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'DD-ENA'!$D$12:$Y$1501</definedName>
    <definedName name="EPM_DELETE">'DD-EPM'!$F$10:$AA$2500</definedName>
    <definedName name="TABLE" localSheetId="12">'DD-EGL'!$D$9:$Y$15</definedName>
    <definedName name="TABLE" localSheetId="10">'DD-ENA'!$D$11:$Y$144</definedName>
    <definedName name="TABLE" localSheetId="11">'DD-EPM'!$F$9:$AA$114</definedName>
    <definedName name="TABLE" localSheetId="7">'ICE-ENA'!$B$15:$U$15</definedName>
    <definedName name="TABLE" localSheetId="8">'ICE-EPM'!$B$14:$U$15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'ICE-ENA'!$B$15:$U$15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 s="1"/>
  <c r="A11" i="11"/>
  <c r="B11" i="11"/>
  <c r="C11" i="11" s="1"/>
  <c r="A12" i="11"/>
  <c r="B12" i="11"/>
  <c r="C12" i="11" s="1"/>
  <c r="A13" i="11"/>
  <c r="B13" i="11"/>
  <c r="C13" i="11"/>
  <c r="A14" i="11"/>
  <c r="B14" i="11"/>
  <c r="C14" i="11"/>
  <c r="A15" i="11"/>
  <c r="B15" i="11"/>
  <c r="C15" i="11"/>
  <c r="A16" i="11"/>
  <c r="B16" i="11"/>
  <c r="C16" i="11" s="1"/>
  <c r="A17" i="11"/>
  <c r="B17" i="11"/>
  <c r="C17" i="11"/>
  <c r="A18" i="11"/>
  <c r="B18" i="11"/>
  <c r="C18" i="11" s="1"/>
  <c r="A19" i="11"/>
  <c r="B19" i="11"/>
  <c r="C19" i="11" s="1"/>
  <c r="A20" i="11"/>
  <c r="B20" i="11"/>
  <c r="C20" i="11" s="1"/>
  <c r="A21" i="11"/>
  <c r="B21" i="11"/>
  <c r="C21" i="11" s="1"/>
  <c r="A22" i="11"/>
  <c r="B22" i="11"/>
  <c r="C22" i="11"/>
  <c r="A23" i="11"/>
  <c r="B23" i="11"/>
  <c r="C23" i="11"/>
  <c r="A24" i="11"/>
  <c r="B24" i="11"/>
  <c r="C24" i="11" s="1"/>
  <c r="A25" i="11"/>
  <c r="B25" i="11"/>
  <c r="C25" i="11"/>
  <c r="A26" i="11"/>
  <c r="B26" i="11"/>
  <c r="C26" i="11" s="1"/>
  <c r="A27" i="11"/>
  <c r="B27" i="11"/>
  <c r="C27" i="11" s="1"/>
  <c r="A28" i="11"/>
  <c r="B28" i="11"/>
  <c r="C28" i="11" s="1"/>
  <c r="A29" i="11"/>
  <c r="B29" i="11"/>
  <c r="C29" i="11" s="1"/>
  <c r="A30" i="11"/>
  <c r="B30" i="11"/>
  <c r="C30" i="11"/>
  <c r="A31" i="11"/>
  <c r="B31" i="11"/>
  <c r="C31" i="11"/>
  <c r="A32" i="11"/>
  <c r="B32" i="11"/>
  <c r="C32" i="11" s="1"/>
  <c r="A33" i="11"/>
  <c r="B33" i="11"/>
  <c r="C33" i="11"/>
  <c r="A34" i="11"/>
  <c r="B34" i="11"/>
  <c r="C34" i="11" s="1"/>
  <c r="A35" i="11"/>
  <c r="B35" i="11"/>
  <c r="C35" i="11" s="1"/>
  <c r="A36" i="11"/>
  <c r="B36" i="11"/>
  <c r="C36" i="11" s="1"/>
  <c r="A37" i="11"/>
  <c r="B37" i="11"/>
  <c r="C37" i="11" s="1"/>
  <c r="A38" i="11"/>
  <c r="B38" i="11"/>
  <c r="C38" i="11"/>
  <c r="A39" i="11"/>
  <c r="B39" i="11"/>
  <c r="C39" i="11"/>
  <c r="A40" i="11"/>
  <c r="B40" i="11"/>
  <c r="C40" i="11" s="1"/>
  <c r="A41" i="11"/>
  <c r="B41" i="11"/>
  <c r="C41" i="11"/>
  <c r="A42" i="11"/>
  <c r="B42" i="11"/>
  <c r="C42" i="11" s="1"/>
  <c r="A43" i="11"/>
  <c r="B43" i="11"/>
  <c r="C43" i="11" s="1"/>
  <c r="A44" i="11"/>
  <c r="B44" i="11"/>
  <c r="C44" i="11" s="1"/>
  <c r="A45" i="11"/>
  <c r="B45" i="11"/>
  <c r="C45" i="11" s="1"/>
  <c r="A46" i="11"/>
  <c r="B46" i="11"/>
  <c r="C46" i="11"/>
  <c r="A47" i="11"/>
  <c r="B47" i="11"/>
  <c r="C47" i="11"/>
  <c r="A48" i="11"/>
  <c r="B48" i="11"/>
  <c r="C48" i="11" s="1"/>
  <c r="A49" i="11"/>
  <c r="B49" i="11"/>
  <c r="C49" i="11"/>
  <c r="A50" i="11"/>
  <c r="B50" i="11"/>
  <c r="C50" i="11" s="1"/>
  <c r="A51" i="11"/>
  <c r="B51" i="11"/>
  <c r="C51" i="11" s="1"/>
  <c r="A52" i="11"/>
  <c r="B52" i="11"/>
  <c r="C52" i="11" s="1"/>
  <c r="A53" i="11"/>
  <c r="B53" i="11"/>
  <c r="C53" i="11"/>
  <c r="A54" i="11"/>
  <c r="B54" i="11"/>
  <c r="C54" i="11"/>
  <c r="A55" i="11"/>
  <c r="B55" i="11"/>
  <c r="C55" i="11"/>
  <c r="A56" i="11"/>
  <c r="B56" i="11"/>
  <c r="C56" i="11" s="1"/>
  <c r="A57" i="11"/>
  <c r="B57" i="11"/>
  <c r="C57" i="11"/>
  <c r="A58" i="11"/>
  <c r="B58" i="11"/>
  <c r="C58" i="11" s="1"/>
  <c r="A59" i="11"/>
  <c r="B59" i="11"/>
  <c r="C59" i="11" s="1"/>
  <c r="A60" i="11"/>
  <c r="B60" i="11"/>
  <c r="C60" i="11" s="1"/>
  <c r="A61" i="11"/>
  <c r="B61" i="11"/>
  <c r="C61" i="11"/>
  <c r="A62" i="11"/>
  <c r="B62" i="11"/>
  <c r="C62" i="11"/>
  <c r="A63" i="11"/>
  <c r="B63" i="11"/>
  <c r="C63" i="11"/>
  <c r="A64" i="11"/>
  <c r="B64" i="11"/>
  <c r="C64" i="11" s="1"/>
  <c r="A65" i="11"/>
  <c r="B65" i="11"/>
  <c r="C65" i="11"/>
  <c r="A66" i="11"/>
  <c r="B66" i="11"/>
  <c r="C66" i="11" s="1"/>
  <c r="A67" i="11"/>
  <c r="B67" i="11"/>
  <c r="C67" i="11" s="1"/>
  <c r="A68" i="11"/>
  <c r="B68" i="11"/>
  <c r="C68" i="11" s="1"/>
  <c r="A69" i="11"/>
  <c r="B69" i="11"/>
  <c r="C69" i="11"/>
  <c r="A70" i="11"/>
  <c r="B70" i="11"/>
  <c r="C70" i="11"/>
  <c r="A71" i="11"/>
  <c r="B71" i="11"/>
  <c r="C71" i="11"/>
  <c r="A72" i="11"/>
  <c r="B72" i="11"/>
  <c r="C72" i="11" s="1"/>
  <c r="A73" i="11"/>
  <c r="B73" i="11"/>
  <c r="C73" i="11"/>
  <c r="A74" i="11"/>
  <c r="B74" i="11"/>
  <c r="C74" i="11" s="1"/>
  <c r="A75" i="11"/>
  <c r="B75" i="11"/>
  <c r="C75" i="11" s="1"/>
  <c r="A76" i="11"/>
  <c r="B76" i="11"/>
  <c r="C76" i="11" s="1"/>
  <c r="A77" i="11"/>
  <c r="B77" i="11"/>
  <c r="C77" i="11"/>
  <c r="A78" i="11"/>
  <c r="B78" i="11"/>
  <c r="C78" i="11"/>
  <c r="A79" i="11"/>
  <c r="B79" i="11"/>
  <c r="C79" i="11"/>
  <c r="A80" i="11"/>
  <c r="B80" i="11"/>
  <c r="C80" i="11" s="1"/>
  <c r="A81" i="11"/>
  <c r="B81" i="11"/>
  <c r="C81" i="11"/>
  <c r="A82" i="11"/>
  <c r="B82" i="11"/>
  <c r="C82" i="11" s="1"/>
  <c r="A83" i="11"/>
  <c r="B83" i="11"/>
  <c r="C83" i="11" s="1"/>
  <c r="A84" i="11"/>
  <c r="B84" i="11"/>
  <c r="C84" i="11" s="1"/>
  <c r="A85" i="11"/>
  <c r="B85" i="11"/>
  <c r="C85" i="11"/>
  <c r="A86" i="11"/>
  <c r="B86" i="11"/>
  <c r="C86" i="11"/>
  <c r="A87" i="11"/>
  <c r="B87" i="11"/>
  <c r="C87" i="11"/>
  <c r="A88" i="11"/>
  <c r="B88" i="11"/>
  <c r="C88" i="11" s="1"/>
  <c r="A89" i="11"/>
  <c r="B89" i="11"/>
  <c r="C89" i="11"/>
  <c r="A90" i="11"/>
  <c r="B90" i="11"/>
  <c r="C90" i="11" s="1"/>
  <c r="A91" i="11"/>
  <c r="B91" i="11"/>
  <c r="C91" i="11" s="1"/>
  <c r="A92" i="11"/>
  <c r="B92" i="11"/>
  <c r="C92" i="11" s="1"/>
  <c r="A93" i="11"/>
  <c r="B93" i="11"/>
  <c r="C93" i="11"/>
  <c r="A94" i="11"/>
  <c r="B94" i="11"/>
  <c r="C94" i="11"/>
  <c r="A95" i="11"/>
  <c r="B95" i="11"/>
  <c r="C95" i="11"/>
  <c r="A96" i="11"/>
  <c r="B96" i="11"/>
  <c r="C96" i="11" s="1"/>
  <c r="A97" i="11"/>
  <c r="B97" i="11"/>
  <c r="C97" i="11"/>
  <c r="A98" i="11"/>
  <c r="B98" i="11"/>
  <c r="C98" i="11" s="1"/>
  <c r="A99" i="11"/>
  <c r="B99" i="11"/>
  <c r="C99" i="11" s="1"/>
  <c r="A100" i="11"/>
  <c r="B100" i="11"/>
  <c r="C100" i="11" s="1"/>
  <c r="A101" i="11"/>
  <c r="B101" i="11"/>
  <c r="C101" i="11"/>
  <c r="A102" i="11"/>
  <c r="B102" i="11"/>
  <c r="C102" i="11"/>
  <c r="A103" i="11"/>
  <c r="B103" i="11"/>
  <c r="C103" i="11"/>
  <c r="A104" i="11"/>
  <c r="B104" i="11"/>
  <c r="C104" i="11" s="1"/>
  <c r="A105" i="11"/>
  <c r="B105" i="11"/>
  <c r="C105" i="11"/>
  <c r="A106" i="11"/>
  <c r="B106" i="11"/>
  <c r="C106" i="11" s="1"/>
  <c r="A107" i="11"/>
  <c r="B107" i="11"/>
  <c r="C107" i="11" s="1"/>
  <c r="A108" i="11"/>
  <c r="B108" i="11"/>
  <c r="C108" i="11" s="1"/>
  <c r="A109" i="11"/>
  <c r="B109" i="11"/>
  <c r="C109" i="11"/>
  <c r="A110" i="11"/>
  <c r="B110" i="11"/>
  <c r="C110" i="11" s="1"/>
  <c r="A111" i="11"/>
  <c r="B111" i="11"/>
  <c r="C111" i="11"/>
  <c r="A112" i="11"/>
  <c r="B112" i="11"/>
  <c r="C112" i="11" s="1"/>
  <c r="A113" i="11"/>
  <c r="B113" i="11"/>
  <c r="C113" i="11"/>
  <c r="A114" i="11"/>
  <c r="B114" i="11"/>
  <c r="C114" i="11" s="1"/>
  <c r="A115" i="11"/>
  <c r="B115" i="11"/>
  <c r="C115" i="11" s="1"/>
  <c r="A116" i="11"/>
  <c r="B116" i="11"/>
  <c r="C116" i="11" s="1"/>
  <c r="A117" i="11"/>
  <c r="B117" i="11"/>
  <c r="C117" i="11"/>
  <c r="A118" i="11"/>
  <c r="B118" i="11"/>
  <c r="C118" i="11" s="1"/>
  <c r="A119" i="11"/>
  <c r="B119" i="11"/>
  <c r="C119" i="11"/>
  <c r="A120" i="11"/>
  <c r="B120" i="11"/>
  <c r="C120" i="11" s="1"/>
  <c r="A121" i="11"/>
  <c r="B121" i="11"/>
  <c r="C121" i="11"/>
  <c r="A122" i="11"/>
  <c r="B122" i="11"/>
  <c r="C122" i="11" s="1"/>
  <c r="A123" i="11"/>
  <c r="B123" i="11"/>
  <c r="C123" i="11" s="1"/>
  <c r="A124" i="11"/>
  <c r="B124" i="11"/>
  <c r="C124" i="11" s="1"/>
  <c r="A125" i="11"/>
  <c r="B125" i="11"/>
  <c r="C125" i="11"/>
  <c r="A126" i="11"/>
  <c r="B126" i="11"/>
  <c r="C126" i="11" s="1"/>
  <c r="A127" i="11"/>
  <c r="B127" i="11"/>
  <c r="C127" i="11"/>
  <c r="A128" i="11"/>
  <c r="B128" i="11"/>
  <c r="C128" i="11" s="1"/>
  <c r="A129" i="11"/>
  <c r="B129" i="11"/>
  <c r="C129" i="11"/>
  <c r="A130" i="11"/>
  <c r="B130" i="11"/>
  <c r="C130" i="11" s="1"/>
  <c r="A131" i="11"/>
  <c r="B131" i="11"/>
  <c r="C131" i="11" s="1"/>
  <c r="A132" i="11"/>
  <c r="B132" i="11"/>
  <c r="C132" i="11" s="1"/>
  <c r="A133" i="11"/>
  <c r="B133" i="11"/>
  <c r="C133" i="11"/>
  <c r="A134" i="11"/>
  <c r="B134" i="11"/>
  <c r="C134" i="11" s="1"/>
  <c r="A135" i="11"/>
  <c r="B135" i="11"/>
  <c r="C135" i="11"/>
  <c r="A136" i="11"/>
  <c r="B136" i="11"/>
  <c r="C136" i="11" s="1"/>
  <c r="A137" i="11"/>
  <c r="B137" i="11"/>
  <c r="C137" i="11"/>
  <c r="A138" i="11"/>
  <c r="B138" i="11"/>
  <c r="C138" i="11" s="1"/>
  <c r="A139" i="11"/>
  <c r="B139" i="11"/>
  <c r="C139" i="11"/>
  <c r="A140" i="11"/>
  <c r="B140" i="11"/>
  <c r="C140" i="11" s="1"/>
  <c r="A141" i="11"/>
  <c r="B141" i="11"/>
  <c r="C141" i="11"/>
  <c r="A142" i="11"/>
  <c r="B142" i="11"/>
  <c r="C142" i="11" s="1"/>
  <c r="A143" i="11"/>
  <c r="B143" i="11"/>
  <c r="C143" i="11"/>
  <c r="A144" i="11"/>
  <c r="B144" i="11"/>
  <c r="C144" i="11" s="1"/>
  <c r="A145" i="11"/>
  <c r="B145" i="11"/>
  <c r="C145" i="11"/>
  <c r="A146" i="11"/>
  <c r="B146" i="11"/>
  <c r="C146" i="11" s="1"/>
  <c r="A147" i="11"/>
  <c r="B147" i="11"/>
  <c r="C147" i="11"/>
  <c r="A148" i="11"/>
  <c r="B148" i="11"/>
  <c r="C148" i="11" s="1"/>
  <c r="A149" i="11"/>
  <c r="B149" i="11"/>
  <c r="C149" i="11"/>
  <c r="A150" i="11"/>
  <c r="B150" i="11"/>
  <c r="C150" i="11" s="1"/>
  <c r="A151" i="11"/>
  <c r="B151" i="11"/>
  <c r="C151" i="11"/>
  <c r="A152" i="11"/>
  <c r="B152" i="11"/>
  <c r="C152" i="11" s="1"/>
  <c r="A153" i="11"/>
  <c r="B153" i="11"/>
  <c r="C153" i="11"/>
  <c r="A154" i="11"/>
  <c r="B154" i="11"/>
  <c r="C154" i="11" s="1"/>
  <c r="A155" i="11"/>
  <c r="B155" i="11"/>
  <c r="C155" i="11"/>
  <c r="A156" i="11"/>
  <c r="B156" i="11"/>
  <c r="C156" i="11" s="1"/>
  <c r="A157" i="11"/>
  <c r="B157" i="11"/>
  <c r="C157" i="11"/>
  <c r="A158" i="11"/>
  <c r="B158" i="11"/>
  <c r="C158" i="11" s="1"/>
  <c r="A159" i="11"/>
  <c r="B159" i="11"/>
  <c r="C159" i="11"/>
  <c r="A160" i="11"/>
  <c r="B160" i="11"/>
  <c r="C160" i="11" s="1"/>
  <c r="A161" i="11"/>
  <c r="B161" i="11"/>
  <c r="C161" i="11"/>
  <c r="A162" i="11"/>
  <c r="B162" i="11"/>
  <c r="C162" i="11" s="1"/>
  <c r="A163" i="11"/>
  <c r="B163" i="11"/>
  <c r="C163" i="11"/>
  <c r="A164" i="11"/>
  <c r="B164" i="11"/>
  <c r="C164" i="11" s="1"/>
  <c r="A165" i="11"/>
  <c r="B165" i="11"/>
  <c r="C165" i="11"/>
  <c r="A166" i="11"/>
  <c r="B166" i="11"/>
  <c r="C166" i="11" s="1"/>
  <c r="A167" i="11"/>
  <c r="B167" i="11"/>
  <c r="C167" i="11"/>
  <c r="A168" i="11"/>
  <c r="B168" i="11"/>
  <c r="C168" i="11" s="1"/>
  <c r="A169" i="11"/>
  <c r="B169" i="11"/>
  <c r="C169" i="11"/>
  <c r="A170" i="11"/>
  <c r="B170" i="11"/>
  <c r="C170" i="11" s="1"/>
  <c r="A171" i="11"/>
  <c r="B171" i="11"/>
  <c r="C171" i="11"/>
  <c r="A172" i="11"/>
  <c r="B172" i="11"/>
  <c r="C172" i="11" s="1"/>
  <c r="A173" i="11"/>
  <c r="B173" i="11"/>
  <c r="C173" i="11"/>
  <c r="A174" i="11"/>
  <c r="B174" i="11"/>
  <c r="C174" i="11" s="1"/>
  <c r="A175" i="11"/>
  <c r="B175" i="11"/>
  <c r="C175" i="11"/>
  <c r="A176" i="11"/>
  <c r="B176" i="11"/>
  <c r="C176" i="11" s="1"/>
  <c r="A177" i="11"/>
  <c r="B177" i="11"/>
  <c r="C177" i="11"/>
  <c r="A178" i="11"/>
  <c r="B178" i="11"/>
  <c r="C178" i="11" s="1"/>
  <c r="A179" i="11"/>
  <c r="B179" i="11"/>
  <c r="C179" i="11"/>
  <c r="A180" i="11"/>
  <c r="B180" i="11"/>
  <c r="C180" i="11" s="1"/>
  <c r="A181" i="11"/>
  <c r="B181" i="11"/>
  <c r="C181" i="11"/>
  <c r="A182" i="11"/>
  <c r="B182" i="11"/>
  <c r="C182" i="11" s="1"/>
  <c r="A183" i="11"/>
  <c r="B183" i="11"/>
  <c r="C183" i="11"/>
  <c r="A184" i="11"/>
  <c r="B184" i="11"/>
  <c r="C184" i="11" s="1"/>
  <c r="A185" i="11"/>
  <c r="B185" i="11"/>
  <c r="C185" i="11"/>
  <c r="A186" i="11"/>
  <c r="B186" i="11"/>
  <c r="C186" i="11" s="1"/>
  <c r="A187" i="11"/>
  <c r="B187" i="11"/>
  <c r="C187" i="11"/>
  <c r="A188" i="11"/>
  <c r="B188" i="11"/>
  <c r="C188" i="11" s="1"/>
  <c r="A189" i="11"/>
  <c r="B189" i="11"/>
  <c r="C189" i="11"/>
  <c r="A190" i="11"/>
  <c r="B190" i="11"/>
  <c r="C190" i="11" s="1"/>
  <c r="A191" i="11"/>
  <c r="B191" i="11"/>
  <c r="C191" i="11"/>
  <c r="A192" i="11"/>
  <c r="B192" i="11"/>
  <c r="C192" i="11" s="1"/>
  <c r="A193" i="11"/>
  <c r="B193" i="11"/>
  <c r="C193" i="11"/>
  <c r="A194" i="11"/>
  <c r="B194" i="11"/>
  <c r="C194" i="11" s="1"/>
  <c r="A195" i="11"/>
  <c r="B195" i="11"/>
  <c r="C195" i="11"/>
  <c r="A196" i="11"/>
  <c r="B196" i="11"/>
  <c r="C196" i="11" s="1"/>
  <c r="A197" i="11"/>
  <c r="B197" i="11"/>
  <c r="C197" i="11"/>
  <c r="A198" i="11"/>
  <c r="B198" i="11"/>
  <c r="C198" i="11" s="1"/>
  <c r="A199" i="11"/>
  <c r="B199" i="11"/>
  <c r="C199" i="11"/>
  <c r="A200" i="11"/>
  <c r="B200" i="11"/>
  <c r="C200" i="11" s="1"/>
  <c r="A201" i="11"/>
  <c r="B201" i="11"/>
  <c r="C201" i="11"/>
  <c r="A202" i="11"/>
  <c r="B202" i="11"/>
  <c r="C202" i="11" s="1"/>
  <c r="A203" i="11"/>
  <c r="B203" i="11"/>
  <c r="C203" i="11"/>
  <c r="A204" i="11"/>
  <c r="B204" i="11"/>
  <c r="C204" i="11" s="1"/>
  <c r="A205" i="11"/>
  <c r="B205" i="11"/>
  <c r="C205" i="11"/>
  <c r="A206" i="11"/>
  <c r="B206" i="11"/>
  <c r="C206" i="11" s="1"/>
  <c r="A207" i="11"/>
  <c r="B207" i="11"/>
  <c r="C207" i="11"/>
  <c r="A208" i="11"/>
  <c r="B208" i="11"/>
  <c r="C208" i="11" s="1"/>
  <c r="A209" i="11"/>
  <c r="B209" i="11"/>
  <c r="C209" i="11"/>
  <c r="A210" i="11"/>
  <c r="B210" i="11"/>
  <c r="C210" i="11" s="1"/>
  <c r="A211" i="11"/>
  <c r="B211" i="11"/>
  <c r="C211" i="11"/>
  <c r="A212" i="11"/>
  <c r="B212" i="11"/>
  <c r="C212" i="11" s="1"/>
  <c r="A213" i="11"/>
  <c r="B213" i="11"/>
  <c r="C213" i="11"/>
  <c r="A214" i="11"/>
  <c r="B214" i="11"/>
  <c r="C214" i="11" s="1"/>
  <c r="A215" i="11"/>
  <c r="B215" i="11"/>
  <c r="C215" i="11"/>
  <c r="A216" i="11"/>
  <c r="B216" i="11"/>
  <c r="C216" i="11" s="1"/>
  <c r="A217" i="11"/>
  <c r="B217" i="11"/>
  <c r="C217" i="11"/>
  <c r="A218" i="11"/>
  <c r="B218" i="11"/>
  <c r="C218" i="11" s="1"/>
  <c r="A219" i="11"/>
  <c r="B219" i="11"/>
  <c r="C219" i="11"/>
  <c r="A220" i="11"/>
  <c r="B220" i="11"/>
  <c r="C220" i="11" s="1"/>
  <c r="A221" i="11"/>
  <c r="B221" i="11"/>
  <c r="C221" i="11"/>
  <c r="A222" i="11"/>
  <c r="B222" i="11"/>
  <c r="C222" i="11" s="1"/>
  <c r="A223" i="11"/>
  <c r="B223" i="11"/>
  <c r="C223" i="11"/>
  <c r="A224" i="11"/>
  <c r="B224" i="11"/>
  <c r="C224" i="11" s="1"/>
  <c r="A225" i="11"/>
  <c r="B225" i="11"/>
  <c r="C225" i="11"/>
  <c r="A226" i="11"/>
  <c r="B226" i="11"/>
  <c r="C226" i="11" s="1"/>
  <c r="A227" i="11"/>
  <c r="B227" i="11"/>
  <c r="C227" i="11"/>
  <c r="A228" i="11"/>
  <c r="B228" i="11"/>
  <c r="C228" i="11" s="1"/>
  <c r="A229" i="11"/>
  <c r="B229" i="11"/>
  <c r="C229" i="11"/>
  <c r="A230" i="11"/>
  <c r="B230" i="11"/>
  <c r="C230" i="11" s="1"/>
  <c r="A231" i="11"/>
  <c r="B231" i="11"/>
  <c r="C231" i="11"/>
  <c r="A232" i="11"/>
  <c r="B232" i="11"/>
  <c r="C232" i="11" s="1"/>
  <c r="A233" i="11"/>
  <c r="B233" i="11"/>
  <c r="C233" i="11"/>
  <c r="A234" i="11"/>
  <c r="B234" i="11"/>
  <c r="C234" i="11" s="1"/>
  <c r="A235" i="11"/>
  <c r="B235" i="11"/>
  <c r="C235" i="11"/>
  <c r="A236" i="11"/>
  <c r="B236" i="11"/>
  <c r="C236" i="11" s="1"/>
  <c r="A237" i="11"/>
  <c r="B237" i="11"/>
  <c r="C237" i="11"/>
  <c r="A238" i="11"/>
  <c r="B238" i="11"/>
  <c r="C238" i="11" s="1"/>
  <c r="A239" i="11"/>
  <c r="B239" i="11"/>
  <c r="C239" i="11"/>
  <c r="A240" i="11"/>
  <c r="B240" i="11"/>
  <c r="C240" i="11" s="1"/>
  <c r="A241" i="11"/>
  <c r="B241" i="11"/>
  <c r="C241" i="11"/>
  <c r="A242" i="11"/>
  <c r="B242" i="11"/>
  <c r="C242" i="11" s="1"/>
  <c r="A243" i="11"/>
  <c r="B243" i="11"/>
  <c r="C243" i="11"/>
  <c r="A244" i="11"/>
  <c r="B244" i="11"/>
  <c r="C244" i="11" s="1"/>
  <c r="A245" i="11"/>
  <c r="B245" i="11"/>
  <c r="C245" i="11"/>
  <c r="A246" i="11"/>
  <c r="B246" i="11"/>
  <c r="C246" i="11" s="1"/>
  <c r="A247" i="11"/>
  <c r="B247" i="11"/>
  <c r="C247" i="11"/>
  <c r="A248" i="11"/>
  <c r="B248" i="11"/>
  <c r="C248" i="11" s="1"/>
  <c r="A249" i="11"/>
  <c r="B249" i="11"/>
  <c r="C249" i="11"/>
  <c r="A250" i="11"/>
  <c r="B250" i="11"/>
  <c r="C250" i="11" s="1"/>
  <c r="A251" i="11"/>
  <c r="B251" i="11"/>
  <c r="C251" i="11"/>
  <c r="A252" i="11"/>
  <c r="B252" i="11"/>
  <c r="C252" i="11" s="1"/>
  <c r="A253" i="11"/>
  <c r="B253" i="11"/>
  <c r="C253" i="11"/>
  <c r="A254" i="11"/>
  <c r="B254" i="11"/>
  <c r="C254" i="11" s="1"/>
  <c r="A255" i="11"/>
  <c r="B255" i="11"/>
  <c r="C255" i="11"/>
  <c r="A256" i="11"/>
  <c r="B256" i="11"/>
  <c r="C256" i="11" s="1"/>
  <c r="A257" i="11"/>
  <c r="B257" i="11"/>
  <c r="C257" i="11"/>
  <c r="A258" i="11"/>
  <c r="B258" i="11"/>
  <c r="C258" i="11" s="1"/>
  <c r="A259" i="11"/>
  <c r="B259" i="11"/>
  <c r="C259" i="11"/>
  <c r="A260" i="11"/>
  <c r="B260" i="11"/>
  <c r="C260" i="11" s="1"/>
  <c r="A261" i="11"/>
  <c r="B261" i="11"/>
  <c r="C261" i="11"/>
  <c r="A262" i="11"/>
  <c r="B262" i="11"/>
  <c r="C262" i="11" s="1"/>
  <c r="A263" i="11"/>
  <c r="B263" i="11"/>
  <c r="C263" i="11"/>
  <c r="A264" i="11"/>
  <c r="B264" i="11"/>
  <c r="C264" i="11" s="1"/>
  <c r="A265" i="11"/>
  <c r="B265" i="11"/>
  <c r="C265" i="11"/>
  <c r="A266" i="11"/>
  <c r="B266" i="11"/>
  <c r="C266" i="11" s="1"/>
  <c r="A267" i="11"/>
  <c r="B267" i="11"/>
  <c r="C267" i="11"/>
  <c r="A268" i="11"/>
  <c r="B268" i="11"/>
  <c r="C268" i="11" s="1"/>
  <c r="A269" i="11"/>
  <c r="B269" i="11"/>
  <c r="C269" i="11"/>
  <c r="A270" i="11"/>
  <c r="B270" i="11"/>
  <c r="C270" i="11" s="1"/>
  <c r="A271" i="11"/>
  <c r="B271" i="11"/>
  <c r="C271" i="11"/>
  <c r="A272" i="11"/>
  <c r="B272" i="11"/>
  <c r="C272" i="11" s="1"/>
  <c r="A273" i="11"/>
  <c r="B273" i="11"/>
  <c r="C273" i="11"/>
  <c r="A274" i="11"/>
  <c r="B274" i="11"/>
  <c r="C274" i="11" s="1"/>
  <c r="A275" i="11"/>
  <c r="B275" i="11"/>
  <c r="C275" i="11"/>
  <c r="A276" i="11"/>
  <c r="B276" i="11"/>
  <c r="C276" i="11" s="1"/>
  <c r="A277" i="11"/>
  <c r="B277" i="11"/>
  <c r="C277" i="11"/>
  <c r="A278" i="11"/>
  <c r="B278" i="11"/>
  <c r="C278" i="11" s="1"/>
  <c r="A279" i="11"/>
  <c r="B279" i="11"/>
  <c r="C279" i="11"/>
  <c r="A280" i="11"/>
  <c r="B280" i="11"/>
  <c r="C280" i="11" s="1"/>
  <c r="A281" i="11"/>
  <c r="B281" i="11"/>
  <c r="C281" i="11"/>
  <c r="A282" i="11"/>
  <c r="B282" i="11"/>
  <c r="C282" i="11" s="1"/>
  <c r="A283" i="11"/>
  <c r="B283" i="11"/>
  <c r="C283" i="11"/>
  <c r="A284" i="11"/>
  <c r="B284" i="11"/>
  <c r="C284" i="11" s="1"/>
  <c r="A285" i="11"/>
  <c r="B285" i="11"/>
  <c r="C285" i="11"/>
  <c r="A286" i="11"/>
  <c r="B286" i="11"/>
  <c r="C286" i="11" s="1"/>
  <c r="A287" i="11"/>
  <c r="B287" i="11"/>
  <c r="C287" i="11"/>
  <c r="A288" i="11"/>
  <c r="B288" i="11"/>
  <c r="C288" i="11" s="1"/>
  <c r="A289" i="11"/>
  <c r="B289" i="11"/>
  <c r="C289" i="11"/>
  <c r="A290" i="11"/>
  <c r="B290" i="11"/>
  <c r="C290" i="11" s="1"/>
  <c r="A291" i="11"/>
  <c r="B291" i="11"/>
  <c r="C291" i="11"/>
  <c r="A292" i="11"/>
  <c r="B292" i="11"/>
  <c r="C292" i="11" s="1"/>
  <c r="A293" i="11"/>
  <c r="B293" i="11"/>
  <c r="C293" i="11"/>
  <c r="A294" i="11"/>
  <c r="B294" i="11"/>
  <c r="C294" i="11" s="1"/>
  <c r="A295" i="11"/>
  <c r="B295" i="11"/>
  <c r="C295" i="11"/>
  <c r="A296" i="11"/>
  <c r="B296" i="11"/>
  <c r="C296" i="11" s="1"/>
  <c r="A297" i="11"/>
  <c r="B297" i="11"/>
  <c r="C297" i="11"/>
  <c r="A298" i="11"/>
  <c r="B298" i="11"/>
  <c r="C298" i="11" s="1"/>
  <c r="A299" i="11"/>
  <c r="B299" i="11"/>
  <c r="C299" i="11"/>
  <c r="A300" i="11"/>
  <c r="B300" i="11"/>
  <c r="C300" i="11" s="1"/>
  <c r="A301" i="11"/>
  <c r="B301" i="11"/>
  <c r="C301" i="11"/>
  <c r="A302" i="11"/>
  <c r="B302" i="11"/>
  <c r="C302" i="11" s="1"/>
  <c r="A303" i="11"/>
  <c r="B303" i="11"/>
  <c r="C303" i="11"/>
  <c r="A304" i="11"/>
  <c r="B304" i="11"/>
  <c r="C304" i="11" s="1"/>
  <c r="A305" i="11"/>
  <c r="B305" i="11"/>
  <c r="C305" i="11"/>
  <c r="A306" i="11"/>
  <c r="B306" i="11"/>
  <c r="C306" i="11" s="1"/>
  <c r="A307" i="11"/>
  <c r="B307" i="11"/>
  <c r="C307" i="11"/>
  <c r="A308" i="11"/>
  <c r="B308" i="11"/>
  <c r="C308" i="11" s="1"/>
  <c r="A309" i="11"/>
  <c r="B309" i="11"/>
  <c r="C309" i="11"/>
  <c r="A310" i="11"/>
  <c r="B310" i="11"/>
  <c r="C310" i="11" s="1"/>
  <c r="A311" i="11"/>
  <c r="B311" i="11"/>
  <c r="C311" i="11"/>
  <c r="A312" i="11"/>
  <c r="B312" i="11"/>
  <c r="C312" i="11" s="1"/>
  <c r="A313" i="11"/>
  <c r="B313" i="11"/>
  <c r="C313" i="11"/>
  <c r="A314" i="11"/>
  <c r="B314" i="11"/>
  <c r="C314" i="11" s="1"/>
  <c r="A315" i="11"/>
  <c r="B315" i="11"/>
  <c r="C315" i="11"/>
  <c r="A316" i="11"/>
  <c r="B316" i="11"/>
  <c r="C316" i="11" s="1"/>
  <c r="A317" i="11"/>
  <c r="B317" i="11"/>
  <c r="C317" i="11"/>
  <c r="A318" i="11"/>
  <c r="B318" i="11"/>
  <c r="C318" i="11" s="1"/>
  <c r="A319" i="11"/>
  <c r="B319" i="11"/>
  <c r="C319" i="11"/>
  <c r="A320" i="11"/>
  <c r="B320" i="11"/>
  <c r="C320" i="11" s="1"/>
  <c r="A321" i="11"/>
  <c r="B321" i="11"/>
  <c r="C321" i="11"/>
  <c r="A322" i="11"/>
  <c r="B322" i="11"/>
  <c r="C322" i="11" s="1"/>
  <c r="A323" i="11"/>
  <c r="B323" i="11"/>
  <c r="C323" i="11"/>
  <c r="A324" i="11"/>
  <c r="B324" i="11"/>
  <c r="C324" i="11" s="1"/>
  <c r="A325" i="11"/>
  <c r="B325" i="11"/>
  <c r="C325" i="11"/>
  <c r="A326" i="11"/>
  <c r="B326" i="11"/>
  <c r="C326" i="11" s="1"/>
  <c r="A327" i="11"/>
  <c r="B327" i="11"/>
  <c r="C327" i="11"/>
  <c r="A328" i="11"/>
  <c r="B328" i="11"/>
  <c r="C328" i="11" s="1"/>
  <c r="A329" i="11"/>
  <c r="B329" i="11"/>
  <c r="C329" i="11"/>
  <c r="A330" i="11"/>
  <c r="B330" i="11"/>
  <c r="C330" i="11" s="1"/>
  <c r="A331" i="11"/>
  <c r="B331" i="11"/>
  <c r="C331" i="11"/>
  <c r="A332" i="11"/>
  <c r="B332" i="11"/>
  <c r="C332" i="11" s="1"/>
  <c r="A333" i="11"/>
  <c r="B333" i="11"/>
  <c r="C333" i="11"/>
  <c r="A334" i="11"/>
  <c r="B334" i="11"/>
  <c r="C334" i="11" s="1"/>
  <c r="A335" i="11"/>
  <c r="B335" i="11"/>
  <c r="C335" i="11"/>
  <c r="A336" i="11"/>
  <c r="B336" i="11"/>
  <c r="C336" i="11" s="1"/>
  <c r="A337" i="11"/>
  <c r="B337" i="11"/>
  <c r="C337" i="11"/>
  <c r="A338" i="11"/>
  <c r="B338" i="11"/>
  <c r="C338" i="11" s="1"/>
  <c r="A339" i="11"/>
  <c r="B339" i="11"/>
  <c r="C339" i="11"/>
  <c r="A340" i="11"/>
  <c r="B340" i="11"/>
  <c r="C340" i="11" s="1"/>
  <c r="A341" i="11"/>
  <c r="B341" i="11"/>
  <c r="C341" i="11"/>
  <c r="A342" i="11"/>
  <c r="B342" i="11"/>
  <c r="C342" i="11" s="1"/>
  <c r="A343" i="11"/>
  <c r="B343" i="11"/>
  <c r="C343" i="11"/>
  <c r="A344" i="11"/>
  <c r="B344" i="11"/>
  <c r="C344" i="11" s="1"/>
  <c r="A345" i="11"/>
  <c r="B345" i="11"/>
  <c r="C345" i="11"/>
  <c r="A346" i="11"/>
  <c r="B346" i="11"/>
  <c r="C346" i="11" s="1"/>
  <c r="A347" i="11"/>
  <c r="B347" i="11"/>
  <c r="C347" i="11"/>
  <c r="A348" i="11"/>
  <c r="B348" i="11"/>
  <c r="C348" i="11" s="1"/>
  <c r="A349" i="11"/>
  <c r="B349" i="11"/>
  <c r="C349" i="11"/>
  <c r="A350" i="11"/>
  <c r="B350" i="11"/>
  <c r="C350" i="11" s="1"/>
  <c r="A351" i="11"/>
  <c r="B351" i="11"/>
  <c r="C351" i="11"/>
  <c r="A352" i="11"/>
  <c r="B352" i="11"/>
  <c r="C352" i="11" s="1"/>
  <c r="A353" i="11"/>
  <c r="B353" i="11"/>
  <c r="C353" i="11"/>
  <c r="A354" i="11"/>
  <c r="B354" i="11"/>
  <c r="C354" i="11" s="1"/>
  <c r="A355" i="11"/>
  <c r="B355" i="11"/>
  <c r="C355" i="11"/>
  <c r="A356" i="11"/>
  <c r="B356" i="11"/>
  <c r="C356" i="11" s="1"/>
  <c r="A357" i="11"/>
  <c r="B357" i="11"/>
  <c r="C357" i="11"/>
  <c r="A358" i="11"/>
  <c r="B358" i="11"/>
  <c r="C358" i="11" s="1"/>
  <c r="A359" i="11"/>
  <c r="B359" i="11"/>
  <c r="C359" i="11"/>
  <c r="A360" i="11"/>
  <c r="B360" i="11"/>
  <c r="C360" i="11" s="1"/>
  <c r="A361" i="11"/>
  <c r="B361" i="11"/>
  <c r="C361" i="11"/>
  <c r="A362" i="11"/>
  <c r="B362" i="11"/>
  <c r="C362" i="11" s="1"/>
  <c r="A363" i="11"/>
  <c r="B363" i="11"/>
  <c r="C363" i="11"/>
  <c r="A364" i="11"/>
  <c r="B364" i="11"/>
  <c r="C364" i="11" s="1"/>
  <c r="A365" i="11"/>
  <c r="B365" i="11"/>
  <c r="C365" i="11"/>
  <c r="A366" i="11"/>
  <c r="B366" i="11"/>
  <c r="C366" i="11" s="1"/>
  <c r="A367" i="11"/>
  <c r="B367" i="11"/>
  <c r="C367" i="11"/>
  <c r="A368" i="11"/>
  <c r="B368" i="11"/>
  <c r="C368" i="11" s="1"/>
  <c r="A369" i="11"/>
  <c r="B369" i="11"/>
  <c r="C369" i="11"/>
  <c r="A370" i="11"/>
  <c r="B370" i="11"/>
  <c r="C370" i="11" s="1"/>
  <c r="A371" i="11"/>
  <c r="B371" i="11"/>
  <c r="C371" i="11"/>
  <c r="A372" i="11"/>
  <c r="B372" i="11"/>
  <c r="C372" i="11" s="1"/>
  <c r="A373" i="11"/>
  <c r="B373" i="11"/>
  <c r="C373" i="11"/>
  <c r="A374" i="11"/>
  <c r="B374" i="11"/>
  <c r="C374" i="11" s="1"/>
  <c r="A375" i="11"/>
  <c r="B375" i="11"/>
  <c r="C375" i="11"/>
  <c r="A376" i="11"/>
  <c r="B376" i="11"/>
  <c r="C376" i="11" s="1"/>
  <c r="A377" i="11"/>
  <c r="B377" i="11"/>
  <c r="C377" i="11"/>
  <c r="A378" i="11"/>
  <c r="B378" i="11"/>
  <c r="C378" i="11" s="1"/>
  <c r="A379" i="11"/>
  <c r="B379" i="11"/>
  <c r="C379" i="11"/>
  <c r="A380" i="11"/>
  <c r="B380" i="11"/>
  <c r="C380" i="11" s="1"/>
  <c r="A381" i="11"/>
  <c r="B381" i="11"/>
  <c r="C381" i="11"/>
  <c r="A382" i="11"/>
  <c r="B382" i="11"/>
  <c r="C382" i="11" s="1"/>
  <c r="A383" i="11"/>
  <c r="B383" i="11"/>
  <c r="C383" i="11"/>
  <c r="A384" i="11"/>
  <c r="B384" i="11"/>
  <c r="C384" i="11" s="1"/>
  <c r="A385" i="11"/>
  <c r="B385" i="11"/>
  <c r="C385" i="11"/>
  <c r="A386" i="11"/>
  <c r="B386" i="11"/>
  <c r="C386" i="11" s="1"/>
  <c r="A387" i="11"/>
  <c r="B387" i="11"/>
  <c r="C387" i="11"/>
  <c r="A388" i="11"/>
  <c r="B388" i="11"/>
  <c r="C388" i="11" s="1"/>
  <c r="A389" i="11"/>
  <c r="B389" i="11"/>
  <c r="C389" i="11"/>
  <c r="A390" i="11"/>
  <c r="B390" i="11"/>
  <c r="C390" i="11" s="1"/>
  <c r="A391" i="11"/>
  <c r="B391" i="11"/>
  <c r="C391" i="11"/>
  <c r="A392" i="11"/>
  <c r="B392" i="11"/>
  <c r="C392" i="11" s="1"/>
  <c r="A393" i="11"/>
  <c r="B393" i="11"/>
  <c r="C393" i="11"/>
  <c r="A394" i="11"/>
  <c r="B394" i="11"/>
  <c r="C394" i="11" s="1"/>
  <c r="A395" i="11"/>
  <c r="B395" i="11"/>
  <c r="C395" i="11"/>
  <c r="A396" i="11"/>
  <c r="B396" i="11"/>
  <c r="C396" i="11" s="1"/>
  <c r="A397" i="11"/>
  <c r="B397" i="11"/>
  <c r="C397" i="11"/>
  <c r="A398" i="11"/>
  <c r="B398" i="11"/>
  <c r="C398" i="11" s="1"/>
  <c r="A399" i="11"/>
  <c r="B399" i="11"/>
  <c r="C399" i="11"/>
  <c r="A400" i="11"/>
  <c r="B400" i="11"/>
  <c r="C400" i="11" s="1"/>
  <c r="A401" i="11"/>
  <c r="B401" i="11"/>
  <c r="C401" i="11"/>
  <c r="A402" i="11"/>
  <c r="B402" i="11"/>
  <c r="C402" i="11" s="1"/>
  <c r="A403" i="11"/>
  <c r="B403" i="11"/>
  <c r="C403" i="11"/>
  <c r="A404" i="11"/>
  <c r="B404" i="11"/>
  <c r="C404" i="11" s="1"/>
  <c r="A405" i="11"/>
  <c r="B405" i="11"/>
  <c r="C405" i="11"/>
  <c r="A406" i="11"/>
  <c r="B406" i="11"/>
  <c r="C406" i="11" s="1"/>
  <c r="A407" i="11"/>
  <c r="B407" i="11"/>
  <c r="C407" i="11"/>
  <c r="A408" i="11"/>
  <c r="B408" i="11"/>
  <c r="C408" i="11" s="1"/>
  <c r="A409" i="11"/>
  <c r="B409" i="11"/>
  <c r="C409" i="11"/>
  <c r="A410" i="11"/>
  <c r="B410" i="11"/>
  <c r="C410" i="11" s="1"/>
  <c r="A411" i="11"/>
  <c r="B411" i="11"/>
  <c r="C411" i="11"/>
  <c r="A412" i="11"/>
  <c r="B412" i="11"/>
  <c r="C412" i="11" s="1"/>
  <c r="A413" i="11"/>
  <c r="B413" i="11"/>
  <c r="C413" i="11"/>
  <c r="A414" i="11"/>
  <c r="B414" i="11"/>
  <c r="C414" i="11" s="1"/>
  <c r="A415" i="11"/>
  <c r="B415" i="11"/>
  <c r="C415" i="11"/>
  <c r="A416" i="11"/>
  <c r="B416" i="11"/>
  <c r="C416" i="11" s="1"/>
  <c r="A417" i="11"/>
  <c r="B417" i="11"/>
  <c r="C417" i="11"/>
  <c r="A418" i="11"/>
  <c r="B418" i="11"/>
  <c r="C418" i="11" s="1"/>
  <c r="A419" i="11"/>
  <c r="B419" i="11"/>
  <c r="C419" i="11"/>
  <c r="A420" i="11"/>
  <c r="B420" i="11"/>
  <c r="C420" i="11" s="1"/>
  <c r="A421" i="11"/>
  <c r="B421" i="11"/>
  <c r="C421" i="11"/>
  <c r="A422" i="11"/>
  <c r="B422" i="11"/>
  <c r="C422" i="11" s="1"/>
  <c r="A423" i="11"/>
  <c r="B423" i="11"/>
  <c r="C423" i="11"/>
  <c r="A424" i="11"/>
  <c r="B424" i="11"/>
  <c r="C424" i="11" s="1"/>
  <c r="A425" i="11"/>
  <c r="B425" i="11"/>
  <c r="C425" i="11"/>
  <c r="A426" i="11"/>
  <c r="B426" i="11"/>
  <c r="C426" i="11" s="1"/>
  <c r="A427" i="11"/>
  <c r="B427" i="11"/>
  <c r="C427" i="11"/>
  <c r="A428" i="11"/>
  <c r="B428" i="11"/>
  <c r="C428" i="11" s="1"/>
  <c r="A429" i="11"/>
  <c r="B429" i="11"/>
  <c r="C429" i="11"/>
  <c r="A430" i="11"/>
  <c r="B430" i="11"/>
  <c r="C430" i="11" s="1"/>
  <c r="A431" i="11"/>
  <c r="B431" i="11"/>
  <c r="C431" i="11"/>
  <c r="A432" i="11"/>
  <c r="B432" i="11"/>
  <c r="C432" i="11" s="1"/>
  <c r="A433" i="11"/>
  <c r="B433" i="11"/>
  <c r="C433" i="11"/>
  <c r="A434" i="11"/>
  <c r="B434" i="11"/>
  <c r="C434" i="11" s="1"/>
  <c r="A435" i="11"/>
  <c r="B435" i="11"/>
  <c r="C435" i="11"/>
  <c r="A436" i="11"/>
  <c r="B436" i="11"/>
  <c r="C436" i="11" s="1"/>
  <c r="A437" i="11"/>
  <c r="B437" i="11"/>
  <c r="C437" i="11"/>
  <c r="A438" i="11"/>
  <c r="B438" i="11"/>
  <c r="C438" i="11" s="1"/>
  <c r="A439" i="11"/>
  <c r="B439" i="11"/>
  <c r="C439" i="11"/>
  <c r="A440" i="11"/>
  <c r="B440" i="11"/>
  <c r="C440" i="11" s="1"/>
  <c r="A441" i="11"/>
  <c r="B441" i="11"/>
  <c r="C441" i="11"/>
  <c r="A442" i="11"/>
  <c r="B442" i="11"/>
  <c r="C442" i="11" s="1"/>
  <c r="A443" i="11"/>
  <c r="B443" i="11"/>
  <c r="C443" i="11"/>
  <c r="A444" i="11"/>
  <c r="B444" i="11"/>
  <c r="C444" i="11" s="1"/>
  <c r="A445" i="11"/>
  <c r="B445" i="11"/>
  <c r="C445" i="11"/>
  <c r="A446" i="11"/>
  <c r="B446" i="11"/>
  <c r="C446" i="11" s="1"/>
  <c r="A447" i="11"/>
  <c r="B447" i="11"/>
  <c r="C447" i="11"/>
  <c r="A448" i="11"/>
  <c r="B448" i="11"/>
  <c r="C448" i="11" s="1"/>
  <c r="A449" i="11"/>
  <c r="B449" i="11"/>
  <c r="C449" i="11"/>
  <c r="A450" i="11"/>
  <c r="B450" i="11"/>
  <c r="C450" i="11" s="1"/>
  <c r="A451" i="11"/>
  <c r="B451" i="11"/>
  <c r="C451" i="11"/>
  <c r="A452" i="11"/>
  <c r="B452" i="11"/>
  <c r="C452" i="11" s="1"/>
  <c r="A453" i="11"/>
  <c r="B453" i="11"/>
  <c r="C453" i="11"/>
  <c r="A454" i="11"/>
  <c r="B454" i="11"/>
  <c r="C454" i="11" s="1"/>
  <c r="A455" i="11"/>
  <c r="B455" i="11"/>
  <c r="C455" i="11"/>
  <c r="A456" i="11"/>
  <c r="B456" i="11"/>
  <c r="C456" i="11" s="1"/>
  <c r="A457" i="11"/>
  <c r="B457" i="11"/>
  <c r="C457" i="11"/>
  <c r="A458" i="11"/>
  <c r="B458" i="11"/>
  <c r="C458" i="11" s="1"/>
  <c r="A459" i="11"/>
  <c r="B459" i="11"/>
  <c r="C459" i="11"/>
  <c r="A460" i="11"/>
  <c r="B460" i="11"/>
  <c r="C460" i="11" s="1"/>
  <c r="A461" i="11"/>
  <c r="B461" i="11"/>
  <c r="C461" i="11"/>
  <c r="A462" i="11"/>
  <c r="B462" i="11"/>
  <c r="C462" i="11" s="1"/>
  <c r="A463" i="11"/>
  <c r="B463" i="11"/>
  <c r="C463" i="11"/>
  <c r="A464" i="11"/>
  <c r="B464" i="11"/>
  <c r="C464" i="11" s="1"/>
  <c r="A465" i="11"/>
  <c r="B465" i="11"/>
  <c r="C465" i="11"/>
  <c r="A466" i="11"/>
  <c r="B466" i="11"/>
  <c r="C466" i="11" s="1"/>
  <c r="A467" i="11"/>
  <c r="B467" i="11"/>
  <c r="C467" i="11"/>
  <c r="A468" i="11"/>
  <c r="B468" i="11"/>
  <c r="C468" i="11" s="1"/>
  <c r="A469" i="11"/>
  <c r="B469" i="11"/>
  <c r="C469" i="11"/>
  <c r="A470" i="11"/>
  <c r="B470" i="11"/>
  <c r="C470" i="11" s="1"/>
  <c r="A471" i="11"/>
  <c r="B471" i="11"/>
  <c r="C471" i="11"/>
  <c r="A472" i="11"/>
  <c r="B472" i="11"/>
  <c r="C472" i="11" s="1"/>
  <c r="A473" i="11"/>
  <c r="B473" i="11"/>
  <c r="C473" i="11"/>
  <c r="A474" i="11"/>
  <c r="B474" i="11"/>
  <c r="C474" i="11" s="1"/>
  <c r="A475" i="11"/>
  <c r="B475" i="11"/>
  <c r="C475" i="11"/>
  <c r="A476" i="11"/>
  <c r="B476" i="11"/>
  <c r="C476" i="11" s="1"/>
  <c r="A477" i="11"/>
  <c r="B477" i="11"/>
  <c r="C477" i="11"/>
  <c r="A478" i="11"/>
  <c r="B478" i="11"/>
  <c r="C478" i="11" s="1"/>
  <c r="A479" i="11"/>
  <c r="B479" i="11"/>
  <c r="C479" i="11"/>
  <c r="A480" i="11"/>
  <c r="B480" i="11"/>
  <c r="C480" i="11" s="1"/>
  <c r="A481" i="11"/>
  <c r="B481" i="11"/>
  <c r="C481" i="11"/>
  <c r="A482" i="11"/>
  <c r="B482" i="11"/>
  <c r="C482" i="11" s="1"/>
  <c r="A483" i="11"/>
  <c r="B483" i="11"/>
  <c r="C483" i="11"/>
  <c r="A484" i="11"/>
  <c r="B484" i="11"/>
  <c r="C484" i="11" s="1"/>
  <c r="A485" i="11"/>
  <c r="B485" i="11"/>
  <c r="C485" i="11"/>
  <c r="A486" i="11"/>
  <c r="B486" i="11"/>
  <c r="C486" i="11" s="1"/>
  <c r="A487" i="11"/>
  <c r="B487" i="11"/>
  <c r="C487" i="11"/>
  <c r="A488" i="11"/>
  <c r="B488" i="11"/>
  <c r="C488" i="11" s="1"/>
  <c r="A489" i="11"/>
  <c r="B489" i="11"/>
  <c r="C489" i="11"/>
  <c r="A490" i="11"/>
  <c r="B490" i="11"/>
  <c r="C490" i="11" s="1"/>
  <c r="A491" i="11"/>
  <c r="B491" i="11"/>
  <c r="C491" i="11"/>
  <c r="A492" i="11"/>
  <c r="B492" i="11"/>
  <c r="C492" i="11" s="1"/>
  <c r="A493" i="11"/>
  <c r="B493" i="11"/>
  <c r="C493" i="11"/>
  <c r="A494" i="11"/>
  <c r="B494" i="11"/>
  <c r="C494" i="11" s="1"/>
  <c r="A495" i="11"/>
  <c r="B495" i="11"/>
  <c r="C495" i="11"/>
  <c r="A496" i="11"/>
  <c r="B496" i="11"/>
  <c r="C496" i="11" s="1"/>
  <c r="A497" i="11"/>
  <c r="B497" i="11"/>
  <c r="C497" i="11"/>
  <c r="A498" i="11"/>
  <c r="B498" i="11"/>
  <c r="C498" i="11" s="1"/>
  <c r="A499" i="11"/>
  <c r="B499" i="11"/>
  <c r="C499" i="11"/>
  <c r="A500" i="11"/>
  <c r="B500" i="11"/>
  <c r="C500" i="11" s="1"/>
  <c r="A501" i="11"/>
  <c r="B501" i="11"/>
  <c r="C501" i="11"/>
  <c r="A502" i="11"/>
  <c r="B502" i="11"/>
  <c r="C502" i="11" s="1"/>
  <c r="A503" i="11"/>
  <c r="B503" i="11"/>
  <c r="C503" i="11"/>
  <c r="A504" i="11"/>
  <c r="B504" i="11"/>
  <c r="C504" i="11" s="1"/>
  <c r="A3" i="9"/>
  <c r="B6" i="9"/>
  <c r="C6" i="9"/>
  <c r="B7" i="9"/>
  <c r="C7" i="9"/>
  <c r="I15" i="4" s="1"/>
  <c r="B8" i="9"/>
  <c r="C8" i="9"/>
  <c r="A11" i="9"/>
  <c r="B11" i="9"/>
  <c r="C11" i="9" s="1"/>
  <c r="A12" i="9"/>
  <c r="B12" i="9"/>
  <c r="C12" i="9"/>
  <c r="A13" i="9"/>
  <c r="B13" i="9"/>
  <c r="C13" i="9" s="1"/>
  <c r="A14" i="9"/>
  <c r="B14" i="9"/>
  <c r="C14" i="9"/>
  <c r="A15" i="9"/>
  <c r="B15" i="9"/>
  <c r="C15" i="9" s="1"/>
  <c r="A16" i="9"/>
  <c r="B16" i="9"/>
  <c r="C16" i="9"/>
  <c r="A17" i="9"/>
  <c r="B17" i="9"/>
  <c r="C17" i="9"/>
  <c r="A18" i="9"/>
  <c r="B18" i="9"/>
  <c r="C18" i="9"/>
  <c r="A19" i="9"/>
  <c r="B19" i="9"/>
  <c r="C19" i="9" s="1"/>
  <c r="A20" i="9"/>
  <c r="B20" i="9"/>
  <c r="C20" i="9"/>
  <c r="A21" i="9"/>
  <c r="B21" i="9"/>
  <c r="C21" i="9"/>
  <c r="A22" i="9"/>
  <c r="B22" i="9"/>
  <c r="C22" i="9"/>
  <c r="A23" i="9"/>
  <c r="B23" i="9"/>
  <c r="C23" i="9" s="1"/>
  <c r="A24" i="9"/>
  <c r="B24" i="9"/>
  <c r="C24" i="9"/>
  <c r="A25" i="9"/>
  <c r="B25" i="9"/>
  <c r="C25" i="9" s="1"/>
  <c r="A26" i="9"/>
  <c r="B26" i="9"/>
  <c r="C26" i="9"/>
  <c r="A27" i="9"/>
  <c r="B27" i="9"/>
  <c r="C27" i="9" s="1"/>
  <c r="A28" i="9"/>
  <c r="B28" i="9"/>
  <c r="C28" i="9" s="1"/>
  <c r="A29" i="9"/>
  <c r="B29" i="9"/>
  <c r="C29" i="9"/>
  <c r="A30" i="9"/>
  <c r="B30" i="9"/>
  <c r="C30" i="9"/>
  <c r="A31" i="9"/>
  <c r="B31" i="9"/>
  <c r="C31" i="9" s="1"/>
  <c r="A32" i="9"/>
  <c r="B32" i="9"/>
  <c r="C32" i="9"/>
  <c r="A33" i="9"/>
  <c r="B33" i="9"/>
  <c r="C33" i="9"/>
  <c r="A34" i="9"/>
  <c r="B34" i="9"/>
  <c r="C34" i="9"/>
  <c r="A35" i="9"/>
  <c r="B35" i="9"/>
  <c r="C35" i="9" s="1"/>
  <c r="A36" i="9"/>
  <c r="B36" i="9"/>
  <c r="C36" i="9"/>
  <c r="A37" i="9"/>
  <c r="B37" i="9"/>
  <c r="C37" i="9" s="1"/>
  <c r="A38" i="9"/>
  <c r="B38" i="9"/>
  <c r="C38" i="9"/>
  <c r="A39" i="9"/>
  <c r="B39" i="9"/>
  <c r="C39" i="9" s="1"/>
  <c r="A40" i="9"/>
  <c r="B40" i="9"/>
  <c r="C40" i="9" s="1"/>
  <c r="A41" i="9"/>
  <c r="B41" i="9"/>
  <c r="C41" i="9" s="1"/>
  <c r="A42" i="9"/>
  <c r="B42" i="9"/>
  <c r="C42" i="9"/>
  <c r="A43" i="9"/>
  <c r="B43" i="9"/>
  <c r="C43" i="9" s="1"/>
  <c r="A44" i="9"/>
  <c r="B44" i="9"/>
  <c r="C44" i="9" s="1"/>
  <c r="A45" i="9"/>
  <c r="B45" i="9"/>
  <c r="C45" i="9" s="1"/>
  <c r="A46" i="9"/>
  <c r="B46" i="9"/>
  <c r="C46" i="9"/>
  <c r="A47" i="9"/>
  <c r="B47" i="9"/>
  <c r="C47" i="9" s="1"/>
  <c r="A48" i="9"/>
  <c r="B48" i="9"/>
  <c r="C48" i="9" s="1"/>
  <c r="A49" i="9"/>
  <c r="B49" i="9"/>
  <c r="C49" i="9"/>
  <c r="A50" i="9"/>
  <c r="B50" i="9"/>
  <c r="C50" i="9"/>
  <c r="A51" i="9"/>
  <c r="B51" i="9"/>
  <c r="C51" i="9" s="1"/>
  <c r="A52" i="9"/>
  <c r="B52" i="9"/>
  <c r="C52" i="9"/>
  <c r="A53" i="9"/>
  <c r="B53" i="9"/>
  <c r="C53" i="9"/>
  <c r="A54" i="9"/>
  <c r="B54" i="9"/>
  <c r="C54" i="9"/>
  <c r="A55" i="9"/>
  <c r="B55" i="9"/>
  <c r="C55" i="9" s="1"/>
  <c r="A56" i="9"/>
  <c r="B56" i="9"/>
  <c r="C56" i="9"/>
  <c r="A57" i="9"/>
  <c r="B57" i="9"/>
  <c r="C57" i="9"/>
  <c r="A58" i="9"/>
  <c r="B58" i="9"/>
  <c r="C58" i="9"/>
  <c r="A59" i="9"/>
  <c r="B59" i="9"/>
  <c r="C59" i="9" s="1"/>
  <c r="A60" i="9"/>
  <c r="B60" i="9"/>
  <c r="C60" i="9"/>
  <c r="A61" i="9"/>
  <c r="B61" i="9"/>
  <c r="C61" i="9"/>
  <c r="A62" i="9"/>
  <c r="B62" i="9"/>
  <c r="C62" i="9"/>
  <c r="A63" i="9"/>
  <c r="B63" i="9"/>
  <c r="C63" i="9" s="1"/>
  <c r="A64" i="9"/>
  <c r="B64" i="9"/>
  <c r="C64" i="9"/>
  <c r="A65" i="9"/>
  <c r="B65" i="9"/>
  <c r="C65" i="9" s="1"/>
  <c r="A66" i="9"/>
  <c r="B66" i="9"/>
  <c r="C66" i="9"/>
  <c r="A67" i="9"/>
  <c r="B67" i="9"/>
  <c r="C67" i="9" s="1"/>
  <c r="A68" i="9"/>
  <c r="B68" i="9"/>
  <c r="C68" i="9" s="1"/>
  <c r="A69" i="9"/>
  <c r="B69" i="9"/>
  <c r="C69" i="9" s="1"/>
  <c r="A70" i="9"/>
  <c r="B70" i="9"/>
  <c r="C70" i="9"/>
  <c r="A71" i="9"/>
  <c r="B71" i="9"/>
  <c r="C71" i="9" s="1"/>
  <c r="A72" i="9"/>
  <c r="B72" i="9"/>
  <c r="C72" i="9" s="1"/>
  <c r="A73" i="9"/>
  <c r="B73" i="9"/>
  <c r="C73" i="9" s="1"/>
  <c r="A74" i="9"/>
  <c r="B74" i="9"/>
  <c r="C74" i="9"/>
  <c r="A75" i="9"/>
  <c r="B75" i="9"/>
  <c r="C75" i="9" s="1"/>
  <c r="A76" i="9"/>
  <c r="B76" i="9"/>
  <c r="C76" i="9" s="1"/>
  <c r="A77" i="9"/>
  <c r="B77" i="9"/>
  <c r="C77" i="9" s="1"/>
  <c r="A78" i="9"/>
  <c r="B78" i="9"/>
  <c r="C78" i="9"/>
  <c r="A79" i="9"/>
  <c r="B79" i="9"/>
  <c r="C79" i="9" s="1"/>
  <c r="A80" i="9"/>
  <c r="B80" i="9"/>
  <c r="C80" i="9" s="1"/>
  <c r="A81" i="9"/>
  <c r="B81" i="9"/>
  <c r="C81" i="9"/>
  <c r="A82" i="9"/>
  <c r="B82" i="9"/>
  <c r="C82" i="9"/>
  <c r="A83" i="9"/>
  <c r="B83" i="9"/>
  <c r="C83" i="9" s="1"/>
  <c r="A84" i="9"/>
  <c r="B84" i="9"/>
  <c r="C84" i="9"/>
  <c r="A85" i="9"/>
  <c r="B85" i="9"/>
  <c r="C85" i="9"/>
  <c r="A86" i="9"/>
  <c r="B86" i="9"/>
  <c r="C86" i="9"/>
  <c r="A87" i="9"/>
  <c r="B87" i="9"/>
  <c r="C87" i="9" s="1"/>
  <c r="A88" i="9"/>
  <c r="B88" i="9"/>
  <c r="C88" i="9"/>
  <c r="A89" i="9"/>
  <c r="B89" i="9"/>
  <c r="C89" i="9" s="1"/>
  <c r="A90" i="9"/>
  <c r="B90" i="9"/>
  <c r="C90" i="9"/>
  <c r="A91" i="9"/>
  <c r="B91" i="9"/>
  <c r="C91" i="9" s="1"/>
  <c r="A92" i="9"/>
  <c r="B92" i="9"/>
  <c r="C92" i="9" s="1"/>
  <c r="A93" i="9"/>
  <c r="B93" i="9"/>
  <c r="C93" i="9"/>
  <c r="A94" i="9"/>
  <c r="B94" i="9"/>
  <c r="C94" i="9"/>
  <c r="A95" i="9"/>
  <c r="B95" i="9"/>
  <c r="C95" i="9" s="1"/>
  <c r="A96" i="9"/>
  <c r="B96" i="9"/>
  <c r="C96" i="9"/>
  <c r="A97" i="9"/>
  <c r="B97" i="9"/>
  <c r="C97" i="9" s="1"/>
  <c r="A98" i="9"/>
  <c r="B98" i="9"/>
  <c r="C98" i="9"/>
  <c r="A99" i="9"/>
  <c r="B99" i="9"/>
  <c r="C99" i="9" s="1"/>
  <c r="A100" i="9"/>
  <c r="B100" i="9"/>
  <c r="C100" i="9" s="1"/>
  <c r="A101" i="9"/>
  <c r="B101" i="9"/>
  <c r="C101" i="9" s="1"/>
  <c r="A102" i="9"/>
  <c r="B102" i="9"/>
  <c r="C102" i="9"/>
  <c r="A103" i="9"/>
  <c r="B103" i="9"/>
  <c r="C103" i="9" s="1"/>
  <c r="A104" i="9"/>
  <c r="B104" i="9"/>
  <c r="C104" i="9" s="1"/>
  <c r="A105" i="9"/>
  <c r="B105" i="9"/>
  <c r="C105" i="9" s="1"/>
  <c r="A106" i="9"/>
  <c r="B106" i="9"/>
  <c r="C106" i="9"/>
  <c r="A107" i="9"/>
  <c r="B107" i="9"/>
  <c r="C107" i="9" s="1"/>
  <c r="A108" i="9"/>
  <c r="B108" i="9"/>
  <c r="C108" i="9" s="1"/>
  <c r="A109" i="9"/>
  <c r="B109" i="9"/>
  <c r="C109" i="9" s="1"/>
  <c r="A110" i="9"/>
  <c r="B110" i="9"/>
  <c r="C110" i="9"/>
  <c r="A111" i="9"/>
  <c r="B111" i="9"/>
  <c r="C111" i="9" s="1"/>
  <c r="A112" i="9"/>
  <c r="B112" i="9"/>
  <c r="C112" i="9" s="1"/>
  <c r="A113" i="9"/>
  <c r="B113" i="9"/>
  <c r="C113" i="9"/>
  <c r="A114" i="9"/>
  <c r="B114" i="9"/>
  <c r="C114" i="9"/>
  <c r="A115" i="9"/>
  <c r="B115" i="9"/>
  <c r="C115" i="9" s="1"/>
  <c r="A116" i="9"/>
  <c r="B116" i="9"/>
  <c r="C116" i="9"/>
  <c r="A117" i="9"/>
  <c r="B117" i="9"/>
  <c r="C117" i="9"/>
  <c r="A118" i="9"/>
  <c r="B118" i="9"/>
  <c r="C118" i="9"/>
  <c r="A119" i="9"/>
  <c r="B119" i="9"/>
  <c r="C119" i="9" s="1"/>
  <c r="A120" i="9"/>
  <c r="B120" i="9"/>
  <c r="C120" i="9"/>
  <c r="A121" i="9"/>
  <c r="B121" i="9"/>
  <c r="C121" i="9"/>
  <c r="A122" i="9"/>
  <c r="B122" i="9"/>
  <c r="C122" i="9"/>
  <c r="A123" i="9"/>
  <c r="B123" i="9"/>
  <c r="C123" i="9" s="1"/>
  <c r="A124" i="9"/>
  <c r="B124" i="9"/>
  <c r="C124" i="9"/>
  <c r="A125" i="9"/>
  <c r="B125" i="9"/>
  <c r="C125" i="9"/>
  <c r="A126" i="9"/>
  <c r="B126" i="9"/>
  <c r="C126" i="9"/>
  <c r="A127" i="9"/>
  <c r="B127" i="9"/>
  <c r="C127" i="9" s="1"/>
  <c r="A128" i="9"/>
  <c r="B128" i="9"/>
  <c r="C128" i="9"/>
  <c r="A129" i="9"/>
  <c r="B129" i="9"/>
  <c r="C129" i="9" s="1"/>
  <c r="A130" i="9"/>
  <c r="B130" i="9"/>
  <c r="C130" i="9"/>
  <c r="A131" i="9"/>
  <c r="B131" i="9"/>
  <c r="C131" i="9" s="1"/>
  <c r="A132" i="9"/>
  <c r="B132" i="9"/>
  <c r="C132" i="9" s="1"/>
  <c r="A133" i="9"/>
  <c r="B133" i="9"/>
  <c r="C133" i="9" s="1"/>
  <c r="A134" i="9"/>
  <c r="B134" i="9"/>
  <c r="C134" i="9"/>
  <c r="A135" i="9"/>
  <c r="B135" i="9"/>
  <c r="C135" i="9" s="1"/>
  <c r="A136" i="9"/>
  <c r="B136" i="9"/>
  <c r="C136" i="9" s="1"/>
  <c r="A137" i="9"/>
  <c r="B137" i="9"/>
  <c r="C137" i="9" s="1"/>
  <c r="A138" i="9"/>
  <c r="B138" i="9"/>
  <c r="C138" i="9"/>
  <c r="A139" i="9"/>
  <c r="B139" i="9"/>
  <c r="C139" i="9" s="1"/>
  <c r="A140" i="9"/>
  <c r="B140" i="9"/>
  <c r="C140" i="9" s="1"/>
  <c r="A141" i="9"/>
  <c r="B141" i="9"/>
  <c r="C141" i="9"/>
  <c r="A142" i="9"/>
  <c r="B142" i="9"/>
  <c r="C142" i="9"/>
  <c r="A143" i="9"/>
  <c r="B143" i="9"/>
  <c r="C143" i="9" s="1"/>
  <c r="A144" i="9"/>
  <c r="B144" i="9"/>
  <c r="C144" i="9"/>
  <c r="A145" i="9"/>
  <c r="B145" i="9"/>
  <c r="C145" i="9"/>
  <c r="A146" i="9"/>
  <c r="B146" i="9"/>
  <c r="C146" i="9"/>
  <c r="A147" i="9"/>
  <c r="B147" i="9"/>
  <c r="C147" i="9" s="1"/>
  <c r="A148" i="9"/>
  <c r="B148" i="9"/>
  <c r="C148" i="9"/>
  <c r="A149" i="9"/>
  <c r="B149" i="9"/>
  <c r="C149" i="9"/>
  <c r="A150" i="9"/>
  <c r="B150" i="9"/>
  <c r="C150" i="9"/>
  <c r="A151" i="9"/>
  <c r="B151" i="9"/>
  <c r="C151" i="9" s="1"/>
  <c r="A152" i="9"/>
  <c r="B152" i="9"/>
  <c r="C152" i="9"/>
  <c r="A153" i="9"/>
  <c r="B153" i="9"/>
  <c r="C153" i="9" s="1"/>
  <c r="A154" i="9"/>
  <c r="B154" i="9"/>
  <c r="C154" i="9"/>
  <c r="A155" i="9"/>
  <c r="B155" i="9"/>
  <c r="C155" i="9" s="1"/>
  <c r="A156" i="9"/>
  <c r="B156" i="9"/>
  <c r="C156" i="9" s="1"/>
  <c r="A157" i="9"/>
  <c r="B157" i="9"/>
  <c r="C157" i="9"/>
  <c r="A158" i="9"/>
  <c r="B158" i="9"/>
  <c r="C158" i="9"/>
  <c r="A159" i="9"/>
  <c r="B159" i="9"/>
  <c r="C159" i="9" s="1"/>
  <c r="A160" i="9"/>
  <c r="B160" i="9"/>
  <c r="C160" i="9"/>
  <c r="A161" i="9"/>
  <c r="B161" i="9"/>
  <c r="C161" i="9" s="1"/>
  <c r="A162" i="9"/>
  <c r="B162" i="9"/>
  <c r="C162" i="9"/>
  <c r="A163" i="9"/>
  <c r="B163" i="9"/>
  <c r="C163" i="9" s="1"/>
  <c r="A164" i="9"/>
  <c r="B164" i="9"/>
  <c r="C164" i="9" s="1"/>
  <c r="A165" i="9"/>
  <c r="B165" i="9"/>
  <c r="C165" i="9" s="1"/>
  <c r="A166" i="9"/>
  <c r="B166" i="9"/>
  <c r="C166" i="9"/>
  <c r="A167" i="9"/>
  <c r="B167" i="9"/>
  <c r="C167" i="9" s="1"/>
  <c r="A168" i="9"/>
  <c r="B168" i="9"/>
  <c r="C168" i="9" s="1"/>
  <c r="A169" i="9"/>
  <c r="B169" i="9"/>
  <c r="C169" i="9" s="1"/>
  <c r="A170" i="9"/>
  <c r="B170" i="9"/>
  <c r="C170" i="9"/>
  <c r="A171" i="9"/>
  <c r="B171" i="9"/>
  <c r="C171" i="9" s="1"/>
  <c r="A172" i="9"/>
  <c r="B172" i="9"/>
  <c r="C172" i="9" s="1"/>
  <c r="A173" i="9"/>
  <c r="B173" i="9"/>
  <c r="C173" i="9" s="1"/>
  <c r="A174" i="9"/>
  <c r="B174" i="9"/>
  <c r="C174" i="9"/>
  <c r="A175" i="9"/>
  <c r="B175" i="9"/>
  <c r="C175" i="9" s="1"/>
  <c r="A176" i="9"/>
  <c r="B176" i="9"/>
  <c r="C176" i="9" s="1"/>
  <c r="A177" i="9"/>
  <c r="B177" i="9"/>
  <c r="C177" i="9"/>
  <c r="A178" i="9"/>
  <c r="B178" i="9"/>
  <c r="C178" i="9"/>
  <c r="A179" i="9"/>
  <c r="B179" i="9"/>
  <c r="C179" i="9" s="1"/>
  <c r="A180" i="9"/>
  <c r="B180" i="9"/>
  <c r="C180" i="9"/>
  <c r="A181" i="9"/>
  <c r="B181" i="9"/>
  <c r="C181" i="9"/>
  <c r="A182" i="9"/>
  <c r="B182" i="9"/>
  <c r="C182" i="9"/>
  <c r="A183" i="9"/>
  <c r="B183" i="9"/>
  <c r="C183" i="9" s="1"/>
  <c r="A184" i="9"/>
  <c r="B184" i="9"/>
  <c r="C184" i="9"/>
  <c r="A185" i="9"/>
  <c r="B185" i="9"/>
  <c r="C185" i="9"/>
  <c r="A186" i="9"/>
  <c r="B186" i="9"/>
  <c r="C186" i="9"/>
  <c r="A187" i="9"/>
  <c r="B187" i="9"/>
  <c r="C187" i="9" s="1"/>
  <c r="A188" i="9"/>
  <c r="B188" i="9"/>
  <c r="C188" i="9"/>
  <c r="A189" i="9"/>
  <c r="B189" i="9"/>
  <c r="C189" i="9"/>
  <c r="A190" i="9"/>
  <c r="B190" i="9"/>
  <c r="C190" i="9" s="1"/>
  <c r="A191" i="9"/>
  <c r="B191" i="9"/>
  <c r="C191" i="9" s="1"/>
  <c r="A192" i="9"/>
  <c r="B192" i="9"/>
  <c r="C192" i="9"/>
  <c r="A193" i="9"/>
  <c r="B193" i="9"/>
  <c r="C193" i="9" s="1"/>
  <c r="A194" i="9"/>
  <c r="B194" i="9"/>
  <c r="C194" i="9" s="1"/>
  <c r="A195" i="9"/>
  <c r="B195" i="9"/>
  <c r="C195" i="9" s="1"/>
  <c r="A196" i="9"/>
  <c r="B196" i="9"/>
  <c r="C196" i="9"/>
  <c r="A197" i="9"/>
  <c r="B197" i="9"/>
  <c r="C197" i="9"/>
  <c r="A198" i="9"/>
  <c r="B198" i="9"/>
  <c r="C198" i="9"/>
  <c r="A199" i="9"/>
  <c r="B199" i="9"/>
  <c r="C199" i="9" s="1"/>
  <c r="A200" i="9"/>
  <c r="B200" i="9"/>
  <c r="C200" i="9"/>
  <c r="A201" i="9"/>
  <c r="B201" i="9"/>
  <c r="C201" i="9" s="1"/>
  <c r="A202" i="9"/>
  <c r="B202" i="9"/>
  <c r="C202" i="9" s="1"/>
  <c r="A203" i="9"/>
  <c r="B203" i="9"/>
  <c r="C203" i="9" s="1"/>
  <c r="A204" i="9"/>
  <c r="B204" i="9"/>
  <c r="C204" i="9"/>
  <c r="A205" i="9"/>
  <c r="B205" i="9"/>
  <c r="C205" i="9"/>
  <c r="A206" i="9"/>
  <c r="B206" i="9"/>
  <c r="C206" i="9"/>
  <c r="A207" i="9"/>
  <c r="B207" i="9"/>
  <c r="C207" i="9" s="1"/>
  <c r="A208" i="9"/>
  <c r="B208" i="9"/>
  <c r="C208" i="9"/>
  <c r="A209" i="9"/>
  <c r="B209" i="9"/>
  <c r="C209" i="9"/>
  <c r="A210" i="9"/>
  <c r="B210" i="9"/>
  <c r="C210" i="9" s="1"/>
  <c r="A211" i="9"/>
  <c r="B211" i="9"/>
  <c r="C211" i="9" s="1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 s="1"/>
  <c r="A219" i="9"/>
  <c r="B219" i="9"/>
  <c r="C219" i="9" s="1"/>
  <c r="A220" i="9"/>
  <c r="B220" i="9"/>
  <c r="C220" i="9" s="1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 s="1"/>
  <c r="A226" i="9"/>
  <c r="B226" i="9"/>
  <c r="C226" i="9" s="1"/>
  <c r="A227" i="9"/>
  <c r="B227" i="9"/>
  <c r="C227" i="9" s="1"/>
  <c r="A228" i="9"/>
  <c r="B228" i="9"/>
  <c r="C228" i="9"/>
  <c r="A229" i="9"/>
  <c r="B229" i="9"/>
  <c r="C229" i="9"/>
  <c r="A230" i="9"/>
  <c r="B230" i="9"/>
  <c r="C230" i="9"/>
  <c r="A231" i="9"/>
  <c r="B231" i="9"/>
  <c r="C231" i="9" s="1"/>
  <c r="A232" i="9"/>
  <c r="B232" i="9"/>
  <c r="C232" i="9"/>
  <c r="A233" i="9"/>
  <c r="B233" i="9"/>
  <c r="C233" i="9" s="1"/>
  <c r="A234" i="9"/>
  <c r="B234" i="9"/>
  <c r="C234" i="9" s="1"/>
  <c r="A235" i="9"/>
  <c r="B235" i="9"/>
  <c r="C235" i="9" s="1"/>
  <c r="A236" i="9"/>
  <c r="B236" i="9"/>
  <c r="C236" i="9" s="1"/>
  <c r="A237" i="9"/>
  <c r="B237" i="9"/>
  <c r="C237" i="9"/>
  <c r="A238" i="9"/>
  <c r="B238" i="9"/>
  <c r="C238" i="9"/>
  <c r="A239" i="9"/>
  <c r="B239" i="9"/>
  <c r="C239" i="9" s="1"/>
  <c r="A240" i="9"/>
  <c r="B240" i="9"/>
  <c r="C240" i="9"/>
  <c r="A241" i="9"/>
  <c r="B241" i="9"/>
  <c r="C241" i="9" s="1"/>
  <c r="A242" i="9"/>
  <c r="B242" i="9"/>
  <c r="C242" i="9" s="1"/>
  <c r="A243" i="9"/>
  <c r="B243" i="9"/>
  <c r="C243" i="9" s="1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 s="1"/>
  <c r="A251" i="9"/>
  <c r="B251" i="9"/>
  <c r="C251" i="9" s="1"/>
  <c r="A252" i="9"/>
  <c r="B252" i="9"/>
  <c r="C252" i="9" s="1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 s="1"/>
  <c r="A258" i="9"/>
  <c r="B258" i="9"/>
  <c r="C258" i="9" s="1"/>
  <c r="A259" i="9"/>
  <c r="B259" i="9"/>
  <c r="C259" i="9" s="1"/>
  <c r="A260" i="9"/>
  <c r="B260" i="9"/>
  <c r="C260" i="9"/>
  <c r="A261" i="9"/>
  <c r="B261" i="9"/>
  <c r="C261" i="9"/>
  <c r="A262" i="9"/>
  <c r="B262" i="9"/>
  <c r="C262" i="9"/>
  <c r="A263" i="9"/>
  <c r="B263" i="9"/>
  <c r="C263" i="9" s="1"/>
  <c r="A264" i="9"/>
  <c r="B264" i="9"/>
  <c r="C264" i="9"/>
  <c r="A265" i="9"/>
  <c r="B265" i="9"/>
  <c r="C265" i="9" s="1"/>
  <c r="A266" i="9"/>
  <c r="B266" i="9"/>
  <c r="C266" i="9" s="1"/>
  <c r="A267" i="9"/>
  <c r="B267" i="9"/>
  <c r="C267" i="9" s="1"/>
  <c r="A268" i="9"/>
  <c r="B268" i="9"/>
  <c r="C268" i="9" s="1"/>
  <c r="A269" i="9"/>
  <c r="B269" i="9"/>
  <c r="C269" i="9"/>
  <c r="A270" i="9"/>
  <c r="B270" i="9"/>
  <c r="C270" i="9"/>
  <c r="A271" i="9"/>
  <c r="B271" i="9"/>
  <c r="C271" i="9" s="1"/>
  <c r="A272" i="9"/>
  <c r="B272" i="9"/>
  <c r="C272" i="9"/>
  <c r="A273" i="9"/>
  <c r="B273" i="9"/>
  <c r="C273" i="9" s="1"/>
  <c r="A274" i="9"/>
  <c r="B274" i="9"/>
  <c r="C274" i="9" s="1"/>
  <c r="A275" i="9"/>
  <c r="B275" i="9"/>
  <c r="C275" i="9" s="1"/>
  <c r="A276" i="9"/>
  <c r="B276" i="9"/>
  <c r="C276" i="9"/>
  <c r="A277" i="9"/>
  <c r="B277" i="9"/>
  <c r="C277" i="9"/>
  <c r="A278" i="9"/>
  <c r="B278" i="9"/>
  <c r="C278" i="9"/>
  <c r="A279" i="9"/>
  <c r="B279" i="9"/>
  <c r="C279" i="9" s="1"/>
  <c r="A280" i="9"/>
  <c r="B280" i="9"/>
  <c r="C280" i="9"/>
  <c r="A281" i="9"/>
  <c r="B281" i="9"/>
  <c r="C281" i="9"/>
  <c r="A282" i="9"/>
  <c r="B282" i="9"/>
  <c r="C282" i="9" s="1"/>
  <c r="A283" i="9"/>
  <c r="B283" i="9"/>
  <c r="C283" i="9" s="1"/>
  <c r="A284" i="9"/>
  <c r="B284" i="9"/>
  <c r="C284" i="9" s="1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 s="1"/>
  <c r="A290" i="9"/>
  <c r="B290" i="9"/>
  <c r="C290" i="9" s="1"/>
  <c r="A291" i="9"/>
  <c r="B291" i="9"/>
  <c r="C291" i="9" s="1"/>
  <c r="A292" i="9"/>
  <c r="B292" i="9"/>
  <c r="C292" i="9" s="1"/>
  <c r="A293" i="9"/>
  <c r="B293" i="9"/>
  <c r="C293" i="9"/>
  <c r="A294" i="9"/>
  <c r="B294" i="9"/>
  <c r="C294" i="9" s="1"/>
  <c r="A295" i="9"/>
  <c r="B295" i="9"/>
  <c r="C295" i="9"/>
  <c r="A296" i="9"/>
  <c r="B296" i="9"/>
  <c r="C296" i="9"/>
  <c r="A297" i="9"/>
  <c r="B297" i="9"/>
  <c r="C297" i="9"/>
  <c r="A298" i="9"/>
  <c r="B298" i="9"/>
  <c r="C298" i="9" s="1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 s="1"/>
  <c r="A304" i="9"/>
  <c r="B304" i="9"/>
  <c r="C304" i="9"/>
  <c r="A305" i="9"/>
  <c r="B305" i="9"/>
  <c r="C305" i="9" s="1"/>
  <c r="A306" i="9"/>
  <c r="B306" i="9"/>
  <c r="C306" i="9" s="1"/>
  <c r="A307" i="9"/>
  <c r="B307" i="9"/>
  <c r="C307" i="9"/>
  <c r="A308" i="9"/>
  <c r="B308" i="9"/>
  <c r="C308" i="9" s="1"/>
  <c r="A309" i="9"/>
  <c r="B309" i="9"/>
  <c r="C309" i="9"/>
  <c r="A310" i="9"/>
  <c r="B310" i="9"/>
  <c r="C310" i="9" s="1"/>
  <c r="A311" i="9"/>
  <c r="B311" i="9"/>
  <c r="C311" i="9"/>
  <c r="A312" i="9"/>
  <c r="B312" i="9"/>
  <c r="C312" i="9"/>
  <c r="A313" i="9"/>
  <c r="B313" i="9"/>
  <c r="C313" i="9" s="1"/>
  <c r="A314" i="9"/>
  <c r="B314" i="9"/>
  <c r="C314" i="9" s="1"/>
  <c r="A315" i="9"/>
  <c r="B315" i="9"/>
  <c r="C315" i="9"/>
  <c r="A316" i="9"/>
  <c r="B316" i="9"/>
  <c r="C316" i="9" s="1"/>
  <c r="A317" i="9"/>
  <c r="B317" i="9"/>
  <c r="C317" i="9"/>
  <c r="A318" i="9"/>
  <c r="B318" i="9"/>
  <c r="C318" i="9"/>
  <c r="A319" i="9"/>
  <c r="B319" i="9"/>
  <c r="C319" i="9" s="1"/>
  <c r="A320" i="9"/>
  <c r="B320" i="9"/>
  <c r="C320" i="9"/>
  <c r="A321" i="9"/>
  <c r="B321" i="9"/>
  <c r="C321" i="9" s="1"/>
  <c r="A322" i="9"/>
  <c r="B322" i="9"/>
  <c r="C322" i="9" s="1"/>
  <c r="A323" i="9"/>
  <c r="B323" i="9"/>
  <c r="C323" i="9"/>
  <c r="A324" i="9"/>
  <c r="B324" i="9"/>
  <c r="C324" i="9" s="1"/>
  <c r="A325" i="9"/>
  <c r="B325" i="9"/>
  <c r="C325" i="9"/>
  <c r="A326" i="9"/>
  <c r="B326" i="9"/>
  <c r="C326" i="9"/>
  <c r="A327" i="9"/>
  <c r="B327" i="9"/>
  <c r="C327" i="9" s="1"/>
  <c r="A328" i="9"/>
  <c r="B328" i="9"/>
  <c r="C328" i="9"/>
  <c r="A329" i="9"/>
  <c r="B329" i="9"/>
  <c r="C329" i="9"/>
  <c r="A330" i="9"/>
  <c r="B330" i="9"/>
  <c r="C330" i="9" s="1"/>
  <c r="A331" i="9"/>
  <c r="B331" i="9"/>
  <c r="C331" i="9" s="1"/>
  <c r="A332" i="9"/>
  <c r="B332" i="9"/>
  <c r="C332" i="9"/>
  <c r="A333" i="9"/>
  <c r="B333" i="9"/>
  <c r="C333" i="9"/>
  <c r="A334" i="9"/>
  <c r="B334" i="9"/>
  <c r="C334" i="9"/>
  <c r="A335" i="9"/>
  <c r="B335" i="9"/>
  <c r="C335" i="9" s="1"/>
  <c r="A336" i="9"/>
  <c r="B336" i="9"/>
  <c r="C336" i="9"/>
  <c r="A337" i="9"/>
  <c r="B337" i="9"/>
  <c r="C337" i="9"/>
  <c r="A338" i="9"/>
  <c r="B338" i="9"/>
  <c r="C338" i="9" s="1"/>
  <c r="A339" i="9"/>
  <c r="B339" i="9"/>
  <c r="C339" i="9"/>
  <c r="A340" i="9"/>
  <c r="B340" i="9"/>
  <c r="C340" i="9"/>
  <c r="A341" i="9"/>
  <c r="B341" i="9"/>
  <c r="C341" i="9"/>
  <c r="A342" i="9"/>
  <c r="B342" i="9"/>
  <c r="C342" i="9" s="1"/>
  <c r="A343" i="9"/>
  <c r="B343" i="9"/>
  <c r="C343" i="9"/>
  <c r="A344" i="9"/>
  <c r="B344" i="9"/>
  <c r="C344" i="9"/>
  <c r="A345" i="9"/>
  <c r="B345" i="9"/>
  <c r="C345" i="9"/>
  <c r="A346" i="9"/>
  <c r="B346" i="9"/>
  <c r="C346" i="9" s="1"/>
  <c r="A347" i="9"/>
  <c r="B347" i="9"/>
  <c r="C347" i="9" s="1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 s="1"/>
  <c r="A354" i="9"/>
  <c r="B354" i="9"/>
  <c r="C354" i="9" s="1"/>
  <c r="A355" i="9"/>
  <c r="B355" i="9"/>
  <c r="C355" i="9"/>
  <c r="A356" i="9"/>
  <c r="B356" i="9"/>
  <c r="C356" i="9" s="1"/>
  <c r="A357" i="9"/>
  <c r="B357" i="9"/>
  <c r="C357" i="9"/>
  <c r="A358" i="9"/>
  <c r="B358" i="9"/>
  <c r="C358" i="9" s="1"/>
  <c r="A359" i="9"/>
  <c r="B359" i="9"/>
  <c r="C359" i="9"/>
  <c r="A360" i="9"/>
  <c r="B360" i="9"/>
  <c r="C360" i="9"/>
  <c r="A361" i="9"/>
  <c r="B361" i="9"/>
  <c r="C361" i="9"/>
  <c r="A362" i="9"/>
  <c r="B362" i="9"/>
  <c r="C362" i="9" s="1"/>
  <c r="A363" i="9"/>
  <c r="B363" i="9"/>
  <c r="C363" i="9" s="1"/>
  <c r="A364" i="9"/>
  <c r="B364" i="9"/>
  <c r="C364" i="9"/>
  <c r="A365" i="9"/>
  <c r="B365" i="9"/>
  <c r="C365" i="9"/>
  <c r="A366" i="9"/>
  <c r="B366" i="9"/>
  <c r="C366" i="9" s="1"/>
  <c r="A367" i="9"/>
  <c r="B367" i="9"/>
  <c r="C367" i="9" s="1"/>
  <c r="A368" i="9"/>
  <c r="B368" i="9"/>
  <c r="C368" i="9"/>
  <c r="A369" i="9"/>
  <c r="B369" i="9"/>
  <c r="C369" i="9" s="1"/>
  <c r="A370" i="9"/>
  <c r="B370" i="9"/>
  <c r="C370" i="9" s="1"/>
  <c r="A371" i="9"/>
  <c r="B371" i="9"/>
  <c r="C371" i="9"/>
  <c r="A372" i="9"/>
  <c r="B372" i="9"/>
  <c r="C372" i="9" s="1"/>
  <c r="A373" i="9"/>
  <c r="B373" i="9"/>
  <c r="C373" i="9"/>
  <c r="A374" i="9"/>
  <c r="B374" i="9"/>
  <c r="C374" i="9" s="1"/>
  <c r="A375" i="9"/>
  <c r="B375" i="9"/>
  <c r="C375" i="9"/>
  <c r="A376" i="9"/>
  <c r="B376" i="9"/>
  <c r="C376" i="9"/>
  <c r="A377" i="9"/>
  <c r="B377" i="9"/>
  <c r="C377" i="9"/>
  <c r="A378" i="9"/>
  <c r="B378" i="9"/>
  <c r="C378" i="9" s="1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 s="1"/>
  <c r="A384" i="9"/>
  <c r="B384" i="9"/>
  <c r="C384" i="9"/>
  <c r="A385" i="9"/>
  <c r="B385" i="9"/>
  <c r="C385" i="9"/>
  <c r="A386" i="9"/>
  <c r="B386" i="9"/>
  <c r="C386" i="9" s="1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 s="1"/>
  <c r="A392" i="9"/>
  <c r="B392" i="9"/>
  <c r="C392" i="9"/>
  <c r="A393" i="9"/>
  <c r="B393" i="9"/>
  <c r="C393" i="9"/>
  <c r="A394" i="9"/>
  <c r="B394" i="9"/>
  <c r="C394" i="9" s="1"/>
  <c r="A395" i="9"/>
  <c r="B395" i="9"/>
  <c r="C395" i="9" s="1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 s="1"/>
  <c r="A403" i="9"/>
  <c r="B403" i="9"/>
  <c r="C403" i="9"/>
  <c r="A404" i="9"/>
  <c r="B404" i="9"/>
  <c r="C404" i="9"/>
  <c r="A405" i="9"/>
  <c r="B405" i="9"/>
  <c r="C405" i="9"/>
  <c r="A406" i="9"/>
  <c r="B406" i="9"/>
  <c r="C406" i="9" s="1"/>
  <c r="A407" i="9"/>
  <c r="B407" i="9"/>
  <c r="C407" i="9"/>
  <c r="A408" i="9"/>
  <c r="B408" i="9"/>
  <c r="C408" i="9"/>
  <c r="A409" i="9"/>
  <c r="B409" i="9"/>
  <c r="C409" i="9"/>
  <c r="A410" i="9"/>
  <c r="B410" i="9"/>
  <c r="C410" i="9" s="1"/>
  <c r="A411" i="9"/>
  <c r="B411" i="9"/>
  <c r="C411" i="9" s="1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 s="1"/>
  <c r="A418" i="9"/>
  <c r="B418" i="9"/>
  <c r="C418" i="9" s="1"/>
  <c r="A419" i="9"/>
  <c r="B419" i="9"/>
  <c r="C419" i="9" s="1"/>
  <c r="A420" i="9"/>
  <c r="B420" i="9"/>
  <c r="C420" i="9" s="1"/>
  <c r="A421" i="9"/>
  <c r="B421" i="9"/>
  <c r="C421" i="9"/>
  <c r="A422" i="9"/>
  <c r="B422" i="9"/>
  <c r="C422" i="9" s="1"/>
  <c r="A423" i="9"/>
  <c r="B423" i="9"/>
  <c r="C423" i="9"/>
  <c r="A424" i="9"/>
  <c r="B424" i="9"/>
  <c r="C424" i="9"/>
  <c r="A425" i="9"/>
  <c r="B425" i="9"/>
  <c r="C425" i="9"/>
  <c r="A426" i="9"/>
  <c r="B426" i="9"/>
  <c r="C426" i="9" s="1"/>
  <c r="A427" i="9"/>
  <c r="B427" i="9"/>
  <c r="C427" i="9" s="1"/>
  <c r="A428" i="9"/>
  <c r="B428" i="9"/>
  <c r="C428" i="9"/>
  <c r="A429" i="9"/>
  <c r="B429" i="9"/>
  <c r="C429" i="9"/>
  <c r="A430" i="9"/>
  <c r="B430" i="9"/>
  <c r="C430" i="9" s="1"/>
  <c r="A431" i="9"/>
  <c r="B431" i="9"/>
  <c r="C431" i="9" s="1"/>
  <c r="A432" i="9"/>
  <c r="B432" i="9"/>
  <c r="C432" i="9"/>
  <c r="A433" i="9"/>
  <c r="B433" i="9"/>
  <c r="C433" i="9" s="1"/>
  <c r="A434" i="9"/>
  <c r="B434" i="9"/>
  <c r="C434" i="9" s="1"/>
  <c r="A435" i="9"/>
  <c r="B435" i="9"/>
  <c r="C435" i="9"/>
  <c r="A436" i="9"/>
  <c r="B436" i="9"/>
  <c r="C436" i="9" s="1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 s="1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 s="1"/>
  <c r="A448" i="9"/>
  <c r="B448" i="9"/>
  <c r="C448" i="9"/>
  <c r="A449" i="9"/>
  <c r="B449" i="9"/>
  <c r="C449" i="9"/>
  <c r="A450" i="9"/>
  <c r="B450" i="9"/>
  <c r="C450" i="9" s="1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 s="1"/>
  <c r="A459" i="9"/>
  <c r="B459" i="9"/>
  <c r="C459" i="9" s="1"/>
  <c r="A460" i="9"/>
  <c r="B460" i="9"/>
  <c r="C460" i="9"/>
  <c r="A461" i="9"/>
  <c r="B461" i="9"/>
  <c r="C461" i="9"/>
  <c r="A462" i="9"/>
  <c r="B462" i="9"/>
  <c r="C462" i="9"/>
  <c r="A463" i="9"/>
  <c r="B463" i="9"/>
  <c r="C463" i="9" s="1"/>
  <c r="A464" i="9"/>
  <c r="B464" i="9"/>
  <c r="C464" i="9"/>
  <c r="A465" i="9"/>
  <c r="B465" i="9"/>
  <c r="C465" i="9"/>
  <c r="A466" i="9"/>
  <c r="B466" i="9"/>
  <c r="C466" i="9" s="1"/>
  <c r="A467" i="9"/>
  <c r="B467" i="9"/>
  <c r="C467" i="9"/>
  <c r="A468" i="9"/>
  <c r="B468" i="9"/>
  <c r="C468" i="9"/>
  <c r="A469" i="9"/>
  <c r="B469" i="9"/>
  <c r="C469" i="9"/>
  <c r="A470" i="9"/>
  <c r="B470" i="9"/>
  <c r="C470" i="9" s="1"/>
  <c r="A471" i="9"/>
  <c r="B471" i="9"/>
  <c r="C471" i="9"/>
  <c r="A472" i="9"/>
  <c r="B472" i="9"/>
  <c r="C472" i="9"/>
  <c r="A473" i="9"/>
  <c r="B473" i="9"/>
  <c r="C473" i="9"/>
  <c r="A474" i="9"/>
  <c r="B474" i="9"/>
  <c r="C474" i="9" s="1"/>
  <c r="A475" i="9"/>
  <c r="B475" i="9"/>
  <c r="C475" i="9" s="1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 s="1"/>
  <c r="A482" i="9"/>
  <c r="B482" i="9"/>
  <c r="C482" i="9" s="1"/>
  <c r="A483" i="9"/>
  <c r="B483" i="9"/>
  <c r="C483" i="9" s="1"/>
  <c r="A484" i="9"/>
  <c r="B484" i="9"/>
  <c r="C484" i="9" s="1"/>
  <c r="A485" i="9"/>
  <c r="B485" i="9"/>
  <c r="C485" i="9"/>
  <c r="A486" i="9"/>
  <c r="B486" i="9"/>
  <c r="C486" i="9" s="1"/>
  <c r="A487" i="9"/>
  <c r="B487" i="9"/>
  <c r="C487" i="9"/>
  <c r="A488" i="9"/>
  <c r="B488" i="9"/>
  <c r="C488" i="9"/>
  <c r="A489" i="9"/>
  <c r="B489" i="9"/>
  <c r="C489" i="9"/>
  <c r="A490" i="9"/>
  <c r="B490" i="9"/>
  <c r="C490" i="9" s="1"/>
  <c r="A491" i="9"/>
  <c r="B491" i="9"/>
  <c r="C491" i="9"/>
  <c r="A492" i="9"/>
  <c r="B492" i="9"/>
  <c r="C492" i="9"/>
  <c r="A493" i="9"/>
  <c r="B493" i="9"/>
  <c r="C493" i="9"/>
  <c r="A494" i="9"/>
  <c r="B494" i="9"/>
  <c r="C494" i="9" s="1"/>
  <c r="A495" i="9"/>
  <c r="B495" i="9"/>
  <c r="C495" i="9" s="1"/>
  <c r="A496" i="9"/>
  <c r="B496" i="9"/>
  <c r="C496" i="9"/>
  <c r="A497" i="9"/>
  <c r="B497" i="9"/>
  <c r="C497" i="9" s="1"/>
  <c r="A498" i="9"/>
  <c r="B498" i="9"/>
  <c r="C498" i="9" s="1"/>
  <c r="A499" i="9"/>
  <c r="B499" i="9"/>
  <c r="C499" i="9"/>
  <c r="A500" i="9"/>
  <c r="B500" i="9"/>
  <c r="C500" i="9" s="1"/>
  <c r="A501" i="9"/>
  <c r="B501" i="9"/>
  <c r="C501" i="9"/>
  <c r="A502" i="9"/>
  <c r="B502" i="9"/>
  <c r="C502" i="9" s="1"/>
  <c r="A503" i="9"/>
  <c r="B503" i="9"/>
  <c r="C503" i="9"/>
  <c r="A3" i="10"/>
  <c r="AK4" i="10"/>
  <c r="AK5" i="10"/>
  <c r="B6" i="10"/>
  <c r="B1" i="10" s="1"/>
  <c r="AK6" i="10"/>
  <c r="AK7" i="10"/>
  <c r="AK8" i="10"/>
  <c r="AK9" i="10"/>
  <c r="A10" i="10"/>
  <c r="B10" i="10"/>
  <c r="C10" i="10"/>
  <c r="D10" i="10" s="1"/>
  <c r="AK10" i="10"/>
  <c r="A11" i="10"/>
  <c r="B11" i="10"/>
  <c r="C11" i="10"/>
  <c r="D11" i="10"/>
  <c r="E11" i="10"/>
  <c r="AK11" i="10"/>
  <c r="A12" i="10"/>
  <c r="B12" i="10"/>
  <c r="D12" i="10" s="1"/>
  <c r="E12" i="10" s="1"/>
  <c r="C12" i="10"/>
  <c r="AK12" i="10"/>
  <c r="A13" i="10"/>
  <c r="B13" i="10"/>
  <c r="D13" i="10" s="1"/>
  <c r="E13" i="10" s="1"/>
  <c r="C13" i="10"/>
  <c r="AK13" i="10"/>
  <c r="A14" i="10"/>
  <c r="B14" i="10"/>
  <c r="C14" i="10"/>
  <c r="D14" i="10"/>
  <c r="E14" i="10"/>
  <c r="AK14" i="10"/>
  <c r="A15" i="10"/>
  <c r="B15" i="10"/>
  <c r="C15" i="10"/>
  <c r="D15" i="10" s="1"/>
  <c r="E15" i="10" s="1"/>
  <c r="AK15" i="10"/>
  <c r="A16" i="10"/>
  <c r="B16" i="10"/>
  <c r="D16" i="10" s="1"/>
  <c r="E16" i="10" s="1"/>
  <c r="C16" i="10"/>
  <c r="AK16" i="10"/>
  <c r="A17" i="10"/>
  <c r="B17" i="10"/>
  <c r="C17" i="10"/>
  <c r="D17" i="10"/>
  <c r="E17" i="10" s="1"/>
  <c r="AK17" i="10"/>
  <c r="A18" i="10"/>
  <c r="B18" i="10"/>
  <c r="D18" i="10" s="1"/>
  <c r="E18" i="10" s="1"/>
  <c r="C18" i="10"/>
  <c r="AK18" i="10"/>
  <c r="A19" i="10"/>
  <c r="B19" i="10"/>
  <c r="C19" i="10"/>
  <c r="D19" i="10" s="1"/>
  <c r="E19" i="10" s="1"/>
  <c r="AK19" i="10"/>
  <c r="A20" i="10"/>
  <c r="B20" i="10"/>
  <c r="D20" i="10" s="1"/>
  <c r="C20" i="10"/>
  <c r="E20" i="10"/>
  <c r="AK20" i="10"/>
  <c r="A21" i="10"/>
  <c r="B21" i="10"/>
  <c r="D21" i="10" s="1"/>
  <c r="E21" i="10" s="1"/>
  <c r="C21" i="10"/>
  <c r="AK21" i="10"/>
  <c r="A22" i="10"/>
  <c r="B22" i="10"/>
  <c r="C22" i="10"/>
  <c r="AK22" i="10"/>
  <c r="A23" i="10"/>
  <c r="B23" i="10"/>
  <c r="C23" i="10"/>
  <c r="D23" i="10" s="1"/>
  <c r="E23" i="10" s="1"/>
  <c r="AK23" i="10"/>
  <c r="A24" i="10"/>
  <c r="B24" i="10"/>
  <c r="D24" i="10" s="1"/>
  <c r="C24" i="10"/>
  <c r="E24" i="10"/>
  <c r="A25" i="10"/>
  <c r="B25" i="10"/>
  <c r="D25" i="10" s="1"/>
  <c r="C25" i="10"/>
  <c r="E25" i="10"/>
  <c r="A26" i="10"/>
  <c r="B26" i="10"/>
  <c r="C26" i="10"/>
  <c r="D26" i="10"/>
  <c r="E26" i="10" s="1"/>
  <c r="A27" i="10"/>
  <c r="B27" i="10"/>
  <c r="C27" i="10"/>
  <c r="A28" i="10"/>
  <c r="B28" i="10"/>
  <c r="C28" i="10"/>
  <c r="D28" i="10"/>
  <c r="E28" i="10" s="1"/>
  <c r="A29" i="10"/>
  <c r="B29" i="10"/>
  <c r="C29" i="10"/>
  <c r="D29" i="10"/>
  <c r="E29" i="10"/>
  <c r="A30" i="10"/>
  <c r="B30" i="10"/>
  <c r="D30" i="10" s="1"/>
  <c r="E30" i="10" s="1"/>
  <c r="C30" i="10"/>
  <c r="A31" i="10"/>
  <c r="B31" i="10"/>
  <c r="D31" i="10" s="1"/>
  <c r="E31" i="10" s="1"/>
  <c r="C31" i="10"/>
  <c r="A32" i="10"/>
  <c r="B32" i="10"/>
  <c r="D32" i="10" s="1"/>
  <c r="E32" i="10" s="1"/>
  <c r="C32" i="10"/>
  <c r="A33" i="10"/>
  <c r="B33" i="10"/>
  <c r="C33" i="10"/>
  <c r="D33" i="10"/>
  <c r="E33" i="10"/>
  <c r="A34" i="10"/>
  <c r="B34" i="10"/>
  <c r="C34" i="10"/>
  <c r="D34" i="10"/>
  <c r="E34" i="10" s="1"/>
  <c r="A35" i="10"/>
  <c r="B35" i="10"/>
  <c r="C35" i="10"/>
  <c r="A36" i="10"/>
  <c r="B36" i="10"/>
  <c r="C36" i="10"/>
  <c r="A37" i="10"/>
  <c r="B37" i="10"/>
  <c r="C37" i="10"/>
  <c r="D37" i="10"/>
  <c r="E37" i="10" s="1"/>
  <c r="A38" i="10"/>
  <c r="B38" i="10"/>
  <c r="C38" i="10"/>
  <c r="D38" i="10"/>
  <c r="E38" i="10" s="1"/>
  <c r="A39" i="10"/>
  <c r="B39" i="10"/>
  <c r="D39" i="10" s="1"/>
  <c r="C39" i="10"/>
  <c r="E39" i="10"/>
  <c r="A40" i="10"/>
  <c r="B40" i="10"/>
  <c r="C40" i="10"/>
  <c r="D40" i="10"/>
  <c r="E40" i="10" s="1"/>
  <c r="A41" i="10"/>
  <c r="B41" i="10"/>
  <c r="C41" i="10"/>
  <c r="A42" i="10"/>
  <c r="B42" i="10"/>
  <c r="D42" i="10" s="1"/>
  <c r="E42" i="10" s="1"/>
  <c r="C42" i="10"/>
  <c r="A43" i="10"/>
  <c r="B43" i="10"/>
  <c r="C43" i="10"/>
  <c r="A44" i="10"/>
  <c r="B44" i="10"/>
  <c r="D44" i="10" s="1"/>
  <c r="E44" i="10" s="1"/>
  <c r="C44" i="10"/>
  <c r="A45" i="10"/>
  <c r="B45" i="10"/>
  <c r="C45" i="10"/>
  <c r="D45" i="10"/>
  <c r="E45" i="10"/>
  <c r="A46" i="10"/>
  <c r="B46" i="10"/>
  <c r="D46" i="10" s="1"/>
  <c r="E46" i="10" s="1"/>
  <c r="C46" i="10"/>
  <c r="A47" i="10"/>
  <c r="B47" i="10"/>
  <c r="C47" i="10"/>
  <c r="D47" i="10"/>
  <c r="E47" i="10"/>
  <c r="A48" i="10"/>
  <c r="B48" i="10"/>
  <c r="D48" i="10" s="1"/>
  <c r="E48" i="10" s="1"/>
  <c r="C48" i="10"/>
  <c r="A49" i="10"/>
  <c r="B49" i="10"/>
  <c r="C49" i="10"/>
  <c r="A50" i="10"/>
  <c r="B50" i="10"/>
  <c r="C50" i="10"/>
  <c r="D50" i="10" s="1"/>
  <c r="E50" i="10" s="1"/>
  <c r="A51" i="10"/>
  <c r="B51" i="10"/>
  <c r="C51" i="10"/>
  <c r="A52" i="10"/>
  <c r="B52" i="10"/>
  <c r="C52" i="10"/>
  <c r="A53" i="10"/>
  <c r="B53" i="10"/>
  <c r="C53" i="10"/>
  <c r="D53" i="10"/>
  <c r="E53" i="10" s="1"/>
  <c r="A54" i="10"/>
  <c r="B54" i="10"/>
  <c r="D54" i="10" s="1"/>
  <c r="E54" i="10" s="1"/>
  <c r="C54" i="10"/>
  <c r="A55" i="10"/>
  <c r="B55" i="10"/>
  <c r="C55" i="10"/>
  <c r="D55" i="10"/>
  <c r="E55" i="10" s="1"/>
  <c r="A56" i="10"/>
  <c r="B56" i="10"/>
  <c r="D56" i="10" s="1"/>
  <c r="E56" i="10" s="1"/>
  <c r="C56" i="10"/>
  <c r="A57" i="10"/>
  <c r="B57" i="10"/>
  <c r="C57" i="10"/>
  <c r="D57" i="10" s="1"/>
  <c r="E57" i="10" s="1"/>
  <c r="A58" i="10"/>
  <c r="B58" i="10"/>
  <c r="C58" i="10"/>
  <c r="D58" i="10"/>
  <c r="E58" i="10"/>
  <c r="A59" i="10"/>
  <c r="B59" i="10"/>
  <c r="D59" i="10" s="1"/>
  <c r="E59" i="10" s="1"/>
  <c r="C59" i="10"/>
  <c r="A60" i="10"/>
  <c r="B60" i="10"/>
  <c r="C60" i="10"/>
  <c r="D60" i="10"/>
  <c r="E60" i="10"/>
  <c r="A61" i="10"/>
  <c r="B61" i="10"/>
  <c r="C61" i="10"/>
  <c r="D61" i="10"/>
  <c r="E61" i="10" s="1"/>
  <c r="A62" i="10"/>
  <c r="B62" i="10"/>
  <c r="C62" i="10"/>
  <c r="D62" i="10"/>
  <c r="E62" i="10" s="1"/>
  <c r="A63" i="10"/>
  <c r="B63" i="10"/>
  <c r="D63" i="10" s="1"/>
  <c r="E63" i="10" s="1"/>
  <c r="C63" i="10"/>
  <c r="A64" i="10"/>
  <c r="B64" i="10"/>
  <c r="C64" i="10"/>
  <c r="D64" i="10"/>
  <c r="E64" i="10" s="1"/>
  <c r="A65" i="10"/>
  <c r="B65" i="10"/>
  <c r="C65" i="10"/>
  <c r="D65" i="10" s="1"/>
  <c r="E65" i="10" s="1"/>
  <c r="A66" i="10"/>
  <c r="B66" i="10"/>
  <c r="C66" i="10"/>
  <c r="D66" i="10"/>
  <c r="E66" i="10" s="1"/>
  <c r="A67" i="10"/>
  <c r="B67" i="10"/>
  <c r="D67" i="10" s="1"/>
  <c r="E67" i="10" s="1"/>
  <c r="C67" i="10"/>
  <c r="A68" i="10"/>
  <c r="B68" i="10"/>
  <c r="C68" i="10"/>
  <c r="A69" i="10"/>
  <c r="B69" i="10"/>
  <c r="C69" i="10"/>
  <c r="D69" i="10" s="1"/>
  <c r="E69" i="10" s="1"/>
  <c r="A70" i="10"/>
  <c r="B70" i="10"/>
  <c r="C70" i="10"/>
  <c r="D70" i="10"/>
  <c r="E70" i="10" s="1"/>
  <c r="A71" i="10"/>
  <c r="B71" i="10"/>
  <c r="D71" i="10" s="1"/>
  <c r="E71" i="10" s="1"/>
  <c r="C71" i="10"/>
  <c r="A72" i="10"/>
  <c r="B72" i="10"/>
  <c r="C72" i="10"/>
  <c r="D72" i="10"/>
  <c r="E72" i="10"/>
  <c r="A73" i="10"/>
  <c r="B73" i="10"/>
  <c r="D73" i="10" s="1"/>
  <c r="E73" i="10" s="1"/>
  <c r="C73" i="10"/>
  <c r="A74" i="10"/>
  <c r="B74" i="10"/>
  <c r="C74" i="10"/>
  <c r="D74" i="10" s="1"/>
  <c r="E74" i="10" s="1"/>
  <c r="A75" i="10"/>
  <c r="B75" i="10"/>
  <c r="C75" i="10"/>
  <c r="A76" i="10"/>
  <c r="B76" i="10"/>
  <c r="C76" i="10"/>
  <c r="A77" i="10"/>
  <c r="B77" i="10"/>
  <c r="C77" i="10"/>
  <c r="D77" i="10" s="1"/>
  <c r="E77" i="10" s="1"/>
  <c r="A78" i="10"/>
  <c r="B78" i="10"/>
  <c r="C78" i="10"/>
  <c r="A79" i="10"/>
  <c r="B79" i="10"/>
  <c r="D79" i="10" s="1"/>
  <c r="E79" i="10" s="1"/>
  <c r="C79" i="10"/>
  <c r="A80" i="10"/>
  <c r="B80" i="10"/>
  <c r="C80" i="10"/>
  <c r="D80" i="10"/>
  <c r="E80" i="10" s="1"/>
  <c r="A81" i="10"/>
  <c r="B81" i="10"/>
  <c r="C81" i="10"/>
  <c r="A82" i="10"/>
  <c r="B82" i="10"/>
  <c r="D82" i="10" s="1"/>
  <c r="E82" i="10" s="1"/>
  <c r="C82" i="10"/>
  <c r="A83" i="10"/>
  <c r="B83" i="10"/>
  <c r="C83" i="10"/>
  <c r="A84" i="10"/>
  <c r="B84" i="10"/>
  <c r="D84" i="10" s="1"/>
  <c r="E84" i="10" s="1"/>
  <c r="C84" i="10"/>
  <c r="A85" i="10"/>
  <c r="B85" i="10"/>
  <c r="C85" i="10"/>
  <c r="D85" i="10"/>
  <c r="E85" i="10"/>
  <c r="A86" i="10"/>
  <c r="B86" i="10"/>
  <c r="D86" i="10" s="1"/>
  <c r="E86" i="10" s="1"/>
  <c r="C86" i="10"/>
  <c r="A87" i="10"/>
  <c r="B87" i="10"/>
  <c r="C87" i="10"/>
  <c r="D87" i="10"/>
  <c r="E87" i="10"/>
  <c r="A88" i="10"/>
  <c r="B88" i="10"/>
  <c r="D88" i="10" s="1"/>
  <c r="E88" i="10" s="1"/>
  <c r="C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A92" i="10"/>
  <c r="B92" i="10"/>
  <c r="C92" i="10"/>
  <c r="D92" i="10"/>
  <c r="E92" i="10"/>
  <c r="A93" i="10"/>
  <c r="B93" i="10"/>
  <c r="C93" i="10"/>
  <c r="D93" i="10"/>
  <c r="E93" i="10" s="1"/>
  <c r="A94" i="10"/>
  <c r="B94" i="10"/>
  <c r="C94" i="10"/>
  <c r="D94" i="10"/>
  <c r="E94" i="10" s="1"/>
  <c r="A95" i="10"/>
  <c r="B95" i="10"/>
  <c r="C95" i="10"/>
  <c r="A96" i="10"/>
  <c r="B96" i="10"/>
  <c r="C96" i="10"/>
  <c r="D96" i="10"/>
  <c r="E96" i="10" s="1"/>
  <c r="A97" i="10"/>
  <c r="B97" i="10"/>
  <c r="C97" i="10"/>
  <c r="D97" i="10" s="1"/>
  <c r="E97" i="10" s="1"/>
  <c r="A98" i="10"/>
  <c r="B98" i="10"/>
  <c r="C98" i="10"/>
  <c r="D98" i="10"/>
  <c r="E98" i="10" s="1"/>
  <c r="A99" i="10"/>
  <c r="B99" i="10"/>
  <c r="D99" i="10" s="1"/>
  <c r="E99" i="10" s="1"/>
  <c r="C99" i="10"/>
  <c r="A100" i="10"/>
  <c r="B100" i="10"/>
  <c r="C100" i="10"/>
  <c r="A101" i="10"/>
  <c r="B101" i="10"/>
  <c r="C101" i="10"/>
  <c r="D101" i="10" s="1"/>
  <c r="E101" i="10" s="1"/>
  <c r="A102" i="10"/>
  <c r="B102" i="10"/>
  <c r="C102" i="10"/>
  <c r="D102" i="10"/>
  <c r="E102" i="10" s="1"/>
  <c r="A103" i="10"/>
  <c r="B103" i="10"/>
  <c r="D103" i="10" s="1"/>
  <c r="E103" i="10" s="1"/>
  <c r="C103" i="10"/>
  <c r="A104" i="10"/>
  <c r="B104" i="10"/>
  <c r="C104" i="10"/>
  <c r="D104" i="10"/>
  <c r="E104" i="10" s="1"/>
  <c r="A105" i="10"/>
  <c r="B105" i="10"/>
  <c r="D105" i="10" s="1"/>
  <c r="E105" i="10" s="1"/>
  <c r="C105" i="10"/>
  <c r="A106" i="10"/>
  <c r="B106" i="10"/>
  <c r="C106" i="10"/>
  <c r="D106" i="10"/>
  <c r="E106" i="10" s="1"/>
  <c r="A107" i="10"/>
  <c r="B107" i="10"/>
  <c r="C107" i="10"/>
  <c r="A108" i="10"/>
  <c r="B108" i="10"/>
  <c r="C108" i="10"/>
  <c r="A109" i="10"/>
  <c r="B109" i="10"/>
  <c r="C109" i="10"/>
  <c r="D109" i="10" s="1"/>
  <c r="E109" i="10" s="1"/>
  <c r="A110" i="10"/>
  <c r="B110" i="10"/>
  <c r="D110" i="10" s="1"/>
  <c r="E110" i="10" s="1"/>
  <c r="C110" i="10"/>
  <c r="A111" i="10"/>
  <c r="B111" i="10"/>
  <c r="D111" i="10" s="1"/>
  <c r="E111" i="10" s="1"/>
  <c r="C111" i="10"/>
  <c r="A112" i="10"/>
  <c r="B112" i="10"/>
  <c r="C112" i="10"/>
  <c r="D112" i="10"/>
  <c r="E112" i="10" s="1"/>
  <c r="A113" i="10"/>
  <c r="B113" i="10"/>
  <c r="C113" i="10"/>
  <c r="A114" i="10"/>
  <c r="B114" i="10"/>
  <c r="D114" i="10" s="1"/>
  <c r="E114" i="10" s="1"/>
  <c r="C114" i="10"/>
  <c r="A115" i="10"/>
  <c r="B115" i="10"/>
  <c r="C115" i="10"/>
  <c r="A116" i="10"/>
  <c r="B116" i="10"/>
  <c r="C116" i="10"/>
  <c r="A117" i="10"/>
  <c r="B117" i="10"/>
  <c r="C117" i="10"/>
  <c r="D117" i="10"/>
  <c r="E117" i="10" s="1"/>
  <c r="A118" i="10"/>
  <c r="B118" i="10"/>
  <c r="D118" i="10" s="1"/>
  <c r="E118" i="10" s="1"/>
  <c r="C118" i="10"/>
  <c r="A119" i="10"/>
  <c r="B119" i="10"/>
  <c r="C119" i="10"/>
  <c r="D119" i="10"/>
  <c r="E119" i="10" s="1"/>
  <c r="A120" i="10"/>
  <c r="B120" i="10"/>
  <c r="D120" i="10" s="1"/>
  <c r="E120" i="10" s="1"/>
  <c r="C120" i="10"/>
  <c r="A121" i="10"/>
  <c r="B121" i="10"/>
  <c r="C121" i="10"/>
  <c r="D121" i="10"/>
  <c r="E121" i="10" s="1"/>
  <c r="A122" i="10"/>
  <c r="B122" i="10"/>
  <c r="C122" i="10"/>
  <c r="D122" i="10"/>
  <c r="E122" i="10"/>
  <c r="A123" i="10"/>
  <c r="B123" i="10"/>
  <c r="D123" i="10" s="1"/>
  <c r="E123" i="10" s="1"/>
  <c r="C123" i="10"/>
  <c r="A124" i="10"/>
  <c r="B124" i="10"/>
  <c r="C124" i="10"/>
  <c r="D124" i="10"/>
  <c r="E124" i="10"/>
  <c r="A125" i="10"/>
  <c r="B125" i="10"/>
  <c r="C125" i="10"/>
  <c r="D125" i="10"/>
  <c r="E125" i="10" s="1"/>
  <c r="A126" i="10"/>
  <c r="B126" i="10"/>
  <c r="C126" i="10"/>
  <c r="D126" i="10"/>
  <c r="E126" i="10" s="1"/>
  <c r="A127" i="10"/>
  <c r="B127" i="10"/>
  <c r="D127" i="10" s="1"/>
  <c r="E127" i="10" s="1"/>
  <c r="C127" i="10"/>
  <c r="A128" i="10"/>
  <c r="B128" i="10"/>
  <c r="C128" i="10"/>
  <c r="D128" i="10"/>
  <c r="E128" i="10" s="1"/>
  <c r="A129" i="10"/>
  <c r="B129" i="10"/>
  <c r="C129" i="10"/>
  <c r="D129" i="10" s="1"/>
  <c r="E129" i="10" s="1"/>
  <c r="A130" i="10"/>
  <c r="B130" i="10"/>
  <c r="C130" i="10"/>
  <c r="D130" i="10"/>
  <c r="E130" i="10" s="1"/>
  <c r="A131" i="10"/>
  <c r="B131" i="10"/>
  <c r="D131" i="10" s="1"/>
  <c r="E131" i="10" s="1"/>
  <c r="C131" i="10"/>
  <c r="A132" i="10"/>
  <c r="B132" i="10"/>
  <c r="C132" i="10"/>
  <c r="A133" i="10"/>
  <c r="B133" i="10"/>
  <c r="C133" i="10"/>
  <c r="D133" i="10" s="1"/>
  <c r="E133" i="10" s="1"/>
  <c r="A134" i="10"/>
  <c r="B134" i="10"/>
  <c r="C134" i="10"/>
  <c r="D134" i="10"/>
  <c r="E134" i="10" s="1"/>
  <c r="A135" i="10"/>
  <c r="B135" i="10"/>
  <c r="D135" i="10" s="1"/>
  <c r="E135" i="10" s="1"/>
  <c r="C135" i="10"/>
  <c r="A136" i="10"/>
  <c r="B136" i="10"/>
  <c r="C136" i="10"/>
  <c r="D136" i="10"/>
  <c r="E136" i="10"/>
  <c r="A137" i="10"/>
  <c r="B137" i="10"/>
  <c r="D137" i="10" s="1"/>
  <c r="E137" i="10" s="1"/>
  <c r="C137" i="10"/>
  <c r="A138" i="10"/>
  <c r="B138" i="10"/>
  <c r="C138" i="10"/>
  <c r="D138" i="10" s="1"/>
  <c r="E138" i="10" s="1"/>
  <c r="A139" i="10"/>
  <c r="B139" i="10"/>
  <c r="C139" i="10"/>
  <c r="A140" i="10"/>
  <c r="B140" i="10"/>
  <c r="C140" i="10"/>
  <c r="A141" i="10"/>
  <c r="B141" i="10"/>
  <c r="C141" i="10"/>
  <c r="D141" i="10" s="1"/>
  <c r="E141" i="10" s="1"/>
  <c r="A142" i="10"/>
  <c r="B142" i="10"/>
  <c r="D142" i="10" s="1"/>
  <c r="E142" i="10" s="1"/>
  <c r="C142" i="10"/>
  <c r="A143" i="10"/>
  <c r="B143" i="10"/>
  <c r="D143" i="10" s="1"/>
  <c r="E143" i="10" s="1"/>
  <c r="C143" i="10"/>
  <c r="A144" i="10"/>
  <c r="B144" i="10"/>
  <c r="D144" i="10" s="1"/>
  <c r="E144" i="10" s="1"/>
  <c r="C144" i="10"/>
  <c r="A145" i="10"/>
  <c r="B145" i="10"/>
  <c r="C145" i="10"/>
  <c r="A146" i="10"/>
  <c r="B146" i="10"/>
  <c r="C146" i="10"/>
  <c r="A147" i="10"/>
  <c r="B147" i="10"/>
  <c r="C147" i="10"/>
  <c r="A148" i="10"/>
  <c r="B148" i="10"/>
  <c r="D148" i="10" s="1"/>
  <c r="E148" i="10" s="1"/>
  <c r="C148" i="10"/>
  <c r="A149" i="10"/>
  <c r="B149" i="10"/>
  <c r="C149" i="10"/>
  <c r="D149" i="10"/>
  <c r="E149" i="10" s="1"/>
  <c r="A150" i="10"/>
  <c r="B150" i="10"/>
  <c r="D150" i="10" s="1"/>
  <c r="E150" i="10" s="1"/>
  <c r="C150" i="10"/>
  <c r="A151" i="10"/>
  <c r="B151" i="10"/>
  <c r="C151" i="10"/>
  <c r="D151" i="10"/>
  <c r="E151" i="10" s="1"/>
  <c r="A152" i="10"/>
  <c r="B152" i="10"/>
  <c r="D152" i="10" s="1"/>
  <c r="E152" i="10" s="1"/>
  <c r="C152" i="10"/>
  <c r="A153" i="10"/>
  <c r="B153" i="10"/>
  <c r="C153" i="10"/>
  <c r="D153" i="10" s="1"/>
  <c r="E153" i="10" s="1"/>
  <c r="A154" i="10"/>
  <c r="B154" i="10"/>
  <c r="C154" i="10"/>
  <c r="D154" i="10"/>
  <c r="E154" i="10"/>
  <c r="A155" i="10"/>
  <c r="B155" i="10"/>
  <c r="D155" i="10" s="1"/>
  <c r="E155" i="10" s="1"/>
  <c r="C155" i="10"/>
  <c r="A156" i="10"/>
  <c r="B156" i="10"/>
  <c r="C156" i="10"/>
  <c r="D156" i="10"/>
  <c r="E156" i="10"/>
  <c r="A157" i="10"/>
  <c r="B157" i="10"/>
  <c r="D157" i="10" s="1"/>
  <c r="E157" i="10" s="1"/>
  <c r="C157" i="10"/>
  <c r="A158" i="10"/>
  <c r="B158" i="10"/>
  <c r="C158" i="10"/>
  <c r="D158" i="10"/>
  <c r="E158" i="10" s="1"/>
  <c r="A159" i="10"/>
  <c r="B159" i="10"/>
  <c r="C159" i="10"/>
  <c r="D159" i="10" s="1"/>
  <c r="E159" i="10" s="1"/>
  <c r="A160" i="10"/>
  <c r="B160" i="10"/>
  <c r="C160" i="10"/>
  <c r="D160" i="10"/>
  <c r="E160" i="10" s="1"/>
  <c r="A161" i="10"/>
  <c r="B161" i="10"/>
  <c r="D161" i="10" s="1"/>
  <c r="E161" i="10" s="1"/>
  <c r="C161" i="10"/>
  <c r="A162" i="10"/>
  <c r="B162" i="10"/>
  <c r="C162" i="10"/>
  <c r="D162" i="10"/>
  <c r="E162" i="10" s="1"/>
  <c r="A163" i="10"/>
  <c r="B163" i="10"/>
  <c r="C163" i="10"/>
  <c r="A164" i="10"/>
  <c r="B164" i="10"/>
  <c r="D164" i="10" s="1"/>
  <c r="E164" i="10" s="1"/>
  <c r="C164" i="10"/>
  <c r="A165" i="10"/>
  <c r="B165" i="10"/>
  <c r="C165" i="10"/>
  <c r="A166" i="10"/>
  <c r="B166" i="10"/>
  <c r="D166" i="10" s="1"/>
  <c r="E166" i="10" s="1"/>
  <c r="C166" i="10"/>
  <c r="A167" i="10"/>
  <c r="B167" i="10"/>
  <c r="C167" i="10"/>
  <c r="D167" i="10"/>
  <c r="E167" i="10"/>
  <c r="A168" i="10"/>
  <c r="B168" i="10"/>
  <c r="D168" i="10" s="1"/>
  <c r="E168" i="10" s="1"/>
  <c r="C168" i="10"/>
  <c r="A169" i="10"/>
  <c r="B169" i="10"/>
  <c r="C169" i="10"/>
  <c r="D169" i="10" s="1"/>
  <c r="E169" i="10" s="1"/>
  <c r="A170" i="10"/>
  <c r="B170" i="10"/>
  <c r="C170" i="10"/>
  <c r="D170" i="10"/>
  <c r="E170" i="10"/>
  <c r="A171" i="10"/>
  <c r="B171" i="10"/>
  <c r="C171" i="10"/>
  <c r="A172" i="10"/>
  <c r="B172" i="10"/>
  <c r="C172" i="10"/>
  <c r="D172" i="10"/>
  <c r="E172" i="10"/>
  <c r="A173" i="10"/>
  <c r="B173" i="10"/>
  <c r="D173" i="10" s="1"/>
  <c r="E173" i="10" s="1"/>
  <c r="C173" i="10"/>
  <c r="A174" i="10"/>
  <c r="B174" i="10"/>
  <c r="C174" i="10"/>
  <c r="D174" i="10"/>
  <c r="E174" i="10" s="1"/>
  <c r="A175" i="10"/>
  <c r="B175" i="10"/>
  <c r="C175" i="10"/>
  <c r="D175" i="10" s="1"/>
  <c r="E175" i="10" s="1"/>
  <c r="A176" i="10"/>
  <c r="B176" i="10"/>
  <c r="C176" i="10"/>
  <c r="D176" i="10"/>
  <c r="E176" i="10" s="1"/>
  <c r="A177" i="10"/>
  <c r="B177" i="10"/>
  <c r="D177" i="10" s="1"/>
  <c r="E177" i="10" s="1"/>
  <c r="C177" i="10"/>
  <c r="A178" i="10"/>
  <c r="B178" i="10"/>
  <c r="C178" i="10"/>
  <c r="D178" i="10"/>
  <c r="E178" i="10" s="1"/>
  <c r="A179" i="10"/>
  <c r="B179" i="10"/>
  <c r="C179" i="10"/>
  <c r="A180" i="10"/>
  <c r="B180" i="10"/>
  <c r="C180" i="10"/>
  <c r="A181" i="10"/>
  <c r="B181" i="10"/>
  <c r="C181" i="10"/>
  <c r="A182" i="10"/>
  <c r="B182" i="10"/>
  <c r="D182" i="10" s="1"/>
  <c r="E182" i="10" s="1"/>
  <c r="C182" i="10"/>
  <c r="A183" i="10"/>
  <c r="B183" i="10"/>
  <c r="C183" i="10"/>
  <c r="D183" i="10"/>
  <c r="E183" i="10" s="1"/>
  <c r="A184" i="10"/>
  <c r="B184" i="10"/>
  <c r="D184" i="10" s="1"/>
  <c r="E184" i="10" s="1"/>
  <c r="C184" i="10"/>
  <c r="A185" i="10"/>
  <c r="B185" i="10"/>
  <c r="C185" i="10"/>
  <c r="D185" i="10" s="1"/>
  <c r="E185" i="10" s="1"/>
  <c r="A186" i="10"/>
  <c r="B186" i="10"/>
  <c r="C186" i="10"/>
  <c r="D186" i="10"/>
  <c r="E186" i="10"/>
  <c r="A187" i="10"/>
  <c r="B187" i="10"/>
  <c r="D187" i="10" s="1"/>
  <c r="E187" i="10" s="1"/>
  <c r="C187" i="10"/>
  <c r="A188" i="10"/>
  <c r="B188" i="10"/>
  <c r="C188" i="10"/>
  <c r="D188" i="10"/>
  <c r="E188" i="10"/>
  <c r="A189" i="10"/>
  <c r="B189" i="10"/>
  <c r="D189" i="10" s="1"/>
  <c r="E189" i="10" s="1"/>
  <c r="C189" i="10"/>
  <c r="A190" i="10"/>
  <c r="B190" i="10"/>
  <c r="C190" i="10"/>
  <c r="D190" i="10"/>
  <c r="E190" i="10" s="1"/>
  <c r="A191" i="10"/>
  <c r="B191" i="10"/>
  <c r="C191" i="10"/>
  <c r="D191" i="10" s="1"/>
  <c r="E191" i="10" s="1"/>
  <c r="A192" i="10"/>
  <c r="B192" i="10"/>
  <c r="C192" i="10"/>
  <c r="D192" i="10"/>
  <c r="E192" i="10" s="1"/>
  <c r="A193" i="10"/>
  <c r="B193" i="10"/>
  <c r="D193" i="10" s="1"/>
  <c r="E193" i="10" s="1"/>
  <c r="C193" i="10"/>
  <c r="A194" i="10"/>
  <c r="B194" i="10"/>
  <c r="C194" i="10"/>
  <c r="D194" i="10"/>
  <c r="E194" i="10" s="1"/>
  <c r="A195" i="10"/>
  <c r="B195" i="10"/>
  <c r="C195" i="10"/>
  <c r="A196" i="10"/>
  <c r="B196" i="10"/>
  <c r="D196" i="10" s="1"/>
  <c r="E196" i="10" s="1"/>
  <c r="C196" i="10"/>
  <c r="A197" i="10"/>
  <c r="B197" i="10"/>
  <c r="C197" i="10"/>
  <c r="A198" i="10"/>
  <c r="B198" i="10"/>
  <c r="D198" i="10" s="1"/>
  <c r="E198" i="10" s="1"/>
  <c r="C198" i="10"/>
  <c r="A199" i="10"/>
  <c r="B199" i="10"/>
  <c r="C199" i="10"/>
  <c r="D199" i="10"/>
  <c r="E199" i="10"/>
  <c r="A200" i="10"/>
  <c r="B200" i="10"/>
  <c r="D200" i="10" s="1"/>
  <c r="E200" i="10" s="1"/>
  <c r="C200" i="10"/>
  <c r="A201" i="10"/>
  <c r="B201" i="10"/>
  <c r="C201" i="10"/>
  <c r="D201" i="10" s="1"/>
  <c r="E201" i="10" s="1"/>
  <c r="A202" i="10"/>
  <c r="B202" i="10"/>
  <c r="C202" i="10"/>
  <c r="D202" i="10"/>
  <c r="E202" i="10"/>
  <c r="A203" i="10"/>
  <c r="B203" i="10"/>
  <c r="C203" i="10"/>
  <c r="A204" i="10"/>
  <c r="B204" i="10"/>
  <c r="C204" i="10"/>
  <c r="D204" i="10"/>
  <c r="E204" i="10"/>
  <c r="A205" i="10"/>
  <c r="B205" i="10"/>
  <c r="D205" i="10" s="1"/>
  <c r="E205" i="10" s="1"/>
  <c r="C205" i="10"/>
  <c r="A206" i="10"/>
  <c r="B206" i="10"/>
  <c r="C206" i="10"/>
  <c r="D206" i="10"/>
  <c r="E206" i="10" s="1"/>
  <c r="A207" i="10"/>
  <c r="B207" i="10"/>
  <c r="C207" i="10"/>
  <c r="D207" i="10" s="1"/>
  <c r="E207" i="10" s="1"/>
  <c r="A208" i="10"/>
  <c r="B208" i="10"/>
  <c r="C208" i="10"/>
  <c r="D208" i="10"/>
  <c r="E208" i="10" s="1"/>
  <c r="A209" i="10"/>
  <c r="B209" i="10"/>
  <c r="D209" i="10" s="1"/>
  <c r="E209" i="10" s="1"/>
  <c r="C209" i="10"/>
  <c r="A210" i="10"/>
  <c r="B210" i="10"/>
  <c r="D210" i="10" s="1"/>
  <c r="E210" i="10" s="1"/>
  <c r="C210" i="10"/>
  <c r="A211" i="10"/>
  <c r="B211" i="10"/>
  <c r="C211" i="10"/>
  <c r="A212" i="10"/>
  <c r="B212" i="10"/>
  <c r="C212" i="10"/>
  <c r="A213" i="10"/>
  <c r="B213" i="10"/>
  <c r="C213" i="10"/>
  <c r="A214" i="10"/>
  <c r="B214" i="10"/>
  <c r="D214" i="10" s="1"/>
  <c r="E214" i="10" s="1"/>
  <c r="C214" i="10"/>
  <c r="A215" i="10"/>
  <c r="B215" i="10"/>
  <c r="C215" i="10"/>
  <c r="D215" i="10"/>
  <c r="E215" i="10" s="1"/>
  <c r="A216" i="10"/>
  <c r="B216" i="10"/>
  <c r="D216" i="10" s="1"/>
  <c r="E216" i="10" s="1"/>
  <c r="C216" i="10"/>
  <c r="A217" i="10"/>
  <c r="B217" i="10"/>
  <c r="C217" i="10"/>
  <c r="D217" i="10" s="1"/>
  <c r="E217" i="10" s="1"/>
  <c r="A218" i="10"/>
  <c r="B218" i="10"/>
  <c r="C218" i="10"/>
  <c r="D218" i="10"/>
  <c r="E218" i="10"/>
  <c r="A219" i="10"/>
  <c r="B219" i="10"/>
  <c r="D219" i="10" s="1"/>
  <c r="E219" i="10" s="1"/>
  <c r="C219" i="10"/>
  <c r="A220" i="10"/>
  <c r="B220" i="10"/>
  <c r="C220" i="10"/>
  <c r="D220" i="10"/>
  <c r="E220" i="10"/>
  <c r="A221" i="10"/>
  <c r="B221" i="10"/>
  <c r="D221" i="10" s="1"/>
  <c r="E221" i="10" s="1"/>
  <c r="C221" i="10"/>
  <c r="A222" i="10"/>
  <c r="B222" i="10"/>
  <c r="C222" i="10"/>
  <c r="D222" i="10"/>
  <c r="E222" i="10" s="1"/>
  <c r="A223" i="10"/>
  <c r="B223" i="10"/>
  <c r="C223" i="10"/>
  <c r="D223" i="10" s="1"/>
  <c r="E223" i="10" s="1"/>
  <c r="A224" i="10"/>
  <c r="B224" i="10"/>
  <c r="C224" i="10"/>
  <c r="D224" i="10"/>
  <c r="E224" i="10" s="1"/>
  <c r="A225" i="10"/>
  <c r="B225" i="10"/>
  <c r="D225" i="10" s="1"/>
  <c r="E225" i="10" s="1"/>
  <c r="C225" i="10"/>
  <c r="A226" i="10"/>
  <c r="B226" i="10"/>
  <c r="C226" i="10"/>
  <c r="D226" i="10"/>
  <c r="E226" i="10" s="1"/>
  <c r="A227" i="10"/>
  <c r="B227" i="10"/>
  <c r="C227" i="10"/>
  <c r="A228" i="10"/>
  <c r="B228" i="10"/>
  <c r="D228" i="10" s="1"/>
  <c r="E228" i="10" s="1"/>
  <c r="C228" i="10"/>
  <c r="A229" i="10"/>
  <c r="B229" i="10"/>
  <c r="D229" i="10" s="1"/>
  <c r="C229" i="10"/>
  <c r="E229" i="10"/>
  <c r="A230" i="10"/>
  <c r="B230" i="10"/>
  <c r="D230" i="10" s="1"/>
  <c r="E230" i="10" s="1"/>
  <c r="C230" i="10"/>
  <c r="A231" i="10"/>
  <c r="B231" i="10"/>
  <c r="C231" i="10"/>
  <c r="D231" i="10" s="1"/>
  <c r="E231" i="10"/>
  <c r="A232" i="10"/>
  <c r="B232" i="10"/>
  <c r="C232" i="10"/>
  <c r="D232" i="10"/>
  <c r="E232" i="10" s="1"/>
  <c r="A233" i="10"/>
  <c r="B233" i="10"/>
  <c r="D233" i="10" s="1"/>
  <c r="E233" i="10" s="1"/>
  <c r="C233" i="10"/>
  <c r="A234" i="10"/>
  <c r="B234" i="10"/>
  <c r="C234" i="10"/>
  <c r="D234" i="10"/>
  <c r="E234" i="10" s="1"/>
  <c r="A235" i="10"/>
  <c r="B235" i="10"/>
  <c r="D235" i="10" s="1"/>
  <c r="E235" i="10" s="1"/>
  <c r="C235" i="10"/>
  <c r="A236" i="10"/>
  <c r="B236" i="10"/>
  <c r="C236" i="10"/>
  <c r="A237" i="10"/>
  <c r="B237" i="10"/>
  <c r="C237" i="10"/>
  <c r="D237" i="10" s="1"/>
  <c r="E237" i="10" s="1"/>
  <c r="A238" i="10"/>
  <c r="B238" i="10"/>
  <c r="D238" i="10" s="1"/>
  <c r="E238" i="10" s="1"/>
  <c r="C238" i="10"/>
  <c r="A239" i="10"/>
  <c r="B239" i="10"/>
  <c r="C239" i="10"/>
  <c r="D239" i="10"/>
  <c r="E239" i="10" s="1"/>
  <c r="A240" i="10"/>
  <c r="B240" i="10"/>
  <c r="C240" i="10"/>
  <c r="D240" i="10"/>
  <c r="E240" i="10" s="1"/>
  <c r="A241" i="10"/>
  <c r="B241" i="10"/>
  <c r="C241" i="10"/>
  <c r="A242" i="10"/>
  <c r="B242" i="10"/>
  <c r="C242" i="10"/>
  <c r="D242" i="10"/>
  <c r="E242" i="10" s="1"/>
  <c r="A243" i="10"/>
  <c r="B243" i="10"/>
  <c r="D243" i="10" s="1"/>
  <c r="E243" i="10" s="1"/>
  <c r="C243" i="10"/>
  <c r="A244" i="10"/>
  <c r="B244" i="10"/>
  <c r="C244" i="10"/>
  <c r="A245" i="10"/>
  <c r="B245" i="10"/>
  <c r="C245" i="10"/>
  <c r="D245" i="10" s="1"/>
  <c r="E245" i="10"/>
  <c r="A246" i="10"/>
  <c r="B246" i="10"/>
  <c r="D246" i="10" s="1"/>
  <c r="E246" i="10" s="1"/>
  <c r="C246" i="10"/>
  <c r="A247" i="10"/>
  <c r="B247" i="10"/>
  <c r="C247" i="10"/>
  <c r="D247" i="10" s="1"/>
  <c r="E247" i="10" s="1"/>
  <c r="A248" i="10"/>
  <c r="B248" i="10"/>
  <c r="C248" i="10"/>
  <c r="D248" i="10"/>
  <c r="E248" i="10" s="1"/>
  <c r="A249" i="10"/>
  <c r="B249" i="10"/>
  <c r="D249" i="10" s="1"/>
  <c r="E249" i="10" s="1"/>
  <c r="C249" i="10"/>
  <c r="A250" i="10"/>
  <c r="B250" i="10"/>
  <c r="C250" i="10"/>
  <c r="D250" i="10"/>
  <c r="E250" i="10"/>
  <c r="A251" i="10"/>
  <c r="B251" i="10"/>
  <c r="D251" i="10" s="1"/>
  <c r="E251" i="10" s="1"/>
  <c r="C251" i="10"/>
  <c r="A252" i="10"/>
  <c r="B252" i="10"/>
  <c r="C252" i="10"/>
  <c r="D252" i="10" s="1"/>
  <c r="E252" i="10" s="1"/>
  <c r="A253" i="10"/>
  <c r="B253" i="10"/>
  <c r="C253" i="10"/>
  <c r="D253" i="10" s="1"/>
  <c r="E253" i="10" s="1"/>
  <c r="A254" i="10"/>
  <c r="B254" i="10"/>
  <c r="D254" i="10" s="1"/>
  <c r="E254" i="10" s="1"/>
  <c r="C254" i="10"/>
  <c r="A255" i="10"/>
  <c r="B255" i="10"/>
  <c r="C255" i="10"/>
  <c r="D255" i="10" s="1"/>
  <c r="E255" i="10" s="1"/>
  <c r="A256" i="10"/>
  <c r="B256" i="10"/>
  <c r="C256" i="10"/>
  <c r="D256" i="10"/>
  <c r="E256" i="10" s="1"/>
  <c r="A257" i="10"/>
  <c r="B257" i="10"/>
  <c r="D257" i="10" s="1"/>
  <c r="E257" i="10" s="1"/>
  <c r="C257" i="10"/>
  <c r="A258" i="10"/>
  <c r="B258" i="10"/>
  <c r="C258" i="10"/>
  <c r="D258" i="10"/>
  <c r="E258" i="10"/>
  <c r="A259" i="10"/>
  <c r="B259" i="10"/>
  <c r="D259" i="10" s="1"/>
  <c r="E259" i="10" s="1"/>
  <c r="C259" i="10"/>
  <c r="A260" i="10"/>
  <c r="B260" i="10"/>
  <c r="C260" i="10"/>
  <c r="D260" i="10"/>
  <c r="E260" i="10" s="1"/>
  <c r="A261" i="10"/>
  <c r="B261" i="10"/>
  <c r="C261" i="10"/>
  <c r="D261" i="10" s="1"/>
  <c r="E261" i="10" s="1"/>
  <c r="A262" i="10"/>
  <c r="B262" i="10"/>
  <c r="D262" i="10" s="1"/>
  <c r="E262" i="10" s="1"/>
  <c r="C262" i="10"/>
  <c r="A263" i="10"/>
  <c r="B263" i="10"/>
  <c r="C263" i="10"/>
  <c r="D263" i="10" s="1"/>
  <c r="E263" i="10" s="1"/>
  <c r="A264" i="10"/>
  <c r="B264" i="10"/>
  <c r="C264" i="10"/>
  <c r="D264" i="10"/>
  <c r="E264" i="10" s="1"/>
  <c r="A265" i="10"/>
  <c r="B265" i="10"/>
  <c r="D265" i="10" s="1"/>
  <c r="E265" i="10" s="1"/>
  <c r="C265" i="10"/>
  <c r="A266" i="10"/>
  <c r="B266" i="10"/>
  <c r="C266" i="10"/>
  <c r="D266" i="10"/>
  <c r="E266" i="10"/>
  <c r="A267" i="10"/>
  <c r="B267" i="10"/>
  <c r="D267" i="10" s="1"/>
  <c r="E267" i="10" s="1"/>
  <c r="C267" i="10"/>
  <c r="A268" i="10"/>
  <c r="B268" i="10"/>
  <c r="C268" i="10"/>
  <c r="D268" i="10" s="1"/>
  <c r="E268" i="10" s="1"/>
  <c r="A269" i="10"/>
  <c r="B269" i="10"/>
  <c r="C269" i="10"/>
  <c r="D269" i="10" s="1"/>
  <c r="E269" i="10" s="1"/>
  <c r="A270" i="10"/>
  <c r="B270" i="10"/>
  <c r="D270" i="10" s="1"/>
  <c r="E270" i="10" s="1"/>
  <c r="C270" i="10"/>
  <c r="A271" i="10"/>
  <c r="B271" i="10"/>
  <c r="C271" i="10"/>
  <c r="D271" i="10"/>
  <c r="E271" i="10" s="1"/>
  <c r="A272" i="10"/>
  <c r="B272" i="10"/>
  <c r="C272" i="10"/>
  <c r="D272" i="10"/>
  <c r="E272" i="10" s="1"/>
  <c r="A273" i="10"/>
  <c r="B273" i="10"/>
  <c r="D273" i="10" s="1"/>
  <c r="E273" i="10" s="1"/>
  <c r="C273" i="10"/>
  <c r="A274" i="10"/>
  <c r="B274" i="10"/>
  <c r="C274" i="10"/>
  <c r="D274" i="10"/>
  <c r="E274" i="10" s="1"/>
  <c r="A275" i="10"/>
  <c r="B275" i="10"/>
  <c r="D275" i="10" s="1"/>
  <c r="E275" i="10" s="1"/>
  <c r="C275" i="10"/>
  <c r="A276" i="10"/>
  <c r="B276" i="10"/>
  <c r="C276" i="10"/>
  <c r="D276" i="10"/>
  <c r="E276" i="10" s="1"/>
  <c r="A277" i="10"/>
  <c r="B277" i="10"/>
  <c r="C277" i="10"/>
  <c r="D277" i="10" s="1"/>
  <c r="E277" i="10"/>
  <c r="A278" i="10"/>
  <c r="B278" i="10"/>
  <c r="D278" i="10" s="1"/>
  <c r="E278" i="10" s="1"/>
  <c r="C278" i="10"/>
  <c r="A279" i="10"/>
  <c r="B279" i="10"/>
  <c r="C279" i="10"/>
  <c r="D279" i="10"/>
  <c r="E279" i="10"/>
  <c r="A280" i="10"/>
  <c r="B280" i="10"/>
  <c r="C280" i="10"/>
  <c r="D280" i="10"/>
  <c r="E280" i="10" s="1"/>
  <c r="A281" i="10"/>
  <c r="B281" i="10"/>
  <c r="C281" i="10"/>
  <c r="A282" i="10"/>
  <c r="B282" i="10"/>
  <c r="C282" i="10"/>
  <c r="D282" i="10"/>
  <c r="E282" i="10"/>
  <c r="A283" i="10"/>
  <c r="B283" i="10"/>
  <c r="D283" i="10" s="1"/>
  <c r="E283" i="10" s="1"/>
  <c r="C283" i="10"/>
  <c r="A284" i="10"/>
  <c r="B284" i="10"/>
  <c r="D284" i="10" s="1"/>
  <c r="E284" i="10" s="1"/>
  <c r="C284" i="10"/>
  <c r="A285" i="10"/>
  <c r="B285" i="10"/>
  <c r="C285" i="10"/>
  <c r="D285" i="10" s="1"/>
  <c r="E285" i="10"/>
  <c r="A286" i="10"/>
  <c r="B286" i="10"/>
  <c r="D286" i="10" s="1"/>
  <c r="E286" i="10" s="1"/>
  <c r="C286" i="10"/>
  <c r="A287" i="10"/>
  <c r="B287" i="10"/>
  <c r="C287" i="10"/>
  <c r="D287" i="10"/>
  <c r="E287" i="10"/>
  <c r="A288" i="10"/>
  <c r="B288" i="10"/>
  <c r="C288" i="10"/>
  <c r="D288" i="10"/>
  <c r="E288" i="10" s="1"/>
  <c r="A289" i="10"/>
  <c r="B289" i="10"/>
  <c r="C289" i="10"/>
  <c r="A290" i="10"/>
  <c r="B290" i="10"/>
  <c r="C290" i="10"/>
  <c r="D290" i="10"/>
  <c r="E290" i="10" s="1"/>
  <c r="A291" i="10"/>
  <c r="B291" i="10"/>
  <c r="D291" i="10" s="1"/>
  <c r="E291" i="10" s="1"/>
  <c r="C291" i="10"/>
  <c r="A292" i="10"/>
  <c r="B292" i="10"/>
  <c r="D292" i="10" s="1"/>
  <c r="E292" i="10" s="1"/>
  <c r="C292" i="10"/>
  <c r="A293" i="10"/>
  <c r="B293" i="10"/>
  <c r="C293" i="10"/>
  <c r="D293" i="10" s="1"/>
  <c r="E293" i="10"/>
  <c r="A294" i="10"/>
  <c r="B294" i="10"/>
  <c r="D294" i="10" s="1"/>
  <c r="E294" i="10" s="1"/>
  <c r="C294" i="10"/>
  <c r="A295" i="10"/>
  <c r="B295" i="10"/>
  <c r="C295" i="10"/>
  <c r="D295" i="10" s="1"/>
  <c r="E295" i="10"/>
  <c r="A296" i="10"/>
  <c r="B296" i="10"/>
  <c r="C296" i="10"/>
  <c r="D296" i="10"/>
  <c r="E296" i="10" s="1"/>
  <c r="A297" i="10"/>
  <c r="B297" i="10"/>
  <c r="D297" i="10" s="1"/>
  <c r="E297" i="10" s="1"/>
  <c r="C297" i="10"/>
  <c r="A298" i="10"/>
  <c r="B298" i="10"/>
  <c r="C298" i="10"/>
  <c r="D298" i="10"/>
  <c r="E298" i="10" s="1"/>
  <c r="A299" i="10"/>
  <c r="B299" i="10"/>
  <c r="D299" i="10" s="1"/>
  <c r="E299" i="10" s="1"/>
  <c r="C299" i="10"/>
  <c r="A300" i="10"/>
  <c r="B300" i="10"/>
  <c r="D300" i="10" s="1"/>
  <c r="E300" i="10" s="1"/>
  <c r="C300" i="10"/>
  <c r="A301" i="10"/>
  <c r="B301" i="10"/>
  <c r="C301" i="10"/>
  <c r="D301" i="10" s="1"/>
  <c r="E301" i="10" s="1"/>
  <c r="A302" i="10"/>
  <c r="B302" i="10"/>
  <c r="D302" i="10" s="1"/>
  <c r="E302" i="10" s="1"/>
  <c r="C302" i="10"/>
  <c r="A303" i="10"/>
  <c r="B303" i="10"/>
  <c r="C303" i="10"/>
  <c r="D303" i="10"/>
  <c r="E303" i="10" s="1"/>
  <c r="A304" i="10"/>
  <c r="B304" i="10"/>
  <c r="C304" i="10"/>
  <c r="D304" i="10"/>
  <c r="E304" i="10" s="1"/>
  <c r="A305" i="10"/>
  <c r="B305" i="10"/>
  <c r="C305" i="10"/>
  <c r="A306" i="10"/>
  <c r="B306" i="10"/>
  <c r="C306" i="10"/>
  <c r="D306" i="10"/>
  <c r="E306" i="10" s="1"/>
  <c r="A307" i="10"/>
  <c r="B307" i="10"/>
  <c r="D307" i="10" s="1"/>
  <c r="E307" i="10" s="1"/>
  <c r="C307" i="10"/>
  <c r="A308" i="10"/>
  <c r="B308" i="10"/>
  <c r="C308" i="10"/>
  <c r="D308" i="10"/>
  <c r="E308" i="10" s="1"/>
  <c r="A309" i="10"/>
  <c r="B309" i="10"/>
  <c r="C309" i="10"/>
  <c r="D309" i="10" s="1"/>
  <c r="E309" i="10"/>
  <c r="A310" i="10"/>
  <c r="B310" i="10"/>
  <c r="D310" i="10" s="1"/>
  <c r="E310" i="10" s="1"/>
  <c r="C310" i="10"/>
  <c r="A311" i="10"/>
  <c r="B311" i="10"/>
  <c r="C311" i="10"/>
  <c r="D311" i="10" s="1"/>
  <c r="E311" i="10" s="1"/>
  <c r="A312" i="10"/>
  <c r="B312" i="10"/>
  <c r="C312" i="10"/>
  <c r="D312" i="10"/>
  <c r="E312" i="10" s="1"/>
  <c r="A313" i="10"/>
  <c r="B313" i="10"/>
  <c r="D313" i="10" s="1"/>
  <c r="E313" i="10" s="1"/>
  <c r="C313" i="10"/>
  <c r="A314" i="10"/>
  <c r="B314" i="10"/>
  <c r="C314" i="10"/>
  <c r="D314" i="10"/>
  <c r="E314" i="10" s="1"/>
  <c r="A315" i="10"/>
  <c r="B315" i="10"/>
  <c r="D315" i="10" s="1"/>
  <c r="E315" i="10" s="1"/>
  <c r="C315" i="10"/>
  <c r="A316" i="10"/>
  <c r="B316" i="10"/>
  <c r="C316" i="10"/>
  <c r="D316" i="10" s="1"/>
  <c r="E316" i="10" s="1"/>
  <c r="A317" i="10"/>
  <c r="B317" i="10"/>
  <c r="C317" i="10"/>
  <c r="D317" i="10" s="1"/>
  <c r="E317" i="10" s="1"/>
  <c r="A318" i="10"/>
  <c r="B318" i="10"/>
  <c r="D318" i="10" s="1"/>
  <c r="E318" i="10" s="1"/>
  <c r="C318" i="10"/>
  <c r="A319" i="10"/>
  <c r="B319" i="10"/>
  <c r="C319" i="10"/>
  <c r="D319" i="10" s="1"/>
  <c r="E319" i="10" s="1"/>
  <c r="A320" i="10"/>
  <c r="B320" i="10"/>
  <c r="C320" i="10"/>
  <c r="D320" i="10"/>
  <c r="E320" i="10" s="1"/>
  <c r="A321" i="10"/>
  <c r="B321" i="10"/>
  <c r="D321" i="10" s="1"/>
  <c r="E321" i="10" s="1"/>
  <c r="C321" i="10"/>
  <c r="A322" i="10"/>
  <c r="B322" i="10"/>
  <c r="C322" i="10"/>
  <c r="D322" i="10"/>
  <c r="E322" i="10" s="1"/>
  <c r="A323" i="10"/>
  <c r="B323" i="10"/>
  <c r="D323" i="10" s="1"/>
  <c r="E323" i="10" s="1"/>
  <c r="C323" i="10"/>
  <c r="A324" i="10"/>
  <c r="B324" i="10"/>
  <c r="C324" i="10"/>
  <c r="D324" i="10"/>
  <c r="E324" i="10" s="1"/>
  <c r="A325" i="10"/>
  <c r="B325" i="10"/>
  <c r="C325" i="10"/>
  <c r="D325" i="10" s="1"/>
  <c r="E325" i="10" s="1"/>
  <c r="A326" i="10"/>
  <c r="B326" i="10"/>
  <c r="D326" i="10" s="1"/>
  <c r="E326" i="10" s="1"/>
  <c r="C326" i="10"/>
  <c r="A327" i="10"/>
  <c r="B327" i="10"/>
  <c r="C327" i="10"/>
  <c r="D327" i="10" s="1"/>
  <c r="E327" i="10" s="1"/>
  <c r="A328" i="10"/>
  <c r="B328" i="10"/>
  <c r="C328" i="10"/>
  <c r="D328" i="10"/>
  <c r="E328" i="10" s="1"/>
  <c r="A329" i="10"/>
  <c r="B329" i="10"/>
  <c r="D329" i="10" s="1"/>
  <c r="E329" i="10" s="1"/>
  <c r="C329" i="10"/>
  <c r="A330" i="10"/>
  <c r="B330" i="10"/>
  <c r="C330" i="10"/>
  <c r="D330" i="10"/>
  <c r="E330" i="10"/>
  <c r="A331" i="10"/>
  <c r="B331" i="10"/>
  <c r="D331" i="10" s="1"/>
  <c r="E331" i="10" s="1"/>
  <c r="C331" i="10"/>
  <c r="A332" i="10"/>
  <c r="B332" i="10"/>
  <c r="C332" i="10"/>
  <c r="D332" i="10" s="1"/>
  <c r="E332" i="10" s="1"/>
  <c r="A333" i="10"/>
  <c r="B333" i="10"/>
  <c r="C333" i="10"/>
  <c r="D333" i="10" s="1"/>
  <c r="E333" i="10" s="1"/>
  <c r="A334" i="10"/>
  <c r="B334" i="10"/>
  <c r="D334" i="10" s="1"/>
  <c r="E334" i="10" s="1"/>
  <c r="C334" i="10"/>
  <c r="A335" i="10"/>
  <c r="B335" i="10"/>
  <c r="C335" i="10"/>
  <c r="D335" i="10" s="1"/>
  <c r="E335" i="10" s="1"/>
  <c r="A336" i="10"/>
  <c r="B336" i="10"/>
  <c r="C336" i="10"/>
  <c r="D336" i="10"/>
  <c r="E336" i="10" s="1"/>
  <c r="A337" i="10"/>
  <c r="B337" i="10"/>
  <c r="D337" i="10" s="1"/>
  <c r="E337" i="10" s="1"/>
  <c r="C337" i="10"/>
  <c r="A338" i="10"/>
  <c r="B338" i="10"/>
  <c r="C338" i="10"/>
  <c r="D338" i="10"/>
  <c r="E338" i="10" s="1"/>
  <c r="A339" i="10"/>
  <c r="B339" i="10"/>
  <c r="D339" i="10" s="1"/>
  <c r="E339" i="10" s="1"/>
  <c r="C339" i="10"/>
  <c r="A340" i="10"/>
  <c r="B340" i="10"/>
  <c r="C340" i="10"/>
  <c r="D340" i="10"/>
  <c r="E340" i="10" s="1"/>
  <c r="A341" i="10"/>
  <c r="B341" i="10"/>
  <c r="C341" i="10"/>
  <c r="D341" i="10" s="1"/>
  <c r="E341" i="10"/>
  <c r="A342" i="10"/>
  <c r="B342" i="10"/>
  <c r="D342" i="10" s="1"/>
  <c r="E342" i="10" s="1"/>
  <c r="C342" i="10"/>
  <c r="A343" i="10"/>
  <c r="B343" i="10"/>
  <c r="C343" i="10"/>
  <c r="D343" i="10"/>
  <c r="E343" i="10"/>
  <c r="A344" i="10"/>
  <c r="B344" i="10"/>
  <c r="C344" i="10"/>
  <c r="D344" i="10"/>
  <c r="E344" i="10" s="1"/>
  <c r="A345" i="10"/>
  <c r="B345" i="10"/>
  <c r="C345" i="10"/>
  <c r="A346" i="10"/>
  <c r="B346" i="10"/>
  <c r="C346" i="10"/>
  <c r="D346" i="10"/>
  <c r="E346" i="10"/>
  <c r="A347" i="10"/>
  <c r="B347" i="10"/>
  <c r="D347" i="10" s="1"/>
  <c r="E347" i="10" s="1"/>
  <c r="C347" i="10"/>
  <c r="A348" i="10"/>
  <c r="B348" i="10"/>
  <c r="D348" i="10" s="1"/>
  <c r="E348" i="10" s="1"/>
  <c r="C348" i="10"/>
  <c r="A349" i="10"/>
  <c r="B349" i="10"/>
  <c r="C349" i="10"/>
  <c r="D349" i="10" s="1"/>
  <c r="E349" i="10" s="1"/>
  <c r="A350" i="10"/>
  <c r="B350" i="10"/>
  <c r="D350" i="10" s="1"/>
  <c r="E350" i="10" s="1"/>
  <c r="C350" i="10"/>
  <c r="A351" i="10"/>
  <c r="B351" i="10"/>
  <c r="C351" i="10"/>
  <c r="D351" i="10"/>
  <c r="E351" i="10" s="1"/>
  <c r="A352" i="10"/>
  <c r="B352" i="10"/>
  <c r="C352" i="10"/>
  <c r="D352" i="10"/>
  <c r="E352" i="10" s="1"/>
  <c r="A353" i="10"/>
  <c r="B353" i="10"/>
  <c r="C353" i="10"/>
  <c r="A354" i="10"/>
  <c r="B354" i="10"/>
  <c r="C354" i="10"/>
  <c r="D354" i="10"/>
  <c r="E354" i="10" s="1"/>
  <c r="A355" i="10"/>
  <c r="B355" i="10"/>
  <c r="D355" i="10" s="1"/>
  <c r="E355" i="10" s="1"/>
  <c r="C355" i="10"/>
  <c r="A356" i="10"/>
  <c r="B356" i="10"/>
  <c r="D356" i="10" s="1"/>
  <c r="E356" i="10" s="1"/>
  <c r="C356" i="10"/>
  <c r="A357" i="10"/>
  <c r="B357" i="10"/>
  <c r="C357" i="10"/>
  <c r="D357" i="10" s="1"/>
  <c r="E357" i="10"/>
  <c r="A358" i="10"/>
  <c r="B358" i="10"/>
  <c r="D358" i="10" s="1"/>
  <c r="E358" i="10" s="1"/>
  <c r="C358" i="10"/>
  <c r="A359" i="10"/>
  <c r="B359" i="10"/>
  <c r="C359" i="10"/>
  <c r="D359" i="10" s="1"/>
  <c r="E359" i="10" s="1"/>
  <c r="A360" i="10"/>
  <c r="B360" i="10"/>
  <c r="C360" i="10"/>
  <c r="D360" i="10"/>
  <c r="E360" i="10" s="1"/>
  <c r="A361" i="10"/>
  <c r="B361" i="10"/>
  <c r="D361" i="10" s="1"/>
  <c r="E361" i="10" s="1"/>
  <c r="C361" i="10"/>
  <c r="A362" i="10"/>
  <c r="B362" i="10"/>
  <c r="C362" i="10"/>
  <c r="D362" i="10"/>
  <c r="E362" i="10" s="1"/>
  <c r="A363" i="10"/>
  <c r="B363" i="10"/>
  <c r="D363" i="10" s="1"/>
  <c r="E363" i="10" s="1"/>
  <c r="C363" i="10"/>
  <c r="A364" i="10"/>
  <c r="B364" i="10"/>
  <c r="C364" i="10"/>
  <c r="A365" i="10"/>
  <c r="B365" i="10"/>
  <c r="C365" i="10"/>
  <c r="D365" i="10" s="1"/>
  <c r="E365" i="10" s="1"/>
  <c r="A366" i="10"/>
  <c r="B366" i="10"/>
  <c r="D366" i="10" s="1"/>
  <c r="E366" i="10" s="1"/>
  <c r="C366" i="10"/>
  <c r="A367" i="10"/>
  <c r="B367" i="10"/>
  <c r="C367" i="10"/>
  <c r="D367" i="10"/>
  <c r="E367" i="10" s="1"/>
  <c r="A368" i="10"/>
  <c r="B368" i="10"/>
  <c r="C368" i="10"/>
  <c r="D368" i="10"/>
  <c r="E368" i="10" s="1"/>
  <c r="A369" i="10"/>
  <c r="B369" i="10"/>
  <c r="C369" i="10"/>
  <c r="A370" i="10"/>
  <c r="B370" i="10"/>
  <c r="C370" i="10"/>
  <c r="D370" i="10"/>
  <c r="E370" i="10" s="1"/>
  <c r="A371" i="10"/>
  <c r="B371" i="10"/>
  <c r="D371" i="10" s="1"/>
  <c r="E371" i="10" s="1"/>
  <c r="C371" i="10"/>
  <c r="A372" i="10"/>
  <c r="B372" i="10"/>
  <c r="C372" i="10"/>
  <c r="D372" i="10"/>
  <c r="E372" i="10" s="1"/>
  <c r="A373" i="10"/>
  <c r="B373" i="10"/>
  <c r="C373" i="10"/>
  <c r="D373" i="10" s="1"/>
  <c r="E373" i="10"/>
  <c r="A374" i="10"/>
  <c r="B374" i="10"/>
  <c r="D374" i="10" s="1"/>
  <c r="E374" i="10" s="1"/>
  <c r="C374" i="10"/>
  <c r="A375" i="10"/>
  <c r="B375" i="10"/>
  <c r="C375" i="10"/>
  <c r="D375" i="10" s="1"/>
  <c r="E375" i="10" s="1"/>
  <c r="A376" i="10"/>
  <c r="B376" i="10"/>
  <c r="C376" i="10"/>
  <c r="D376" i="10"/>
  <c r="E376" i="10" s="1"/>
  <c r="A377" i="10"/>
  <c r="B377" i="10"/>
  <c r="D377" i="10" s="1"/>
  <c r="E377" i="10" s="1"/>
  <c r="C377" i="10"/>
  <c r="A378" i="10"/>
  <c r="B378" i="10"/>
  <c r="C378" i="10"/>
  <c r="D378" i="10"/>
  <c r="E378" i="10"/>
  <c r="A379" i="10"/>
  <c r="B379" i="10"/>
  <c r="D379" i="10" s="1"/>
  <c r="E379" i="10" s="1"/>
  <c r="C379" i="10"/>
  <c r="A380" i="10"/>
  <c r="B380" i="10"/>
  <c r="C380" i="10"/>
  <c r="D380" i="10"/>
  <c r="E380" i="10" s="1"/>
  <c r="A381" i="10"/>
  <c r="B381" i="10"/>
  <c r="C381" i="10"/>
  <c r="D381" i="10" s="1"/>
  <c r="E381" i="10" s="1"/>
  <c r="A382" i="10"/>
  <c r="B382" i="10"/>
  <c r="D382" i="10" s="1"/>
  <c r="E382" i="10" s="1"/>
  <c r="C382" i="10"/>
  <c r="A383" i="10"/>
  <c r="B383" i="10"/>
  <c r="C383" i="10"/>
  <c r="D383" i="10" s="1"/>
  <c r="E383" i="10" s="1"/>
  <c r="A384" i="10"/>
  <c r="B384" i="10"/>
  <c r="C384" i="10"/>
  <c r="D384" i="10"/>
  <c r="E384" i="10" s="1"/>
  <c r="A385" i="10"/>
  <c r="B385" i="10"/>
  <c r="D385" i="10" s="1"/>
  <c r="E385" i="10" s="1"/>
  <c r="C385" i="10"/>
  <c r="A386" i="10"/>
  <c r="B386" i="10"/>
  <c r="C386" i="10"/>
  <c r="D386" i="10"/>
  <c r="E386" i="10" s="1"/>
  <c r="A387" i="10"/>
  <c r="B387" i="10"/>
  <c r="D387" i="10" s="1"/>
  <c r="E387" i="10" s="1"/>
  <c r="C387" i="10"/>
  <c r="A388" i="10"/>
  <c r="B388" i="10"/>
  <c r="C388" i="10"/>
  <c r="D388" i="10"/>
  <c r="E388" i="10" s="1"/>
  <c r="A389" i="10"/>
  <c r="B389" i="10"/>
  <c r="C389" i="10"/>
  <c r="D389" i="10" s="1"/>
  <c r="E389" i="10" s="1"/>
  <c r="A390" i="10"/>
  <c r="B390" i="10"/>
  <c r="D390" i="10" s="1"/>
  <c r="E390" i="10" s="1"/>
  <c r="C390" i="10"/>
  <c r="A391" i="10"/>
  <c r="B391" i="10"/>
  <c r="C391" i="10"/>
  <c r="D391" i="10" s="1"/>
  <c r="E391" i="10" s="1"/>
  <c r="A392" i="10"/>
  <c r="B392" i="10"/>
  <c r="C392" i="10"/>
  <c r="D392" i="10"/>
  <c r="E392" i="10" s="1"/>
  <c r="A393" i="10"/>
  <c r="B393" i="10"/>
  <c r="D393" i="10" s="1"/>
  <c r="E393" i="10" s="1"/>
  <c r="C393" i="10"/>
  <c r="A394" i="10"/>
  <c r="B394" i="10"/>
  <c r="C394" i="10"/>
  <c r="D394" i="10"/>
  <c r="E394" i="10"/>
  <c r="A395" i="10"/>
  <c r="B395" i="10"/>
  <c r="D395" i="10" s="1"/>
  <c r="E395" i="10" s="1"/>
  <c r="C395" i="10"/>
  <c r="A396" i="10"/>
  <c r="B396" i="10"/>
  <c r="C396" i="10"/>
  <c r="D396" i="10" s="1"/>
  <c r="E396" i="10" s="1"/>
  <c r="A397" i="10"/>
  <c r="B397" i="10"/>
  <c r="C397" i="10"/>
  <c r="D397" i="10" s="1"/>
  <c r="E397" i="10" s="1"/>
  <c r="A398" i="10"/>
  <c r="B398" i="10"/>
  <c r="D398" i="10" s="1"/>
  <c r="E398" i="10" s="1"/>
  <c r="C398" i="10"/>
  <c r="A399" i="10"/>
  <c r="B399" i="10"/>
  <c r="C399" i="10"/>
  <c r="D399" i="10"/>
  <c r="E399" i="10" s="1"/>
  <c r="A400" i="10"/>
  <c r="B400" i="10"/>
  <c r="C400" i="10"/>
  <c r="D400" i="10"/>
  <c r="E400" i="10" s="1"/>
  <c r="A401" i="10"/>
  <c r="B401" i="10"/>
  <c r="C401" i="10"/>
  <c r="A402" i="10"/>
  <c r="B402" i="10"/>
  <c r="C402" i="10"/>
  <c r="D402" i="10"/>
  <c r="E402" i="10" s="1"/>
  <c r="A403" i="10"/>
  <c r="B403" i="10"/>
  <c r="D403" i="10" s="1"/>
  <c r="E403" i="10" s="1"/>
  <c r="C403" i="10"/>
  <c r="A404" i="10"/>
  <c r="B404" i="10"/>
  <c r="C404" i="10"/>
  <c r="D404" i="10"/>
  <c r="E404" i="10" s="1"/>
  <c r="A405" i="10"/>
  <c r="B405" i="10"/>
  <c r="C405" i="10"/>
  <c r="D405" i="10" s="1"/>
  <c r="E405" i="10"/>
  <c r="A406" i="10"/>
  <c r="B406" i="10"/>
  <c r="D406" i="10" s="1"/>
  <c r="E406" i="10" s="1"/>
  <c r="C406" i="10"/>
  <c r="A407" i="10"/>
  <c r="B407" i="10"/>
  <c r="C407" i="10"/>
  <c r="D407" i="10" s="1"/>
  <c r="E407" i="10" s="1"/>
  <c r="A408" i="10"/>
  <c r="B408" i="10"/>
  <c r="C408" i="10"/>
  <c r="D408" i="10"/>
  <c r="E408" i="10" s="1"/>
  <c r="A409" i="10"/>
  <c r="B409" i="10"/>
  <c r="D409" i="10" s="1"/>
  <c r="E409" i="10" s="1"/>
  <c r="C409" i="10"/>
  <c r="A410" i="10"/>
  <c r="B410" i="10"/>
  <c r="C410" i="10"/>
  <c r="D410" i="10"/>
  <c r="E410" i="10" s="1"/>
  <c r="A411" i="10"/>
  <c r="B411" i="10"/>
  <c r="D411" i="10" s="1"/>
  <c r="E411" i="10" s="1"/>
  <c r="C411" i="10"/>
  <c r="A412" i="10"/>
  <c r="B412" i="10"/>
  <c r="C412" i="10"/>
  <c r="D412" i="10" s="1"/>
  <c r="E412" i="10" s="1"/>
  <c r="A413" i="10"/>
  <c r="B413" i="10"/>
  <c r="C413" i="10"/>
  <c r="D413" i="10" s="1"/>
  <c r="E413" i="10" s="1"/>
  <c r="A414" i="10"/>
  <c r="B414" i="10"/>
  <c r="D414" i="10" s="1"/>
  <c r="E414" i="10" s="1"/>
  <c r="C414" i="10"/>
  <c r="A415" i="10"/>
  <c r="B415" i="10"/>
  <c r="C415" i="10"/>
  <c r="A416" i="10"/>
  <c r="B416" i="10"/>
  <c r="C416" i="10"/>
  <c r="D416" i="10"/>
  <c r="E416" i="10"/>
  <c r="A417" i="10"/>
  <c r="B417" i="10"/>
  <c r="D417" i="10" s="1"/>
  <c r="E417" i="10" s="1"/>
  <c r="C417" i="10"/>
  <c r="A418" i="10"/>
  <c r="B418" i="10"/>
  <c r="C418" i="10"/>
  <c r="D418" i="10"/>
  <c r="E418" i="10"/>
  <c r="A419" i="10"/>
  <c r="B419" i="10"/>
  <c r="D419" i="10" s="1"/>
  <c r="C419" i="10"/>
  <c r="E419" i="10"/>
  <c r="A420" i="10"/>
  <c r="B420" i="10"/>
  <c r="C420" i="10"/>
  <c r="D420" i="10"/>
  <c r="E420" i="10" s="1"/>
  <c r="A421" i="10"/>
  <c r="B421" i="10"/>
  <c r="C421" i="10"/>
  <c r="D421" i="10" s="1"/>
  <c r="E421" i="10" s="1"/>
  <c r="A422" i="10"/>
  <c r="B422" i="10"/>
  <c r="D422" i="10" s="1"/>
  <c r="E422" i="10" s="1"/>
  <c r="C422" i="10"/>
  <c r="A423" i="10"/>
  <c r="B423" i="10"/>
  <c r="C423" i="10"/>
  <c r="D423" i="10" s="1"/>
  <c r="E423" i="10"/>
  <c r="A424" i="10"/>
  <c r="B424" i="10"/>
  <c r="C424" i="10"/>
  <c r="D424" i="10"/>
  <c r="E424" i="10" s="1"/>
  <c r="A425" i="10"/>
  <c r="B425" i="10"/>
  <c r="C425" i="10"/>
  <c r="D425" i="10"/>
  <c r="E425" i="10" s="1"/>
  <c r="A426" i="10"/>
  <c r="B426" i="10"/>
  <c r="D426" i="10" s="1"/>
  <c r="E426" i="10" s="1"/>
  <c r="C426" i="10"/>
  <c r="A427" i="10"/>
  <c r="B427" i="10"/>
  <c r="D427" i="10" s="1"/>
  <c r="C427" i="10"/>
  <c r="E427" i="10"/>
  <c r="A428" i="10"/>
  <c r="B428" i="10"/>
  <c r="C428" i="10"/>
  <c r="D428" i="10"/>
  <c r="E428" i="10" s="1"/>
  <c r="A429" i="10"/>
  <c r="B429" i="10"/>
  <c r="C429" i="10"/>
  <c r="D429" i="10" s="1"/>
  <c r="E429" i="10" s="1"/>
  <c r="A430" i="10"/>
  <c r="B430" i="10"/>
  <c r="D430" i="10" s="1"/>
  <c r="E430" i="10" s="1"/>
  <c r="C430" i="10"/>
  <c r="A431" i="10"/>
  <c r="B431" i="10"/>
  <c r="C431" i="10"/>
  <c r="A432" i="10"/>
  <c r="B432" i="10"/>
  <c r="C432" i="10"/>
  <c r="D432" i="10"/>
  <c r="E432" i="10" s="1"/>
  <c r="A433" i="10"/>
  <c r="B433" i="10"/>
  <c r="D433" i="10" s="1"/>
  <c r="E433" i="10" s="1"/>
  <c r="C433" i="10"/>
  <c r="A434" i="10"/>
  <c r="B434" i="10"/>
  <c r="C434" i="10"/>
  <c r="D434" i="10"/>
  <c r="E434" i="10" s="1"/>
  <c r="A435" i="10"/>
  <c r="B435" i="10"/>
  <c r="D435" i="10" s="1"/>
  <c r="C435" i="10"/>
  <c r="E435" i="10"/>
  <c r="A436" i="10"/>
  <c r="B436" i="10"/>
  <c r="C436" i="10"/>
  <c r="D436" i="10" s="1"/>
  <c r="E436" i="10" s="1"/>
  <c r="A437" i="10"/>
  <c r="B437" i="10"/>
  <c r="C437" i="10"/>
  <c r="D437" i="10" s="1"/>
  <c r="E437" i="10"/>
  <c r="A438" i="10"/>
  <c r="B438" i="10"/>
  <c r="D438" i="10" s="1"/>
  <c r="E438" i="10" s="1"/>
  <c r="C438" i="10"/>
  <c r="A439" i="10"/>
  <c r="B439" i="10"/>
  <c r="C439" i="10"/>
  <c r="D439" i="10" s="1"/>
  <c r="E439" i="10"/>
  <c r="A440" i="10"/>
  <c r="B440" i="10"/>
  <c r="C440" i="10"/>
  <c r="D440" i="10"/>
  <c r="E440" i="10" s="1"/>
  <c r="A441" i="10"/>
  <c r="B441" i="10"/>
  <c r="C441" i="10"/>
  <c r="D441" i="10"/>
  <c r="E441" i="10" s="1"/>
  <c r="A442" i="10"/>
  <c r="B442" i="10"/>
  <c r="D442" i="10" s="1"/>
  <c r="E442" i="10" s="1"/>
  <c r="C442" i="10"/>
  <c r="A443" i="10"/>
  <c r="B443" i="10"/>
  <c r="D443" i="10" s="1"/>
  <c r="E443" i="10" s="1"/>
  <c r="C443" i="10"/>
  <c r="A444" i="10"/>
  <c r="B444" i="10"/>
  <c r="C444" i="10"/>
  <c r="D444" i="10"/>
  <c r="E444" i="10" s="1"/>
  <c r="A445" i="10"/>
  <c r="B445" i="10"/>
  <c r="C445" i="10"/>
  <c r="D445" i="10" s="1"/>
  <c r="E445" i="10" s="1"/>
  <c r="A446" i="10"/>
  <c r="B446" i="10"/>
  <c r="D446" i="10" s="1"/>
  <c r="E446" i="10" s="1"/>
  <c r="C446" i="10"/>
  <c r="A447" i="10"/>
  <c r="B447" i="10"/>
  <c r="C447" i="10"/>
  <c r="A448" i="10"/>
  <c r="B448" i="10"/>
  <c r="C448" i="10"/>
  <c r="D448" i="10"/>
  <c r="E448" i="10"/>
  <c r="A449" i="10"/>
  <c r="B449" i="10"/>
  <c r="D449" i="10" s="1"/>
  <c r="E449" i="10" s="1"/>
  <c r="C449" i="10"/>
  <c r="A450" i="10"/>
  <c r="B450" i="10"/>
  <c r="C450" i="10"/>
  <c r="D450" i="10"/>
  <c r="E450" i="10"/>
  <c r="A451" i="10"/>
  <c r="B451" i="10"/>
  <c r="D451" i="10" s="1"/>
  <c r="C451" i="10"/>
  <c r="E451" i="10"/>
  <c r="A452" i="10"/>
  <c r="B452" i="10"/>
  <c r="C452" i="10"/>
  <c r="D452" i="10"/>
  <c r="E452" i="10" s="1"/>
  <c r="A453" i="10"/>
  <c r="B453" i="10"/>
  <c r="C453" i="10"/>
  <c r="D453" i="10" s="1"/>
  <c r="E453" i="10"/>
  <c r="A454" i="10"/>
  <c r="B454" i="10"/>
  <c r="D454" i="10" s="1"/>
  <c r="E454" i="10" s="1"/>
  <c r="C454" i="10"/>
  <c r="A455" i="10"/>
  <c r="B455" i="10"/>
  <c r="C455" i="10"/>
  <c r="D455" i="10" s="1"/>
  <c r="E455" i="10"/>
  <c r="A456" i="10"/>
  <c r="B456" i="10"/>
  <c r="C456" i="10"/>
  <c r="D456" i="10"/>
  <c r="E456" i="10" s="1"/>
  <c r="A457" i="10"/>
  <c r="B457" i="10"/>
  <c r="C457" i="10"/>
  <c r="D457" i="10"/>
  <c r="E457" i="10" s="1"/>
  <c r="A458" i="10"/>
  <c r="B458" i="10"/>
  <c r="D458" i="10" s="1"/>
  <c r="E458" i="10" s="1"/>
  <c r="C458" i="10"/>
  <c r="A459" i="10"/>
  <c r="B459" i="10"/>
  <c r="D459" i="10" s="1"/>
  <c r="C459" i="10"/>
  <c r="E459" i="10"/>
  <c r="A460" i="10"/>
  <c r="B460" i="10"/>
  <c r="C460" i="10"/>
  <c r="D460" i="10"/>
  <c r="E460" i="10" s="1"/>
  <c r="A461" i="10"/>
  <c r="B461" i="10"/>
  <c r="C461" i="10"/>
  <c r="D461" i="10" s="1"/>
  <c r="E461" i="10" s="1"/>
  <c r="A462" i="10"/>
  <c r="B462" i="10"/>
  <c r="D462" i="10" s="1"/>
  <c r="E462" i="10" s="1"/>
  <c r="C462" i="10"/>
  <c r="A463" i="10"/>
  <c r="B463" i="10"/>
  <c r="C463" i="10"/>
  <c r="A464" i="10"/>
  <c r="B464" i="10"/>
  <c r="C464" i="10"/>
  <c r="D464" i="10"/>
  <c r="E464" i="10"/>
  <c r="A465" i="10"/>
  <c r="B465" i="10"/>
  <c r="D465" i="10" s="1"/>
  <c r="E465" i="10" s="1"/>
  <c r="C465" i="10"/>
  <c r="A466" i="10"/>
  <c r="B466" i="10"/>
  <c r="C466" i="10"/>
  <c r="D466" i="10"/>
  <c r="E466" i="10"/>
  <c r="A467" i="10"/>
  <c r="B467" i="10"/>
  <c r="D467" i="10" s="1"/>
  <c r="C467" i="10"/>
  <c r="E467" i="10"/>
  <c r="A468" i="10"/>
  <c r="B468" i="10"/>
  <c r="C468" i="10"/>
  <c r="D468" i="10"/>
  <c r="E468" i="10" s="1"/>
  <c r="A469" i="10"/>
  <c r="B469" i="10"/>
  <c r="C469" i="10"/>
  <c r="D469" i="10" s="1"/>
  <c r="E469" i="10"/>
  <c r="A470" i="10"/>
  <c r="B470" i="10"/>
  <c r="D470" i="10" s="1"/>
  <c r="E470" i="10" s="1"/>
  <c r="C470" i="10"/>
  <c r="A471" i="10"/>
  <c r="B471" i="10"/>
  <c r="C471" i="10"/>
  <c r="D471" i="10" s="1"/>
  <c r="E471" i="10"/>
  <c r="A472" i="10"/>
  <c r="B472" i="10"/>
  <c r="C472" i="10"/>
  <c r="D472" i="10"/>
  <c r="E472" i="10" s="1"/>
  <c r="A473" i="10"/>
  <c r="B473" i="10"/>
  <c r="C473" i="10"/>
  <c r="D473" i="10"/>
  <c r="E473" i="10" s="1"/>
  <c r="A474" i="10"/>
  <c r="B474" i="10"/>
  <c r="D474" i="10" s="1"/>
  <c r="E474" i="10" s="1"/>
  <c r="C474" i="10"/>
  <c r="A475" i="10"/>
  <c r="B475" i="10"/>
  <c r="D475" i="10" s="1"/>
  <c r="E475" i="10" s="1"/>
  <c r="C475" i="10"/>
  <c r="A476" i="10"/>
  <c r="B476" i="10"/>
  <c r="C476" i="10"/>
  <c r="D476" i="10"/>
  <c r="E476" i="10" s="1"/>
  <c r="A477" i="10"/>
  <c r="B477" i="10"/>
  <c r="C477" i="10"/>
  <c r="D477" i="10" s="1"/>
  <c r="E477" i="10" s="1"/>
  <c r="A478" i="10"/>
  <c r="B478" i="10"/>
  <c r="D478" i="10" s="1"/>
  <c r="E478" i="10" s="1"/>
  <c r="C478" i="10"/>
  <c r="A479" i="10"/>
  <c r="B479" i="10"/>
  <c r="C479" i="10"/>
  <c r="A480" i="10"/>
  <c r="B480" i="10"/>
  <c r="C480" i="10"/>
  <c r="D480" i="10"/>
  <c r="E480" i="10"/>
  <c r="A481" i="10"/>
  <c r="B481" i="10"/>
  <c r="D481" i="10" s="1"/>
  <c r="E481" i="10" s="1"/>
  <c r="C481" i="10"/>
  <c r="A482" i="10"/>
  <c r="B482" i="10"/>
  <c r="C482" i="10"/>
  <c r="D482" i="10"/>
  <c r="E482" i="10"/>
  <c r="A483" i="10"/>
  <c r="B483" i="10"/>
  <c r="D483" i="10" s="1"/>
  <c r="C483" i="10"/>
  <c r="E483" i="10"/>
  <c r="A484" i="10"/>
  <c r="B484" i="10"/>
  <c r="C484" i="10"/>
  <c r="D484" i="10"/>
  <c r="E484" i="10" s="1"/>
  <c r="A485" i="10"/>
  <c r="B485" i="10"/>
  <c r="C485" i="10"/>
  <c r="D485" i="10" s="1"/>
  <c r="E485" i="10" s="1"/>
  <c r="A486" i="10"/>
  <c r="B486" i="10"/>
  <c r="D486" i="10" s="1"/>
  <c r="E486" i="10" s="1"/>
  <c r="C486" i="10"/>
  <c r="A487" i="10"/>
  <c r="B487" i="10"/>
  <c r="C487" i="10"/>
  <c r="D487" i="10" s="1"/>
  <c r="E487" i="10"/>
  <c r="A488" i="10"/>
  <c r="B488" i="10"/>
  <c r="C488" i="10"/>
  <c r="D488" i="10"/>
  <c r="E488" i="10" s="1"/>
  <c r="A489" i="10"/>
  <c r="B489" i="10"/>
  <c r="C489" i="10"/>
  <c r="D489" i="10"/>
  <c r="E489" i="10" s="1"/>
  <c r="A490" i="10"/>
  <c r="B490" i="10"/>
  <c r="D490" i="10" s="1"/>
  <c r="E490" i="10" s="1"/>
  <c r="C490" i="10"/>
  <c r="A491" i="10"/>
  <c r="B491" i="10"/>
  <c r="D491" i="10" s="1"/>
  <c r="C491" i="10"/>
  <c r="E491" i="10"/>
  <c r="A492" i="10"/>
  <c r="B492" i="10"/>
  <c r="C492" i="10"/>
  <c r="D492" i="10"/>
  <c r="E492" i="10" s="1"/>
  <c r="A493" i="10"/>
  <c r="B493" i="10"/>
  <c r="C493" i="10"/>
  <c r="D493" i="10" s="1"/>
  <c r="E493" i="10" s="1"/>
  <c r="A494" i="10"/>
  <c r="B494" i="10"/>
  <c r="D494" i="10" s="1"/>
  <c r="E494" i="10" s="1"/>
  <c r="C494" i="10"/>
  <c r="A495" i="10"/>
  <c r="B495" i="10"/>
  <c r="C495" i="10"/>
  <c r="A496" i="10"/>
  <c r="B496" i="10"/>
  <c r="C496" i="10"/>
  <c r="D496" i="10"/>
  <c r="E496" i="10" s="1"/>
  <c r="C6" i="4"/>
  <c r="H7" i="7" s="1"/>
  <c r="K7" i="7" s="1"/>
  <c r="D6" i="4"/>
  <c r="H6" i="4"/>
  <c r="H7" i="4"/>
  <c r="C8" i="4"/>
  <c r="I8" i="4"/>
  <c r="H9" i="4"/>
  <c r="C10" i="4"/>
  <c r="H13" i="4"/>
  <c r="H14" i="4"/>
  <c r="I14" i="4"/>
  <c r="H15" i="4"/>
  <c r="H16" i="4"/>
  <c r="I16" i="4"/>
  <c r="H17" i="4"/>
  <c r="I17" i="4"/>
  <c r="A4" i="12"/>
  <c r="A4" i="7"/>
  <c r="B8" i="7"/>
  <c r="E8" i="7"/>
  <c r="A3" i="8"/>
  <c r="B6" i="8"/>
  <c r="C6" i="8"/>
  <c r="I9" i="4" s="1"/>
  <c r="A9" i="8"/>
  <c r="A3" i="5"/>
  <c r="B6" i="5"/>
  <c r="C6" i="5"/>
  <c r="I7" i="4" s="1"/>
  <c r="B7" i="5"/>
  <c r="H8" i="4" s="1"/>
  <c r="C7" i="5"/>
  <c r="A9" i="5"/>
  <c r="A3" i="6"/>
  <c r="B6" i="6"/>
  <c r="C6" i="6"/>
  <c r="I6" i="4" s="1"/>
  <c r="A9" i="6"/>
  <c r="H1" i="3"/>
  <c r="C9" i="4" s="1"/>
  <c r="A3" i="3"/>
  <c r="H1" i="14"/>
  <c r="H2" i="14"/>
  <c r="A3" i="14"/>
  <c r="H3" i="14"/>
  <c r="H1" i="2"/>
  <c r="A3" i="2"/>
  <c r="H1" i="1"/>
  <c r="A3" i="1"/>
  <c r="A11" i="19"/>
  <c r="B11" i="19"/>
  <c r="C11" i="19"/>
  <c r="D11" i="19"/>
  <c r="E11" i="19"/>
  <c r="F11" i="19" s="1"/>
  <c r="B12" i="19"/>
  <c r="C12" i="19"/>
  <c r="A12" i="19" s="1"/>
  <c r="D12" i="19"/>
  <c r="E12" i="19"/>
  <c r="F12" i="19" s="1"/>
  <c r="B13" i="19"/>
  <c r="A13" i="19" s="1"/>
  <c r="C13" i="19"/>
  <c r="D13" i="19"/>
  <c r="E13" i="19"/>
  <c r="F13" i="19"/>
  <c r="B14" i="19"/>
  <c r="C14" i="19"/>
  <c r="A14" i="19" s="1"/>
  <c r="D14" i="19"/>
  <c r="E14" i="19"/>
  <c r="F14" i="19" s="1"/>
  <c r="A15" i="19"/>
  <c r="B15" i="19"/>
  <c r="C15" i="19"/>
  <c r="D15" i="19"/>
  <c r="E15" i="19"/>
  <c r="F15" i="19" s="1"/>
  <c r="A16" i="19"/>
  <c r="B16" i="19"/>
  <c r="C16" i="19"/>
  <c r="D16" i="19"/>
  <c r="E16" i="19"/>
  <c r="F16" i="19" s="1"/>
  <c r="B17" i="19"/>
  <c r="C17" i="19"/>
  <c r="D17" i="19"/>
  <c r="E17" i="19"/>
  <c r="F17" i="19" s="1"/>
  <c r="B18" i="19"/>
  <c r="C18" i="19"/>
  <c r="A18" i="19" s="1"/>
  <c r="D18" i="19"/>
  <c r="E18" i="19"/>
  <c r="F18" i="19"/>
  <c r="A19" i="19"/>
  <c r="B19" i="19"/>
  <c r="C19" i="19"/>
  <c r="D19" i="19"/>
  <c r="E19" i="19"/>
  <c r="F19" i="19" s="1"/>
  <c r="B20" i="19"/>
  <c r="C20" i="19"/>
  <c r="D20" i="19"/>
  <c r="E20" i="19"/>
  <c r="F20" i="19" s="1"/>
  <c r="B21" i="19"/>
  <c r="C21" i="19"/>
  <c r="D21" i="19"/>
  <c r="E21" i="19"/>
  <c r="F21" i="19"/>
  <c r="B22" i="19"/>
  <c r="C22" i="19"/>
  <c r="A22" i="19" s="1"/>
  <c r="D22" i="19"/>
  <c r="E22" i="19"/>
  <c r="F22" i="19" s="1"/>
  <c r="B23" i="19"/>
  <c r="A23" i="19" s="1"/>
  <c r="C23" i="19"/>
  <c r="D23" i="19"/>
  <c r="E23" i="19"/>
  <c r="F23" i="19" s="1"/>
  <c r="B24" i="19"/>
  <c r="C24" i="19"/>
  <c r="A24" i="19" s="1"/>
  <c r="D24" i="19"/>
  <c r="E24" i="19"/>
  <c r="F24" i="19" s="1"/>
  <c r="B25" i="19"/>
  <c r="C25" i="19"/>
  <c r="D25" i="19"/>
  <c r="A25" i="19" s="1"/>
  <c r="E25" i="19"/>
  <c r="F25" i="19"/>
  <c r="B26" i="19"/>
  <c r="C26" i="19"/>
  <c r="A26" i="19" s="1"/>
  <c r="D26" i="19"/>
  <c r="E26" i="19"/>
  <c r="F26" i="19" s="1"/>
  <c r="A27" i="19"/>
  <c r="B27" i="19"/>
  <c r="C27" i="19"/>
  <c r="D27" i="19"/>
  <c r="E27" i="19"/>
  <c r="F27" i="19" s="1"/>
  <c r="B28" i="19"/>
  <c r="C28" i="19"/>
  <c r="A28" i="19" s="1"/>
  <c r="D28" i="19"/>
  <c r="E28" i="19"/>
  <c r="F28" i="19" s="1"/>
  <c r="B29" i="19"/>
  <c r="A29" i="19" s="1"/>
  <c r="C29" i="19"/>
  <c r="D29" i="19"/>
  <c r="E29" i="19"/>
  <c r="F29" i="19"/>
  <c r="B30" i="19"/>
  <c r="C30" i="19"/>
  <c r="D30" i="19"/>
  <c r="E30" i="19"/>
  <c r="F30" i="19" s="1"/>
  <c r="A31" i="19"/>
  <c r="B31" i="19"/>
  <c r="C31" i="19"/>
  <c r="D31" i="19"/>
  <c r="E31" i="19"/>
  <c r="F31" i="19"/>
  <c r="A32" i="19"/>
  <c r="B32" i="19"/>
  <c r="C32" i="19"/>
  <c r="D32" i="19"/>
  <c r="E32" i="19"/>
  <c r="F32" i="19" s="1"/>
  <c r="B33" i="19"/>
  <c r="C33" i="19"/>
  <c r="D33" i="19"/>
  <c r="E33" i="19"/>
  <c r="F33" i="19" s="1"/>
  <c r="B34" i="19"/>
  <c r="C34" i="19"/>
  <c r="A34" i="19" s="1"/>
  <c r="D34" i="19"/>
  <c r="E34" i="19"/>
  <c r="F34" i="19"/>
  <c r="A35" i="19"/>
  <c r="B35" i="19"/>
  <c r="C35" i="19"/>
  <c r="D35" i="19"/>
  <c r="E35" i="19"/>
  <c r="F35" i="19" s="1"/>
  <c r="A36" i="19"/>
  <c r="B36" i="19"/>
  <c r="C36" i="19"/>
  <c r="D36" i="19"/>
  <c r="E36" i="19"/>
  <c r="F36" i="19" s="1"/>
  <c r="B37" i="19"/>
  <c r="C37" i="19"/>
  <c r="D37" i="19"/>
  <c r="E37" i="19"/>
  <c r="F37" i="19" s="1"/>
  <c r="B38" i="19"/>
  <c r="C38" i="19"/>
  <c r="A38" i="19" s="1"/>
  <c r="D38" i="19"/>
  <c r="E38" i="19"/>
  <c r="F38" i="19" s="1"/>
  <c r="B39" i="19"/>
  <c r="A39" i="19" s="1"/>
  <c r="C39" i="19"/>
  <c r="D39" i="19"/>
  <c r="E39" i="19"/>
  <c r="F39" i="19" s="1"/>
  <c r="B40" i="19"/>
  <c r="C40" i="19"/>
  <c r="D40" i="19"/>
  <c r="E40" i="19"/>
  <c r="F40" i="19" s="1"/>
  <c r="B41" i="19"/>
  <c r="C41" i="19"/>
  <c r="D41" i="19"/>
  <c r="A41" i="19" s="1"/>
  <c r="E41" i="19"/>
  <c r="F41" i="19"/>
  <c r="B42" i="19"/>
  <c r="C42" i="19"/>
  <c r="A42" i="19" s="1"/>
  <c r="D42" i="19"/>
  <c r="E42" i="19"/>
  <c r="F42" i="19" s="1"/>
  <c r="A43" i="19"/>
  <c r="B43" i="19"/>
  <c r="C43" i="19"/>
  <c r="D43" i="19"/>
  <c r="E43" i="19"/>
  <c r="F43" i="19" s="1"/>
  <c r="B44" i="19"/>
  <c r="C44" i="19"/>
  <c r="A44" i="19" s="1"/>
  <c r="D44" i="19"/>
  <c r="E44" i="19"/>
  <c r="F44" i="19" s="1"/>
  <c r="B45" i="19"/>
  <c r="A45" i="19" s="1"/>
  <c r="C45" i="19"/>
  <c r="D45" i="19"/>
  <c r="E45" i="19"/>
  <c r="F45" i="19"/>
  <c r="B46" i="19"/>
  <c r="C46" i="19"/>
  <c r="A46" i="19" s="1"/>
  <c r="D46" i="19"/>
  <c r="E46" i="19"/>
  <c r="F46" i="19" s="1"/>
  <c r="A47" i="19"/>
  <c r="B47" i="19"/>
  <c r="C47" i="19"/>
  <c r="D47" i="19"/>
  <c r="E47" i="19"/>
  <c r="F47" i="19"/>
  <c r="A48" i="19"/>
  <c r="B48" i="19"/>
  <c r="C48" i="19"/>
  <c r="D48" i="19"/>
  <c r="E48" i="19"/>
  <c r="F48" i="19" s="1"/>
  <c r="B49" i="19"/>
  <c r="C49" i="19"/>
  <c r="D49" i="19"/>
  <c r="E49" i="19"/>
  <c r="F49" i="19" s="1"/>
  <c r="B50" i="19"/>
  <c r="C50" i="19"/>
  <c r="A50" i="19" s="1"/>
  <c r="D50" i="19"/>
  <c r="E50" i="19"/>
  <c r="F50" i="19"/>
  <c r="A51" i="19"/>
  <c r="B51" i="19"/>
  <c r="C51" i="19"/>
  <c r="D51" i="19"/>
  <c r="E51" i="19"/>
  <c r="F51" i="19" s="1"/>
  <c r="B52" i="19"/>
  <c r="A52" i="19" s="1"/>
  <c r="C52" i="19"/>
  <c r="D52" i="19"/>
  <c r="E52" i="19"/>
  <c r="F52" i="19" s="1"/>
  <c r="B53" i="19"/>
  <c r="C53" i="19"/>
  <c r="D53" i="19"/>
  <c r="E53" i="19"/>
  <c r="F53" i="19"/>
  <c r="B54" i="19"/>
  <c r="C54" i="19"/>
  <c r="A54" i="19" s="1"/>
  <c r="D54" i="19"/>
  <c r="E54" i="19"/>
  <c r="F54" i="19" s="1"/>
  <c r="B55" i="19"/>
  <c r="A55" i="19" s="1"/>
  <c r="C55" i="19"/>
  <c r="D55" i="19"/>
  <c r="E55" i="19"/>
  <c r="F55" i="19" s="1"/>
  <c r="B56" i="19"/>
  <c r="C56" i="19"/>
  <c r="A56" i="19" s="1"/>
  <c r="D56" i="19"/>
  <c r="E56" i="19"/>
  <c r="F56" i="19" s="1"/>
  <c r="B57" i="19"/>
  <c r="C57" i="19"/>
  <c r="D57" i="19"/>
  <c r="A57" i="19" s="1"/>
  <c r="E57" i="19"/>
  <c r="F57" i="19"/>
  <c r="B58" i="19"/>
  <c r="C58" i="19"/>
  <c r="A58" i="19" s="1"/>
  <c r="D58" i="19"/>
  <c r="E58" i="19"/>
  <c r="F58" i="19" s="1"/>
  <c r="A59" i="19"/>
  <c r="B59" i="19"/>
  <c r="C59" i="19"/>
  <c r="D59" i="19"/>
  <c r="E59" i="19"/>
  <c r="F59" i="19" s="1"/>
  <c r="B60" i="19"/>
  <c r="C60" i="19"/>
  <c r="A60" i="19" s="1"/>
  <c r="D60" i="19"/>
  <c r="E60" i="19"/>
  <c r="F60" i="19" s="1"/>
  <c r="B61" i="19"/>
  <c r="A61" i="19" s="1"/>
  <c r="C61" i="19"/>
  <c r="D61" i="19"/>
  <c r="E61" i="19"/>
  <c r="F61" i="19"/>
  <c r="B62" i="19"/>
  <c r="C62" i="19"/>
  <c r="D62" i="19"/>
  <c r="E62" i="19"/>
  <c r="F62" i="19" s="1"/>
  <c r="A63" i="19"/>
  <c r="B63" i="19"/>
  <c r="C63" i="19"/>
  <c r="D63" i="19"/>
  <c r="E63" i="19"/>
  <c r="F63" i="19"/>
  <c r="A64" i="19"/>
  <c r="B64" i="19"/>
  <c r="C64" i="19"/>
  <c r="D64" i="19"/>
  <c r="E64" i="19"/>
  <c r="F64" i="19" s="1"/>
  <c r="B65" i="19"/>
  <c r="C65" i="19"/>
  <c r="D65" i="19"/>
  <c r="E65" i="19"/>
  <c r="F65" i="19" s="1"/>
  <c r="B66" i="19"/>
  <c r="C66" i="19"/>
  <c r="A66" i="19" s="1"/>
  <c r="D66" i="19"/>
  <c r="E66" i="19"/>
  <c r="F66" i="19"/>
  <c r="A67" i="19"/>
  <c r="B67" i="19"/>
  <c r="C67" i="19"/>
  <c r="D67" i="19"/>
  <c r="E67" i="19"/>
  <c r="F67" i="19" s="1"/>
  <c r="A68" i="19"/>
  <c r="B68" i="19"/>
  <c r="C68" i="19"/>
  <c r="D68" i="19"/>
  <c r="E68" i="19"/>
  <c r="F68" i="19" s="1"/>
  <c r="B69" i="19"/>
  <c r="C69" i="19"/>
  <c r="D69" i="19"/>
  <c r="E69" i="19"/>
  <c r="F69" i="19" s="1"/>
  <c r="B70" i="19"/>
  <c r="C70" i="19"/>
  <c r="A70" i="19" s="1"/>
  <c r="D70" i="19"/>
  <c r="E70" i="19"/>
  <c r="F70" i="19" s="1"/>
  <c r="B71" i="19"/>
  <c r="A71" i="19" s="1"/>
  <c r="C71" i="19"/>
  <c r="D71" i="19"/>
  <c r="E71" i="19"/>
  <c r="F71" i="19" s="1"/>
  <c r="B72" i="19"/>
  <c r="C72" i="19"/>
  <c r="D72" i="19"/>
  <c r="E72" i="19"/>
  <c r="F72" i="19" s="1"/>
  <c r="B73" i="19"/>
  <c r="C73" i="19"/>
  <c r="D73" i="19"/>
  <c r="A73" i="19" s="1"/>
  <c r="E73" i="19"/>
  <c r="F73" i="19"/>
  <c r="B74" i="19"/>
  <c r="C74" i="19"/>
  <c r="A74" i="19" s="1"/>
  <c r="D74" i="19"/>
  <c r="E74" i="19"/>
  <c r="F74" i="19" s="1"/>
  <c r="A75" i="19"/>
  <c r="B75" i="19"/>
  <c r="C75" i="19"/>
  <c r="D75" i="19"/>
  <c r="E75" i="19"/>
  <c r="F75" i="19" s="1"/>
  <c r="B76" i="19"/>
  <c r="C76" i="19"/>
  <c r="A76" i="19" s="1"/>
  <c r="D76" i="19"/>
  <c r="E76" i="19"/>
  <c r="F76" i="19" s="1"/>
  <c r="B77" i="19"/>
  <c r="A77" i="19" s="1"/>
  <c r="C77" i="19"/>
  <c r="D77" i="19"/>
  <c r="E77" i="19"/>
  <c r="F77" i="19"/>
  <c r="B78" i="19"/>
  <c r="C78" i="19"/>
  <c r="A78" i="19" s="1"/>
  <c r="D78" i="19"/>
  <c r="E78" i="19"/>
  <c r="F78" i="19" s="1"/>
  <c r="A79" i="19"/>
  <c r="B79" i="19"/>
  <c r="C79" i="19"/>
  <c r="D79" i="19"/>
  <c r="E79" i="19"/>
  <c r="F79" i="19"/>
  <c r="A80" i="19"/>
  <c r="B80" i="19"/>
  <c r="C80" i="19"/>
  <c r="D80" i="19"/>
  <c r="E80" i="19"/>
  <c r="F80" i="19" s="1"/>
  <c r="B81" i="19"/>
  <c r="C81" i="19"/>
  <c r="D81" i="19"/>
  <c r="E81" i="19"/>
  <c r="F81" i="19" s="1"/>
  <c r="B82" i="19"/>
  <c r="C82" i="19"/>
  <c r="A82" i="19" s="1"/>
  <c r="D82" i="19"/>
  <c r="E82" i="19"/>
  <c r="F82" i="19"/>
  <c r="A83" i="19"/>
  <c r="B83" i="19"/>
  <c r="C83" i="19"/>
  <c r="D83" i="19"/>
  <c r="E83" i="19"/>
  <c r="F83" i="19" s="1"/>
  <c r="B84" i="19"/>
  <c r="C84" i="19"/>
  <c r="D84" i="19"/>
  <c r="E84" i="19"/>
  <c r="F84" i="19" s="1"/>
  <c r="B85" i="19"/>
  <c r="C85" i="19"/>
  <c r="D85" i="19"/>
  <c r="E85" i="19"/>
  <c r="F85" i="19"/>
  <c r="B86" i="19"/>
  <c r="C86" i="19"/>
  <c r="A86" i="19" s="1"/>
  <c r="D86" i="19"/>
  <c r="E86" i="19"/>
  <c r="F86" i="19" s="1"/>
  <c r="B87" i="19"/>
  <c r="A87" i="19" s="1"/>
  <c r="C87" i="19"/>
  <c r="D87" i="19"/>
  <c r="E87" i="19"/>
  <c r="F87" i="19" s="1"/>
  <c r="A88" i="19"/>
  <c r="B88" i="19"/>
  <c r="C88" i="19"/>
  <c r="D88" i="19"/>
  <c r="E88" i="19"/>
  <c r="F88" i="19" s="1"/>
  <c r="B89" i="19"/>
  <c r="C89" i="19"/>
  <c r="D89" i="19"/>
  <c r="A89" i="19" s="1"/>
  <c r="E89" i="19"/>
  <c r="F89" i="19"/>
  <c r="B90" i="19"/>
  <c r="C90" i="19"/>
  <c r="A90" i="19" s="1"/>
  <c r="D90" i="19"/>
  <c r="E90" i="19"/>
  <c r="F90" i="19" s="1"/>
  <c r="A91" i="19"/>
  <c r="B91" i="19"/>
  <c r="C91" i="19"/>
  <c r="D91" i="19"/>
  <c r="E91" i="19"/>
  <c r="F91" i="19" s="1"/>
  <c r="B92" i="19"/>
  <c r="C92" i="19"/>
  <c r="A92" i="19" s="1"/>
  <c r="D92" i="19"/>
  <c r="E92" i="19"/>
  <c r="F92" i="19" s="1"/>
  <c r="B93" i="19"/>
  <c r="A93" i="19" s="1"/>
  <c r="C93" i="19"/>
  <c r="D93" i="19"/>
  <c r="E93" i="19"/>
  <c r="F93" i="19"/>
  <c r="B94" i="19"/>
  <c r="C94" i="19"/>
  <c r="D94" i="19"/>
  <c r="E94" i="19"/>
  <c r="F94" i="19" s="1"/>
  <c r="A95" i="19"/>
  <c r="B95" i="19"/>
  <c r="C95" i="19"/>
  <c r="D95" i="19"/>
  <c r="E95" i="19"/>
  <c r="F95" i="19"/>
  <c r="A96" i="19"/>
  <c r="B96" i="19"/>
  <c r="C96" i="19"/>
  <c r="D96" i="19"/>
  <c r="E96" i="19"/>
  <c r="F96" i="19" s="1"/>
  <c r="B97" i="19"/>
  <c r="C97" i="19"/>
  <c r="D97" i="19"/>
  <c r="E97" i="19"/>
  <c r="F97" i="19" s="1"/>
  <c r="B98" i="19"/>
  <c r="C98" i="19"/>
  <c r="A98" i="19" s="1"/>
  <c r="D98" i="19"/>
  <c r="E98" i="19"/>
  <c r="F98" i="19"/>
  <c r="A99" i="19"/>
  <c r="B99" i="19"/>
  <c r="C99" i="19"/>
  <c r="D99" i="19"/>
  <c r="E99" i="19"/>
  <c r="F99" i="19" s="1"/>
  <c r="B100" i="19"/>
  <c r="A100" i="19" s="1"/>
  <c r="C100" i="19"/>
  <c r="D100" i="19"/>
  <c r="E100" i="19"/>
  <c r="F100" i="19" s="1"/>
  <c r="B101" i="19"/>
  <c r="C101" i="19"/>
  <c r="D101" i="19"/>
  <c r="E101" i="19"/>
  <c r="F101" i="19"/>
  <c r="B102" i="19"/>
  <c r="C102" i="19"/>
  <c r="A102" i="19" s="1"/>
  <c r="D102" i="19"/>
  <c r="E102" i="19"/>
  <c r="F102" i="19" s="1"/>
  <c r="B103" i="19"/>
  <c r="A103" i="19" s="1"/>
  <c r="C103" i="19"/>
  <c r="D103" i="19"/>
  <c r="E103" i="19"/>
  <c r="F103" i="19" s="1"/>
  <c r="B104" i="19"/>
  <c r="C104" i="19"/>
  <c r="A104" i="19" s="1"/>
  <c r="D104" i="19"/>
  <c r="E104" i="19"/>
  <c r="F104" i="19" s="1"/>
  <c r="B105" i="19"/>
  <c r="C105" i="19"/>
  <c r="D105" i="19"/>
  <c r="A105" i="19" s="1"/>
  <c r="E105" i="19"/>
  <c r="F105" i="19"/>
  <c r="B106" i="19"/>
  <c r="C106" i="19"/>
  <c r="A106" i="19" s="1"/>
  <c r="D106" i="19"/>
  <c r="E106" i="19"/>
  <c r="F106" i="19" s="1"/>
  <c r="A107" i="19"/>
  <c r="B107" i="19"/>
  <c r="C107" i="19"/>
  <c r="D107" i="19"/>
  <c r="E107" i="19"/>
  <c r="F107" i="19" s="1"/>
  <c r="B108" i="19"/>
  <c r="C108" i="19"/>
  <c r="A108" i="19" s="1"/>
  <c r="D108" i="19"/>
  <c r="E108" i="19"/>
  <c r="F108" i="19" s="1"/>
  <c r="B109" i="19"/>
  <c r="A109" i="19" s="1"/>
  <c r="C109" i="19"/>
  <c r="D109" i="19"/>
  <c r="E109" i="19"/>
  <c r="F109" i="19"/>
  <c r="B110" i="19"/>
  <c r="C110" i="19"/>
  <c r="D110" i="19"/>
  <c r="E110" i="19"/>
  <c r="F110" i="19" s="1"/>
  <c r="B111" i="19"/>
  <c r="A111" i="19" s="1"/>
  <c r="C111" i="19"/>
  <c r="D111" i="19"/>
  <c r="E111" i="19"/>
  <c r="F111" i="19" s="1"/>
  <c r="B112" i="19"/>
  <c r="C112" i="19"/>
  <c r="D112" i="19"/>
  <c r="A112" i="19" s="1"/>
  <c r="E112" i="19"/>
  <c r="F112" i="19" s="1"/>
  <c r="B113" i="19"/>
  <c r="A113" i="19" s="1"/>
  <c r="C113" i="19"/>
  <c r="D113" i="19"/>
  <c r="E113" i="19"/>
  <c r="F113" i="19" s="1"/>
  <c r="B114" i="19"/>
  <c r="C114" i="19"/>
  <c r="D114" i="19"/>
  <c r="E114" i="19"/>
  <c r="F114" i="19" s="1"/>
  <c r="B115" i="19"/>
  <c r="C115" i="19"/>
  <c r="A115" i="19" s="1"/>
  <c r="D115" i="19"/>
  <c r="E115" i="19"/>
  <c r="F115" i="19"/>
  <c r="A116" i="19"/>
  <c r="B116" i="19"/>
  <c r="C116" i="19"/>
  <c r="D116" i="19"/>
  <c r="E116" i="19"/>
  <c r="F116" i="19" s="1"/>
  <c r="B117" i="19"/>
  <c r="C117" i="19"/>
  <c r="D117" i="19"/>
  <c r="E117" i="19"/>
  <c r="F117" i="19" s="1"/>
  <c r="B118" i="19"/>
  <c r="C118" i="19"/>
  <c r="D118" i="19"/>
  <c r="E118" i="19"/>
  <c r="F118" i="19" s="1"/>
  <c r="A119" i="19"/>
  <c r="B119" i="19"/>
  <c r="C119" i="19"/>
  <c r="D119" i="19"/>
  <c r="E119" i="19"/>
  <c r="F119" i="19"/>
  <c r="B120" i="19"/>
  <c r="C120" i="19"/>
  <c r="A120" i="19" s="1"/>
  <c r="D120" i="19"/>
  <c r="E120" i="19"/>
  <c r="F120" i="19" s="1"/>
  <c r="B121" i="19"/>
  <c r="C121" i="19"/>
  <c r="A121" i="19" s="1"/>
  <c r="D121" i="19"/>
  <c r="E121" i="19"/>
  <c r="F121" i="19"/>
  <c r="B122" i="19"/>
  <c r="C122" i="19"/>
  <c r="A122" i="19" s="1"/>
  <c r="D122" i="19"/>
  <c r="E122" i="19"/>
  <c r="F122" i="19"/>
  <c r="A123" i="19"/>
  <c r="B123" i="19"/>
  <c r="C123" i="19"/>
  <c r="D123" i="19"/>
  <c r="E123" i="19"/>
  <c r="F123" i="19" s="1"/>
  <c r="B124" i="19"/>
  <c r="C124" i="19"/>
  <c r="A124" i="19" s="1"/>
  <c r="D124" i="19"/>
  <c r="E124" i="19"/>
  <c r="F124" i="19" s="1"/>
  <c r="B125" i="19"/>
  <c r="C125" i="19"/>
  <c r="D125" i="19"/>
  <c r="E125" i="19"/>
  <c r="F125" i="19" s="1"/>
  <c r="A126" i="19"/>
  <c r="B126" i="19"/>
  <c r="C126" i="19"/>
  <c r="D126" i="19"/>
  <c r="E126" i="19"/>
  <c r="F126" i="19"/>
  <c r="B127" i="19"/>
  <c r="C127" i="19"/>
  <c r="A127" i="19" s="1"/>
  <c r="D127" i="19"/>
  <c r="E127" i="19"/>
  <c r="F127" i="19"/>
  <c r="B128" i="19"/>
  <c r="C128" i="19"/>
  <c r="D128" i="19"/>
  <c r="E128" i="19"/>
  <c r="F128" i="19" s="1"/>
  <c r="B129" i="19"/>
  <c r="C129" i="19"/>
  <c r="A129" i="19" s="1"/>
  <c r="D129" i="19"/>
  <c r="E129" i="19"/>
  <c r="F129" i="19" s="1"/>
  <c r="A130" i="19"/>
  <c r="B130" i="19"/>
  <c r="C130" i="19"/>
  <c r="D130" i="19"/>
  <c r="E130" i="19"/>
  <c r="F130" i="19" s="1"/>
  <c r="B131" i="19"/>
  <c r="A131" i="19" s="1"/>
  <c r="C131" i="19"/>
  <c r="D131" i="19"/>
  <c r="E131" i="19"/>
  <c r="F131" i="19" s="1"/>
  <c r="A132" i="19"/>
  <c r="B132" i="19"/>
  <c r="C132" i="19"/>
  <c r="D132" i="19"/>
  <c r="E132" i="19"/>
  <c r="F132" i="19" s="1"/>
  <c r="B133" i="19"/>
  <c r="C133" i="19"/>
  <c r="D133" i="19"/>
  <c r="A133" i="19" s="1"/>
  <c r="E133" i="19"/>
  <c r="F133" i="19"/>
  <c r="B134" i="19"/>
  <c r="C134" i="19"/>
  <c r="A134" i="19" s="1"/>
  <c r="D134" i="19"/>
  <c r="E134" i="19"/>
  <c r="F134" i="19"/>
  <c r="B135" i="19"/>
  <c r="A135" i="19" s="1"/>
  <c r="C135" i="19"/>
  <c r="D135" i="19"/>
  <c r="E135" i="19"/>
  <c r="F135" i="19" s="1"/>
  <c r="B136" i="19"/>
  <c r="C136" i="19"/>
  <c r="D136" i="19"/>
  <c r="E136" i="19"/>
  <c r="F136" i="19" s="1"/>
  <c r="A137" i="19"/>
  <c r="B137" i="19"/>
  <c r="C137" i="19"/>
  <c r="D137" i="19"/>
  <c r="E137" i="19"/>
  <c r="F137" i="19" s="1"/>
  <c r="A138" i="19"/>
  <c r="B138" i="19"/>
  <c r="C138" i="19"/>
  <c r="D138" i="19"/>
  <c r="E138" i="19"/>
  <c r="F138" i="19" s="1"/>
  <c r="B139" i="19"/>
  <c r="C139" i="19"/>
  <c r="A139" i="19" s="1"/>
  <c r="D139" i="19"/>
  <c r="E139" i="19"/>
  <c r="F139" i="19" s="1"/>
  <c r="B140" i="19"/>
  <c r="C140" i="19"/>
  <c r="A140" i="19" s="1"/>
  <c r="D140" i="19"/>
  <c r="E140" i="19"/>
  <c r="F140" i="19" s="1"/>
  <c r="B141" i="19"/>
  <c r="C141" i="19"/>
  <c r="D141" i="19"/>
  <c r="E141" i="19"/>
  <c r="F141" i="19"/>
  <c r="B142" i="19"/>
  <c r="C142" i="19"/>
  <c r="A142" i="19" s="1"/>
  <c r="D142" i="19"/>
  <c r="E142" i="19"/>
  <c r="F142" i="19" s="1"/>
  <c r="B143" i="19"/>
  <c r="A143" i="19" s="1"/>
  <c r="C143" i="19"/>
  <c r="D143" i="19"/>
  <c r="E143" i="19"/>
  <c r="F143" i="19" s="1"/>
  <c r="B144" i="19"/>
  <c r="C144" i="19"/>
  <c r="D144" i="19"/>
  <c r="A144" i="19" s="1"/>
  <c r="E144" i="19"/>
  <c r="F144" i="19" s="1"/>
  <c r="A145" i="19"/>
  <c r="B145" i="19"/>
  <c r="C145" i="19"/>
  <c r="D145" i="19"/>
  <c r="E145" i="19"/>
  <c r="F145" i="19" s="1"/>
  <c r="B146" i="19"/>
  <c r="C146" i="19"/>
  <c r="D146" i="19"/>
  <c r="E146" i="19"/>
  <c r="F146" i="19" s="1"/>
  <c r="B147" i="19"/>
  <c r="C147" i="19"/>
  <c r="A147" i="19" s="1"/>
  <c r="D147" i="19"/>
  <c r="E147" i="19"/>
  <c r="F147" i="19"/>
  <c r="A148" i="19"/>
  <c r="B148" i="19"/>
  <c r="C148" i="19"/>
  <c r="D148" i="19"/>
  <c r="E148" i="19"/>
  <c r="F148" i="19" s="1"/>
  <c r="B149" i="19"/>
  <c r="C149" i="19"/>
  <c r="D149" i="19"/>
  <c r="E149" i="19"/>
  <c r="F149" i="19" s="1"/>
  <c r="B150" i="19"/>
  <c r="C150" i="19"/>
  <c r="D150" i="19"/>
  <c r="E150" i="19"/>
  <c r="F150" i="19"/>
  <c r="A151" i="19"/>
  <c r="B151" i="19"/>
  <c r="C151" i="19"/>
  <c r="D151" i="19"/>
  <c r="E151" i="19"/>
  <c r="F151" i="19"/>
  <c r="B152" i="19"/>
  <c r="A152" i="19" s="1"/>
  <c r="C152" i="19"/>
  <c r="D152" i="19"/>
  <c r="E152" i="19"/>
  <c r="F152" i="19" s="1"/>
  <c r="B153" i="19"/>
  <c r="C153" i="19"/>
  <c r="A153" i="19" s="1"/>
  <c r="D153" i="19"/>
  <c r="E153" i="19"/>
  <c r="F153" i="19" s="1"/>
  <c r="B154" i="19"/>
  <c r="C154" i="19"/>
  <c r="A154" i="19" s="1"/>
  <c r="D154" i="19"/>
  <c r="E154" i="19"/>
  <c r="F154" i="19"/>
  <c r="B155" i="19"/>
  <c r="A155" i="19" s="1"/>
  <c r="C155" i="19"/>
  <c r="D155" i="19"/>
  <c r="E155" i="19"/>
  <c r="F155" i="19" s="1"/>
  <c r="B156" i="19"/>
  <c r="C156" i="19"/>
  <c r="A156" i="19" s="1"/>
  <c r="D156" i="19"/>
  <c r="E156" i="19"/>
  <c r="F156" i="19" s="1"/>
  <c r="B157" i="19"/>
  <c r="A157" i="19" s="1"/>
  <c r="C157" i="19"/>
  <c r="D157" i="19"/>
  <c r="E157" i="19"/>
  <c r="F157" i="19" s="1"/>
  <c r="B158" i="19"/>
  <c r="C158" i="19"/>
  <c r="D158" i="19"/>
  <c r="A158" i="19" s="1"/>
  <c r="E158" i="19"/>
  <c r="F158" i="19"/>
  <c r="B159" i="19"/>
  <c r="C159" i="19"/>
  <c r="A159" i="19" s="1"/>
  <c r="D159" i="19"/>
  <c r="E159" i="19"/>
  <c r="F159" i="19"/>
  <c r="B160" i="19"/>
  <c r="C160" i="19"/>
  <c r="D160" i="19"/>
  <c r="E160" i="19"/>
  <c r="F160" i="19" s="1"/>
  <c r="B161" i="19"/>
  <c r="C161" i="19"/>
  <c r="A161" i="19" s="1"/>
  <c r="D161" i="19"/>
  <c r="E161" i="19"/>
  <c r="F161" i="19" s="1"/>
  <c r="A162" i="19"/>
  <c r="B162" i="19"/>
  <c r="C162" i="19"/>
  <c r="D162" i="19"/>
  <c r="E162" i="19"/>
  <c r="F162" i="19" s="1"/>
  <c r="B163" i="19"/>
  <c r="A163" i="19" s="1"/>
  <c r="C163" i="19"/>
  <c r="D163" i="19"/>
  <c r="E163" i="19"/>
  <c r="F163" i="19" s="1"/>
  <c r="B164" i="19"/>
  <c r="C164" i="19"/>
  <c r="A164" i="19" s="1"/>
  <c r="D164" i="19"/>
  <c r="E164" i="19"/>
  <c r="F164" i="19" s="1"/>
  <c r="A165" i="19"/>
  <c r="B165" i="19"/>
  <c r="C165" i="19"/>
  <c r="D165" i="19"/>
  <c r="E165" i="19"/>
  <c r="F165" i="19"/>
  <c r="B166" i="19"/>
  <c r="C166" i="19"/>
  <c r="A166" i="19" s="1"/>
  <c r="D166" i="19"/>
  <c r="E166" i="19"/>
  <c r="F166" i="19"/>
  <c r="B167" i="19"/>
  <c r="C167" i="19"/>
  <c r="D167" i="19"/>
  <c r="E167" i="19"/>
  <c r="F167" i="19" s="1"/>
  <c r="B168" i="19"/>
  <c r="A168" i="19" s="1"/>
  <c r="C168" i="19"/>
  <c r="D168" i="19"/>
  <c r="E168" i="19"/>
  <c r="F168" i="19" s="1"/>
  <c r="B169" i="19"/>
  <c r="A169" i="19" s="1"/>
  <c r="C169" i="19"/>
  <c r="D169" i="19"/>
  <c r="E169" i="19"/>
  <c r="F169" i="19" s="1"/>
  <c r="A170" i="19"/>
  <c r="B170" i="19"/>
  <c r="C170" i="19"/>
  <c r="D170" i="19"/>
  <c r="E170" i="19"/>
  <c r="F170" i="19" s="1"/>
  <c r="A171" i="19"/>
  <c r="B171" i="19"/>
  <c r="C171" i="19"/>
  <c r="D171" i="19"/>
  <c r="E171" i="19"/>
  <c r="F171" i="19" s="1"/>
  <c r="B172" i="19"/>
  <c r="C172" i="19"/>
  <c r="A172" i="19" s="1"/>
  <c r="D172" i="19"/>
  <c r="E172" i="19"/>
  <c r="F172" i="19" s="1"/>
  <c r="A173" i="19"/>
  <c r="B173" i="19"/>
  <c r="C173" i="19"/>
  <c r="D173" i="19"/>
  <c r="E173" i="19"/>
  <c r="F173" i="19"/>
  <c r="B174" i="19"/>
  <c r="C174" i="19"/>
  <c r="A174" i="19" s="1"/>
  <c r="D174" i="19"/>
  <c r="E174" i="19"/>
  <c r="F174" i="19" s="1"/>
  <c r="B175" i="19"/>
  <c r="A175" i="19" s="1"/>
  <c r="C175" i="19"/>
  <c r="D175" i="19"/>
  <c r="E175" i="19"/>
  <c r="F175" i="19"/>
  <c r="A176" i="19"/>
  <c r="B176" i="19"/>
  <c r="C176" i="19"/>
  <c r="D176" i="19"/>
  <c r="E176" i="19"/>
  <c r="F176" i="19" s="1"/>
  <c r="B177" i="19"/>
  <c r="C177" i="19"/>
  <c r="D177" i="19"/>
  <c r="E177" i="19"/>
  <c r="F177" i="19" s="1"/>
  <c r="A178" i="19"/>
  <c r="B178" i="19"/>
  <c r="C178" i="19"/>
  <c r="D178" i="19"/>
  <c r="E178" i="19"/>
  <c r="F178" i="19"/>
  <c r="B179" i="19"/>
  <c r="C179" i="19"/>
  <c r="A179" i="19" s="1"/>
  <c r="D179" i="19"/>
  <c r="E179" i="19"/>
  <c r="F179" i="19" s="1"/>
  <c r="B180" i="19"/>
  <c r="A180" i="19" s="1"/>
  <c r="C180" i="19"/>
  <c r="D180" i="19"/>
  <c r="E180" i="19"/>
  <c r="F180" i="19" s="1"/>
  <c r="A181" i="19"/>
  <c r="B181" i="19"/>
  <c r="C181" i="19"/>
  <c r="D181" i="19"/>
  <c r="E181" i="19"/>
  <c r="F181" i="19" s="1"/>
  <c r="B182" i="19"/>
  <c r="C182" i="19"/>
  <c r="A182" i="19" s="1"/>
  <c r="D182" i="19"/>
  <c r="E182" i="19"/>
  <c r="F182" i="19" s="1"/>
  <c r="A183" i="19"/>
  <c r="B183" i="19"/>
  <c r="C183" i="19"/>
  <c r="D183" i="19"/>
  <c r="E183" i="19"/>
  <c r="F183" i="19"/>
  <c r="A184" i="19"/>
  <c r="B184" i="19"/>
  <c r="C184" i="19"/>
  <c r="D184" i="19"/>
  <c r="E184" i="19"/>
  <c r="F184" i="19" s="1"/>
  <c r="B185" i="19"/>
  <c r="C185" i="19"/>
  <c r="D185" i="19"/>
  <c r="E185" i="19"/>
  <c r="F185" i="19" s="1"/>
  <c r="B186" i="19"/>
  <c r="C186" i="19"/>
  <c r="D186" i="19"/>
  <c r="E186" i="19"/>
  <c r="F186" i="19" s="1"/>
  <c r="A187" i="19"/>
  <c r="B187" i="19"/>
  <c r="C187" i="19"/>
  <c r="D187" i="19"/>
  <c r="E187" i="19"/>
  <c r="F187" i="19"/>
  <c r="B188" i="19"/>
  <c r="C188" i="19"/>
  <c r="A188" i="19" s="1"/>
  <c r="D188" i="19"/>
  <c r="E188" i="19"/>
  <c r="F188" i="19" s="1"/>
  <c r="B189" i="19"/>
  <c r="C189" i="19"/>
  <c r="D189" i="19"/>
  <c r="E189" i="19"/>
  <c r="F189" i="19" s="1"/>
  <c r="A190" i="19"/>
  <c r="B190" i="19"/>
  <c r="C190" i="19"/>
  <c r="D190" i="19"/>
  <c r="E190" i="19"/>
  <c r="F190" i="19"/>
  <c r="B191" i="19"/>
  <c r="C191" i="19"/>
  <c r="A191" i="19" s="1"/>
  <c r="D191" i="19"/>
  <c r="E191" i="19"/>
  <c r="F191" i="19"/>
  <c r="B192" i="19"/>
  <c r="C192" i="19"/>
  <c r="D192" i="19"/>
  <c r="E192" i="19"/>
  <c r="F192" i="19" s="1"/>
  <c r="B193" i="19"/>
  <c r="C193" i="19"/>
  <c r="D193" i="19"/>
  <c r="E193" i="19"/>
  <c r="F193" i="19"/>
  <c r="A194" i="19"/>
  <c r="B194" i="19"/>
  <c r="C194" i="19"/>
  <c r="D194" i="19"/>
  <c r="E194" i="19"/>
  <c r="F194" i="19"/>
  <c r="B195" i="19"/>
  <c r="A195" i="19" s="1"/>
  <c r="C195" i="19"/>
  <c r="D195" i="19"/>
  <c r="E195" i="19"/>
  <c r="F195" i="19" s="1"/>
  <c r="B196" i="19"/>
  <c r="C196" i="19"/>
  <c r="A196" i="19" s="1"/>
  <c r="D196" i="19"/>
  <c r="E196" i="19"/>
  <c r="F196" i="19" s="1"/>
  <c r="A197" i="19"/>
  <c r="B197" i="19"/>
  <c r="C197" i="19"/>
  <c r="D197" i="19"/>
  <c r="E197" i="19"/>
  <c r="F197" i="19"/>
  <c r="B198" i="19"/>
  <c r="C198" i="19"/>
  <c r="A198" i="19" s="1"/>
  <c r="D198" i="19"/>
  <c r="E198" i="19"/>
  <c r="F198" i="19"/>
  <c r="B199" i="19"/>
  <c r="A199" i="19" s="1"/>
  <c r="C199" i="19"/>
  <c r="D199" i="19"/>
  <c r="E199" i="19"/>
  <c r="F199" i="19" s="1"/>
  <c r="B200" i="19"/>
  <c r="A200" i="19" s="1"/>
  <c r="C200" i="19"/>
  <c r="D200" i="19"/>
  <c r="E200" i="19"/>
  <c r="F200" i="19" s="1"/>
  <c r="B201" i="19"/>
  <c r="A201" i="19" s="1"/>
  <c r="C201" i="19"/>
  <c r="D201" i="19"/>
  <c r="E201" i="19"/>
  <c r="F201" i="19" s="1"/>
  <c r="B202" i="19"/>
  <c r="C202" i="19"/>
  <c r="A202" i="19" s="1"/>
  <c r="D202" i="19"/>
  <c r="E202" i="19"/>
  <c r="F202" i="19" s="1"/>
  <c r="B203" i="19"/>
  <c r="C203" i="19"/>
  <c r="D203" i="19"/>
  <c r="E203" i="19"/>
  <c r="F203" i="19"/>
  <c r="B204" i="19"/>
  <c r="C204" i="19"/>
  <c r="A204" i="19" s="1"/>
  <c r="D204" i="19"/>
  <c r="E204" i="19"/>
  <c r="F204" i="19" s="1"/>
  <c r="A205" i="19"/>
  <c r="B205" i="19"/>
  <c r="C205" i="19"/>
  <c r="D205" i="19"/>
  <c r="E205" i="19"/>
  <c r="F205" i="19"/>
  <c r="B206" i="19"/>
  <c r="C206" i="19"/>
  <c r="A206" i="19" s="1"/>
  <c r="D206" i="19"/>
  <c r="E206" i="19"/>
  <c r="F206" i="19" s="1"/>
  <c r="B207" i="19"/>
  <c r="C207" i="19"/>
  <c r="D207" i="19"/>
  <c r="E207" i="19"/>
  <c r="F207" i="19"/>
  <c r="A208" i="19"/>
  <c r="B208" i="19"/>
  <c r="C208" i="19"/>
  <c r="D208" i="19"/>
  <c r="E208" i="19"/>
  <c r="F208" i="19" s="1"/>
  <c r="B209" i="19"/>
  <c r="C209" i="19"/>
  <c r="A209" i="19" s="1"/>
  <c r="D209" i="19"/>
  <c r="E209" i="19"/>
  <c r="F209" i="19" s="1"/>
  <c r="B210" i="19"/>
  <c r="A210" i="19" s="1"/>
  <c r="C210" i="19"/>
  <c r="D210" i="19"/>
  <c r="E210" i="19"/>
  <c r="F210" i="19" s="1"/>
  <c r="B211" i="19"/>
  <c r="C211" i="19"/>
  <c r="A211" i="19" s="1"/>
  <c r="D211" i="19"/>
  <c r="E211" i="19"/>
  <c r="F211" i="19"/>
  <c r="B212" i="19"/>
  <c r="A212" i="19" s="1"/>
  <c r="C212" i="19"/>
  <c r="D212" i="19"/>
  <c r="E212" i="19"/>
  <c r="F212" i="19" s="1"/>
  <c r="B213" i="19"/>
  <c r="A213" i="19" s="1"/>
  <c r="C213" i="19"/>
  <c r="D213" i="19"/>
  <c r="E213" i="19"/>
  <c r="F213" i="19" s="1"/>
  <c r="A214" i="19"/>
  <c r="B214" i="19"/>
  <c r="C214" i="19"/>
  <c r="D214" i="19"/>
  <c r="E214" i="19"/>
  <c r="F214" i="19"/>
  <c r="B215" i="19"/>
  <c r="C215" i="19"/>
  <c r="D215" i="19"/>
  <c r="E215" i="19"/>
  <c r="F215" i="19" s="1"/>
  <c r="B216" i="19"/>
  <c r="A216" i="19" s="1"/>
  <c r="C216" i="19"/>
  <c r="D216" i="19"/>
  <c r="E216" i="19"/>
  <c r="F216" i="19" s="1"/>
  <c r="B217" i="19"/>
  <c r="C217" i="19"/>
  <c r="A217" i="19" s="1"/>
  <c r="D217" i="19"/>
  <c r="E217" i="19"/>
  <c r="F217" i="19" s="1"/>
  <c r="A218" i="19"/>
  <c r="B218" i="19"/>
  <c r="C218" i="19"/>
  <c r="D218" i="19"/>
  <c r="E218" i="19"/>
  <c r="F218" i="19"/>
  <c r="B219" i="19"/>
  <c r="C219" i="19"/>
  <c r="D219" i="19"/>
  <c r="E219" i="19"/>
  <c r="F219" i="19" s="1"/>
  <c r="A220" i="19"/>
  <c r="B220" i="19"/>
  <c r="C220" i="19"/>
  <c r="D220" i="19"/>
  <c r="E220" i="19"/>
  <c r="F220" i="19" s="1"/>
  <c r="A221" i="19"/>
  <c r="B221" i="19"/>
  <c r="C221" i="19"/>
  <c r="D221" i="19"/>
  <c r="E221" i="19"/>
  <c r="F221" i="19" s="1"/>
  <c r="B222" i="19"/>
  <c r="C222" i="19"/>
  <c r="D222" i="19"/>
  <c r="E222" i="19"/>
  <c r="F222" i="19" s="1"/>
  <c r="B223" i="19"/>
  <c r="C223" i="19"/>
  <c r="D223" i="19"/>
  <c r="E223" i="19"/>
  <c r="F223" i="19" s="1"/>
  <c r="A224" i="19"/>
  <c r="B224" i="19"/>
  <c r="C224" i="19"/>
  <c r="D224" i="19"/>
  <c r="E224" i="19"/>
  <c r="F224" i="19"/>
  <c r="B225" i="19"/>
  <c r="C225" i="19"/>
  <c r="D225" i="19"/>
  <c r="E225" i="19"/>
  <c r="F225" i="19" s="1"/>
  <c r="B226" i="19"/>
  <c r="A226" i="19" s="1"/>
  <c r="C226" i="19"/>
  <c r="D226" i="19"/>
  <c r="E226" i="19"/>
  <c r="F226" i="19" s="1"/>
  <c r="B227" i="19"/>
  <c r="C227" i="19"/>
  <c r="A227" i="19" s="1"/>
  <c r="D227" i="19"/>
  <c r="E227" i="19"/>
  <c r="F227" i="19"/>
  <c r="B228" i="19"/>
  <c r="A228" i="19" s="1"/>
  <c r="C228" i="19"/>
  <c r="D228" i="19"/>
  <c r="E228" i="19"/>
  <c r="F228" i="19" s="1"/>
  <c r="B229" i="19"/>
  <c r="A229" i="19" s="1"/>
  <c r="C229" i="19"/>
  <c r="D229" i="19"/>
  <c r="E229" i="19"/>
  <c r="F229" i="19" s="1"/>
  <c r="A230" i="19"/>
  <c r="B230" i="19"/>
  <c r="C230" i="19"/>
  <c r="D230" i="19"/>
  <c r="E230" i="19"/>
  <c r="F230" i="19"/>
  <c r="B231" i="19"/>
  <c r="C231" i="19"/>
  <c r="D231" i="19"/>
  <c r="E231" i="19"/>
  <c r="F231" i="19" s="1"/>
  <c r="B232" i="19"/>
  <c r="A232" i="19" s="1"/>
  <c r="C232" i="19"/>
  <c r="D232" i="19"/>
  <c r="E232" i="19"/>
  <c r="F232" i="19" s="1"/>
  <c r="B233" i="19"/>
  <c r="C233" i="19"/>
  <c r="A233" i="19" s="1"/>
  <c r="D233" i="19"/>
  <c r="E233" i="19"/>
  <c r="F233" i="19" s="1"/>
  <c r="A234" i="19"/>
  <c r="B234" i="19"/>
  <c r="C234" i="19"/>
  <c r="D234" i="19"/>
  <c r="E234" i="19"/>
  <c r="F234" i="19"/>
  <c r="B235" i="19"/>
  <c r="C235" i="19"/>
  <c r="D235" i="19"/>
  <c r="E235" i="19"/>
  <c r="F235" i="19" s="1"/>
  <c r="A236" i="19"/>
  <c r="B236" i="19"/>
  <c r="C236" i="19"/>
  <c r="D236" i="19"/>
  <c r="E236" i="19"/>
  <c r="F236" i="19" s="1"/>
  <c r="A237" i="19"/>
  <c r="B237" i="19"/>
  <c r="C237" i="19"/>
  <c r="D237" i="19"/>
  <c r="E237" i="19"/>
  <c r="F237" i="19" s="1"/>
  <c r="B238" i="19"/>
  <c r="C238" i="19"/>
  <c r="D238" i="19"/>
  <c r="E238" i="19"/>
  <c r="F238" i="19" s="1"/>
  <c r="B239" i="19"/>
  <c r="C239" i="19"/>
  <c r="D239" i="19"/>
  <c r="E239" i="19"/>
  <c r="F239" i="19" s="1"/>
  <c r="B240" i="19"/>
  <c r="A240" i="19" s="1"/>
  <c r="C240" i="19"/>
  <c r="D240" i="19"/>
  <c r="E240" i="19"/>
  <c r="F240" i="19"/>
  <c r="B241" i="19"/>
  <c r="C241" i="19"/>
  <c r="A241" i="19" s="1"/>
  <c r="D241" i="19"/>
  <c r="E241" i="19"/>
  <c r="F241" i="19" s="1"/>
  <c r="B242" i="19"/>
  <c r="A242" i="19" s="1"/>
  <c r="C242" i="19"/>
  <c r="D242" i="19"/>
  <c r="E242" i="19"/>
  <c r="F242" i="19" s="1"/>
  <c r="B243" i="19"/>
  <c r="C243" i="19"/>
  <c r="A243" i="19" s="1"/>
  <c r="D243" i="19"/>
  <c r="E243" i="19"/>
  <c r="F243" i="19"/>
  <c r="B244" i="19"/>
  <c r="A244" i="19" s="1"/>
  <c r="C244" i="19"/>
  <c r="D244" i="19"/>
  <c r="E244" i="19"/>
  <c r="F244" i="19" s="1"/>
  <c r="B245" i="19"/>
  <c r="A245" i="19" s="1"/>
  <c r="C245" i="19"/>
  <c r="D245" i="19"/>
  <c r="E245" i="19"/>
  <c r="F245" i="19" s="1"/>
  <c r="A246" i="19"/>
  <c r="B246" i="19"/>
  <c r="C246" i="19"/>
  <c r="D246" i="19"/>
  <c r="E246" i="19"/>
  <c r="F246" i="19"/>
  <c r="B247" i="19"/>
  <c r="C247" i="19"/>
  <c r="D247" i="19"/>
  <c r="E247" i="19"/>
  <c r="F247" i="19" s="1"/>
  <c r="B248" i="19"/>
  <c r="A248" i="19" s="1"/>
  <c r="C248" i="19"/>
  <c r="D248" i="19"/>
  <c r="E248" i="19"/>
  <c r="F248" i="19" s="1"/>
  <c r="B249" i="19"/>
  <c r="C249" i="19"/>
  <c r="A249" i="19" s="1"/>
  <c r="D249" i="19"/>
  <c r="E249" i="19"/>
  <c r="F249" i="19" s="1"/>
  <c r="B250" i="19"/>
  <c r="A250" i="19" s="1"/>
  <c r="C250" i="19"/>
  <c r="D250" i="19"/>
  <c r="E250" i="19"/>
  <c r="F250" i="19"/>
  <c r="B251" i="19"/>
  <c r="C251" i="19"/>
  <c r="D251" i="19"/>
  <c r="E251" i="19"/>
  <c r="F251" i="19" s="1"/>
  <c r="A252" i="19"/>
  <c r="B252" i="19"/>
  <c r="C252" i="19"/>
  <c r="D252" i="19"/>
  <c r="E252" i="19"/>
  <c r="F252" i="19" s="1"/>
  <c r="A253" i="19"/>
  <c r="B253" i="19"/>
  <c r="C253" i="19"/>
  <c r="D253" i="19"/>
  <c r="E253" i="19"/>
  <c r="F253" i="19" s="1"/>
  <c r="B254" i="19"/>
  <c r="C254" i="19"/>
  <c r="D254" i="19"/>
  <c r="E254" i="19"/>
  <c r="F254" i="19" s="1"/>
  <c r="B255" i="19"/>
  <c r="C255" i="19"/>
  <c r="D255" i="19"/>
  <c r="E255" i="19"/>
  <c r="F255" i="19" s="1"/>
  <c r="B256" i="19"/>
  <c r="A256" i="19" s="1"/>
  <c r="C256" i="19"/>
  <c r="D256" i="19"/>
  <c r="E256" i="19"/>
  <c r="F256" i="19"/>
  <c r="B257" i="19"/>
  <c r="C257" i="19"/>
  <c r="A257" i="19" s="1"/>
  <c r="D257" i="19"/>
  <c r="E257" i="19"/>
  <c r="F257" i="19" s="1"/>
  <c r="B258" i="19"/>
  <c r="A258" i="19" s="1"/>
  <c r="C258" i="19"/>
  <c r="D258" i="19"/>
  <c r="E258" i="19"/>
  <c r="F258" i="19" s="1"/>
  <c r="B259" i="19"/>
  <c r="C259" i="19"/>
  <c r="A259" i="19" s="1"/>
  <c r="D259" i="19"/>
  <c r="E259" i="19"/>
  <c r="F259" i="19"/>
  <c r="B260" i="19"/>
  <c r="A260" i="19" s="1"/>
  <c r="C260" i="19"/>
  <c r="D260" i="19"/>
  <c r="E260" i="19"/>
  <c r="F260" i="19" s="1"/>
  <c r="B261" i="19"/>
  <c r="A261" i="19" s="1"/>
  <c r="C261" i="19"/>
  <c r="D261" i="19"/>
  <c r="E261" i="19"/>
  <c r="F261" i="19" s="1"/>
  <c r="A262" i="19"/>
  <c r="B262" i="19"/>
  <c r="C262" i="19"/>
  <c r="D262" i="19"/>
  <c r="E262" i="19"/>
  <c r="F262" i="19"/>
  <c r="B263" i="19"/>
  <c r="C263" i="19"/>
  <c r="D263" i="19"/>
  <c r="E263" i="19"/>
  <c r="F263" i="19" s="1"/>
  <c r="B264" i="19"/>
  <c r="A264" i="19" s="1"/>
  <c r="C264" i="19"/>
  <c r="D264" i="19"/>
  <c r="E264" i="19"/>
  <c r="F264" i="19" s="1"/>
  <c r="B265" i="19"/>
  <c r="C265" i="19"/>
  <c r="A265" i="19" s="1"/>
  <c r="D265" i="19"/>
  <c r="E265" i="19"/>
  <c r="F265" i="19" s="1"/>
  <c r="A266" i="19"/>
  <c r="B266" i="19"/>
  <c r="C266" i="19"/>
  <c r="D266" i="19"/>
  <c r="E266" i="19"/>
  <c r="F266" i="19"/>
  <c r="B267" i="19"/>
  <c r="C267" i="19"/>
  <c r="D267" i="19"/>
  <c r="E267" i="19"/>
  <c r="F267" i="19" s="1"/>
  <c r="A268" i="19"/>
  <c r="B268" i="19"/>
  <c r="C268" i="19"/>
  <c r="D268" i="19"/>
  <c r="E268" i="19"/>
  <c r="F268" i="19"/>
  <c r="A269" i="19"/>
  <c r="B269" i="19"/>
  <c r="C269" i="19"/>
  <c r="D269" i="19"/>
  <c r="E269" i="19"/>
  <c r="F269" i="19" s="1"/>
  <c r="B270" i="19"/>
  <c r="C270" i="19"/>
  <c r="D270" i="19"/>
  <c r="E270" i="19"/>
  <c r="F270" i="19" s="1"/>
  <c r="B271" i="19"/>
  <c r="C271" i="19"/>
  <c r="D271" i="19"/>
  <c r="E271" i="19"/>
  <c r="F271" i="19" s="1"/>
  <c r="B272" i="19"/>
  <c r="A272" i="19" s="1"/>
  <c r="C272" i="19"/>
  <c r="D272" i="19"/>
  <c r="E272" i="19"/>
  <c r="F272" i="19"/>
  <c r="B273" i="19"/>
  <c r="C273" i="19"/>
  <c r="A273" i="19" s="1"/>
  <c r="D273" i="19"/>
  <c r="E273" i="19"/>
  <c r="F273" i="19" s="1"/>
  <c r="B274" i="19"/>
  <c r="A274" i="19" s="1"/>
  <c r="C274" i="19"/>
  <c r="D274" i="19"/>
  <c r="E274" i="19"/>
  <c r="F274" i="19" s="1"/>
  <c r="B275" i="19"/>
  <c r="C275" i="19"/>
  <c r="A275" i="19" s="1"/>
  <c r="D275" i="19"/>
  <c r="E275" i="19"/>
  <c r="F275" i="19"/>
  <c r="B276" i="19"/>
  <c r="A276" i="19" s="1"/>
  <c r="C276" i="19"/>
  <c r="D276" i="19"/>
  <c r="E276" i="19"/>
  <c r="F276" i="19" s="1"/>
  <c r="B277" i="19"/>
  <c r="A277" i="19" s="1"/>
  <c r="C277" i="19"/>
  <c r="D277" i="19"/>
  <c r="E277" i="19"/>
  <c r="F277" i="19" s="1"/>
  <c r="A278" i="19"/>
  <c r="B278" i="19"/>
  <c r="C278" i="19"/>
  <c r="D278" i="19"/>
  <c r="E278" i="19"/>
  <c r="F278" i="19"/>
  <c r="B279" i="19"/>
  <c r="C279" i="19"/>
  <c r="D279" i="19"/>
  <c r="E279" i="19"/>
  <c r="F279" i="19" s="1"/>
  <c r="B280" i="19"/>
  <c r="A280" i="19" s="1"/>
  <c r="C280" i="19"/>
  <c r="D280" i="19"/>
  <c r="E280" i="19"/>
  <c r="F280" i="19" s="1"/>
  <c r="B281" i="19"/>
  <c r="C281" i="19"/>
  <c r="A281" i="19" s="1"/>
  <c r="D281" i="19"/>
  <c r="E281" i="19"/>
  <c r="F281" i="19" s="1"/>
  <c r="A282" i="19"/>
  <c r="B282" i="19"/>
  <c r="C282" i="19"/>
  <c r="D282" i="19"/>
  <c r="E282" i="19"/>
  <c r="F282" i="19"/>
  <c r="B283" i="19"/>
  <c r="C283" i="19"/>
  <c r="D283" i="19"/>
  <c r="E283" i="19"/>
  <c r="F283" i="19" s="1"/>
  <c r="A284" i="19"/>
  <c r="B284" i="19"/>
  <c r="C284" i="19"/>
  <c r="D284" i="19"/>
  <c r="E284" i="19"/>
  <c r="F284" i="19" s="1"/>
  <c r="A285" i="19"/>
  <c r="B285" i="19"/>
  <c r="C285" i="19"/>
  <c r="D285" i="19"/>
  <c r="E285" i="19"/>
  <c r="F285" i="19" s="1"/>
  <c r="B286" i="19"/>
  <c r="C286" i="19"/>
  <c r="D286" i="19"/>
  <c r="E286" i="19"/>
  <c r="F286" i="19" s="1"/>
  <c r="B287" i="19"/>
  <c r="C287" i="19"/>
  <c r="D287" i="19"/>
  <c r="E287" i="19"/>
  <c r="F287" i="19" s="1"/>
  <c r="A288" i="19"/>
  <c r="B288" i="19"/>
  <c r="C288" i="19"/>
  <c r="D288" i="19"/>
  <c r="E288" i="19"/>
  <c r="F288" i="19"/>
  <c r="B289" i="19"/>
  <c r="C289" i="19"/>
  <c r="D289" i="19"/>
  <c r="E289" i="19"/>
  <c r="F289" i="19" s="1"/>
  <c r="B290" i="19"/>
  <c r="A290" i="19" s="1"/>
  <c r="C290" i="19"/>
  <c r="D290" i="19"/>
  <c r="E290" i="19"/>
  <c r="F290" i="19" s="1"/>
  <c r="B291" i="19"/>
  <c r="C291" i="19"/>
  <c r="A291" i="19" s="1"/>
  <c r="D291" i="19"/>
  <c r="E291" i="19"/>
  <c r="F291" i="19"/>
  <c r="B292" i="19"/>
  <c r="A292" i="19" s="1"/>
  <c r="C292" i="19"/>
  <c r="D292" i="19"/>
  <c r="E292" i="19"/>
  <c r="F292" i="19" s="1"/>
  <c r="B293" i="19"/>
  <c r="A293" i="19" s="1"/>
  <c r="C293" i="19"/>
  <c r="D293" i="19"/>
  <c r="E293" i="19"/>
  <c r="F293" i="19" s="1"/>
  <c r="A294" i="19"/>
  <c r="B294" i="19"/>
  <c r="C294" i="19"/>
  <c r="D294" i="19"/>
  <c r="E294" i="19"/>
  <c r="F294" i="19"/>
  <c r="B295" i="19"/>
  <c r="C295" i="19"/>
  <c r="D295" i="19"/>
  <c r="E295" i="19"/>
  <c r="F295" i="19" s="1"/>
  <c r="B296" i="19"/>
  <c r="A296" i="19" s="1"/>
  <c r="C296" i="19"/>
  <c r="D296" i="19"/>
  <c r="E296" i="19"/>
  <c r="F296" i="19" s="1"/>
  <c r="B297" i="19"/>
  <c r="C297" i="19"/>
  <c r="A297" i="19" s="1"/>
  <c r="D297" i="19"/>
  <c r="E297" i="19"/>
  <c r="F297" i="19" s="1"/>
  <c r="A298" i="19"/>
  <c r="B298" i="19"/>
  <c r="C298" i="19"/>
  <c r="D298" i="19"/>
  <c r="E298" i="19"/>
  <c r="F298" i="19"/>
  <c r="B299" i="19"/>
  <c r="C299" i="19"/>
  <c r="D299" i="19"/>
  <c r="E299" i="19"/>
  <c r="F299" i="19" s="1"/>
  <c r="A300" i="19"/>
  <c r="B300" i="19"/>
  <c r="C300" i="19"/>
  <c r="D300" i="19"/>
  <c r="E300" i="19"/>
  <c r="F300" i="19" s="1"/>
  <c r="A301" i="19"/>
  <c r="B301" i="19"/>
  <c r="C301" i="19"/>
  <c r="D301" i="19"/>
  <c r="E301" i="19"/>
  <c r="F301" i="19" s="1"/>
  <c r="B302" i="19"/>
  <c r="C302" i="19"/>
  <c r="D302" i="19"/>
  <c r="E302" i="19"/>
  <c r="F302" i="19" s="1"/>
  <c r="B303" i="19"/>
  <c r="C303" i="19"/>
  <c r="D303" i="19"/>
  <c r="E303" i="19"/>
  <c r="F303" i="19" s="1"/>
  <c r="B304" i="19"/>
  <c r="A304" i="19" s="1"/>
  <c r="C304" i="19"/>
  <c r="D304" i="19"/>
  <c r="E304" i="19"/>
  <c r="F304" i="19"/>
  <c r="B305" i="19"/>
  <c r="C305" i="19"/>
  <c r="A305" i="19" s="1"/>
  <c r="D305" i="19"/>
  <c r="E305" i="19"/>
  <c r="F305" i="19" s="1"/>
  <c r="B306" i="19"/>
  <c r="A306" i="19" s="1"/>
  <c r="C306" i="19"/>
  <c r="D306" i="19"/>
  <c r="E306" i="19"/>
  <c r="F306" i="19" s="1"/>
  <c r="B307" i="19"/>
  <c r="C307" i="19"/>
  <c r="A307" i="19" s="1"/>
  <c r="D307" i="19"/>
  <c r="E307" i="19"/>
  <c r="F307" i="19" s="1"/>
  <c r="A308" i="19"/>
  <c r="B308" i="19"/>
  <c r="C308" i="19"/>
  <c r="D308" i="19"/>
  <c r="E308" i="19"/>
  <c r="F308" i="19" s="1"/>
  <c r="B309" i="19"/>
  <c r="A309" i="19" s="1"/>
  <c r="C309" i="19"/>
  <c r="D309" i="19"/>
  <c r="E309" i="19"/>
  <c r="F309" i="19" s="1"/>
  <c r="A310" i="19"/>
  <c r="B310" i="19"/>
  <c r="C310" i="19"/>
  <c r="D310" i="19"/>
  <c r="E310" i="19"/>
  <c r="F310" i="19"/>
  <c r="B311" i="19"/>
  <c r="C311" i="19"/>
  <c r="A311" i="19" s="1"/>
  <c r="D311" i="19"/>
  <c r="E311" i="19"/>
  <c r="F311" i="19" s="1"/>
  <c r="B312" i="19"/>
  <c r="A312" i="19" s="1"/>
  <c r="C312" i="19"/>
  <c r="D312" i="19"/>
  <c r="E312" i="19"/>
  <c r="F312" i="19" s="1"/>
  <c r="B313" i="19"/>
  <c r="C313" i="19"/>
  <c r="A313" i="19" s="1"/>
  <c r="D313" i="19"/>
  <c r="E313" i="19"/>
  <c r="F313" i="19" s="1"/>
  <c r="B314" i="19"/>
  <c r="C314" i="19"/>
  <c r="D314" i="19"/>
  <c r="E314" i="19"/>
  <c r="F314" i="19"/>
  <c r="B315" i="19"/>
  <c r="C315" i="19"/>
  <c r="D315" i="19"/>
  <c r="E315" i="19"/>
  <c r="F315" i="19"/>
  <c r="A316" i="19"/>
  <c r="B316" i="19"/>
  <c r="C316" i="19"/>
  <c r="D316" i="19"/>
  <c r="E316" i="19"/>
  <c r="F316" i="19"/>
  <c r="B317" i="19"/>
  <c r="A317" i="19" s="1"/>
  <c r="C317" i="19"/>
  <c r="D317" i="19"/>
  <c r="E317" i="19"/>
  <c r="F317" i="19" s="1"/>
  <c r="B318" i="19"/>
  <c r="C318" i="19"/>
  <c r="D318" i="19"/>
  <c r="E318" i="19"/>
  <c r="F318" i="19" s="1"/>
  <c r="B319" i="19"/>
  <c r="C319" i="19"/>
  <c r="D319" i="19"/>
  <c r="E319" i="19"/>
  <c r="F319" i="19"/>
  <c r="B320" i="19"/>
  <c r="A320" i="19" s="1"/>
  <c r="C320" i="19"/>
  <c r="D320" i="19"/>
  <c r="E320" i="19"/>
  <c r="F320" i="19"/>
  <c r="B321" i="19"/>
  <c r="A321" i="19" s="1"/>
  <c r="C321" i="19"/>
  <c r="D321" i="19"/>
  <c r="E321" i="19"/>
  <c r="F321" i="19" s="1"/>
  <c r="B322" i="19"/>
  <c r="A322" i="19" s="1"/>
  <c r="C322" i="19"/>
  <c r="D322" i="19"/>
  <c r="E322" i="19"/>
  <c r="F322" i="19"/>
  <c r="B323" i="19"/>
  <c r="C323" i="19"/>
  <c r="A323" i="19" s="1"/>
  <c r="D323" i="19"/>
  <c r="E323" i="19"/>
  <c r="F323" i="19"/>
  <c r="A324" i="19"/>
  <c r="B324" i="19"/>
  <c r="C324" i="19"/>
  <c r="D324" i="19"/>
  <c r="E324" i="19"/>
  <c r="F324" i="19" s="1"/>
  <c r="B325" i="19"/>
  <c r="C325" i="19"/>
  <c r="D325" i="19"/>
  <c r="E325" i="19"/>
  <c r="F325" i="19" s="1"/>
  <c r="A326" i="19"/>
  <c r="B326" i="19"/>
  <c r="C326" i="19"/>
  <c r="D326" i="19"/>
  <c r="E326" i="19"/>
  <c r="F326" i="19"/>
  <c r="B327" i="19"/>
  <c r="C327" i="19"/>
  <c r="A327" i="19" s="1"/>
  <c r="D327" i="19"/>
  <c r="E327" i="19"/>
  <c r="F327" i="19" s="1"/>
  <c r="B328" i="19"/>
  <c r="A328" i="19" s="1"/>
  <c r="C328" i="19"/>
  <c r="D328" i="19"/>
  <c r="E328" i="19"/>
  <c r="F328" i="19" s="1"/>
  <c r="B329" i="19"/>
  <c r="C329" i="19"/>
  <c r="A329" i="19" s="1"/>
  <c r="D329" i="19"/>
  <c r="E329" i="19"/>
  <c r="F329" i="19" s="1"/>
  <c r="B330" i="19"/>
  <c r="A330" i="19" s="1"/>
  <c r="C330" i="19"/>
  <c r="D330" i="19"/>
  <c r="E330" i="19"/>
  <c r="F330" i="19"/>
  <c r="B331" i="19"/>
  <c r="C331" i="19"/>
  <c r="D331" i="19"/>
  <c r="E331" i="19"/>
  <c r="F331" i="19" s="1"/>
  <c r="A332" i="19"/>
  <c r="B332" i="19"/>
  <c r="C332" i="19"/>
  <c r="D332" i="19"/>
  <c r="E332" i="19"/>
  <c r="F332" i="19"/>
  <c r="A333" i="19"/>
  <c r="B333" i="19"/>
  <c r="C333" i="19"/>
  <c r="D333" i="19"/>
  <c r="E333" i="19"/>
  <c r="F333" i="19" s="1"/>
  <c r="B334" i="19"/>
  <c r="C334" i="19"/>
  <c r="D334" i="19"/>
  <c r="E334" i="19"/>
  <c r="F334" i="19" s="1"/>
  <c r="B335" i="19"/>
  <c r="C335" i="19"/>
  <c r="D335" i="19"/>
  <c r="E335" i="19"/>
  <c r="F335" i="19"/>
  <c r="B336" i="19"/>
  <c r="A336" i="19" s="1"/>
  <c r="C336" i="19"/>
  <c r="D336" i="19"/>
  <c r="E336" i="19"/>
  <c r="F336" i="19"/>
  <c r="B337" i="19"/>
  <c r="A337" i="19" s="1"/>
  <c r="C337" i="19"/>
  <c r="D337" i="19"/>
  <c r="E337" i="19"/>
  <c r="F337" i="19" s="1"/>
  <c r="B338" i="19"/>
  <c r="A338" i="19" s="1"/>
  <c r="C338" i="19"/>
  <c r="D338" i="19"/>
  <c r="E338" i="19"/>
  <c r="F338" i="19"/>
  <c r="B339" i="19"/>
  <c r="C339" i="19"/>
  <c r="A339" i="19" s="1"/>
  <c r="D339" i="19"/>
  <c r="E339" i="19"/>
  <c r="F339" i="19"/>
  <c r="A340" i="19"/>
  <c r="B340" i="19"/>
  <c r="C340" i="19"/>
  <c r="D340" i="19"/>
  <c r="E340" i="19"/>
  <c r="F340" i="19" s="1"/>
  <c r="B341" i="19"/>
  <c r="A341" i="19" s="1"/>
  <c r="C341" i="19"/>
  <c r="D341" i="19"/>
  <c r="E341" i="19"/>
  <c r="F341" i="19" s="1"/>
  <c r="A342" i="19"/>
  <c r="B342" i="19"/>
  <c r="C342" i="19"/>
  <c r="D342" i="19"/>
  <c r="E342" i="19"/>
  <c r="F342" i="19"/>
  <c r="B343" i="19"/>
  <c r="C343" i="19"/>
  <c r="A343" i="19" s="1"/>
  <c r="D343" i="19"/>
  <c r="E343" i="19"/>
  <c r="F343" i="19" s="1"/>
  <c r="B344" i="19"/>
  <c r="A344" i="19" s="1"/>
  <c r="C344" i="19"/>
  <c r="D344" i="19"/>
  <c r="E344" i="19"/>
  <c r="F344" i="19" s="1"/>
  <c r="B345" i="19"/>
  <c r="C345" i="19"/>
  <c r="A345" i="19" s="1"/>
  <c r="D345" i="19"/>
  <c r="E345" i="19"/>
  <c r="F345" i="19" s="1"/>
  <c r="B346" i="19"/>
  <c r="C346" i="19"/>
  <c r="A346" i="19" s="1"/>
  <c r="D346" i="19"/>
  <c r="E346" i="19"/>
  <c r="F346" i="19"/>
  <c r="B347" i="19"/>
  <c r="C347" i="19"/>
  <c r="D347" i="19"/>
  <c r="E347" i="19"/>
  <c r="F347" i="19" s="1"/>
  <c r="B348" i="19"/>
  <c r="A348" i="19" s="1"/>
  <c r="C348" i="19"/>
  <c r="D348" i="19"/>
  <c r="E348" i="19"/>
  <c r="F348" i="19"/>
  <c r="A349" i="19"/>
  <c r="B349" i="19"/>
  <c r="C349" i="19"/>
  <c r="D349" i="19"/>
  <c r="E349" i="19"/>
  <c r="F349" i="19" s="1"/>
  <c r="B350" i="19"/>
  <c r="C350" i="19"/>
  <c r="A350" i="19" s="1"/>
  <c r="D350" i="19"/>
  <c r="E350" i="19"/>
  <c r="F350" i="19" s="1"/>
  <c r="B351" i="19"/>
  <c r="C351" i="19"/>
  <c r="A351" i="19" s="1"/>
  <c r="D351" i="19"/>
  <c r="E351" i="19"/>
  <c r="F351" i="19" s="1"/>
  <c r="B352" i="19"/>
  <c r="C352" i="19"/>
  <c r="A352" i="19" s="1"/>
  <c r="D352" i="19"/>
  <c r="E352" i="19"/>
  <c r="F352" i="19"/>
  <c r="A353" i="19"/>
  <c r="B353" i="19"/>
  <c r="C353" i="19"/>
  <c r="D353" i="19"/>
  <c r="E353" i="19"/>
  <c r="F353" i="19" s="1"/>
  <c r="B354" i="19"/>
  <c r="C354" i="19"/>
  <c r="D354" i="19"/>
  <c r="E354" i="19"/>
  <c r="F354" i="19" s="1"/>
  <c r="B355" i="19"/>
  <c r="C355" i="19"/>
  <c r="D355" i="19"/>
  <c r="E355" i="19"/>
  <c r="F355" i="19"/>
  <c r="A356" i="19"/>
  <c r="B356" i="19"/>
  <c r="C356" i="19"/>
  <c r="D356" i="19"/>
  <c r="E356" i="19"/>
  <c r="F356" i="19"/>
  <c r="B357" i="19"/>
  <c r="C357" i="19"/>
  <c r="D357" i="19"/>
  <c r="E357" i="19"/>
  <c r="F357" i="19" s="1"/>
  <c r="B358" i="19"/>
  <c r="C358" i="19"/>
  <c r="D358" i="19"/>
  <c r="E358" i="19"/>
  <c r="F358" i="19"/>
  <c r="B359" i="19"/>
  <c r="C359" i="19"/>
  <c r="A359" i="19" s="1"/>
  <c r="D359" i="19"/>
  <c r="E359" i="19"/>
  <c r="F359" i="19" s="1"/>
  <c r="A360" i="19"/>
  <c r="B360" i="19"/>
  <c r="C360" i="19"/>
  <c r="D360" i="19"/>
  <c r="E360" i="19"/>
  <c r="F360" i="19"/>
  <c r="B361" i="19"/>
  <c r="C361" i="19"/>
  <c r="A361" i="19" s="1"/>
  <c r="D361" i="19"/>
  <c r="E361" i="19"/>
  <c r="F361" i="19" s="1"/>
  <c r="B362" i="19"/>
  <c r="A362" i="19" s="1"/>
  <c r="C362" i="19"/>
  <c r="D362" i="19"/>
  <c r="E362" i="19"/>
  <c r="F362" i="19" s="1"/>
  <c r="A363" i="19"/>
  <c r="B363" i="19"/>
  <c r="C363" i="19"/>
  <c r="D363" i="19"/>
  <c r="E363" i="19"/>
  <c r="F363" i="19"/>
  <c r="B364" i="19"/>
  <c r="C364" i="19"/>
  <c r="A364" i="19" s="1"/>
  <c r="D364" i="19"/>
  <c r="E364" i="19"/>
  <c r="F364" i="19"/>
  <c r="B365" i="19"/>
  <c r="C365" i="19"/>
  <c r="D365" i="19"/>
  <c r="E365" i="19"/>
  <c r="F365" i="19" s="1"/>
  <c r="B366" i="19"/>
  <c r="C366" i="19"/>
  <c r="A366" i="19" s="1"/>
  <c r="D366" i="19"/>
  <c r="E366" i="19"/>
  <c r="F366" i="19" s="1"/>
  <c r="A367" i="19"/>
  <c r="B367" i="19"/>
  <c r="C367" i="19"/>
  <c r="D367" i="19"/>
  <c r="E367" i="19"/>
  <c r="F367" i="19"/>
  <c r="A368" i="19"/>
  <c r="B368" i="19"/>
  <c r="C368" i="19"/>
  <c r="D368" i="19"/>
  <c r="E368" i="19"/>
  <c r="F368" i="19" s="1"/>
  <c r="B369" i="19"/>
  <c r="C369" i="19"/>
  <c r="D369" i="19"/>
  <c r="E369" i="19"/>
  <c r="F369" i="19" s="1"/>
  <c r="A370" i="19"/>
  <c r="B370" i="19"/>
  <c r="C370" i="19"/>
  <c r="D370" i="19"/>
  <c r="E370" i="19"/>
  <c r="F370" i="19"/>
  <c r="B371" i="19"/>
  <c r="C371" i="19"/>
  <c r="A371" i="19" s="1"/>
  <c r="D371" i="19"/>
  <c r="E371" i="19"/>
  <c r="F371" i="19"/>
  <c r="B372" i="19"/>
  <c r="A372" i="19" s="1"/>
  <c r="C372" i="19"/>
  <c r="D372" i="19"/>
  <c r="E372" i="19"/>
  <c r="F372" i="19" s="1"/>
  <c r="B373" i="19"/>
  <c r="A373" i="19" s="1"/>
  <c r="C373" i="19"/>
  <c r="D373" i="19"/>
  <c r="E373" i="19"/>
  <c r="F373" i="19" s="1"/>
  <c r="A374" i="19"/>
  <c r="B374" i="19"/>
  <c r="C374" i="19"/>
  <c r="D374" i="19"/>
  <c r="E374" i="19"/>
  <c r="F374" i="19"/>
  <c r="B375" i="19"/>
  <c r="C375" i="19"/>
  <c r="A375" i="19" s="1"/>
  <c r="D375" i="19"/>
  <c r="E375" i="19"/>
  <c r="F375" i="19" s="1"/>
  <c r="B376" i="19"/>
  <c r="C376" i="19"/>
  <c r="D376" i="19"/>
  <c r="E376" i="19"/>
  <c r="F376" i="19" s="1"/>
  <c r="B377" i="19"/>
  <c r="C377" i="19"/>
  <c r="A377" i="19" s="1"/>
  <c r="D377" i="19"/>
  <c r="E377" i="19"/>
  <c r="F377" i="19" s="1"/>
  <c r="B378" i="19"/>
  <c r="A378" i="19" s="1"/>
  <c r="C378" i="19"/>
  <c r="D378" i="19"/>
  <c r="E378" i="19"/>
  <c r="F378" i="19"/>
  <c r="B379" i="19"/>
  <c r="C379" i="19"/>
  <c r="A379" i="19" s="1"/>
  <c r="D379" i="19"/>
  <c r="E379" i="19"/>
  <c r="F379" i="19" s="1"/>
  <c r="B380" i="19"/>
  <c r="A380" i="19" s="1"/>
  <c r="C380" i="19"/>
  <c r="D380" i="19"/>
  <c r="E380" i="19"/>
  <c r="F380" i="19"/>
  <c r="A381" i="19"/>
  <c r="B381" i="19"/>
  <c r="C381" i="19"/>
  <c r="D381" i="19"/>
  <c r="E381" i="19"/>
  <c r="F381" i="19" s="1"/>
  <c r="B382" i="19"/>
  <c r="C382" i="19"/>
  <c r="D382" i="19"/>
  <c r="E382" i="19"/>
  <c r="F382" i="19" s="1"/>
  <c r="B383" i="19"/>
  <c r="C383" i="19"/>
  <c r="A383" i="19" s="1"/>
  <c r="D383" i="19"/>
  <c r="E383" i="19"/>
  <c r="F383" i="19" s="1"/>
  <c r="B384" i="19"/>
  <c r="C384" i="19"/>
  <c r="A384" i="19" s="1"/>
  <c r="D384" i="19"/>
  <c r="E384" i="19"/>
  <c r="F384" i="19" s="1"/>
  <c r="B385" i="19"/>
  <c r="A385" i="19" s="1"/>
  <c r="C385" i="19"/>
  <c r="D385" i="19"/>
  <c r="E385" i="19"/>
  <c r="F385" i="19" s="1"/>
  <c r="B386" i="19"/>
  <c r="C386" i="19"/>
  <c r="D386" i="19"/>
  <c r="E386" i="19"/>
  <c r="F386" i="19" s="1"/>
  <c r="B387" i="19"/>
  <c r="C387" i="19"/>
  <c r="D387" i="19"/>
  <c r="E387" i="19"/>
  <c r="F387" i="19" s="1"/>
  <c r="A388" i="19"/>
  <c r="B388" i="19"/>
  <c r="C388" i="19"/>
  <c r="D388" i="19"/>
  <c r="E388" i="19"/>
  <c r="F388" i="19"/>
  <c r="A389" i="19"/>
  <c r="B389" i="19"/>
  <c r="C389" i="19"/>
  <c r="D389" i="19"/>
  <c r="E389" i="19"/>
  <c r="F389" i="19" s="1"/>
  <c r="B390" i="19"/>
  <c r="C390" i="19"/>
  <c r="D390" i="19"/>
  <c r="E390" i="19"/>
  <c r="F390" i="19" s="1"/>
  <c r="B391" i="19"/>
  <c r="C391" i="19"/>
  <c r="A391" i="19" s="1"/>
  <c r="D391" i="19"/>
  <c r="E391" i="19"/>
  <c r="F391" i="19" s="1"/>
  <c r="A392" i="19"/>
  <c r="B392" i="19"/>
  <c r="C392" i="19"/>
  <c r="D392" i="19"/>
  <c r="E392" i="19"/>
  <c r="F392" i="19"/>
  <c r="B393" i="19"/>
  <c r="C393" i="19"/>
  <c r="D393" i="19"/>
  <c r="E393" i="19"/>
  <c r="F393" i="19" s="1"/>
  <c r="B394" i="19"/>
  <c r="A394" i="19" s="1"/>
  <c r="C394" i="19"/>
  <c r="D394" i="19"/>
  <c r="E394" i="19"/>
  <c r="F394" i="19" s="1"/>
  <c r="A395" i="19"/>
  <c r="B395" i="19"/>
  <c r="C395" i="19"/>
  <c r="D395" i="19"/>
  <c r="E395" i="19"/>
  <c r="F395" i="19"/>
  <c r="B396" i="19"/>
  <c r="C396" i="19"/>
  <c r="A396" i="19" s="1"/>
  <c r="D396" i="19"/>
  <c r="E396" i="19"/>
  <c r="F396" i="19"/>
  <c r="B397" i="19"/>
  <c r="C397" i="19"/>
  <c r="D397" i="19"/>
  <c r="E397" i="19"/>
  <c r="F397" i="19" s="1"/>
  <c r="B398" i="19"/>
  <c r="C398" i="19"/>
  <c r="A398" i="19" s="1"/>
  <c r="D398" i="19"/>
  <c r="E398" i="19"/>
  <c r="F398" i="19" s="1"/>
  <c r="A399" i="19"/>
  <c r="B399" i="19"/>
  <c r="C399" i="19"/>
  <c r="D399" i="19"/>
  <c r="E399" i="19"/>
  <c r="F399" i="19"/>
  <c r="A400" i="19"/>
  <c r="B400" i="19"/>
  <c r="C400" i="19"/>
  <c r="D400" i="19"/>
  <c r="E400" i="19"/>
  <c r="F400" i="19" s="1"/>
  <c r="B401" i="19"/>
  <c r="C401" i="19"/>
  <c r="D401" i="19"/>
  <c r="E401" i="19"/>
  <c r="F401" i="19" s="1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B404" i="19"/>
  <c r="C404" i="19"/>
  <c r="D404" i="19"/>
  <c r="E404" i="19"/>
  <c r="F404" i="19" s="1"/>
  <c r="B405" i="19"/>
  <c r="C405" i="19"/>
  <c r="D405" i="19"/>
  <c r="E405" i="19"/>
  <c r="F405" i="19" s="1"/>
  <c r="B406" i="19"/>
  <c r="A406" i="19" s="1"/>
  <c r="C406" i="19"/>
  <c r="D406" i="19"/>
  <c r="E406" i="19"/>
  <c r="F406" i="19"/>
  <c r="B407" i="19"/>
  <c r="C407" i="19"/>
  <c r="D407" i="19"/>
  <c r="E407" i="19"/>
  <c r="F407" i="19" s="1"/>
  <c r="B408" i="19"/>
  <c r="A408" i="19" s="1"/>
  <c r="C408" i="19"/>
  <c r="D408" i="19"/>
  <c r="E408" i="19"/>
  <c r="F408" i="19" s="1"/>
  <c r="B409" i="19"/>
  <c r="C409" i="19"/>
  <c r="A409" i="19" s="1"/>
  <c r="D409" i="19"/>
  <c r="E409" i="19"/>
  <c r="F409" i="19" s="1"/>
  <c r="B410" i="19"/>
  <c r="C410" i="19"/>
  <c r="A410" i="19" s="1"/>
  <c r="D410" i="19"/>
  <c r="E410" i="19"/>
  <c r="F410" i="19"/>
  <c r="B411" i="19"/>
  <c r="C411" i="19"/>
  <c r="A411" i="19" s="1"/>
  <c r="D411" i="19"/>
  <c r="E411" i="19"/>
  <c r="F411" i="19" s="1"/>
  <c r="B412" i="19"/>
  <c r="A412" i="19" s="1"/>
  <c r="C412" i="19"/>
  <c r="D412" i="19"/>
  <c r="E412" i="19"/>
  <c r="F412" i="19" s="1"/>
  <c r="A413" i="19"/>
  <c r="B413" i="19"/>
  <c r="C413" i="19"/>
  <c r="D413" i="19"/>
  <c r="E413" i="19"/>
  <c r="F413" i="19" s="1"/>
  <c r="B414" i="19"/>
  <c r="A414" i="19" s="1"/>
  <c r="C414" i="19"/>
  <c r="D414" i="19"/>
  <c r="E414" i="19"/>
  <c r="F414" i="19" s="1"/>
  <c r="B415" i="19"/>
  <c r="C415" i="19"/>
  <c r="A415" i="19" s="1"/>
  <c r="D415" i="19"/>
  <c r="E415" i="19"/>
  <c r="F415" i="19"/>
  <c r="B416" i="19"/>
  <c r="C416" i="19"/>
  <c r="A416" i="19" s="1"/>
  <c r="D416" i="19"/>
  <c r="E416" i="19"/>
  <c r="F416" i="19"/>
  <c r="B417" i="19"/>
  <c r="A417" i="19" s="1"/>
  <c r="C417" i="19"/>
  <c r="D417" i="19"/>
  <c r="E417" i="19"/>
  <c r="F417" i="19" s="1"/>
  <c r="B418" i="19"/>
  <c r="C418" i="19"/>
  <c r="A418" i="19" s="1"/>
  <c r="D418" i="19"/>
  <c r="E418" i="19"/>
  <c r="F418" i="19" s="1"/>
  <c r="B419" i="19"/>
  <c r="C419" i="19"/>
  <c r="D419" i="19"/>
  <c r="E419" i="19"/>
  <c r="F419" i="19" s="1"/>
  <c r="A420" i="19"/>
  <c r="B420" i="19"/>
  <c r="C420" i="19"/>
  <c r="D420" i="19"/>
  <c r="E420" i="19"/>
  <c r="F420" i="19" s="1"/>
  <c r="B421" i="19"/>
  <c r="C421" i="19"/>
  <c r="A421" i="19" s="1"/>
  <c r="D421" i="19"/>
  <c r="E421" i="19"/>
  <c r="F421" i="19" s="1"/>
  <c r="B422" i="19"/>
  <c r="A422" i="19" s="1"/>
  <c r="C422" i="19"/>
  <c r="D422" i="19"/>
  <c r="E422" i="19"/>
  <c r="F422" i="19" s="1"/>
  <c r="B423" i="19"/>
  <c r="C423" i="19"/>
  <c r="D423" i="19"/>
  <c r="E423" i="19"/>
  <c r="F423" i="19"/>
  <c r="A424" i="19"/>
  <c r="B424" i="19"/>
  <c r="C424" i="19"/>
  <c r="D424" i="19"/>
  <c r="E424" i="19"/>
  <c r="F424" i="19"/>
  <c r="B425" i="19"/>
  <c r="A425" i="19" s="1"/>
  <c r="C425" i="19"/>
  <c r="D425" i="19"/>
  <c r="E425" i="19"/>
  <c r="F425" i="19" s="1"/>
  <c r="B426" i="19"/>
  <c r="C426" i="19"/>
  <c r="D426" i="19"/>
  <c r="E426" i="19"/>
  <c r="F426" i="19"/>
  <c r="A427" i="19"/>
  <c r="B427" i="19"/>
  <c r="C427" i="19"/>
  <c r="D427" i="19"/>
  <c r="E427" i="19"/>
  <c r="F427" i="19"/>
  <c r="B428" i="19"/>
  <c r="A428" i="19" s="1"/>
  <c r="C428" i="19"/>
  <c r="D428" i="19"/>
  <c r="E428" i="19"/>
  <c r="F428" i="19"/>
  <c r="B429" i="19"/>
  <c r="C429" i="19"/>
  <c r="D429" i="19"/>
  <c r="E429" i="19"/>
  <c r="F429" i="19" s="1"/>
  <c r="B430" i="19"/>
  <c r="C430" i="19"/>
  <c r="D430" i="19"/>
  <c r="E430" i="19"/>
  <c r="F430" i="19"/>
  <c r="A431" i="19"/>
  <c r="B431" i="19"/>
  <c r="C431" i="19"/>
  <c r="D431" i="19"/>
  <c r="E431" i="19"/>
  <c r="F431" i="19"/>
  <c r="B432" i="19"/>
  <c r="A432" i="19" s="1"/>
  <c r="C432" i="19"/>
  <c r="D432" i="19"/>
  <c r="E432" i="19"/>
  <c r="F432" i="19" s="1"/>
  <c r="B433" i="19"/>
  <c r="C433" i="19"/>
  <c r="D433" i="19"/>
  <c r="E433" i="19"/>
  <c r="F433" i="19" s="1"/>
  <c r="A434" i="19"/>
  <c r="B434" i="19"/>
  <c r="C434" i="19"/>
  <c r="D434" i="19"/>
  <c r="E434" i="19"/>
  <c r="F434" i="19" s="1"/>
  <c r="B435" i="19"/>
  <c r="C435" i="19"/>
  <c r="A435" i="19" s="1"/>
  <c r="D435" i="19"/>
  <c r="E435" i="19"/>
  <c r="F435" i="19"/>
  <c r="B436" i="19"/>
  <c r="C436" i="19"/>
  <c r="A436" i="19" s="1"/>
  <c r="D436" i="19"/>
  <c r="E436" i="19"/>
  <c r="F436" i="19" s="1"/>
  <c r="B437" i="19"/>
  <c r="A437" i="19" s="1"/>
  <c r="C437" i="19"/>
  <c r="D437" i="19"/>
  <c r="E437" i="19"/>
  <c r="F437" i="19" s="1"/>
  <c r="B438" i="19"/>
  <c r="A438" i="19" s="1"/>
  <c r="C438" i="19"/>
  <c r="D438" i="19"/>
  <c r="E438" i="19"/>
  <c r="F438" i="19"/>
  <c r="A439" i="19"/>
  <c r="B439" i="19"/>
  <c r="C439" i="19"/>
  <c r="D439" i="19"/>
  <c r="E439" i="19"/>
  <c r="F439" i="19" s="1"/>
  <c r="B440" i="19"/>
  <c r="A440" i="19" s="1"/>
  <c r="C440" i="19"/>
  <c r="D440" i="19"/>
  <c r="E440" i="19"/>
  <c r="F440" i="19" s="1"/>
  <c r="B441" i="19"/>
  <c r="C441" i="19"/>
  <c r="A441" i="19" s="1"/>
  <c r="D441" i="19"/>
  <c r="E441" i="19"/>
  <c r="F441" i="19"/>
  <c r="B442" i="19"/>
  <c r="A442" i="19" s="1"/>
  <c r="C442" i="19"/>
  <c r="D442" i="19"/>
  <c r="E442" i="19"/>
  <c r="F442" i="19"/>
  <c r="B443" i="19"/>
  <c r="A443" i="19" s="1"/>
  <c r="C443" i="19"/>
  <c r="D443" i="19"/>
  <c r="E443" i="19"/>
  <c r="F443" i="19" s="1"/>
  <c r="B444" i="19"/>
  <c r="C444" i="19"/>
  <c r="D444" i="19"/>
  <c r="E444" i="19"/>
  <c r="F444" i="19"/>
  <c r="B445" i="19"/>
  <c r="C445" i="19"/>
  <c r="A445" i="19" s="1"/>
  <c r="D445" i="19"/>
  <c r="E445" i="19"/>
  <c r="F445" i="19"/>
  <c r="B446" i="19"/>
  <c r="A446" i="19" s="1"/>
  <c r="C446" i="19"/>
  <c r="D446" i="19"/>
  <c r="E446" i="19"/>
  <c r="F446" i="19"/>
  <c r="B447" i="19"/>
  <c r="C447" i="19"/>
  <c r="D447" i="19"/>
  <c r="E447" i="19"/>
  <c r="F447" i="19" s="1"/>
  <c r="B448" i="19"/>
  <c r="C448" i="19"/>
  <c r="D448" i="19"/>
  <c r="E448" i="19"/>
  <c r="F448" i="19"/>
  <c r="B449" i="19"/>
  <c r="C449" i="19"/>
  <c r="D449" i="19"/>
  <c r="E449" i="19"/>
  <c r="F449" i="19"/>
  <c r="A450" i="19"/>
  <c r="B450" i="19"/>
  <c r="C450" i="19"/>
  <c r="D450" i="19"/>
  <c r="E450" i="19"/>
  <c r="F450" i="19"/>
  <c r="B451" i="19"/>
  <c r="A451" i="19" s="1"/>
  <c r="C451" i="19"/>
  <c r="D451" i="19"/>
  <c r="E451" i="19"/>
  <c r="F451" i="19" s="1"/>
  <c r="B452" i="19"/>
  <c r="C452" i="19"/>
  <c r="D452" i="19"/>
  <c r="E452" i="19"/>
  <c r="F452" i="19"/>
  <c r="B453" i="19"/>
  <c r="C453" i="19"/>
  <c r="D453" i="19"/>
  <c r="E453" i="19"/>
  <c r="F453" i="19"/>
  <c r="B454" i="19"/>
  <c r="A454" i="19" s="1"/>
  <c r="C454" i="19"/>
  <c r="D454" i="19"/>
  <c r="E454" i="19"/>
  <c r="F454" i="19"/>
  <c r="B455" i="19"/>
  <c r="A455" i="19" s="1"/>
  <c r="C455" i="19"/>
  <c r="D455" i="19"/>
  <c r="E455" i="19"/>
  <c r="F455" i="19" s="1"/>
  <c r="B456" i="19"/>
  <c r="C456" i="19"/>
  <c r="D456" i="19"/>
  <c r="E456" i="19"/>
  <c r="F456" i="19"/>
  <c r="B457" i="19"/>
  <c r="C457" i="19"/>
  <c r="D457" i="19"/>
  <c r="E457" i="19"/>
  <c r="F457" i="19" s="1"/>
  <c r="A458" i="19"/>
  <c r="B458" i="19"/>
  <c r="C458" i="19"/>
  <c r="D458" i="19"/>
  <c r="E458" i="19"/>
  <c r="F458" i="19"/>
  <c r="B459" i="19"/>
  <c r="C459" i="19"/>
  <c r="A459" i="19" s="1"/>
  <c r="D459" i="19"/>
  <c r="E459" i="19"/>
  <c r="F459" i="19" s="1"/>
  <c r="B460" i="19"/>
  <c r="C460" i="19"/>
  <c r="D460" i="19"/>
  <c r="E460" i="19"/>
  <c r="F460" i="19" s="1"/>
  <c r="B461" i="19"/>
  <c r="C461" i="19"/>
  <c r="D461" i="19"/>
  <c r="E461" i="19"/>
  <c r="F461" i="19" s="1"/>
  <c r="A462" i="19"/>
  <c r="B462" i="19"/>
  <c r="C462" i="19"/>
  <c r="D462" i="19"/>
  <c r="E462" i="19"/>
  <c r="F462" i="19"/>
  <c r="A463" i="19"/>
  <c r="B463" i="19"/>
  <c r="C463" i="19"/>
  <c r="D463" i="19"/>
  <c r="E463" i="19"/>
  <c r="F463" i="19" s="1"/>
  <c r="B464" i="19"/>
  <c r="C464" i="19"/>
  <c r="D464" i="19"/>
  <c r="E464" i="19"/>
  <c r="F464" i="19" s="1"/>
  <c r="B465" i="19"/>
  <c r="C465" i="19"/>
  <c r="A465" i="19" s="1"/>
  <c r="D465" i="19"/>
  <c r="E465" i="19"/>
  <c r="F465" i="19" s="1"/>
  <c r="A466" i="19"/>
  <c r="B466" i="19"/>
  <c r="C466" i="19"/>
  <c r="D466" i="19"/>
  <c r="E466" i="19"/>
  <c r="F466" i="19"/>
  <c r="B467" i="19"/>
  <c r="C467" i="19"/>
  <c r="A467" i="19" s="1"/>
  <c r="D467" i="19"/>
  <c r="E467" i="19"/>
  <c r="F467" i="19" s="1"/>
  <c r="B468" i="19"/>
  <c r="A468" i="19" s="1"/>
  <c r="C468" i="19"/>
  <c r="D468" i="19"/>
  <c r="E468" i="19"/>
  <c r="F468" i="19" s="1"/>
  <c r="B469" i="19"/>
  <c r="C469" i="19"/>
  <c r="A469" i="19" s="1"/>
  <c r="D469" i="19"/>
  <c r="E469" i="19"/>
  <c r="F469" i="19" s="1"/>
  <c r="B470" i="19"/>
  <c r="A470" i="19" s="1"/>
  <c r="C470" i="19"/>
  <c r="D470" i="19"/>
  <c r="E470" i="19"/>
  <c r="F470" i="19"/>
  <c r="A471" i="19"/>
  <c r="B471" i="19"/>
  <c r="C471" i="19"/>
  <c r="D471" i="19"/>
  <c r="E471" i="19"/>
  <c r="F471" i="19" s="1"/>
  <c r="B472" i="19"/>
  <c r="A472" i="19" s="1"/>
  <c r="C472" i="19"/>
  <c r="D472" i="19"/>
  <c r="E472" i="19"/>
  <c r="F472" i="19" s="1"/>
  <c r="B473" i="19"/>
  <c r="C473" i="19"/>
  <c r="A473" i="19" s="1"/>
  <c r="D473" i="19"/>
  <c r="E473" i="19"/>
  <c r="F473" i="19"/>
  <c r="B474" i="19"/>
  <c r="A474" i="19" s="1"/>
  <c r="C474" i="19"/>
  <c r="D474" i="19"/>
  <c r="E474" i="19"/>
  <c r="F474" i="19"/>
  <c r="B475" i="19"/>
  <c r="A475" i="19" s="1"/>
  <c r="C475" i="19"/>
  <c r="D475" i="19"/>
  <c r="E475" i="19"/>
  <c r="F475" i="19" s="1"/>
  <c r="B476" i="19"/>
  <c r="A476" i="19" s="1"/>
  <c r="C476" i="19"/>
  <c r="D476" i="19"/>
  <c r="E476" i="19"/>
  <c r="F476" i="19"/>
  <c r="B477" i="19"/>
  <c r="C477" i="19"/>
  <c r="A477" i="19" s="1"/>
  <c r="D477" i="19"/>
  <c r="E477" i="19"/>
  <c r="F477" i="19" s="1"/>
  <c r="B478" i="19"/>
  <c r="A478" i="19" s="1"/>
  <c r="C478" i="19"/>
  <c r="D478" i="19"/>
  <c r="E478" i="19"/>
  <c r="F478" i="19" s="1"/>
  <c r="B479" i="19"/>
  <c r="C479" i="19"/>
  <c r="A479" i="19" s="1"/>
  <c r="D479" i="19"/>
  <c r="E479" i="19"/>
  <c r="F479" i="19" s="1"/>
  <c r="A480" i="19"/>
  <c r="B480" i="19"/>
  <c r="C480" i="19"/>
  <c r="D480" i="19"/>
  <c r="E480" i="19"/>
  <c r="F480" i="19"/>
  <c r="B481" i="19"/>
  <c r="C481" i="19"/>
  <c r="D481" i="19"/>
  <c r="E481" i="19"/>
  <c r="F481" i="19" s="1"/>
  <c r="A482" i="19"/>
  <c r="B482" i="19"/>
  <c r="C482" i="19"/>
  <c r="D482" i="19"/>
  <c r="E482" i="19"/>
  <c r="F482" i="19" s="1"/>
  <c r="B483" i="19"/>
  <c r="C483" i="19"/>
  <c r="A483" i="19" s="1"/>
  <c r="D483" i="19"/>
  <c r="E483" i="19"/>
  <c r="F483" i="19" s="1"/>
  <c r="B484" i="19"/>
  <c r="C484" i="19"/>
  <c r="D484" i="19"/>
  <c r="E484" i="19"/>
  <c r="F484" i="19"/>
  <c r="B485" i="19"/>
  <c r="C485" i="19"/>
  <c r="D485" i="19"/>
  <c r="E485" i="19"/>
  <c r="F485" i="19"/>
  <c r="A486" i="19"/>
  <c r="B486" i="19"/>
  <c r="C486" i="19"/>
  <c r="D486" i="19"/>
  <c r="E486" i="19"/>
  <c r="F486" i="19"/>
  <c r="B487" i="19"/>
  <c r="A487" i="19" s="1"/>
  <c r="C487" i="19"/>
  <c r="D487" i="19"/>
  <c r="E487" i="19"/>
  <c r="F487" i="19" s="1"/>
  <c r="B488" i="19"/>
  <c r="A488" i="19" s="1"/>
  <c r="C488" i="19"/>
  <c r="D488" i="19"/>
  <c r="E488" i="19"/>
  <c r="F488" i="19" s="1"/>
  <c r="B489" i="19"/>
  <c r="C489" i="19"/>
  <c r="A489" i="19" s="1"/>
  <c r="D489" i="19"/>
  <c r="E489" i="19"/>
  <c r="F489" i="19"/>
  <c r="B490" i="19"/>
  <c r="A490" i="19" s="1"/>
  <c r="C490" i="19"/>
  <c r="D490" i="19"/>
  <c r="E490" i="19"/>
  <c r="F490" i="19" s="1"/>
  <c r="A491" i="19"/>
  <c r="B491" i="19"/>
  <c r="C491" i="19"/>
  <c r="D491" i="19"/>
  <c r="E491" i="19"/>
  <c r="F491" i="19" s="1"/>
  <c r="B492" i="19"/>
  <c r="A492" i="19" s="1"/>
  <c r="C492" i="19"/>
  <c r="D492" i="19"/>
  <c r="E492" i="19"/>
  <c r="F492" i="19" s="1"/>
  <c r="B493" i="19"/>
  <c r="C493" i="19"/>
  <c r="A493" i="19" s="1"/>
  <c r="D493" i="19"/>
  <c r="E493" i="19"/>
  <c r="F493" i="19" s="1"/>
  <c r="A494" i="19"/>
  <c r="B494" i="19"/>
  <c r="C494" i="19"/>
  <c r="D494" i="19"/>
  <c r="E494" i="19"/>
  <c r="F494" i="19" s="1"/>
  <c r="B495" i="19"/>
  <c r="C495" i="19"/>
  <c r="D495" i="19"/>
  <c r="E495" i="19"/>
  <c r="F495" i="19" s="1"/>
  <c r="A496" i="19"/>
  <c r="B496" i="19"/>
  <c r="C496" i="19"/>
  <c r="D496" i="19"/>
  <c r="E496" i="19"/>
  <c r="F496" i="19"/>
  <c r="B497" i="19"/>
  <c r="C497" i="19"/>
  <c r="A497" i="19" s="1"/>
  <c r="D497" i="19"/>
  <c r="E497" i="19"/>
  <c r="F497" i="19" s="1"/>
  <c r="A498" i="19"/>
  <c r="B498" i="19"/>
  <c r="C498" i="19"/>
  <c r="D498" i="19"/>
  <c r="E498" i="19"/>
  <c r="F498" i="19" s="1"/>
  <c r="B499" i="19"/>
  <c r="C499" i="19"/>
  <c r="A499" i="19" s="1"/>
  <c r="D499" i="19"/>
  <c r="E499" i="19"/>
  <c r="F499" i="19" s="1"/>
  <c r="B500" i="19"/>
  <c r="C500" i="19"/>
  <c r="D500" i="19"/>
  <c r="E500" i="19"/>
  <c r="F500" i="19"/>
  <c r="B501" i="19"/>
  <c r="C501" i="19"/>
  <c r="A501" i="19" s="1"/>
  <c r="D501" i="19"/>
  <c r="E501" i="19"/>
  <c r="F501" i="19"/>
  <c r="A502" i="19"/>
  <c r="B502" i="19"/>
  <c r="C502" i="19"/>
  <c r="D502" i="19"/>
  <c r="E502" i="19"/>
  <c r="F502" i="19" s="1"/>
  <c r="B503" i="19"/>
  <c r="A503" i="19" s="1"/>
  <c r="C503" i="19"/>
  <c r="D503" i="19"/>
  <c r="E503" i="19"/>
  <c r="F503" i="19" s="1"/>
  <c r="B504" i="19"/>
  <c r="C504" i="19"/>
  <c r="D504" i="19"/>
  <c r="E504" i="19"/>
  <c r="F504" i="19" s="1"/>
  <c r="B505" i="19"/>
  <c r="C505" i="19"/>
  <c r="A505" i="19" s="1"/>
  <c r="D505" i="19"/>
  <c r="E505" i="19"/>
  <c r="F505" i="19" s="1"/>
  <c r="A506" i="19"/>
  <c r="B506" i="19"/>
  <c r="C506" i="19"/>
  <c r="D506" i="19"/>
  <c r="E506" i="19"/>
  <c r="F506" i="19" s="1"/>
  <c r="B507" i="19"/>
  <c r="A507" i="19" s="1"/>
  <c r="C507" i="19"/>
  <c r="D507" i="19"/>
  <c r="E507" i="19"/>
  <c r="F507" i="19" s="1"/>
  <c r="B508" i="19"/>
  <c r="C508" i="19"/>
  <c r="D508" i="19"/>
  <c r="E508" i="19"/>
  <c r="F508" i="19"/>
  <c r="B509" i="19"/>
  <c r="C509" i="19"/>
  <c r="A509" i="19" s="1"/>
  <c r="D509" i="19"/>
  <c r="E509" i="19"/>
  <c r="F509" i="19" s="1"/>
  <c r="B510" i="19"/>
  <c r="A510" i="19" s="1"/>
  <c r="C510" i="19"/>
  <c r="D510" i="19"/>
  <c r="E510" i="19"/>
  <c r="F510" i="19" s="1"/>
  <c r="B511" i="19"/>
  <c r="C511" i="19"/>
  <c r="D511" i="19"/>
  <c r="E511" i="19"/>
  <c r="F511" i="19" s="1"/>
  <c r="A512" i="19"/>
  <c r="B512" i="19"/>
  <c r="C512" i="19"/>
  <c r="D512" i="19"/>
  <c r="E512" i="19"/>
  <c r="F512" i="19"/>
  <c r="B513" i="19"/>
  <c r="C513" i="19"/>
  <c r="D513" i="19"/>
  <c r="E513" i="19"/>
  <c r="F513" i="19" s="1"/>
  <c r="A514" i="19"/>
  <c r="B514" i="19"/>
  <c r="C514" i="19"/>
  <c r="D514" i="19"/>
  <c r="E514" i="19"/>
  <c r="F514" i="19"/>
  <c r="B515" i="19"/>
  <c r="C515" i="19"/>
  <c r="A515" i="19" s="1"/>
  <c r="D515" i="19"/>
  <c r="E515" i="19"/>
  <c r="F515" i="19" s="1"/>
  <c r="A516" i="19"/>
  <c r="B516" i="19"/>
  <c r="C516" i="19"/>
  <c r="D516" i="19"/>
  <c r="E516" i="19"/>
  <c r="F516" i="19"/>
  <c r="B517" i="19"/>
  <c r="C517" i="19"/>
  <c r="D517" i="19"/>
  <c r="E517" i="19"/>
  <c r="F517" i="19"/>
  <c r="A518" i="19"/>
  <c r="B518" i="19"/>
  <c r="C518" i="19"/>
  <c r="D518" i="19"/>
  <c r="E518" i="19"/>
  <c r="F518" i="19"/>
  <c r="B519" i="19"/>
  <c r="A519" i="19" s="1"/>
  <c r="C519" i="19"/>
  <c r="D519" i="19"/>
  <c r="E519" i="19"/>
  <c r="F519" i="19" s="1"/>
  <c r="B520" i="19"/>
  <c r="A520" i="19" s="1"/>
  <c r="C520" i="19"/>
  <c r="D520" i="19"/>
  <c r="E520" i="19"/>
  <c r="F520" i="19" s="1"/>
  <c r="B521" i="19"/>
  <c r="C521" i="19"/>
  <c r="A521" i="19" s="1"/>
  <c r="D521" i="19"/>
  <c r="E521" i="19"/>
  <c r="F521" i="19"/>
  <c r="B522" i="19"/>
  <c r="A522" i="19" s="1"/>
  <c r="C522" i="19"/>
  <c r="D522" i="19"/>
  <c r="E522" i="19"/>
  <c r="F522" i="19" s="1"/>
  <c r="B523" i="19"/>
  <c r="C523" i="19"/>
  <c r="A523" i="19" s="1"/>
  <c r="D523" i="19"/>
  <c r="E523" i="19"/>
  <c r="F523" i="19" s="1"/>
  <c r="B524" i="19"/>
  <c r="C524" i="19"/>
  <c r="D524" i="19"/>
  <c r="E524" i="19"/>
  <c r="F524" i="19" s="1"/>
  <c r="B525" i="19"/>
  <c r="C525" i="19"/>
  <c r="A525" i="19" s="1"/>
  <c r="D525" i="19"/>
  <c r="E525" i="19"/>
  <c r="F525" i="19" s="1"/>
  <c r="B526" i="19"/>
  <c r="A526" i="19" s="1"/>
  <c r="C526" i="19"/>
  <c r="D526" i="19"/>
  <c r="E526" i="19"/>
  <c r="F526" i="19" s="1"/>
  <c r="B527" i="19"/>
  <c r="C527" i="19"/>
  <c r="A527" i="19" s="1"/>
  <c r="D527" i="19"/>
  <c r="E527" i="19"/>
  <c r="F527" i="19" s="1"/>
  <c r="A528" i="19"/>
  <c r="B528" i="19"/>
  <c r="C528" i="19"/>
  <c r="D528" i="19"/>
  <c r="E528" i="19"/>
  <c r="F528" i="19"/>
  <c r="B529" i="19"/>
  <c r="C529" i="19"/>
  <c r="D529" i="19"/>
  <c r="E529" i="19"/>
  <c r="F529" i="19" s="1"/>
  <c r="A530" i="19"/>
  <c r="B530" i="19"/>
  <c r="C530" i="19"/>
  <c r="D530" i="19"/>
  <c r="E530" i="19"/>
  <c r="F530" i="19"/>
  <c r="B531" i="19"/>
  <c r="C531" i="19"/>
  <c r="A531" i="19" s="1"/>
  <c r="D531" i="19"/>
  <c r="E531" i="19"/>
  <c r="F531" i="19" s="1"/>
  <c r="B532" i="19"/>
  <c r="A532" i="19" s="1"/>
  <c r="C532" i="19"/>
  <c r="D532" i="19"/>
  <c r="E532" i="19"/>
  <c r="F532" i="19"/>
  <c r="B533" i="19"/>
  <c r="C533" i="19"/>
  <c r="A533" i="19" s="1"/>
  <c r="D533" i="19"/>
  <c r="E533" i="19"/>
  <c r="F533" i="19" s="1"/>
  <c r="A534" i="19"/>
  <c r="B534" i="19"/>
  <c r="C534" i="19"/>
  <c r="D534" i="19"/>
  <c r="E534" i="19"/>
  <c r="F534" i="19" s="1"/>
  <c r="A535" i="19"/>
  <c r="B535" i="19"/>
  <c r="C535" i="19"/>
  <c r="D535" i="19"/>
  <c r="E535" i="19"/>
  <c r="F535" i="19" s="1"/>
  <c r="B536" i="19"/>
  <c r="C536" i="19"/>
  <c r="D536" i="19"/>
  <c r="E536" i="19"/>
  <c r="F536" i="19" s="1"/>
  <c r="B537" i="19"/>
  <c r="C537" i="19"/>
  <c r="A537" i="19" s="1"/>
  <c r="D537" i="19"/>
  <c r="E537" i="19"/>
  <c r="F537" i="19" s="1"/>
  <c r="A538" i="19"/>
  <c r="B538" i="19"/>
  <c r="C538" i="19"/>
  <c r="D538" i="19"/>
  <c r="E538" i="19"/>
  <c r="F538" i="19" s="1"/>
  <c r="B539" i="19"/>
  <c r="A539" i="19" s="1"/>
  <c r="C539" i="19"/>
  <c r="D539" i="19"/>
  <c r="E539" i="19"/>
  <c r="F539" i="19" s="1"/>
  <c r="B540" i="19"/>
  <c r="A540" i="19" s="1"/>
  <c r="C540" i="19"/>
  <c r="D540" i="19"/>
  <c r="E540" i="19"/>
  <c r="F540" i="19"/>
  <c r="B541" i="19"/>
  <c r="C541" i="19"/>
  <c r="A541" i="19" s="1"/>
  <c r="D541" i="19"/>
  <c r="E541" i="19"/>
  <c r="F541" i="19" s="1"/>
  <c r="B542" i="19"/>
  <c r="A542" i="19" s="1"/>
  <c r="C542" i="19"/>
  <c r="D542" i="19"/>
  <c r="E542" i="19"/>
  <c r="F542" i="19" s="1"/>
  <c r="B543" i="19"/>
  <c r="C543" i="19"/>
  <c r="D543" i="19"/>
  <c r="E543" i="19"/>
  <c r="F543" i="19" s="1"/>
  <c r="A544" i="19"/>
  <c r="B544" i="19"/>
  <c r="C544" i="19"/>
  <c r="D544" i="19"/>
  <c r="E544" i="19"/>
  <c r="F544" i="19"/>
  <c r="B545" i="19"/>
  <c r="C545" i="19"/>
  <c r="D545" i="19"/>
  <c r="E545" i="19"/>
  <c r="F545" i="19" s="1"/>
  <c r="A546" i="19"/>
  <c r="B546" i="19"/>
  <c r="C546" i="19"/>
  <c r="D546" i="19"/>
  <c r="E546" i="19"/>
  <c r="F546" i="19" s="1"/>
  <c r="B547" i="19"/>
  <c r="C547" i="19"/>
  <c r="A547" i="19" s="1"/>
  <c r="D547" i="19"/>
  <c r="E547" i="19"/>
  <c r="F547" i="19" s="1"/>
  <c r="A548" i="19"/>
  <c r="B548" i="19"/>
  <c r="C548" i="19"/>
  <c r="D548" i="19"/>
  <c r="E548" i="19"/>
  <c r="F548" i="19"/>
  <c r="B549" i="19"/>
  <c r="C549" i="19"/>
  <c r="D549" i="19"/>
  <c r="E549" i="19"/>
  <c r="F549" i="19"/>
  <c r="A550" i="19"/>
  <c r="B550" i="19"/>
  <c r="C550" i="19"/>
  <c r="D550" i="19"/>
  <c r="E550" i="19"/>
  <c r="F550" i="19"/>
  <c r="B551" i="19"/>
  <c r="A551" i="19" s="1"/>
  <c r="C551" i="19"/>
  <c r="D551" i="19"/>
  <c r="E551" i="19"/>
  <c r="F551" i="19" s="1"/>
  <c r="B552" i="19"/>
  <c r="C552" i="19"/>
  <c r="D552" i="19"/>
  <c r="E552" i="19"/>
  <c r="F552" i="19" s="1"/>
  <c r="B553" i="19"/>
  <c r="C553" i="19"/>
  <c r="A553" i="19" s="1"/>
  <c r="D553" i="19"/>
  <c r="E553" i="19"/>
  <c r="F553" i="19" s="1"/>
  <c r="B554" i="19"/>
  <c r="A554" i="19" s="1"/>
  <c r="C554" i="19"/>
  <c r="D554" i="19"/>
  <c r="E554" i="19"/>
  <c r="F554" i="19" s="1"/>
  <c r="B555" i="19"/>
  <c r="C555" i="19"/>
  <c r="D555" i="19"/>
  <c r="E555" i="19"/>
  <c r="F555" i="19" s="1"/>
  <c r="B556" i="19"/>
  <c r="C556" i="19"/>
  <c r="D556" i="19"/>
  <c r="E556" i="19"/>
  <c r="F556" i="19"/>
  <c r="B557" i="19"/>
  <c r="C557" i="19"/>
  <c r="A557" i="19" s="1"/>
  <c r="D557" i="19"/>
  <c r="E557" i="19"/>
  <c r="F557" i="19" s="1"/>
  <c r="A558" i="19"/>
  <c r="B558" i="19"/>
  <c r="C558" i="19"/>
  <c r="D558" i="19"/>
  <c r="E558" i="19"/>
  <c r="F558" i="19" s="1"/>
  <c r="B559" i="19"/>
  <c r="C559" i="19"/>
  <c r="A559" i="19" s="1"/>
  <c r="D559" i="19"/>
  <c r="E559" i="19"/>
  <c r="F559" i="19" s="1"/>
  <c r="A560" i="19"/>
  <c r="B560" i="19"/>
  <c r="C560" i="19"/>
  <c r="D560" i="19"/>
  <c r="E560" i="19"/>
  <c r="F560" i="19"/>
  <c r="B561" i="19"/>
  <c r="C561" i="19"/>
  <c r="A561" i="19" s="1"/>
  <c r="D561" i="19"/>
  <c r="E561" i="19"/>
  <c r="F561" i="19" s="1"/>
  <c r="A562" i="19"/>
  <c r="B562" i="19"/>
  <c r="C562" i="19"/>
  <c r="D562" i="19"/>
  <c r="E562" i="19"/>
  <c r="F562" i="19"/>
  <c r="B563" i="19"/>
  <c r="C563" i="19"/>
  <c r="A563" i="19" s="1"/>
  <c r="D563" i="19"/>
  <c r="E563" i="19"/>
  <c r="F563" i="19" s="1"/>
  <c r="B564" i="19"/>
  <c r="A564" i="19" s="1"/>
  <c r="C564" i="19"/>
  <c r="D564" i="19"/>
  <c r="E564" i="19"/>
  <c r="F564" i="19"/>
  <c r="B565" i="19"/>
  <c r="C565" i="19"/>
  <c r="A565" i="19" s="1"/>
  <c r="D565" i="19"/>
  <c r="E565" i="19"/>
  <c r="F565" i="19" s="1"/>
  <c r="A566" i="19"/>
  <c r="B566" i="19"/>
  <c r="C566" i="19"/>
  <c r="D566" i="19"/>
  <c r="E566" i="19"/>
  <c r="F566" i="19" s="1"/>
  <c r="A567" i="19"/>
  <c r="B567" i="19"/>
  <c r="C567" i="19"/>
  <c r="D567" i="19"/>
  <c r="E567" i="19"/>
  <c r="F567" i="19" s="1"/>
  <c r="B568" i="19"/>
  <c r="C568" i="19"/>
  <c r="D568" i="19"/>
  <c r="E568" i="19"/>
  <c r="F568" i="19" s="1"/>
  <c r="B569" i="19"/>
  <c r="C569" i="19"/>
  <c r="A569" i="19" s="1"/>
  <c r="D569" i="19"/>
  <c r="E569" i="19"/>
  <c r="F569" i="19"/>
  <c r="A570" i="19"/>
  <c r="B570" i="19"/>
  <c r="C570" i="19"/>
  <c r="D570" i="19"/>
  <c r="E570" i="19"/>
  <c r="F570" i="19" s="1"/>
  <c r="B571" i="19"/>
  <c r="C571" i="19"/>
  <c r="D571" i="19"/>
  <c r="E571" i="19"/>
  <c r="F571" i="19" s="1"/>
  <c r="B572" i="19"/>
  <c r="A572" i="19" s="1"/>
  <c r="C572" i="19"/>
  <c r="D572" i="19"/>
  <c r="E572" i="19"/>
  <c r="F572" i="19"/>
  <c r="B573" i="19"/>
  <c r="C573" i="19"/>
  <c r="A573" i="19" s="1"/>
  <c r="D573" i="19"/>
  <c r="E573" i="19"/>
  <c r="F573" i="19" s="1"/>
  <c r="B574" i="19"/>
  <c r="A574" i="19" s="1"/>
  <c r="C574" i="19"/>
  <c r="D574" i="19"/>
  <c r="E574" i="19"/>
  <c r="F574" i="19" s="1"/>
  <c r="B575" i="19"/>
  <c r="C575" i="19"/>
  <c r="D575" i="19"/>
  <c r="E575" i="19"/>
  <c r="F575" i="19" s="1"/>
  <c r="A576" i="19"/>
  <c r="B576" i="19"/>
  <c r="C576" i="19"/>
  <c r="D576" i="19"/>
  <c r="E576" i="19"/>
  <c r="F576" i="19"/>
  <c r="B577" i="19"/>
  <c r="C577" i="19"/>
  <c r="D577" i="19"/>
  <c r="E577" i="19"/>
  <c r="F577" i="19" s="1"/>
  <c r="A578" i="19"/>
  <c r="B578" i="19"/>
  <c r="C578" i="19"/>
  <c r="D578" i="19"/>
  <c r="E578" i="19"/>
  <c r="F578" i="19" s="1"/>
  <c r="B579" i="19"/>
  <c r="C579" i="19"/>
  <c r="A579" i="19" s="1"/>
  <c r="D579" i="19"/>
  <c r="E579" i="19"/>
  <c r="F579" i="19" s="1"/>
  <c r="B580" i="19"/>
  <c r="C580" i="19"/>
  <c r="A580" i="19" s="1"/>
  <c r="D580" i="19"/>
  <c r="E580" i="19"/>
  <c r="F580" i="19"/>
  <c r="B581" i="19"/>
  <c r="C581" i="19"/>
  <c r="A581" i="19" s="1"/>
  <c r="D581" i="19"/>
  <c r="E581" i="19"/>
  <c r="F581" i="19"/>
  <c r="A582" i="19"/>
  <c r="B582" i="19"/>
  <c r="C582" i="19"/>
  <c r="D582" i="19"/>
  <c r="E582" i="19"/>
  <c r="F582" i="19" s="1"/>
  <c r="B583" i="19"/>
  <c r="A583" i="19" s="1"/>
  <c r="C583" i="19"/>
  <c r="D583" i="19"/>
  <c r="E583" i="19"/>
  <c r="F583" i="19" s="1"/>
  <c r="B584" i="19"/>
  <c r="C584" i="19"/>
  <c r="D584" i="19"/>
  <c r="E584" i="19"/>
  <c r="F584" i="19" s="1"/>
  <c r="B585" i="19"/>
  <c r="C585" i="19"/>
  <c r="A585" i="19" s="1"/>
  <c r="D585" i="19"/>
  <c r="E585" i="19"/>
  <c r="F585" i="19"/>
  <c r="A586" i="19"/>
  <c r="B586" i="19"/>
  <c r="C586" i="19"/>
  <c r="D586" i="19"/>
  <c r="E586" i="19"/>
  <c r="F586" i="19" s="1"/>
  <c r="B587" i="19"/>
  <c r="C587" i="19"/>
  <c r="D587" i="19"/>
  <c r="A587" i="19" s="1"/>
  <c r="E587" i="19"/>
  <c r="F587" i="19" s="1"/>
  <c r="B588" i="19"/>
  <c r="C588" i="19"/>
  <c r="D588" i="19"/>
  <c r="E588" i="19"/>
  <c r="F588" i="19" s="1"/>
  <c r="B589" i="19"/>
  <c r="C589" i="19"/>
  <c r="A589" i="19" s="1"/>
  <c r="D589" i="19"/>
  <c r="E589" i="19"/>
  <c r="F589" i="19" s="1"/>
  <c r="A590" i="19"/>
  <c r="B590" i="19"/>
  <c r="C590" i="19"/>
  <c r="D590" i="19"/>
  <c r="E590" i="19"/>
  <c r="F590" i="19" s="1"/>
  <c r="B591" i="19"/>
  <c r="C591" i="19"/>
  <c r="A591" i="19" s="1"/>
  <c r="D591" i="19"/>
  <c r="E591" i="19"/>
  <c r="F591" i="19" s="1"/>
  <c r="A592" i="19"/>
  <c r="B592" i="19"/>
  <c r="C592" i="19"/>
  <c r="D592" i="19"/>
  <c r="E592" i="19"/>
  <c r="F592" i="19"/>
  <c r="B593" i="19"/>
  <c r="C593" i="19"/>
  <c r="A593" i="19" s="1"/>
  <c r="D593" i="19"/>
  <c r="E593" i="19"/>
  <c r="F593" i="19" s="1"/>
  <c r="A594" i="19"/>
  <c r="B594" i="19"/>
  <c r="C594" i="19"/>
  <c r="D594" i="19"/>
  <c r="E594" i="19"/>
  <c r="F594" i="19"/>
  <c r="B595" i="19"/>
  <c r="C595" i="19"/>
  <c r="A595" i="19" s="1"/>
  <c r="D595" i="19"/>
  <c r="E595" i="19"/>
  <c r="F595" i="19" s="1"/>
  <c r="B596" i="19"/>
  <c r="A596" i="19" s="1"/>
  <c r="C596" i="19"/>
  <c r="D596" i="19"/>
  <c r="E596" i="19"/>
  <c r="F596" i="19"/>
  <c r="B597" i="19"/>
  <c r="C597" i="19"/>
  <c r="D597" i="19"/>
  <c r="E597" i="19"/>
  <c r="F597" i="19" s="1"/>
  <c r="A598" i="19"/>
  <c r="B598" i="19"/>
  <c r="C598" i="19"/>
  <c r="D598" i="19"/>
  <c r="E598" i="19"/>
  <c r="F598" i="19"/>
  <c r="A599" i="19"/>
  <c r="B599" i="19"/>
  <c r="C599" i="19"/>
  <c r="D599" i="19"/>
  <c r="E599" i="19"/>
  <c r="F599" i="19" s="1"/>
  <c r="B600" i="19"/>
  <c r="C600" i="19"/>
  <c r="D600" i="19"/>
  <c r="E600" i="19"/>
  <c r="F600" i="19" s="1"/>
  <c r="B601" i="19"/>
  <c r="C601" i="19"/>
  <c r="A601" i="19" s="1"/>
  <c r="D601" i="19"/>
  <c r="E601" i="19"/>
  <c r="F601" i="19" s="1"/>
  <c r="B602" i="19"/>
  <c r="A602" i="19" s="1"/>
  <c r="C602" i="19"/>
  <c r="D602" i="19"/>
  <c r="E602" i="19"/>
  <c r="F602" i="19" s="1"/>
  <c r="B603" i="19"/>
  <c r="A603" i="19" s="1"/>
  <c r="C603" i="19"/>
  <c r="D603" i="19"/>
  <c r="E603" i="19"/>
  <c r="F603" i="19" s="1"/>
  <c r="B604" i="19"/>
  <c r="C604" i="19"/>
  <c r="D604" i="19"/>
  <c r="E604" i="19"/>
  <c r="F604" i="19"/>
  <c r="B605" i="19"/>
  <c r="C605" i="19"/>
  <c r="A605" i="19" s="1"/>
  <c r="D605" i="19"/>
  <c r="E605" i="19"/>
  <c r="F605" i="19" s="1"/>
  <c r="B606" i="19"/>
  <c r="A606" i="19" s="1"/>
  <c r="C606" i="19"/>
  <c r="D606" i="19"/>
  <c r="E606" i="19"/>
  <c r="F606" i="19" s="1"/>
  <c r="B607" i="19"/>
  <c r="C607" i="19"/>
  <c r="A607" i="19" s="1"/>
  <c r="D607" i="19"/>
  <c r="E607" i="19"/>
  <c r="F607" i="19" s="1"/>
  <c r="A608" i="19"/>
  <c r="B608" i="19"/>
  <c r="C608" i="19"/>
  <c r="D608" i="19"/>
  <c r="E608" i="19"/>
  <c r="F608" i="19"/>
  <c r="B609" i="19"/>
  <c r="C609" i="19"/>
  <c r="D609" i="19"/>
  <c r="E609" i="19"/>
  <c r="F609" i="19" s="1"/>
  <c r="A610" i="19"/>
  <c r="B610" i="19"/>
  <c r="C610" i="19"/>
  <c r="D610" i="19"/>
  <c r="E610" i="19"/>
  <c r="F610" i="19" s="1"/>
  <c r="B611" i="19"/>
  <c r="C611" i="19"/>
  <c r="A611" i="19" s="1"/>
  <c r="D611" i="19"/>
  <c r="E611" i="19"/>
  <c r="F611" i="19" s="1"/>
  <c r="B612" i="19"/>
  <c r="A612" i="19" s="1"/>
  <c r="C612" i="19"/>
  <c r="D612" i="19"/>
  <c r="E612" i="19"/>
  <c r="F612" i="19"/>
  <c r="B613" i="19"/>
  <c r="C613" i="19"/>
  <c r="D613" i="19"/>
  <c r="E613" i="19"/>
  <c r="F613" i="19" s="1"/>
  <c r="A614" i="19"/>
  <c r="B614" i="19"/>
  <c r="C614" i="19"/>
  <c r="D614" i="19"/>
  <c r="E614" i="19"/>
  <c r="F614" i="19"/>
  <c r="A615" i="19"/>
  <c r="B615" i="19"/>
  <c r="C615" i="19"/>
  <c r="D615" i="19"/>
  <c r="E615" i="19"/>
  <c r="F615" i="19" s="1"/>
  <c r="B616" i="19"/>
  <c r="A616" i="19" s="1"/>
  <c r="C616" i="19"/>
  <c r="D616" i="19"/>
  <c r="E616" i="19"/>
  <c r="F616" i="19" s="1"/>
  <c r="B617" i="19"/>
  <c r="C617" i="19"/>
  <c r="A617" i="19" s="1"/>
  <c r="D617" i="19"/>
  <c r="E617" i="19"/>
  <c r="F617" i="19"/>
  <c r="B618" i="19"/>
  <c r="A618" i="19" s="1"/>
  <c r="C618" i="19"/>
  <c r="D618" i="19"/>
  <c r="E618" i="19"/>
  <c r="F618" i="19" s="1"/>
  <c r="A619" i="19"/>
  <c r="B619" i="19"/>
  <c r="C619" i="19"/>
  <c r="D619" i="19"/>
  <c r="E619" i="19"/>
  <c r="F619" i="19" s="1"/>
  <c r="B620" i="19"/>
  <c r="A620" i="19" s="1"/>
  <c r="C620" i="19"/>
  <c r="D620" i="19"/>
  <c r="E620" i="19"/>
  <c r="F620" i="19" s="1"/>
  <c r="B621" i="19"/>
  <c r="C621" i="19"/>
  <c r="A621" i="19" s="1"/>
  <c r="D621" i="19"/>
  <c r="E621" i="19"/>
  <c r="F621" i="19" s="1"/>
  <c r="A622" i="19"/>
  <c r="B622" i="19"/>
  <c r="C622" i="19"/>
  <c r="D622" i="19"/>
  <c r="E622" i="19"/>
  <c r="F622" i="19" s="1"/>
  <c r="B623" i="19"/>
  <c r="C623" i="19"/>
  <c r="D623" i="19"/>
  <c r="E623" i="19"/>
  <c r="F623" i="19" s="1"/>
  <c r="A624" i="19"/>
  <c r="B624" i="19"/>
  <c r="C624" i="19"/>
  <c r="D624" i="19"/>
  <c r="E624" i="19"/>
  <c r="F624" i="19"/>
  <c r="B625" i="19"/>
  <c r="C625" i="19"/>
  <c r="A625" i="19" s="1"/>
  <c r="D625" i="19"/>
  <c r="E625" i="19"/>
  <c r="F625" i="19" s="1"/>
  <c r="A626" i="19"/>
  <c r="B626" i="19"/>
  <c r="C626" i="19"/>
  <c r="D626" i="19"/>
  <c r="E626" i="19"/>
  <c r="F626" i="19" s="1"/>
  <c r="B627" i="19"/>
  <c r="C627" i="19"/>
  <c r="A627" i="19" s="1"/>
  <c r="D627" i="19"/>
  <c r="E627" i="19"/>
  <c r="F627" i="19" s="1"/>
  <c r="B628" i="19"/>
  <c r="C628" i="19"/>
  <c r="D628" i="19"/>
  <c r="E628" i="19"/>
  <c r="F628" i="19"/>
  <c r="B629" i="19"/>
  <c r="C629" i="19"/>
  <c r="A629" i="19" s="1"/>
  <c r="D629" i="19"/>
  <c r="E629" i="19"/>
  <c r="F629" i="19"/>
  <c r="A630" i="19"/>
  <c r="B630" i="19"/>
  <c r="C630" i="19"/>
  <c r="D630" i="19"/>
  <c r="E630" i="19"/>
  <c r="F630" i="19" s="1"/>
  <c r="B631" i="19"/>
  <c r="A631" i="19" s="1"/>
  <c r="C631" i="19"/>
  <c r="D631" i="19"/>
  <c r="E631" i="19"/>
  <c r="F631" i="19" s="1"/>
  <c r="B632" i="19"/>
  <c r="C632" i="19"/>
  <c r="D632" i="19"/>
  <c r="E632" i="19"/>
  <c r="F632" i="19" s="1"/>
  <c r="B633" i="19"/>
  <c r="C633" i="19"/>
  <c r="A633" i="19" s="1"/>
  <c r="D633" i="19"/>
  <c r="E633" i="19"/>
  <c r="F633" i="19" s="1"/>
  <c r="A634" i="19"/>
  <c r="B634" i="19"/>
  <c r="C634" i="19"/>
  <c r="D634" i="19"/>
  <c r="E634" i="19"/>
  <c r="F634" i="19" s="1"/>
  <c r="B635" i="19"/>
  <c r="A635" i="19" s="1"/>
  <c r="C635" i="19"/>
  <c r="D635" i="19"/>
  <c r="E635" i="19"/>
  <c r="F635" i="19" s="1"/>
  <c r="B636" i="19"/>
  <c r="C636" i="19"/>
  <c r="D636" i="19"/>
  <c r="E636" i="19"/>
  <c r="F636" i="19"/>
  <c r="B637" i="19"/>
  <c r="C637" i="19"/>
  <c r="A637" i="19" s="1"/>
  <c r="D637" i="19"/>
  <c r="E637" i="19"/>
  <c r="F637" i="19" s="1"/>
  <c r="A638" i="19"/>
  <c r="B638" i="19"/>
  <c r="C638" i="19"/>
  <c r="D638" i="19"/>
  <c r="E638" i="19"/>
  <c r="F638" i="19" s="1"/>
  <c r="B639" i="19"/>
  <c r="C639" i="19"/>
  <c r="D639" i="19"/>
  <c r="E639" i="19"/>
  <c r="F639" i="19" s="1"/>
  <c r="A640" i="19"/>
  <c r="B640" i="19"/>
  <c r="C640" i="19"/>
  <c r="D640" i="19"/>
  <c r="E640" i="19"/>
  <c r="F640" i="19"/>
  <c r="B641" i="19"/>
  <c r="C641" i="19"/>
  <c r="A641" i="19" s="1"/>
  <c r="D641" i="19"/>
  <c r="E641" i="19"/>
  <c r="F641" i="19" s="1"/>
  <c r="A642" i="19"/>
  <c r="B642" i="19"/>
  <c r="C642" i="19"/>
  <c r="D642" i="19"/>
  <c r="E642" i="19"/>
  <c r="F642" i="19"/>
  <c r="B643" i="19"/>
  <c r="C643" i="19"/>
  <c r="A643" i="19" s="1"/>
  <c r="D643" i="19"/>
  <c r="E643" i="19"/>
  <c r="F643" i="19" s="1"/>
  <c r="A644" i="19"/>
  <c r="B644" i="19"/>
  <c r="C644" i="19"/>
  <c r="D644" i="19"/>
  <c r="E644" i="19"/>
  <c r="F644" i="19"/>
  <c r="B645" i="19"/>
  <c r="C645" i="19"/>
  <c r="D645" i="19"/>
  <c r="E645" i="19"/>
  <c r="F645" i="19"/>
  <c r="A646" i="19"/>
  <c r="B646" i="19"/>
  <c r="C646" i="19"/>
  <c r="D646" i="19"/>
  <c r="E646" i="19"/>
  <c r="F646" i="19"/>
  <c r="B647" i="19"/>
  <c r="A647" i="19" s="1"/>
  <c r="C647" i="19"/>
  <c r="D647" i="19"/>
  <c r="E647" i="19"/>
  <c r="F647" i="19" s="1"/>
  <c r="B648" i="19"/>
  <c r="A648" i="19" s="1"/>
  <c r="C648" i="19"/>
  <c r="D648" i="19"/>
  <c r="E648" i="19"/>
  <c r="F648" i="19" s="1"/>
  <c r="B649" i="19"/>
  <c r="C649" i="19"/>
  <c r="A649" i="19" s="1"/>
  <c r="D649" i="19"/>
  <c r="E649" i="19"/>
  <c r="F649" i="19"/>
  <c r="B650" i="19"/>
  <c r="A650" i="19" s="1"/>
  <c r="C650" i="19"/>
  <c r="D650" i="19"/>
  <c r="E650" i="19"/>
  <c r="F650" i="19" s="1"/>
  <c r="A651" i="19"/>
  <c r="B651" i="19"/>
  <c r="C651" i="19"/>
  <c r="D651" i="19"/>
  <c r="E651" i="19"/>
  <c r="F651" i="19" s="1"/>
  <c r="B652" i="19"/>
  <c r="C652" i="19"/>
  <c r="D652" i="19"/>
  <c r="E652" i="19"/>
  <c r="F652" i="19" s="1"/>
  <c r="B653" i="19"/>
  <c r="C653" i="19"/>
  <c r="A653" i="19" s="1"/>
  <c r="D653" i="19"/>
  <c r="E653" i="19"/>
  <c r="F653" i="19" s="1"/>
  <c r="B654" i="19"/>
  <c r="A654" i="19" s="1"/>
  <c r="C654" i="19"/>
  <c r="D654" i="19"/>
  <c r="E654" i="19"/>
  <c r="F654" i="19" s="1"/>
  <c r="B655" i="19"/>
  <c r="C655" i="19"/>
  <c r="A655" i="19" s="1"/>
  <c r="D655" i="19"/>
  <c r="E655" i="19"/>
  <c r="F655" i="19" s="1"/>
  <c r="A656" i="19"/>
  <c r="B656" i="19"/>
  <c r="C656" i="19"/>
  <c r="D656" i="19"/>
  <c r="E656" i="19"/>
  <c r="F656" i="19"/>
  <c r="B657" i="19"/>
  <c r="C657" i="19"/>
  <c r="D657" i="19"/>
  <c r="E657" i="19"/>
  <c r="F657" i="19" s="1"/>
  <c r="A658" i="19"/>
  <c r="B658" i="19"/>
  <c r="C658" i="19"/>
  <c r="D658" i="19"/>
  <c r="E658" i="19"/>
  <c r="F658" i="19"/>
  <c r="B659" i="19"/>
  <c r="C659" i="19"/>
  <c r="A659" i="19" s="1"/>
  <c r="D659" i="19"/>
  <c r="E659" i="19"/>
  <c r="F659" i="19" s="1"/>
  <c r="B660" i="19"/>
  <c r="A660" i="19" s="1"/>
  <c r="C660" i="19"/>
  <c r="D660" i="19"/>
  <c r="E660" i="19"/>
  <c r="F660" i="19"/>
  <c r="B661" i="19"/>
  <c r="C661" i="19"/>
  <c r="A661" i="19" s="1"/>
  <c r="D661" i="19"/>
  <c r="E661" i="19"/>
  <c r="F661" i="19" s="1"/>
  <c r="A662" i="19"/>
  <c r="B662" i="19"/>
  <c r="C662" i="19"/>
  <c r="D662" i="19"/>
  <c r="E662" i="19"/>
  <c r="F662" i="19" s="1"/>
  <c r="A663" i="19"/>
  <c r="B663" i="19"/>
  <c r="C663" i="19"/>
  <c r="D663" i="19"/>
  <c r="E663" i="19"/>
  <c r="F663" i="19" s="1"/>
  <c r="B664" i="19"/>
  <c r="C664" i="19"/>
  <c r="D664" i="19"/>
  <c r="E664" i="19"/>
  <c r="F664" i="19" s="1"/>
  <c r="B665" i="19"/>
  <c r="C665" i="19"/>
  <c r="A665" i="19" s="1"/>
  <c r="D665" i="19"/>
  <c r="E665" i="19"/>
  <c r="F665" i="19" s="1"/>
  <c r="A666" i="19"/>
  <c r="B666" i="19"/>
  <c r="C666" i="19"/>
  <c r="D666" i="19"/>
  <c r="E666" i="19"/>
  <c r="F666" i="19" s="1"/>
  <c r="A667" i="19"/>
  <c r="B667" i="19"/>
  <c r="C667" i="19"/>
  <c r="D667" i="19"/>
  <c r="E667" i="19"/>
  <c r="F667" i="19" s="1"/>
  <c r="B668" i="19"/>
  <c r="A668" i="19" s="1"/>
  <c r="C668" i="19"/>
  <c r="D668" i="19"/>
  <c r="E668" i="19"/>
  <c r="F668" i="19" s="1"/>
  <c r="B669" i="19"/>
  <c r="C669" i="19"/>
  <c r="A669" i="19" s="1"/>
  <c r="D669" i="19"/>
  <c r="E669" i="19"/>
  <c r="F669" i="19" s="1"/>
  <c r="B670" i="19"/>
  <c r="A670" i="19" s="1"/>
  <c r="C670" i="19"/>
  <c r="D670" i="19"/>
  <c r="E670" i="19"/>
  <c r="F670" i="19" s="1"/>
  <c r="B671" i="19"/>
  <c r="C671" i="19"/>
  <c r="D671" i="19"/>
  <c r="E671" i="19"/>
  <c r="F671" i="19" s="1"/>
  <c r="A672" i="19"/>
  <c r="B672" i="19"/>
  <c r="C672" i="19"/>
  <c r="D672" i="19"/>
  <c r="E672" i="19"/>
  <c r="F672" i="19"/>
  <c r="B673" i="19"/>
  <c r="C673" i="19"/>
  <c r="D673" i="19"/>
  <c r="E673" i="19"/>
  <c r="F673" i="19" s="1"/>
  <c r="A674" i="19"/>
  <c r="B674" i="19"/>
  <c r="C674" i="19"/>
  <c r="D674" i="19"/>
  <c r="E674" i="19"/>
  <c r="F674" i="19" s="1"/>
  <c r="B675" i="19"/>
  <c r="C675" i="19"/>
  <c r="A675" i="19" s="1"/>
  <c r="D675" i="19"/>
  <c r="E675" i="19"/>
  <c r="F675" i="19" s="1"/>
  <c r="A676" i="19"/>
  <c r="B676" i="19"/>
  <c r="C676" i="19"/>
  <c r="D676" i="19"/>
  <c r="E676" i="19"/>
  <c r="F676" i="19"/>
  <c r="B677" i="19"/>
  <c r="C677" i="19"/>
  <c r="D677" i="19"/>
  <c r="E677" i="19"/>
  <c r="F677" i="19"/>
  <c r="A678" i="19"/>
  <c r="B678" i="19"/>
  <c r="C678" i="19"/>
  <c r="D678" i="19"/>
  <c r="E678" i="19"/>
  <c r="F678" i="19"/>
  <c r="B679" i="19"/>
  <c r="A679" i="19" s="1"/>
  <c r="C679" i="19"/>
  <c r="D679" i="19"/>
  <c r="E679" i="19"/>
  <c r="F679" i="19" s="1"/>
  <c r="B680" i="19"/>
  <c r="A680" i="19" s="1"/>
  <c r="C680" i="19"/>
  <c r="D680" i="19"/>
  <c r="E680" i="19"/>
  <c r="F680" i="19" s="1"/>
  <c r="B681" i="19"/>
  <c r="C681" i="19"/>
  <c r="A681" i="19" s="1"/>
  <c r="D681" i="19"/>
  <c r="E681" i="19"/>
  <c r="F681" i="19" s="1"/>
  <c r="B682" i="19"/>
  <c r="A682" i="19" s="1"/>
  <c r="C682" i="19"/>
  <c r="D682" i="19"/>
  <c r="E682" i="19"/>
  <c r="F682" i="19" s="1"/>
  <c r="B683" i="19"/>
  <c r="C683" i="19"/>
  <c r="D683" i="19"/>
  <c r="E683" i="19"/>
  <c r="F683" i="19" s="1"/>
  <c r="B684" i="19"/>
  <c r="C684" i="19"/>
  <c r="D684" i="19"/>
  <c r="E684" i="19"/>
  <c r="F684" i="19"/>
  <c r="B685" i="19"/>
  <c r="C685" i="19"/>
  <c r="A685" i="19" s="1"/>
  <c r="D685" i="19"/>
  <c r="E685" i="19"/>
  <c r="F685" i="19" s="1"/>
  <c r="A686" i="19"/>
  <c r="B686" i="19"/>
  <c r="C686" i="19"/>
  <c r="D686" i="19"/>
  <c r="E686" i="19"/>
  <c r="F686" i="19" s="1"/>
  <c r="B687" i="19"/>
  <c r="C687" i="19"/>
  <c r="A687" i="19" s="1"/>
  <c r="D687" i="19"/>
  <c r="E687" i="19"/>
  <c r="F687" i="19" s="1"/>
  <c r="A688" i="19"/>
  <c r="B688" i="19"/>
  <c r="C688" i="19"/>
  <c r="D688" i="19"/>
  <c r="E688" i="19"/>
  <c r="F688" i="19"/>
  <c r="B689" i="19"/>
  <c r="C689" i="19"/>
  <c r="A689" i="19" s="1"/>
  <c r="D689" i="19"/>
  <c r="E689" i="19"/>
  <c r="F689" i="19" s="1"/>
  <c r="A690" i="19"/>
  <c r="B690" i="19"/>
  <c r="C690" i="19"/>
  <c r="D690" i="19"/>
  <c r="E690" i="19"/>
  <c r="F690" i="19"/>
  <c r="B691" i="19"/>
  <c r="C691" i="19"/>
  <c r="A691" i="19" s="1"/>
  <c r="D691" i="19"/>
  <c r="E691" i="19"/>
  <c r="F691" i="19" s="1"/>
  <c r="B692" i="19"/>
  <c r="A692" i="19" s="1"/>
  <c r="C692" i="19"/>
  <c r="D692" i="19"/>
  <c r="E692" i="19"/>
  <c r="F692" i="19"/>
  <c r="B693" i="19"/>
  <c r="C693" i="19"/>
  <c r="A693" i="19" s="1"/>
  <c r="D693" i="19"/>
  <c r="E693" i="19"/>
  <c r="F693" i="19" s="1"/>
  <c r="A694" i="19"/>
  <c r="B694" i="19"/>
  <c r="C694" i="19"/>
  <c r="D694" i="19"/>
  <c r="E694" i="19"/>
  <c r="F694" i="19" s="1"/>
  <c r="A695" i="19"/>
  <c r="B695" i="19"/>
  <c r="C695" i="19"/>
  <c r="D695" i="19"/>
  <c r="E695" i="19"/>
  <c r="F695" i="19" s="1"/>
  <c r="B696" i="19"/>
  <c r="A696" i="19" s="1"/>
  <c r="C696" i="19"/>
  <c r="D696" i="19"/>
  <c r="E696" i="19"/>
  <c r="F696" i="19" s="1"/>
  <c r="B697" i="19"/>
  <c r="C697" i="19"/>
  <c r="A697" i="19" s="1"/>
  <c r="D697" i="19"/>
  <c r="E697" i="19"/>
  <c r="F697" i="19"/>
  <c r="A698" i="19"/>
  <c r="B698" i="19"/>
  <c r="C698" i="19"/>
  <c r="D698" i="19"/>
  <c r="E698" i="19"/>
  <c r="F698" i="19" s="1"/>
  <c r="B699" i="19"/>
  <c r="A699" i="19" s="1"/>
  <c r="C699" i="19"/>
  <c r="D699" i="19"/>
  <c r="E699" i="19"/>
  <c r="F699" i="19" s="1"/>
  <c r="B700" i="19"/>
  <c r="C700" i="19"/>
  <c r="D700" i="19"/>
  <c r="E700" i="19"/>
  <c r="F700" i="19"/>
  <c r="B701" i="19"/>
  <c r="C701" i="19"/>
  <c r="A701" i="19" s="1"/>
  <c r="D701" i="19"/>
  <c r="E701" i="19"/>
  <c r="F701" i="19" s="1"/>
  <c r="B702" i="19"/>
  <c r="A702" i="19" s="1"/>
  <c r="C702" i="19"/>
  <c r="D702" i="19"/>
  <c r="E702" i="19"/>
  <c r="F702" i="19" s="1"/>
  <c r="B703" i="19"/>
  <c r="C703" i="19"/>
  <c r="D703" i="19"/>
  <c r="E703" i="19"/>
  <c r="F703" i="19" s="1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B706" i="19"/>
  <c r="A706" i="19" s="1"/>
  <c r="C706" i="19"/>
  <c r="D706" i="19"/>
  <c r="E706" i="19"/>
  <c r="F706" i="19" s="1"/>
  <c r="B707" i="19"/>
  <c r="A707" i="19" s="1"/>
  <c r="C707" i="19"/>
  <c r="D707" i="19"/>
  <c r="E707" i="19"/>
  <c r="F707" i="19" s="1"/>
  <c r="A708" i="19"/>
  <c r="B708" i="19"/>
  <c r="C708" i="19"/>
  <c r="D708" i="19"/>
  <c r="E708" i="19"/>
  <c r="F708" i="19" s="1"/>
  <c r="B709" i="19"/>
  <c r="C709" i="19"/>
  <c r="A709" i="19" s="1"/>
  <c r="D709" i="19"/>
  <c r="E709" i="19"/>
  <c r="F709" i="19" s="1"/>
  <c r="B710" i="19"/>
  <c r="C710" i="19"/>
  <c r="A710" i="19" s="1"/>
  <c r="D710" i="19"/>
  <c r="E710" i="19"/>
  <c r="F710" i="19"/>
  <c r="B711" i="19"/>
  <c r="C711" i="19"/>
  <c r="A711" i="19" s="1"/>
  <c r="D711" i="19"/>
  <c r="E711" i="19"/>
  <c r="F711" i="19" s="1"/>
  <c r="B712" i="19"/>
  <c r="A712" i="19" s="1"/>
  <c r="C712" i="19"/>
  <c r="D712" i="19"/>
  <c r="E712" i="19"/>
  <c r="F712" i="19"/>
  <c r="B713" i="19"/>
  <c r="C713" i="19"/>
  <c r="A713" i="19" s="1"/>
  <c r="D713" i="19"/>
  <c r="E713" i="19"/>
  <c r="F713" i="19" s="1"/>
  <c r="B714" i="19"/>
  <c r="A714" i="19" s="1"/>
  <c r="C714" i="19"/>
  <c r="D714" i="19"/>
  <c r="E714" i="19"/>
  <c r="F714" i="19" s="1"/>
  <c r="A715" i="19"/>
  <c r="B715" i="19"/>
  <c r="C715" i="19"/>
  <c r="D715" i="19"/>
  <c r="E715" i="19"/>
  <c r="F715" i="19" s="1"/>
  <c r="B716" i="19"/>
  <c r="C716" i="19"/>
  <c r="D716" i="19"/>
  <c r="E716" i="19"/>
  <c r="F716" i="19" s="1"/>
  <c r="B717" i="19"/>
  <c r="C717" i="19"/>
  <c r="D717" i="19"/>
  <c r="E717" i="19"/>
  <c r="F717" i="19"/>
  <c r="B718" i="19"/>
  <c r="C718" i="19"/>
  <c r="A718" i="19" s="1"/>
  <c r="D718" i="19"/>
  <c r="E718" i="19"/>
  <c r="F718" i="19" s="1"/>
  <c r="B719" i="19"/>
  <c r="A719" i="19" s="1"/>
  <c r="C719" i="19"/>
  <c r="D719" i="19"/>
  <c r="E719" i="19"/>
  <c r="F719" i="19" s="1"/>
  <c r="B720" i="19"/>
  <c r="C720" i="19"/>
  <c r="D720" i="19"/>
  <c r="E720" i="19"/>
  <c r="F720" i="19" s="1"/>
  <c r="B721" i="19"/>
  <c r="C721" i="19"/>
  <c r="A721" i="19" s="1"/>
  <c r="D721" i="19"/>
  <c r="E721" i="19"/>
  <c r="F721" i="19" s="1"/>
  <c r="A722" i="19"/>
  <c r="B722" i="19"/>
  <c r="C722" i="19"/>
  <c r="D722" i="19"/>
  <c r="E722" i="19"/>
  <c r="F722" i="19"/>
  <c r="B723" i="19"/>
  <c r="C723" i="19"/>
  <c r="A723" i="19" s="1"/>
  <c r="D723" i="19"/>
  <c r="E723" i="19"/>
  <c r="F723" i="19" s="1"/>
  <c r="B724" i="19"/>
  <c r="C724" i="19"/>
  <c r="A724" i="19" s="1"/>
  <c r="D724" i="19"/>
  <c r="E724" i="19"/>
  <c r="F724" i="19" s="1"/>
  <c r="B725" i="19"/>
  <c r="C725" i="19"/>
  <c r="A725" i="19" s="1"/>
  <c r="D725" i="19"/>
  <c r="E725" i="19"/>
  <c r="F725" i="19" s="1"/>
  <c r="B726" i="19"/>
  <c r="A726" i="19" s="1"/>
  <c r="C726" i="19"/>
  <c r="D726" i="19"/>
  <c r="E726" i="19"/>
  <c r="F726" i="19" s="1"/>
  <c r="B727" i="19"/>
  <c r="C727" i="19"/>
  <c r="D727" i="19"/>
  <c r="E727" i="19"/>
  <c r="F727" i="19" s="1"/>
  <c r="B728" i="19"/>
  <c r="C728" i="19"/>
  <c r="D728" i="19"/>
  <c r="E728" i="19"/>
  <c r="F728" i="19"/>
  <c r="A729" i="19"/>
  <c r="B729" i="19"/>
  <c r="C729" i="19"/>
  <c r="D729" i="19"/>
  <c r="E729" i="19"/>
  <c r="F729" i="19"/>
  <c r="B730" i="19"/>
  <c r="C730" i="19"/>
  <c r="D730" i="19"/>
  <c r="E730" i="19"/>
  <c r="F730" i="19"/>
  <c r="B731" i="19"/>
  <c r="A731" i="19" s="1"/>
  <c r="C731" i="19"/>
  <c r="D731" i="19"/>
  <c r="E731" i="19"/>
  <c r="F731" i="19" s="1"/>
  <c r="B732" i="19"/>
  <c r="C732" i="19"/>
  <c r="A732" i="19" s="1"/>
  <c r="D732" i="19"/>
  <c r="E732" i="19"/>
  <c r="F732" i="19"/>
  <c r="A733" i="19"/>
  <c r="B733" i="19"/>
  <c r="C733" i="19"/>
  <c r="D733" i="19"/>
  <c r="E733" i="19"/>
  <c r="F733" i="19" s="1"/>
  <c r="A734" i="19"/>
  <c r="B734" i="19"/>
  <c r="C734" i="19"/>
  <c r="D734" i="19"/>
  <c r="E734" i="19"/>
  <c r="F734" i="19" s="1"/>
  <c r="B735" i="19"/>
  <c r="C735" i="19"/>
  <c r="A735" i="19" s="1"/>
  <c r="D735" i="19"/>
  <c r="E735" i="19"/>
  <c r="F735" i="19" s="1"/>
  <c r="A736" i="19"/>
  <c r="B736" i="19"/>
  <c r="C736" i="19"/>
  <c r="D736" i="19"/>
  <c r="E736" i="19"/>
  <c r="F736" i="19"/>
  <c r="B737" i="19"/>
  <c r="C737" i="19"/>
  <c r="A737" i="19" s="1"/>
  <c r="D737" i="19"/>
  <c r="E737" i="19"/>
  <c r="F737" i="19"/>
  <c r="B738" i="19"/>
  <c r="C738" i="19"/>
  <c r="D738" i="19"/>
  <c r="E738" i="19"/>
  <c r="F738" i="19" s="1"/>
  <c r="B739" i="19"/>
  <c r="C739" i="19"/>
  <c r="D739" i="19"/>
  <c r="E739" i="19"/>
  <c r="F739" i="19" s="1"/>
  <c r="B740" i="19"/>
  <c r="A740" i="19" s="1"/>
  <c r="C740" i="19"/>
  <c r="D740" i="19"/>
  <c r="E740" i="19"/>
  <c r="F740" i="19" s="1"/>
  <c r="A741" i="19"/>
  <c r="B741" i="19"/>
  <c r="C741" i="19"/>
  <c r="D741" i="19"/>
  <c r="E741" i="19"/>
  <c r="F741" i="19" s="1"/>
  <c r="B742" i="19"/>
  <c r="C742" i="19"/>
  <c r="A742" i="19" s="1"/>
  <c r="D742" i="19"/>
  <c r="E742" i="19"/>
  <c r="F742" i="19" s="1"/>
  <c r="B743" i="19"/>
  <c r="C743" i="19"/>
  <c r="A743" i="19" s="1"/>
  <c r="D743" i="19"/>
  <c r="E743" i="19"/>
  <c r="F743" i="19" s="1"/>
  <c r="B744" i="19"/>
  <c r="C744" i="19"/>
  <c r="A744" i="19" s="1"/>
  <c r="D744" i="19"/>
  <c r="E744" i="19"/>
  <c r="F744" i="19"/>
  <c r="B745" i="19"/>
  <c r="C745" i="19"/>
  <c r="D745" i="19"/>
  <c r="E745" i="19"/>
  <c r="F745" i="19" s="1"/>
  <c r="B746" i="19"/>
  <c r="A746" i="19" s="1"/>
  <c r="C746" i="19"/>
  <c r="D746" i="19"/>
  <c r="E746" i="19"/>
  <c r="F746" i="19" s="1"/>
  <c r="A747" i="19"/>
  <c r="B747" i="19"/>
  <c r="C747" i="19"/>
  <c r="D747" i="19"/>
  <c r="E747" i="19"/>
  <c r="F747" i="19" s="1"/>
  <c r="B748" i="19"/>
  <c r="A748" i="19" s="1"/>
  <c r="C748" i="19"/>
  <c r="D748" i="19"/>
  <c r="E748" i="19"/>
  <c r="F748" i="19" s="1"/>
  <c r="B749" i="19"/>
  <c r="C749" i="19"/>
  <c r="A749" i="19" s="1"/>
  <c r="D749" i="19"/>
  <c r="E749" i="19"/>
  <c r="F749" i="19"/>
  <c r="B750" i="19"/>
  <c r="C750" i="19"/>
  <c r="A750" i="19" s="1"/>
  <c r="D750" i="19"/>
  <c r="E750" i="19"/>
  <c r="F750" i="19"/>
  <c r="B751" i="19"/>
  <c r="A751" i="19" s="1"/>
  <c r="C751" i="19"/>
  <c r="D751" i="19"/>
  <c r="E751" i="19"/>
  <c r="F751" i="19" s="1"/>
  <c r="B752" i="19"/>
  <c r="C752" i="19"/>
  <c r="D752" i="19"/>
  <c r="E752" i="19"/>
  <c r="F752" i="19" s="1"/>
  <c r="B753" i="19"/>
  <c r="C753" i="19"/>
  <c r="A753" i="19" s="1"/>
  <c r="D753" i="19"/>
  <c r="E753" i="19"/>
  <c r="F753" i="19"/>
  <c r="A754" i="19"/>
  <c r="B754" i="19"/>
  <c r="C754" i="19"/>
  <c r="D754" i="19"/>
  <c r="E754" i="19"/>
  <c r="F754" i="19"/>
  <c r="B755" i="19"/>
  <c r="A755" i="19" s="1"/>
  <c r="C755" i="19"/>
  <c r="D755" i="19"/>
  <c r="E755" i="19"/>
  <c r="F755" i="19" s="1"/>
  <c r="B756" i="19"/>
  <c r="C756" i="19"/>
  <c r="D756" i="19"/>
  <c r="E756" i="19"/>
  <c r="F756" i="19"/>
  <c r="B757" i="19"/>
  <c r="C757" i="19"/>
  <c r="A757" i="19" s="1"/>
  <c r="D757" i="19"/>
  <c r="E757" i="19"/>
  <c r="F757" i="19"/>
  <c r="A758" i="19"/>
  <c r="B758" i="19"/>
  <c r="C758" i="19"/>
  <c r="D758" i="19"/>
  <c r="E758" i="19"/>
  <c r="F758" i="19" s="1"/>
  <c r="B759" i="19"/>
  <c r="C759" i="19"/>
  <c r="D759" i="19"/>
  <c r="E759" i="19"/>
  <c r="F759" i="19" s="1"/>
  <c r="B760" i="19"/>
  <c r="A760" i="19" s="1"/>
  <c r="C760" i="19"/>
  <c r="D760" i="19"/>
  <c r="E760" i="19"/>
  <c r="F760" i="19"/>
  <c r="A761" i="19"/>
  <c r="B761" i="19"/>
  <c r="C761" i="19"/>
  <c r="D761" i="19"/>
  <c r="E761" i="19"/>
  <c r="F761" i="19"/>
  <c r="B762" i="19"/>
  <c r="C762" i="19"/>
  <c r="D762" i="19"/>
  <c r="E762" i="19"/>
  <c r="F762" i="19"/>
  <c r="B763" i="19"/>
  <c r="C763" i="19"/>
  <c r="D763" i="19"/>
  <c r="E763" i="19"/>
  <c r="F763" i="19" s="1"/>
  <c r="B764" i="19"/>
  <c r="C764" i="19"/>
  <c r="A764" i="19" s="1"/>
  <c r="D764" i="19"/>
  <c r="E764" i="19"/>
  <c r="F764" i="19" s="1"/>
  <c r="A765" i="19"/>
  <c r="B765" i="19"/>
  <c r="C765" i="19"/>
  <c r="D765" i="19"/>
  <c r="E765" i="19"/>
  <c r="F765" i="19" s="1"/>
  <c r="B766" i="19"/>
  <c r="A766" i="19" s="1"/>
  <c r="C766" i="19"/>
  <c r="D766" i="19"/>
  <c r="E766" i="19"/>
  <c r="F766" i="19" s="1"/>
  <c r="B767" i="19"/>
  <c r="C767" i="19"/>
  <c r="D767" i="19"/>
  <c r="E767" i="19"/>
  <c r="F767" i="19" s="1"/>
  <c r="A768" i="19"/>
  <c r="B768" i="19"/>
  <c r="C768" i="19"/>
  <c r="D768" i="19"/>
  <c r="E768" i="19"/>
  <c r="F768" i="19"/>
  <c r="B769" i="19"/>
  <c r="C769" i="19"/>
  <c r="A769" i="19" s="1"/>
  <c r="D769" i="19"/>
  <c r="E769" i="19"/>
  <c r="F769" i="19"/>
  <c r="B770" i="19"/>
  <c r="C770" i="19"/>
  <c r="D770" i="19"/>
  <c r="E770" i="19"/>
  <c r="F770" i="19" s="1"/>
  <c r="B771" i="19"/>
  <c r="C771" i="19"/>
  <c r="D771" i="19"/>
  <c r="E771" i="19"/>
  <c r="F771" i="19" s="1"/>
  <c r="B772" i="19"/>
  <c r="A772" i="19" s="1"/>
  <c r="C772" i="19"/>
  <c r="D772" i="19"/>
  <c r="E772" i="19"/>
  <c r="F772" i="19" s="1"/>
  <c r="B773" i="19"/>
  <c r="C773" i="19"/>
  <c r="A773" i="19" s="1"/>
  <c r="D773" i="19"/>
  <c r="E773" i="19"/>
  <c r="F773" i="19" s="1"/>
  <c r="B774" i="19"/>
  <c r="C774" i="19"/>
  <c r="A774" i="19" s="1"/>
  <c r="D774" i="19"/>
  <c r="E774" i="19"/>
  <c r="F774" i="19"/>
  <c r="B775" i="19"/>
  <c r="C775" i="19"/>
  <c r="A775" i="19" s="1"/>
  <c r="D775" i="19"/>
  <c r="E775" i="19"/>
  <c r="F775" i="19" s="1"/>
  <c r="B776" i="19"/>
  <c r="A776" i="19" s="1"/>
  <c r="C776" i="19"/>
  <c r="D776" i="19"/>
  <c r="E776" i="19"/>
  <c r="F776" i="19"/>
  <c r="B777" i="19"/>
  <c r="C777" i="19"/>
  <c r="A777" i="19" s="1"/>
  <c r="D777" i="19"/>
  <c r="E777" i="19"/>
  <c r="F777" i="19" s="1"/>
  <c r="B778" i="19"/>
  <c r="A778" i="19" s="1"/>
  <c r="C778" i="19"/>
  <c r="D778" i="19"/>
  <c r="E778" i="19"/>
  <c r="F778" i="19"/>
  <c r="A779" i="19"/>
  <c r="B779" i="19"/>
  <c r="C779" i="19"/>
  <c r="D779" i="19"/>
  <c r="E779" i="19"/>
  <c r="F779" i="19" s="1"/>
  <c r="B780" i="19"/>
  <c r="C780" i="19"/>
  <c r="D780" i="19"/>
  <c r="E780" i="19"/>
  <c r="F780" i="19" s="1"/>
  <c r="B781" i="19"/>
  <c r="C781" i="19"/>
  <c r="D781" i="19"/>
  <c r="E781" i="19"/>
  <c r="F781" i="19"/>
  <c r="B782" i="19"/>
  <c r="C782" i="19"/>
  <c r="A782" i="19" s="1"/>
  <c r="D782" i="19"/>
  <c r="E782" i="19"/>
  <c r="F782" i="19" s="1"/>
  <c r="A783" i="19"/>
  <c r="B783" i="19"/>
  <c r="C783" i="19"/>
  <c r="D783" i="19"/>
  <c r="E783" i="19"/>
  <c r="F783" i="19" s="1"/>
  <c r="B784" i="19"/>
  <c r="C784" i="19"/>
  <c r="D784" i="19"/>
  <c r="E784" i="19"/>
  <c r="F784" i="19" s="1"/>
  <c r="B785" i="19"/>
  <c r="C785" i="19"/>
  <c r="D785" i="19"/>
  <c r="E785" i="19"/>
  <c r="F785" i="19" s="1"/>
  <c r="A786" i="19"/>
  <c r="B786" i="19"/>
  <c r="C786" i="19"/>
  <c r="D786" i="19"/>
  <c r="E786" i="19"/>
  <c r="F786" i="19"/>
  <c r="B787" i="19"/>
  <c r="C787" i="19"/>
  <c r="A787" i="19" s="1"/>
  <c r="D787" i="19"/>
  <c r="E787" i="19"/>
  <c r="F787" i="19" s="1"/>
  <c r="B788" i="19"/>
  <c r="C788" i="19"/>
  <c r="D788" i="19"/>
  <c r="E788" i="19"/>
  <c r="F788" i="19" s="1"/>
  <c r="B789" i="19"/>
  <c r="C789" i="19"/>
  <c r="A789" i="19" s="1"/>
  <c r="D789" i="19"/>
  <c r="E789" i="19"/>
  <c r="F789" i="19"/>
  <c r="B790" i="19"/>
  <c r="A790" i="19" s="1"/>
  <c r="C790" i="19"/>
  <c r="D790" i="19"/>
  <c r="E790" i="19"/>
  <c r="F790" i="19" s="1"/>
  <c r="B791" i="19"/>
  <c r="C791" i="19"/>
  <c r="D791" i="19"/>
  <c r="A791" i="19" s="1"/>
  <c r="E791" i="19"/>
  <c r="F791" i="19" s="1"/>
  <c r="B792" i="19"/>
  <c r="C792" i="19"/>
  <c r="D792" i="19"/>
  <c r="E792" i="19"/>
  <c r="F792" i="19" s="1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B795" i="19"/>
  <c r="C795" i="19"/>
  <c r="D795" i="19"/>
  <c r="E795" i="19"/>
  <c r="F795" i="19" s="1"/>
  <c r="B796" i="19"/>
  <c r="C796" i="19"/>
  <c r="A796" i="19" s="1"/>
  <c r="D796" i="19"/>
  <c r="E796" i="19"/>
  <c r="F796" i="19"/>
  <c r="A797" i="19"/>
  <c r="B797" i="19"/>
  <c r="C797" i="19"/>
  <c r="D797" i="19"/>
  <c r="E797" i="19"/>
  <c r="F797" i="19" s="1"/>
  <c r="B798" i="19"/>
  <c r="C798" i="19"/>
  <c r="A798" i="19" s="1"/>
  <c r="D798" i="19"/>
  <c r="E798" i="19"/>
  <c r="F798" i="19" s="1"/>
  <c r="B799" i="19"/>
  <c r="C799" i="19"/>
  <c r="D799" i="19"/>
  <c r="E799" i="19"/>
  <c r="F799" i="19" s="1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B802" i="19"/>
  <c r="C802" i="19"/>
  <c r="D802" i="19"/>
  <c r="E802" i="19"/>
  <c r="F802" i="19" s="1"/>
  <c r="B803" i="19"/>
  <c r="C803" i="19"/>
  <c r="D803" i="19"/>
  <c r="E803" i="19"/>
  <c r="F803" i="19" s="1"/>
  <c r="B804" i="19"/>
  <c r="A804" i="19" s="1"/>
  <c r="C804" i="19"/>
  <c r="D804" i="19"/>
  <c r="E804" i="19"/>
  <c r="F804" i="19" s="1"/>
  <c r="A805" i="19"/>
  <c r="B805" i="19"/>
  <c r="C805" i="19"/>
  <c r="D805" i="19"/>
  <c r="E805" i="19"/>
  <c r="F805" i="19" s="1"/>
  <c r="B806" i="19"/>
  <c r="C806" i="19"/>
  <c r="A806" i="19" s="1"/>
  <c r="D806" i="19"/>
  <c r="E806" i="19"/>
  <c r="F806" i="19" s="1"/>
  <c r="B807" i="19"/>
  <c r="C807" i="19"/>
  <c r="A807" i="19" s="1"/>
  <c r="D807" i="19"/>
  <c r="E807" i="19"/>
  <c r="F807" i="19" s="1"/>
  <c r="B808" i="19"/>
  <c r="C808" i="19"/>
  <c r="A808" i="19" s="1"/>
  <c r="D808" i="19"/>
  <c r="E808" i="19"/>
  <c r="F808" i="19"/>
  <c r="B809" i="19"/>
  <c r="C809" i="19"/>
  <c r="D809" i="19"/>
  <c r="E809" i="19"/>
  <c r="F809" i="19" s="1"/>
  <c r="B810" i="19"/>
  <c r="A810" i="19" s="1"/>
  <c r="C810" i="19"/>
  <c r="D810" i="19"/>
  <c r="E810" i="19"/>
  <c r="F810" i="19"/>
  <c r="A811" i="19"/>
  <c r="B811" i="19"/>
  <c r="C811" i="19"/>
  <c r="D811" i="19"/>
  <c r="E811" i="19"/>
  <c r="F811" i="19" s="1"/>
  <c r="A812" i="19"/>
  <c r="B812" i="19"/>
  <c r="C812" i="19"/>
  <c r="D812" i="19"/>
  <c r="E812" i="19"/>
  <c r="F812" i="19" s="1"/>
  <c r="B813" i="19"/>
  <c r="C813" i="19"/>
  <c r="A813" i="19" s="1"/>
  <c r="D813" i="19"/>
  <c r="E813" i="19"/>
  <c r="F813" i="19" s="1"/>
  <c r="B814" i="19"/>
  <c r="C814" i="19"/>
  <c r="A814" i="19" s="1"/>
  <c r="D814" i="19"/>
  <c r="E814" i="19"/>
  <c r="F814" i="19"/>
  <c r="B815" i="19"/>
  <c r="A815" i="19" s="1"/>
  <c r="C815" i="19"/>
  <c r="D815" i="19"/>
  <c r="E815" i="19"/>
  <c r="F815" i="19" s="1"/>
  <c r="B816" i="19"/>
  <c r="A816" i="19" s="1"/>
  <c r="C816" i="19"/>
  <c r="D816" i="19"/>
  <c r="E816" i="19"/>
  <c r="F816" i="19" s="1"/>
  <c r="B817" i="19"/>
  <c r="C817" i="19"/>
  <c r="D817" i="19"/>
  <c r="E817" i="19"/>
  <c r="F817" i="19" s="1"/>
  <c r="A818" i="19"/>
  <c r="B818" i="19"/>
  <c r="C818" i="19"/>
  <c r="D818" i="19"/>
  <c r="E818" i="19"/>
  <c r="F818" i="19"/>
  <c r="A819" i="19"/>
  <c r="B819" i="19"/>
  <c r="C819" i="19"/>
  <c r="D819" i="19"/>
  <c r="E819" i="19"/>
  <c r="F819" i="19" s="1"/>
  <c r="B820" i="19"/>
  <c r="C820" i="19"/>
  <c r="D820" i="19"/>
  <c r="E820" i="19"/>
  <c r="F820" i="19" s="1"/>
  <c r="B821" i="19"/>
  <c r="C821" i="19"/>
  <c r="A821" i="19" s="1"/>
  <c r="D821" i="19"/>
  <c r="E821" i="19"/>
  <c r="F821" i="19" s="1"/>
  <c r="B822" i="19"/>
  <c r="A822" i="19" s="1"/>
  <c r="C822" i="19"/>
  <c r="D822" i="19"/>
  <c r="E822" i="19"/>
  <c r="F822" i="19" s="1"/>
  <c r="B823" i="19"/>
  <c r="C823" i="19"/>
  <c r="D823" i="19"/>
  <c r="E823" i="19"/>
  <c r="F823" i="19" s="1"/>
  <c r="B824" i="19"/>
  <c r="C824" i="19"/>
  <c r="D824" i="19"/>
  <c r="E824" i="19"/>
  <c r="F824" i="19"/>
  <c r="B825" i="19"/>
  <c r="C825" i="19"/>
  <c r="A825" i="19" s="1"/>
  <c r="D825" i="19"/>
  <c r="E825" i="19"/>
  <c r="F825" i="19" s="1"/>
  <c r="A826" i="19"/>
  <c r="B826" i="19"/>
  <c r="C826" i="19"/>
  <c r="D826" i="19"/>
  <c r="E826" i="19"/>
  <c r="F826" i="19" s="1"/>
  <c r="B827" i="19"/>
  <c r="C827" i="19"/>
  <c r="D827" i="19"/>
  <c r="E827" i="19"/>
  <c r="F827" i="19" s="1"/>
  <c r="B828" i="19"/>
  <c r="C828" i="19"/>
  <c r="D828" i="19"/>
  <c r="E828" i="19"/>
  <c r="F828" i="19"/>
  <c r="B829" i="19"/>
  <c r="C829" i="19"/>
  <c r="A829" i="19" s="1"/>
  <c r="D829" i="19"/>
  <c r="E829" i="19"/>
  <c r="F829" i="19" s="1"/>
  <c r="A830" i="19"/>
  <c r="B830" i="19"/>
  <c r="C830" i="19"/>
  <c r="D830" i="19"/>
  <c r="E830" i="19"/>
  <c r="F830" i="19" s="1"/>
  <c r="B831" i="19"/>
  <c r="A831" i="19" s="1"/>
  <c r="C831" i="19"/>
  <c r="D831" i="19"/>
  <c r="E831" i="19"/>
  <c r="F831" i="19" s="1"/>
  <c r="B832" i="19"/>
  <c r="C832" i="19"/>
  <c r="D832" i="19"/>
  <c r="E832" i="19"/>
  <c r="F832" i="19"/>
  <c r="B833" i="19"/>
  <c r="C833" i="19"/>
  <c r="A833" i="19" s="1"/>
  <c r="D833" i="19"/>
  <c r="E833" i="19"/>
  <c r="F833" i="19" s="1"/>
  <c r="A834" i="19"/>
  <c r="B834" i="19"/>
  <c r="C834" i="19"/>
  <c r="D834" i="19"/>
  <c r="E834" i="19"/>
  <c r="F834" i="19" s="1"/>
  <c r="B835" i="19"/>
  <c r="A835" i="19" s="1"/>
  <c r="C835" i="19"/>
  <c r="D835" i="19"/>
  <c r="E835" i="19"/>
  <c r="F835" i="19" s="1"/>
  <c r="B836" i="19"/>
  <c r="C836" i="19"/>
  <c r="A836" i="19" s="1"/>
  <c r="D836" i="19"/>
  <c r="E836" i="19"/>
  <c r="F836" i="19" s="1"/>
  <c r="B837" i="19"/>
  <c r="C837" i="19"/>
  <c r="A837" i="19" s="1"/>
  <c r="D837" i="19"/>
  <c r="E837" i="19"/>
  <c r="F837" i="19"/>
  <c r="A838" i="19"/>
  <c r="B838" i="19"/>
  <c r="C838" i="19"/>
  <c r="D838" i="19"/>
  <c r="E838" i="19"/>
  <c r="F838" i="19" s="1"/>
  <c r="B839" i="19"/>
  <c r="C839" i="19"/>
  <c r="A839" i="19" s="1"/>
  <c r="D839" i="19"/>
  <c r="E839" i="19"/>
  <c r="F839" i="19" s="1"/>
  <c r="B840" i="19"/>
  <c r="C840" i="19"/>
  <c r="D840" i="19"/>
  <c r="E840" i="19"/>
  <c r="F840" i="19"/>
  <c r="B841" i="19"/>
  <c r="C841" i="19"/>
  <c r="A841" i="19" s="1"/>
  <c r="D841" i="19"/>
  <c r="E841" i="19"/>
  <c r="F841" i="19" s="1"/>
  <c r="A842" i="19"/>
  <c r="B842" i="19"/>
  <c r="C842" i="19"/>
  <c r="D842" i="19"/>
  <c r="E842" i="19"/>
  <c r="F842" i="19" s="1"/>
  <c r="B843" i="19"/>
  <c r="A843" i="19" s="1"/>
  <c r="C843" i="19"/>
  <c r="D843" i="19"/>
  <c r="E843" i="19"/>
  <c r="F843" i="19" s="1"/>
  <c r="B844" i="19"/>
  <c r="C844" i="19"/>
  <c r="A844" i="19" s="1"/>
  <c r="D844" i="19"/>
  <c r="E844" i="19"/>
  <c r="F844" i="19" s="1"/>
  <c r="B845" i="19"/>
  <c r="C845" i="19"/>
  <c r="A845" i="19" s="1"/>
  <c r="D845" i="19"/>
  <c r="E845" i="19"/>
  <c r="F845" i="19"/>
  <c r="B846" i="19"/>
  <c r="A846" i="19" s="1"/>
  <c r="C846" i="19"/>
  <c r="D846" i="19"/>
  <c r="E846" i="19"/>
  <c r="F846" i="19" s="1"/>
  <c r="B847" i="19"/>
  <c r="C847" i="19"/>
  <c r="A847" i="19" s="1"/>
  <c r="D847" i="19"/>
  <c r="E847" i="19"/>
  <c r="F847" i="19" s="1"/>
  <c r="B848" i="19"/>
  <c r="C848" i="19"/>
  <c r="A848" i="19" s="1"/>
  <c r="D848" i="19"/>
  <c r="E848" i="19"/>
  <c r="F848" i="19" s="1"/>
  <c r="B849" i="19"/>
  <c r="C849" i="19"/>
  <c r="A849" i="19" s="1"/>
  <c r="D849" i="19"/>
  <c r="E849" i="19"/>
  <c r="F849" i="19" s="1"/>
  <c r="A850" i="19"/>
  <c r="B850" i="19"/>
  <c r="C850" i="19"/>
  <c r="D850" i="19"/>
  <c r="E850" i="19"/>
  <c r="F850" i="19" s="1"/>
  <c r="B851" i="19"/>
  <c r="A851" i="19" s="1"/>
  <c r="C851" i="19"/>
  <c r="D851" i="19"/>
  <c r="E851" i="19"/>
  <c r="F851" i="19" s="1"/>
  <c r="A852" i="19"/>
  <c r="B852" i="19"/>
  <c r="C852" i="19"/>
  <c r="D852" i="19"/>
  <c r="E852" i="19"/>
  <c r="F852" i="19" s="1"/>
  <c r="B853" i="19"/>
  <c r="C853" i="19"/>
  <c r="A853" i="19" s="1"/>
  <c r="D853" i="19"/>
  <c r="E853" i="19"/>
  <c r="F853" i="19"/>
  <c r="B854" i="19"/>
  <c r="A854" i="19" s="1"/>
  <c r="C854" i="19"/>
  <c r="D854" i="19"/>
  <c r="E854" i="19"/>
  <c r="F854" i="19" s="1"/>
  <c r="A855" i="19"/>
  <c r="B855" i="19"/>
  <c r="C855" i="19"/>
  <c r="D855" i="19"/>
  <c r="E855" i="19"/>
  <c r="F855" i="19" s="1"/>
  <c r="B856" i="19"/>
  <c r="C856" i="19"/>
  <c r="D856" i="19"/>
  <c r="E856" i="19"/>
  <c r="F856" i="19"/>
  <c r="B857" i="19"/>
  <c r="C857" i="19"/>
  <c r="A857" i="19" s="1"/>
  <c r="D857" i="19"/>
  <c r="E857" i="19"/>
  <c r="F857" i="19"/>
  <c r="A858" i="19"/>
  <c r="B858" i="19"/>
  <c r="C858" i="19"/>
  <c r="D858" i="19"/>
  <c r="E858" i="19"/>
  <c r="F858" i="19" s="1"/>
  <c r="B859" i="19"/>
  <c r="C859" i="19"/>
  <c r="D859" i="19"/>
  <c r="E859" i="19"/>
  <c r="F859" i="19" s="1"/>
  <c r="A860" i="19"/>
  <c r="B860" i="19"/>
  <c r="C860" i="19"/>
  <c r="D860" i="19"/>
  <c r="E860" i="19"/>
  <c r="F860" i="19"/>
  <c r="B861" i="19"/>
  <c r="C861" i="19"/>
  <c r="A861" i="19" s="1"/>
  <c r="D861" i="19"/>
  <c r="E861" i="19"/>
  <c r="F861" i="19"/>
  <c r="B862" i="19"/>
  <c r="A862" i="19" s="1"/>
  <c r="C862" i="19"/>
  <c r="D862" i="19"/>
  <c r="E862" i="19"/>
  <c r="F862" i="19" s="1"/>
  <c r="A863" i="19"/>
  <c r="B863" i="19"/>
  <c r="C863" i="19"/>
  <c r="D863" i="19"/>
  <c r="E863" i="19"/>
  <c r="F863" i="19" s="1"/>
  <c r="B864" i="19"/>
  <c r="C864" i="19"/>
  <c r="D864" i="19"/>
  <c r="A864" i="19" s="1"/>
  <c r="E864" i="19"/>
  <c r="F864" i="19"/>
  <c r="B865" i="19"/>
  <c r="C865" i="19"/>
  <c r="A865" i="19" s="1"/>
  <c r="D865" i="19"/>
  <c r="E865" i="19"/>
  <c r="F865" i="19" s="1"/>
  <c r="A866" i="19"/>
  <c r="B866" i="19"/>
  <c r="C866" i="19"/>
  <c r="D866" i="19"/>
  <c r="E866" i="19"/>
  <c r="F866" i="19" s="1"/>
  <c r="B867" i="19"/>
  <c r="C867" i="19"/>
  <c r="D867" i="19"/>
  <c r="A867" i="19" s="1"/>
  <c r="E867" i="19"/>
  <c r="F867" i="19" s="1"/>
  <c r="A868" i="19"/>
  <c r="B868" i="19"/>
  <c r="C868" i="19"/>
  <c r="D868" i="19"/>
  <c r="E868" i="19"/>
  <c r="F868" i="19" s="1"/>
  <c r="B869" i="19"/>
  <c r="C869" i="19"/>
  <c r="A869" i="19" s="1"/>
  <c r="D869" i="19"/>
  <c r="E869" i="19"/>
  <c r="F869" i="19"/>
  <c r="B870" i="19"/>
  <c r="A870" i="19" s="1"/>
  <c r="C870" i="19"/>
  <c r="D870" i="19"/>
  <c r="E870" i="19"/>
  <c r="F870" i="19" s="1"/>
  <c r="A871" i="19"/>
  <c r="B871" i="19"/>
  <c r="C871" i="19"/>
  <c r="D871" i="19"/>
  <c r="E871" i="19"/>
  <c r="F871" i="19" s="1"/>
  <c r="B872" i="19"/>
  <c r="C872" i="19"/>
  <c r="D872" i="19"/>
  <c r="E872" i="19"/>
  <c r="F872" i="19"/>
  <c r="B873" i="19"/>
  <c r="C873" i="19"/>
  <c r="A873" i="19" s="1"/>
  <c r="D873" i="19"/>
  <c r="E873" i="19"/>
  <c r="F873" i="19" s="1"/>
  <c r="A874" i="19"/>
  <c r="B874" i="19"/>
  <c r="C874" i="19"/>
  <c r="D874" i="19"/>
  <c r="E874" i="19"/>
  <c r="F874" i="19" s="1"/>
  <c r="B875" i="19"/>
  <c r="A875" i="19" s="1"/>
  <c r="C875" i="19"/>
  <c r="D875" i="19"/>
  <c r="E875" i="19"/>
  <c r="F875" i="19" s="1"/>
  <c r="A876" i="19"/>
  <c r="B876" i="19"/>
  <c r="C876" i="19"/>
  <c r="D876" i="19"/>
  <c r="E876" i="19"/>
  <c r="F876" i="19" s="1"/>
  <c r="B877" i="19"/>
  <c r="C877" i="19"/>
  <c r="A877" i="19" s="1"/>
  <c r="D877" i="19"/>
  <c r="E877" i="19"/>
  <c r="F877" i="19" s="1"/>
  <c r="B878" i="19"/>
  <c r="A878" i="19" s="1"/>
  <c r="C878" i="19"/>
  <c r="D878" i="19"/>
  <c r="E878" i="19"/>
  <c r="F878" i="19" s="1"/>
  <c r="B879" i="19"/>
  <c r="C879" i="19"/>
  <c r="D879" i="19"/>
  <c r="E879" i="19"/>
  <c r="F879" i="19" s="1"/>
  <c r="B880" i="19"/>
  <c r="C880" i="19"/>
  <c r="D880" i="19"/>
  <c r="E880" i="19"/>
  <c r="F880" i="19"/>
  <c r="B881" i="19"/>
  <c r="C881" i="19"/>
  <c r="A881" i="19" s="1"/>
  <c r="D881" i="19"/>
  <c r="E881" i="19"/>
  <c r="F881" i="19" s="1"/>
  <c r="B882" i="19"/>
  <c r="A882" i="19" s="1"/>
  <c r="C882" i="19"/>
  <c r="D882" i="19"/>
  <c r="E882" i="19"/>
  <c r="F882" i="19" s="1"/>
  <c r="B883" i="19"/>
  <c r="C883" i="19"/>
  <c r="D883" i="19"/>
  <c r="E883" i="19"/>
  <c r="F883" i="19" s="1"/>
  <c r="B884" i="19"/>
  <c r="C884" i="19"/>
  <c r="A884" i="19" s="1"/>
  <c r="D884" i="19"/>
  <c r="E884" i="19"/>
  <c r="F884" i="19" s="1"/>
  <c r="B885" i="19"/>
  <c r="C885" i="19"/>
  <c r="A885" i="19" s="1"/>
  <c r="D885" i="19"/>
  <c r="E885" i="19"/>
  <c r="F885" i="19"/>
  <c r="B886" i="19"/>
  <c r="A886" i="19" s="1"/>
  <c r="C886" i="19"/>
  <c r="D886" i="19"/>
  <c r="E886" i="19"/>
  <c r="F886" i="19" s="1"/>
  <c r="A887" i="19"/>
  <c r="B887" i="19"/>
  <c r="C887" i="19"/>
  <c r="D887" i="19"/>
  <c r="E887" i="19"/>
  <c r="F887" i="19" s="1"/>
  <c r="B888" i="19"/>
  <c r="C888" i="19"/>
  <c r="D888" i="19"/>
  <c r="E888" i="19"/>
  <c r="F888" i="19"/>
  <c r="B889" i="19"/>
  <c r="C889" i="19"/>
  <c r="A889" i="19" s="1"/>
  <c r="D889" i="19"/>
  <c r="E889" i="19"/>
  <c r="F889" i="19"/>
  <c r="A890" i="19"/>
  <c r="B890" i="19"/>
  <c r="C890" i="19"/>
  <c r="D890" i="19"/>
  <c r="E890" i="19"/>
  <c r="F890" i="19" s="1"/>
  <c r="B891" i="19"/>
  <c r="C891" i="19"/>
  <c r="D891" i="19"/>
  <c r="E891" i="19"/>
  <c r="F891" i="19" s="1"/>
  <c r="A892" i="19"/>
  <c r="B892" i="19"/>
  <c r="C892" i="19"/>
  <c r="D892" i="19"/>
  <c r="E892" i="19"/>
  <c r="F892" i="19"/>
  <c r="B893" i="19"/>
  <c r="C893" i="19"/>
  <c r="A893" i="19" s="1"/>
  <c r="D893" i="19"/>
  <c r="E893" i="19"/>
  <c r="F893" i="19"/>
  <c r="B894" i="19"/>
  <c r="A894" i="19" s="1"/>
  <c r="C894" i="19"/>
  <c r="D894" i="19"/>
  <c r="E894" i="19"/>
  <c r="F894" i="19" s="1"/>
  <c r="A895" i="19"/>
  <c r="B895" i="19"/>
  <c r="C895" i="19"/>
  <c r="D895" i="19"/>
  <c r="E895" i="19"/>
  <c r="F895" i="19" s="1"/>
  <c r="B896" i="19"/>
  <c r="C896" i="19"/>
  <c r="D896" i="19"/>
  <c r="A896" i="19" s="1"/>
  <c r="E896" i="19"/>
  <c r="F896" i="19"/>
  <c r="B897" i="19"/>
  <c r="C897" i="19"/>
  <c r="A897" i="19" s="1"/>
  <c r="D897" i="19"/>
  <c r="E897" i="19"/>
  <c r="F897" i="19" s="1"/>
  <c r="A898" i="19"/>
  <c r="B898" i="19"/>
  <c r="C898" i="19"/>
  <c r="D898" i="19"/>
  <c r="E898" i="19"/>
  <c r="F898" i="19" s="1"/>
  <c r="B899" i="19"/>
  <c r="A899" i="19" s="1"/>
  <c r="C899" i="19"/>
  <c r="D899" i="19"/>
  <c r="E899" i="19"/>
  <c r="F899" i="19" s="1"/>
  <c r="A900" i="19"/>
  <c r="B900" i="19"/>
  <c r="C900" i="19"/>
  <c r="D900" i="19"/>
  <c r="E900" i="19"/>
  <c r="F900" i="19" s="1"/>
  <c r="B901" i="19"/>
  <c r="C901" i="19"/>
  <c r="A901" i="19" s="1"/>
  <c r="D901" i="19"/>
  <c r="E901" i="19"/>
  <c r="F901" i="19"/>
  <c r="A902" i="19"/>
  <c r="B902" i="19"/>
  <c r="C902" i="19"/>
  <c r="D902" i="19"/>
  <c r="E902" i="19"/>
  <c r="F902" i="19" s="1"/>
  <c r="A903" i="19"/>
  <c r="B903" i="19"/>
  <c r="C903" i="19"/>
  <c r="D903" i="19"/>
  <c r="E903" i="19"/>
  <c r="F903" i="19" s="1"/>
  <c r="B904" i="19"/>
  <c r="C904" i="19"/>
  <c r="D904" i="19"/>
  <c r="E904" i="19"/>
  <c r="F904" i="19"/>
  <c r="B905" i="19"/>
  <c r="C905" i="19"/>
  <c r="A905" i="19" s="1"/>
  <c r="D905" i="19"/>
  <c r="E905" i="19"/>
  <c r="F905" i="19" s="1"/>
  <c r="A906" i="19"/>
  <c r="B906" i="19"/>
  <c r="C906" i="19"/>
  <c r="D906" i="19"/>
  <c r="E906" i="19"/>
  <c r="F906" i="19" s="1"/>
  <c r="B907" i="19"/>
  <c r="C907" i="19"/>
  <c r="D907" i="19"/>
  <c r="E907" i="19"/>
  <c r="F907" i="19" s="1"/>
  <c r="A908" i="19"/>
  <c r="B908" i="19"/>
  <c r="C908" i="19"/>
  <c r="D908" i="19"/>
  <c r="E908" i="19"/>
  <c r="F908" i="19" s="1"/>
  <c r="B909" i="19"/>
  <c r="C909" i="19"/>
  <c r="A909" i="19" s="1"/>
  <c r="D909" i="19"/>
  <c r="E909" i="19"/>
  <c r="F909" i="19" s="1"/>
  <c r="B910" i="19"/>
  <c r="A910" i="19" s="1"/>
  <c r="C910" i="19"/>
  <c r="D910" i="19"/>
  <c r="E910" i="19"/>
  <c r="F910" i="19" s="1"/>
  <c r="B911" i="19"/>
  <c r="A911" i="19" s="1"/>
  <c r="C911" i="19"/>
  <c r="D911" i="19"/>
  <c r="E911" i="19"/>
  <c r="F911" i="19" s="1"/>
  <c r="B912" i="19"/>
  <c r="C912" i="19"/>
  <c r="A912" i="19" s="1"/>
  <c r="D912" i="19"/>
  <c r="E912" i="19"/>
  <c r="F912" i="19"/>
  <c r="B913" i="19"/>
  <c r="C913" i="19"/>
  <c r="A913" i="19" s="1"/>
  <c r="D913" i="19"/>
  <c r="E913" i="19"/>
  <c r="F913" i="19" s="1"/>
  <c r="A914" i="19"/>
  <c r="B914" i="19"/>
  <c r="C914" i="19"/>
  <c r="D914" i="19"/>
  <c r="E914" i="19"/>
  <c r="F914" i="19" s="1"/>
  <c r="B915" i="19"/>
  <c r="A915" i="19" s="1"/>
  <c r="C915" i="19"/>
  <c r="D915" i="19"/>
  <c r="E915" i="19"/>
  <c r="F915" i="19" s="1"/>
  <c r="B916" i="19"/>
  <c r="C916" i="19"/>
  <c r="A916" i="19" s="1"/>
  <c r="D916" i="19"/>
  <c r="E916" i="19"/>
  <c r="F916" i="19" s="1"/>
  <c r="B917" i="19"/>
  <c r="C917" i="19"/>
  <c r="A917" i="19" s="1"/>
  <c r="D917" i="19"/>
  <c r="E917" i="19"/>
  <c r="F917" i="19"/>
  <c r="B918" i="19"/>
  <c r="A918" i="19" s="1"/>
  <c r="C918" i="19"/>
  <c r="D918" i="19"/>
  <c r="E918" i="19"/>
  <c r="F918" i="19" s="1"/>
  <c r="A919" i="19"/>
  <c r="B919" i="19"/>
  <c r="C919" i="19"/>
  <c r="D919" i="19"/>
  <c r="E919" i="19"/>
  <c r="F919" i="19" s="1"/>
  <c r="B920" i="19"/>
  <c r="C920" i="19"/>
  <c r="D920" i="19"/>
  <c r="E920" i="19"/>
  <c r="F920" i="19"/>
  <c r="B921" i="19"/>
  <c r="C921" i="19"/>
  <c r="A921" i="19" s="1"/>
  <c r="D921" i="19"/>
  <c r="E921" i="19"/>
  <c r="F921" i="19" s="1"/>
  <c r="A922" i="19"/>
  <c r="B922" i="19"/>
  <c r="C922" i="19"/>
  <c r="D922" i="19"/>
  <c r="E922" i="19"/>
  <c r="F922" i="19" s="1"/>
  <c r="B923" i="19"/>
  <c r="A923" i="19" s="1"/>
  <c r="C923" i="19"/>
  <c r="D923" i="19"/>
  <c r="E923" i="19"/>
  <c r="F923" i="19" s="1"/>
  <c r="A924" i="19"/>
  <c r="B924" i="19"/>
  <c r="C924" i="19"/>
  <c r="D924" i="19"/>
  <c r="E924" i="19"/>
  <c r="F924" i="19" s="1"/>
  <c r="B925" i="19"/>
  <c r="C925" i="19"/>
  <c r="A925" i="19" s="1"/>
  <c r="D925" i="19"/>
  <c r="E925" i="19"/>
  <c r="F925" i="19"/>
  <c r="B926" i="19"/>
  <c r="A926" i="19" s="1"/>
  <c r="C926" i="19"/>
  <c r="D926" i="19"/>
  <c r="E926" i="19"/>
  <c r="F926" i="19" s="1"/>
  <c r="A927" i="19"/>
  <c r="B927" i="19"/>
  <c r="C927" i="19"/>
  <c r="D927" i="19"/>
  <c r="E927" i="19"/>
  <c r="F927" i="19" s="1"/>
  <c r="A928" i="19"/>
  <c r="B928" i="19"/>
  <c r="C928" i="19"/>
  <c r="D928" i="19"/>
  <c r="E928" i="19"/>
  <c r="F928" i="19"/>
  <c r="B929" i="19"/>
  <c r="C929" i="19"/>
  <c r="A929" i="19" s="1"/>
  <c r="D929" i="19"/>
  <c r="E929" i="19"/>
  <c r="F929" i="19" s="1"/>
  <c r="A930" i="19"/>
  <c r="B930" i="19"/>
  <c r="C930" i="19"/>
  <c r="D930" i="19"/>
  <c r="E930" i="19"/>
  <c r="F930" i="19" s="1"/>
  <c r="B931" i="19"/>
  <c r="A931" i="19" s="1"/>
  <c r="C931" i="19"/>
  <c r="D931" i="19"/>
  <c r="E931" i="19"/>
  <c r="F931" i="19" s="1"/>
  <c r="B932" i="19"/>
  <c r="C932" i="19"/>
  <c r="D932" i="19"/>
  <c r="A932" i="19" s="1"/>
  <c r="E932" i="19"/>
  <c r="F932" i="19" s="1"/>
  <c r="B933" i="19"/>
  <c r="C933" i="19"/>
  <c r="A933" i="19" s="1"/>
  <c r="D933" i="19"/>
  <c r="E933" i="19"/>
  <c r="F933" i="19"/>
  <c r="B934" i="19"/>
  <c r="A934" i="19" s="1"/>
  <c r="C934" i="19"/>
  <c r="D934" i="19"/>
  <c r="E934" i="19"/>
  <c r="F934" i="19" s="1"/>
  <c r="A935" i="19"/>
  <c r="B935" i="19"/>
  <c r="C935" i="19"/>
  <c r="D935" i="19"/>
  <c r="E935" i="19"/>
  <c r="F935" i="19" s="1"/>
  <c r="B936" i="19"/>
  <c r="C936" i="19"/>
  <c r="D936" i="19"/>
  <c r="E936" i="19"/>
  <c r="F936" i="19"/>
  <c r="B937" i="19"/>
  <c r="C937" i="19"/>
  <c r="A937" i="19" s="1"/>
  <c r="D937" i="19"/>
  <c r="E937" i="19"/>
  <c r="F937" i="19" s="1"/>
  <c r="A938" i="19"/>
  <c r="B938" i="19"/>
  <c r="C938" i="19"/>
  <c r="D938" i="19"/>
  <c r="E938" i="19"/>
  <c r="F938" i="19" s="1"/>
  <c r="B939" i="19"/>
  <c r="C939" i="19"/>
  <c r="D939" i="19"/>
  <c r="E939" i="19"/>
  <c r="F939" i="19" s="1"/>
  <c r="A940" i="19"/>
  <c r="B940" i="19"/>
  <c r="C940" i="19"/>
  <c r="D940" i="19"/>
  <c r="E940" i="19"/>
  <c r="F940" i="19" s="1"/>
  <c r="B941" i="19"/>
  <c r="C941" i="19"/>
  <c r="A941" i="19" s="1"/>
  <c r="D941" i="19"/>
  <c r="E941" i="19"/>
  <c r="F941" i="19" s="1"/>
  <c r="B942" i="19"/>
  <c r="A942" i="19" s="1"/>
  <c r="C942" i="19"/>
  <c r="D942" i="19"/>
  <c r="E942" i="19"/>
  <c r="F942" i="19" s="1"/>
  <c r="B943" i="19"/>
  <c r="C943" i="19"/>
  <c r="D943" i="19"/>
  <c r="E943" i="19"/>
  <c r="F943" i="19" s="1"/>
  <c r="B944" i="19"/>
  <c r="C944" i="19"/>
  <c r="D944" i="19"/>
  <c r="E944" i="19"/>
  <c r="F944" i="19"/>
  <c r="B945" i="19"/>
  <c r="C945" i="19"/>
  <c r="A945" i="19" s="1"/>
  <c r="D945" i="19"/>
  <c r="E945" i="19"/>
  <c r="F945" i="19" s="1"/>
  <c r="B946" i="19"/>
  <c r="A946" i="19" s="1"/>
  <c r="C946" i="19"/>
  <c r="D946" i="19"/>
  <c r="E946" i="19"/>
  <c r="F946" i="19" s="1"/>
  <c r="B947" i="19"/>
  <c r="A947" i="19" s="1"/>
  <c r="C947" i="19"/>
  <c r="D947" i="19"/>
  <c r="E947" i="19"/>
  <c r="F947" i="19" s="1"/>
  <c r="B948" i="19"/>
  <c r="C948" i="19"/>
  <c r="A948" i="19" s="1"/>
  <c r="D948" i="19"/>
  <c r="E948" i="19"/>
  <c r="F948" i="19" s="1"/>
  <c r="B949" i="19"/>
  <c r="C949" i="19"/>
  <c r="A949" i="19" s="1"/>
  <c r="D949" i="19"/>
  <c r="E949" i="19"/>
  <c r="F949" i="19"/>
  <c r="B950" i="19"/>
  <c r="A950" i="19" s="1"/>
  <c r="C950" i="19"/>
  <c r="D950" i="19"/>
  <c r="E950" i="19"/>
  <c r="F950" i="19" s="1"/>
  <c r="B951" i="19"/>
  <c r="C951" i="19"/>
  <c r="A951" i="19" s="1"/>
  <c r="D951" i="19"/>
  <c r="E951" i="19"/>
  <c r="F951" i="19" s="1"/>
  <c r="B952" i="19"/>
  <c r="C952" i="19"/>
  <c r="A952" i="19" s="1"/>
  <c r="D952" i="19"/>
  <c r="E952" i="19"/>
  <c r="F952" i="19"/>
  <c r="B953" i="19"/>
  <c r="C953" i="19"/>
  <c r="A953" i="19" s="1"/>
  <c r="D953" i="19"/>
  <c r="E953" i="19"/>
  <c r="F953" i="19"/>
  <c r="A954" i="19"/>
  <c r="B954" i="19"/>
  <c r="C954" i="19"/>
  <c r="D954" i="19"/>
  <c r="E954" i="19"/>
  <c r="F954" i="19" s="1"/>
  <c r="B955" i="19"/>
  <c r="A955" i="19" s="1"/>
  <c r="C955" i="19"/>
  <c r="D955" i="19"/>
  <c r="E955" i="19"/>
  <c r="F955" i="19" s="1"/>
  <c r="B956" i="19"/>
  <c r="C956" i="19"/>
  <c r="A956" i="19" s="1"/>
  <c r="D956" i="19"/>
  <c r="E956" i="19"/>
  <c r="F956" i="19"/>
  <c r="B957" i="19"/>
  <c r="C957" i="19"/>
  <c r="A957" i="19" s="1"/>
  <c r="D957" i="19"/>
  <c r="E957" i="19"/>
  <c r="F957" i="19"/>
  <c r="A958" i="19"/>
  <c r="B958" i="19"/>
  <c r="C958" i="19"/>
  <c r="D958" i="19"/>
  <c r="E958" i="19"/>
  <c r="F958" i="19" s="1"/>
  <c r="B959" i="19"/>
  <c r="C959" i="19"/>
  <c r="D959" i="19"/>
  <c r="E959" i="19"/>
  <c r="F959" i="19" s="1"/>
  <c r="A960" i="19"/>
  <c r="B960" i="19"/>
  <c r="C960" i="19"/>
  <c r="D960" i="19"/>
  <c r="E960" i="19"/>
  <c r="F960" i="19"/>
  <c r="B961" i="19"/>
  <c r="C961" i="19"/>
  <c r="A961" i="19" s="1"/>
  <c r="D961" i="19"/>
  <c r="E961" i="19"/>
  <c r="F961" i="19" s="1"/>
  <c r="A962" i="19"/>
  <c r="B962" i="19"/>
  <c r="C962" i="19"/>
  <c r="D962" i="19"/>
  <c r="E962" i="19"/>
  <c r="F962" i="19" s="1"/>
  <c r="A963" i="19"/>
  <c r="B963" i="19"/>
  <c r="C963" i="19"/>
  <c r="D963" i="19"/>
  <c r="E963" i="19"/>
  <c r="F963" i="19" s="1"/>
  <c r="B964" i="19"/>
  <c r="C964" i="19"/>
  <c r="D964" i="19"/>
  <c r="E964" i="19"/>
  <c r="F964" i="19" s="1"/>
  <c r="B965" i="19"/>
  <c r="C965" i="19"/>
  <c r="A965" i="19" s="1"/>
  <c r="D965" i="19"/>
  <c r="E965" i="19"/>
  <c r="F965" i="19"/>
  <c r="B966" i="19"/>
  <c r="A966" i="19" s="1"/>
  <c r="C966" i="19"/>
  <c r="D966" i="19"/>
  <c r="E966" i="19"/>
  <c r="F966" i="19" s="1"/>
  <c r="B967" i="19"/>
  <c r="C967" i="19"/>
  <c r="D967" i="19"/>
  <c r="E967" i="19"/>
  <c r="F967" i="19" s="1"/>
  <c r="B968" i="19"/>
  <c r="C968" i="19"/>
  <c r="A968" i="19" s="1"/>
  <c r="D968" i="19"/>
  <c r="E968" i="19"/>
  <c r="F968" i="19" s="1"/>
  <c r="B969" i="19"/>
  <c r="C969" i="19"/>
  <c r="A969" i="19" s="1"/>
  <c r="D969" i="19"/>
  <c r="E969" i="19"/>
  <c r="F969" i="19" s="1"/>
  <c r="A970" i="19"/>
  <c r="B970" i="19"/>
  <c r="C970" i="19"/>
  <c r="D970" i="19"/>
  <c r="E970" i="19"/>
  <c r="F970" i="19" s="1"/>
  <c r="B971" i="19"/>
  <c r="C971" i="19"/>
  <c r="D971" i="19"/>
  <c r="E971" i="19"/>
  <c r="F971" i="19" s="1"/>
  <c r="A972" i="19"/>
  <c r="B972" i="19"/>
  <c r="C972" i="19"/>
  <c r="D972" i="19"/>
  <c r="E972" i="19"/>
  <c r="F972" i="19" s="1"/>
  <c r="B973" i="19"/>
  <c r="C973" i="19"/>
  <c r="A973" i="19" s="1"/>
  <c r="D973" i="19"/>
  <c r="E973" i="19"/>
  <c r="F973" i="19"/>
  <c r="B974" i="19"/>
  <c r="A974" i="19" s="1"/>
  <c r="C974" i="19"/>
  <c r="D974" i="19"/>
  <c r="E974" i="19"/>
  <c r="F974" i="19" s="1"/>
  <c r="B975" i="19"/>
  <c r="A975" i="19" s="1"/>
  <c r="C975" i="19"/>
  <c r="D975" i="19"/>
  <c r="E975" i="19"/>
  <c r="F975" i="19" s="1"/>
  <c r="B976" i="19"/>
  <c r="C976" i="19"/>
  <c r="D976" i="19"/>
  <c r="E976" i="19"/>
  <c r="F976" i="19"/>
  <c r="B977" i="19"/>
  <c r="C977" i="19"/>
  <c r="A977" i="19" s="1"/>
  <c r="D977" i="19"/>
  <c r="E977" i="19"/>
  <c r="F977" i="19"/>
  <c r="B978" i="19"/>
  <c r="A978" i="19" s="1"/>
  <c r="C978" i="19"/>
  <c r="D978" i="19"/>
  <c r="E978" i="19"/>
  <c r="F978" i="19" s="1"/>
  <c r="B979" i="19"/>
  <c r="C979" i="19"/>
  <c r="D979" i="19"/>
  <c r="E979" i="19"/>
  <c r="F979" i="19" s="1"/>
  <c r="A980" i="19"/>
  <c r="B980" i="19"/>
  <c r="C980" i="19"/>
  <c r="D980" i="19"/>
  <c r="E980" i="19"/>
  <c r="F980" i="19"/>
  <c r="B981" i="19"/>
  <c r="C981" i="19"/>
  <c r="A981" i="19" s="1"/>
  <c r="D981" i="19"/>
  <c r="E981" i="19"/>
  <c r="F981" i="19"/>
  <c r="B982" i="19"/>
  <c r="A982" i="19" s="1"/>
  <c r="C982" i="19"/>
  <c r="D982" i="19"/>
  <c r="E982" i="19"/>
  <c r="F982" i="19" s="1"/>
  <c r="B983" i="19"/>
  <c r="C983" i="19"/>
  <c r="A983" i="19" s="1"/>
  <c r="D983" i="19"/>
  <c r="E983" i="19"/>
  <c r="F983" i="19" s="1"/>
  <c r="B984" i="19"/>
  <c r="C984" i="19"/>
  <c r="D984" i="19"/>
  <c r="E984" i="19"/>
  <c r="F984" i="19"/>
  <c r="B985" i="19"/>
  <c r="C985" i="19"/>
  <c r="A985" i="19" s="1"/>
  <c r="D985" i="19"/>
  <c r="E985" i="19"/>
  <c r="F985" i="19"/>
  <c r="A986" i="19"/>
  <c r="B986" i="19"/>
  <c r="C986" i="19"/>
  <c r="D986" i="19"/>
  <c r="E986" i="19"/>
  <c r="F986" i="19" s="1"/>
  <c r="B987" i="19"/>
  <c r="C987" i="19"/>
  <c r="D987" i="19"/>
  <c r="E987" i="19"/>
  <c r="F987" i="19" s="1"/>
  <c r="A988" i="19"/>
  <c r="B988" i="19"/>
  <c r="C988" i="19"/>
  <c r="D988" i="19"/>
  <c r="E988" i="19"/>
  <c r="F988" i="19"/>
  <c r="B989" i="19"/>
  <c r="C989" i="19"/>
  <c r="A989" i="19" s="1"/>
  <c r="D989" i="19"/>
  <c r="E989" i="19"/>
  <c r="F989" i="19"/>
  <c r="B990" i="19"/>
  <c r="A990" i="19" s="1"/>
  <c r="C990" i="19"/>
  <c r="D990" i="19"/>
  <c r="E990" i="19"/>
  <c r="F990" i="19" s="1"/>
  <c r="A991" i="19"/>
  <c r="B991" i="19"/>
  <c r="C991" i="19"/>
  <c r="D991" i="19"/>
  <c r="E991" i="19"/>
  <c r="F991" i="19" s="1"/>
  <c r="B992" i="19"/>
  <c r="C992" i="19"/>
  <c r="D992" i="19"/>
  <c r="A992" i="19" s="1"/>
  <c r="E992" i="19"/>
  <c r="F992" i="19"/>
  <c r="B993" i="19"/>
  <c r="C993" i="19"/>
  <c r="A993" i="19" s="1"/>
  <c r="D993" i="19"/>
  <c r="E993" i="19"/>
  <c r="F993" i="19" s="1"/>
  <c r="A994" i="19"/>
  <c r="B994" i="19"/>
  <c r="C994" i="19"/>
  <c r="D994" i="19"/>
  <c r="E994" i="19"/>
  <c r="F994" i="19" s="1"/>
  <c r="B995" i="19"/>
  <c r="A995" i="19" s="1"/>
  <c r="C995" i="19"/>
  <c r="D995" i="19"/>
  <c r="E995" i="19"/>
  <c r="F995" i="19" s="1"/>
  <c r="B996" i="19"/>
  <c r="C996" i="19"/>
  <c r="D996" i="19"/>
  <c r="A996" i="19" s="1"/>
  <c r="E996" i="19"/>
  <c r="F996" i="19" s="1"/>
  <c r="B997" i="19"/>
  <c r="C997" i="19"/>
  <c r="A997" i="19" s="1"/>
  <c r="D997" i="19"/>
  <c r="E997" i="19"/>
  <c r="F997" i="19"/>
  <c r="B998" i="19"/>
  <c r="A998" i="19" s="1"/>
  <c r="C998" i="19"/>
  <c r="D998" i="19"/>
  <c r="E998" i="19"/>
  <c r="F998" i="19" s="1"/>
  <c r="A999" i="19"/>
  <c r="B999" i="19"/>
  <c r="C999" i="19"/>
  <c r="D999" i="19"/>
  <c r="E999" i="19"/>
  <c r="F999" i="19" s="1"/>
  <c r="B1000" i="19"/>
  <c r="C1000" i="19"/>
  <c r="A1000" i="19" s="1"/>
  <c r="D1000" i="19"/>
  <c r="E1000" i="19"/>
  <c r="F1000" i="19" s="1"/>
  <c r="B1001" i="19"/>
  <c r="C1001" i="19"/>
  <c r="A1001" i="19" s="1"/>
  <c r="D1001" i="19"/>
  <c r="E1001" i="19"/>
  <c r="F1001" i="19" s="1"/>
  <c r="A1002" i="19"/>
  <c r="B1002" i="19"/>
  <c r="C1002" i="19"/>
  <c r="D1002" i="19"/>
  <c r="E1002" i="19"/>
  <c r="F1002" i="19" s="1"/>
  <c r="B1003" i="19"/>
  <c r="C1003" i="19"/>
  <c r="D1003" i="19"/>
  <c r="E1003" i="19"/>
  <c r="F1003" i="19" s="1"/>
  <c r="A1004" i="19"/>
  <c r="B1004" i="19"/>
  <c r="C1004" i="19"/>
  <c r="D1004" i="19"/>
  <c r="E1004" i="19"/>
  <c r="F1004" i="19" s="1"/>
  <c r="B1005" i="19"/>
  <c r="C1005" i="19"/>
  <c r="A1005" i="19" s="1"/>
  <c r="D1005" i="19"/>
  <c r="E1005" i="19"/>
  <c r="F1005" i="19" s="1"/>
  <c r="B1006" i="19"/>
  <c r="A1006" i="19" s="1"/>
  <c r="C1006" i="19"/>
  <c r="D1006" i="19"/>
  <c r="E1006" i="19"/>
  <c r="F1006" i="19" s="1"/>
  <c r="B1007" i="19"/>
  <c r="C1007" i="19"/>
  <c r="D1007" i="19"/>
  <c r="E1007" i="19"/>
  <c r="F1007" i="19" s="1"/>
  <c r="B1008" i="19"/>
  <c r="C1008" i="19"/>
  <c r="D1008" i="19"/>
  <c r="E1008" i="19"/>
  <c r="F1008" i="19"/>
  <c r="B1009" i="19"/>
  <c r="C1009" i="19"/>
  <c r="A1009" i="19" s="1"/>
  <c r="D1009" i="19"/>
  <c r="E1009" i="19"/>
  <c r="F1009" i="19" s="1"/>
  <c r="B1010" i="19"/>
  <c r="A1010" i="19" s="1"/>
  <c r="C1010" i="19"/>
  <c r="D1010" i="19"/>
  <c r="E1010" i="19"/>
  <c r="F1010" i="19" s="1"/>
  <c r="B1011" i="19"/>
  <c r="A1011" i="19" s="1"/>
  <c r="C1011" i="19"/>
  <c r="D1011" i="19"/>
  <c r="E1011" i="19"/>
  <c r="F1011" i="19" s="1"/>
  <c r="B1012" i="19"/>
  <c r="C1012" i="19"/>
  <c r="D1012" i="19"/>
  <c r="E1012" i="19"/>
  <c r="F1012" i="19"/>
  <c r="B1013" i="19"/>
  <c r="C1013" i="19"/>
  <c r="A1013" i="19" s="1"/>
  <c r="D1013" i="19"/>
  <c r="E1013" i="19"/>
  <c r="F1013" i="19" s="1"/>
  <c r="B1014" i="19"/>
  <c r="A1014" i="19" s="1"/>
  <c r="C1014" i="19"/>
  <c r="D1014" i="19"/>
  <c r="E1014" i="19"/>
  <c r="F1014" i="19" s="1"/>
  <c r="B1015" i="19"/>
  <c r="C1015" i="19"/>
  <c r="A1015" i="19" s="1"/>
  <c r="D1015" i="19"/>
  <c r="E1015" i="19"/>
  <c r="F1015" i="19" s="1"/>
  <c r="B1016" i="19"/>
  <c r="A1016" i="19" s="1"/>
  <c r="C1016" i="19"/>
  <c r="D1016" i="19"/>
  <c r="E1016" i="19"/>
  <c r="F1016" i="19"/>
  <c r="B1017" i="19"/>
  <c r="C1017" i="19"/>
  <c r="A1017" i="19" s="1"/>
  <c r="D1017" i="19"/>
  <c r="E1017" i="19"/>
  <c r="F1017" i="19" s="1"/>
  <c r="A1018" i="19"/>
  <c r="B1018" i="19"/>
  <c r="C1018" i="19"/>
  <c r="D1018" i="19"/>
  <c r="E1018" i="19"/>
  <c r="F1018" i="19" s="1"/>
  <c r="A1019" i="19"/>
  <c r="B1019" i="19"/>
  <c r="C1019" i="19"/>
  <c r="D1019" i="19"/>
  <c r="E1019" i="19"/>
  <c r="F1019" i="19" s="1"/>
  <c r="B1020" i="19"/>
  <c r="A1020" i="19" s="1"/>
  <c r="C1020" i="19"/>
  <c r="D1020" i="19"/>
  <c r="E1020" i="19"/>
  <c r="F1020" i="19"/>
  <c r="B1021" i="19"/>
  <c r="C1021" i="19"/>
  <c r="A1021" i="19" s="1"/>
  <c r="D1021" i="19"/>
  <c r="E1021" i="19"/>
  <c r="F1021" i="19" s="1"/>
  <c r="A1022" i="19"/>
  <c r="B1022" i="19"/>
  <c r="C1022" i="19"/>
  <c r="D1022" i="19"/>
  <c r="E1022" i="19"/>
  <c r="F1022" i="19" s="1"/>
  <c r="A1023" i="19"/>
  <c r="B1023" i="19"/>
  <c r="C1023" i="19"/>
  <c r="D1023" i="19"/>
  <c r="E1023" i="19"/>
  <c r="F1023" i="19" s="1"/>
  <c r="B1024" i="19"/>
  <c r="C1024" i="19"/>
  <c r="D1024" i="19"/>
  <c r="E1024" i="19"/>
  <c r="F1024" i="19" s="1"/>
  <c r="B1025" i="19"/>
  <c r="C1025" i="19"/>
  <c r="A1025" i="19" s="1"/>
  <c r="D1025" i="19"/>
  <c r="E1025" i="19"/>
  <c r="F1025" i="19"/>
  <c r="B1026" i="19"/>
  <c r="A1026" i="19" s="1"/>
  <c r="C1026" i="19"/>
  <c r="D1026" i="19"/>
  <c r="E1026" i="19"/>
  <c r="F1026" i="19" s="1"/>
  <c r="B1027" i="19"/>
  <c r="A1027" i="19" s="1"/>
  <c r="C1027" i="19"/>
  <c r="D1027" i="19"/>
  <c r="E1027" i="19"/>
  <c r="F1027" i="19" s="1"/>
  <c r="B1028" i="19"/>
  <c r="A1028" i="19" s="1"/>
  <c r="C1028" i="19"/>
  <c r="D1028" i="19"/>
  <c r="E1028" i="19"/>
  <c r="F1028" i="19"/>
  <c r="B1029" i="19"/>
  <c r="C1029" i="19"/>
  <c r="A1029" i="19" s="1"/>
  <c r="D1029" i="19"/>
  <c r="E1029" i="19"/>
  <c r="F1029" i="19" s="1"/>
  <c r="B1030" i="19"/>
  <c r="A1030" i="19" s="1"/>
  <c r="C1030" i="19"/>
  <c r="D1030" i="19"/>
  <c r="E1030" i="19"/>
  <c r="F1030" i="19" s="1"/>
  <c r="A1031" i="19"/>
  <c r="B1031" i="19"/>
  <c r="C1031" i="19"/>
  <c r="D1031" i="19"/>
  <c r="E1031" i="19"/>
  <c r="F1031" i="19" s="1"/>
  <c r="B1032" i="19"/>
  <c r="C1032" i="19"/>
  <c r="D1032" i="19"/>
  <c r="E1032" i="19"/>
  <c r="F1032" i="19"/>
  <c r="B1033" i="19"/>
  <c r="C1033" i="19"/>
  <c r="A1033" i="19" s="1"/>
  <c r="D1033" i="19"/>
  <c r="E1033" i="19"/>
  <c r="F1033" i="19" s="1"/>
  <c r="A1034" i="19"/>
  <c r="B1034" i="19"/>
  <c r="C1034" i="19"/>
  <c r="D1034" i="19"/>
  <c r="E1034" i="19"/>
  <c r="F1034" i="19"/>
  <c r="B1035" i="19"/>
  <c r="C1035" i="19"/>
  <c r="A1035" i="19" s="1"/>
  <c r="D1035" i="19"/>
  <c r="E1035" i="19"/>
  <c r="F1035" i="19" s="1"/>
  <c r="A1036" i="19"/>
  <c r="B1036" i="19"/>
  <c r="C1036" i="19"/>
  <c r="D1036" i="19"/>
  <c r="E1036" i="19"/>
  <c r="F1036" i="19"/>
  <c r="B1037" i="19"/>
  <c r="C1037" i="19"/>
  <c r="A1037" i="19" s="1"/>
  <c r="D1037" i="19"/>
  <c r="E1037" i="19"/>
  <c r="F1037" i="19"/>
  <c r="A1038" i="19"/>
  <c r="B1038" i="19"/>
  <c r="C1038" i="19"/>
  <c r="D1038" i="19"/>
  <c r="E1038" i="19"/>
  <c r="F1038" i="19" s="1"/>
  <c r="B1039" i="19"/>
  <c r="A1039" i="19" s="1"/>
  <c r="C1039" i="19"/>
  <c r="D1039" i="19"/>
  <c r="E1039" i="19"/>
  <c r="F1039" i="19" s="1"/>
  <c r="B1040" i="19"/>
  <c r="C1040" i="19"/>
  <c r="D1040" i="19"/>
  <c r="E1040" i="19"/>
  <c r="F1040" i="19"/>
  <c r="B1041" i="19"/>
  <c r="C1041" i="19"/>
  <c r="A1041" i="19" s="1"/>
  <c r="D1041" i="19"/>
  <c r="E1041" i="19"/>
  <c r="F1041" i="19"/>
  <c r="A1042" i="19"/>
  <c r="B1042" i="19"/>
  <c r="C1042" i="19"/>
  <c r="D1042" i="19"/>
  <c r="E1042" i="19"/>
  <c r="F1042" i="19" s="1"/>
  <c r="B1043" i="19"/>
  <c r="A1043" i="19" s="1"/>
  <c r="C1043" i="19"/>
  <c r="D1043" i="19"/>
  <c r="E1043" i="19"/>
  <c r="F1043" i="19" s="1"/>
  <c r="B1044" i="19"/>
  <c r="C1044" i="19"/>
  <c r="D1044" i="19"/>
  <c r="E1044" i="19"/>
  <c r="F1044" i="19"/>
  <c r="B1045" i="19"/>
  <c r="C1045" i="19"/>
  <c r="A1045" i="19" s="1"/>
  <c r="D1045" i="19"/>
  <c r="E1045" i="19"/>
  <c r="F1045" i="19" s="1"/>
  <c r="B1046" i="19"/>
  <c r="A1046" i="19" s="1"/>
  <c r="C1046" i="19"/>
  <c r="D1046" i="19"/>
  <c r="E1046" i="19"/>
  <c r="F1046" i="19" s="1"/>
  <c r="A1047" i="19"/>
  <c r="B1047" i="19"/>
  <c r="C1047" i="19"/>
  <c r="D1047" i="19"/>
  <c r="E1047" i="19"/>
  <c r="F1047" i="19" s="1"/>
  <c r="B1048" i="19"/>
  <c r="C1048" i="19"/>
  <c r="D1048" i="19"/>
  <c r="A1048" i="19" s="1"/>
  <c r="E1048" i="19"/>
  <c r="F1048" i="19"/>
  <c r="B1049" i="19"/>
  <c r="C1049" i="19"/>
  <c r="D1049" i="19"/>
  <c r="E1049" i="19"/>
  <c r="F1049" i="19" s="1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 s="1"/>
  <c r="B1052" i="19"/>
  <c r="C1052" i="19"/>
  <c r="A1052" i="19" s="1"/>
  <c r="D1052" i="19"/>
  <c r="E1052" i="19"/>
  <c r="F1052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B1055" i="19"/>
  <c r="A1055" i="19" s="1"/>
  <c r="C1055" i="19"/>
  <c r="D1055" i="19"/>
  <c r="E1055" i="19"/>
  <c r="F1055" i="19" s="1"/>
  <c r="B1056" i="19"/>
  <c r="A1056" i="19" s="1"/>
  <c r="C1056" i="19"/>
  <c r="D1056" i="19"/>
  <c r="E1056" i="19"/>
  <c r="F1056" i="19"/>
  <c r="B1057" i="19"/>
  <c r="C1057" i="19"/>
  <c r="A1057" i="19" s="1"/>
  <c r="D1057" i="19"/>
  <c r="E1057" i="19"/>
  <c r="F1057" i="19" s="1"/>
  <c r="A1058" i="19"/>
  <c r="B1058" i="19"/>
  <c r="C1058" i="19"/>
  <c r="D1058" i="19"/>
  <c r="E1058" i="19"/>
  <c r="F1058" i="19" s="1"/>
  <c r="B1059" i="19"/>
  <c r="A1059" i="19" s="1"/>
  <c r="C1059" i="19"/>
  <c r="D1059" i="19"/>
  <c r="E1059" i="19"/>
  <c r="F1059" i="19" s="1"/>
  <c r="B1060" i="19"/>
  <c r="A1060" i="19" s="1"/>
  <c r="C1060" i="19"/>
  <c r="D1060" i="19"/>
  <c r="E1060" i="19"/>
  <c r="F1060" i="19"/>
  <c r="B1061" i="19"/>
  <c r="C1061" i="19"/>
  <c r="A1061" i="19" s="1"/>
  <c r="D1061" i="19"/>
  <c r="E1061" i="19"/>
  <c r="F1061" i="19" s="1"/>
  <c r="A1062" i="19"/>
  <c r="B1062" i="19"/>
  <c r="C1062" i="19"/>
  <c r="D1062" i="19"/>
  <c r="E1062" i="19"/>
  <c r="F1062" i="19" s="1"/>
  <c r="B1063" i="19"/>
  <c r="C1063" i="19"/>
  <c r="D1063" i="19"/>
  <c r="E1063" i="19"/>
  <c r="F1063" i="19" s="1"/>
  <c r="A1064" i="19"/>
  <c r="B1064" i="19"/>
  <c r="C1064" i="19"/>
  <c r="D1064" i="19"/>
  <c r="E1064" i="19"/>
  <c r="F1064" i="19"/>
  <c r="B1065" i="19"/>
  <c r="C1065" i="19"/>
  <c r="A1065" i="19" s="1"/>
  <c r="D1065" i="19"/>
  <c r="E1065" i="19"/>
  <c r="F1065" i="19" s="1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 s="1"/>
  <c r="B1068" i="19"/>
  <c r="C1068" i="19"/>
  <c r="D1068" i="19"/>
  <c r="E1068" i="19"/>
  <c r="F1068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B1071" i="19"/>
  <c r="A1071" i="19" s="1"/>
  <c r="C1071" i="19"/>
  <c r="D1071" i="19"/>
  <c r="E1071" i="19"/>
  <c r="F1071" i="19" s="1"/>
  <c r="B1072" i="19"/>
  <c r="C1072" i="19"/>
  <c r="D1072" i="19"/>
  <c r="E1072" i="19"/>
  <c r="F1072" i="19"/>
  <c r="B1073" i="19"/>
  <c r="C1073" i="19"/>
  <c r="A1073" i="19" s="1"/>
  <c r="D1073" i="19"/>
  <c r="E1073" i="19"/>
  <c r="F1073" i="19" s="1"/>
  <c r="B1074" i="19"/>
  <c r="A1074" i="19" s="1"/>
  <c r="C1074" i="19"/>
  <c r="D1074" i="19"/>
  <c r="E1074" i="19"/>
  <c r="F1074" i="19" s="1"/>
  <c r="B1075" i="19"/>
  <c r="A1075" i="19" s="1"/>
  <c r="C1075" i="19"/>
  <c r="D1075" i="19"/>
  <c r="E1075" i="19"/>
  <c r="F1075" i="19" s="1"/>
  <c r="B1076" i="19"/>
  <c r="C1076" i="19"/>
  <c r="D1076" i="19"/>
  <c r="E1076" i="19"/>
  <c r="F1076" i="19"/>
  <c r="B1077" i="19"/>
  <c r="C1077" i="19"/>
  <c r="A1077" i="19" s="1"/>
  <c r="D1077" i="19"/>
  <c r="E1077" i="19"/>
  <c r="F1077" i="19" s="1"/>
  <c r="B1078" i="19"/>
  <c r="A1078" i="19" s="1"/>
  <c r="C1078" i="19"/>
  <c r="D1078" i="19"/>
  <c r="E1078" i="19"/>
  <c r="F1078" i="19" s="1"/>
  <c r="B1079" i="19"/>
  <c r="C1079" i="19"/>
  <c r="A1079" i="19" s="1"/>
  <c r="D1079" i="19"/>
  <c r="E1079" i="19"/>
  <c r="F1079" i="19" s="1"/>
  <c r="B1080" i="19"/>
  <c r="A1080" i="19" s="1"/>
  <c r="C1080" i="19"/>
  <c r="D1080" i="19"/>
  <c r="E1080" i="19"/>
  <c r="F1080" i="19"/>
  <c r="B1081" i="19"/>
  <c r="C1081" i="19"/>
  <c r="A1081" i="19" s="1"/>
  <c r="D1081" i="19"/>
  <c r="E1081" i="19"/>
  <c r="F1081" i="19" s="1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 s="1"/>
  <c r="B1084" i="19"/>
  <c r="A1084" i="19" s="1"/>
  <c r="C1084" i="19"/>
  <c r="D1084" i="19"/>
  <c r="E1084" i="19"/>
  <c r="F1084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B1087" i="19"/>
  <c r="A1087" i="19" s="1"/>
  <c r="C1087" i="19"/>
  <c r="D1087" i="19"/>
  <c r="E1087" i="19"/>
  <c r="F1087" i="19" s="1"/>
  <c r="B1088" i="19"/>
  <c r="A1088" i="19" s="1"/>
  <c r="C1088" i="19"/>
  <c r="D1088" i="19"/>
  <c r="E1088" i="19"/>
  <c r="F1088" i="19"/>
  <c r="B1089" i="19"/>
  <c r="C1089" i="19"/>
  <c r="A1089" i="19" s="1"/>
  <c r="D1089" i="19"/>
  <c r="E1089" i="19"/>
  <c r="F1089" i="19" s="1"/>
  <c r="B1090" i="19"/>
  <c r="A1090" i="19" s="1"/>
  <c r="C1090" i="19"/>
  <c r="D1090" i="19"/>
  <c r="E1090" i="19"/>
  <c r="F1090" i="19" s="1"/>
  <c r="B1091" i="19"/>
  <c r="C1091" i="19"/>
  <c r="D1091" i="19"/>
  <c r="E1091" i="19"/>
  <c r="F1091" i="19" s="1"/>
  <c r="B1092" i="19"/>
  <c r="C1092" i="19"/>
  <c r="D1092" i="19"/>
  <c r="E1092" i="19"/>
  <c r="F1092" i="19"/>
  <c r="B1093" i="19"/>
  <c r="C1093" i="19"/>
  <c r="A1093" i="19" s="1"/>
  <c r="D1093" i="19"/>
  <c r="E1093" i="19"/>
  <c r="F1093" i="19" s="1"/>
  <c r="B1094" i="19"/>
  <c r="A1094" i="19" s="1"/>
  <c r="C1094" i="19"/>
  <c r="D1094" i="19"/>
  <c r="E1094" i="19"/>
  <c r="F1094" i="19" s="1"/>
  <c r="A1095" i="19"/>
  <c r="B1095" i="19"/>
  <c r="C1095" i="19"/>
  <c r="D1095" i="19"/>
  <c r="E1095" i="19"/>
  <c r="F1095" i="19" s="1"/>
  <c r="B1096" i="19"/>
  <c r="A1096" i="19" s="1"/>
  <c r="C1096" i="19"/>
  <c r="D1096" i="19"/>
  <c r="E1096" i="19"/>
  <c r="F1096" i="19"/>
  <c r="B1097" i="19"/>
  <c r="C1097" i="19"/>
  <c r="A1097" i="19" s="1"/>
  <c r="D1097" i="19"/>
  <c r="E1097" i="19"/>
  <c r="F1097" i="19" s="1"/>
  <c r="A1098" i="19"/>
  <c r="B1098" i="19"/>
  <c r="C1098" i="19"/>
  <c r="D1098" i="19"/>
  <c r="E1098" i="19"/>
  <c r="F1098" i="19"/>
  <c r="B1099" i="19"/>
  <c r="C1099" i="19"/>
  <c r="A1099" i="19" s="1"/>
  <c r="D1099" i="19"/>
  <c r="E1099" i="19"/>
  <c r="F1099" i="19" s="1"/>
  <c r="A1100" i="19"/>
  <c r="B1100" i="19"/>
  <c r="C1100" i="19"/>
  <c r="D1100" i="19"/>
  <c r="E1100" i="19"/>
  <c r="F1100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B1103" i="19"/>
  <c r="A1103" i="19" s="1"/>
  <c r="C1103" i="19"/>
  <c r="D1103" i="19"/>
  <c r="E1103" i="19"/>
  <c r="F1103" i="19" s="1"/>
  <c r="B1104" i="19"/>
  <c r="A1104" i="19" s="1"/>
  <c r="C1104" i="19"/>
  <c r="D1104" i="19"/>
  <c r="E1104" i="19"/>
  <c r="F1104" i="19"/>
  <c r="B1105" i="19"/>
  <c r="C1105" i="19"/>
  <c r="A1105" i="19" s="1"/>
  <c r="D1105" i="19"/>
  <c r="E1105" i="19"/>
  <c r="F1105" i="19" s="1"/>
  <c r="A1106" i="19"/>
  <c r="B1106" i="19"/>
  <c r="C1106" i="19"/>
  <c r="D1106" i="19"/>
  <c r="E1106" i="19"/>
  <c r="F1106" i="19" s="1"/>
  <c r="A1107" i="19"/>
  <c r="B1107" i="19"/>
  <c r="C1107" i="19"/>
  <c r="D1107" i="19"/>
  <c r="E1107" i="19"/>
  <c r="F1107" i="19" s="1"/>
  <c r="B1108" i="19"/>
  <c r="C1108" i="19"/>
  <c r="D1108" i="19"/>
  <c r="E1108" i="19"/>
  <c r="F1108" i="19" s="1"/>
  <c r="B1109" i="19"/>
  <c r="C1109" i="19"/>
  <c r="A1109" i="19" s="1"/>
  <c r="D1109" i="19"/>
  <c r="E1109" i="19"/>
  <c r="F1109" i="19" s="1"/>
  <c r="B1110" i="19"/>
  <c r="A1110" i="19" s="1"/>
  <c r="C1110" i="19"/>
  <c r="D1110" i="19"/>
  <c r="E1110" i="19"/>
  <c r="F1110" i="19" s="1"/>
  <c r="A1111" i="19"/>
  <c r="B1111" i="19"/>
  <c r="C1111" i="19"/>
  <c r="D1111" i="19"/>
  <c r="E1111" i="19"/>
  <c r="F1111" i="19" s="1"/>
  <c r="B1112" i="19"/>
  <c r="A1112" i="19" s="1"/>
  <c r="C1112" i="19"/>
  <c r="D1112" i="19"/>
  <c r="E1112" i="19"/>
  <c r="F1112" i="19"/>
  <c r="B1113" i="19"/>
  <c r="C1113" i="19"/>
  <c r="D1113" i="19"/>
  <c r="E1113" i="19"/>
  <c r="F1113" i="19" s="1"/>
  <c r="A1114" i="19"/>
  <c r="B1114" i="19"/>
  <c r="C1114" i="19"/>
  <c r="D1114" i="19"/>
  <c r="E1114" i="19"/>
  <c r="F1114" i="19"/>
  <c r="B1115" i="19"/>
  <c r="C1115" i="19"/>
  <c r="A1115" i="19" s="1"/>
  <c r="D1115" i="19"/>
  <c r="E1115" i="19"/>
  <c r="F1115" i="19" s="1"/>
  <c r="B1116" i="19"/>
  <c r="C1116" i="19"/>
  <c r="D1116" i="19"/>
  <c r="A1116" i="19" s="1"/>
  <c r="E1116" i="19"/>
  <c r="F1116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B1119" i="19"/>
  <c r="C1119" i="19"/>
  <c r="D1119" i="19"/>
  <c r="E1119" i="19"/>
  <c r="F1119" i="19" s="1"/>
  <c r="B1120" i="19"/>
  <c r="A1120" i="19" s="1"/>
  <c r="C1120" i="19"/>
  <c r="D1120" i="19"/>
  <c r="E1120" i="19"/>
  <c r="F1120" i="19"/>
  <c r="B1121" i="19"/>
  <c r="C1121" i="19"/>
  <c r="A1121" i="19" s="1"/>
  <c r="D1121" i="19"/>
  <c r="E1121" i="19"/>
  <c r="F1121" i="19" s="1"/>
  <c r="A1122" i="19"/>
  <c r="B1122" i="19"/>
  <c r="C1122" i="19"/>
  <c r="D1122" i="19"/>
  <c r="E1122" i="19"/>
  <c r="F1122" i="19" s="1"/>
  <c r="B1123" i="19"/>
  <c r="A1123" i="19" s="1"/>
  <c r="C1123" i="19"/>
  <c r="D1123" i="19"/>
  <c r="E1123" i="19"/>
  <c r="F1123" i="19" s="1"/>
  <c r="B1124" i="19"/>
  <c r="A1124" i="19" s="1"/>
  <c r="C1124" i="19"/>
  <c r="D1124" i="19"/>
  <c r="E1124" i="19"/>
  <c r="F1124" i="19"/>
  <c r="B1125" i="19"/>
  <c r="C1125" i="19"/>
  <c r="A1125" i="19" s="1"/>
  <c r="D1125" i="19"/>
  <c r="E1125" i="19"/>
  <c r="F1125" i="19" s="1"/>
  <c r="B1126" i="19"/>
  <c r="A1126" i="19" s="1"/>
  <c r="C1126" i="19"/>
  <c r="D1126" i="19"/>
  <c r="E1126" i="19"/>
  <c r="F1126" i="19" s="1"/>
  <c r="A1127" i="19"/>
  <c r="B1127" i="19"/>
  <c r="C1127" i="19"/>
  <c r="D1127" i="19"/>
  <c r="E1127" i="19"/>
  <c r="F1127" i="19" s="1"/>
  <c r="B1128" i="19"/>
  <c r="A1128" i="19" s="1"/>
  <c r="C1128" i="19"/>
  <c r="D1128" i="19"/>
  <c r="E1128" i="19"/>
  <c r="F1128" i="19"/>
  <c r="B1129" i="19"/>
  <c r="C1129" i="19"/>
  <c r="D1129" i="19"/>
  <c r="E1129" i="19"/>
  <c r="F1129" i="19" s="1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 s="1"/>
  <c r="B1132" i="19"/>
  <c r="C1132" i="19"/>
  <c r="D1132" i="19"/>
  <c r="A1132" i="19" s="1"/>
  <c r="E1132" i="19"/>
  <c r="F1132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B1135" i="19"/>
  <c r="A1135" i="19" s="1"/>
  <c r="C1135" i="19"/>
  <c r="D1135" i="19"/>
  <c r="E1135" i="19"/>
  <c r="F1135" i="19" s="1"/>
  <c r="B1136" i="19"/>
  <c r="A1136" i="19" s="1"/>
  <c r="C1136" i="19"/>
  <c r="D1136" i="19"/>
  <c r="E1136" i="19"/>
  <c r="F1136" i="19"/>
  <c r="B1137" i="19"/>
  <c r="C1137" i="19"/>
  <c r="A1137" i="19" s="1"/>
  <c r="D1137" i="19"/>
  <c r="E1137" i="19"/>
  <c r="F1137" i="19" s="1"/>
  <c r="B1138" i="19"/>
  <c r="A1138" i="19" s="1"/>
  <c r="C1138" i="19"/>
  <c r="D1138" i="19"/>
  <c r="E1138" i="19"/>
  <c r="F1138" i="19" s="1"/>
  <c r="B1139" i="19"/>
  <c r="A1139" i="19" s="1"/>
  <c r="C1139" i="19"/>
  <c r="D1139" i="19"/>
  <c r="E1139" i="19"/>
  <c r="F1139" i="19" s="1"/>
  <c r="B1140" i="19"/>
  <c r="A1140" i="19" s="1"/>
  <c r="C1140" i="19"/>
  <c r="D1140" i="19"/>
  <c r="E1140" i="19"/>
  <c r="F1140" i="19"/>
  <c r="B1141" i="19"/>
  <c r="C1141" i="19"/>
  <c r="A1141" i="19" s="1"/>
  <c r="D1141" i="19"/>
  <c r="E1141" i="19"/>
  <c r="F1141" i="19" s="1"/>
  <c r="B1142" i="19"/>
  <c r="A1142" i="19" s="1"/>
  <c r="C1142" i="19"/>
  <c r="D1142" i="19"/>
  <c r="E1142" i="19"/>
  <c r="F1142" i="19" s="1"/>
  <c r="A1143" i="19"/>
  <c r="B1143" i="19"/>
  <c r="C1143" i="19"/>
  <c r="D1143" i="19"/>
  <c r="E1143" i="19"/>
  <c r="F1143" i="19" s="1"/>
  <c r="B1144" i="19"/>
  <c r="C1144" i="19"/>
  <c r="D1144" i="19"/>
  <c r="E1144" i="19"/>
  <c r="F1144" i="19"/>
  <c r="B1145" i="19"/>
  <c r="C1145" i="19"/>
  <c r="A1145" i="19" s="1"/>
  <c r="D1145" i="19"/>
  <c r="E1145" i="19"/>
  <c r="F1145" i="19" s="1"/>
  <c r="A1146" i="19"/>
  <c r="B1146" i="19"/>
  <c r="C1146" i="19"/>
  <c r="D1146" i="19"/>
  <c r="E1146" i="19"/>
  <c r="F1146" i="19" s="1"/>
  <c r="A1147" i="19"/>
  <c r="B1147" i="19"/>
  <c r="C1147" i="19"/>
  <c r="D1147" i="19"/>
  <c r="E1147" i="19"/>
  <c r="F1147" i="19" s="1"/>
  <c r="B1148" i="19"/>
  <c r="A1148" i="19" s="1"/>
  <c r="C1148" i="19"/>
  <c r="D1148" i="19"/>
  <c r="E1148" i="19"/>
  <c r="F1148" i="19"/>
  <c r="B1149" i="19"/>
  <c r="C1149" i="19"/>
  <c r="A1149" i="19" s="1"/>
  <c r="D1149" i="19"/>
  <c r="E1149" i="19"/>
  <c r="F1149" i="19" s="1"/>
  <c r="A1150" i="19"/>
  <c r="B1150" i="19"/>
  <c r="C1150" i="19"/>
  <c r="D1150" i="19"/>
  <c r="E1150" i="19"/>
  <c r="F1150" i="19" s="1"/>
  <c r="A1151" i="19"/>
  <c r="B1151" i="19"/>
  <c r="C1151" i="19"/>
  <c r="D1151" i="19"/>
  <c r="E1151" i="19"/>
  <c r="F1151" i="19" s="1"/>
  <c r="B1152" i="19"/>
  <c r="A1152" i="19" s="1"/>
  <c r="C1152" i="19"/>
  <c r="D1152" i="19"/>
  <c r="E1152" i="19"/>
  <c r="F1152" i="19" s="1"/>
  <c r="B1153" i="19"/>
  <c r="C1153" i="19"/>
  <c r="A1153" i="19" s="1"/>
  <c r="D1153" i="19"/>
  <c r="E1153" i="19"/>
  <c r="F1153" i="19" s="1"/>
  <c r="B1154" i="19"/>
  <c r="A1154" i="19" s="1"/>
  <c r="C1154" i="19"/>
  <c r="D1154" i="19"/>
  <c r="E1154" i="19"/>
  <c r="F1154" i="19" s="1"/>
  <c r="B1155" i="19"/>
  <c r="C1155" i="19"/>
  <c r="D1155" i="19"/>
  <c r="E1155" i="19"/>
  <c r="F1155" i="19" s="1"/>
  <c r="B1156" i="19"/>
  <c r="A1156" i="19" s="1"/>
  <c r="C1156" i="19"/>
  <c r="D1156" i="19"/>
  <c r="E1156" i="19"/>
  <c r="F1156" i="19"/>
  <c r="B1157" i="19"/>
  <c r="C1157" i="19"/>
  <c r="A1157" i="19" s="1"/>
  <c r="D1157" i="19"/>
  <c r="E1157" i="19"/>
  <c r="F1157" i="19" s="1"/>
  <c r="B1158" i="19"/>
  <c r="A1158" i="19" s="1"/>
  <c r="C1158" i="19"/>
  <c r="D1158" i="19"/>
  <c r="E1158" i="19"/>
  <c r="F1158" i="19" s="1"/>
  <c r="A1159" i="19"/>
  <c r="B1159" i="19"/>
  <c r="C1159" i="19"/>
  <c r="D1159" i="19"/>
  <c r="E1159" i="19"/>
  <c r="F1159" i="19" s="1"/>
  <c r="B1160" i="19"/>
  <c r="C1160" i="19"/>
  <c r="D1160" i="19"/>
  <c r="E1160" i="19"/>
  <c r="F1160" i="19"/>
  <c r="B1161" i="19"/>
  <c r="C1161" i="19"/>
  <c r="A1161" i="19" s="1"/>
  <c r="D1161" i="19"/>
  <c r="E1161" i="19"/>
  <c r="F1161" i="19" s="1"/>
  <c r="A1162" i="19"/>
  <c r="B1162" i="19"/>
  <c r="C1162" i="19"/>
  <c r="D1162" i="19"/>
  <c r="E1162" i="19"/>
  <c r="F1162" i="19"/>
  <c r="B1163" i="19"/>
  <c r="C1163" i="19"/>
  <c r="A1163" i="19" s="1"/>
  <c r="D1163" i="19"/>
  <c r="E1163" i="19"/>
  <c r="F1163" i="19" s="1"/>
  <c r="A1164" i="19"/>
  <c r="B1164" i="19"/>
  <c r="C1164" i="19"/>
  <c r="D1164" i="19"/>
  <c r="E1164" i="19"/>
  <c r="F1164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B1167" i="19"/>
  <c r="A1167" i="19" s="1"/>
  <c r="C1167" i="19"/>
  <c r="D1167" i="19"/>
  <c r="E1167" i="19"/>
  <c r="F1167" i="19" s="1"/>
  <c r="B1168" i="19"/>
  <c r="C1168" i="19"/>
  <c r="D1168" i="19"/>
  <c r="E1168" i="19"/>
  <c r="F1168" i="19"/>
  <c r="B1169" i="19"/>
  <c r="C1169" i="19"/>
  <c r="A1169" i="19" s="1"/>
  <c r="D1169" i="19"/>
  <c r="E1169" i="19"/>
  <c r="F1169" i="19"/>
  <c r="A1170" i="19"/>
  <c r="B1170" i="19"/>
  <c r="C1170" i="19"/>
  <c r="D1170" i="19"/>
  <c r="E1170" i="19"/>
  <c r="F1170" i="19" s="1"/>
  <c r="B1171" i="19"/>
  <c r="C1171" i="19"/>
  <c r="D1171" i="19"/>
  <c r="E1171" i="19"/>
  <c r="F1171" i="19" s="1"/>
  <c r="B1172" i="19"/>
  <c r="A1172" i="19" s="1"/>
  <c r="C1172" i="19"/>
  <c r="D1172" i="19"/>
  <c r="E1172" i="19"/>
  <c r="F1172" i="19"/>
  <c r="B1173" i="19"/>
  <c r="C1173" i="19"/>
  <c r="A1173" i="19" s="1"/>
  <c r="D1173" i="19"/>
  <c r="E1173" i="19"/>
  <c r="F1173" i="19" s="1"/>
  <c r="B1174" i="19"/>
  <c r="A1174" i="19" s="1"/>
  <c r="C1174" i="19"/>
  <c r="D1174" i="19"/>
  <c r="E1174" i="19"/>
  <c r="F1174" i="19" s="1"/>
  <c r="B1175" i="19"/>
  <c r="C1175" i="19"/>
  <c r="A1175" i="19" s="1"/>
  <c r="D1175" i="19"/>
  <c r="E1175" i="19"/>
  <c r="F1175" i="19" s="1"/>
  <c r="B1176" i="19"/>
  <c r="C1176" i="19"/>
  <c r="D1176" i="19"/>
  <c r="A1176" i="19" s="1"/>
  <c r="E1176" i="19"/>
  <c r="F1176" i="19"/>
  <c r="B1177" i="19"/>
  <c r="C1177" i="19"/>
  <c r="D1177" i="19"/>
  <c r="E1177" i="19"/>
  <c r="F1177" i="19" s="1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 s="1"/>
  <c r="A1180" i="19"/>
  <c r="B1180" i="19"/>
  <c r="C1180" i="19"/>
  <c r="D1180" i="19"/>
  <c r="E1180" i="19"/>
  <c r="F1180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B1183" i="19"/>
  <c r="A1183" i="19" s="1"/>
  <c r="C1183" i="19"/>
  <c r="D1183" i="19"/>
  <c r="E1183" i="19"/>
  <c r="F1183" i="19" s="1"/>
  <c r="B1184" i="19"/>
  <c r="C1184" i="19"/>
  <c r="D1184" i="19"/>
  <c r="E1184" i="19"/>
  <c r="F1184" i="19"/>
  <c r="B1185" i="19"/>
  <c r="C1185" i="19"/>
  <c r="A1185" i="19" s="1"/>
  <c r="D1185" i="19"/>
  <c r="E1185" i="19"/>
  <c r="F1185" i="19" s="1"/>
  <c r="A1186" i="19"/>
  <c r="B1186" i="19"/>
  <c r="C1186" i="19"/>
  <c r="D1186" i="19"/>
  <c r="E1186" i="19"/>
  <c r="F1186" i="19" s="1"/>
  <c r="B1187" i="19"/>
  <c r="C1187" i="19"/>
  <c r="D1187" i="19"/>
  <c r="A1187" i="19" s="1"/>
  <c r="E1187" i="19"/>
  <c r="F1187" i="19" s="1"/>
  <c r="B1188" i="19"/>
  <c r="A1188" i="19" s="1"/>
  <c r="C1188" i="19"/>
  <c r="D1188" i="19"/>
  <c r="E1188" i="19"/>
  <c r="F1188" i="19" s="1"/>
  <c r="B1189" i="19"/>
  <c r="C1189" i="19"/>
  <c r="A1189" i="19" s="1"/>
  <c r="D1189" i="19"/>
  <c r="E1189" i="19"/>
  <c r="F1189" i="19" s="1"/>
  <c r="A1190" i="19"/>
  <c r="B1190" i="19"/>
  <c r="C1190" i="19"/>
  <c r="D1190" i="19"/>
  <c r="E1190" i="19"/>
  <c r="F1190" i="19" s="1"/>
  <c r="B1191" i="19"/>
  <c r="C1191" i="19"/>
  <c r="A1191" i="19" s="1"/>
  <c r="D1191" i="19"/>
  <c r="E1191" i="19"/>
  <c r="F1191" i="19" s="1"/>
  <c r="B1192" i="19"/>
  <c r="C1192" i="19"/>
  <c r="D1192" i="19"/>
  <c r="A1192" i="19" s="1"/>
  <c r="E1192" i="19"/>
  <c r="F1192" i="19"/>
  <c r="B1193" i="19"/>
  <c r="C1193" i="19"/>
  <c r="D1193" i="19"/>
  <c r="E1193" i="19"/>
  <c r="F1193" i="19" s="1"/>
  <c r="A1194" i="19"/>
  <c r="B1194" i="19"/>
  <c r="C1194" i="19"/>
  <c r="D1194" i="19"/>
  <c r="E1194" i="19"/>
  <c r="F1194" i="19" s="1"/>
  <c r="A1195" i="19"/>
  <c r="B1195" i="19"/>
  <c r="C1195" i="19"/>
  <c r="D1195" i="19"/>
  <c r="E1195" i="19"/>
  <c r="F1195" i="19" s="1"/>
  <c r="A1196" i="19"/>
  <c r="B1196" i="19"/>
  <c r="C1196" i="19"/>
  <c r="D1196" i="19"/>
  <c r="E1196" i="19"/>
  <c r="F1196" i="19"/>
  <c r="B1197" i="19"/>
  <c r="C1197" i="19"/>
  <c r="D1197" i="19"/>
  <c r="E1197" i="19"/>
  <c r="F1197" i="19" s="1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 s="1"/>
  <c r="B1200" i="19"/>
  <c r="C1200" i="19"/>
  <c r="D1200" i="19"/>
  <c r="E1200" i="19"/>
  <c r="F1200" i="19" s="1"/>
  <c r="B1201" i="19"/>
  <c r="C1201" i="19"/>
  <c r="A1201" i="19" s="1"/>
  <c r="D1201" i="19"/>
  <c r="E1201" i="19"/>
  <c r="F1201" i="19" s="1"/>
  <c r="B1202" i="19"/>
  <c r="A1202" i="19" s="1"/>
  <c r="C1202" i="19"/>
  <c r="D1202" i="19"/>
  <c r="E1202" i="19"/>
  <c r="F1202" i="19" s="1"/>
  <c r="B1203" i="19"/>
  <c r="C1203" i="19"/>
  <c r="D1203" i="19"/>
  <c r="E1203" i="19"/>
  <c r="F1203" i="19" s="1"/>
  <c r="B1204" i="19"/>
  <c r="A1204" i="19" s="1"/>
  <c r="C1204" i="19"/>
  <c r="D1204" i="19"/>
  <c r="E1204" i="19"/>
  <c r="F1204" i="19"/>
  <c r="B1205" i="19"/>
  <c r="C1205" i="19"/>
  <c r="A1205" i="19" s="1"/>
  <c r="D1205" i="19"/>
  <c r="E1205" i="19"/>
  <c r="F1205" i="19" s="1"/>
  <c r="A1206" i="19"/>
  <c r="B1206" i="19"/>
  <c r="C1206" i="19"/>
  <c r="D1206" i="19"/>
  <c r="E1206" i="19"/>
  <c r="F1206" i="19" s="1"/>
  <c r="B1207" i="19"/>
  <c r="C1207" i="19"/>
  <c r="D1207" i="19"/>
  <c r="E1207" i="19"/>
  <c r="F1207" i="19" s="1"/>
  <c r="B1208" i="19"/>
  <c r="A1208" i="19" s="1"/>
  <c r="C1208" i="19"/>
  <c r="D1208" i="19"/>
  <c r="E1208" i="19"/>
  <c r="F1208" i="19"/>
  <c r="B1209" i="19"/>
  <c r="C1209" i="19"/>
  <c r="A1209" i="19" s="1"/>
  <c r="D1209" i="19"/>
  <c r="E1209" i="19"/>
  <c r="F1209" i="19" s="1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 s="1"/>
  <c r="B1212" i="19"/>
  <c r="C1212" i="19"/>
  <c r="A1212" i="19" s="1"/>
  <c r="D1212" i="19"/>
  <c r="E1212" i="19"/>
  <c r="F1212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B1215" i="19"/>
  <c r="A1215" i="19" s="1"/>
  <c r="C1215" i="19"/>
  <c r="D1215" i="19"/>
  <c r="E1215" i="19"/>
  <c r="F1215" i="19" s="1"/>
  <c r="B1216" i="19"/>
  <c r="C1216" i="19"/>
  <c r="D1216" i="19"/>
  <c r="E1216" i="19"/>
  <c r="F1216" i="19"/>
  <c r="B1217" i="19"/>
  <c r="C1217" i="19"/>
  <c r="A1217" i="19" s="1"/>
  <c r="D1217" i="19"/>
  <c r="E1217" i="19"/>
  <c r="F1217" i="19"/>
  <c r="A1218" i="19"/>
  <c r="B1218" i="19"/>
  <c r="C1218" i="19"/>
  <c r="D1218" i="19"/>
  <c r="E1218" i="19"/>
  <c r="F1218" i="19" s="1"/>
  <c r="B1219" i="19"/>
  <c r="C1219" i="19"/>
  <c r="D1219" i="19"/>
  <c r="E1219" i="19"/>
  <c r="F1219" i="19" s="1"/>
  <c r="B1220" i="19"/>
  <c r="A1220" i="19" s="1"/>
  <c r="C1220" i="19"/>
  <c r="D1220" i="19"/>
  <c r="E1220" i="19"/>
  <c r="F1220" i="19"/>
  <c r="B1221" i="19"/>
  <c r="C1221" i="19"/>
  <c r="A1221" i="19" s="1"/>
  <c r="D1221" i="19"/>
  <c r="E1221" i="19"/>
  <c r="F1221" i="19" s="1"/>
  <c r="B1222" i="19"/>
  <c r="A1222" i="19" s="1"/>
  <c r="C1222" i="19"/>
  <c r="D1222" i="19"/>
  <c r="E1222" i="19"/>
  <c r="F1222" i="19" s="1"/>
  <c r="B1223" i="19"/>
  <c r="C1223" i="19"/>
  <c r="A1223" i="19" s="1"/>
  <c r="D1223" i="19"/>
  <c r="E1223" i="19"/>
  <c r="F1223" i="19" s="1"/>
  <c r="B1224" i="19"/>
  <c r="C1224" i="19"/>
  <c r="D1224" i="19"/>
  <c r="E1224" i="19"/>
  <c r="F1224" i="19"/>
  <c r="B1225" i="19"/>
  <c r="C1225" i="19"/>
  <c r="A1225" i="19" s="1"/>
  <c r="D1225" i="19"/>
  <c r="E1225" i="19"/>
  <c r="F1225" i="19" s="1"/>
  <c r="A1226" i="19"/>
  <c r="B1226" i="19"/>
  <c r="C1226" i="19"/>
  <c r="D1226" i="19"/>
  <c r="E1226" i="19"/>
  <c r="F1226" i="19"/>
  <c r="B1227" i="19"/>
  <c r="C1227" i="19"/>
  <c r="A1227" i="19" s="1"/>
  <c r="D1227" i="19"/>
  <c r="E1227" i="19"/>
  <c r="F1227" i="19" s="1"/>
  <c r="B1228" i="19"/>
  <c r="C1228" i="19"/>
  <c r="A1228" i="19" s="1"/>
  <c r="D1228" i="19"/>
  <c r="E1228" i="19"/>
  <c r="F1228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B1231" i="19"/>
  <c r="A1231" i="19" s="1"/>
  <c r="C1231" i="19"/>
  <c r="D1231" i="19"/>
  <c r="E1231" i="19"/>
  <c r="F1231" i="19" s="1"/>
  <c r="B1232" i="19"/>
  <c r="C1232" i="19"/>
  <c r="D1232" i="19"/>
  <c r="E1232" i="19"/>
  <c r="F1232" i="19"/>
  <c r="B1233" i="19"/>
  <c r="C1233" i="19"/>
  <c r="A1233" i="19" s="1"/>
  <c r="D1233" i="19"/>
  <c r="E1233" i="19"/>
  <c r="F1233" i="19"/>
  <c r="A1234" i="19"/>
  <c r="B1234" i="19"/>
  <c r="C1234" i="19"/>
  <c r="D1234" i="19"/>
  <c r="E1234" i="19"/>
  <c r="F1234" i="19" s="1"/>
  <c r="A1235" i="19"/>
  <c r="B1235" i="19"/>
  <c r="C1235" i="19"/>
  <c r="D1235" i="19"/>
  <c r="E1235" i="19"/>
  <c r="F1235" i="19" s="1"/>
  <c r="B1236" i="19"/>
  <c r="C1236" i="19"/>
  <c r="D1236" i="19"/>
  <c r="E1236" i="19"/>
  <c r="F1236" i="19" s="1"/>
  <c r="B1237" i="19"/>
  <c r="C1237" i="19"/>
  <c r="A1237" i="19" s="1"/>
  <c r="D1237" i="19"/>
  <c r="E1237" i="19"/>
  <c r="F1237" i="19" s="1"/>
  <c r="B1238" i="19"/>
  <c r="A1238" i="19" s="1"/>
  <c r="C1238" i="19"/>
  <c r="D1238" i="19"/>
  <c r="E1238" i="19"/>
  <c r="F1238" i="19" s="1"/>
  <c r="A1239" i="19"/>
  <c r="B1239" i="19"/>
  <c r="C1239" i="19"/>
  <c r="D1239" i="19"/>
  <c r="E1239" i="19"/>
  <c r="F1239" i="19" s="1"/>
  <c r="B1240" i="19"/>
  <c r="A1240" i="19" s="1"/>
  <c r="C1240" i="19"/>
  <c r="D1240" i="19"/>
  <c r="E1240" i="19"/>
  <c r="F1240" i="19"/>
  <c r="B1241" i="19"/>
  <c r="C1241" i="19"/>
  <c r="A1241" i="19" s="1"/>
  <c r="D1241" i="19"/>
  <c r="E1241" i="19"/>
  <c r="F1241" i="19" s="1"/>
  <c r="B1242" i="19"/>
  <c r="A1242" i="19" s="1"/>
  <c r="C1242" i="19"/>
  <c r="D1242" i="19"/>
  <c r="E1242" i="19"/>
  <c r="F1242" i="19"/>
  <c r="A1243" i="19"/>
  <c r="B1243" i="19"/>
  <c r="C1243" i="19"/>
  <c r="D1243" i="19"/>
  <c r="E1243" i="19"/>
  <c r="F1243" i="19" s="1"/>
  <c r="B1244" i="19"/>
  <c r="C1244" i="19"/>
  <c r="D1244" i="19"/>
  <c r="E1244" i="19"/>
  <c r="F1244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B1247" i="19"/>
  <c r="C1247" i="19"/>
  <c r="D1247" i="19"/>
  <c r="E1247" i="19"/>
  <c r="F1247" i="19" s="1"/>
  <c r="B1248" i="19"/>
  <c r="C1248" i="19"/>
  <c r="A1248" i="19" s="1"/>
  <c r="D1248" i="19"/>
  <c r="E1248" i="19"/>
  <c r="F1248" i="19"/>
  <c r="B1249" i="19"/>
  <c r="C1249" i="19"/>
  <c r="A1249" i="19" s="1"/>
  <c r="D1249" i="19"/>
  <c r="E1249" i="19"/>
  <c r="F1249" i="19"/>
  <c r="B1250" i="19"/>
  <c r="A1250" i="19" s="1"/>
  <c r="C1250" i="19"/>
  <c r="D1250" i="19"/>
  <c r="E1250" i="19"/>
  <c r="F1250" i="19"/>
  <c r="B1251" i="19"/>
  <c r="C1251" i="19"/>
  <c r="D1251" i="19"/>
  <c r="E1251" i="19"/>
  <c r="F1251" i="19" s="1"/>
  <c r="B1252" i="19"/>
  <c r="C1252" i="19"/>
  <c r="D1252" i="19"/>
  <c r="E1252" i="19"/>
  <c r="F1252" i="19"/>
  <c r="B1253" i="19"/>
  <c r="C1253" i="19"/>
  <c r="A1253" i="19" s="1"/>
  <c r="D1253" i="19"/>
  <c r="E1253" i="19"/>
  <c r="F1253" i="19"/>
  <c r="A1254" i="19"/>
  <c r="B1254" i="19"/>
  <c r="C1254" i="19"/>
  <c r="D1254" i="19"/>
  <c r="E1254" i="19"/>
  <c r="F1254" i="19" s="1"/>
  <c r="B1255" i="19"/>
  <c r="C1255" i="19"/>
  <c r="D1255" i="19"/>
  <c r="E1255" i="19"/>
  <c r="F1255" i="19" s="1"/>
  <c r="B1256" i="19"/>
  <c r="C1256" i="19"/>
  <c r="D1256" i="19"/>
  <c r="A1256" i="19" s="1"/>
  <c r="E1256" i="19"/>
  <c r="F1256" i="19"/>
  <c r="B1257" i="19"/>
  <c r="C1257" i="19"/>
  <c r="D1257" i="19"/>
  <c r="E1257" i="19"/>
  <c r="F1257" i="19" s="1"/>
  <c r="B1258" i="19"/>
  <c r="A1258" i="19" s="1"/>
  <c r="C1258" i="19"/>
  <c r="D1258" i="19"/>
  <c r="E1258" i="19"/>
  <c r="F1258" i="19" s="1"/>
  <c r="A1259" i="19"/>
  <c r="B1259" i="19"/>
  <c r="C1259" i="19"/>
  <c r="D1259" i="19"/>
  <c r="E1259" i="19"/>
  <c r="F1259" i="19" s="1"/>
  <c r="B1260" i="19"/>
  <c r="C1260" i="19"/>
  <c r="D1260" i="19"/>
  <c r="E1260" i="19"/>
  <c r="F1260" i="19"/>
  <c r="B1261" i="19"/>
  <c r="C1261" i="19"/>
  <c r="D1261" i="19"/>
  <c r="E1261" i="19"/>
  <c r="F1261" i="19" s="1"/>
  <c r="A1262" i="19"/>
  <c r="B1262" i="19"/>
  <c r="C1262" i="19"/>
  <c r="D1262" i="19"/>
  <c r="E1262" i="19"/>
  <c r="F1262" i="19"/>
  <c r="B1263" i="19"/>
  <c r="C1263" i="19"/>
  <c r="A1263" i="19" s="1"/>
  <c r="D1263" i="19"/>
  <c r="E1263" i="19"/>
  <c r="F1263" i="19" s="1"/>
  <c r="B1264" i="19"/>
  <c r="C1264" i="19"/>
  <c r="D1264" i="19"/>
  <c r="A1264" i="19" s="1"/>
  <c r="E1264" i="19"/>
  <c r="F1264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B1267" i="19"/>
  <c r="A1267" i="19" s="1"/>
  <c r="C1267" i="19"/>
  <c r="D1267" i="19"/>
  <c r="E1267" i="19"/>
  <c r="F1267" i="19" s="1"/>
  <c r="B1268" i="19"/>
  <c r="C1268" i="19"/>
  <c r="D1268" i="19"/>
  <c r="E1268" i="19"/>
  <c r="F1268" i="19"/>
  <c r="B1269" i="19"/>
  <c r="C1269" i="19"/>
  <c r="A1269" i="19" s="1"/>
  <c r="D1269" i="19"/>
  <c r="E1269" i="19"/>
  <c r="F1269" i="19"/>
  <c r="A1270" i="19"/>
  <c r="B1270" i="19"/>
  <c r="C1270" i="19"/>
  <c r="D1270" i="19"/>
  <c r="E1270" i="19"/>
  <c r="F1270" i="19" s="1"/>
  <c r="A1271" i="19"/>
  <c r="B1271" i="19"/>
  <c r="C1271" i="19"/>
  <c r="D1271" i="19"/>
  <c r="E1271" i="19"/>
  <c r="F1271" i="19" s="1"/>
  <c r="B1272" i="19"/>
  <c r="C1272" i="19"/>
  <c r="D1272" i="19"/>
  <c r="E1272" i="19"/>
  <c r="F1272" i="19"/>
  <c r="B1273" i="19"/>
  <c r="C1273" i="19"/>
  <c r="D1273" i="19"/>
  <c r="E1273" i="19"/>
  <c r="F1273" i="19" s="1"/>
  <c r="B1274" i="19"/>
  <c r="A1274" i="19" s="1"/>
  <c r="C1274" i="19"/>
  <c r="D1274" i="19"/>
  <c r="E1274" i="19"/>
  <c r="F1274" i="19"/>
  <c r="B1275" i="19"/>
  <c r="C1275" i="19"/>
  <c r="D1275" i="19"/>
  <c r="A1275" i="19" s="1"/>
  <c r="E1275" i="19"/>
  <c r="F1275" i="19" s="1"/>
  <c r="A1276" i="19"/>
  <c r="B1276" i="19"/>
  <c r="C1276" i="19"/>
  <c r="D1276" i="19"/>
  <c r="E1276" i="19"/>
  <c r="F1276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B1279" i="19"/>
  <c r="A1279" i="19" s="1"/>
  <c r="C1279" i="19"/>
  <c r="D1279" i="19"/>
  <c r="E1279" i="19"/>
  <c r="F1279" i="19" s="1"/>
  <c r="B1280" i="19"/>
  <c r="C1280" i="19"/>
  <c r="A1280" i="19" s="1"/>
  <c r="D1280" i="19"/>
  <c r="E1280" i="19"/>
  <c r="F1280" i="19" s="1"/>
  <c r="B1281" i="19"/>
  <c r="C1281" i="19"/>
  <c r="D1281" i="19"/>
  <c r="E1281" i="19"/>
  <c r="F1281" i="19"/>
  <c r="B1282" i="19"/>
  <c r="A1282" i="19" s="1"/>
  <c r="C1282" i="19"/>
  <c r="D1282" i="19"/>
  <c r="E1282" i="19"/>
  <c r="F1282" i="19"/>
  <c r="B1283" i="19"/>
  <c r="A1283" i="19" s="1"/>
  <c r="C1283" i="19"/>
  <c r="D1283" i="19"/>
  <c r="E1283" i="19"/>
  <c r="F1283" i="19" s="1"/>
  <c r="B1284" i="19"/>
  <c r="C1284" i="19"/>
  <c r="D1284" i="19"/>
  <c r="E1284" i="19"/>
  <c r="F1284" i="19"/>
  <c r="B1285" i="19"/>
  <c r="C1285" i="19"/>
  <c r="A1285" i="19" s="1"/>
  <c r="D1285" i="19"/>
  <c r="E1285" i="19"/>
  <c r="F1285" i="19" s="1"/>
  <c r="A1286" i="19"/>
  <c r="B1286" i="19"/>
  <c r="C1286" i="19"/>
  <c r="D1286" i="19"/>
  <c r="E1286" i="19"/>
  <c r="F1286" i="19" s="1"/>
  <c r="B1287" i="19"/>
  <c r="A1287" i="19" s="1"/>
  <c r="C1287" i="19"/>
  <c r="D1287" i="19"/>
  <c r="E1287" i="19"/>
  <c r="F1287" i="19" s="1"/>
  <c r="A1288" i="19"/>
  <c r="B1288" i="19"/>
  <c r="C1288" i="19"/>
  <c r="D1288" i="19"/>
  <c r="E1288" i="19"/>
  <c r="F1288" i="19" s="1"/>
  <c r="B1289" i="19"/>
  <c r="C1289" i="19"/>
  <c r="D1289" i="19"/>
  <c r="E1289" i="19"/>
  <c r="F1289" i="19" s="1"/>
  <c r="B1290" i="19"/>
  <c r="A1290" i="19" s="1"/>
  <c r="C1290" i="19"/>
  <c r="D1290" i="19"/>
  <c r="E1290" i="19"/>
  <c r="F1290" i="19" s="1"/>
  <c r="B1291" i="19"/>
  <c r="C1291" i="19"/>
  <c r="D1291" i="19"/>
  <c r="E1291" i="19"/>
  <c r="F1291" i="19" s="1"/>
  <c r="B1292" i="19"/>
  <c r="C1292" i="19"/>
  <c r="D1292" i="19"/>
  <c r="E1292" i="19"/>
  <c r="F1292" i="19"/>
  <c r="B1293" i="19"/>
  <c r="C1293" i="19"/>
  <c r="A1293" i="19" s="1"/>
  <c r="D1293" i="19"/>
  <c r="E1293" i="19"/>
  <c r="F1293" i="19" s="1"/>
  <c r="A1294" i="19"/>
  <c r="B1294" i="19"/>
  <c r="C1294" i="19"/>
  <c r="D1294" i="19"/>
  <c r="E1294" i="19"/>
  <c r="F1294" i="19" s="1"/>
  <c r="A1295" i="19"/>
  <c r="B1295" i="19"/>
  <c r="C1295" i="19"/>
  <c r="D1295" i="19"/>
  <c r="E1295" i="19"/>
  <c r="F1295" i="19" s="1"/>
  <c r="B1296" i="19"/>
  <c r="C1296" i="19"/>
  <c r="D1296" i="19"/>
  <c r="E1296" i="19"/>
  <c r="F1296" i="19"/>
  <c r="B1297" i="19"/>
  <c r="C1297" i="19"/>
  <c r="D1297" i="19"/>
  <c r="E1297" i="19"/>
  <c r="F1297" i="19" s="1"/>
  <c r="A1298" i="19"/>
  <c r="B1298" i="19"/>
  <c r="C1298" i="19"/>
  <c r="D1298" i="19"/>
  <c r="E1298" i="19"/>
  <c r="F1298" i="19" s="1"/>
  <c r="B1299" i="19"/>
  <c r="C1299" i="19"/>
  <c r="A1299" i="19" s="1"/>
  <c r="D1299" i="19"/>
  <c r="E1299" i="19"/>
  <c r="F1299" i="19" s="1"/>
  <c r="B1300" i="19"/>
  <c r="C1300" i="19"/>
  <c r="D1300" i="19"/>
  <c r="E1300" i="19"/>
  <c r="F1300" i="19" s="1"/>
  <c r="B1301" i="19"/>
  <c r="C1301" i="19"/>
  <c r="A1301" i="19" s="1"/>
  <c r="D1301" i="19"/>
  <c r="E1301" i="19"/>
  <c r="F1301" i="19" s="1"/>
  <c r="A1302" i="19"/>
  <c r="B1302" i="19"/>
  <c r="C1302" i="19"/>
  <c r="D1302" i="19"/>
  <c r="E1302" i="19"/>
  <c r="F1302" i="19" s="1"/>
  <c r="B1303" i="19"/>
  <c r="A1303" i="19" s="1"/>
  <c r="C1303" i="19"/>
  <c r="D1303" i="19"/>
  <c r="E1303" i="19"/>
  <c r="F1303" i="19" s="1"/>
  <c r="B1304" i="19"/>
  <c r="C1304" i="19"/>
  <c r="D1304" i="19"/>
  <c r="E1304" i="19"/>
  <c r="F1304" i="19"/>
  <c r="B1305" i="19"/>
  <c r="C1305" i="19"/>
  <c r="A1305" i="19" s="1"/>
  <c r="D1305" i="19"/>
  <c r="E1305" i="19"/>
  <c r="F1305" i="19" s="1"/>
  <c r="B1306" i="19"/>
  <c r="A1306" i="19" s="1"/>
  <c r="C1306" i="19"/>
  <c r="D1306" i="19"/>
  <c r="E1306" i="19"/>
  <c r="F1306" i="19" s="1"/>
  <c r="B1307" i="19"/>
  <c r="C1307" i="19"/>
  <c r="D1307" i="19"/>
  <c r="A1307" i="19" s="1"/>
  <c r="E1307" i="19"/>
  <c r="F1307" i="19" s="1"/>
  <c r="A1308" i="19"/>
  <c r="B1308" i="19"/>
  <c r="C1308" i="19"/>
  <c r="D1308" i="19"/>
  <c r="E1308" i="19"/>
  <c r="F1308" i="19"/>
  <c r="B1309" i="19"/>
  <c r="C1309" i="19"/>
  <c r="D1309" i="19"/>
  <c r="E1309" i="19"/>
  <c r="F1309" i="19" s="1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 s="1"/>
  <c r="B1312" i="19"/>
  <c r="A1312" i="19" s="1"/>
  <c r="C1312" i="19"/>
  <c r="D1312" i="19"/>
  <c r="E1312" i="19"/>
  <c r="F1312" i="19" s="1"/>
  <c r="B1313" i="19"/>
  <c r="C1313" i="19"/>
  <c r="D1313" i="19"/>
  <c r="E1313" i="19"/>
  <c r="F1313" i="19"/>
  <c r="B1314" i="19"/>
  <c r="A1314" i="19" s="1"/>
  <c r="C1314" i="19"/>
  <c r="D1314" i="19"/>
  <c r="E1314" i="19"/>
  <c r="F1314" i="19"/>
  <c r="B1315" i="19"/>
  <c r="C1315" i="19"/>
  <c r="D1315" i="19"/>
  <c r="E1315" i="19"/>
  <c r="F1315" i="19" s="1"/>
  <c r="B1316" i="19"/>
  <c r="C1316" i="19"/>
  <c r="D1316" i="19"/>
  <c r="E1316" i="19"/>
  <c r="F1316" i="19"/>
  <c r="B1317" i="19"/>
  <c r="C1317" i="19"/>
  <c r="A1317" i="19" s="1"/>
  <c r="D1317" i="19"/>
  <c r="E1317" i="19"/>
  <c r="F1317" i="19" s="1"/>
  <c r="A1318" i="19"/>
  <c r="B1318" i="19"/>
  <c r="C1318" i="19"/>
  <c r="D1318" i="19"/>
  <c r="E1318" i="19"/>
  <c r="F1318" i="19" s="1"/>
  <c r="B1319" i="19"/>
  <c r="A1319" i="19" s="1"/>
  <c r="C1319" i="19"/>
  <c r="D1319" i="19"/>
  <c r="E1319" i="19"/>
  <c r="F1319" i="19" s="1"/>
  <c r="B1320" i="19"/>
  <c r="A1320" i="19" s="1"/>
  <c r="C1320" i="19"/>
  <c r="D1320" i="19"/>
  <c r="E1320" i="19"/>
  <c r="F1320" i="19" s="1"/>
  <c r="B1321" i="19"/>
  <c r="C1321" i="19"/>
  <c r="D1321" i="19"/>
  <c r="E1321" i="19"/>
  <c r="F1321" i="19" s="1"/>
  <c r="A1322" i="19"/>
  <c r="B1322" i="19"/>
  <c r="C1322" i="19"/>
  <c r="D1322" i="19"/>
  <c r="E1322" i="19"/>
  <c r="F1322" i="19" s="1"/>
  <c r="A1323" i="19"/>
  <c r="B1323" i="19"/>
  <c r="C1323" i="19"/>
  <c r="D1323" i="19"/>
  <c r="E1323" i="19"/>
  <c r="F1323" i="19" s="1"/>
  <c r="B1324" i="19"/>
  <c r="C1324" i="19"/>
  <c r="D1324" i="19"/>
  <c r="E1324" i="19"/>
  <c r="F1324" i="19"/>
  <c r="B1325" i="19"/>
  <c r="C1325" i="19"/>
  <c r="A1325" i="19" s="1"/>
  <c r="D1325" i="19"/>
  <c r="E1325" i="19"/>
  <c r="F1325" i="19"/>
  <c r="A1326" i="19"/>
  <c r="B1326" i="19"/>
  <c r="C1326" i="19"/>
  <c r="D1326" i="19"/>
  <c r="E1326" i="19"/>
  <c r="F1326" i="19" s="1"/>
  <c r="B1327" i="19"/>
  <c r="C1327" i="19"/>
  <c r="D1327" i="19"/>
  <c r="E1327" i="19"/>
  <c r="F1327" i="19" s="1"/>
  <c r="B1328" i="19"/>
  <c r="C1328" i="19"/>
  <c r="D1328" i="19"/>
  <c r="E1328" i="19"/>
  <c r="F1328" i="19"/>
  <c r="B1329" i="19"/>
  <c r="C1329" i="19"/>
  <c r="A1329" i="19" s="1"/>
  <c r="D1329" i="19"/>
  <c r="E1329" i="19"/>
  <c r="F1329" i="19" s="1"/>
  <c r="B1330" i="19"/>
  <c r="A1330" i="19" s="1"/>
  <c r="C1330" i="19"/>
  <c r="D1330" i="19"/>
  <c r="E1330" i="19"/>
  <c r="F1330" i="19" s="1"/>
  <c r="B1331" i="19"/>
  <c r="C1331" i="19"/>
  <c r="A1331" i="19" s="1"/>
  <c r="D1331" i="19"/>
  <c r="E1331" i="19"/>
  <c r="F1331" i="19" s="1"/>
  <c r="B1332" i="19"/>
  <c r="C1332" i="19"/>
  <c r="D1332" i="19"/>
  <c r="E1332" i="19"/>
  <c r="F1332" i="19" s="1"/>
  <c r="B1333" i="19"/>
  <c r="C1333" i="19"/>
  <c r="A1333" i="19" s="1"/>
  <c r="D1333" i="19"/>
  <c r="E1333" i="19"/>
  <c r="F1333" i="19"/>
  <c r="B1334" i="19"/>
  <c r="A1334" i="19" s="1"/>
  <c r="C1334" i="19"/>
  <c r="D1334" i="19"/>
  <c r="E1334" i="19"/>
  <c r="F1334" i="19" s="1"/>
  <c r="B1335" i="19"/>
  <c r="A1335" i="19" s="1"/>
  <c r="C1335" i="19"/>
  <c r="D1335" i="19"/>
  <c r="E1335" i="19"/>
  <c r="F1335" i="19" s="1"/>
  <c r="B1336" i="19"/>
  <c r="A1336" i="19" s="1"/>
  <c r="C1336" i="19"/>
  <c r="D1336" i="19"/>
  <c r="E1336" i="19"/>
  <c r="F1336" i="19"/>
  <c r="B1337" i="19"/>
  <c r="C1337" i="19"/>
  <c r="A1337" i="19" s="1"/>
  <c r="D1337" i="19"/>
  <c r="E1337" i="19"/>
  <c r="F1337" i="19" s="1"/>
  <c r="B1338" i="19"/>
  <c r="A1338" i="19" s="1"/>
  <c r="C1338" i="19"/>
  <c r="D1338" i="19"/>
  <c r="E1338" i="19"/>
  <c r="F1338" i="19"/>
  <c r="B1339" i="19"/>
  <c r="C1339" i="19"/>
  <c r="A1339" i="19" s="1"/>
  <c r="D1339" i="19"/>
  <c r="E1339" i="19"/>
  <c r="F1339" i="19" s="1"/>
  <c r="B1340" i="19"/>
  <c r="C1340" i="19"/>
  <c r="A1340" i="19" s="1"/>
  <c r="D1340" i="19"/>
  <c r="E1340" i="19"/>
  <c r="F1340" i="19"/>
  <c r="B1341" i="19"/>
  <c r="C1341" i="19"/>
  <c r="A1341" i="19" s="1"/>
  <c r="D1341" i="19"/>
  <c r="E1341" i="19"/>
  <c r="F1341" i="19"/>
  <c r="A1342" i="19"/>
  <c r="B1342" i="19"/>
  <c r="C1342" i="19"/>
  <c r="D1342" i="19"/>
  <c r="E1342" i="19"/>
  <c r="F1342" i="19" s="1"/>
  <c r="B1343" i="19"/>
  <c r="A1343" i="19" s="1"/>
  <c r="C1343" i="19"/>
  <c r="D1343" i="19"/>
  <c r="E1343" i="19"/>
  <c r="F1343" i="19" s="1"/>
  <c r="A1344" i="19"/>
  <c r="B1344" i="19"/>
  <c r="C1344" i="19"/>
  <c r="D1344" i="19"/>
  <c r="E1344" i="19"/>
  <c r="F1344" i="19" s="1"/>
  <c r="B1345" i="19"/>
  <c r="C1345" i="19"/>
  <c r="A1345" i="19" s="1"/>
  <c r="D1345" i="19"/>
  <c r="E1345" i="19"/>
  <c r="F1345" i="19" s="1"/>
  <c r="B1346" i="19"/>
  <c r="A1346" i="19" s="1"/>
  <c r="C1346" i="19"/>
  <c r="D1346" i="19"/>
  <c r="E1346" i="19"/>
  <c r="F1346" i="19"/>
  <c r="A1347" i="19"/>
  <c r="B1347" i="19"/>
  <c r="C1347" i="19"/>
  <c r="D1347" i="19"/>
  <c r="E1347" i="19"/>
  <c r="F1347" i="19" s="1"/>
  <c r="B1348" i="19"/>
  <c r="C1348" i="19"/>
  <c r="D1348" i="19"/>
  <c r="E1348" i="19"/>
  <c r="F1348" i="19" s="1"/>
  <c r="B1349" i="19"/>
  <c r="C1349" i="19"/>
  <c r="A1349" i="19" s="1"/>
  <c r="D1349" i="19"/>
  <c r="E1349" i="19"/>
  <c r="F1349" i="19"/>
  <c r="A1350" i="19"/>
  <c r="B1350" i="19"/>
  <c r="C1350" i="19"/>
  <c r="D1350" i="19"/>
  <c r="E1350" i="19"/>
  <c r="F1350" i="19" s="1"/>
  <c r="B1351" i="19"/>
  <c r="C1351" i="19"/>
  <c r="D1351" i="19"/>
  <c r="E1351" i="19"/>
  <c r="F1351" i="19" s="1"/>
  <c r="A1352" i="19"/>
  <c r="B1352" i="19"/>
  <c r="C1352" i="19"/>
  <c r="D1352" i="19"/>
  <c r="E1352" i="19"/>
  <c r="F1352" i="19"/>
  <c r="B1353" i="19"/>
  <c r="C1353" i="19"/>
  <c r="A1353" i="19" s="1"/>
  <c r="D1353" i="19"/>
  <c r="E1353" i="19"/>
  <c r="F1353" i="19" s="1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 s="1"/>
  <c r="B1356" i="19"/>
  <c r="C1356" i="19"/>
  <c r="D1356" i="19"/>
  <c r="E1356" i="19"/>
  <c r="F1356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B1359" i="19"/>
  <c r="C1359" i="19"/>
  <c r="D1359" i="19"/>
  <c r="E1359" i="19"/>
  <c r="F1359" i="19" s="1"/>
  <c r="B1360" i="19"/>
  <c r="A1360" i="19" s="1"/>
  <c r="C1360" i="19"/>
  <c r="D1360" i="19"/>
  <c r="E1360" i="19"/>
  <c r="F1360" i="19"/>
  <c r="B1361" i="19"/>
  <c r="C1361" i="19"/>
  <c r="A1361" i="19" s="1"/>
  <c r="D1361" i="19"/>
  <c r="E1361" i="19"/>
  <c r="F1361" i="19" s="1"/>
  <c r="B1362" i="19"/>
  <c r="A1362" i="19" s="1"/>
  <c r="C1362" i="19"/>
  <c r="D1362" i="19"/>
  <c r="E1362" i="19"/>
  <c r="F1362" i="19" s="1"/>
  <c r="B1363" i="19"/>
  <c r="A1363" i="19" s="1"/>
  <c r="C1363" i="19"/>
  <c r="D1363" i="19"/>
  <c r="E1363" i="19"/>
  <c r="F1363" i="19" s="1"/>
  <c r="B1364" i="19"/>
  <c r="A1364" i="19" s="1"/>
  <c r="C1364" i="19"/>
  <c r="D1364" i="19"/>
  <c r="E1364" i="19"/>
  <c r="F1364" i="19"/>
  <c r="B1365" i="19"/>
  <c r="C1365" i="19"/>
  <c r="A1365" i="19" s="1"/>
  <c r="D1365" i="19"/>
  <c r="E1365" i="19"/>
  <c r="F1365" i="19" s="1"/>
  <c r="B1366" i="19"/>
  <c r="A1366" i="19" s="1"/>
  <c r="C1366" i="19"/>
  <c r="D1366" i="19"/>
  <c r="E1366" i="19"/>
  <c r="F1366" i="19" s="1"/>
  <c r="B1367" i="19"/>
  <c r="A1367" i="19" s="1"/>
  <c r="C1367" i="19"/>
  <c r="D1367" i="19"/>
  <c r="E1367" i="19"/>
  <c r="F1367" i="19" s="1"/>
  <c r="B1368" i="19"/>
  <c r="A1368" i="19" s="1"/>
  <c r="C1368" i="19"/>
  <c r="D1368" i="19"/>
  <c r="E1368" i="19"/>
  <c r="F1368" i="19"/>
  <c r="B1369" i="19"/>
  <c r="C1369" i="19"/>
  <c r="A1369" i="19" s="1"/>
  <c r="D1369" i="19"/>
  <c r="E1369" i="19"/>
  <c r="F1369" i="19" s="1"/>
  <c r="B1370" i="19"/>
  <c r="A1370" i="19" s="1"/>
  <c r="C1370" i="19"/>
  <c r="D1370" i="19"/>
  <c r="E1370" i="19"/>
  <c r="F1370" i="19" s="1"/>
  <c r="B1371" i="19"/>
  <c r="C1371" i="19"/>
  <c r="A1371" i="19" s="1"/>
  <c r="D1371" i="19"/>
  <c r="E1371" i="19"/>
  <c r="F1371" i="19" s="1"/>
  <c r="B1372" i="19"/>
  <c r="C1372" i="19"/>
  <c r="D1372" i="19"/>
  <c r="E1372" i="19"/>
  <c r="F1372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B1375" i="19"/>
  <c r="A1375" i="19" s="1"/>
  <c r="C1375" i="19"/>
  <c r="D1375" i="19"/>
  <c r="E1375" i="19"/>
  <c r="F1375" i="19" s="1"/>
  <c r="B1376" i="19"/>
  <c r="C1376" i="19"/>
  <c r="D1376" i="19"/>
  <c r="E1376" i="19"/>
  <c r="F1376" i="19" s="1"/>
  <c r="B1377" i="19"/>
  <c r="C1377" i="19"/>
  <c r="D1377" i="19"/>
  <c r="E1377" i="19"/>
  <c r="F1377" i="19"/>
  <c r="B1378" i="19"/>
  <c r="A1378" i="19" s="1"/>
  <c r="C1378" i="19"/>
  <c r="D1378" i="19"/>
  <c r="E1378" i="19"/>
  <c r="F1378" i="19"/>
  <c r="B1379" i="19"/>
  <c r="C1379" i="19"/>
  <c r="D1379" i="19"/>
  <c r="E1379" i="19"/>
  <c r="F1379" i="19" s="1"/>
  <c r="B1380" i="19"/>
  <c r="A1380" i="19" s="1"/>
  <c r="C1380" i="19"/>
  <c r="D1380" i="19"/>
  <c r="E1380" i="19"/>
  <c r="F1380" i="19"/>
  <c r="B1381" i="19"/>
  <c r="C1381" i="19"/>
  <c r="A1381" i="19" s="1"/>
  <c r="D1381" i="19"/>
  <c r="E1381" i="19"/>
  <c r="F1381" i="19" s="1"/>
  <c r="B1382" i="19"/>
  <c r="A1382" i="19" s="1"/>
  <c r="C1382" i="19"/>
  <c r="D1382" i="19"/>
  <c r="E1382" i="19"/>
  <c r="F1382" i="19" s="1"/>
  <c r="B1383" i="19"/>
  <c r="A1383" i="19" s="1"/>
  <c r="C1383" i="19"/>
  <c r="D1383" i="19"/>
  <c r="E1383" i="19"/>
  <c r="F1383" i="19" s="1"/>
  <c r="A1384" i="19"/>
  <c r="B1384" i="19"/>
  <c r="C1384" i="19"/>
  <c r="D1384" i="19"/>
  <c r="E1384" i="19"/>
  <c r="F1384" i="19" s="1"/>
  <c r="B1385" i="19"/>
  <c r="C1385" i="19"/>
  <c r="D1385" i="19"/>
  <c r="E1385" i="19"/>
  <c r="F1385" i="19" s="1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 s="1"/>
  <c r="B1388" i="19"/>
  <c r="C1388" i="19"/>
  <c r="D1388" i="19"/>
  <c r="E1388" i="19"/>
  <c r="F1388" i="19"/>
  <c r="B1389" i="19"/>
  <c r="C1389" i="19"/>
  <c r="A1389" i="19" s="1"/>
  <c r="D1389" i="19"/>
  <c r="E1389" i="19"/>
  <c r="F1389" i="19"/>
  <c r="A1390" i="19"/>
  <c r="B1390" i="19"/>
  <c r="C1390" i="19"/>
  <c r="D1390" i="19"/>
  <c r="E1390" i="19"/>
  <c r="F1390" i="19" s="1"/>
  <c r="B1391" i="19"/>
  <c r="C1391" i="19"/>
  <c r="D1391" i="19"/>
  <c r="E1391" i="19"/>
  <c r="F1391" i="19" s="1"/>
  <c r="B1392" i="19"/>
  <c r="A1392" i="19" s="1"/>
  <c r="C1392" i="19"/>
  <c r="D1392" i="19"/>
  <c r="E1392" i="19"/>
  <c r="F1392" i="19"/>
  <c r="B1393" i="19"/>
  <c r="C1393" i="19"/>
  <c r="A1393" i="19" s="1"/>
  <c r="D1393" i="19"/>
  <c r="E1393" i="19"/>
  <c r="F1393" i="19" s="1"/>
  <c r="B1394" i="19"/>
  <c r="A1394" i="19" s="1"/>
  <c r="C1394" i="19"/>
  <c r="D1394" i="19"/>
  <c r="E1394" i="19"/>
  <c r="F1394" i="19" s="1"/>
  <c r="B1395" i="19"/>
  <c r="C1395" i="19"/>
  <c r="D1395" i="19"/>
  <c r="A1395" i="19" s="1"/>
  <c r="E1395" i="19"/>
  <c r="F1395" i="19" s="1"/>
  <c r="B1396" i="19"/>
  <c r="A1396" i="19" s="1"/>
  <c r="C1396" i="19"/>
  <c r="D1396" i="19"/>
  <c r="E1396" i="19"/>
  <c r="F1396" i="19" s="1"/>
  <c r="B1397" i="19"/>
  <c r="C1397" i="19"/>
  <c r="A1397" i="19" s="1"/>
  <c r="D1397" i="19"/>
  <c r="E1397" i="19"/>
  <c r="F1397" i="19"/>
  <c r="B1398" i="19"/>
  <c r="A1398" i="19" s="1"/>
  <c r="C1398" i="19"/>
  <c r="D1398" i="19"/>
  <c r="E1398" i="19"/>
  <c r="F1398" i="19" s="1"/>
  <c r="B1399" i="19"/>
  <c r="C1399" i="19"/>
  <c r="D1399" i="19"/>
  <c r="E1399" i="19"/>
  <c r="F1399" i="19" s="1"/>
  <c r="B1400" i="19"/>
  <c r="A1400" i="19" s="1"/>
  <c r="C1400" i="19"/>
  <c r="D1400" i="19"/>
  <c r="E1400" i="19"/>
  <c r="F1400" i="19"/>
  <c r="B1401" i="19"/>
  <c r="C1401" i="19"/>
  <c r="A1401" i="19" s="1"/>
  <c r="D1401" i="19"/>
  <c r="E1401" i="19"/>
  <c r="F1401" i="19" s="1"/>
  <c r="B1402" i="19"/>
  <c r="A1402" i="19" s="1"/>
  <c r="C1402" i="19"/>
  <c r="D1402" i="19"/>
  <c r="E1402" i="19"/>
  <c r="F1402" i="19"/>
  <c r="B1403" i="19"/>
  <c r="C1403" i="19"/>
  <c r="A1403" i="19" s="1"/>
  <c r="D1403" i="19"/>
  <c r="E1403" i="19"/>
  <c r="F1403" i="19" s="1"/>
  <c r="A1404" i="19"/>
  <c r="B1404" i="19"/>
  <c r="C1404" i="19"/>
  <c r="D1404" i="19"/>
  <c r="E1404" i="19"/>
  <c r="F1404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B1407" i="19"/>
  <c r="A1407" i="19" s="1"/>
  <c r="C1407" i="19"/>
  <c r="D1407" i="19"/>
  <c r="E1407" i="19"/>
  <c r="F1407" i="19" s="1"/>
  <c r="B1408" i="19"/>
  <c r="C1408" i="19"/>
  <c r="A1408" i="19" s="1"/>
  <c r="D1408" i="19"/>
  <c r="E1408" i="19"/>
  <c r="F1408" i="19" s="1"/>
  <c r="B1409" i="19"/>
  <c r="C1409" i="19"/>
  <c r="A1409" i="19" s="1"/>
  <c r="D1409" i="19"/>
  <c r="E1409" i="19"/>
  <c r="F1409" i="19" s="1"/>
  <c r="B1410" i="19"/>
  <c r="A1410" i="19" s="1"/>
  <c r="C1410" i="19"/>
  <c r="D1410" i="19"/>
  <c r="E1410" i="19"/>
  <c r="F1410" i="19" s="1"/>
  <c r="B1411" i="19"/>
  <c r="A1411" i="19" s="1"/>
  <c r="C1411" i="19"/>
  <c r="D1411" i="19"/>
  <c r="E1411" i="19"/>
  <c r="F1411" i="19" s="1"/>
  <c r="B1412" i="19"/>
  <c r="C1412" i="19"/>
  <c r="D1412" i="19"/>
  <c r="E1412" i="19"/>
  <c r="F1412" i="19"/>
  <c r="B1413" i="19"/>
  <c r="C1413" i="19"/>
  <c r="A1413" i="19" s="1"/>
  <c r="D1413" i="19"/>
  <c r="E1413" i="19"/>
  <c r="F1413" i="19"/>
  <c r="A1414" i="19"/>
  <c r="B1414" i="19"/>
  <c r="C1414" i="19"/>
  <c r="D1414" i="19"/>
  <c r="E1414" i="19"/>
  <c r="F1414" i="19" s="1"/>
  <c r="B1415" i="19"/>
  <c r="C1415" i="19"/>
  <c r="D1415" i="19"/>
  <c r="E1415" i="19"/>
  <c r="F1415" i="19" s="1"/>
  <c r="A1416" i="19"/>
  <c r="B1416" i="19"/>
  <c r="C1416" i="19"/>
  <c r="D1416" i="19"/>
  <c r="E1416" i="19"/>
  <c r="F1416" i="19"/>
  <c r="B1417" i="19"/>
  <c r="C1417" i="19"/>
  <c r="A1417" i="19" s="1"/>
  <c r="D1417" i="19"/>
  <c r="E1417" i="19"/>
  <c r="F1417" i="19" s="1"/>
  <c r="A1418" i="19"/>
  <c r="B1418" i="19"/>
  <c r="C1418" i="19"/>
  <c r="D1418" i="19"/>
  <c r="E1418" i="19"/>
  <c r="F1418" i="19"/>
  <c r="B1419" i="19"/>
  <c r="C1419" i="19"/>
  <c r="A1419" i="19" s="1"/>
  <c r="D1419" i="19"/>
  <c r="E1419" i="19"/>
  <c r="F1419" i="19" s="1"/>
  <c r="B1420" i="19"/>
  <c r="C1420" i="19"/>
  <c r="D1420" i="19"/>
  <c r="E1420" i="19"/>
  <c r="F1420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B1423" i="19"/>
  <c r="A1423" i="19" s="1"/>
  <c r="C1423" i="19"/>
  <c r="D1423" i="19"/>
  <c r="E1423" i="19"/>
  <c r="F1423" i="19" s="1"/>
  <c r="B1424" i="19"/>
  <c r="C1424" i="19"/>
  <c r="D1424" i="19"/>
  <c r="E1424" i="19"/>
  <c r="F1424" i="19"/>
  <c r="B1425" i="19"/>
  <c r="C1425" i="19"/>
  <c r="A1425" i="19" s="1"/>
  <c r="D1425" i="19"/>
  <c r="E1425" i="19"/>
  <c r="F1425" i="19"/>
  <c r="B1426" i="19"/>
  <c r="A1426" i="19" s="1"/>
  <c r="C1426" i="19"/>
  <c r="D1426" i="19"/>
  <c r="E1426" i="19"/>
  <c r="F1426" i="19" s="1"/>
  <c r="B1427" i="19"/>
  <c r="C1427" i="19"/>
  <c r="D1427" i="19"/>
  <c r="E1427" i="19"/>
  <c r="F1427" i="19" s="1"/>
  <c r="B1428" i="19"/>
  <c r="C1428" i="19"/>
  <c r="D1428" i="19"/>
  <c r="E1428" i="19"/>
  <c r="F1428" i="19"/>
  <c r="B1429" i="19"/>
  <c r="C1429" i="19"/>
  <c r="A1429" i="19" s="1"/>
  <c r="D1429" i="19"/>
  <c r="E1429" i="19"/>
  <c r="F1429" i="19"/>
  <c r="B1430" i="19"/>
  <c r="A1430" i="19" s="1"/>
  <c r="C1430" i="19"/>
  <c r="D1430" i="19"/>
  <c r="E1430" i="19"/>
  <c r="F1430" i="19" s="1"/>
  <c r="B1431" i="19"/>
  <c r="C1431" i="19"/>
  <c r="A1431" i="19" s="1"/>
  <c r="D1431" i="19"/>
  <c r="E1431" i="19"/>
  <c r="F1431" i="19" s="1"/>
  <c r="B1432" i="19"/>
  <c r="C1432" i="19"/>
  <c r="D1432" i="19"/>
  <c r="A1432" i="19" s="1"/>
  <c r="E1432" i="19"/>
  <c r="F1432" i="19"/>
  <c r="B1433" i="19"/>
  <c r="C1433" i="19"/>
  <c r="D1433" i="19"/>
  <c r="E1433" i="19"/>
  <c r="F1433" i="19" s="1"/>
  <c r="B1434" i="19"/>
  <c r="A1434" i="19" s="1"/>
  <c r="C1434" i="19"/>
  <c r="D1434" i="19"/>
  <c r="E1434" i="19"/>
  <c r="F1434" i="19"/>
  <c r="B1435" i="19"/>
  <c r="C1435" i="19"/>
  <c r="A1435" i="19" s="1"/>
  <c r="D1435" i="19"/>
  <c r="E1435" i="19"/>
  <c r="F1435" i="19" s="1"/>
  <c r="A1436" i="19"/>
  <c r="B1436" i="19"/>
  <c r="C1436" i="19"/>
  <c r="D1436" i="19"/>
  <c r="E1436" i="19"/>
  <c r="F1436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B1439" i="19"/>
  <c r="A1439" i="19" s="1"/>
  <c r="C1439" i="19"/>
  <c r="D1439" i="19"/>
  <c r="E1439" i="19"/>
  <c r="F1439" i="19" s="1"/>
  <c r="B1440" i="19"/>
  <c r="C1440" i="19"/>
  <c r="A1440" i="19" s="1"/>
  <c r="D1440" i="19"/>
  <c r="E1440" i="19"/>
  <c r="F1440" i="19"/>
  <c r="B1441" i="19"/>
  <c r="C1441" i="19"/>
  <c r="D1441" i="19"/>
  <c r="E1441" i="19"/>
  <c r="F1441" i="19"/>
  <c r="B1442" i="19"/>
  <c r="A1442" i="19" s="1"/>
  <c r="C1442" i="19"/>
  <c r="D1442" i="19"/>
  <c r="E1442" i="19"/>
  <c r="F1442" i="19" s="1"/>
  <c r="B1443" i="19"/>
  <c r="A1443" i="19" s="1"/>
  <c r="C1443" i="19"/>
  <c r="D1443" i="19"/>
  <c r="E1443" i="19"/>
  <c r="F1443" i="19" s="1"/>
  <c r="B1444" i="19"/>
  <c r="A1444" i="19" s="1"/>
  <c r="C1444" i="19"/>
  <c r="D1444" i="19"/>
  <c r="E1444" i="19"/>
  <c r="F1444" i="19"/>
  <c r="B1445" i="19"/>
  <c r="C1445" i="19"/>
  <c r="A1445" i="19" s="1"/>
  <c r="D1445" i="19"/>
  <c r="E1445" i="19"/>
  <c r="F1445" i="19" s="1"/>
  <c r="A1446" i="19"/>
  <c r="B1446" i="19"/>
  <c r="C1446" i="19"/>
  <c r="D1446" i="19"/>
  <c r="E1446" i="19"/>
  <c r="F1446" i="19" s="1"/>
  <c r="B1447" i="19"/>
  <c r="A1447" i="19" s="1"/>
  <c r="C1447" i="19"/>
  <c r="D1447" i="19"/>
  <c r="E1447" i="19"/>
  <c r="F1447" i="19" s="1"/>
  <c r="B1448" i="19"/>
  <c r="C1448" i="19"/>
  <c r="D1448" i="19"/>
  <c r="A1448" i="19" s="1"/>
  <c r="E1448" i="19"/>
  <c r="F1448" i="19" s="1"/>
  <c r="B1449" i="19"/>
  <c r="C1449" i="19"/>
  <c r="D1449" i="19"/>
  <c r="E1449" i="19"/>
  <c r="F1449" i="19" s="1"/>
  <c r="B1450" i="19"/>
  <c r="A1450" i="19" s="1"/>
  <c r="C1450" i="19"/>
  <c r="D1450" i="19"/>
  <c r="E1450" i="19"/>
  <c r="F1450" i="19" s="1"/>
  <c r="B1451" i="19"/>
  <c r="C1451" i="19"/>
  <c r="D1451" i="19"/>
  <c r="A1451" i="19" s="1"/>
  <c r="E1451" i="19"/>
  <c r="F1451" i="19" s="1"/>
  <c r="A1452" i="19"/>
  <c r="B1452" i="19"/>
  <c r="C1452" i="19"/>
  <c r="D1452" i="19"/>
  <c r="E1452" i="19"/>
  <c r="F1452" i="19"/>
  <c r="B1453" i="19"/>
  <c r="C1453" i="19"/>
  <c r="D1453" i="19"/>
  <c r="E1453" i="19"/>
  <c r="F1453" i="19" s="1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 s="1"/>
  <c r="B1456" i="19"/>
  <c r="A1456" i="19" s="1"/>
  <c r="C1456" i="19"/>
  <c r="D1456" i="19"/>
  <c r="E1456" i="19"/>
  <c r="F1456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B1459" i="19"/>
  <c r="C1459" i="19"/>
  <c r="D1459" i="19"/>
  <c r="E1459" i="19"/>
  <c r="F1459" i="19" s="1"/>
  <c r="B1460" i="19"/>
  <c r="C1460" i="19"/>
  <c r="D1460" i="19"/>
  <c r="E1460" i="19"/>
  <c r="F1460" i="19"/>
  <c r="B1461" i="19"/>
  <c r="C1461" i="19"/>
  <c r="D1461" i="19"/>
  <c r="E1461" i="19"/>
  <c r="F1461" i="19"/>
  <c r="B1462" i="19"/>
  <c r="A1462" i="19" s="1"/>
  <c r="C1462" i="19"/>
  <c r="D1462" i="19"/>
  <c r="E1462" i="19"/>
  <c r="F1462" i="19"/>
  <c r="B1463" i="19"/>
  <c r="C1463" i="19"/>
  <c r="D1463" i="19"/>
  <c r="E1463" i="19"/>
  <c r="F1463" i="19" s="1"/>
  <c r="B1464" i="19"/>
  <c r="C1464" i="19"/>
  <c r="A1464" i="19" s="1"/>
  <c r="D1464" i="19"/>
  <c r="E1464" i="19"/>
  <c r="F1464" i="19"/>
  <c r="B1465" i="19"/>
  <c r="C1465" i="19"/>
  <c r="D1465" i="19"/>
  <c r="E1465" i="19"/>
  <c r="F1465" i="19"/>
  <c r="B1466" i="19"/>
  <c r="A1466" i="19" s="1"/>
  <c r="C1466" i="19"/>
  <c r="D1466" i="19"/>
  <c r="E1466" i="19"/>
  <c r="F1466" i="19"/>
  <c r="B1467" i="19"/>
  <c r="A1467" i="19" s="1"/>
  <c r="C1467" i="19"/>
  <c r="D1467" i="19"/>
  <c r="E1467" i="19"/>
  <c r="F1467" i="19" s="1"/>
  <c r="B1468" i="19"/>
  <c r="C1468" i="19"/>
  <c r="A1468" i="19" s="1"/>
  <c r="D1468" i="19"/>
  <c r="E1468" i="19"/>
  <c r="F1468" i="19" s="1"/>
  <c r="B1469" i="19"/>
  <c r="C1469" i="19"/>
  <c r="A1469" i="19" s="1"/>
  <c r="D1469" i="19"/>
  <c r="E1469" i="19"/>
  <c r="F1469" i="19" s="1"/>
  <c r="B1470" i="19"/>
  <c r="A1470" i="19" s="1"/>
  <c r="C1470" i="19"/>
  <c r="D1470" i="19"/>
  <c r="E1470" i="19"/>
  <c r="F1470" i="19"/>
  <c r="B1471" i="19"/>
  <c r="A1471" i="19" s="1"/>
  <c r="C1471" i="19"/>
  <c r="D1471" i="19"/>
  <c r="E1471" i="19"/>
  <c r="F1471" i="19" s="1"/>
  <c r="B1472" i="19"/>
  <c r="C1472" i="19"/>
  <c r="D1472" i="19"/>
  <c r="E1472" i="19"/>
  <c r="F1472" i="19" s="1"/>
  <c r="B1473" i="19"/>
  <c r="C1473" i="19"/>
  <c r="D1473" i="19"/>
  <c r="E1473" i="19"/>
  <c r="F1473" i="19"/>
  <c r="A1474" i="19"/>
  <c r="B1474" i="19"/>
  <c r="C1474" i="19"/>
  <c r="D1474" i="19"/>
  <c r="E1474" i="19"/>
  <c r="F1474" i="19"/>
  <c r="B1475" i="19"/>
  <c r="C1475" i="19"/>
  <c r="D1475" i="19"/>
  <c r="E1475" i="19"/>
  <c r="F1475" i="19" s="1"/>
  <c r="B1476" i="19"/>
  <c r="C1476" i="19"/>
  <c r="D1476" i="19"/>
  <c r="A1476" i="19" s="1"/>
  <c r="E1476" i="19"/>
  <c r="F1476" i="19"/>
  <c r="B1477" i="19"/>
  <c r="C1477" i="19"/>
  <c r="D1477" i="19"/>
  <c r="E1477" i="19"/>
  <c r="F1477" i="19"/>
  <c r="B1478" i="19"/>
  <c r="A1478" i="19" s="1"/>
  <c r="C1478" i="19"/>
  <c r="D1478" i="19"/>
  <c r="E1478" i="19"/>
  <c r="F1478" i="19"/>
  <c r="B1479" i="19"/>
  <c r="C1479" i="19"/>
  <c r="D1479" i="19"/>
  <c r="E1479" i="19"/>
  <c r="F1479" i="19" s="1"/>
  <c r="A1480" i="19"/>
  <c r="B1480" i="19"/>
  <c r="C1480" i="19"/>
  <c r="D1480" i="19"/>
  <c r="E1480" i="19"/>
  <c r="F1480" i="19"/>
  <c r="B1481" i="19"/>
  <c r="C1481" i="19"/>
  <c r="D1481" i="19"/>
  <c r="E1481" i="19"/>
  <c r="F1481" i="19"/>
  <c r="B1482" i="19"/>
  <c r="A1482" i="19" s="1"/>
  <c r="C1482" i="19"/>
  <c r="D1482" i="19"/>
  <c r="E1482" i="19"/>
  <c r="F1482" i="19"/>
  <c r="B1483" i="19"/>
  <c r="A1483" i="19" s="1"/>
  <c r="C1483" i="19"/>
  <c r="D1483" i="19"/>
  <c r="E1483" i="19"/>
  <c r="F1483" i="19" s="1"/>
  <c r="B1484" i="19"/>
  <c r="A1484" i="19" s="1"/>
  <c r="C1484" i="19"/>
  <c r="D1484" i="19"/>
  <c r="E1484" i="19"/>
  <c r="F1484" i="19" s="1"/>
  <c r="B1485" i="19"/>
  <c r="C1485" i="19"/>
  <c r="D1485" i="19"/>
  <c r="E1485" i="19"/>
  <c r="F1485" i="19"/>
  <c r="B1486" i="19"/>
  <c r="A1486" i="19" s="1"/>
  <c r="C1486" i="19"/>
  <c r="D1486" i="19"/>
  <c r="E1486" i="19"/>
  <c r="F1486" i="19" s="1"/>
  <c r="B1487" i="19"/>
  <c r="C1487" i="19"/>
  <c r="D1487" i="19"/>
  <c r="A1487" i="19" s="1"/>
  <c r="E1487" i="19"/>
  <c r="F1487" i="19" s="1"/>
  <c r="B1488" i="19"/>
  <c r="C1488" i="19"/>
  <c r="D1488" i="19"/>
  <c r="E1488" i="19"/>
  <c r="F1488" i="19" s="1"/>
  <c r="B1489" i="19"/>
  <c r="C1489" i="19"/>
  <c r="D1489" i="19"/>
  <c r="E1489" i="19"/>
  <c r="F1489" i="19"/>
  <c r="A1490" i="19"/>
  <c r="B1490" i="19"/>
  <c r="C1490" i="19"/>
  <c r="D1490" i="19"/>
  <c r="E1490" i="19"/>
  <c r="F1490" i="19"/>
  <c r="B1491" i="19"/>
  <c r="C1491" i="19"/>
  <c r="D1491" i="19"/>
  <c r="E1491" i="19"/>
  <c r="F1491" i="19" s="1"/>
  <c r="B1492" i="19"/>
  <c r="C1492" i="19"/>
  <c r="D1492" i="19"/>
  <c r="A1492" i="19" s="1"/>
  <c r="E1492" i="19"/>
  <c r="F1492" i="19" s="1"/>
  <c r="B1493" i="19"/>
  <c r="C1493" i="19"/>
  <c r="D1493" i="19"/>
  <c r="E1493" i="19"/>
  <c r="F1493" i="19"/>
  <c r="B1494" i="19"/>
  <c r="A1494" i="19" s="1"/>
  <c r="C1494" i="19"/>
  <c r="D1494" i="19"/>
  <c r="E1494" i="19"/>
  <c r="F1494" i="19"/>
  <c r="B1495" i="19"/>
  <c r="C1495" i="19"/>
  <c r="D1495" i="19"/>
  <c r="E1495" i="19"/>
  <c r="F1495" i="19" s="1"/>
  <c r="A1496" i="19"/>
  <c r="B1496" i="19"/>
  <c r="C1496" i="19"/>
  <c r="D1496" i="19"/>
  <c r="E1496" i="19"/>
  <c r="F1496" i="19"/>
  <c r="B1497" i="19"/>
  <c r="C1497" i="19"/>
  <c r="A1497" i="19" s="1"/>
  <c r="D1497" i="19"/>
  <c r="E1497" i="19"/>
  <c r="F1497" i="19"/>
  <c r="B1498" i="19"/>
  <c r="A1498" i="19" s="1"/>
  <c r="C1498" i="19"/>
  <c r="D1498" i="19"/>
  <c r="E1498" i="19"/>
  <c r="F1498" i="19"/>
  <c r="B1499" i="19"/>
  <c r="A1499" i="19" s="1"/>
  <c r="C1499" i="19"/>
  <c r="D1499" i="19"/>
  <c r="E1499" i="19"/>
  <c r="F1499" i="19" s="1"/>
  <c r="B1500" i="19"/>
  <c r="A1500" i="19" s="1"/>
  <c r="C1500" i="19"/>
  <c r="D1500" i="19"/>
  <c r="E1500" i="19"/>
  <c r="F1500" i="19" s="1"/>
  <c r="B1501" i="19"/>
  <c r="C1501" i="19"/>
  <c r="A1501" i="19" s="1"/>
  <c r="D1501" i="19"/>
  <c r="E1501" i="19"/>
  <c r="F1501" i="19"/>
  <c r="B1502" i="19"/>
  <c r="A1502" i="19" s="1"/>
  <c r="C1502" i="19"/>
  <c r="D1502" i="19"/>
  <c r="E1502" i="19"/>
  <c r="F1502" i="19"/>
  <c r="B1503" i="19"/>
  <c r="A1503" i="19" s="1"/>
  <c r="C1503" i="19"/>
  <c r="D1503" i="19"/>
  <c r="E1503" i="19"/>
  <c r="F1503" i="19" s="1"/>
  <c r="B1504" i="19"/>
  <c r="A1504" i="19" s="1"/>
  <c r="C1504" i="19"/>
  <c r="D1504" i="19"/>
  <c r="E1504" i="19"/>
  <c r="F1504" i="19" s="1"/>
  <c r="B1505" i="19"/>
  <c r="C1505" i="19"/>
  <c r="D1505" i="19"/>
  <c r="E1505" i="19"/>
  <c r="F1505" i="19" s="1"/>
  <c r="B1506" i="19"/>
  <c r="A1506" i="19" s="1"/>
  <c r="C1506" i="19"/>
  <c r="D1506" i="19"/>
  <c r="E1506" i="19"/>
  <c r="F1506" i="19"/>
  <c r="B1507" i="19"/>
  <c r="A1507" i="19" s="1"/>
  <c r="C1507" i="19"/>
  <c r="D1507" i="19"/>
  <c r="E1507" i="19"/>
  <c r="F1507" i="19" s="1"/>
  <c r="B1508" i="19"/>
  <c r="C1508" i="19"/>
  <c r="D1508" i="19"/>
  <c r="A1508" i="19" s="1"/>
  <c r="E1508" i="19"/>
  <c r="F1508" i="19" s="1"/>
  <c r="B1509" i="19"/>
  <c r="C1509" i="19"/>
  <c r="D1509" i="19"/>
  <c r="E1509" i="19"/>
  <c r="F1509" i="19"/>
  <c r="B1510" i="19"/>
  <c r="A1510" i="19" s="1"/>
  <c r="C1510" i="19"/>
  <c r="D1510" i="19"/>
  <c r="E1510" i="19"/>
  <c r="F1510" i="19"/>
  <c r="B1511" i="19"/>
  <c r="C1511" i="19"/>
  <c r="D1511" i="19"/>
  <c r="E1511" i="19"/>
  <c r="F1511" i="19" s="1"/>
  <c r="B1512" i="19"/>
  <c r="C1512" i="19"/>
  <c r="A1512" i="19" s="1"/>
  <c r="D1512" i="19"/>
  <c r="E1512" i="19"/>
  <c r="F1512" i="19"/>
  <c r="B1513" i="19"/>
  <c r="C1513" i="19"/>
  <c r="A1513" i="19" s="1"/>
  <c r="D1513" i="19"/>
  <c r="E1513" i="19"/>
  <c r="F1513" i="19"/>
  <c r="B1514" i="19"/>
  <c r="A1514" i="19" s="1"/>
  <c r="C1514" i="19"/>
  <c r="D1514" i="19"/>
  <c r="E1514" i="19"/>
  <c r="F1514" i="19"/>
  <c r="B1515" i="19"/>
  <c r="C1515" i="19"/>
  <c r="D1515" i="19"/>
  <c r="E1515" i="19"/>
  <c r="F1515" i="19" s="1"/>
  <c r="B1516" i="19"/>
  <c r="C1516" i="19"/>
  <c r="D1516" i="19"/>
  <c r="E1516" i="19"/>
  <c r="F1516" i="19" s="1"/>
  <c r="B1517" i="19"/>
  <c r="C1517" i="19"/>
  <c r="D1517" i="19"/>
  <c r="E1517" i="19"/>
  <c r="F1517" i="19"/>
  <c r="B1518" i="19"/>
  <c r="A1518" i="19" s="1"/>
  <c r="C1518" i="19"/>
  <c r="D1518" i="19"/>
  <c r="E1518" i="19"/>
  <c r="F1518" i="19" s="1"/>
  <c r="B1519" i="19"/>
  <c r="A1519" i="19" s="1"/>
  <c r="C1519" i="19"/>
  <c r="D1519" i="19"/>
  <c r="E1519" i="19"/>
  <c r="F1519" i="19" s="1"/>
  <c r="B1520" i="19"/>
  <c r="A1520" i="19" s="1"/>
  <c r="C1520" i="19"/>
  <c r="D1520" i="19"/>
  <c r="E1520" i="19"/>
  <c r="F1520" i="19" s="1"/>
  <c r="B1521" i="19"/>
  <c r="C1521" i="19"/>
  <c r="D1521" i="19"/>
  <c r="E1521" i="19"/>
  <c r="F1521" i="19"/>
  <c r="B1522" i="19"/>
  <c r="A1522" i="19" s="1"/>
  <c r="C1522" i="19"/>
  <c r="D1522" i="19"/>
  <c r="E1522" i="19"/>
  <c r="F1522" i="19"/>
  <c r="B1523" i="19"/>
  <c r="A1523" i="19" s="1"/>
  <c r="C1523" i="19"/>
  <c r="D1523" i="19"/>
  <c r="E1523" i="19"/>
  <c r="F1523" i="19" s="1"/>
  <c r="B1524" i="19"/>
  <c r="C1524" i="19"/>
  <c r="A1524" i="19" s="1"/>
  <c r="D1524" i="19"/>
  <c r="E1524" i="19"/>
  <c r="F1524" i="19" s="1"/>
  <c r="B1525" i="19"/>
  <c r="C1525" i="19"/>
  <c r="D1525" i="19"/>
  <c r="E1525" i="19"/>
  <c r="F1525" i="19"/>
  <c r="B1526" i="19"/>
  <c r="A1526" i="19" s="1"/>
  <c r="C1526" i="19"/>
  <c r="D1526" i="19"/>
  <c r="E1526" i="19"/>
  <c r="F1526" i="19"/>
  <c r="B1527" i="19"/>
  <c r="A1527" i="19" s="1"/>
  <c r="C1527" i="19"/>
  <c r="D1527" i="19"/>
  <c r="E1527" i="19"/>
  <c r="F1527" i="19" s="1"/>
  <c r="B1528" i="19"/>
  <c r="C1528" i="19"/>
  <c r="A1528" i="19" s="1"/>
  <c r="D1528" i="19"/>
  <c r="E1528" i="19"/>
  <c r="F1528" i="19"/>
  <c r="B1529" i="19"/>
  <c r="C1529" i="19"/>
  <c r="A1529" i="19" s="1"/>
  <c r="D1529" i="19"/>
  <c r="E1529" i="19"/>
  <c r="F1529" i="19" s="1"/>
  <c r="B1530" i="19"/>
  <c r="A1530" i="19" s="1"/>
  <c r="C1530" i="19"/>
  <c r="D1530" i="19"/>
  <c r="E1530" i="19"/>
  <c r="F1530" i="19" s="1"/>
  <c r="B1531" i="19"/>
  <c r="C1531" i="19"/>
  <c r="A1531" i="19" s="1"/>
  <c r="D1531" i="19"/>
  <c r="E1531" i="19"/>
  <c r="F1531" i="19" s="1"/>
  <c r="A1532" i="19"/>
  <c r="B1532" i="19"/>
  <c r="C1532" i="19"/>
  <c r="D1532" i="19"/>
  <c r="E1532" i="19"/>
  <c r="F1532" i="19"/>
  <c r="B1533" i="19"/>
  <c r="C1533" i="19"/>
  <c r="A1533" i="19" s="1"/>
  <c r="D1533" i="19"/>
  <c r="E1533" i="19"/>
  <c r="F1533" i="19"/>
  <c r="B1534" i="19"/>
  <c r="C1534" i="19"/>
  <c r="D1534" i="19"/>
  <c r="E1534" i="19"/>
  <c r="F1534" i="19"/>
  <c r="B1535" i="19"/>
  <c r="C1535" i="19"/>
  <c r="D1535" i="19"/>
  <c r="E1535" i="19"/>
  <c r="F1535" i="19" s="1"/>
  <c r="B1536" i="19"/>
  <c r="C1536" i="19"/>
  <c r="D1536" i="19"/>
  <c r="E1536" i="19"/>
  <c r="F1536" i="19" s="1"/>
  <c r="B1537" i="19"/>
  <c r="C1537" i="19"/>
  <c r="A1537" i="19" s="1"/>
  <c r="D1537" i="19"/>
  <c r="E1537" i="19"/>
  <c r="F1537" i="19" s="1"/>
  <c r="A1538" i="19"/>
  <c r="B1538" i="19"/>
  <c r="C1538" i="19"/>
  <c r="D1538" i="19"/>
  <c r="E1538" i="19"/>
  <c r="F1538" i="19"/>
  <c r="B1539" i="19"/>
  <c r="C1539" i="19"/>
  <c r="A1539" i="19" s="1"/>
  <c r="D1539" i="19"/>
  <c r="E1539" i="19"/>
  <c r="F1539" i="19" s="1"/>
  <c r="B1540" i="19"/>
  <c r="A1540" i="19" s="1"/>
  <c r="C1540" i="19"/>
  <c r="D1540" i="19"/>
  <c r="E1540" i="19"/>
  <c r="F1540" i="19"/>
  <c r="B1541" i="19"/>
  <c r="C1541" i="19"/>
  <c r="D1541" i="19"/>
  <c r="E1541" i="19"/>
  <c r="F1541" i="19"/>
  <c r="B1542" i="19"/>
  <c r="A1542" i="19" s="1"/>
  <c r="C1542" i="19"/>
  <c r="D1542" i="19"/>
  <c r="E1542" i="19"/>
  <c r="F1542" i="19" s="1"/>
  <c r="B1543" i="19"/>
  <c r="A1543" i="19" s="1"/>
  <c r="C1543" i="19"/>
  <c r="D1543" i="19"/>
  <c r="E1543" i="19"/>
  <c r="F1543" i="19" s="1"/>
  <c r="A1544" i="19"/>
  <c r="B1544" i="19"/>
  <c r="C1544" i="19"/>
  <c r="D1544" i="19"/>
  <c r="E1544" i="19"/>
  <c r="F1544" i="19" s="1"/>
  <c r="B1545" i="19"/>
  <c r="C1545" i="19"/>
  <c r="D1545" i="19"/>
  <c r="E1545" i="19"/>
  <c r="F1545" i="19" s="1"/>
  <c r="B1546" i="19"/>
  <c r="C1546" i="19"/>
  <c r="A1546" i="19" s="1"/>
  <c r="D1546" i="19"/>
  <c r="E1546" i="19"/>
  <c r="F1546" i="19"/>
  <c r="A1547" i="19"/>
  <c r="B1547" i="19"/>
  <c r="C1547" i="19"/>
  <c r="D1547" i="19"/>
  <c r="E1547" i="19"/>
  <c r="F1547" i="19" s="1"/>
  <c r="B1548" i="19"/>
  <c r="C1548" i="19"/>
  <c r="D1548" i="19"/>
  <c r="E1548" i="19"/>
  <c r="F1548" i="19" s="1"/>
  <c r="B1549" i="19"/>
  <c r="C1549" i="19"/>
  <c r="D1549" i="19"/>
  <c r="E1549" i="19"/>
  <c r="F1549" i="19"/>
  <c r="B1550" i="19"/>
  <c r="A1550" i="19" s="1"/>
  <c r="C1550" i="19"/>
  <c r="D1550" i="19"/>
  <c r="E1550" i="19"/>
  <c r="F1550" i="19"/>
  <c r="B1551" i="19"/>
  <c r="C1551" i="19"/>
  <c r="D1551" i="19"/>
  <c r="E1551" i="19"/>
  <c r="F1551" i="19" s="1"/>
  <c r="B1552" i="19"/>
  <c r="C1552" i="19"/>
  <c r="A1552" i="19" s="1"/>
  <c r="D1552" i="19"/>
  <c r="E1552" i="19"/>
  <c r="F1552" i="19"/>
  <c r="A1553" i="19"/>
  <c r="B1553" i="19"/>
  <c r="C1553" i="19"/>
  <c r="D1553" i="19"/>
  <c r="E1553" i="19"/>
  <c r="F1553" i="19"/>
  <c r="B1554" i="19"/>
  <c r="C1554" i="19"/>
  <c r="D1554" i="19"/>
  <c r="E1554" i="19"/>
  <c r="F1554" i="19" s="1"/>
  <c r="B1555" i="19"/>
  <c r="A1555" i="19" s="1"/>
  <c r="C1555" i="19"/>
  <c r="D1555" i="19"/>
  <c r="E1555" i="19"/>
  <c r="F1555" i="19" s="1"/>
  <c r="B1556" i="19"/>
  <c r="A1556" i="19" s="1"/>
  <c r="C1556" i="19"/>
  <c r="D1556" i="19"/>
  <c r="E1556" i="19"/>
  <c r="F1556" i="19"/>
  <c r="B1557" i="19"/>
  <c r="C1557" i="19"/>
  <c r="D1557" i="19"/>
  <c r="A1557" i="19" s="1"/>
  <c r="E1557" i="19"/>
  <c r="F1557" i="19"/>
  <c r="B1558" i="19"/>
  <c r="A1558" i="19" s="1"/>
  <c r="C1558" i="19"/>
  <c r="D1558" i="19"/>
  <c r="E1558" i="19"/>
  <c r="F1558" i="19"/>
  <c r="B1559" i="19"/>
  <c r="C1559" i="19"/>
  <c r="D1559" i="19"/>
  <c r="E1559" i="19"/>
  <c r="F1559" i="19" s="1"/>
  <c r="B1560" i="19"/>
  <c r="C1560" i="19"/>
  <c r="A1560" i="19" s="1"/>
  <c r="D1560" i="19"/>
  <c r="E1560" i="19"/>
  <c r="F1560" i="19"/>
  <c r="B1561" i="19"/>
  <c r="C1561" i="19"/>
  <c r="A1561" i="19" s="1"/>
  <c r="D1561" i="19"/>
  <c r="E1561" i="19"/>
  <c r="F1561" i="19" s="1"/>
  <c r="A1562" i="19"/>
  <c r="B1562" i="19"/>
  <c r="C1562" i="19"/>
  <c r="D1562" i="19"/>
  <c r="E1562" i="19"/>
  <c r="F1562" i="19" s="1"/>
  <c r="B1563" i="19"/>
  <c r="C1563" i="19"/>
  <c r="A1563" i="19" s="1"/>
  <c r="D1563" i="19"/>
  <c r="E1563" i="19"/>
  <c r="F1563" i="19" s="1"/>
  <c r="B1564" i="19"/>
  <c r="A1564" i="19" s="1"/>
  <c r="C1564" i="19"/>
  <c r="D1564" i="19"/>
  <c r="E1564" i="19"/>
  <c r="F1564" i="19"/>
  <c r="A1565" i="19"/>
  <c r="B1565" i="19"/>
  <c r="C1565" i="19"/>
  <c r="D1565" i="19"/>
  <c r="E1565" i="19"/>
  <c r="F1565" i="19"/>
  <c r="B1566" i="19"/>
  <c r="C1566" i="19"/>
  <c r="D1566" i="19"/>
  <c r="E1566" i="19"/>
  <c r="F1566" i="19"/>
  <c r="B1567" i="19"/>
  <c r="C1567" i="19"/>
  <c r="D1567" i="19"/>
  <c r="E1567" i="19"/>
  <c r="F1567" i="19" s="1"/>
  <c r="B1568" i="19"/>
  <c r="A1568" i="19" s="1"/>
  <c r="C1568" i="19"/>
  <c r="D1568" i="19"/>
  <c r="E1568" i="19"/>
  <c r="F1568" i="19" s="1"/>
  <c r="B1569" i="19"/>
  <c r="C1569" i="19"/>
  <c r="A1569" i="19" s="1"/>
  <c r="D1569" i="19"/>
  <c r="E1569" i="19"/>
  <c r="F1569" i="19" s="1"/>
  <c r="B1570" i="19"/>
  <c r="C1570" i="19"/>
  <c r="A1570" i="19" s="1"/>
  <c r="D1570" i="19"/>
  <c r="E1570" i="19"/>
  <c r="F1570" i="19"/>
  <c r="A1571" i="19"/>
  <c r="B1571" i="19"/>
  <c r="C1571" i="19"/>
  <c r="D1571" i="19"/>
  <c r="E1571" i="19"/>
  <c r="F1571" i="19" s="1"/>
  <c r="B1572" i="19"/>
  <c r="C1572" i="19"/>
  <c r="D1572" i="19"/>
  <c r="E1572" i="19"/>
  <c r="F1572" i="19"/>
  <c r="B1573" i="19"/>
  <c r="C1573" i="19"/>
  <c r="D1573" i="19"/>
  <c r="E1573" i="19"/>
  <c r="F1573" i="19"/>
  <c r="B1574" i="19"/>
  <c r="A1574" i="19" s="1"/>
  <c r="C1574" i="19"/>
  <c r="D1574" i="19"/>
  <c r="E1574" i="19"/>
  <c r="F1574" i="19"/>
  <c r="B1575" i="19"/>
  <c r="C1575" i="19"/>
  <c r="D1575" i="19"/>
  <c r="E1575" i="19"/>
  <c r="F1575" i="19" s="1"/>
  <c r="B1576" i="19"/>
  <c r="A1576" i="19" s="1"/>
  <c r="C1576" i="19"/>
  <c r="D1576" i="19"/>
  <c r="E1576" i="19"/>
  <c r="F1576" i="19" s="1"/>
  <c r="B1577" i="19"/>
  <c r="C1577" i="19"/>
  <c r="A1577" i="19" s="1"/>
  <c r="D1577" i="19"/>
  <c r="E1577" i="19"/>
  <c r="F1577" i="19"/>
  <c r="B1578" i="19"/>
  <c r="C1578" i="19"/>
  <c r="A1578" i="19" s="1"/>
  <c r="D1578" i="19"/>
  <c r="E1578" i="19"/>
  <c r="F1578" i="19" s="1"/>
  <c r="B1579" i="19"/>
  <c r="A1579" i="19" s="1"/>
  <c r="C1579" i="19"/>
  <c r="D1579" i="19"/>
  <c r="E1579" i="19"/>
  <c r="F1579" i="19" s="1"/>
  <c r="B1580" i="19"/>
  <c r="C1580" i="19"/>
  <c r="D1580" i="19"/>
  <c r="E1580" i="19"/>
  <c r="F1580" i="19"/>
  <c r="B1581" i="19"/>
  <c r="C1581" i="19"/>
  <c r="D1581" i="19"/>
  <c r="E1581" i="19"/>
  <c r="F1581" i="19"/>
  <c r="B1582" i="19"/>
  <c r="A1582" i="19" s="1"/>
  <c r="C1582" i="19"/>
  <c r="D1582" i="19"/>
  <c r="E1582" i="19"/>
  <c r="F1582" i="19"/>
  <c r="A1583" i="19"/>
  <c r="B1583" i="19"/>
  <c r="C1583" i="19"/>
  <c r="D1583" i="19"/>
  <c r="E1583" i="19"/>
  <c r="F1583" i="19" s="1"/>
  <c r="B1584" i="19"/>
  <c r="C1584" i="19"/>
  <c r="D1584" i="19"/>
  <c r="E1584" i="19"/>
  <c r="F1584" i="19" s="1"/>
  <c r="B1585" i="19"/>
  <c r="C1585" i="19"/>
  <c r="A1585" i="19" s="1"/>
  <c r="D1585" i="19"/>
  <c r="E1585" i="19"/>
  <c r="F1585" i="19"/>
  <c r="A1586" i="19"/>
  <c r="B1586" i="19"/>
  <c r="C1586" i="19"/>
  <c r="D1586" i="19"/>
  <c r="E1586" i="19"/>
  <c r="F1586" i="19" s="1"/>
  <c r="B1587" i="19"/>
  <c r="A1587" i="19" s="1"/>
  <c r="C1587" i="19"/>
  <c r="D1587" i="19"/>
  <c r="E1587" i="19"/>
  <c r="F1587" i="19" s="1"/>
  <c r="B1588" i="19"/>
  <c r="C1588" i="19"/>
  <c r="D1588" i="19"/>
  <c r="E1588" i="19"/>
  <c r="F1588" i="19"/>
  <c r="A1589" i="19"/>
  <c r="B1589" i="19"/>
  <c r="C1589" i="19"/>
  <c r="D1589" i="19"/>
  <c r="E1589" i="19"/>
  <c r="F1589" i="19"/>
  <c r="B1590" i="19"/>
  <c r="A1590" i="19" s="1"/>
  <c r="C1590" i="19"/>
  <c r="D1590" i="19"/>
  <c r="E1590" i="19"/>
  <c r="F1590" i="19"/>
  <c r="B1591" i="19"/>
  <c r="C1591" i="19"/>
  <c r="D1591" i="19"/>
  <c r="E1591" i="19"/>
  <c r="F1591" i="19" s="1"/>
  <c r="A1592" i="19"/>
  <c r="B1592" i="19"/>
  <c r="C1592" i="19"/>
  <c r="D1592" i="19"/>
  <c r="E1592" i="19"/>
  <c r="F1592" i="19"/>
  <c r="B1593" i="19"/>
  <c r="C1593" i="19"/>
  <c r="A1593" i="19" s="1"/>
  <c r="D1593" i="19"/>
  <c r="E1593" i="19"/>
  <c r="F1593" i="19" s="1"/>
  <c r="B1594" i="19"/>
  <c r="A1594" i="19" s="1"/>
  <c r="C1594" i="19"/>
  <c r="D1594" i="19"/>
  <c r="E1594" i="19"/>
  <c r="F1594" i="19" s="1"/>
  <c r="A1595" i="19"/>
  <c r="B1595" i="19"/>
  <c r="C1595" i="19"/>
  <c r="D1595" i="19"/>
  <c r="E1595" i="19"/>
  <c r="F1595" i="19" s="1"/>
  <c r="B1596" i="19"/>
  <c r="C1596" i="19"/>
  <c r="D1596" i="19"/>
  <c r="E1596" i="19"/>
  <c r="F1596" i="19"/>
  <c r="B1597" i="19"/>
  <c r="C1597" i="19"/>
  <c r="A1597" i="19" s="1"/>
  <c r="D1597" i="19"/>
  <c r="E1597" i="19"/>
  <c r="F1597" i="19"/>
  <c r="B1598" i="19"/>
  <c r="A1598" i="19" s="1"/>
  <c r="C1598" i="19"/>
  <c r="D1598" i="19"/>
  <c r="E1598" i="19"/>
  <c r="F1598" i="19"/>
  <c r="B1599" i="19"/>
  <c r="C1599" i="19"/>
  <c r="D1599" i="19"/>
  <c r="E1599" i="19"/>
  <c r="F1599" i="19" s="1"/>
  <c r="B1600" i="19"/>
  <c r="A1600" i="19" s="1"/>
  <c r="C1600" i="19"/>
  <c r="D1600" i="19"/>
  <c r="E1600" i="19"/>
  <c r="F1600" i="19" s="1"/>
  <c r="B1601" i="19"/>
  <c r="C1601" i="19"/>
  <c r="A1601" i="19" s="1"/>
  <c r="D1601" i="19"/>
  <c r="E1601" i="19"/>
  <c r="F1601" i="19" s="1"/>
  <c r="B1602" i="19"/>
  <c r="C1602" i="19"/>
  <c r="A1602" i="19" s="1"/>
  <c r="D1602" i="19"/>
  <c r="E1602" i="19"/>
  <c r="F1602" i="19"/>
  <c r="B1603" i="19"/>
  <c r="C1603" i="19"/>
  <c r="A1603" i="19" s="1"/>
  <c r="D1603" i="19"/>
  <c r="E1603" i="19"/>
  <c r="F1603" i="19" s="1"/>
  <c r="B1604" i="19"/>
  <c r="A1604" i="19" s="1"/>
  <c r="C1604" i="19"/>
  <c r="D1604" i="19"/>
  <c r="E1604" i="19"/>
  <c r="F1604" i="19"/>
  <c r="B1605" i="19"/>
  <c r="C1605" i="19"/>
  <c r="D1605" i="19"/>
  <c r="E1605" i="19"/>
  <c r="F1605" i="19" s="1"/>
  <c r="B1606" i="19"/>
  <c r="A1606" i="19" s="1"/>
  <c r="C1606" i="19"/>
  <c r="D1606" i="19"/>
  <c r="E1606" i="19"/>
  <c r="F1606" i="19"/>
  <c r="B1607" i="19"/>
  <c r="A1607" i="19" s="1"/>
  <c r="C1607" i="19"/>
  <c r="D1607" i="19"/>
  <c r="E1607" i="19"/>
  <c r="F1607" i="19" s="1"/>
  <c r="B1608" i="19"/>
  <c r="A1608" i="19" s="1"/>
  <c r="C1608" i="19"/>
  <c r="D1608" i="19"/>
  <c r="E1608" i="19"/>
  <c r="F1608" i="19" s="1"/>
  <c r="A1609" i="19"/>
  <c r="B1609" i="19"/>
  <c r="C1609" i="19"/>
  <c r="D1609" i="19"/>
  <c r="E1609" i="19"/>
  <c r="F1609" i="19"/>
  <c r="B1610" i="19"/>
  <c r="C1610" i="19"/>
  <c r="A1610" i="19" s="1"/>
  <c r="D1610" i="19"/>
  <c r="E1610" i="19"/>
  <c r="F1610" i="19"/>
  <c r="B1611" i="19"/>
  <c r="A1611" i="19" s="1"/>
  <c r="C1611" i="19"/>
  <c r="D1611" i="19"/>
  <c r="E1611" i="19"/>
  <c r="F1611" i="19" s="1"/>
  <c r="B1612" i="19"/>
  <c r="C1612" i="19"/>
  <c r="D1612" i="19"/>
  <c r="E1612" i="19"/>
  <c r="F1612" i="19"/>
  <c r="B1613" i="19"/>
  <c r="C1613" i="19"/>
  <c r="D1613" i="19"/>
  <c r="E1613" i="19"/>
  <c r="F1613" i="19"/>
  <c r="B1614" i="19"/>
  <c r="A1614" i="19" s="1"/>
  <c r="C1614" i="19"/>
  <c r="D1614" i="19"/>
  <c r="E1614" i="19"/>
  <c r="F1614" i="19"/>
  <c r="B1615" i="19"/>
  <c r="A1615" i="19" s="1"/>
  <c r="C1615" i="19"/>
  <c r="D1615" i="19"/>
  <c r="E1615" i="19"/>
  <c r="F1615" i="19" s="1"/>
  <c r="B1616" i="19"/>
  <c r="C1616" i="19"/>
  <c r="A1616" i="19" s="1"/>
  <c r="D1616" i="19"/>
  <c r="E1616" i="19"/>
  <c r="F1616" i="19"/>
  <c r="B1617" i="19"/>
  <c r="C1617" i="19"/>
  <c r="A1617" i="19" s="1"/>
  <c r="D1617" i="19"/>
  <c r="E1617" i="19"/>
  <c r="F1617" i="19" s="1"/>
  <c r="B1618" i="19"/>
  <c r="A1618" i="19" s="1"/>
  <c r="C1618" i="19"/>
  <c r="D1618" i="19"/>
  <c r="E1618" i="19"/>
  <c r="F1618" i="19" s="1"/>
  <c r="A1619" i="19"/>
  <c r="B1619" i="19"/>
  <c r="C1619" i="19"/>
  <c r="D1619" i="19"/>
  <c r="E1619" i="19"/>
  <c r="F1619" i="19" s="1"/>
  <c r="B1620" i="19"/>
  <c r="C1620" i="19"/>
  <c r="D1620" i="19"/>
  <c r="E1620" i="19"/>
  <c r="F1620" i="19" s="1"/>
  <c r="B1621" i="19"/>
  <c r="C1621" i="19"/>
  <c r="D1621" i="19"/>
  <c r="A1621" i="19" s="1"/>
  <c r="E1621" i="19"/>
  <c r="F1621" i="19"/>
  <c r="B1622" i="19"/>
  <c r="A1622" i="19" s="1"/>
  <c r="C1622" i="19"/>
  <c r="D1622" i="19"/>
  <c r="E1622" i="19"/>
  <c r="F1622" i="19"/>
  <c r="B1623" i="19"/>
  <c r="C1623" i="19"/>
  <c r="D1623" i="19"/>
  <c r="E1623" i="19"/>
  <c r="F1623" i="19" s="1"/>
  <c r="B1624" i="19"/>
  <c r="C1624" i="19"/>
  <c r="A1624" i="19" s="1"/>
  <c r="D1624" i="19"/>
  <c r="E1624" i="19"/>
  <c r="F1624" i="19"/>
  <c r="A1625" i="19"/>
  <c r="B1625" i="19"/>
  <c r="C1625" i="19"/>
  <c r="D1625" i="19"/>
  <c r="E1625" i="19"/>
  <c r="F1625" i="19" s="1"/>
  <c r="B1626" i="19"/>
  <c r="A1626" i="19" s="1"/>
  <c r="C1626" i="19"/>
  <c r="D1626" i="19"/>
  <c r="E1626" i="19"/>
  <c r="F1626" i="19" s="1"/>
  <c r="B1627" i="19"/>
  <c r="C1627" i="19"/>
  <c r="A1627" i="19" s="1"/>
  <c r="D1627" i="19"/>
  <c r="E1627" i="19"/>
  <c r="F1627" i="19" s="1"/>
  <c r="B1628" i="19"/>
  <c r="A1628" i="19" s="1"/>
  <c r="C1628" i="19"/>
  <c r="D1628" i="19"/>
  <c r="E1628" i="19"/>
  <c r="F1628" i="19"/>
  <c r="B1629" i="19"/>
  <c r="C1629" i="19"/>
  <c r="D1629" i="19"/>
  <c r="E1629" i="19"/>
  <c r="F1629" i="19"/>
  <c r="B1630" i="19"/>
  <c r="C1630" i="19"/>
  <c r="D1630" i="19"/>
  <c r="E1630" i="19"/>
  <c r="F1630" i="19"/>
  <c r="B1631" i="19"/>
  <c r="A1631" i="19" s="1"/>
  <c r="C1631" i="19"/>
  <c r="D1631" i="19"/>
  <c r="E1631" i="19"/>
  <c r="F1631" i="19" s="1"/>
  <c r="B1632" i="19"/>
  <c r="A1632" i="19" s="1"/>
  <c r="C1632" i="19"/>
  <c r="D1632" i="19"/>
  <c r="E1632" i="19"/>
  <c r="F1632" i="19" s="1"/>
  <c r="A1633" i="19"/>
  <c r="B1633" i="19"/>
  <c r="C1633" i="19"/>
  <c r="D1633" i="19"/>
  <c r="E1633" i="19"/>
  <c r="F1633" i="19" s="1"/>
  <c r="B1634" i="19"/>
  <c r="C1634" i="19"/>
  <c r="A1634" i="19" s="1"/>
  <c r="D1634" i="19"/>
  <c r="E1634" i="19"/>
  <c r="F1634" i="19"/>
  <c r="B1635" i="19"/>
  <c r="C1635" i="19"/>
  <c r="A1635" i="19" s="1"/>
  <c r="D1635" i="19"/>
  <c r="E1635" i="19"/>
  <c r="F1635" i="19" s="1"/>
  <c r="A1636" i="19"/>
  <c r="B1636" i="19"/>
  <c r="C1636" i="19"/>
  <c r="D1636" i="19"/>
  <c r="E1636" i="19"/>
  <c r="F1636" i="19"/>
  <c r="B1637" i="19"/>
  <c r="C1637" i="19"/>
  <c r="D1637" i="19"/>
  <c r="E1637" i="19"/>
  <c r="F1637" i="19"/>
  <c r="B1638" i="19"/>
  <c r="A1638" i="19" s="1"/>
  <c r="C1638" i="19"/>
  <c r="D1638" i="19"/>
  <c r="E1638" i="19"/>
  <c r="F1638" i="19"/>
  <c r="A1639" i="19"/>
  <c r="B1639" i="19"/>
  <c r="C1639" i="19"/>
  <c r="D1639" i="19"/>
  <c r="E1639" i="19"/>
  <c r="F1639" i="19" s="1"/>
  <c r="B1640" i="19"/>
  <c r="C1640" i="19"/>
  <c r="D1640" i="19"/>
  <c r="E1640" i="19"/>
  <c r="F1640" i="19" s="1"/>
  <c r="B1641" i="19"/>
  <c r="C1641" i="19"/>
  <c r="A1641" i="19" s="1"/>
  <c r="D1641" i="19"/>
  <c r="E1641" i="19"/>
  <c r="F1641" i="19"/>
  <c r="A1642" i="19"/>
  <c r="B1642" i="19"/>
  <c r="C1642" i="19"/>
  <c r="D1642" i="19"/>
  <c r="E1642" i="19"/>
  <c r="F1642" i="19"/>
  <c r="B1643" i="19"/>
  <c r="C1643" i="19"/>
  <c r="D1643" i="19"/>
  <c r="E1643" i="19"/>
  <c r="F1643" i="19" s="1"/>
  <c r="B1644" i="19"/>
  <c r="C1644" i="19"/>
  <c r="D1644" i="19"/>
  <c r="E1644" i="19"/>
  <c r="F1644" i="19"/>
  <c r="B1645" i="19"/>
  <c r="C1645" i="19"/>
  <c r="D1645" i="19"/>
  <c r="E1645" i="19"/>
  <c r="F1645" i="19"/>
  <c r="B1646" i="19"/>
  <c r="A1646" i="19" s="1"/>
  <c r="C1646" i="19"/>
  <c r="D1646" i="19"/>
  <c r="E1646" i="19"/>
  <c r="F1646" i="19"/>
  <c r="B1647" i="19"/>
  <c r="A1647" i="19" s="1"/>
  <c r="C1647" i="19"/>
  <c r="D1647" i="19"/>
  <c r="E1647" i="19"/>
  <c r="F1647" i="19" s="1"/>
  <c r="A1648" i="19"/>
  <c r="B1648" i="19"/>
  <c r="C1648" i="19"/>
  <c r="D1648" i="19"/>
  <c r="E1648" i="19"/>
  <c r="F1648" i="19"/>
  <c r="B1649" i="19"/>
  <c r="C1649" i="19"/>
  <c r="A1649" i="19" s="1"/>
  <c r="D1649" i="19"/>
  <c r="E1649" i="19"/>
  <c r="F1649" i="19"/>
  <c r="B1650" i="19"/>
  <c r="A1650" i="19" s="1"/>
  <c r="C1650" i="19"/>
  <c r="D1650" i="19"/>
  <c r="E1650" i="19"/>
  <c r="F1650" i="19" s="1"/>
  <c r="B1651" i="19"/>
  <c r="A1651" i="19" s="1"/>
  <c r="C1651" i="19"/>
  <c r="D1651" i="19"/>
  <c r="E1651" i="19"/>
  <c r="F1651" i="19" s="1"/>
  <c r="B1652" i="19"/>
  <c r="C1652" i="19"/>
  <c r="D1652" i="19"/>
  <c r="E1652" i="19"/>
  <c r="F1652" i="19"/>
  <c r="B1653" i="19"/>
  <c r="C1653" i="19"/>
  <c r="D1653" i="19"/>
  <c r="A1653" i="19" s="1"/>
  <c r="E1653" i="19"/>
  <c r="F1653" i="19"/>
  <c r="B1654" i="19"/>
  <c r="A1654" i="19" s="1"/>
  <c r="C1654" i="19"/>
  <c r="D1654" i="19"/>
  <c r="E1654" i="19"/>
  <c r="F1654" i="19"/>
  <c r="B1655" i="19"/>
  <c r="C1655" i="19"/>
  <c r="D1655" i="19"/>
  <c r="E1655" i="19"/>
  <c r="F1655" i="19"/>
  <c r="B1656" i="19"/>
  <c r="C1656" i="19"/>
  <c r="D1656" i="19"/>
  <c r="E1656" i="19"/>
  <c r="F1656" i="19"/>
  <c r="B1657" i="19"/>
  <c r="A1657" i="19" s="1"/>
  <c r="C1657" i="19"/>
  <c r="D1657" i="19"/>
  <c r="E1657" i="19"/>
  <c r="F1657" i="19"/>
  <c r="B1658" i="19"/>
  <c r="A1658" i="19" s="1"/>
  <c r="C1658" i="19"/>
  <c r="D1658" i="19"/>
  <c r="E1658" i="19"/>
  <c r="F1658" i="19"/>
  <c r="B1659" i="19"/>
  <c r="C1659" i="19"/>
  <c r="D1659" i="19"/>
  <c r="E1659" i="19"/>
  <c r="F1659" i="19" s="1"/>
  <c r="B1660" i="19"/>
  <c r="C1660" i="19"/>
  <c r="D1660" i="19"/>
  <c r="E1660" i="19"/>
  <c r="F1660" i="19"/>
  <c r="A1661" i="19"/>
  <c r="B1661" i="19"/>
  <c r="C1661" i="19"/>
  <c r="D1661" i="19"/>
  <c r="E1661" i="19"/>
  <c r="F1661" i="19"/>
  <c r="B1662" i="19"/>
  <c r="C1662" i="19"/>
  <c r="D1662" i="19"/>
  <c r="E1662" i="19"/>
  <c r="F1662" i="19"/>
  <c r="B1663" i="19"/>
  <c r="C1663" i="19"/>
  <c r="D1663" i="19"/>
  <c r="E1663" i="19"/>
  <c r="F1663" i="19"/>
  <c r="B1664" i="19"/>
  <c r="A1664" i="19" s="1"/>
  <c r="C1664" i="19"/>
  <c r="D1664" i="19"/>
  <c r="E1664" i="19"/>
  <c r="F1664" i="19"/>
  <c r="B1665" i="19"/>
  <c r="C1665" i="19"/>
  <c r="D1665" i="19"/>
  <c r="E1665" i="19"/>
  <c r="F1665" i="19"/>
  <c r="B1666" i="19"/>
  <c r="A1666" i="19" s="1"/>
  <c r="C1666" i="19"/>
  <c r="D1666" i="19"/>
  <c r="E1666" i="19"/>
  <c r="F1666" i="19"/>
  <c r="B1667" i="19"/>
  <c r="C1667" i="19"/>
  <c r="D1667" i="19"/>
  <c r="E1667" i="19"/>
  <c r="F1667" i="19"/>
  <c r="B1668" i="19"/>
  <c r="C1668" i="19"/>
  <c r="D1668" i="19"/>
  <c r="E1668" i="19"/>
  <c r="F1668" i="19"/>
  <c r="B1669" i="19"/>
  <c r="A1669" i="19" s="1"/>
  <c r="C1669" i="19"/>
  <c r="D1669" i="19"/>
  <c r="E1669" i="19"/>
  <c r="F1669" i="19"/>
  <c r="B1670" i="19"/>
  <c r="A1670" i="19" s="1"/>
  <c r="C1670" i="19"/>
  <c r="D1670" i="19"/>
  <c r="E1670" i="19"/>
  <c r="F1670" i="19"/>
  <c r="B1671" i="19"/>
  <c r="C1671" i="19"/>
  <c r="D1671" i="19"/>
  <c r="E1671" i="19"/>
  <c r="F1671" i="19"/>
  <c r="B1672" i="19"/>
  <c r="C1672" i="19"/>
  <c r="D1672" i="19"/>
  <c r="E1672" i="19"/>
  <c r="F1672" i="19"/>
  <c r="B1673" i="19"/>
  <c r="A1673" i="19" s="1"/>
  <c r="C1673" i="19"/>
  <c r="D1673" i="19"/>
  <c r="E1673" i="19"/>
  <c r="F1673" i="19"/>
  <c r="B1674" i="19"/>
  <c r="A1674" i="19" s="1"/>
  <c r="C1674" i="19"/>
  <c r="D1674" i="19"/>
  <c r="E1674" i="19"/>
  <c r="F1674" i="19"/>
  <c r="B1675" i="19"/>
  <c r="C1675" i="19"/>
  <c r="D1675" i="19"/>
  <c r="E1675" i="19"/>
  <c r="F1675" i="19" s="1"/>
  <c r="B1676" i="19"/>
  <c r="C1676" i="19"/>
  <c r="D1676" i="19"/>
  <c r="E1676" i="19"/>
  <c r="F1676" i="19"/>
  <c r="B1677" i="19"/>
  <c r="A1677" i="19" s="1"/>
  <c r="C1677" i="19"/>
  <c r="D1677" i="19"/>
  <c r="E1677" i="19"/>
  <c r="F1677" i="19"/>
  <c r="B1678" i="19"/>
  <c r="C1678" i="19"/>
  <c r="D1678" i="19"/>
  <c r="E1678" i="19"/>
  <c r="F1678" i="19"/>
  <c r="B1679" i="19"/>
  <c r="C1679" i="19"/>
  <c r="D1679" i="19"/>
  <c r="E1679" i="19"/>
  <c r="F1679" i="19"/>
  <c r="B1680" i="19"/>
  <c r="A1680" i="19" s="1"/>
  <c r="C1680" i="19"/>
  <c r="D1680" i="19"/>
  <c r="E1680" i="19"/>
  <c r="F1680" i="19"/>
  <c r="B1681" i="19"/>
  <c r="C1681" i="19"/>
  <c r="D1681" i="19"/>
  <c r="E1681" i="19"/>
  <c r="F1681" i="19"/>
  <c r="B1682" i="19"/>
  <c r="A1682" i="19" s="1"/>
  <c r="C1682" i="19"/>
  <c r="D1682" i="19"/>
  <c r="E1682" i="19"/>
  <c r="F1682" i="19"/>
  <c r="B1683" i="19"/>
  <c r="C1683" i="19"/>
  <c r="D1683" i="19"/>
  <c r="E1683" i="19"/>
  <c r="F1683" i="19" s="1"/>
  <c r="B1684" i="19"/>
  <c r="C1684" i="19"/>
  <c r="D1684" i="19"/>
  <c r="E1684" i="19"/>
  <c r="F1684" i="19"/>
  <c r="B1685" i="19"/>
  <c r="A1685" i="19" s="1"/>
  <c r="C1685" i="19"/>
  <c r="D1685" i="19"/>
  <c r="E1685" i="19"/>
  <c r="F1685" i="19"/>
  <c r="B1686" i="19"/>
  <c r="A1686" i="19" s="1"/>
  <c r="C1686" i="19"/>
  <c r="D1686" i="19"/>
  <c r="E1686" i="19"/>
  <c r="F1686" i="19"/>
  <c r="B1687" i="19"/>
  <c r="C1687" i="19"/>
  <c r="D1687" i="19"/>
  <c r="E1687" i="19"/>
  <c r="F1687" i="19"/>
  <c r="B1688" i="19"/>
  <c r="C1688" i="19"/>
  <c r="D1688" i="19"/>
  <c r="E1688" i="19"/>
  <c r="F1688" i="19"/>
  <c r="B1689" i="19"/>
  <c r="A1689" i="19" s="1"/>
  <c r="C1689" i="19"/>
  <c r="D1689" i="19"/>
  <c r="E1689" i="19"/>
  <c r="F1689" i="19"/>
  <c r="B1690" i="19"/>
  <c r="A1690" i="19" s="1"/>
  <c r="C1690" i="19"/>
  <c r="D1690" i="19"/>
  <c r="E1690" i="19"/>
  <c r="F1690" i="19"/>
  <c r="B1691" i="19"/>
  <c r="C1691" i="19"/>
  <c r="D1691" i="19"/>
  <c r="E1691" i="19"/>
  <c r="F1691" i="19" s="1"/>
  <c r="B1692" i="19"/>
  <c r="C1692" i="19"/>
  <c r="D1692" i="19"/>
  <c r="E1692" i="19"/>
  <c r="F1692" i="19"/>
  <c r="B1693" i="19"/>
  <c r="A1693" i="19" s="1"/>
  <c r="C1693" i="19"/>
  <c r="D1693" i="19"/>
  <c r="E1693" i="19"/>
  <c r="F1693" i="19"/>
  <c r="B1694" i="19"/>
  <c r="C1694" i="19"/>
  <c r="D1694" i="19"/>
  <c r="E1694" i="19"/>
  <c r="F1694" i="19"/>
  <c r="B1695" i="19"/>
  <c r="C1695" i="19"/>
  <c r="D1695" i="19"/>
  <c r="E1695" i="19"/>
  <c r="F1695" i="19"/>
  <c r="B1696" i="19"/>
  <c r="A1696" i="19" s="1"/>
  <c r="C1696" i="19"/>
  <c r="D1696" i="19"/>
  <c r="E1696" i="19"/>
  <c r="F1696" i="19"/>
  <c r="B1697" i="19"/>
  <c r="C1697" i="19"/>
  <c r="D1697" i="19"/>
  <c r="E1697" i="19"/>
  <c r="F1697" i="19"/>
  <c r="B1698" i="19"/>
  <c r="A1698" i="19" s="1"/>
  <c r="C1698" i="19"/>
  <c r="D1698" i="19"/>
  <c r="E1698" i="19"/>
  <c r="F1698" i="19"/>
  <c r="B1699" i="19"/>
  <c r="C1699" i="19"/>
  <c r="D1699" i="19"/>
  <c r="E1699" i="19"/>
  <c r="F1699" i="19" s="1"/>
  <c r="B1700" i="19"/>
  <c r="C1700" i="19"/>
  <c r="D1700" i="19"/>
  <c r="E1700" i="19"/>
  <c r="F1700" i="19"/>
  <c r="B1701" i="19"/>
  <c r="A1701" i="19" s="1"/>
  <c r="C1701" i="19"/>
  <c r="D1701" i="19"/>
  <c r="E1701" i="19"/>
  <c r="F1701" i="19"/>
  <c r="B1702" i="19"/>
  <c r="A1702" i="19" s="1"/>
  <c r="C1702" i="19"/>
  <c r="D1702" i="19"/>
  <c r="E1702" i="19"/>
  <c r="F1702" i="19"/>
  <c r="B1703" i="19"/>
  <c r="C1703" i="19"/>
  <c r="D1703" i="19"/>
  <c r="E1703" i="19"/>
  <c r="F1703" i="19"/>
  <c r="B1704" i="19"/>
  <c r="C1704" i="19"/>
  <c r="D1704" i="19"/>
  <c r="E1704" i="19"/>
  <c r="F1704" i="19"/>
  <c r="B1705" i="19"/>
  <c r="A1705" i="19" s="1"/>
  <c r="C1705" i="19"/>
  <c r="D1705" i="19"/>
  <c r="E1705" i="19"/>
  <c r="F1705" i="19"/>
  <c r="B1706" i="19"/>
  <c r="A1706" i="19" s="1"/>
  <c r="C1706" i="19"/>
  <c r="D1706" i="19"/>
  <c r="E1706" i="19"/>
  <c r="F1706" i="19"/>
  <c r="B1707" i="19"/>
  <c r="C1707" i="19"/>
  <c r="D1707" i="19"/>
  <c r="E1707" i="19"/>
  <c r="F1707" i="19" s="1"/>
  <c r="B1708" i="19"/>
  <c r="C1708" i="19"/>
  <c r="D1708" i="19"/>
  <c r="E1708" i="19"/>
  <c r="F1708" i="19"/>
  <c r="B1709" i="19"/>
  <c r="A1709" i="19" s="1"/>
  <c r="C1709" i="19"/>
  <c r="D1709" i="19"/>
  <c r="E1709" i="19"/>
  <c r="F1709" i="19"/>
  <c r="B1710" i="19"/>
  <c r="C1710" i="19"/>
  <c r="D1710" i="19"/>
  <c r="E1710" i="19"/>
  <c r="F1710" i="19"/>
  <c r="B1711" i="19"/>
  <c r="C1711" i="19"/>
  <c r="D1711" i="19"/>
  <c r="E1711" i="19"/>
  <c r="F1711" i="19"/>
  <c r="B1712" i="19"/>
  <c r="A1712" i="19" s="1"/>
  <c r="C1712" i="19"/>
  <c r="D1712" i="19"/>
  <c r="E1712" i="19"/>
  <c r="F1712" i="19"/>
  <c r="B1713" i="19"/>
  <c r="C1713" i="19"/>
  <c r="D1713" i="19"/>
  <c r="E1713" i="19"/>
  <c r="F1713" i="19"/>
  <c r="B1714" i="19"/>
  <c r="A1714" i="19" s="1"/>
  <c r="C1714" i="19"/>
  <c r="D1714" i="19"/>
  <c r="E1714" i="19"/>
  <c r="F1714" i="19"/>
  <c r="B1715" i="19"/>
  <c r="C1715" i="19"/>
  <c r="D1715" i="19"/>
  <c r="E1715" i="19"/>
  <c r="F1715" i="19" s="1"/>
  <c r="B1716" i="19"/>
  <c r="C1716" i="19"/>
  <c r="D1716" i="19"/>
  <c r="E1716" i="19"/>
  <c r="F1716" i="19"/>
  <c r="B1717" i="19"/>
  <c r="A1717" i="19" s="1"/>
  <c r="C1717" i="19"/>
  <c r="D1717" i="19"/>
  <c r="E1717" i="19"/>
  <c r="F1717" i="19"/>
  <c r="B1718" i="19"/>
  <c r="A1718" i="19" s="1"/>
  <c r="C1718" i="19"/>
  <c r="D1718" i="19"/>
  <c r="E1718" i="19"/>
  <c r="F1718" i="19"/>
  <c r="B1719" i="19"/>
  <c r="A1719" i="19" s="1"/>
  <c r="C1719" i="19"/>
  <c r="D1719" i="19"/>
  <c r="E1719" i="19"/>
  <c r="F1719" i="19"/>
  <c r="B1720" i="19"/>
  <c r="C1720" i="19"/>
  <c r="D1720" i="19"/>
  <c r="E1720" i="19"/>
  <c r="F1720" i="19" s="1"/>
  <c r="B1721" i="19"/>
  <c r="A1721" i="19" s="1"/>
  <c r="C1721" i="19"/>
  <c r="D1721" i="19"/>
  <c r="E1721" i="19"/>
  <c r="F1721" i="19"/>
  <c r="B1722" i="19"/>
  <c r="A1722" i="19" s="1"/>
  <c r="C1722" i="19"/>
  <c r="D1722" i="19"/>
  <c r="E1722" i="19"/>
  <c r="F1722" i="19"/>
  <c r="B1723" i="19"/>
  <c r="C1723" i="19"/>
  <c r="D1723" i="19"/>
  <c r="E1723" i="19"/>
  <c r="F1723" i="19" s="1"/>
  <c r="B1724" i="19"/>
  <c r="C1724" i="19"/>
  <c r="D1724" i="19"/>
  <c r="E1724" i="19"/>
  <c r="F1724" i="19"/>
  <c r="B1725" i="19"/>
  <c r="A1725" i="19" s="1"/>
  <c r="C1725" i="19"/>
  <c r="D1725" i="19"/>
  <c r="E1725" i="19"/>
  <c r="F1725" i="19"/>
  <c r="B1726" i="19"/>
  <c r="C1726" i="19"/>
  <c r="D1726" i="19"/>
  <c r="E1726" i="19"/>
  <c r="F1726" i="19"/>
  <c r="B1727" i="19"/>
  <c r="C1727" i="19"/>
  <c r="D1727" i="19"/>
  <c r="E1727" i="19"/>
  <c r="F1727" i="19"/>
  <c r="B1728" i="19"/>
  <c r="A1728" i="19" s="1"/>
  <c r="C1728" i="19"/>
  <c r="D1728" i="19"/>
  <c r="E1728" i="19"/>
  <c r="F1728" i="19"/>
  <c r="B1729" i="19"/>
  <c r="C1729" i="19"/>
  <c r="D1729" i="19"/>
  <c r="E1729" i="19"/>
  <c r="F1729" i="19"/>
  <c r="B1730" i="19"/>
  <c r="A1730" i="19" s="1"/>
  <c r="C1730" i="19"/>
  <c r="D1730" i="19"/>
  <c r="E1730" i="19"/>
  <c r="F1730" i="19"/>
  <c r="B1731" i="19"/>
  <c r="C1731" i="19"/>
  <c r="D1731" i="19"/>
  <c r="E1731" i="19"/>
  <c r="F1731" i="19" s="1"/>
  <c r="B1732" i="19"/>
  <c r="C1732" i="19"/>
  <c r="D1732" i="19"/>
  <c r="E1732" i="19"/>
  <c r="F1732" i="19"/>
  <c r="B1733" i="19"/>
  <c r="A1733" i="19" s="1"/>
  <c r="C1733" i="19"/>
  <c r="D1733" i="19"/>
  <c r="E1733" i="19"/>
  <c r="F1733" i="19"/>
  <c r="B1734" i="19"/>
  <c r="A1734" i="19" s="1"/>
  <c r="C1734" i="19"/>
  <c r="D1734" i="19"/>
  <c r="E1734" i="19"/>
  <c r="F1734" i="19"/>
  <c r="B1735" i="19"/>
  <c r="A1735" i="19" s="1"/>
  <c r="C1735" i="19"/>
  <c r="D1735" i="19"/>
  <c r="E1735" i="19"/>
  <c r="F1735" i="19"/>
  <c r="B1736" i="19"/>
  <c r="C1736" i="19"/>
  <c r="D1736" i="19"/>
  <c r="E1736" i="19"/>
  <c r="F1736" i="19" s="1"/>
  <c r="B1737" i="19"/>
  <c r="A1737" i="19" s="1"/>
  <c r="C1737" i="19"/>
  <c r="D1737" i="19"/>
  <c r="E1737" i="19"/>
  <c r="F1737" i="19"/>
  <c r="B1738" i="19"/>
  <c r="A1738" i="19" s="1"/>
  <c r="C1738" i="19"/>
  <c r="D1738" i="19"/>
  <c r="E1738" i="19"/>
  <c r="F1738" i="19"/>
  <c r="B1739" i="19"/>
  <c r="C1739" i="19"/>
  <c r="D1739" i="19"/>
  <c r="E1739" i="19"/>
  <c r="F1739" i="19" s="1"/>
  <c r="B1740" i="19"/>
  <c r="C1740" i="19"/>
  <c r="D1740" i="19"/>
  <c r="E1740" i="19"/>
  <c r="F1740" i="19"/>
  <c r="B1741" i="19"/>
  <c r="A1741" i="19" s="1"/>
  <c r="C1741" i="19"/>
  <c r="D1741" i="19"/>
  <c r="E1741" i="19"/>
  <c r="F1741" i="19"/>
  <c r="B1742" i="19"/>
  <c r="C1742" i="19"/>
  <c r="D1742" i="19"/>
  <c r="E1742" i="19"/>
  <c r="F1742" i="19"/>
  <c r="B1743" i="19"/>
  <c r="C1743" i="19"/>
  <c r="D1743" i="19"/>
  <c r="E1743" i="19"/>
  <c r="F1743" i="19"/>
  <c r="B1744" i="19"/>
  <c r="A1744" i="19" s="1"/>
  <c r="C1744" i="19"/>
  <c r="D1744" i="19"/>
  <c r="E1744" i="19"/>
  <c r="F1744" i="19"/>
  <c r="B1745" i="19"/>
  <c r="C1745" i="19"/>
  <c r="D1745" i="19"/>
  <c r="E1745" i="19"/>
  <c r="F1745" i="19"/>
  <c r="B1746" i="19"/>
  <c r="A1746" i="19" s="1"/>
  <c r="C1746" i="19"/>
  <c r="D1746" i="19"/>
  <c r="E1746" i="19"/>
  <c r="F1746" i="19"/>
  <c r="B1747" i="19"/>
  <c r="C1747" i="19"/>
  <c r="D1747" i="19"/>
  <c r="E1747" i="19"/>
  <c r="F1747" i="19" s="1"/>
  <c r="B1748" i="19"/>
  <c r="C1748" i="19"/>
  <c r="D1748" i="19"/>
  <c r="E1748" i="19"/>
  <c r="F1748" i="19"/>
  <c r="B1749" i="19"/>
  <c r="A1749" i="19" s="1"/>
  <c r="C1749" i="19"/>
  <c r="D1749" i="19"/>
  <c r="E1749" i="19"/>
  <c r="F1749" i="19"/>
  <c r="B1750" i="19"/>
  <c r="A1750" i="19" s="1"/>
  <c r="C1750" i="19"/>
  <c r="D1750" i="19"/>
  <c r="E1750" i="19"/>
  <c r="F1750" i="19"/>
  <c r="B1751" i="19"/>
  <c r="A1751" i="19" s="1"/>
  <c r="C1751" i="19"/>
  <c r="D1751" i="19"/>
  <c r="E1751" i="19"/>
  <c r="F1751" i="19"/>
  <c r="B1752" i="19"/>
  <c r="C1752" i="19"/>
  <c r="D1752" i="19"/>
  <c r="E1752" i="19"/>
  <c r="F1752" i="19" s="1"/>
  <c r="B1753" i="19"/>
  <c r="A1753" i="19" s="1"/>
  <c r="C1753" i="19"/>
  <c r="D1753" i="19"/>
  <c r="E1753" i="19"/>
  <c r="F1753" i="19"/>
  <c r="B1754" i="19"/>
  <c r="A1754" i="19" s="1"/>
  <c r="C1754" i="19"/>
  <c r="D1754" i="19"/>
  <c r="E1754" i="19"/>
  <c r="F1754" i="19"/>
  <c r="B1755" i="19"/>
  <c r="C1755" i="19"/>
  <c r="D1755" i="19"/>
  <c r="E1755" i="19"/>
  <c r="F1755" i="19" s="1"/>
  <c r="B1756" i="19"/>
  <c r="C1756" i="19"/>
  <c r="D1756" i="19"/>
  <c r="E1756" i="19"/>
  <c r="F1756" i="19"/>
  <c r="B1757" i="19"/>
  <c r="A1757" i="19" s="1"/>
  <c r="C1757" i="19"/>
  <c r="D1757" i="19"/>
  <c r="E1757" i="19"/>
  <c r="F1757" i="19"/>
  <c r="B1758" i="19"/>
  <c r="A1758" i="19" s="1"/>
  <c r="C1758" i="19"/>
  <c r="D1758" i="19"/>
  <c r="E1758" i="19"/>
  <c r="F1758" i="19"/>
  <c r="B1759" i="19"/>
  <c r="C1759" i="19"/>
  <c r="D1759" i="19"/>
  <c r="E1759" i="19"/>
  <c r="F1759" i="19"/>
  <c r="B1760" i="19"/>
  <c r="A1760" i="19" s="1"/>
  <c r="C1760" i="19"/>
  <c r="D1760" i="19"/>
  <c r="E1760" i="19"/>
  <c r="F1760" i="19"/>
  <c r="B1761" i="19"/>
  <c r="C1761" i="19"/>
  <c r="D1761" i="19"/>
  <c r="E1761" i="19"/>
  <c r="F1761" i="19"/>
  <c r="B1762" i="19"/>
  <c r="A1762" i="19" s="1"/>
  <c r="C1762" i="19"/>
  <c r="D1762" i="19"/>
  <c r="E1762" i="19"/>
  <c r="F1762" i="19"/>
  <c r="B1763" i="19"/>
  <c r="C1763" i="19"/>
  <c r="D1763" i="19"/>
  <c r="E1763" i="19"/>
  <c r="F1763" i="19" s="1"/>
  <c r="B1764" i="19"/>
  <c r="C1764" i="19"/>
  <c r="D1764" i="19"/>
  <c r="E1764" i="19"/>
  <c r="F1764" i="19"/>
  <c r="B1765" i="19"/>
  <c r="A1765" i="19" s="1"/>
  <c r="C1765" i="19"/>
  <c r="D1765" i="19"/>
  <c r="E1765" i="19"/>
  <c r="F1765" i="19"/>
  <c r="B1766" i="19"/>
  <c r="A1766" i="19" s="1"/>
  <c r="C1766" i="19"/>
  <c r="D1766" i="19"/>
  <c r="E1766" i="19"/>
  <c r="F1766" i="19"/>
  <c r="B1767" i="19"/>
  <c r="A1767" i="19" s="1"/>
  <c r="C1767" i="19"/>
  <c r="D1767" i="19"/>
  <c r="E1767" i="19"/>
  <c r="F1767" i="19"/>
  <c r="B1768" i="19"/>
  <c r="C1768" i="19"/>
  <c r="D1768" i="19"/>
  <c r="E1768" i="19"/>
  <c r="F1768" i="19" s="1"/>
  <c r="B1769" i="19"/>
  <c r="A1769" i="19" s="1"/>
  <c r="C1769" i="19"/>
  <c r="D1769" i="19"/>
  <c r="E1769" i="19"/>
  <c r="F1769" i="19"/>
  <c r="B1770" i="19"/>
  <c r="A1770" i="19" s="1"/>
  <c r="C1770" i="19"/>
  <c r="D1770" i="19"/>
  <c r="E1770" i="19"/>
  <c r="F1770" i="19"/>
  <c r="B1771" i="19"/>
  <c r="C1771" i="19"/>
  <c r="D1771" i="19"/>
  <c r="E1771" i="19"/>
  <c r="F1771" i="19" s="1"/>
  <c r="B1772" i="19"/>
  <c r="C1772" i="19"/>
  <c r="D1772" i="19"/>
  <c r="E1772" i="19"/>
  <c r="F1772" i="19"/>
  <c r="B1773" i="19"/>
  <c r="A1773" i="19" s="1"/>
  <c r="C1773" i="19"/>
  <c r="D1773" i="19"/>
  <c r="E1773" i="19"/>
  <c r="F1773" i="19"/>
  <c r="B1774" i="19"/>
  <c r="C1774" i="19"/>
  <c r="D1774" i="19"/>
  <c r="E1774" i="19"/>
  <c r="F1774" i="19"/>
  <c r="B1775" i="19"/>
  <c r="C1775" i="19"/>
  <c r="D1775" i="19"/>
  <c r="E1775" i="19"/>
  <c r="F1775" i="19"/>
  <c r="B1776" i="19"/>
  <c r="A1776" i="19" s="1"/>
  <c r="C1776" i="19"/>
  <c r="D1776" i="19"/>
  <c r="E1776" i="19"/>
  <c r="F1776" i="19"/>
  <c r="B1777" i="19"/>
  <c r="C1777" i="19"/>
  <c r="D1777" i="19"/>
  <c r="E1777" i="19"/>
  <c r="F1777" i="19"/>
  <c r="B1778" i="19"/>
  <c r="A1778" i="19" s="1"/>
  <c r="C1778" i="19"/>
  <c r="D1778" i="19"/>
  <c r="E1778" i="19"/>
  <c r="F1778" i="19"/>
  <c r="B1779" i="19"/>
  <c r="C1779" i="19"/>
  <c r="D1779" i="19"/>
  <c r="E1779" i="19"/>
  <c r="F1779" i="19" s="1"/>
  <c r="B1780" i="19"/>
  <c r="C1780" i="19"/>
  <c r="D1780" i="19"/>
  <c r="E1780" i="19"/>
  <c r="F1780" i="19"/>
  <c r="B1781" i="19"/>
  <c r="A1781" i="19" s="1"/>
  <c r="C1781" i="19"/>
  <c r="D1781" i="19"/>
  <c r="E1781" i="19"/>
  <c r="F1781" i="19"/>
  <c r="B1782" i="19"/>
  <c r="A1782" i="19" s="1"/>
  <c r="C1782" i="19"/>
  <c r="D1782" i="19"/>
  <c r="E1782" i="19"/>
  <c r="F1782" i="19"/>
  <c r="B1783" i="19"/>
  <c r="A1783" i="19" s="1"/>
  <c r="C1783" i="19"/>
  <c r="D1783" i="19"/>
  <c r="E1783" i="19"/>
  <c r="F1783" i="19"/>
  <c r="B1784" i="19"/>
  <c r="C1784" i="19"/>
  <c r="D1784" i="19"/>
  <c r="E1784" i="19"/>
  <c r="F1784" i="19" s="1"/>
  <c r="B1785" i="19"/>
  <c r="A1785" i="19" s="1"/>
  <c r="C1785" i="19"/>
  <c r="D1785" i="19"/>
  <c r="E1785" i="19"/>
  <c r="F1785" i="19"/>
  <c r="B1786" i="19"/>
  <c r="A1786" i="19" s="1"/>
  <c r="C1786" i="19"/>
  <c r="D1786" i="19"/>
  <c r="E1786" i="19"/>
  <c r="F1786" i="19"/>
  <c r="B1787" i="19"/>
  <c r="C1787" i="19"/>
  <c r="D1787" i="19"/>
  <c r="E1787" i="19"/>
  <c r="F1787" i="19" s="1"/>
  <c r="B1788" i="19"/>
  <c r="C1788" i="19"/>
  <c r="D1788" i="19"/>
  <c r="E1788" i="19"/>
  <c r="F1788" i="19"/>
  <c r="B1789" i="19"/>
  <c r="A1789" i="19" s="1"/>
  <c r="C1789" i="19"/>
  <c r="D1789" i="19"/>
  <c r="E1789" i="19"/>
  <c r="F1789" i="19"/>
  <c r="B1790" i="19"/>
  <c r="A1790" i="19" s="1"/>
  <c r="C1790" i="19"/>
  <c r="D1790" i="19"/>
  <c r="E1790" i="19"/>
  <c r="F1790" i="19"/>
  <c r="B1791" i="19"/>
  <c r="C1791" i="19"/>
  <c r="D1791" i="19"/>
  <c r="E1791" i="19"/>
  <c r="F1791" i="19"/>
  <c r="B1792" i="19"/>
  <c r="A1792" i="19" s="1"/>
  <c r="C1792" i="19"/>
  <c r="D1792" i="19"/>
  <c r="E1792" i="19"/>
  <c r="F1792" i="19"/>
  <c r="B1793" i="19"/>
  <c r="C1793" i="19"/>
  <c r="D1793" i="19"/>
  <c r="E1793" i="19"/>
  <c r="F1793" i="19"/>
  <c r="B1794" i="19"/>
  <c r="A1794" i="19" s="1"/>
  <c r="C1794" i="19"/>
  <c r="D1794" i="19"/>
  <c r="E1794" i="19"/>
  <c r="F1794" i="19"/>
  <c r="B1795" i="19"/>
  <c r="C1795" i="19"/>
  <c r="D1795" i="19"/>
  <c r="E1795" i="19"/>
  <c r="F1795" i="19" s="1"/>
  <c r="B1796" i="19"/>
  <c r="C1796" i="19"/>
  <c r="D1796" i="19"/>
  <c r="E1796" i="19"/>
  <c r="F1796" i="19"/>
  <c r="B1797" i="19"/>
  <c r="A1797" i="19" s="1"/>
  <c r="C1797" i="19"/>
  <c r="D1797" i="19"/>
  <c r="E1797" i="19"/>
  <c r="F1797" i="19"/>
  <c r="B1798" i="19"/>
  <c r="A1798" i="19" s="1"/>
  <c r="C1798" i="19"/>
  <c r="D1798" i="19"/>
  <c r="E1798" i="19"/>
  <c r="F1798" i="19"/>
  <c r="B1799" i="19"/>
  <c r="A1799" i="19" s="1"/>
  <c r="C1799" i="19"/>
  <c r="D1799" i="19"/>
  <c r="E1799" i="19"/>
  <c r="F1799" i="19"/>
  <c r="B1800" i="19"/>
  <c r="C1800" i="19"/>
  <c r="D1800" i="19"/>
  <c r="E1800" i="19"/>
  <c r="F1800" i="19" s="1"/>
  <c r="B1801" i="19"/>
  <c r="A1801" i="19" s="1"/>
  <c r="C1801" i="19"/>
  <c r="D1801" i="19"/>
  <c r="E1801" i="19"/>
  <c r="F1801" i="19"/>
  <c r="B1802" i="19"/>
  <c r="A1802" i="19" s="1"/>
  <c r="C1802" i="19"/>
  <c r="D1802" i="19"/>
  <c r="E1802" i="19"/>
  <c r="F1802" i="19"/>
  <c r="B1803" i="19"/>
  <c r="C1803" i="19"/>
  <c r="D1803" i="19"/>
  <c r="E1803" i="19"/>
  <c r="F1803" i="19" s="1"/>
  <c r="B1804" i="19"/>
  <c r="C1804" i="19"/>
  <c r="D1804" i="19"/>
  <c r="E1804" i="19"/>
  <c r="F1804" i="19"/>
  <c r="A1805" i="19"/>
  <c r="B1805" i="19"/>
  <c r="C1805" i="19"/>
  <c r="D1805" i="19"/>
  <c r="E1805" i="19"/>
  <c r="F1805" i="19"/>
  <c r="B1806" i="19"/>
  <c r="A1806" i="19" s="1"/>
  <c r="C1806" i="19"/>
  <c r="D1806" i="19"/>
  <c r="E1806" i="19"/>
  <c r="F1806" i="19"/>
  <c r="B1807" i="19"/>
  <c r="C1807" i="19"/>
  <c r="D1807" i="19"/>
  <c r="E1807" i="19"/>
  <c r="F1807" i="19"/>
  <c r="B1808" i="19"/>
  <c r="A1808" i="19" s="1"/>
  <c r="C1808" i="19"/>
  <c r="D1808" i="19"/>
  <c r="E1808" i="19"/>
  <c r="F1808" i="19"/>
  <c r="B1809" i="19"/>
  <c r="C1809" i="19"/>
  <c r="D1809" i="19"/>
  <c r="E1809" i="19"/>
  <c r="F1809" i="19"/>
  <c r="B1810" i="19"/>
  <c r="A1810" i="19" s="1"/>
  <c r="C1810" i="19"/>
  <c r="D1810" i="19"/>
  <c r="E1810" i="19"/>
  <c r="F1810" i="19"/>
  <c r="B1811" i="19"/>
  <c r="C1811" i="19"/>
  <c r="D1811" i="19"/>
  <c r="E1811" i="19"/>
  <c r="F1811" i="19" s="1"/>
  <c r="B1812" i="19"/>
  <c r="C1812" i="19"/>
  <c r="D1812" i="19"/>
  <c r="E1812" i="19"/>
  <c r="F1812" i="19"/>
  <c r="B1813" i="19"/>
  <c r="A1813" i="19" s="1"/>
  <c r="C1813" i="19"/>
  <c r="D1813" i="19"/>
  <c r="E1813" i="19"/>
  <c r="F1813" i="19"/>
  <c r="B1814" i="19"/>
  <c r="A1814" i="19" s="1"/>
  <c r="C1814" i="19"/>
  <c r="D1814" i="19"/>
  <c r="E1814" i="19"/>
  <c r="F1814" i="19"/>
  <c r="B1815" i="19"/>
  <c r="A1815" i="19" s="1"/>
  <c r="C1815" i="19"/>
  <c r="D1815" i="19"/>
  <c r="E1815" i="19"/>
  <c r="F1815" i="19"/>
  <c r="B1816" i="19"/>
  <c r="C1816" i="19"/>
  <c r="D1816" i="19"/>
  <c r="E1816" i="19"/>
  <c r="F1816" i="19" s="1"/>
  <c r="B1817" i="19"/>
  <c r="A1817" i="19" s="1"/>
  <c r="C1817" i="19"/>
  <c r="D1817" i="19"/>
  <c r="E1817" i="19"/>
  <c r="F1817" i="19"/>
  <c r="B1818" i="19"/>
  <c r="A1818" i="19" s="1"/>
  <c r="C1818" i="19"/>
  <c r="D1818" i="19"/>
  <c r="E1818" i="19"/>
  <c r="F1818" i="19"/>
  <c r="B1819" i="19"/>
  <c r="C1819" i="19"/>
  <c r="D1819" i="19"/>
  <c r="E1819" i="19"/>
  <c r="F1819" i="19" s="1"/>
  <c r="B1820" i="19"/>
  <c r="C1820" i="19"/>
  <c r="D1820" i="19"/>
  <c r="E1820" i="19"/>
  <c r="F1820" i="19"/>
  <c r="A1821" i="19"/>
  <c r="B1821" i="19"/>
  <c r="C1821" i="19"/>
  <c r="D1821" i="19"/>
  <c r="E1821" i="19"/>
  <c r="F1821" i="19"/>
  <c r="B1822" i="19"/>
  <c r="C1822" i="19"/>
  <c r="D1822" i="19"/>
  <c r="E1822" i="19"/>
  <c r="F1822" i="19"/>
  <c r="B1823" i="19"/>
  <c r="C1823" i="19"/>
  <c r="D1823" i="19"/>
  <c r="E1823" i="19"/>
  <c r="F1823" i="19"/>
  <c r="B1824" i="19"/>
  <c r="A1824" i="19" s="1"/>
  <c r="C1824" i="19"/>
  <c r="D1824" i="19"/>
  <c r="E1824" i="19"/>
  <c r="F1824" i="19"/>
  <c r="B1825" i="19"/>
  <c r="C1825" i="19"/>
  <c r="D1825" i="19"/>
  <c r="E1825" i="19"/>
  <c r="F1825" i="19"/>
  <c r="B1826" i="19"/>
  <c r="A1826" i="19" s="1"/>
  <c r="C1826" i="19"/>
  <c r="D1826" i="19"/>
  <c r="E1826" i="19"/>
  <c r="F1826" i="19"/>
  <c r="B1827" i="19"/>
  <c r="C1827" i="19"/>
  <c r="D1827" i="19"/>
  <c r="E1827" i="19"/>
  <c r="F1827" i="19" s="1"/>
  <c r="B1828" i="19"/>
  <c r="C1828" i="19"/>
  <c r="D1828" i="19"/>
  <c r="E1828" i="19"/>
  <c r="F1828" i="19"/>
  <c r="B1829" i="19"/>
  <c r="A1829" i="19" s="1"/>
  <c r="C1829" i="19"/>
  <c r="D1829" i="19"/>
  <c r="E1829" i="19"/>
  <c r="F1829" i="19"/>
  <c r="B1830" i="19"/>
  <c r="A1830" i="19" s="1"/>
  <c r="C1830" i="19"/>
  <c r="D1830" i="19"/>
  <c r="E1830" i="19"/>
  <c r="F1830" i="19"/>
  <c r="B1831" i="19"/>
  <c r="A1831" i="19" s="1"/>
  <c r="C1831" i="19"/>
  <c r="D1831" i="19"/>
  <c r="E1831" i="19"/>
  <c r="F1831" i="19"/>
  <c r="B1832" i="19"/>
  <c r="C1832" i="19"/>
  <c r="D1832" i="19"/>
  <c r="E1832" i="19"/>
  <c r="F1832" i="19" s="1"/>
  <c r="B1833" i="19"/>
  <c r="A1833" i="19" s="1"/>
  <c r="C1833" i="19"/>
  <c r="D1833" i="19"/>
  <c r="E1833" i="19"/>
  <c r="F1833" i="19"/>
  <c r="B1834" i="19"/>
  <c r="A1834" i="19" s="1"/>
  <c r="C1834" i="19"/>
  <c r="D1834" i="19"/>
  <c r="E1834" i="19"/>
  <c r="F1834" i="19"/>
  <c r="B1835" i="19"/>
  <c r="C1835" i="19"/>
  <c r="D1835" i="19"/>
  <c r="E1835" i="19"/>
  <c r="F1835" i="19" s="1"/>
  <c r="B1836" i="19"/>
  <c r="C1836" i="19"/>
  <c r="D1836" i="19"/>
  <c r="E1836" i="19"/>
  <c r="F1836" i="19"/>
  <c r="A1837" i="19"/>
  <c r="B1837" i="19"/>
  <c r="C1837" i="19"/>
  <c r="D1837" i="19"/>
  <c r="E1837" i="19"/>
  <c r="F1837" i="19"/>
  <c r="B1838" i="19"/>
  <c r="C1838" i="19"/>
  <c r="D1838" i="19"/>
  <c r="E1838" i="19"/>
  <c r="F1838" i="19"/>
  <c r="B1839" i="19"/>
  <c r="C1839" i="19"/>
  <c r="D1839" i="19"/>
  <c r="E1839" i="19"/>
  <c r="F1839" i="19"/>
  <c r="B1840" i="19"/>
  <c r="A1840" i="19" s="1"/>
  <c r="C1840" i="19"/>
  <c r="D1840" i="19"/>
  <c r="E1840" i="19"/>
  <c r="F1840" i="19"/>
  <c r="B1841" i="19"/>
  <c r="C1841" i="19"/>
  <c r="D1841" i="19"/>
  <c r="E1841" i="19"/>
  <c r="F1841" i="19"/>
  <c r="B1842" i="19"/>
  <c r="A1842" i="19" s="1"/>
  <c r="C1842" i="19"/>
  <c r="D1842" i="19"/>
  <c r="E1842" i="19"/>
  <c r="F1842" i="19"/>
  <c r="B1843" i="19"/>
  <c r="C1843" i="19"/>
  <c r="D1843" i="19"/>
  <c r="E1843" i="19"/>
  <c r="F1843" i="19" s="1"/>
  <c r="B1844" i="19"/>
  <c r="C1844" i="19"/>
  <c r="D1844" i="19"/>
  <c r="E1844" i="19"/>
  <c r="F1844" i="19"/>
  <c r="B1845" i="19"/>
  <c r="A1845" i="19" s="1"/>
  <c r="C1845" i="19"/>
  <c r="D1845" i="19"/>
  <c r="E1845" i="19"/>
  <c r="F1845" i="19"/>
  <c r="B1846" i="19"/>
  <c r="A1846" i="19" s="1"/>
  <c r="C1846" i="19"/>
  <c r="D1846" i="19"/>
  <c r="E1846" i="19"/>
  <c r="F1846" i="19"/>
  <c r="B1847" i="19"/>
  <c r="A1847" i="19" s="1"/>
  <c r="C1847" i="19"/>
  <c r="D1847" i="19"/>
  <c r="E1847" i="19"/>
  <c r="F1847" i="19"/>
  <c r="B1848" i="19"/>
  <c r="C1848" i="19"/>
  <c r="D1848" i="19"/>
  <c r="E1848" i="19"/>
  <c r="F1848" i="19" s="1"/>
  <c r="B1849" i="19"/>
  <c r="A1849" i="19" s="1"/>
  <c r="C1849" i="19"/>
  <c r="D1849" i="19"/>
  <c r="E1849" i="19"/>
  <c r="F1849" i="19"/>
  <c r="B1850" i="19"/>
  <c r="A1850" i="19" s="1"/>
  <c r="C1850" i="19"/>
  <c r="D1850" i="19"/>
  <c r="E1850" i="19"/>
  <c r="F1850" i="19"/>
  <c r="B1851" i="19"/>
  <c r="C1851" i="19"/>
  <c r="D1851" i="19"/>
  <c r="E1851" i="19"/>
  <c r="F1851" i="19" s="1"/>
  <c r="B1852" i="19"/>
  <c r="C1852" i="19"/>
  <c r="D1852" i="19"/>
  <c r="E1852" i="19"/>
  <c r="F1852" i="19"/>
  <c r="A1853" i="19"/>
  <c r="B1853" i="19"/>
  <c r="C1853" i="19"/>
  <c r="D1853" i="19"/>
  <c r="E1853" i="19"/>
  <c r="F1853" i="19"/>
  <c r="B1854" i="19"/>
  <c r="A1854" i="19" s="1"/>
  <c r="C1854" i="19"/>
  <c r="D1854" i="19"/>
  <c r="E1854" i="19"/>
  <c r="F1854" i="19"/>
  <c r="B1855" i="19"/>
  <c r="C1855" i="19"/>
  <c r="D1855" i="19"/>
  <c r="E1855" i="19"/>
  <c r="F1855" i="19"/>
  <c r="B1856" i="19"/>
  <c r="A1856" i="19" s="1"/>
  <c r="C1856" i="19"/>
  <c r="D1856" i="19"/>
  <c r="E1856" i="19"/>
  <c r="F1856" i="19"/>
  <c r="B1857" i="19"/>
  <c r="C1857" i="19"/>
  <c r="D1857" i="19"/>
  <c r="E1857" i="19"/>
  <c r="F1857" i="19"/>
  <c r="B1858" i="19"/>
  <c r="A1858" i="19" s="1"/>
  <c r="C1858" i="19"/>
  <c r="D1858" i="19"/>
  <c r="E1858" i="19"/>
  <c r="F1858" i="19"/>
  <c r="B1859" i="19"/>
  <c r="C1859" i="19"/>
  <c r="D1859" i="19"/>
  <c r="E1859" i="19"/>
  <c r="F1859" i="19" s="1"/>
  <c r="B1860" i="19"/>
  <c r="C1860" i="19"/>
  <c r="D1860" i="19"/>
  <c r="E1860" i="19"/>
  <c r="F1860" i="19"/>
  <c r="B1861" i="19"/>
  <c r="A1861" i="19" s="1"/>
  <c r="C1861" i="19"/>
  <c r="D1861" i="19"/>
  <c r="E1861" i="19"/>
  <c r="F1861" i="19"/>
  <c r="B1862" i="19"/>
  <c r="A1862" i="19" s="1"/>
  <c r="C1862" i="19"/>
  <c r="D1862" i="19"/>
  <c r="E1862" i="19"/>
  <c r="F1862" i="19"/>
  <c r="B1863" i="19"/>
  <c r="A1863" i="19" s="1"/>
  <c r="C1863" i="19"/>
  <c r="D1863" i="19"/>
  <c r="E1863" i="19"/>
  <c r="F1863" i="19"/>
  <c r="B1864" i="19"/>
  <c r="C1864" i="19"/>
  <c r="D1864" i="19"/>
  <c r="E1864" i="19"/>
  <c r="F1864" i="19" s="1"/>
  <c r="B1865" i="19"/>
  <c r="A1865" i="19" s="1"/>
  <c r="C1865" i="19"/>
  <c r="D1865" i="19"/>
  <c r="E1865" i="19"/>
  <c r="F1865" i="19"/>
  <c r="B1866" i="19"/>
  <c r="A1866" i="19" s="1"/>
  <c r="C1866" i="19"/>
  <c r="D1866" i="19"/>
  <c r="E1866" i="19"/>
  <c r="F1866" i="19"/>
  <c r="B1867" i="19"/>
  <c r="C1867" i="19"/>
  <c r="D1867" i="19"/>
  <c r="E1867" i="19"/>
  <c r="F1867" i="19" s="1"/>
  <c r="B1868" i="19"/>
  <c r="C1868" i="19"/>
  <c r="D1868" i="19"/>
  <c r="E1868" i="19"/>
  <c r="F1868" i="19"/>
  <c r="A1869" i="19"/>
  <c r="B1869" i="19"/>
  <c r="C1869" i="19"/>
  <c r="D1869" i="19"/>
  <c r="E1869" i="19"/>
  <c r="F1869" i="19"/>
  <c r="B1870" i="19"/>
  <c r="A1870" i="19" s="1"/>
  <c r="C1870" i="19"/>
  <c r="D1870" i="19"/>
  <c r="E1870" i="19"/>
  <c r="F1870" i="19"/>
  <c r="B1871" i="19"/>
  <c r="C1871" i="19"/>
  <c r="D1871" i="19"/>
  <c r="E1871" i="19"/>
  <c r="F1871" i="19"/>
  <c r="B1872" i="19"/>
  <c r="A1872" i="19" s="1"/>
  <c r="C1872" i="19"/>
  <c r="D1872" i="19"/>
  <c r="E1872" i="19"/>
  <c r="F1872" i="19"/>
  <c r="B1873" i="19"/>
  <c r="C1873" i="19"/>
  <c r="D1873" i="19"/>
  <c r="E1873" i="19"/>
  <c r="F1873" i="19"/>
  <c r="B1874" i="19"/>
  <c r="A1874" i="19" s="1"/>
  <c r="C1874" i="19"/>
  <c r="D1874" i="19"/>
  <c r="E1874" i="19"/>
  <c r="F1874" i="19"/>
  <c r="B1875" i="19"/>
  <c r="C1875" i="19"/>
  <c r="D1875" i="19"/>
  <c r="E1875" i="19"/>
  <c r="F1875" i="19" s="1"/>
  <c r="B1876" i="19"/>
  <c r="C1876" i="19"/>
  <c r="D1876" i="19"/>
  <c r="E1876" i="19"/>
  <c r="F1876" i="19"/>
  <c r="B1877" i="19"/>
  <c r="A1877" i="19" s="1"/>
  <c r="C1877" i="19"/>
  <c r="D1877" i="19"/>
  <c r="E1877" i="19"/>
  <c r="F1877" i="19"/>
  <c r="B1878" i="19"/>
  <c r="A1878" i="19" s="1"/>
  <c r="C1878" i="19"/>
  <c r="D1878" i="19"/>
  <c r="E1878" i="19"/>
  <c r="F1878" i="19"/>
  <c r="B1879" i="19"/>
  <c r="A1879" i="19" s="1"/>
  <c r="C1879" i="19"/>
  <c r="D1879" i="19"/>
  <c r="E1879" i="19"/>
  <c r="F1879" i="19"/>
  <c r="B1880" i="19"/>
  <c r="C1880" i="19"/>
  <c r="D1880" i="19"/>
  <c r="E1880" i="19"/>
  <c r="F1880" i="19" s="1"/>
  <c r="B1881" i="19"/>
  <c r="A1881" i="19" s="1"/>
  <c r="C1881" i="19"/>
  <c r="D1881" i="19"/>
  <c r="E1881" i="19"/>
  <c r="F1881" i="19"/>
  <c r="B1882" i="19"/>
  <c r="A1882" i="19" s="1"/>
  <c r="C1882" i="19"/>
  <c r="D1882" i="19"/>
  <c r="E1882" i="19"/>
  <c r="F1882" i="19"/>
  <c r="B1883" i="19"/>
  <c r="C1883" i="19"/>
  <c r="D1883" i="19"/>
  <c r="E1883" i="19"/>
  <c r="F1883" i="19" s="1"/>
  <c r="B1884" i="19"/>
  <c r="C1884" i="19"/>
  <c r="D1884" i="19"/>
  <c r="E1884" i="19"/>
  <c r="F1884" i="19"/>
  <c r="A1885" i="19"/>
  <c r="B1885" i="19"/>
  <c r="C1885" i="19"/>
  <c r="D1885" i="19"/>
  <c r="E1885" i="19"/>
  <c r="F1885" i="19"/>
  <c r="B1886" i="19"/>
  <c r="C1886" i="19"/>
  <c r="D1886" i="19"/>
  <c r="E1886" i="19"/>
  <c r="F1886" i="19"/>
  <c r="B1887" i="19"/>
  <c r="C1887" i="19"/>
  <c r="D1887" i="19"/>
  <c r="E1887" i="19"/>
  <c r="F1887" i="19"/>
  <c r="B1888" i="19"/>
  <c r="A1888" i="19" s="1"/>
  <c r="C1888" i="19"/>
  <c r="D1888" i="19"/>
  <c r="E1888" i="19"/>
  <c r="F1888" i="19"/>
  <c r="B1889" i="19"/>
  <c r="C1889" i="19"/>
  <c r="D1889" i="19"/>
  <c r="E1889" i="19"/>
  <c r="F1889" i="19"/>
  <c r="B1890" i="19"/>
  <c r="A1890" i="19" s="1"/>
  <c r="C1890" i="19"/>
  <c r="D1890" i="19"/>
  <c r="E1890" i="19"/>
  <c r="F1890" i="19"/>
  <c r="B1891" i="19"/>
  <c r="C1891" i="19"/>
  <c r="D1891" i="19"/>
  <c r="E1891" i="19"/>
  <c r="F1891" i="19" s="1"/>
  <c r="B1892" i="19"/>
  <c r="C1892" i="19"/>
  <c r="D1892" i="19"/>
  <c r="E1892" i="19"/>
  <c r="F1892" i="19"/>
  <c r="B1893" i="19"/>
  <c r="A1893" i="19" s="1"/>
  <c r="C1893" i="19"/>
  <c r="D1893" i="19"/>
  <c r="E1893" i="19"/>
  <c r="F1893" i="19"/>
  <c r="B1894" i="19"/>
  <c r="A1894" i="19" s="1"/>
  <c r="C1894" i="19"/>
  <c r="D1894" i="19"/>
  <c r="E1894" i="19"/>
  <c r="F1894" i="19"/>
  <c r="B1895" i="19"/>
  <c r="A1895" i="19" s="1"/>
  <c r="C1895" i="19"/>
  <c r="D1895" i="19"/>
  <c r="E1895" i="19"/>
  <c r="F1895" i="19"/>
  <c r="B1896" i="19"/>
  <c r="C1896" i="19"/>
  <c r="D1896" i="19"/>
  <c r="E1896" i="19"/>
  <c r="F1896" i="19" s="1"/>
  <c r="B1897" i="19"/>
  <c r="A1897" i="19" s="1"/>
  <c r="C1897" i="19"/>
  <c r="D1897" i="19"/>
  <c r="E1897" i="19"/>
  <c r="F1897" i="19"/>
  <c r="B1898" i="19"/>
  <c r="A1898" i="19" s="1"/>
  <c r="C1898" i="19"/>
  <c r="D1898" i="19"/>
  <c r="E1898" i="19"/>
  <c r="F1898" i="19"/>
  <c r="B1899" i="19"/>
  <c r="C1899" i="19"/>
  <c r="D1899" i="19"/>
  <c r="E1899" i="19"/>
  <c r="F1899" i="19" s="1"/>
  <c r="B1900" i="19"/>
  <c r="C1900" i="19"/>
  <c r="D1900" i="19"/>
  <c r="E1900" i="19"/>
  <c r="F1900" i="19"/>
  <c r="A1901" i="19"/>
  <c r="B1901" i="19"/>
  <c r="C1901" i="19"/>
  <c r="D1901" i="19"/>
  <c r="E1901" i="19"/>
  <c r="F1901" i="19"/>
  <c r="B1902" i="19"/>
  <c r="C1902" i="19"/>
  <c r="D1902" i="19"/>
  <c r="E1902" i="19"/>
  <c r="F1902" i="19"/>
  <c r="B1903" i="19"/>
  <c r="C1903" i="19"/>
  <c r="D1903" i="19"/>
  <c r="E1903" i="19"/>
  <c r="F1903" i="19"/>
  <c r="B1904" i="19"/>
  <c r="A1904" i="19" s="1"/>
  <c r="C1904" i="19"/>
  <c r="D1904" i="19"/>
  <c r="E1904" i="19"/>
  <c r="F1904" i="19"/>
  <c r="B1905" i="19"/>
  <c r="C1905" i="19"/>
  <c r="D1905" i="19"/>
  <c r="E1905" i="19"/>
  <c r="F1905" i="19"/>
  <c r="B1906" i="19"/>
  <c r="A1906" i="19" s="1"/>
  <c r="C1906" i="19"/>
  <c r="D1906" i="19"/>
  <c r="E1906" i="19"/>
  <c r="F1906" i="19"/>
  <c r="B1907" i="19"/>
  <c r="C1907" i="19"/>
  <c r="D1907" i="19"/>
  <c r="E1907" i="19"/>
  <c r="F1907" i="19" s="1"/>
  <c r="B1908" i="19"/>
  <c r="C1908" i="19"/>
  <c r="D1908" i="19"/>
  <c r="E1908" i="19"/>
  <c r="F1908" i="19"/>
  <c r="B1909" i="19"/>
  <c r="A1909" i="19" s="1"/>
  <c r="C1909" i="19"/>
  <c r="D1909" i="19"/>
  <c r="E1909" i="19"/>
  <c r="F1909" i="19"/>
  <c r="B1910" i="19"/>
  <c r="A1910" i="19" s="1"/>
  <c r="C1910" i="19"/>
  <c r="D1910" i="19"/>
  <c r="E1910" i="19"/>
  <c r="F1910" i="19"/>
  <c r="A1911" i="19"/>
  <c r="B1911" i="19"/>
  <c r="C1911" i="19"/>
  <c r="D1911" i="19"/>
  <c r="E1911" i="19"/>
  <c r="F1911" i="19"/>
  <c r="B1912" i="19"/>
  <c r="C1912" i="19"/>
  <c r="D1912" i="19"/>
  <c r="E1912" i="19"/>
  <c r="F1912" i="19" s="1"/>
  <c r="B1913" i="19"/>
  <c r="A1913" i="19" s="1"/>
  <c r="C1913" i="19"/>
  <c r="D1913" i="19"/>
  <c r="E1913" i="19"/>
  <c r="F1913" i="19"/>
  <c r="A1914" i="19"/>
  <c r="B1914" i="19"/>
  <c r="C1914" i="19"/>
  <c r="D1914" i="19"/>
  <c r="E1914" i="19"/>
  <c r="F1914" i="19"/>
  <c r="B1915" i="19"/>
  <c r="A1915" i="19" s="1"/>
  <c r="C1915" i="19"/>
  <c r="D1915" i="19"/>
  <c r="E1915" i="19"/>
  <c r="F1915" i="19"/>
  <c r="B1916" i="19"/>
  <c r="C1916" i="19"/>
  <c r="D1916" i="19"/>
  <c r="E1916" i="19"/>
  <c r="F1916" i="19" s="1"/>
  <c r="B1917" i="19"/>
  <c r="A1917" i="19" s="1"/>
  <c r="C1917" i="19"/>
  <c r="D1917" i="19"/>
  <c r="E1917" i="19"/>
  <c r="F1917" i="19"/>
  <c r="B1918" i="19"/>
  <c r="A1918" i="19" s="1"/>
  <c r="C1918" i="19"/>
  <c r="D1918" i="19"/>
  <c r="E1918" i="19"/>
  <c r="F1918" i="19"/>
  <c r="B1919" i="19"/>
  <c r="C1919" i="19"/>
  <c r="D1919" i="19"/>
  <c r="E1919" i="19"/>
  <c r="F1919" i="19"/>
  <c r="B1920" i="19"/>
  <c r="C1920" i="19"/>
  <c r="D1920" i="19"/>
  <c r="E1920" i="19"/>
  <c r="F1920" i="19"/>
  <c r="A1921" i="19"/>
  <c r="B1921" i="19"/>
  <c r="C1921" i="19"/>
  <c r="D1921" i="19"/>
  <c r="E1921" i="19"/>
  <c r="F1921" i="19" s="1"/>
  <c r="B1922" i="19"/>
  <c r="C1922" i="19"/>
  <c r="D1922" i="19"/>
  <c r="E1922" i="19"/>
  <c r="F1922" i="19"/>
  <c r="B1923" i="19"/>
  <c r="C1923" i="19"/>
  <c r="D1923" i="19"/>
  <c r="E1923" i="19"/>
  <c r="F1923" i="19" s="1"/>
  <c r="B1924" i="19"/>
  <c r="C1924" i="19"/>
  <c r="D1924" i="19"/>
  <c r="E1924" i="19"/>
  <c r="F1924" i="19"/>
  <c r="B1925" i="19"/>
  <c r="A1925" i="19" s="1"/>
  <c r="C1925" i="19"/>
  <c r="D1925" i="19"/>
  <c r="E1925" i="19"/>
  <c r="F1925" i="19"/>
  <c r="B1926" i="19"/>
  <c r="A1926" i="19" s="1"/>
  <c r="C1926" i="19"/>
  <c r="D1926" i="19"/>
  <c r="E1926" i="19"/>
  <c r="F1926" i="19"/>
  <c r="B1927" i="19"/>
  <c r="A1927" i="19" s="1"/>
  <c r="C1927" i="19"/>
  <c r="D1927" i="19"/>
  <c r="E1927" i="19"/>
  <c r="F1927" i="19" s="1"/>
  <c r="B1928" i="19"/>
  <c r="A1928" i="19" s="1"/>
  <c r="C1928" i="19"/>
  <c r="D1928" i="19"/>
  <c r="E1928" i="19"/>
  <c r="F1928" i="19"/>
  <c r="B1929" i="19"/>
  <c r="A1929" i="19" s="1"/>
  <c r="C1929" i="19"/>
  <c r="D1929" i="19"/>
  <c r="E1929" i="19"/>
  <c r="F1929" i="19"/>
  <c r="B1930" i="19"/>
  <c r="C1930" i="19"/>
  <c r="D1930" i="19"/>
  <c r="E1930" i="19"/>
  <c r="F1930" i="19"/>
  <c r="B1931" i="19"/>
  <c r="A1931" i="19" s="1"/>
  <c r="C1931" i="19"/>
  <c r="D1931" i="19"/>
  <c r="E1931" i="19"/>
  <c r="F1931" i="19" s="1"/>
  <c r="B1932" i="19"/>
  <c r="A1932" i="19" s="1"/>
  <c r="C1932" i="19"/>
  <c r="D1932" i="19"/>
  <c r="E1932" i="19"/>
  <c r="F1932" i="19"/>
  <c r="B1933" i="19"/>
  <c r="A1933" i="19" s="1"/>
  <c r="C1933" i="19"/>
  <c r="D1933" i="19"/>
  <c r="E1933" i="19"/>
  <c r="F1933" i="19"/>
  <c r="B1934" i="19"/>
  <c r="C1934" i="19"/>
  <c r="D1934" i="19"/>
  <c r="E1934" i="19"/>
  <c r="F1934" i="19"/>
  <c r="B1935" i="19"/>
  <c r="A1935" i="19" s="1"/>
  <c r="C1935" i="19"/>
  <c r="D1935" i="19"/>
  <c r="E1935" i="19"/>
  <c r="F1935" i="19"/>
  <c r="B1936" i="19"/>
  <c r="A1936" i="19" s="1"/>
  <c r="C1936" i="19"/>
  <c r="D1936" i="19"/>
  <c r="E1936" i="19"/>
  <c r="F1936" i="19"/>
  <c r="A1937" i="19"/>
  <c r="B1937" i="19"/>
  <c r="C1937" i="19"/>
  <c r="D1937" i="19"/>
  <c r="E1937" i="19"/>
  <c r="F1937" i="19"/>
  <c r="B1938" i="19"/>
  <c r="A1938" i="19" s="1"/>
  <c r="C1938" i="19"/>
  <c r="D1938" i="19"/>
  <c r="E1938" i="19"/>
  <c r="F1938" i="19"/>
  <c r="B1939" i="19"/>
  <c r="A1939" i="19" s="1"/>
  <c r="C1939" i="19"/>
  <c r="D1939" i="19"/>
  <c r="E1939" i="19"/>
  <c r="F1939" i="19" s="1"/>
  <c r="B1940" i="19"/>
  <c r="A1940" i="19" s="1"/>
  <c r="C1940" i="19"/>
  <c r="D1940" i="19"/>
  <c r="E1940" i="19"/>
  <c r="F1940" i="19"/>
  <c r="B1941" i="19"/>
  <c r="A1941" i="19" s="1"/>
  <c r="C1941" i="19"/>
  <c r="D1941" i="19"/>
  <c r="E1941" i="19"/>
  <c r="F1941" i="19"/>
  <c r="B1942" i="19"/>
  <c r="C1942" i="19"/>
  <c r="D1942" i="19"/>
  <c r="E1942" i="19"/>
  <c r="F1942" i="19"/>
  <c r="B1943" i="19"/>
  <c r="A1943" i="19" s="1"/>
  <c r="C1943" i="19"/>
  <c r="D1943" i="19"/>
  <c r="E1943" i="19"/>
  <c r="F1943" i="19"/>
  <c r="B1944" i="19"/>
  <c r="A1944" i="19" s="1"/>
  <c r="C1944" i="19"/>
  <c r="D1944" i="19"/>
  <c r="E1944" i="19"/>
  <c r="F1944" i="19"/>
  <c r="A1945" i="19"/>
  <c r="B1945" i="19"/>
  <c r="C1945" i="19"/>
  <c r="D1945" i="19"/>
  <c r="E1945" i="19"/>
  <c r="F1945" i="19"/>
  <c r="B1946" i="19"/>
  <c r="C1946" i="19"/>
  <c r="D1946" i="19"/>
  <c r="E1946" i="19"/>
  <c r="F1946" i="19"/>
  <c r="B1947" i="19"/>
  <c r="A1947" i="19" s="1"/>
  <c r="C1947" i="19"/>
  <c r="D1947" i="19"/>
  <c r="E1947" i="19"/>
  <c r="F1947" i="19" s="1"/>
  <c r="B1948" i="19"/>
  <c r="A1948" i="19" s="1"/>
  <c r="C1948" i="19"/>
  <c r="D1948" i="19"/>
  <c r="E1948" i="19"/>
  <c r="F1948" i="19"/>
  <c r="A1949" i="19"/>
  <c r="B1949" i="19"/>
  <c r="C1949" i="19"/>
  <c r="D1949" i="19"/>
  <c r="E1949" i="19"/>
  <c r="F1949" i="19"/>
  <c r="B1950" i="19"/>
  <c r="C1950" i="19"/>
  <c r="D1950" i="19"/>
  <c r="E1950" i="19"/>
  <c r="F1950" i="19"/>
  <c r="B1951" i="19"/>
  <c r="A1951" i="19" s="1"/>
  <c r="C1951" i="19"/>
  <c r="D1951" i="19"/>
  <c r="E1951" i="19"/>
  <c r="F1951" i="19"/>
  <c r="B1952" i="19"/>
  <c r="A1952" i="19" s="1"/>
  <c r="C1952" i="19"/>
  <c r="D1952" i="19"/>
  <c r="E1952" i="19"/>
  <c r="F1952" i="19"/>
  <c r="A1953" i="19"/>
  <c r="B1953" i="19"/>
  <c r="C1953" i="19"/>
  <c r="D1953" i="19"/>
  <c r="E1953" i="19"/>
  <c r="F1953" i="19"/>
  <c r="B1954" i="19"/>
  <c r="A1954" i="19" s="1"/>
  <c r="C1954" i="19"/>
  <c r="D1954" i="19"/>
  <c r="E1954" i="19"/>
  <c r="F1954" i="19"/>
  <c r="B1955" i="19"/>
  <c r="A1955" i="19" s="1"/>
  <c r="C1955" i="19"/>
  <c r="D1955" i="19"/>
  <c r="E1955" i="19"/>
  <c r="F1955" i="19" s="1"/>
  <c r="B1956" i="19"/>
  <c r="A1956" i="19" s="1"/>
  <c r="C1956" i="19"/>
  <c r="D1956" i="19"/>
  <c r="E1956" i="19"/>
  <c r="F1956" i="19"/>
  <c r="B1957" i="19"/>
  <c r="A1957" i="19" s="1"/>
  <c r="C1957" i="19"/>
  <c r="D1957" i="19"/>
  <c r="E1957" i="19"/>
  <c r="F1957" i="19"/>
  <c r="B1958" i="19"/>
  <c r="A1958" i="19" s="1"/>
  <c r="C1958" i="19"/>
  <c r="D1958" i="19"/>
  <c r="E1958" i="19"/>
  <c r="F1958" i="19"/>
  <c r="B1959" i="19"/>
  <c r="A1959" i="19" s="1"/>
  <c r="C1959" i="19"/>
  <c r="D1959" i="19"/>
  <c r="E1959" i="19"/>
  <c r="F1959" i="19" s="1"/>
  <c r="B1960" i="19"/>
  <c r="A1960" i="19" s="1"/>
  <c r="C1960" i="19"/>
  <c r="D1960" i="19"/>
  <c r="E1960" i="19"/>
  <c r="F1960" i="19"/>
  <c r="A1961" i="19"/>
  <c r="B1961" i="19"/>
  <c r="C1961" i="19"/>
  <c r="D1961" i="19"/>
  <c r="E1961" i="19"/>
  <c r="F1961" i="19"/>
  <c r="B1962" i="19"/>
  <c r="C1962" i="19"/>
  <c r="D1962" i="19"/>
  <c r="E1962" i="19"/>
  <c r="F1962" i="19"/>
  <c r="B1963" i="19"/>
  <c r="A1963" i="19" s="1"/>
  <c r="C1963" i="19"/>
  <c r="D1963" i="19"/>
  <c r="E1963" i="19"/>
  <c r="F1963" i="19" s="1"/>
  <c r="B1964" i="19"/>
  <c r="A1964" i="19" s="1"/>
  <c r="C1964" i="19"/>
  <c r="D1964" i="19"/>
  <c r="E1964" i="19"/>
  <c r="F1964" i="19"/>
  <c r="B1965" i="19"/>
  <c r="A1965" i="19" s="1"/>
  <c r="C1965" i="19"/>
  <c r="D1965" i="19"/>
  <c r="E1965" i="19"/>
  <c r="F1965" i="19"/>
  <c r="B1966" i="19"/>
  <c r="C1966" i="19"/>
  <c r="D1966" i="19"/>
  <c r="E1966" i="19"/>
  <c r="F1966" i="19"/>
  <c r="B1967" i="19"/>
  <c r="A1967" i="19" s="1"/>
  <c r="C1967" i="19"/>
  <c r="D1967" i="19"/>
  <c r="E1967" i="19"/>
  <c r="F1967" i="19"/>
  <c r="B1968" i="19"/>
  <c r="A1968" i="19" s="1"/>
  <c r="C1968" i="19"/>
  <c r="D1968" i="19"/>
  <c r="E1968" i="19"/>
  <c r="F1968" i="19"/>
  <c r="A1969" i="19"/>
  <c r="B1969" i="19"/>
  <c r="C1969" i="19"/>
  <c r="D1969" i="19"/>
  <c r="E1969" i="19"/>
  <c r="F1969" i="19"/>
  <c r="B1970" i="19"/>
  <c r="A1970" i="19" s="1"/>
  <c r="C1970" i="19"/>
  <c r="D1970" i="19"/>
  <c r="E1970" i="19"/>
  <c r="F1970" i="19"/>
  <c r="B1971" i="19"/>
  <c r="A1971" i="19" s="1"/>
  <c r="C1971" i="19"/>
  <c r="D1971" i="19"/>
  <c r="E1971" i="19"/>
  <c r="F1971" i="19" s="1"/>
  <c r="B1972" i="19"/>
  <c r="A1972" i="19" s="1"/>
  <c r="C1972" i="19"/>
  <c r="D1972" i="19"/>
  <c r="E1972" i="19"/>
  <c r="F1972" i="19"/>
  <c r="B1973" i="19"/>
  <c r="A1973" i="19" s="1"/>
  <c r="C1973" i="19"/>
  <c r="D1973" i="19"/>
  <c r="E1973" i="19"/>
  <c r="F1973" i="19"/>
  <c r="B1974" i="19"/>
  <c r="C1974" i="19"/>
  <c r="D1974" i="19"/>
  <c r="E1974" i="19"/>
  <c r="F1974" i="19"/>
  <c r="B1975" i="19"/>
  <c r="A1975" i="19" s="1"/>
  <c r="C1975" i="19"/>
  <c r="D1975" i="19"/>
  <c r="E1975" i="19"/>
  <c r="F1975" i="19"/>
  <c r="B1976" i="19"/>
  <c r="A1976" i="19" s="1"/>
  <c r="C1976" i="19"/>
  <c r="D1976" i="19"/>
  <c r="E1976" i="19"/>
  <c r="F1976" i="19"/>
  <c r="A1977" i="19"/>
  <c r="B1977" i="19"/>
  <c r="C1977" i="19"/>
  <c r="D1977" i="19"/>
  <c r="E1977" i="19"/>
  <c r="F1977" i="19"/>
  <c r="B1978" i="19"/>
  <c r="C1978" i="19"/>
  <c r="D1978" i="19"/>
  <c r="E1978" i="19"/>
  <c r="F1978" i="19"/>
  <c r="B1979" i="19"/>
  <c r="A1979" i="19" s="1"/>
  <c r="C1979" i="19"/>
  <c r="D1979" i="19"/>
  <c r="E1979" i="19"/>
  <c r="F1979" i="19" s="1"/>
  <c r="B1980" i="19"/>
  <c r="A1980" i="19" s="1"/>
  <c r="C1980" i="19"/>
  <c r="D1980" i="19"/>
  <c r="E1980" i="19"/>
  <c r="F1980" i="19"/>
  <c r="A1981" i="19"/>
  <c r="B1981" i="19"/>
  <c r="C1981" i="19"/>
  <c r="D1981" i="19"/>
  <c r="E1981" i="19"/>
  <c r="F1981" i="19"/>
  <c r="B1982" i="19"/>
  <c r="C1982" i="19"/>
  <c r="D1982" i="19"/>
  <c r="E1982" i="19"/>
  <c r="F1982" i="19"/>
  <c r="B1983" i="19"/>
  <c r="A1983" i="19" s="1"/>
  <c r="C1983" i="19"/>
  <c r="D1983" i="19"/>
  <c r="E1983" i="19"/>
  <c r="F1983" i="19"/>
  <c r="B1984" i="19"/>
  <c r="A1984" i="19" s="1"/>
  <c r="C1984" i="19"/>
  <c r="D1984" i="19"/>
  <c r="E1984" i="19"/>
  <c r="F1984" i="19"/>
  <c r="A1985" i="19"/>
  <c r="B1985" i="19"/>
  <c r="C1985" i="19"/>
  <c r="D1985" i="19"/>
  <c r="E1985" i="19"/>
  <c r="F1985" i="19"/>
  <c r="B1986" i="19"/>
  <c r="A1986" i="19" s="1"/>
  <c r="C1986" i="19"/>
  <c r="D1986" i="19"/>
  <c r="E1986" i="19"/>
  <c r="F1986" i="19"/>
  <c r="B1987" i="19"/>
  <c r="A1987" i="19" s="1"/>
  <c r="C1987" i="19"/>
  <c r="D1987" i="19"/>
  <c r="E1987" i="19"/>
  <c r="F1987" i="19" s="1"/>
  <c r="B1988" i="19"/>
  <c r="A1988" i="19" s="1"/>
  <c r="C1988" i="19"/>
  <c r="D1988" i="19"/>
  <c r="E1988" i="19"/>
  <c r="F1988" i="19"/>
  <c r="B1989" i="19"/>
  <c r="A1989" i="19" s="1"/>
  <c r="C1989" i="19"/>
  <c r="D1989" i="19"/>
  <c r="E1989" i="19"/>
  <c r="F1989" i="19"/>
  <c r="B1990" i="19"/>
  <c r="A1990" i="19" s="1"/>
  <c r="C1990" i="19"/>
  <c r="D1990" i="19"/>
  <c r="E1990" i="19"/>
  <c r="F1990" i="19"/>
  <c r="B1991" i="19"/>
  <c r="A1991" i="19" s="1"/>
  <c r="C1991" i="19"/>
  <c r="D1991" i="19"/>
  <c r="E1991" i="19"/>
  <c r="F1991" i="19" s="1"/>
  <c r="B1992" i="19"/>
  <c r="A1992" i="19" s="1"/>
  <c r="C1992" i="19"/>
  <c r="D1992" i="19"/>
  <c r="E1992" i="19"/>
  <c r="F1992" i="19"/>
  <c r="A1993" i="19"/>
  <c r="B1993" i="19"/>
  <c r="C1993" i="19"/>
  <c r="D1993" i="19"/>
  <c r="E1993" i="19"/>
  <c r="F1993" i="19"/>
  <c r="B1994" i="19"/>
  <c r="C1994" i="19"/>
  <c r="D1994" i="19"/>
  <c r="E1994" i="19"/>
  <c r="F1994" i="19"/>
  <c r="B1995" i="19"/>
  <c r="A1995" i="19" s="1"/>
  <c r="C1995" i="19"/>
  <c r="D1995" i="19"/>
  <c r="E1995" i="19"/>
  <c r="F1995" i="19" s="1"/>
  <c r="B1996" i="19"/>
  <c r="A1996" i="19" s="1"/>
  <c r="C1996" i="19"/>
  <c r="D1996" i="19"/>
  <c r="E1996" i="19"/>
  <c r="F1996" i="19"/>
  <c r="B1997" i="19"/>
  <c r="A1997" i="19" s="1"/>
  <c r="C1997" i="19"/>
  <c r="D1997" i="19"/>
  <c r="E1997" i="19"/>
  <c r="F1997" i="19"/>
  <c r="B1998" i="19"/>
  <c r="C1998" i="19"/>
  <c r="D1998" i="19"/>
  <c r="E1998" i="19"/>
  <c r="F1998" i="19"/>
  <c r="B1999" i="19"/>
  <c r="A1999" i="19" s="1"/>
  <c r="C1999" i="19"/>
  <c r="D1999" i="19"/>
  <c r="E1999" i="19"/>
  <c r="F1999" i="19"/>
  <c r="B2000" i="19"/>
  <c r="A2000" i="19" s="1"/>
  <c r="C2000" i="19"/>
  <c r="D2000" i="19"/>
  <c r="E2000" i="19"/>
  <c r="F2000" i="19"/>
  <c r="A2001" i="19"/>
  <c r="B2001" i="19"/>
  <c r="C2001" i="19"/>
  <c r="D2001" i="19"/>
  <c r="E2001" i="19"/>
  <c r="F2001" i="19"/>
  <c r="B2002" i="19"/>
  <c r="C2002" i="19"/>
  <c r="D2002" i="19"/>
  <c r="E2002" i="19"/>
  <c r="F2002" i="19"/>
  <c r="B2003" i="19"/>
  <c r="A2003" i="19" s="1"/>
  <c r="C2003" i="19"/>
  <c r="D2003" i="19"/>
  <c r="E2003" i="19"/>
  <c r="F2003" i="19"/>
  <c r="B2004" i="19"/>
  <c r="A2004" i="19" s="1"/>
  <c r="C2004" i="19"/>
  <c r="D2004" i="19"/>
  <c r="E2004" i="19"/>
  <c r="F2004" i="19"/>
  <c r="B2005" i="19"/>
  <c r="A2005" i="19" s="1"/>
  <c r="C2005" i="19"/>
  <c r="D2005" i="19"/>
  <c r="E2005" i="19"/>
  <c r="F2005" i="19"/>
  <c r="B2006" i="19"/>
  <c r="C2006" i="19"/>
  <c r="D2006" i="19"/>
  <c r="E2006" i="19"/>
  <c r="F2006" i="19"/>
  <c r="B2007" i="19"/>
  <c r="A2007" i="19" s="1"/>
  <c r="C2007" i="19"/>
  <c r="D2007" i="19"/>
  <c r="E2007" i="19"/>
  <c r="F2007" i="19"/>
  <c r="B2008" i="19"/>
  <c r="A2008" i="19" s="1"/>
  <c r="C2008" i="19"/>
  <c r="D2008" i="19"/>
  <c r="E2008" i="19"/>
  <c r="F2008" i="19"/>
  <c r="A2009" i="19"/>
  <c r="B2009" i="19"/>
  <c r="C2009" i="19"/>
  <c r="D2009" i="19"/>
  <c r="E2009" i="19"/>
  <c r="F2009" i="19"/>
  <c r="B2010" i="19"/>
  <c r="C2010" i="19"/>
  <c r="D2010" i="19"/>
  <c r="E2010" i="19"/>
  <c r="F2010" i="19"/>
  <c r="B2011" i="19"/>
  <c r="A2011" i="19" s="1"/>
  <c r="C2011" i="19"/>
  <c r="D2011" i="19"/>
  <c r="E2011" i="19"/>
  <c r="F2011" i="19" s="1"/>
  <c r="B2012" i="19"/>
  <c r="A2012" i="19" s="1"/>
  <c r="C2012" i="19"/>
  <c r="D2012" i="19"/>
  <c r="E2012" i="19"/>
  <c r="F2012" i="19"/>
  <c r="A2013" i="19"/>
  <c r="B2013" i="19"/>
  <c r="C2013" i="19"/>
  <c r="D2013" i="19"/>
  <c r="E2013" i="19"/>
  <c r="F2013" i="19"/>
  <c r="B2014" i="19"/>
  <c r="C2014" i="19"/>
  <c r="D2014" i="19"/>
  <c r="E2014" i="19"/>
  <c r="F2014" i="19"/>
  <c r="B2015" i="19"/>
  <c r="A2015" i="19" s="1"/>
  <c r="C2015" i="19"/>
  <c r="D2015" i="19"/>
  <c r="E2015" i="19"/>
  <c r="F2015" i="19"/>
  <c r="B2016" i="19"/>
  <c r="A2016" i="19" s="1"/>
  <c r="C2016" i="19"/>
  <c r="D2016" i="19"/>
  <c r="E2016" i="19"/>
  <c r="F2016" i="19"/>
  <c r="A2017" i="19"/>
  <c r="B2017" i="19"/>
  <c r="C2017" i="19"/>
  <c r="D2017" i="19"/>
  <c r="E2017" i="19"/>
  <c r="F2017" i="19"/>
  <c r="B2018" i="19"/>
  <c r="A2018" i="19" s="1"/>
  <c r="C2018" i="19"/>
  <c r="D2018" i="19"/>
  <c r="E2018" i="19"/>
  <c r="F2018" i="19"/>
  <c r="B2019" i="19"/>
  <c r="A2019" i="19" s="1"/>
  <c r="C2019" i="19"/>
  <c r="D2019" i="19"/>
  <c r="E2019" i="19"/>
  <c r="F2019" i="19" s="1"/>
  <c r="B2020" i="19"/>
  <c r="A2020" i="19" s="1"/>
  <c r="C2020" i="19"/>
  <c r="D2020" i="19"/>
  <c r="E2020" i="19"/>
  <c r="F2020" i="19"/>
  <c r="B2021" i="19"/>
  <c r="A2021" i="19" s="1"/>
  <c r="C2021" i="19"/>
  <c r="D2021" i="19"/>
  <c r="E2021" i="19"/>
  <c r="F2021" i="19"/>
  <c r="B2022" i="19"/>
  <c r="A2022" i="19" s="1"/>
  <c r="C2022" i="19"/>
  <c r="D2022" i="19"/>
  <c r="E2022" i="19"/>
  <c r="F2022" i="19"/>
  <c r="B2023" i="19"/>
  <c r="A2023" i="19" s="1"/>
  <c r="C2023" i="19"/>
  <c r="D2023" i="19"/>
  <c r="E2023" i="19"/>
  <c r="F2023" i="19" s="1"/>
  <c r="B2024" i="19"/>
  <c r="A2024" i="19" s="1"/>
  <c r="C2024" i="19"/>
  <c r="D2024" i="19"/>
  <c r="E2024" i="19"/>
  <c r="F2024" i="19"/>
  <c r="B2025" i="19"/>
  <c r="A2025" i="19" s="1"/>
  <c r="C2025" i="19"/>
  <c r="D2025" i="19"/>
  <c r="E2025" i="19"/>
  <c r="F2025" i="19"/>
  <c r="B2026" i="19"/>
  <c r="C2026" i="19"/>
  <c r="D2026" i="19"/>
  <c r="E2026" i="19"/>
  <c r="F2026" i="19"/>
  <c r="B2027" i="19"/>
  <c r="A2027" i="19" s="1"/>
  <c r="C2027" i="19"/>
  <c r="D2027" i="19"/>
  <c r="E2027" i="19"/>
  <c r="F2027" i="19" s="1"/>
  <c r="B2028" i="19"/>
  <c r="A2028" i="19" s="1"/>
  <c r="C2028" i="19"/>
  <c r="D2028" i="19"/>
  <c r="E2028" i="19"/>
  <c r="F2028" i="19"/>
  <c r="B2029" i="19"/>
  <c r="A2029" i="19" s="1"/>
  <c r="C2029" i="19"/>
  <c r="D2029" i="19"/>
  <c r="E2029" i="19"/>
  <c r="F2029" i="19"/>
  <c r="B2030" i="19"/>
  <c r="C2030" i="19"/>
  <c r="D2030" i="19"/>
  <c r="E2030" i="19"/>
  <c r="F2030" i="19"/>
  <c r="B2031" i="19"/>
  <c r="A2031" i="19" s="1"/>
  <c r="C2031" i="19"/>
  <c r="D2031" i="19"/>
  <c r="E2031" i="19"/>
  <c r="F2031" i="19"/>
  <c r="B2032" i="19"/>
  <c r="A2032" i="19" s="1"/>
  <c r="C2032" i="19"/>
  <c r="D2032" i="19"/>
  <c r="E2032" i="19"/>
  <c r="F2032" i="19"/>
  <c r="A2033" i="19"/>
  <c r="B2033" i="19"/>
  <c r="C2033" i="19"/>
  <c r="D2033" i="19"/>
  <c r="E2033" i="19"/>
  <c r="F2033" i="19"/>
  <c r="B2034" i="19"/>
  <c r="A2034" i="19" s="1"/>
  <c r="C2034" i="19"/>
  <c r="D2034" i="19"/>
  <c r="E2034" i="19"/>
  <c r="F2034" i="19"/>
  <c r="B2035" i="19"/>
  <c r="A2035" i="19" s="1"/>
  <c r="C2035" i="19"/>
  <c r="D2035" i="19"/>
  <c r="E2035" i="19"/>
  <c r="F2035" i="19" s="1"/>
  <c r="B2036" i="19"/>
  <c r="A2036" i="19" s="1"/>
  <c r="C2036" i="19"/>
  <c r="D2036" i="19"/>
  <c r="E2036" i="19"/>
  <c r="F2036" i="19"/>
  <c r="B2037" i="19"/>
  <c r="A2037" i="19" s="1"/>
  <c r="C2037" i="19"/>
  <c r="D2037" i="19"/>
  <c r="E2037" i="19"/>
  <c r="F2037" i="19"/>
  <c r="B2038" i="19"/>
  <c r="C2038" i="19"/>
  <c r="D2038" i="19"/>
  <c r="E2038" i="19"/>
  <c r="F2038" i="19"/>
  <c r="B2039" i="19"/>
  <c r="A2039" i="19" s="1"/>
  <c r="C2039" i="19"/>
  <c r="D2039" i="19"/>
  <c r="E2039" i="19"/>
  <c r="F2039" i="19"/>
  <c r="B2040" i="19"/>
  <c r="A2040" i="19" s="1"/>
  <c r="C2040" i="19"/>
  <c r="D2040" i="19"/>
  <c r="E2040" i="19"/>
  <c r="F2040" i="19"/>
  <c r="A2041" i="19"/>
  <c r="B2041" i="19"/>
  <c r="C2041" i="19"/>
  <c r="D2041" i="19"/>
  <c r="E2041" i="19"/>
  <c r="F2041" i="19"/>
  <c r="B2042" i="19"/>
  <c r="C2042" i="19"/>
  <c r="D2042" i="19"/>
  <c r="E2042" i="19"/>
  <c r="F2042" i="19"/>
  <c r="B2043" i="19"/>
  <c r="A2043" i="19" s="1"/>
  <c r="C2043" i="19"/>
  <c r="D2043" i="19"/>
  <c r="E2043" i="19"/>
  <c r="F2043" i="19" s="1"/>
  <c r="B2044" i="19"/>
  <c r="A2044" i="19" s="1"/>
  <c r="C2044" i="19"/>
  <c r="D2044" i="19"/>
  <c r="E2044" i="19"/>
  <c r="F2044" i="19"/>
  <c r="A2045" i="19"/>
  <c r="B2045" i="19"/>
  <c r="C2045" i="19"/>
  <c r="D2045" i="19"/>
  <c r="E2045" i="19"/>
  <c r="F2045" i="19"/>
  <c r="B2046" i="19"/>
  <c r="C2046" i="19"/>
  <c r="D2046" i="19"/>
  <c r="E2046" i="19"/>
  <c r="F2046" i="19"/>
  <c r="B2047" i="19"/>
  <c r="A2047" i="19" s="1"/>
  <c r="C2047" i="19"/>
  <c r="D2047" i="19"/>
  <c r="E2047" i="19"/>
  <c r="F2047" i="19"/>
  <c r="B2048" i="19"/>
  <c r="A2048" i="19" s="1"/>
  <c r="C2048" i="19"/>
  <c r="D2048" i="19"/>
  <c r="E2048" i="19"/>
  <c r="F2048" i="19"/>
  <c r="A2049" i="19"/>
  <c r="B2049" i="19"/>
  <c r="C2049" i="19"/>
  <c r="D2049" i="19"/>
  <c r="E2049" i="19"/>
  <c r="F2049" i="19"/>
  <c r="B2050" i="19"/>
  <c r="A2050" i="19" s="1"/>
  <c r="C2050" i="19"/>
  <c r="D2050" i="19"/>
  <c r="E2050" i="19"/>
  <c r="F2050" i="19"/>
  <c r="B2051" i="19"/>
  <c r="A2051" i="19" s="1"/>
  <c r="C2051" i="19"/>
  <c r="D2051" i="19"/>
  <c r="E2051" i="19"/>
  <c r="F2051" i="19" s="1"/>
  <c r="B2052" i="19"/>
  <c r="A2052" i="19" s="1"/>
  <c r="C2052" i="19"/>
  <c r="D2052" i="19"/>
  <c r="E2052" i="19"/>
  <c r="F2052" i="19"/>
  <c r="B2053" i="19"/>
  <c r="A2053" i="19" s="1"/>
  <c r="C2053" i="19"/>
  <c r="D2053" i="19"/>
  <c r="E2053" i="19"/>
  <c r="F2053" i="19"/>
  <c r="B2054" i="19"/>
  <c r="A2054" i="19" s="1"/>
  <c r="C2054" i="19"/>
  <c r="D2054" i="19"/>
  <c r="E2054" i="19"/>
  <c r="F2054" i="19"/>
  <c r="B2055" i="19"/>
  <c r="A2055" i="19" s="1"/>
  <c r="C2055" i="19"/>
  <c r="D2055" i="19"/>
  <c r="E2055" i="19"/>
  <c r="F2055" i="19" s="1"/>
  <c r="B2056" i="19"/>
  <c r="A2056" i="19" s="1"/>
  <c r="C2056" i="19"/>
  <c r="D2056" i="19"/>
  <c r="E2056" i="19"/>
  <c r="F2056" i="19"/>
  <c r="A2057" i="19"/>
  <c r="B2057" i="19"/>
  <c r="C2057" i="19"/>
  <c r="D2057" i="19"/>
  <c r="E2057" i="19"/>
  <c r="F2057" i="19"/>
  <c r="B2058" i="19"/>
  <c r="C2058" i="19"/>
  <c r="D2058" i="19"/>
  <c r="E2058" i="19"/>
  <c r="F2058" i="19"/>
  <c r="B2059" i="19"/>
  <c r="A2059" i="19" s="1"/>
  <c r="C2059" i="19"/>
  <c r="D2059" i="19"/>
  <c r="E2059" i="19"/>
  <c r="F2059" i="19" s="1"/>
  <c r="B2060" i="19"/>
  <c r="A2060" i="19" s="1"/>
  <c r="C2060" i="19"/>
  <c r="D2060" i="19"/>
  <c r="E2060" i="19"/>
  <c r="F2060" i="19"/>
  <c r="B2061" i="19"/>
  <c r="A2061" i="19" s="1"/>
  <c r="C2061" i="19"/>
  <c r="D2061" i="19"/>
  <c r="E2061" i="19"/>
  <c r="F2061" i="19"/>
  <c r="B2062" i="19"/>
  <c r="C2062" i="19"/>
  <c r="D2062" i="19"/>
  <c r="E2062" i="19"/>
  <c r="F2062" i="19"/>
  <c r="B2063" i="19"/>
  <c r="A2063" i="19" s="1"/>
  <c r="C2063" i="19"/>
  <c r="D2063" i="19"/>
  <c r="E2063" i="19"/>
  <c r="F2063" i="19"/>
  <c r="B2064" i="19"/>
  <c r="A2064" i="19" s="1"/>
  <c r="C2064" i="19"/>
  <c r="D2064" i="19"/>
  <c r="E2064" i="19"/>
  <c r="F2064" i="19"/>
  <c r="A2065" i="19"/>
  <c r="B2065" i="19"/>
  <c r="C2065" i="19"/>
  <c r="D2065" i="19"/>
  <c r="E2065" i="19"/>
  <c r="F2065" i="19"/>
  <c r="B2066" i="19"/>
  <c r="A2066" i="19" s="1"/>
  <c r="C2066" i="19"/>
  <c r="D2066" i="19"/>
  <c r="E2066" i="19"/>
  <c r="F2066" i="19"/>
  <c r="B2067" i="19"/>
  <c r="A2067" i="19" s="1"/>
  <c r="C2067" i="19"/>
  <c r="D2067" i="19"/>
  <c r="E2067" i="19"/>
  <c r="F2067" i="19" s="1"/>
  <c r="B2068" i="19"/>
  <c r="A2068" i="19" s="1"/>
  <c r="C2068" i="19"/>
  <c r="D2068" i="19"/>
  <c r="E2068" i="19"/>
  <c r="F2068" i="19"/>
  <c r="B2069" i="19"/>
  <c r="A2069" i="19" s="1"/>
  <c r="C2069" i="19"/>
  <c r="D2069" i="19"/>
  <c r="E2069" i="19"/>
  <c r="F2069" i="19"/>
  <c r="B2070" i="19"/>
  <c r="C2070" i="19"/>
  <c r="D2070" i="19"/>
  <c r="E2070" i="19"/>
  <c r="F2070" i="19"/>
  <c r="B2071" i="19"/>
  <c r="A2071" i="19" s="1"/>
  <c r="C2071" i="19"/>
  <c r="D2071" i="19"/>
  <c r="E2071" i="19"/>
  <c r="F2071" i="19"/>
  <c r="B2072" i="19"/>
  <c r="A2072" i="19" s="1"/>
  <c r="C2072" i="19"/>
  <c r="D2072" i="19"/>
  <c r="E2072" i="19"/>
  <c r="F2072" i="19"/>
  <c r="A2073" i="19"/>
  <c r="B2073" i="19"/>
  <c r="C2073" i="19"/>
  <c r="D2073" i="19"/>
  <c r="E2073" i="19"/>
  <c r="F2073" i="19"/>
  <c r="B2074" i="19"/>
  <c r="C2074" i="19"/>
  <c r="D2074" i="19"/>
  <c r="E2074" i="19"/>
  <c r="F2074" i="19"/>
  <c r="B2075" i="19"/>
  <c r="A2075" i="19" s="1"/>
  <c r="C2075" i="19"/>
  <c r="D2075" i="19"/>
  <c r="E2075" i="19"/>
  <c r="F2075" i="19" s="1"/>
  <c r="B2076" i="19"/>
  <c r="A2076" i="19" s="1"/>
  <c r="C2076" i="19"/>
  <c r="D2076" i="19"/>
  <c r="E2076" i="19"/>
  <c r="F2076" i="19"/>
  <c r="A2077" i="19"/>
  <c r="B2077" i="19"/>
  <c r="C2077" i="19"/>
  <c r="D2077" i="19"/>
  <c r="E2077" i="19"/>
  <c r="F2077" i="19"/>
  <c r="B2078" i="19"/>
  <c r="C2078" i="19"/>
  <c r="D2078" i="19"/>
  <c r="E2078" i="19"/>
  <c r="F2078" i="19"/>
  <c r="B2079" i="19"/>
  <c r="A2079" i="19" s="1"/>
  <c r="C2079" i="19"/>
  <c r="D2079" i="19"/>
  <c r="E2079" i="19"/>
  <c r="F2079" i="19"/>
  <c r="B2080" i="19"/>
  <c r="A2080" i="19" s="1"/>
  <c r="C2080" i="19"/>
  <c r="D2080" i="19"/>
  <c r="E2080" i="19"/>
  <c r="F2080" i="19"/>
  <c r="A2081" i="19"/>
  <c r="B2081" i="19"/>
  <c r="C2081" i="19"/>
  <c r="D2081" i="19"/>
  <c r="E2081" i="19"/>
  <c r="F2081" i="19"/>
  <c r="B2082" i="19"/>
  <c r="A2082" i="19" s="1"/>
  <c r="C2082" i="19"/>
  <c r="D2082" i="19"/>
  <c r="E2082" i="19"/>
  <c r="F2082" i="19"/>
  <c r="B2083" i="19"/>
  <c r="A2083" i="19" s="1"/>
  <c r="C2083" i="19"/>
  <c r="D2083" i="19"/>
  <c r="E2083" i="19"/>
  <c r="F2083" i="19" s="1"/>
  <c r="B2084" i="19"/>
  <c r="A2084" i="19" s="1"/>
  <c r="C2084" i="19"/>
  <c r="D2084" i="19"/>
  <c r="E2084" i="19"/>
  <c r="F2084" i="19"/>
  <c r="B2085" i="19"/>
  <c r="A2085" i="19" s="1"/>
  <c r="C2085" i="19"/>
  <c r="D2085" i="19"/>
  <c r="E2085" i="19"/>
  <c r="F2085" i="19"/>
  <c r="B2086" i="19"/>
  <c r="A2086" i="19" s="1"/>
  <c r="C2086" i="19"/>
  <c r="D2086" i="19"/>
  <c r="E2086" i="19"/>
  <c r="F2086" i="19"/>
  <c r="B2087" i="19"/>
  <c r="A2087" i="19" s="1"/>
  <c r="C2087" i="19"/>
  <c r="D2087" i="19"/>
  <c r="E2087" i="19"/>
  <c r="F2087" i="19" s="1"/>
  <c r="B2088" i="19"/>
  <c r="A2088" i="19" s="1"/>
  <c r="C2088" i="19"/>
  <c r="D2088" i="19"/>
  <c r="E2088" i="19"/>
  <c r="F2088" i="19"/>
  <c r="A2089" i="19"/>
  <c r="B2089" i="19"/>
  <c r="C2089" i="19"/>
  <c r="D2089" i="19"/>
  <c r="E2089" i="19"/>
  <c r="F2089" i="19"/>
  <c r="B2090" i="19"/>
  <c r="C2090" i="19"/>
  <c r="D2090" i="19"/>
  <c r="E2090" i="19"/>
  <c r="F2090" i="19"/>
  <c r="B2091" i="19"/>
  <c r="A2091" i="19" s="1"/>
  <c r="C2091" i="19"/>
  <c r="D2091" i="19"/>
  <c r="E2091" i="19"/>
  <c r="F2091" i="19" s="1"/>
  <c r="B2092" i="19"/>
  <c r="A2092" i="19" s="1"/>
  <c r="C2092" i="19"/>
  <c r="D2092" i="19"/>
  <c r="E2092" i="19"/>
  <c r="F2092" i="19"/>
  <c r="B2093" i="19"/>
  <c r="A2093" i="19" s="1"/>
  <c r="C2093" i="19"/>
  <c r="D2093" i="19"/>
  <c r="E2093" i="19"/>
  <c r="F2093" i="19"/>
  <c r="B2094" i="19"/>
  <c r="C2094" i="19"/>
  <c r="D2094" i="19"/>
  <c r="E2094" i="19"/>
  <c r="F2094" i="19"/>
  <c r="B2095" i="19"/>
  <c r="A2095" i="19" s="1"/>
  <c r="C2095" i="19"/>
  <c r="D2095" i="19"/>
  <c r="E2095" i="19"/>
  <c r="F2095" i="19"/>
  <c r="B2096" i="19"/>
  <c r="A2096" i="19" s="1"/>
  <c r="C2096" i="19"/>
  <c r="D2096" i="19"/>
  <c r="E2096" i="19"/>
  <c r="F2096" i="19"/>
  <c r="A2097" i="19"/>
  <c r="B2097" i="19"/>
  <c r="C2097" i="19"/>
  <c r="D2097" i="19"/>
  <c r="E2097" i="19"/>
  <c r="F2097" i="19"/>
  <c r="B2098" i="19"/>
  <c r="C2098" i="19"/>
  <c r="D2098" i="19"/>
  <c r="E2098" i="19"/>
  <c r="F2098" i="19"/>
  <c r="B2099" i="19"/>
  <c r="A2099" i="19" s="1"/>
  <c r="C2099" i="19"/>
  <c r="D2099" i="19"/>
  <c r="E2099" i="19"/>
  <c r="F2099" i="19"/>
  <c r="B2100" i="19"/>
  <c r="A2100" i="19" s="1"/>
  <c r="C2100" i="19"/>
  <c r="D2100" i="19"/>
  <c r="E2100" i="19"/>
  <c r="F2100" i="19"/>
  <c r="B2101" i="19"/>
  <c r="A2101" i="19" s="1"/>
  <c r="C2101" i="19"/>
  <c r="D2101" i="19"/>
  <c r="E2101" i="19"/>
  <c r="F2101" i="19"/>
  <c r="B2102" i="19"/>
  <c r="C2102" i="19"/>
  <c r="D2102" i="19"/>
  <c r="E2102" i="19"/>
  <c r="F2102" i="19"/>
  <c r="B2103" i="19"/>
  <c r="A2103" i="19" s="1"/>
  <c r="C2103" i="19"/>
  <c r="D2103" i="19"/>
  <c r="E2103" i="19"/>
  <c r="F2103" i="19"/>
  <c r="B2104" i="19"/>
  <c r="A2104" i="19" s="1"/>
  <c r="C2104" i="19"/>
  <c r="D2104" i="19"/>
  <c r="E2104" i="19"/>
  <c r="F2104" i="19"/>
  <c r="A2105" i="19"/>
  <c r="B2105" i="19"/>
  <c r="C2105" i="19"/>
  <c r="D2105" i="19"/>
  <c r="E2105" i="19"/>
  <c r="F2105" i="19"/>
  <c r="B2106" i="19"/>
  <c r="C2106" i="19"/>
  <c r="D2106" i="19"/>
  <c r="E2106" i="19"/>
  <c r="F2106" i="19"/>
  <c r="B2107" i="19"/>
  <c r="A2107" i="19" s="1"/>
  <c r="C2107" i="19"/>
  <c r="D2107" i="19"/>
  <c r="E2107" i="19"/>
  <c r="F2107" i="19" s="1"/>
  <c r="B2108" i="19"/>
  <c r="A2108" i="19" s="1"/>
  <c r="C2108" i="19"/>
  <c r="D2108" i="19"/>
  <c r="E2108" i="19"/>
  <c r="F2108" i="19"/>
  <c r="A2109" i="19"/>
  <c r="B2109" i="19"/>
  <c r="C2109" i="19"/>
  <c r="D2109" i="19"/>
  <c r="E2109" i="19"/>
  <c r="F2109" i="19"/>
  <c r="B2110" i="19"/>
  <c r="C2110" i="19"/>
  <c r="D2110" i="19"/>
  <c r="E2110" i="19"/>
  <c r="F2110" i="19"/>
  <c r="B2111" i="19"/>
  <c r="A2111" i="19" s="1"/>
  <c r="C2111" i="19"/>
  <c r="D2111" i="19"/>
  <c r="E2111" i="19"/>
  <c r="F2111" i="19"/>
  <c r="B2112" i="19"/>
  <c r="A2112" i="19" s="1"/>
  <c r="C2112" i="19"/>
  <c r="D2112" i="19"/>
  <c r="E2112" i="19"/>
  <c r="F2112" i="19"/>
  <c r="A2113" i="19"/>
  <c r="B2113" i="19"/>
  <c r="C2113" i="19"/>
  <c r="D2113" i="19"/>
  <c r="E2113" i="19"/>
  <c r="F2113" i="19"/>
  <c r="B2114" i="19"/>
  <c r="A2114" i="19" s="1"/>
  <c r="C2114" i="19"/>
  <c r="D2114" i="19"/>
  <c r="E2114" i="19"/>
  <c r="F2114" i="19"/>
  <c r="B2115" i="19"/>
  <c r="A2115" i="19" s="1"/>
  <c r="C2115" i="19"/>
  <c r="D2115" i="19"/>
  <c r="E2115" i="19"/>
  <c r="F2115" i="19" s="1"/>
  <c r="B2116" i="19"/>
  <c r="A2116" i="19" s="1"/>
  <c r="C2116" i="19"/>
  <c r="D2116" i="19"/>
  <c r="E2116" i="19"/>
  <c r="F2116" i="19"/>
  <c r="B2117" i="19"/>
  <c r="A2117" i="19" s="1"/>
  <c r="C2117" i="19"/>
  <c r="D2117" i="19"/>
  <c r="E2117" i="19"/>
  <c r="F2117" i="19"/>
  <c r="B2118" i="19"/>
  <c r="A2118" i="19" s="1"/>
  <c r="C2118" i="19"/>
  <c r="D2118" i="19"/>
  <c r="E2118" i="19"/>
  <c r="F2118" i="19"/>
  <c r="B2119" i="19"/>
  <c r="C2119" i="19"/>
  <c r="D2119" i="19"/>
  <c r="E2119" i="19"/>
  <c r="F2119" i="19" s="1"/>
  <c r="B2120" i="19"/>
  <c r="C2120" i="19"/>
  <c r="D2120" i="19"/>
  <c r="E2120" i="19"/>
  <c r="F2120" i="19"/>
  <c r="A2121" i="19"/>
  <c r="B2121" i="19"/>
  <c r="C2121" i="19"/>
  <c r="D2121" i="19"/>
  <c r="E2121" i="19"/>
  <c r="F2121" i="19"/>
  <c r="B2122" i="19"/>
  <c r="C2122" i="19"/>
  <c r="D2122" i="19"/>
  <c r="E2122" i="19"/>
  <c r="F2122" i="19"/>
  <c r="B2123" i="19"/>
  <c r="C2123" i="19"/>
  <c r="D2123" i="19"/>
  <c r="E2123" i="19"/>
  <c r="F2123" i="19" s="1"/>
  <c r="B2124" i="19"/>
  <c r="A2124" i="19" s="1"/>
  <c r="C2124" i="19"/>
  <c r="D2124" i="19"/>
  <c r="E2124" i="19"/>
  <c r="F2124" i="19"/>
  <c r="B2125" i="19"/>
  <c r="A2125" i="19" s="1"/>
  <c r="C2125" i="19"/>
  <c r="D2125" i="19"/>
  <c r="E2125" i="19"/>
  <c r="F2125" i="19"/>
  <c r="B2126" i="19"/>
  <c r="C2126" i="19"/>
  <c r="D2126" i="19"/>
  <c r="E2126" i="19"/>
  <c r="F2126" i="19"/>
  <c r="B2127" i="19"/>
  <c r="A2127" i="19" s="1"/>
  <c r="C2127" i="19"/>
  <c r="D2127" i="19"/>
  <c r="E2127" i="19"/>
  <c r="F2127" i="19"/>
  <c r="B2128" i="19"/>
  <c r="A2128" i="19" s="1"/>
  <c r="C2128" i="19"/>
  <c r="D2128" i="19"/>
  <c r="E2128" i="19"/>
  <c r="F2128" i="19"/>
  <c r="A2129" i="19"/>
  <c r="B2129" i="19"/>
  <c r="C2129" i="19"/>
  <c r="D2129" i="19"/>
  <c r="E2129" i="19"/>
  <c r="F2129" i="19"/>
  <c r="B2130" i="19"/>
  <c r="C2130" i="19"/>
  <c r="D2130" i="19"/>
  <c r="E2130" i="19"/>
  <c r="F2130" i="19"/>
  <c r="B2131" i="19"/>
  <c r="A2131" i="19" s="1"/>
  <c r="C2131" i="19"/>
  <c r="D2131" i="19"/>
  <c r="E2131" i="19"/>
  <c r="F2131" i="19"/>
  <c r="B2132" i="19"/>
  <c r="C2132" i="19"/>
  <c r="D2132" i="19"/>
  <c r="E2132" i="19"/>
  <c r="F2132" i="19"/>
  <c r="B2133" i="19"/>
  <c r="A2133" i="19" s="1"/>
  <c r="C2133" i="19"/>
  <c r="D2133" i="19"/>
  <c r="E2133" i="19"/>
  <c r="F2133" i="19"/>
  <c r="B2134" i="19"/>
  <c r="C2134" i="19"/>
  <c r="D2134" i="19"/>
  <c r="E2134" i="19"/>
  <c r="F2134" i="19"/>
  <c r="B2135" i="19"/>
  <c r="C2135" i="19"/>
  <c r="D2135" i="19"/>
  <c r="E2135" i="19"/>
  <c r="F2135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B2138" i="19"/>
  <c r="C2138" i="19"/>
  <c r="D2138" i="19"/>
  <c r="E2138" i="19"/>
  <c r="F2138" i="19"/>
  <c r="B2139" i="19"/>
  <c r="C2139" i="19"/>
  <c r="D2139" i="19"/>
  <c r="E2139" i="19"/>
  <c r="F2139" i="19" s="1"/>
  <c r="B2140" i="19"/>
  <c r="A2140" i="19" s="1"/>
  <c r="C2140" i="19"/>
  <c r="D2140" i="19"/>
  <c r="E2140" i="19"/>
  <c r="F2140" i="19"/>
  <c r="A2141" i="19"/>
  <c r="B2141" i="19"/>
  <c r="C2141" i="19"/>
  <c r="D2141" i="19"/>
  <c r="E2141" i="19"/>
  <c r="F2141" i="19"/>
  <c r="B2142" i="19"/>
  <c r="C2142" i="19"/>
  <c r="D2142" i="19"/>
  <c r="E2142" i="19"/>
  <c r="F2142" i="19"/>
  <c r="B2143" i="19"/>
  <c r="A2143" i="19" s="1"/>
  <c r="C2143" i="19"/>
  <c r="D2143" i="19"/>
  <c r="E2143" i="19"/>
  <c r="F2143" i="19"/>
  <c r="B2144" i="19"/>
  <c r="A2144" i="19" s="1"/>
  <c r="C2144" i="19"/>
  <c r="D2144" i="19"/>
  <c r="E2144" i="19"/>
  <c r="F2144" i="19"/>
  <c r="A2145" i="19"/>
  <c r="B2145" i="19"/>
  <c r="C2145" i="19"/>
  <c r="D2145" i="19"/>
  <c r="E2145" i="19"/>
  <c r="F2145" i="19"/>
  <c r="B2146" i="19"/>
  <c r="A2146" i="19" s="1"/>
  <c r="C2146" i="19"/>
  <c r="D2146" i="19"/>
  <c r="E2146" i="19"/>
  <c r="F2146" i="19"/>
  <c r="B2147" i="19"/>
  <c r="A2147" i="19" s="1"/>
  <c r="C2147" i="19"/>
  <c r="D2147" i="19"/>
  <c r="E2147" i="19"/>
  <c r="F2147" i="19" s="1"/>
  <c r="B2148" i="19"/>
  <c r="C2148" i="19"/>
  <c r="D2148" i="19"/>
  <c r="E2148" i="19"/>
  <c r="F2148" i="19"/>
  <c r="B2149" i="19"/>
  <c r="A2149" i="19" s="1"/>
  <c r="C2149" i="19"/>
  <c r="D2149" i="19"/>
  <c r="E2149" i="19"/>
  <c r="F2149" i="19"/>
  <c r="B2150" i="19"/>
  <c r="A2150" i="19" s="1"/>
  <c r="C2150" i="19"/>
  <c r="D2150" i="19"/>
  <c r="E2150" i="19"/>
  <c r="F2150" i="19"/>
  <c r="B2151" i="19"/>
  <c r="C2151" i="19"/>
  <c r="D2151" i="19"/>
  <c r="E2151" i="19"/>
  <c r="F2151" i="19" s="1"/>
  <c r="B2152" i="19"/>
  <c r="C2152" i="19"/>
  <c r="D2152" i="19"/>
  <c r="E2152" i="19"/>
  <c r="F2152" i="19"/>
  <c r="A2153" i="19"/>
  <c r="B2153" i="19"/>
  <c r="C2153" i="19"/>
  <c r="D2153" i="19"/>
  <c r="E2153" i="19"/>
  <c r="F2153" i="19"/>
  <c r="B2154" i="19"/>
  <c r="C2154" i="19"/>
  <c r="D2154" i="19"/>
  <c r="E2154" i="19"/>
  <c r="F2154" i="19"/>
  <c r="B2155" i="19"/>
  <c r="C2155" i="19"/>
  <c r="D2155" i="19"/>
  <c r="E2155" i="19"/>
  <c r="F2155" i="19" s="1"/>
  <c r="B2156" i="19"/>
  <c r="A2156" i="19" s="1"/>
  <c r="C2156" i="19"/>
  <c r="D2156" i="19"/>
  <c r="E2156" i="19"/>
  <c r="F2156" i="19"/>
  <c r="B2157" i="19"/>
  <c r="A2157" i="19" s="1"/>
  <c r="C2157" i="19"/>
  <c r="D2157" i="19"/>
  <c r="E2157" i="19"/>
  <c r="F2157" i="19"/>
  <c r="B2158" i="19"/>
  <c r="C2158" i="19"/>
  <c r="D2158" i="19"/>
  <c r="E2158" i="19"/>
  <c r="F2158" i="19"/>
  <c r="B2159" i="19"/>
  <c r="A2159" i="19" s="1"/>
  <c r="C2159" i="19"/>
  <c r="D2159" i="19"/>
  <c r="E2159" i="19"/>
  <c r="F2159" i="19"/>
  <c r="B2160" i="19"/>
  <c r="A2160" i="19" s="1"/>
  <c r="C2160" i="19"/>
  <c r="D2160" i="19"/>
  <c r="E2160" i="19"/>
  <c r="F2160" i="19"/>
  <c r="A2161" i="19"/>
  <c r="B2161" i="19"/>
  <c r="C2161" i="19"/>
  <c r="D2161" i="19"/>
  <c r="E2161" i="19"/>
  <c r="F2161" i="19"/>
  <c r="B2162" i="19"/>
  <c r="A2162" i="19" s="1"/>
  <c r="C2162" i="19"/>
  <c r="D2162" i="19"/>
  <c r="E2162" i="19"/>
  <c r="F2162" i="19"/>
  <c r="B2163" i="19"/>
  <c r="A2163" i="19" s="1"/>
  <c r="C2163" i="19"/>
  <c r="D2163" i="19"/>
  <c r="E2163" i="19"/>
  <c r="F2163" i="19" s="1"/>
  <c r="B2164" i="19"/>
  <c r="C2164" i="19"/>
  <c r="D2164" i="19"/>
  <c r="E2164" i="19"/>
  <c r="F2164" i="19"/>
  <c r="B2165" i="19"/>
  <c r="A2165" i="19" s="1"/>
  <c r="C2165" i="19"/>
  <c r="D2165" i="19"/>
  <c r="E2165" i="19"/>
  <c r="F2165" i="19"/>
  <c r="B2166" i="19"/>
  <c r="C2166" i="19"/>
  <c r="D2166" i="19"/>
  <c r="E2166" i="19"/>
  <c r="F2166" i="19"/>
  <c r="B2167" i="19"/>
  <c r="C2167" i="19"/>
  <c r="D2167" i="19"/>
  <c r="E2167" i="19"/>
  <c r="F2167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B2170" i="19"/>
  <c r="C2170" i="19"/>
  <c r="D2170" i="19"/>
  <c r="E2170" i="19"/>
  <c r="F2170" i="19"/>
  <c r="B2171" i="19"/>
  <c r="C2171" i="19"/>
  <c r="D2171" i="19"/>
  <c r="E2171" i="19"/>
  <c r="F2171" i="19" s="1"/>
  <c r="B2172" i="19"/>
  <c r="A2172" i="19" s="1"/>
  <c r="C2172" i="19"/>
  <c r="D2172" i="19"/>
  <c r="E2172" i="19"/>
  <c r="F2172" i="19"/>
  <c r="A2173" i="19"/>
  <c r="B2173" i="19"/>
  <c r="C2173" i="19"/>
  <c r="D2173" i="19"/>
  <c r="E2173" i="19"/>
  <c r="F2173" i="19"/>
  <c r="B2174" i="19"/>
  <c r="C2174" i="19"/>
  <c r="D2174" i="19"/>
  <c r="E2174" i="19"/>
  <c r="F2174" i="19"/>
  <c r="B2175" i="19"/>
  <c r="A2175" i="19" s="1"/>
  <c r="C2175" i="19"/>
  <c r="D2175" i="19"/>
  <c r="E2175" i="19"/>
  <c r="F2175" i="19"/>
  <c r="B2176" i="19"/>
  <c r="A2176" i="19" s="1"/>
  <c r="C2176" i="19"/>
  <c r="D2176" i="19"/>
  <c r="E2176" i="19"/>
  <c r="F2176" i="19"/>
  <c r="A2177" i="19"/>
  <c r="B2177" i="19"/>
  <c r="C2177" i="19"/>
  <c r="D2177" i="19"/>
  <c r="E2177" i="19"/>
  <c r="F2177" i="19"/>
  <c r="B2178" i="19"/>
  <c r="A2178" i="19" s="1"/>
  <c r="C2178" i="19"/>
  <c r="D2178" i="19"/>
  <c r="E2178" i="19"/>
  <c r="F2178" i="19"/>
  <c r="B2179" i="19"/>
  <c r="A2179" i="19" s="1"/>
  <c r="C2179" i="19"/>
  <c r="D2179" i="19"/>
  <c r="E2179" i="19"/>
  <c r="F2179" i="19" s="1"/>
  <c r="B2180" i="19"/>
  <c r="C2180" i="19"/>
  <c r="D2180" i="19"/>
  <c r="E2180" i="19"/>
  <c r="F2180" i="19"/>
  <c r="B2181" i="19"/>
  <c r="A2181" i="19" s="1"/>
  <c r="C2181" i="19"/>
  <c r="D2181" i="19"/>
  <c r="E2181" i="19"/>
  <c r="F2181" i="19"/>
  <c r="B2182" i="19"/>
  <c r="A2182" i="19" s="1"/>
  <c r="C2182" i="19"/>
  <c r="D2182" i="19"/>
  <c r="E2182" i="19"/>
  <c r="F2182" i="19"/>
  <c r="B2183" i="19"/>
  <c r="C2183" i="19"/>
  <c r="D2183" i="19"/>
  <c r="E2183" i="19"/>
  <c r="F2183" i="19" s="1"/>
  <c r="B2184" i="19"/>
  <c r="C2184" i="19"/>
  <c r="D2184" i="19"/>
  <c r="E2184" i="19"/>
  <c r="F2184" i="19"/>
  <c r="B2185" i="19"/>
  <c r="A2185" i="19" s="1"/>
  <c r="C2185" i="19"/>
  <c r="D2185" i="19"/>
  <c r="E2185" i="19"/>
  <c r="F2185" i="19"/>
  <c r="B2186" i="19"/>
  <c r="C2186" i="19"/>
  <c r="D2186" i="19"/>
  <c r="E2186" i="19"/>
  <c r="F2186" i="19"/>
  <c r="B2187" i="19"/>
  <c r="C2187" i="19"/>
  <c r="D2187" i="19"/>
  <c r="E2187" i="19"/>
  <c r="F2187" i="19" s="1"/>
  <c r="B2188" i="19"/>
  <c r="A2188" i="19" s="1"/>
  <c r="C2188" i="19"/>
  <c r="D2188" i="19"/>
  <c r="E2188" i="19"/>
  <c r="F2188" i="19"/>
  <c r="B2189" i="19"/>
  <c r="A2189" i="19" s="1"/>
  <c r="C2189" i="19"/>
  <c r="D2189" i="19"/>
  <c r="E2189" i="19"/>
  <c r="F2189" i="19"/>
  <c r="B2190" i="19"/>
  <c r="C2190" i="19"/>
  <c r="D2190" i="19"/>
  <c r="E2190" i="19"/>
  <c r="F2190" i="19"/>
  <c r="B2191" i="19"/>
  <c r="A2191" i="19" s="1"/>
  <c r="C2191" i="19"/>
  <c r="D2191" i="19"/>
  <c r="E2191" i="19"/>
  <c r="F2191" i="19"/>
  <c r="B2192" i="19"/>
  <c r="A2192" i="19" s="1"/>
  <c r="C2192" i="19"/>
  <c r="D2192" i="19"/>
  <c r="E2192" i="19"/>
  <c r="F2192" i="19"/>
  <c r="A2193" i="19"/>
  <c r="B2193" i="19"/>
  <c r="C2193" i="19"/>
  <c r="D2193" i="19"/>
  <c r="E2193" i="19"/>
  <c r="F2193" i="19"/>
  <c r="B2194" i="19"/>
  <c r="A2194" i="19" s="1"/>
  <c r="C2194" i="19"/>
  <c r="D2194" i="19"/>
  <c r="E2194" i="19"/>
  <c r="F2194" i="19"/>
  <c r="B2195" i="19"/>
  <c r="A2195" i="19" s="1"/>
  <c r="C2195" i="19"/>
  <c r="D2195" i="19"/>
  <c r="E2195" i="19"/>
  <c r="F2195" i="19" s="1"/>
  <c r="B2196" i="19"/>
  <c r="C2196" i="19"/>
  <c r="D2196" i="19"/>
  <c r="E2196" i="19"/>
  <c r="F2196" i="19"/>
  <c r="B2197" i="19"/>
  <c r="A2197" i="19" s="1"/>
  <c r="C2197" i="19"/>
  <c r="D2197" i="19"/>
  <c r="E2197" i="19"/>
  <c r="F2197" i="19"/>
  <c r="B2198" i="19"/>
  <c r="C2198" i="19"/>
  <c r="D2198" i="19"/>
  <c r="E2198" i="19"/>
  <c r="F2198" i="19"/>
  <c r="B2199" i="19"/>
  <c r="C2199" i="19"/>
  <c r="D2199" i="19"/>
  <c r="E2199" i="19"/>
  <c r="F2199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B2202" i="19"/>
  <c r="C2202" i="19"/>
  <c r="D2202" i="19"/>
  <c r="E2202" i="19"/>
  <c r="F2202" i="19"/>
  <c r="B2203" i="19"/>
  <c r="C2203" i="19"/>
  <c r="D2203" i="19"/>
  <c r="E2203" i="19"/>
  <c r="F2203" i="19" s="1"/>
  <c r="B2204" i="19"/>
  <c r="A2204" i="19" s="1"/>
  <c r="C2204" i="19"/>
  <c r="D2204" i="19"/>
  <c r="E2204" i="19"/>
  <c r="F2204" i="19"/>
  <c r="A2205" i="19"/>
  <c r="B2205" i="19"/>
  <c r="C2205" i="19"/>
  <c r="D2205" i="19"/>
  <c r="E2205" i="19"/>
  <c r="F2205" i="19"/>
  <c r="B2206" i="19"/>
  <c r="C2206" i="19"/>
  <c r="D2206" i="19"/>
  <c r="E2206" i="19"/>
  <c r="F2206" i="19"/>
  <c r="B2207" i="19"/>
  <c r="A2207" i="19" s="1"/>
  <c r="C2207" i="19"/>
  <c r="D2207" i="19"/>
  <c r="E2207" i="19"/>
  <c r="F2207" i="19"/>
  <c r="B2208" i="19"/>
  <c r="A2208" i="19" s="1"/>
  <c r="C2208" i="19"/>
  <c r="D2208" i="19"/>
  <c r="E2208" i="19"/>
  <c r="F2208" i="19"/>
  <c r="A2209" i="19"/>
  <c r="B2209" i="19"/>
  <c r="C2209" i="19"/>
  <c r="D2209" i="19"/>
  <c r="E2209" i="19"/>
  <c r="F2209" i="19"/>
  <c r="B2210" i="19"/>
  <c r="A2210" i="19" s="1"/>
  <c r="C2210" i="19"/>
  <c r="D2210" i="19"/>
  <c r="E2210" i="19"/>
  <c r="F2210" i="19"/>
  <c r="B2211" i="19"/>
  <c r="A2211" i="19" s="1"/>
  <c r="C2211" i="19"/>
  <c r="D2211" i="19"/>
  <c r="E2211" i="19"/>
  <c r="F2211" i="19" s="1"/>
  <c r="B2212" i="19"/>
  <c r="C2212" i="19"/>
  <c r="D2212" i="19"/>
  <c r="E2212" i="19"/>
  <c r="F2212" i="19"/>
  <c r="B2213" i="19"/>
  <c r="A2213" i="19" s="1"/>
  <c r="C2213" i="19"/>
  <c r="D2213" i="19"/>
  <c r="E2213" i="19"/>
  <c r="F2213" i="19"/>
  <c r="B2214" i="19"/>
  <c r="A2214" i="19" s="1"/>
  <c r="C2214" i="19"/>
  <c r="D2214" i="19"/>
  <c r="E2214" i="19"/>
  <c r="F2214" i="19"/>
  <c r="B2215" i="19"/>
  <c r="C2215" i="19"/>
  <c r="D2215" i="19"/>
  <c r="E2215" i="19"/>
  <c r="F2215" i="19" s="1"/>
  <c r="B2216" i="19"/>
  <c r="C2216" i="19"/>
  <c r="D2216" i="19"/>
  <c r="E2216" i="19"/>
  <c r="F2216" i="19"/>
  <c r="A2217" i="19"/>
  <c r="B2217" i="19"/>
  <c r="C2217" i="19"/>
  <c r="D2217" i="19"/>
  <c r="E2217" i="19"/>
  <c r="F2217" i="19"/>
  <c r="B2218" i="19"/>
  <c r="C2218" i="19"/>
  <c r="D2218" i="19"/>
  <c r="E2218" i="19"/>
  <c r="F2218" i="19"/>
  <c r="B2219" i="19"/>
  <c r="C2219" i="19"/>
  <c r="D2219" i="19"/>
  <c r="E2219" i="19"/>
  <c r="F2219" i="19" s="1"/>
  <c r="B2220" i="19"/>
  <c r="A2220" i="19" s="1"/>
  <c r="C2220" i="19"/>
  <c r="D2220" i="19"/>
  <c r="E2220" i="19"/>
  <c r="F2220" i="19"/>
  <c r="B2221" i="19"/>
  <c r="A2221" i="19" s="1"/>
  <c r="C2221" i="19"/>
  <c r="D2221" i="19"/>
  <c r="E2221" i="19"/>
  <c r="F2221" i="19"/>
  <c r="B2222" i="19"/>
  <c r="C2222" i="19"/>
  <c r="D2222" i="19"/>
  <c r="E2222" i="19"/>
  <c r="F2222" i="19"/>
  <c r="B2223" i="19"/>
  <c r="A2223" i="19" s="1"/>
  <c r="C2223" i="19"/>
  <c r="D2223" i="19"/>
  <c r="E2223" i="19"/>
  <c r="F2223" i="19"/>
  <c r="B2224" i="19"/>
  <c r="A2224" i="19" s="1"/>
  <c r="C2224" i="19"/>
  <c r="D2224" i="19"/>
  <c r="E2224" i="19"/>
  <c r="F2224" i="19"/>
  <c r="A2225" i="19"/>
  <c r="B2225" i="19"/>
  <c r="C2225" i="19"/>
  <c r="D2225" i="19"/>
  <c r="E2225" i="19"/>
  <c r="F2225" i="19"/>
  <c r="B2226" i="19"/>
  <c r="A2226" i="19" s="1"/>
  <c r="C2226" i="19"/>
  <c r="D2226" i="19"/>
  <c r="E2226" i="19"/>
  <c r="F2226" i="19"/>
  <c r="B2227" i="19"/>
  <c r="A2227" i="19" s="1"/>
  <c r="C2227" i="19"/>
  <c r="D2227" i="19"/>
  <c r="E2227" i="19"/>
  <c r="F2227" i="19" s="1"/>
  <c r="B2228" i="19"/>
  <c r="C2228" i="19"/>
  <c r="D2228" i="19"/>
  <c r="E2228" i="19"/>
  <c r="F2228" i="19"/>
  <c r="B2229" i="19"/>
  <c r="A2229" i="19" s="1"/>
  <c r="C2229" i="19"/>
  <c r="D2229" i="19"/>
  <c r="E2229" i="19"/>
  <c r="F2229" i="19"/>
  <c r="B2230" i="19"/>
  <c r="C2230" i="19"/>
  <c r="D2230" i="19"/>
  <c r="E2230" i="19"/>
  <c r="F2230" i="19"/>
  <c r="B2231" i="19"/>
  <c r="C2231" i="19"/>
  <c r="D2231" i="19"/>
  <c r="E2231" i="19"/>
  <c r="F2231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B2234" i="19"/>
  <c r="C2234" i="19"/>
  <c r="D2234" i="19"/>
  <c r="E2234" i="19"/>
  <c r="F2234" i="19"/>
  <c r="B2235" i="19"/>
  <c r="C2235" i="19"/>
  <c r="D2235" i="19"/>
  <c r="E2235" i="19"/>
  <c r="F2235" i="19" s="1"/>
  <c r="B2236" i="19"/>
  <c r="A2236" i="19" s="1"/>
  <c r="C2236" i="19"/>
  <c r="D2236" i="19"/>
  <c r="E2236" i="19"/>
  <c r="F2236" i="19"/>
  <c r="A2237" i="19"/>
  <c r="B2237" i="19"/>
  <c r="C2237" i="19"/>
  <c r="D2237" i="19"/>
  <c r="E2237" i="19"/>
  <c r="F2237" i="19"/>
  <c r="B2238" i="19"/>
  <c r="C2238" i="19"/>
  <c r="D2238" i="19"/>
  <c r="E2238" i="19"/>
  <c r="F2238" i="19"/>
  <c r="B2239" i="19"/>
  <c r="A2239" i="19" s="1"/>
  <c r="C2239" i="19"/>
  <c r="D2239" i="19"/>
  <c r="E2239" i="19"/>
  <c r="F2239" i="19"/>
  <c r="B2240" i="19"/>
  <c r="A2240" i="19" s="1"/>
  <c r="C2240" i="19"/>
  <c r="D2240" i="19"/>
  <c r="E2240" i="19"/>
  <c r="F2240" i="19"/>
  <c r="A2241" i="19"/>
  <c r="B2241" i="19"/>
  <c r="C2241" i="19"/>
  <c r="D2241" i="19"/>
  <c r="E2241" i="19"/>
  <c r="F2241" i="19"/>
  <c r="B2242" i="19"/>
  <c r="A2242" i="19" s="1"/>
  <c r="C2242" i="19"/>
  <c r="D2242" i="19"/>
  <c r="E2242" i="19"/>
  <c r="F2242" i="19"/>
  <c r="B2243" i="19"/>
  <c r="A2243" i="19" s="1"/>
  <c r="C2243" i="19"/>
  <c r="D2243" i="19"/>
  <c r="E2243" i="19"/>
  <c r="F2243" i="19" s="1"/>
  <c r="B2244" i="19"/>
  <c r="C2244" i="19"/>
  <c r="D2244" i="19"/>
  <c r="E2244" i="19"/>
  <c r="F2244" i="19"/>
  <c r="B2245" i="19"/>
  <c r="A2245" i="19" s="1"/>
  <c r="C2245" i="19"/>
  <c r="D2245" i="19"/>
  <c r="E2245" i="19"/>
  <c r="F2245" i="19"/>
  <c r="B2246" i="19"/>
  <c r="A2246" i="19" s="1"/>
  <c r="C2246" i="19"/>
  <c r="D2246" i="19"/>
  <c r="E2246" i="19"/>
  <c r="F2246" i="19"/>
  <c r="B2247" i="19"/>
  <c r="C2247" i="19"/>
  <c r="D2247" i="19"/>
  <c r="E2247" i="19"/>
  <c r="F2247" i="19" s="1"/>
  <c r="B2248" i="19"/>
  <c r="C2248" i="19"/>
  <c r="D2248" i="19"/>
  <c r="E2248" i="19"/>
  <c r="F2248" i="19"/>
  <c r="A2249" i="19"/>
  <c r="B2249" i="19"/>
  <c r="C2249" i="19"/>
  <c r="D2249" i="19"/>
  <c r="E2249" i="19"/>
  <c r="F2249" i="19"/>
  <c r="B2250" i="19"/>
  <c r="C2250" i="19"/>
  <c r="D2250" i="19"/>
  <c r="E2250" i="19"/>
  <c r="F2250" i="19"/>
  <c r="B2251" i="19"/>
  <c r="C2251" i="19"/>
  <c r="D2251" i="19"/>
  <c r="E2251" i="19"/>
  <c r="F2251" i="19" s="1"/>
  <c r="B2252" i="19"/>
  <c r="A2252" i="19" s="1"/>
  <c r="C2252" i="19"/>
  <c r="D2252" i="19"/>
  <c r="E2252" i="19"/>
  <c r="F2252" i="19"/>
  <c r="B2253" i="19"/>
  <c r="A2253" i="19" s="1"/>
  <c r="C2253" i="19"/>
  <c r="D2253" i="19"/>
  <c r="E2253" i="19"/>
  <c r="F2253" i="19"/>
  <c r="B2254" i="19"/>
  <c r="C2254" i="19"/>
  <c r="D2254" i="19"/>
  <c r="E2254" i="19"/>
  <c r="F2254" i="19"/>
  <c r="B2255" i="19"/>
  <c r="A2255" i="19" s="1"/>
  <c r="C2255" i="19"/>
  <c r="D2255" i="19"/>
  <c r="E2255" i="19"/>
  <c r="F2255" i="19"/>
  <c r="B2256" i="19"/>
  <c r="A2256" i="19" s="1"/>
  <c r="C2256" i="19"/>
  <c r="D2256" i="19"/>
  <c r="E2256" i="19"/>
  <c r="F2256" i="19"/>
  <c r="A2257" i="19"/>
  <c r="B2257" i="19"/>
  <c r="C2257" i="19"/>
  <c r="D2257" i="19"/>
  <c r="E2257" i="19"/>
  <c r="F2257" i="19"/>
  <c r="B2258" i="19"/>
  <c r="C2258" i="19"/>
  <c r="D2258" i="19"/>
  <c r="E2258" i="19"/>
  <c r="F2258" i="19"/>
  <c r="B2259" i="19"/>
  <c r="A2259" i="19" s="1"/>
  <c r="C2259" i="19"/>
  <c r="D2259" i="19"/>
  <c r="E2259" i="19"/>
  <c r="F2259" i="19"/>
  <c r="B2260" i="19"/>
  <c r="C2260" i="19"/>
  <c r="D2260" i="19"/>
  <c r="E2260" i="19"/>
  <c r="F2260" i="19"/>
  <c r="B2261" i="19"/>
  <c r="A2261" i="19" s="1"/>
  <c r="C2261" i="19"/>
  <c r="D2261" i="19"/>
  <c r="E2261" i="19"/>
  <c r="F2261" i="19"/>
  <c r="B2262" i="19"/>
  <c r="C2262" i="19"/>
  <c r="D2262" i="19"/>
  <c r="E2262" i="19"/>
  <c r="F2262" i="19"/>
  <c r="B2263" i="19"/>
  <c r="C2263" i="19"/>
  <c r="D2263" i="19"/>
  <c r="E2263" i="19"/>
  <c r="F2263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B2266" i="19"/>
  <c r="C2266" i="19"/>
  <c r="D2266" i="19"/>
  <c r="E2266" i="19"/>
  <c r="F2266" i="19"/>
  <c r="B2267" i="19"/>
  <c r="C2267" i="19"/>
  <c r="D2267" i="19"/>
  <c r="E2267" i="19"/>
  <c r="F2267" i="19" s="1"/>
  <c r="B2268" i="19"/>
  <c r="A2268" i="19" s="1"/>
  <c r="C2268" i="19"/>
  <c r="D2268" i="19"/>
  <c r="E2268" i="19"/>
  <c r="F2268" i="19"/>
  <c r="A2269" i="19"/>
  <c r="B2269" i="19"/>
  <c r="C2269" i="19"/>
  <c r="D2269" i="19"/>
  <c r="E2269" i="19"/>
  <c r="F2269" i="19"/>
  <c r="B2270" i="19"/>
  <c r="C2270" i="19"/>
  <c r="D2270" i="19"/>
  <c r="E2270" i="19"/>
  <c r="F2270" i="19"/>
  <c r="B2271" i="19"/>
  <c r="A2271" i="19" s="1"/>
  <c r="C2271" i="19"/>
  <c r="D2271" i="19"/>
  <c r="E2271" i="19"/>
  <c r="F2271" i="19"/>
  <c r="B2272" i="19"/>
  <c r="A2272" i="19" s="1"/>
  <c r="C2272" i="19"/>
  <c r="D2272" i="19"/>
  <c r="E2272" i="19"/>
  <c r="F2272" i="19"/>
  <c r="A2273" i="19"/>
  <c r="B2273" i="19"/>
  <c r="C2273" i="19"/>
  <c r="D2273" i="19"/>
  <c r="E2273" i="19"/>
  <c r="F2273" i="19"/>
  <c r="B2274" i="19"/>
  <c r="A2274" i="19" s="1"/>
  <c r="C2274" i="19"/>
  <c r="D2274" i="19"/>
  <c r="E2274" i="19"/>
  <c r="F2274" i="19"/>
  <c r="B2275" i="19"/>
  <c r="A2275" i="19" s="1"/>
  <c r="C2275" i="19"/>
  <c r="D2275" i="19"/>
  <c r="E2275" i="19"/>
  <c r="F2275" i="19" s="1"/>
  <c r="B2276" i="19"/>
  <c r="C2276" i="19"/>
  <c r="D2276" i="19"/>
  <c r="E2276" i="19"/>
  <c r="F2276" i="19"/>
  <c r="B2277" i="19"/>
  <c r="A2277" i="19" s="1"/>
  <c r="C2277" i="19"/>
  <c r="D2277" i="19"/>
  <c r="E2277" i="19"/>
  <c r="F2277" i="19"/>
  <c r="B2278" i="19"/>
  <c r="A2278" i="19" s="1"/>
  <c r="C2278" i="19"/>
  <c r="D2278" i="19"/>
  <c r="E2278" i="19"/>
  <c r="F2278" i="19"/>
  <c r="B2279" i="19"/>
  <c r="C2279" i="19"/>
  <c r="D2279" i="19"/>
  <c r="E2279" i="19"/>
  <c r="F2279" i="19" s="1"/>
  <c r="B2280" i="19"/>
  <c r="C2280" i="19"/>
  <c r="D2280" i="19"/>
  <c r="E2280" i="19"/>
  <c r="F2280" i="19"/>
  <c r="B2281" i="19"/>
  <c r="A2281" i="19" s="1"/>
  <c r="C2281" i="19"/>
  <c r="D2281" i="19"/>
  <c r="E2281" i="19"/>
  <c r="F2281" i="19"/>
  <c r="B2282" i="19"/>
  <c r="C2282" i="19"/>
  <c r="D2282" i="19"/>
  <c r="E2282" i="19"/>
  <c r="F2282" i="19"/>
  <c r="B2283" i="19"/>
  <c r="C2283" i="19"/>
  <c r="D2283" i="19"/>
  <c r="E2283" i="19"/>
  <c r="F2283" i="19" s="1"/>
  <c r="B2284" i="19"/>
  <c r="A2284" i="19" s="1"/>
  <c r="C2284" i="19"/>
  <c r="D2284" i="19"/>
  <c r="E2284" i="19"/>
  <c r="F2284" i="19"/>
  <c r="B2285" i="19"/>
  <c r="A2285" i="19" s="1"/>
  <c r="C2285" i="19"/>
  <c r="D2285" i="19"/>
  <c r="E2285" i="19"/>
  <c r="F2285" i="19"/>
  <c r="B2286" i="19"/>
  <c r="C2286" i="19"/>
  <c r="D2286" i="19"/>
  <c r="E2286" i="19"/>
  <c r="F2286" i="19"/>
  <c r="B2287" i="19"/>
  <c r="A2287" i="19" s="1"/>
  <c r="C2287" i="19"/>
  <c r="D2287" i="19"/>
  <c r="E2287" i="19"/>
  <c r="F2287" i="19"/>
  <c r="B2288" i="19"/>
  <c r="A2288" i="19" s="1"/>
  <c r="C2288" i="19"/>
  <c r="D2288" i="19"/>
  <c r="E2288" i="19"/>
  <c r="F2288" i="19"/>
  <c r="A2289" i="19"/>
  <c r="B2289" i="19"/>
  <c r="C2289" i="19"/>
  <c r="D2289" i="19"/>
  <c r="E2289" i="19"/>
  <c r="F2289" i="19"/>
  <c r="B2290" i="19"/>
  <c r="A2290" i="19" s="1"/>
  <c r="C2290" i="19"/>
  <c r="D2290" i="19"/>
  <c r="E2290" i="19"/>
  <c r="F2290" i="19"/>
  <c r="B2291" i="19"/>
  <c r="A2291" i="19" s="1"/>
  <c r="C2291" i="19"/>
  <c r="D2291" i="19"/>
  <c r="E2291" i="19"/>
  <c r="F2291" i="19" s="1"/>
  <c r="B2292" i="19"/>
  <c r="C2292" i="19"/>
  <c r="D2292" i="19"/>
  <c r="E2292" i="19"/>
  <c r="F2292" i="19"/>
  <c r="B2293" i="19"/>
  <c r="A2293" i="19" s="1"/>
  <c r="C2293" i="19"/>
  <c r="D2293" i="19"/>
  <c r="E2293" i="19"/>
  <c r="F2293" i="19"/>
  <c r="B2294" i="19"/>
  <c r="C2294" i="19"/>
  <c r="D2294" i="19"/>
  <c r="E2294" i="19"/>
  <c r="F2294" i="19"/>
  <c r="B2295" i="19"/>
  <c r="C2295" i="19"/>
  <c r="D2295" i="19"/>
  <c r="E2295" i="19"/>
  <c r="F2295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B2298" i="19"/>
  <c r="C2298" i="19"/>
  <c r="D2298" i="19"/>
  <c r="E2298" i="19"/>
  <c r="F2298" i="19"/>
  <c r="B2299" i="19"/>
  <c r="C2299" i="19"/>
  <c r="D2299" i="19"/>
  <c r="E2299" i="19"/>
  <c r="F2299" i="19" s="1"/>
  <c r="B2300" i="19"/>
  <c r="A2300" i="19" s="1"/>
  <c r="C2300" i="19"/>
  <c r="D2300" i="19"/>
  <c r="E2300" i="19"/>
  <c r="F2300" i="19"/>
  <c r="A2301" i="19"/>
  <c r="B2301" i="19"/>
  <c r="C2301" i="19"/>
  <c r="D2301" i="19"/>
  <c r="E2301" i="19"/>
  <c r="F2301" i="19"/>
  <c r="B2302" i="19"/>
  <c r="C2302" i="19"/>
  <c r="D2302" i="19"/>
  <c r="E2302" i="19"/>
  <c r="F2302" i="19"/>
  <c r="B2303" i="19"/>
  <c r="A2303" i="19" s="1"/>
  <c r="C2303" i="19"/>
  <c r="D2303" i="19"/>
  <c r="E2303" i="19"/>
  <c r="F2303" i="19"/>
  <c r="B2304" i="19"/>
  <c r="A2304" i="19" s="1"/>
  <c r="C2304" i="19"/>
  <c r="D2304" i="19"/>
  <c r="E2304" i="19"/>
  <c r="F2304" i="19"/>
  <c r="A2305" i="19"/>
  <c r="B2305" i="19"/>
  <c r="C2305" i="19"/>
  <c r="D2305" i="19"/>
  <c r="E2305" i="19"/>
  <c r="F2305" i="19"/>
  <c r="B2306" i="19"/>
  <c r="A2306" i="19" s="1"/>
  <c r="C2306" i="19"/>
  <c r="D2306" i="19"/>
  <c r="E2306" i="19"/>
  <c r="F2306" i="19"/>
  <c r="B2307" i="19"/>
  <c r="A2307" i="19" s="1"/>
  <c r="C2307" i="19"/>
  <c r="D2307" i="19"/>
  <c r="E2307" i="19"/>
  <c r="F2307" i="19" s="1"/>
  <c r="B2308" i="19"/>
  <c r="C2308" i="19"/>
  <c r="D2308" i="19"/>
  <c r="E2308" i="19"/>
  <c r="F2308" i="19"/>
  <c r="B2309" i="19"/>
  <c r="A2309" i="19" s="1"/>
  <c r="C2309" i="19"/>
  <c r="D2309" i="19"/>
  <c r="E2309" i="19"/>
  <c r="F2309" i="19"/>
  <c r="B2310" i="19"/>
  <c r="A2310" i="19" s="1"/>
  <c r="C2310" i="19"/>
  <c r="D2310" i="19"/>
  <c r="E2310" i="19"/>
  <c r="F2310" i="19"/>
  <c r="B2311" i="19"/>
  <c r="C2311" i="19"/>
  <c r="D2311" i="19"/>
  <c r="E2311" i="19"/>
  <c r="F2311" i="19" s="1"/>
  <c r="B2312" i="19"/>
  <c r="C2312" i="19"/>
  <c r="D2312" i="19"/>
  <c r="E2312" i="19"/>
  <c r="F2312" i="19"/>
  <c r="B2313" i="19"/>
  <c r="A2313" i="19" s="1"/>
  <c r="C2313" i="19"/>
  <c r="D2313" i="19"/>
  <c r="E2313" i="19"/>
  <c r="F2313" i="19"/>
  <c r="B2314" i="19"/>
  <c r="C2314" i="19"/>
  <c r="D2314" i="19"/>
  <c r="E2314" i="19"/>
  <c r="F2314" i="19"/>
  <c r="B2315" i="19"/>
  <c r="C2315" i="19"/>
  <c r="D2315" i="19"/>
  <c r="E2315" i="19"/>
  <c r="F2315" i="19" s="1"/>
  <c r="B2316" i="19"/>
  <c r="A2316" i="19" s="1"/>
  <c r="C2316" i="19"/>
  <c r="D2316" i="19"/>
  <c r="E2316" i="19"/>
  <c r="F2316" i="19"/>
  <c r="B2317" i="19"/>
  <c r="A2317" i="19" s="1"/>
  <c r="C2317" i="19"/>
  <c r="D2317" i="19"/>
  <c r="E2317" i="19"/>
  <c r="F2317" i="19"/>
  <c r="B2318" i="19"/>
  <c r="C2318" i="19"/>
  <c r="D2318" i="19"/>
  <c r="E2318" i="19"/>
  <c r="F2318" i="19"/>
  <c r="B2319" i="19"/>
  <c r="A2319" i="19" s="1"/>
  <c r="C2319" i="19"/>
  <c r="D2319" i="19"/>
  <c r="E2319" i="19"/>
  <c r="F2319" i="19"/>
  <c r="B2320" i="19"/>
  <c r="A2320" i="19" s="1"/>
  <c r="C2320" i="19"/>
  <c r="D2320" i="19"/>
  <c r="E2320" i="19"/>
  <c r="F2320" i="19" s="1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B2323" i="19"/>
  <c r="C2323" i="19"/>
  <c r="D2323" i="19"/>
  <c r="E2323" i="19"/>
  <c r="F2323" i="19" s="1"/>
  <c r="B2324" i="19"/>
  <c r="C2324" i="19"/>
  <c r="D2324" i="19"/>
  <c r="E2324" i="19"/>
  <c r="F2324" i="19" s="1"/>
  <c r="B2325" i="19"/>
  <c r="A2325" i="19" s="1"/>
  <c r="C2325" i="19"/>
  <c r="D2325" i="19"/>
  <c r="E2325" i="19"/>
  <c r="F2325" i="19"/>
  <c r="A2326" i="19"/>
  <c r="B2326" i="19"/>
  <c r="C2326" i="19"/>
  <c r="D2326" i="19"/>
  <c r="E2326" i="19"/>
  <c r="F2326" i="19"/>
  <c r="B2327" i="19"/>
  <c r="A2327" i="19" s="1"/>
  <c r="C2327" i="19"/>
  <c r="D2327" i="19"/>
  <c r="E2327" i="19"/>
  <c r="F2327" i="19"/>
  <c r="B2328" i="19"/>
  <c r="A2328" i="19" s="1"/>
  <c r="C2328" i="19"/>
  <c r="D2328" i="19"/>
  <c r="E2328" i="19"/>
  <c r="F2328" i="19" s="1"/>
  <c r="A2329" i="19"/>
  <c r="B2329" i="19"/>
  <c r="C2329" i="19"/>
  <c r="D2329" i="19"/>
  <c r="E2329" i="19"/>
  <c r="F2329" i="19"/>
  <c r="B2330" i="19"/>
  <c r="C2330" i="19"/>
  <c r="A2330" i="19" s="1"/>
  <c r="D2330" i="19"/>
  <c r="E2330" i="19"/>
  <c r="F2330" i="19"/>
  <c r="B2331" i="19"/>
  <c r="C2331" i="19"/>
  <c r="D2331" i="19"/>
  <c r="E2331" i="19"/>
  <c r="F2331" i="19"/>
  <c r="B2332" i="19"/>
  <c r="C2332" i="19"/>
  <c r="D2332" i="19"/>
  <c r="E2332" i="19"/>
  <c r="F2332" i="19" s="1"/>
  <c r="A2333" i="19"/>
  <c r="B2333" i="19"/>
  <c r="C2333" i="19"/>
  <c r="D2333" i="19"/>
  <c r="E2333" i="19"/>
  <c r="F2333" i="19"/>
  <c r="B2334" i="19"/>
  <c r="C2334" i="19"/>
  <c r="A2334" i="19" s="1"/>
  <c r="D2334" i="19"/>
  <c r="E2334" i="19"/>
  <c r="F2334" i="19"/>
  <c r="B2335" i="19"/>
  <c r="A2335" i="19" s="1"/>
  <c r="C2335" i="19"/>
  <c r="D2335" i="19"/>
  <c r="E2335" i="19"/>
  <c r="F2335" i="19"/>
  <c r="B2336" i="19"/>
  <c r="A2336" i="19" s="1"/>
  <c r="C2336" i="19"/>
  <c r="D2336" i="19"/>
  <c r="E2336" i="19"/>
  <c r="F2336" i="19" s="1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B2339" i="19"/>
  <c r="C2339" i="19"/>
  <c r="D2339" i="19"/>
  <c r="E2339" i="19"/>
  <c r="F2339" i="19" s="1"/>
  <c r="B2340" i="19"/>
  <c r="C2340" i="19"/>
  <c r="D2340" i="19"/>
  <c r="E2340" i="19"/>
  <c r="F2340" i="19" s="1"/>
  <c r="B2341" i="19"/>
  <c r="A2341" i="19" s="1"/>
  <c r="C2341" i="19"/>
  <c r="D2341" i="19"/>
  <c r="E2341" i="19"/>
  <c r="F2341" i="19"/>
  <c r="B2342" i="19"/>
  <c r="C2342" i="19"/>
  <c r="D2342" i="19"/>
  <c r="A2342" i="19" s="1"/>
  <c r="E2342" i="19"/>
  <c r="F2342" i="19"/>
  <c r="B2343" i="19"/>
  <c r="C2343" i="19"/>
  <c r="D2343" i="19"/>
  <c r="E2343" i="19"/>
  <c r="F2343" i="19"/>
  <c r="B2344" i="19"/>
  <c r="A2344" i="19" s="1"/>
  <c r="C2344" i="19"/>
  <c r="D2344" i="19"/>
  <c r="E2344" i="19"/>
  <c r="F2344" i="19" s="1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B2347" i="19"/>
  <c r="C2347" i="19"/>
  <c r="D2347" i="19"/>
  <c r="E2347" i="19"/>
  <c r="F2347" i="19"/>
  <c r="B2348" i="19"/>
  <c r="C2348" i="19"/>
  <c r="D2348" i="19"/>
  <c r="E2348" i="19"/>
  <c r="F2348" i="19" s="1"/>
  <c r="A2349" i="19"/>
  <c r="B2349" i="19"/>
  <c r="C2349" i="19"/>
  <c r="D2349" i="19"/>
  <c r="E2349" i="19"/>
  <c r="F2349" i="19"/>
  <c r="B2350" i="19"/>
  <c r="C2350" i="19"/>
  <c r="A2350" i="19" s="1"/>
  <c r="D2350" i="19"/>
  <c r="E2350" i="19"/>
  <c r="F2350" i="19"/>
  <c r="B2351" i="19"/>
  <c r="C2351" i="19"/>
  <c r="D2351" i="19"/>
  <c r="E2351" i="19"/>
  <c r="F2351" i="19"/>
  <c r="B2352" i="19"/>
  <c r="A2352" i="19" s="1"/>
  <c r="C2352" i="19"/>
  <c r="D2352" i="19"/>
  <c r="E2352" i="19"/>
  <c r="F2352" i="19"/>
  <c r="A2353" i="19"/>
  <c r="B2353" i="19"/>
  <c r="C2353" i="19"/>
  <c r="D2353" i="19"/>
  <c r="E2353" i="19"/>
  <c r="F2353" i="19"/>
  <c r="B2354" i="19"/>
  <c r="A2354" i="19" s="1"/>
  <c r="C2354" i="19"/>
  <c r="D2354" i="19"/>
  <c r="E2354" i="19"/>
  <c r="F2354" i="19"/>
  <c r="A2355" i="19"/>
  <c r="B2355" i="19"/>
  <c r="C2355" i="19"/>
  <c r="D2355" i="19"/>
  <c r="E2355" i="19"/>
  <c r="F2355" i="19" s="1"/>
  <c r="B2356" i="19"/>
  <c r="C2356" i="19"/>
  <c r="D2356" i="19"/>
  <c r="E2356" i="19"/>
  <c r="F2356" i="19"/>
  <c r="A2357" i="19"/>
  <c r="B2357" i="19"/>
  <c r="C2357" i="19"/>
  <c r="D2357" i="19"/>
  <c r="E2357" i="19"/>
  <c r="F2357" i="19"/>
  <c r="B2358" i="19"/>
  <c r="A2358" i="19" s="1"/>
  <c r="C2358" i="19"/>
  <c r="D2358" i="19"/>
  <c r="E2358" i="19"/>
  <c r="F2358" i="19"/>
  <c r="B2359" i="19"/>
  <c r="A2359" i="19" s="1"/>
  <c r="C2359" i="19"/>
  <c r="D2359" i="19"/>
  <c r="E2359" i="19"/>
  <c r="F2359" i="19" s="1"/>
  <c r="B2360" i="19"/>
  <c r="C2360" i="19"/>
  <c r="D2360" i="19"/>
  <c r="E2360" i="19"/>
  <c r="F2360" i="19" s="1"/>
  <c r="AE2360" i="19"/>
  <c r="A2361" i="19"/>
  <c r="B2361" i="19"/>
  <c r="C2361" i="19"/>
  <c r="D2361" i="19"/>
  <c r="E2361" i="19"/>
  <c r="F2361" i="19" s="1"/>
  <c r="B2362" i="19"/>
  <c r="C2362" i="19"/>
  <c r="D2362" i="19"/>
  <c r="E2362" i="19"/>
  <c r="F2362" i="19"/>
  <c r="B2363" i="19"/>
  <c r="A2363" i="19" s="1"/>
  <c r="C2363" i="19"/>
  <c r="D2363" i="19"/>
  <c r="E2363" i="19"/>
  <c r="F2363" i="19" s="1"/>
  <c r="B2364" i="19"/>
  <c r="C2364" i="19"/>
  <c r="D2364" i="19"/>
  <c r="E2364" i="19"/>
  <c r="F2364" i="19"/>
  <c r="A2365" i="19"/>
  <c r="B2365" i="19"/>
  <c r="C2365" i="19"/>
  <c r="D2365" i="19"/>
  <c r="E2365" i="19"/>
  <c r="F2365" i="19"/>
  <c r="B2366" i="19"/>
  <c r="A2366" i="19" s="1"/>
  <c r="C2366" i="19"/>
  <c r="D2366" i="19"/>
  <c r="E2366" i="19"/>
  <c r="F2366" i="19"/>
  <c r="B2367" i="19"/>
  <c r="A2367" i="19" s="1"/>
  <c r="C2367" i="19"/>
  <c r="D2367" i="19"/>
  <c r="E2367" i="19"/>
  <c r="F2367" i="19" s="1"/>
  <c r="B2368" i="19"/>
  <c r="A2368" i="19" s="1"/>
  <c r="C2368" i="19"/>
  <c r="D2368" i="19"/>
  <c r="E2368" i="19"/>
  <c r="F2368" i="19"/>
  <c r="B2369" i="19"/>
  <c r="C2369" i="19"/>
  <c r="D2369" i="19"/>
  <c r="A2369" i="19" s="1"/>
  <c r="E2369" i="19"/>
  <c r="F2369" i="19" s="1"/>
  <c r="B2370" i="19"/>
  <c r="C2370" i="19"/>
  <c r="D2370" i="19"/>
  <c r="E2370" i="19"/>
  <c r="F2370" i="19"/>
  <c r="B2371" i="19"/>
  <c r="C2371" i="19"/>
  <c r="D2371" i="19"/>
  <c r="A2371" i="19" s="1"/>
  <c r="E2371" i="19"/>
  <c r="F2371" i="19" s="1"/>
  <c r="B2372" i="19"/>
  <c r="A2372" i="19" s="1"/>
  <c r="C2372" i="19"/>
  <c r="D2372" i="19"/>
  <c r="E2372" i="19"/>
  <c r="F2372" i="19" s="1"/>
  <c r="B2373" i="19"/>
  <c r="C2373" i="19"/>
  <c r="D2373" i="19"/>
  <c r="A2373" i="19" s="1"/>
  <c r="E2373" i="19"/>
  <c r="F2373" i="19"/>
  <c r="A2374" i="19"/>
  <c r="B2374" i="19"/>
  <c r="C2374" i="19"/>
  <c r="D2374" i="19"/>
  <c r="E2374" i="19"/>
  <c r="F2374" i="19"/>
  <c r="B2375" i="19"/>
  <c r="C2375" i="19"/>
  <c r="D2375" i="19"/>
  <c r="E2375" i="19"/>
  <c r="F2375" i="19" s="1"/>
  <c r="B2376" i="19"/>
  <c r="A2376" i="19" s="1"/>
  <c r="C2376" i="19"/>
  <c r="D2376" i="19"/>
  <c r="E2376" i="19"/>
  <c r="F2376" i="19"/>
  <c r="A2377" i="19"/>
  <c r="B2377" i="19"/>
  <c r="C2377" i="19"/>
  <c r="D2377" i="19"/>
  <c r="E2377" i="19"/>
  <c r="F2377" i="19" s="1"/>
  <c r="B2378" i="19"/>
  <c r="C2378" i="19"/>
  <c r="D2378" i="19"/>
  <c r="E2378" i="19"/>
  <c r="F2378" i="19"/>
  <c r="B2379" i="19"/>
  <c r="C2379" i="19"/>
  <c r="D2379" i="19"/>
  <c r="A2379" i="19" s="1"/>
  <c r="E2379" i="19"/>
  <c r="F2379" i="19" s="1"/>
  <c r="B2380" i="19"/>
  <c r="C2380" i="19"/>
  <c r="D2380" i="19"/>
  <c r="E2380" i="19"/>
  <c r="F2380" i="19" s="1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B2383" i="19"/>
  <c r="C2383" i="19"/>
  <c r="D2383" i="19"/>
  <c r="E2383" i="19"/>
  <c r="F2383" i="19" s="1"/>
  <c r="B2384" i="19"/>
  <c r="C2384" i="19"/>
  <c r="D2384" i="19"/>
  <c r="E2384" i="19"/>
  <c r="F2384" i="19"/>
  <c r="B2385" i="19"/>
  <c r="C2385" i="19"/>
  <c r="D2385" i="19"/>
  <c r="A2385" i="19" s="1"/>
  <c r="E2385" i="19"/>
  <c r="F2385" i="19" s="1"/>
  <c r="B2386" i="19"/>
  <c r="A2386" i="19" s="1"/>
  <c r="C2386" i="19"/>
  <c r="D2386" i="19"/>
  <c r="E2386" i="19"/>
  <c r="F2386" i="19"/>
  <c r="B2387" i="19"/>
  <c r="C2387" i="19"/>
  <c r="D2387" i="19"/>
  <c r="A2387" i="19" s="1"/>
  <c r="E2387" i="19"/>
  <c r="F2387" i="19" s="1"/>
  <c r="B2388" i="19"/>
  <c r="C2388" i="19"/>
  <c r="D2388" i="19"/>
  <c r="E2388" i="19"/>
  <c r="F2388" i="19" s="1"/>
  <c r="B2389" i="19"/>
  <c r="C2389" i="19"/>
  <c r="D2389" i="19"/>
  <c r="A2389" i="19" s="1"/>
  <c r="E2389" i="19"/>
  <c r="F2389" i="19"/>
  <c r="A2390" i="19"/>
  <c r="B2390" i="19"/>
  <c r="C2390" i="19"/>
  <c r="D2390" i="19"/>
  <c r="E2390" i="19"/>
  <c r="F2390" i="19"/>
  <c r="B2391" i="19"/>
  <c r="A2391" i="19" s="1"/>
  <c r="C2391" i="19"/>
  <c r="D2391" i="19"/>
  <c r="E2391" i="19"/>
  <c r="F2391" i="19" s="1"/>
  <c r="B2392" i="19"/>
  <c r="C2392" i="19"/>
  <c r="D2392" i="19"/>
  <c r="E2392" i="19"/>
  <c r="F2392" i="19"/>
  <c r="B2393" i="19"/>
  <c r="C2393" i="19"/>
  <c r="D2393" i="19"/>
  <c r="A2393" i="19" s="1"/>
  <c r="E2393" i="19"/>
  <c r="F2393" i="19"/>
  <c r="B2394" i="19"/>
  <c r="A2394" i="19" s="1"/>
  <c r="C2394" i="19"/>
  <c r="D2394" i="19"/>
  <c r="E2394" i="19"/>
  <c r="F2394" i="19"/>
  <c r="B2395" i="19"/>
  <c r="C2395" i="19"/>
  <c r="D2395" i="19"/>
  <c r="E2395" i="19"/>
  <c r="F2395" i="19" s="1"/>
  <c r="B2396" i="19"/>
  <c r="C2396" i="19"/>
  <c r="D2396" i="19"/>
  <c r="E2396" i="19"/>
  <c r="F2396" i="19" s="1"/>
  <c r="A2397" i="19"/>
  <c r="B2397" i="19"/>
  <c r="C2397" i="19"/>
  <c r="D2397" i="19"/>
  <c r="E2397" i="19"/>
  <c r="F2397" i="19"/>
  <c r="B2398" i="19"/>
  <c r="C2398" i="19"/>
  <c r="A2398" i="19" s="1"/>
  <c r="D2398" i="19"/>
  <c r="E2398" i="19"/>
  <c r="F2398" i="19"/>
  <c r="B2399" i="19"/>
  <c r="C2399" i="19"/>
  <c r="D2399" i="19"/>
  <c r="E2399" i="19"/>
  <c r="F2399" i="19" s="1"/>
  <c r="B2400" i="19"/>
  <c r="C2400" i="19"/>
  <c r="D2400" i="19"/>
  <c r="E2400" i="19"/>
  <c r="F2400" i="19"/>
  <c r="B2401" i="19"/>
  <c r="C2401" i="19"/>
  <c r="D2401" i="19"/>
  <c r="A2401" i="19" s="1"/>
  <c r="E2401" i="19"/>
  <c r="F2401" i="19" s="1"/>
  <c r="B2402" i="19"/>
  <c r="A2402" i="19" s="1"/>
  <c r="C2402" i="19"/>
  <c r="D2402" i="19"/>
  <c r="E2402" i="19"/>
  <c r="F2402" i="19"/>
  <c r="B2403" i="19"/>
  <c r="C2403" i="19"/>
  <c r="D2403" i="19"/>
  <c r="A2403" i="19" s="1"/>
  <c r="E2403" i="19"/>
  <c r="F2403" i="19" s="1"/>
  <c r="AE2403" i="19" s="1"/>
  <c r="B2404" i="19"/>
  <c r="A2404" i="19" s="1"/>
  <c r="C2404" i="19"/>
  <c r="D2404" i="19"/>
  <c r="E2404" i="19"/>
  <c r="F2404" i="19" s="1"/>
  <c r="B2405" i="19"/>
  <c r="A2405" i="19" s="1"/>
  <c r="C2405" i="19"/>
  <c r="D2405" i="19"/>
  <c r="E2405" i="19"/>
  <c r="F2405" i="19"/>
  <c r="A2406" i="19"/>
  <c r="B2406" i="19"/>
  <c r="C2406" i="19"/>
  <c r="D2406" i="19"/>
  <c r="E2406" i="19"/>
  <c r="F2406" i="19" s="1"/>
  <c r="B2407" i="19"/>
  <c r="A2407" i="19" s="1"/>
  <c r="C2407" i="19"/>
  <c r="D2407" i="19"/>
  <c r="E2407" i="19"/>
  <c r="F2407" i="19"/>
  <c r="A2408" i="19"/>
  <c r="B2408" i="19"/>
  <c r="C2408" i="19"/>
  <c r="D2408" i="19"/>
  <c r="E2408" i="19"/>
  <c r="F2408" i="19" s="1"/>
  <c r="B2409" i="19"/>
  <c r="C2409" i="19"/>
  <c r="D2409" i="19"/>
  <c r="E2409" i="19"/>
  <c r="F2409" i="19" s="1"/>
  <c r="B2410" i="19"/>
  <c r="A2410" i="19" s="1"/>
  <c r="C2410" i="19"/>
  <c r="D2410" i="19"/>
  <c r="E2410" i="19"/>
  <c r="F2410" i="19" s="1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B2415" i="19"/>
  <c r="A2415" i="19" s="1"/>
  <c r="C2415" i="19"/>
  <c r="D2415" i="19"/>
  <c r="E2415" i="19"/>
  <c r="F2415" i="19"/>
  <c r="B2416" i="19"/>
  <c r="C2416" i="19"/>
  <c r="D2416" i="19"/>
  <c r="E2416" i="19"/>
  <c r="F2416" i="19" s="1"/>
  <c r="B2417" i="19"/>
  <c r="A2417" i="19" s="1"/>
  <c r="C2417" i="19"/>
  <c r="D2417" i="19"/>
  <c r="E2417" i="19"/>
  <c r="F2417" i="19"/>
  <c r="A2418" i="19"/>
  <c r="B2418" i="19"/>
  <c r="C2418" i="19"/>
  <c r="D2418" i="19"/>
  <c r="E2418" i="19"/>
  <c r="F2418" i="19" s="1"/>
  <c r="B2419" i="19"/>
  <c r="C2419" i="19"/>
  <c r="A2419" i="19" s="1"/>
  <c r="D2419" i="19"/>
  <c r="E2419" i="19"/>
  <c r="F2419" i="19"/>
  <c r="B2420" i="19"/>
  <c r="C2420" i="19"/>
  <c r="A2420" i="19" s="1"/>
  <c r="D2420" i="19"/>
  <c r="E2420" i="19"/>
  <c r="F2420" i="19"/>
  <c r="B2421" i="19"/>
  <c r="C2421" i="19"/>
  <c r="D2421" i="19"/>
  <c r="E2421" i="19"/>
  <c r="F2421" i="19"/>
  <c r="A2422" i="19"/>
  <c r="B2422" i="19"/>
  <c r="C2422" i="19"/>
  <c r="D2422" i="19"/>
  <c r="E2422" i="19"/>
  <c r="F2422" i="19" s="1"/>
  <c r="B2423" i="19"/>
  <c r="C2423" i="19"/>
  <c r="D2423" i="19"/>
  <c r="E2423" i="19"/>
  <c r="F2423" i="19"/>
  <c r="A2424" i="19"/>
  <c r="B2424" i="19"/>
  <c r="C2424" i="19"/>
  <c r="D2424" i="19"/>
  <c r="E2424" i="19"/>
  <c r="F2424" i="19"/>
  <c r="B2425" i="19"/>
  <c r="C2425" i="19"/>
  <c r="D2425" i="19"/>
  <c r="E2425" i="19"/>
  <c r="F2425" i="19" s="1"/>
  <c r="A2426" i="19"/>
  <c r="B2426" i="19"/>
  <c r="C2426" i="19"/>
  <c r="D2426" i="19"/>
  <c r="E2426" i="19"/>
  <c r="F2426" i="19" s="1"/>
  <c r="B2427" i="19"/>
  <c r="C2427" i="19"/>
  <c r="A2427" i="19" s="1"/>
  <c r="D2427" i="19"/>
  <c r="E2427" i="19"/>
  <c r="F2427" i="19"/>
  <c r="A2428" i="19"/>
  <c r="B2428" i="19"/>
  <c r="C2428" i="19"/>
  <c r="D2428" i="19"/>
  <c r="E2428" i="19"/>
  <c r="F2428" i="19" s="1"/>
  <c r="B2429" i="19"/>
  <c r="C2429" i="19"/>
  <c r="D2429" i="19"/>
  <c r="E2429" i="19"/>
  <c r="F2429" i="19" s="1"/>
  <c r="B2430" i="19"/>
  <c r="A2430" i="19" s="1"/>
  <c r="C2430" i="19"/>
  <c r="D2430" i="19"/>
  <c r="E2430" i="19"/>
  <c r="F2430" i="19" s="1"/>
  <c r="B2431" i="19"/>
  <c r="C2431" i="19"/>
  <c r="D2431" i="19"/>
  <c r="A2431" i="19" s="1"/>
  <c r="E2431" i="19"/>
  <c r="F2431" i="19"/>
  <c r="A2432" i="19"/>
  <c r="B2432" i="19"/>
  <c r="C2432" i="19"/>
  <c r="D2432" i="19"/>
  <c r="E2432" i="19"/>
  <c r="F2432" i="19"/>
  <c r="B2433" i="19"/>
  <c r="C2433" i="19"/>
  <c r="D2433" i="19"/>
  <c r="E2433" i="19"/>
  <c r="F2433" i="19" s="1"/>
  <c r="A2434" i="19"/>
  <c r="B2434" i="19"/>
  <c r="C2434" i="19"/>
  <c r="D2434" i="19"/>
  <c r="E2434" i="19"/>
  <c r="F2434" i="19" s="1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 s="1"/>
  <c r="B2437" i="19"/>
  <c r="C2437" i="19"/>
  <c r="D2437" i="19"/>
  <c r="E2437" i="19"/>
  <c r="F2437" i="19" s="1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B2440" i="19"/>
  <c r="C2440" i="19"/>
  <c r="D2440" i="19"/>
  <c r="E2440" i="19"/>
  <c r="F2440" i="19" s="1"/>
  <c r="AE2440" i="19" s="1"/>
  <c r="B2441" i="19"/>
  <c r="C2441" i="19"/>
  <c r="D2441" i="19"/>
  <c r="E2441" i="19"/>
  <c r="F2441" i="19"/>
  <c r="A2442" i="19"/>
  <c r="B2442" i="19"/>
  <c r="C2442" i="19"/>
  <c r="D2442" i="19"/>
  <c r="E2442" i="19"/>
  <c r="F2442" i="19" s="1"/>
  <c r="B2443" i="19"/>
  <c r="C2443" i="19"/>
  <c r="D2443" i="19"/>
  <c r="E2443" i="19"/>
  <c r="F2443" i="19"/>
  <c r="B2444" i="19"/>
  <c r="C2444" i="19"/>
  <c r="D2444" i="19"/>
  <c r="A2444" i="19" s="1"/>
  <c r="E2444" i="19"/>
  <c r="F2444" i="19" s="1"/>
  <c r="B2445" i="19"/>
  <c r="A2445" i="19" s="1"/>
  <c r="C2445" i="19"/>
  <c r="D2445" i="19"/>
  <c r="E2445" i="19"/>
  <c r="F2445" i="19" s="1"/>
  <c r="B2446" i="19"/>
  <c r="C2446" i="19"/>
  <c r="D2446" i="19"/>
  <c r="A2446" i="19" s="1"/>
  <c r="E2446" i="19"/>
  <c r="F2446" i="19" s="1"/>
  <c r="B2447" i="19"/>
  <c r="A2447" i="19" s="1"/>
  <c r="C2447" i="19"/>
  <c r="D2447" i="19"/>
  <c r="E2447" i="19"/>
  <c r="F2447" i="19"/>
  <c r="B2448" i="19"/>
  <c r="C2448" i="19"/>
  <c r="A2448" i="19" s="1"/>
  <c r="D2448" i="19"/>
  <c r="E2448" i="19"/>
  <c r="F2448" i="19" s="1"/>
  <c r="B2449" i="19"/>
  <c r="C2449" i="19"/>
  <c r="D2449" i="19"/>
  <c r="E2449" i="19"/>
  <c r="F2449" i="19" s="1"/>
  <c r="A2450" i="19"/>
  <c r="B2450" i="19"/>
  <c r="C2450" i="19"/>
  <c r="D2450" i="19"/>
  <c r="E2450" i="19"/>
  <c r="F2450" i="19" s="1"/>
  <c r="B2451" i="19"/>
  <c r="C2451" i="19"/>
  <c r="A2451" i="19" s="1"/>
  <c r="D2451" i="19"/>
  <c r="E2451" i="19"/>
  <c r="F2451" i="19"/>
  <c r="A2452" i="19"/>
  <c r="B2452" i="19"/>
  <c r="C2452" i="19"/>
  <c r="D2452" i="19"/>
  <c r="E2452" i="19"/>
  <c r="F2452" i="19" s="1"/>
  <c r="B2453" i="19"/>
  <c r="A2453" i="19" s="1"/>
  <c r="C2453" i="19"/>
  <c r="D2453" i="19"/>
  <c r="E2453" i="19"/>
  <c r="F2453" i="19" s="1"/>
  <c r="B2454" i="19"/>
  <c r="C2454" i="19"/>
  <c r="D2454" i="19"/>
  <c r="A2454" i="19" s="1"/>
  <c r="E2454" i="19"/>
  <c r="F2454" i="19" s="1"/>
  <c r="B2455" i="19"/>
  <c r="A2455" i="19" s="1"/>
  <c r="C2455" i="19"/>
  <c r="D2455" i="19"/>
  <c r="E2455" i="19"/>
  <c r="F2455" i="19"/>
  <c r="A2456" i="19"/>
  <c r="B2456" i="19"/>
  <c r="C2456" i="19"/>
  <c r="D2456" i="19"/>
  <c r="E2456" i="19"/>
  <c r="F2456" i="19" s="1"/>
  <c r="B2457" i="19"/>
  <c r="C2457" i="19"/>
  <c r="D2457" i="19"/>
  <c r="E2457" i="19"/>
  <c r="F2457" i="19" s="1"/>
  <c r="A2458" i="19"/>
  <c r="B2458" i="19"/>
  <c r="C2458" i="19"/>
  <c r="D2458" i="19"/>
  <c r="E2458" i="19"/>
  <c r="F2458" i="19" s="1"/>
  <c r="A2459" i="19"/>
  <c r="B2459" i="19"/>
  <c r="C2459" i="19"/>
  <c r="D2459" i="19"/>
  <c r="E2459" i="19"/>
  <c r="F2459" i="19"/>
  <c r="B2460" i="19"/>
  <c r="C2460" i="19"/>
  <c r="A2460" i="19" s="1"/>
  <c r="D2460" i="19"/>
  <c r="E2460" i="19"/>
  <c r="F2460" i="19" s="1"/>
  <c r="B2461" i="19"/>
  <c r="A2461" i="19" s="1"/>
  <c r="C2461" i="19"/>
  <c r="D2461" i="19"/>
  <c r="E2461" i="19"/>
  <c r="F2461" i="19" s="1"/>
  <c r="A2462" i="19"/>
  <c r="B2462" i="19"/>
  <c r="C2462" i="19"/>
  <c r="D2462" i="19"/>
  <c r="E2462" i="19"/>
  <c r="F2462" i="19" s="1"/>
  <c r="B2463" i="19"/>
  <c r="A2463" i="19" s="1"/>
  <c r="C2463" i="19"/>
  <c r="D2463" i="19"/>
  <c r="E2463" i="19"/>
  <c r="F2463" i="19"/>
  <c r="B2464" i="19"/>
  <c r="C2464" i="19"/>
  <c r="A2464" i="19" s="1"/>
  <c r="D2464" i="19"/>
  <c r="E2464" i="19"/>
  <c r="F2464" i="19" s="1"/>
  <c r="B2465" i="19"/>
  <c r="A2465" i="19" s="1"/>
  <c r="C2465" i="19"/>
  <c r="D2465" i="19"/>
  <c r="E2465" i="19"/>
  <c r="F2465" i="19" s="1"/>
  <c r="B2466" i="19"/>
  <c r="C2466" i="19"/>
  <c r="D2466" i="19"/>
  <c r="A2466" i="19" s="1"/>
  <c r="E2466" i="19"/>
  <c r="F2466" i="19" s="1"/>
  <c r="B2467" i="19"/>
  <c r="C2467" i="19"/>
  <c r="A2467" i="19" s="1"/>
  <c r="D2467" i="19"/>
  <c r="E2467" i="19"/>
  <c r="F2467" i="19"/>
  <c r="B2468" i="19"/>
  <c r="A2468" i="19" s="1"/>
  <c r="C2468" i="19"/>
  <c r="D2468" i="19"/>
  <c r="E2468" i="19"/>
  <c r="F2468" i="19" s="1"/>
  <c r="B2469" i="19"/>
  <c r="A2469" i="19" s="1"/>
  <c r="C2469" i="19"/>
  <c r="D2469" i="19"/>
  <c r="E2469" i="19"/>
  <c r="F2469" i="19"/>
  <c r="B2470" i="19"/>
  <c r="C2470" i="19"/>
  <c r="D2470" i="19"/>
  <c r="A2470" i="19" s="1"/>
  <c r="E2470" i="19"/>
  <c r="F2470" i="19" s="1"/>
  <c r="B2471" i="19"/>
  <c r="A2471" i="19" s="1"/>
  <c r="C2471" i="19"/>
  <c r="D2471" i="19"/>
  <c r="E2471" i="19"/>
  <c r="F2471" i="19"/>
  <c r="B2472" i="19"/>
  <c r="C2472" i="19"/>
  <c r="D2472" i="19"/>
  <c r="A2472" i="19" s="1"/>
  <c r="E2472" i="19"/>
  <c r="F2472" i="19" s="1"/>
  <c r="B2473" i="19"/>
  <c r="C2473" i="19"/>
  <c r="D2473" i="19"/>
  <c r="E2473" i="19"/>
  <c r="F2473" i="19" s="1"/>
  <c r="A2474" i="19"/>
  <c r="B2474" i="19"/>
  <c r="C2474" i="19"/>
  <c r="D2474" i="19"/>
  <c r="E2474" i="19"/>
  <c r="F2474" i="19" s="1"/>
  <c r="A2475" i="19"/>
  <c r="B2475" i="19"/>
  <c r="C2475" i="19"/>
  <c r="D2475" i="19"/>
  <c r="E2475" i="19"/>
  <c r="F2475" i="19"/>
  <c r="B2476" i="19"/>
  <c r="C2476" i="19"/>
  <c r="A2476" i="19" s="1"/>
  <c r="D2476" i="19"/>
  <c r="E2476" i="19"/>
  <c r="F2476" i="19" s="1"/>
  <c r="B2477" i="19"/>
  <c r="A2477" i="19" s="1"/>
  <c r="C2477" i="19"/>
  <c r="D2477" i="19"/>
  <c r="E2477" i="19"/>
  <c r="F2477" i="19" s="1"/>
  <c r="B2478" i="19"/>
  <c r="C2478" i="19"/>
  <c r="D2478" i="19"/>
  <c r="A2478" i="19" s="1"/>
  <c r="E2478" i="19"/>
  <c r="F2478" i="19" s="1"/>
  <c r="A2479" i="19"/>
  <c r="B2479" i="19"/>
  <c r="C2479" i="19"/>
  <c r="D2479" i="19"/>
  <c r="E2479" i="19"/>
  <c r="F2479" i="19"/>
  <c r="B2480" i="19"/>
  <c r="C2480" i="19"/>
  <c r="A2480" i="19" s="1"/>
  <c r="D2480" i="19"/>
  <c r="E2480" i="19"/>
  <c r="F2480" i="19" s="1"/>
  <c r="B2481" i="19"/>
  <c r="C2481" i="19"/>
  <c r="D2481" i="19"/>
  <c r="E2481" i="19"/>
  <c r="F2481" i="19" s="1"/>
  <c r="A2482" i="19"/>
  <c r="B2482" i="19"/>
  <c r="C2482" i="19"/>
  <c r="D2482" i="19"/>
  <c r="E2482" i="19"/>
  <c r="F2482" i="19"/>
  <c r="B2483" i="19"/>
  <c r="C2483" i="19"/>
  <c r="A2483" i="19" s="1"/>
  <c r="D2483" i="19"/>
  <c r="E2483" i="19"/>
  <c r="F2483" i="19"/>
  <c r="A2484" i="19"/>
  <c r="B2484" i="19"/>
  <c r="C2484" i="19"/>
  <c r="D2484" i="19"/>
  <c r="E2484" i="19"/>
  <c r="F2484" i="19" s="1"/>
  <c r="B2485" i="19"/>
  <c r="C2485" i="19"/>
  <c r="D2485" i="19"/>
  <c r="E2485" i="19"/>
  <c r="F2485" i="19" s="1"/>
  <c r="B2486" i="19"/>
  <c r="C2486" i="19"/>
  <c r="D2486" i="19"/>
  <c r="A2486" i="19" s="1"/>
  <c r="E2486" i="19"/>
  <c r="F2486" i="19" s="1"/>
  <c r="A2487" i="19"/>
  <c r="B2487" i="19"/>
  <c r="C2487" i="19"/>
  <c r="D2487" i="19"/>
  <c r="E2487" i="19"/>
  <c r="F2487" i="19"/>
  <c r="B2488" i="19"/>
  <c r="C2488" i="19"/>
  <c r="A2488" i="19" s="1"/>
  <c r="D2488" i="19"/>
  <c r="E2488" i="19"/>
  <c r="F2488" i="19" s="1"/>
  <c r="B2489" i="19"/>
  <c r="C2489" i="19"/>
  <c r="D2489" i="19"/>
  <c r="E2489" i="19"/>
  <c r="F2489" i="19" s="1"/>
  <c r="A2490" i="19"/>
  <c r="B2490" i="19"/>
  <c r="C2490" i="19"/>
  <c r="D2490" i="19"/>
  <c r="E2490" i="19"/>
  <c r="F2490" i="19" s="1"/>
  <c r="A2491" i="19"/>
  <c r="B2491" i="19"/>
  <c r="C2491" i="19"/>
  <c r="D2491" i="19"/>
  <c r="E2491" i="19"/>
  <c r="F2491" i="19"/>
  <c r="B2492" i="19"/>
  <c r="C2492" i="19"/>
  <c r="D2492" i="19"/>
  <c r="E2492" i="19"/>
  <c r="F2492" i="19" s="1"/>
  <c r="B2493" i="19"/>
  <c r="A2493" i="19" s="1"/>
  <c r="C2493" i="19"/>
  <c r="D2493" i="19"/>
  <c r="E2493" i="19"/>
  <c r="F2493" i="19" s="1"/>
  <c r="A2494" i="19"/>
  <c r="B2494" i="19"/>
  <c r="C2494" i="19"/>
  <c r="D2494" i="19"/>
  <c r="E2494" i="19"/>
  <c r="F2494" i="19" s="1"/>
  <c r="A2495" i="19"/>
  <c r="B2495" i="19"/>
  <c r="C2495" i="19"/>
  <c r="D2495" i="19"/>
  <c r="E2495" i="19"/>
  <c r="F2495" i="19"/>
  <c r="B2496" i="19"/>
  <c r="C2496" i="19"/>
  <c r="D2496" i="19"/>
  <c r="E2496" i="19"/>
  <c r="F2496" i="19" s="1"/>
  <c r="B2497" i="19"/>
  <c r="C2497" i="19"/>
  <c r="D2497" i="19"/>
  <c r="E2497" i="19"/>
  <c r="F2497" i="19" s="1"/>
  <c r="B2498" i="19"/>
  <c r="C2498" i="19"/>
  <c r="D2498" i="19"/>
  <c r="A2498" i="19" s="1"/>
  <c r="E2498" i="19"/>
  <c r="F2498" i="19"/>
  <c r="B2499" i="19"/>
  <c r="C2499" i="19"/>
  <c r="A2499" i="19" s="1"/>
  <c r="D2499" i="19"/>
  <c r="E2499" i="19"/>
  <c r="F2499" i="19"/>
  <c r="A2500" i="19"/>
  <c r="B2500" i="19"/>
  <c r="C2500" i="19"/>
  <c r="D2500" i="19"/>
  <c r="E2500" i="19"/>
  <c r="F2500" i="19" s="1"/>
  <c r="B2501" i="19"/>
  <c r="C2501" i="19"/>
  <c r="D2501" i="19"/>
  <c r="E2501" i="19"/>
  <c r="F2501" i="19" s="1"/>
  <c r="B2502" i="19"/>
  <c r="C2502" i="19"/>
  <c r="D2502" i="19"/>
  <c r="A2502" i="19" s="1"/>
  <c r="E2502" i="19"/>
  <c r="F2502" i="19" s="1"/>
  <c r="A2503" i="19"/>
  <c r="B2503" i="19"/>
  <c r="C2503" i="19"/>
  <c r="D2503" i="19"/>
  <c r="E2503" i="19"/>
  <c r="F2503" i="19"/>
  <c r="B2504" i="19"/>
  <c r="C2504" i="19"/>
  <c r="A2504" i="19" s="1"/>
  <c r="D2504" i="19"/>
  <c r="E2504" i="19"/>
  <c r="F2504" i="19" s="1"/>
  <c r="B2505" i="19"/>
  <c r="C2505" i="19"/>
  <c r="D2505" i="19"/>
  <c r="E2505" i="19"/>
  <c r="F2505" i="19" s="1"/>
  <c r="A2506" i="19"/>
  <c r="B2506" i="19"/>
  <c r="C2506" i="19"/>
  <c r="D2506" i="19"/>
  <c r="E2506" i="19"/>
  <c r="F2506" i="19"/>
  <c r="B2507" i="19"/>
  <c r="C2507" i="19"/>
  <c r="A2507" i="19" s="1"/>
  <c r="D2507" i="19"/>
  <c r="E2507" i="19"/>
  <c r="F2507" i="19"/>
  <c r="A2508" i="19"/>
  <c r="B2508" i="19"/>
  <c r="C2508" i="19"/>
  <c r="D2508" i="19"/>
  <c r="E2508" i="19"/>
  <c r="F2508" i="19" s="1"/>
  <c r="B2509" i="19"/>
  <c r="A2509" i="19" s="1"/>
  <c r="C2509" i="19"/>
  <c r="D2509" i="19"/>
  <c r="E2509" i="19"/>
  <c r="F2509" i="19" s="1"/>
  <c r="B2510" i="19"/>
  <c r="C2510" i="19"/>
  <c r="D2510" i="19"/>
  <c r="A2510" i="19" s="1"/>
  <c r="E2510" i="19"/>
  <c r="F2510" i="19" s="1"/>
  <c r="B2511" i="19"/>
  <c r="A2511" i="19" s="1"/>
  <c r="C2511" i="19"/>
  <c r="D2511" i="19"/>
  <c r="E2511" i="19"/>
  <c r="F2511" i="19"/>
  <c r="B2512" i="19"/>
  <c r="C2512" i="19"/>
  <c r="D2512" i="19"/>
  <c r="E2512" i="19"/>
  <c r="F2512" i="19" s="1"/>
  <c r="B2513" i="19"/>
  <c r="A2513" i="19" s="1"/>
  <c r="C2513" i="19"/>
  <c r="D2513" i="19"/>
  <c r="E2513" i="19"/>
  <c r="F2513" i="19" s="1"/>
  <c r="B2514" i="19"/>
  <c r="C2514" i="19"/>
  <c r="D2514" i="19"/>
  <c r="A2514" i="19" s="1"/>
  <c r="E2514" i="19"/>
  <c r="F2514" i="19" s="1"/>
  <c r="B2515" i="19"/>
  <c r="C2515" i="19"/>
  <c r="A2515" i="19" s="1"/>
  <c r="D2515" i="19"/>
  <c r="E2515" i="19"/>
  <c r="F2515" i="19"/>
  <c r="B2516" i="19"/>
  <c r="A2516" i="19" s="1"/>
  <c r="C2516" i="19"/>
  <c r="D2516" i="19"/>
  <c r="E2516" i="19"/>
  <c r="F2516" i="19" s="1"/>
  <c r="B2517" i="19"/>
  <c r="C2517" i="19"/>
  <c r="D2517" i="19"/>
  <c r="E2517" i="19"/>
  <c r="F2517" i="19"/>
  <c r="B2518" i="19"/>
  <c r="C2518" i="19"/>
  <c r="D2518" i="19"/>
  <c r="A2518" i="19" s="1"/>
  <c r="E2518" i="19"/>
  <c r="F2518" i="19" s="1"/>
  <c r="A2519" i="19"/>
  <c r="B2519" i="19"/>
  <c r="C2519" i="19"/>
  <c r="D2519" i="19"/>
  <c r="E2519" i="19"/>
  <c r="F2519" i="19"/>
  <c r="B2520" i="19"/>
  <c r="C2520" i="19"/>
  <c r="A2520" i="19" s="1"/>
  <c r="D2520" i="19"/>
  <c r="E2520" i="19"/>
  <c r="F2520" i="19" s="1"/>
  <c r="B2521" i="19"/>
  <c r="C2521" i="19"/>
  <c r="D2521" i="19"/>
  <c r="E2521" i="19"/>
  <c r="F2521" i="19" s="1"/>
  <c r="A2522" i="19"/>
  <c r="B2522" i="19"/>
  <c r="C2522" i="19"/>
  <c r="D2522" i="19"/>
  <c r="E2522" i="19"/>
  <c r="F2522" i="19"/>
  <c r="B2523" i="19"/>
  <c r="C2523" i="19"/>
  <c r="A2523" i="19" s="1"/>
  <c r="D2523" i="19"/>
  <c r="E2523" i="19"/>
  <c r="F2523" i="19"/>
  <c r="B2524" i="19"/>
  <c r="A2524" i="19" s="1"/>
  <c r="C2524" i="19"/>
  <c r="D2524" i="19"/>
  <c r="E2524" i="19"/>
  <c r="F2524" i="19" s="1"/>
  <c r="B2525" i="19"/>
  <c r="A2525" i="19" s="1"/>
  <c r="C2525" i="19"/>
  <c r="D2525" i="19"/>
  <c r="E2525" i="19"/>
  <c r="F2525" i="19"/>
  <c r="B2526" i="19"/>
  <c r="C2526" i="19"/>
  <c r="D2526" i="19"/>
  <c r="A2526" i="19" s="1"/>
  <c r="E2526" i="19"/>
  <c r="F2526" i="19" s="1"/>
  <c r="B2527" i="19"/>
  <c r="C2527" i="19"/>
  <c r="A2527" i="19" s="1"/>
  <c r="D2527" i="19"/>
  <c r="E2527" i="19"/>
  <c r="F2527" i="19"/>
  <c r="B2528" i="19"/>
  <c r="C2528" i="19"/>
  <c r="A2528" i="19" s="1"/>
  <c r="D2528" i="19"/>
  <c r="E2528" i="19"/>
  <c r="F2528" i="19" s="1"/>
  <c r="B2529" i="19"/>
  <c r="A2529" i="19" s="1"/>
  <c r="C2529" i="19"/>
  <c r="D2529" i="19"/>
  <c r="E2529" i="19"/>
  <c r="F2529" i="19" s="1"/>
  <c r="A2530" i="19"/>
  <c r="B2530" i="19"/>
  <c r="C2530" i="19"/>
  <c r="D2530" i="19"/>
  <c r="E2530" i="19"/>
  <c r="F2530" i="19" s="1"/>
  <c r="B2531" i="19"/>
  <c r="C2531" i="19"/>
  <c r="A2531" i="19" s="1"/>
  <c r="D2531" i="19"/>
  <c r="E2531" i="19"/>
  <c r="F2531" i="19"/>
  <c r="B2532" i="19"/>
  <c r="A2532" i="19" s="1"/>
  <c r="C2532" i="19"/>
  <c r="D2532" i="19"/>
  <c r="E2532" i="19"/>
  <c r="F2532" i="19" s="1"/>
  <c r="B2533" i="19"/>
  <c r="C2533" i="19"/>
  <c r="D2533" i="19"/>
  <c r="E2533" i="19"/>
  <c r="F2533" i="19"/>
  <c r="B2534" i="19"/>
  <c r="C2534" i="19"/>
  <c r="D2534" i="19"/>
  <c r="A2534" i="19" s="1"/>
  <c r="E2534" i="19"/>
  <c r="F2534" i="19"/>
  <c r="A2535" i="19"/>
  <c r="B2535" i="19"/>
  <c r="C2535" i="19"/>
  <c r="D2535" i="19"/>
  <c r="E2535" i="19"/>
  <c r="F2535" i="19"/>
  <c r="B2536" i="19"/>
  <c r="A2536" i="19" s="1"/>
  <c r="C2536" i="19"/>
  <c r="D2536" i="19"/>
  <c r="E2536" i="19"/>
  <c r="F2536" i="19" s="1"/>
  <c r="B2537" i="19"/>
  <c r="C2537" i="19"/>
  <c r="D2537" i="19"/>
  <c r="E2537" i="19"/>
  <c r="F2537" i="19"/>
  <c r="A2538" i="19"/>
  <c r="B2538" i="19"/>
  <c r="C2538" i="19"/>
  <c r="D2538" i="19"/>
  <c r="E2538" i="19"/>
  <c r="F2538" i="19"/>
  <c r="B2539" i="19"/>
  <c r="A2539" i="19" s="1"/>
  <c r="C2539" i="19"/>
  <c r="D2539" i="19"/>
  <c r="E2539" i="19"/>
  <c r="F2539" i="19"/>
  <c r="B2540" i="19"/>
  <c r="A2540" i="19" s="1"/>
  <c r="C2540" i="19"/>
  <c r="D2540" i="19"/>
  <c r="E2540" i="19"/>
  <c r="F2540" i="19" s="1"/>
  <c r="B2541" i="19"/>
  <c r="A2541" i="19" s="1"/>
  <c r="C2541" i="19"/>
  <c r="D2541" i="19"/>
  <c r="E2541" i="19"/>
  <c r="F2541" i="19"/>
  <c r="A2542" i="19"/>
  <c r="B2542" i="19"/>
  <c r="C2542" i="19"/>
  <c r="D2542" i="19"/>
  <c r="E2542" i="19"/>
  <c r="F2542" i="19" s="1"/>
  <c r="B2543" i="19"/>
  <c r="C2543" i="19"/>
  <c r="A2543" i="19" s="1"/>
  <c r="D2543" i="19"/>
  <c r="E2543" i="19"/>
  <c r="F2543" i="19"/>
  <c r="B2544" i="19"/>
  <c r="C2544" i="19"/>
  <c r="A2544" i="19" s="1"/>
  <c r="D2544" i="19"/>
  <c r="E2544" i="19"/>
  <c r="F2544" i="19" s="1"/>
  <c r="B2545" i="19"/>
  <c r="C2545" i="19"/>
  <c r="D2545" i="19"/>
  <c r="E2545" i="19"/>
  <c r="F2545" i="19" s="1"/>
  <c r="B2546" i="19"/>
  <c r="C2546" i="19"/>
  <c r="D2546" i="19"/>
  <c r="A2546" i="19" s="1"/>
  <c r="E2546" i="19"/>
  <c r="F2546" i="19" s="1"/>
  <c r="B2547" i="19"/>
  <c r="C2547" i="19"/>
  <c r="A2547" i="19" s="1"/>
  <c r="D2547" i="19"/>
  <c r="E2547" i="19"/>
  <c r="F2547" i="19"/>
  <c r="B2548" i="19"/>
  <c r="A2548" i="19" s="1"/>
  <c r="C2548" i="19"/>
  <c r="D2548" i="19"/>
  <c r="E2548" i="19"/>
  <c r="F2548" i="19" s="1"/>
  <c r="B2549" i="19"/>
  <c r="C2549" i="19"/>
  <c r="D2549" i="19"/>
  <c r="E2549" i="19"/>
  <c r="F2549" i="19"/>
  <c r="B2550" i="19"/>
  <c r="C2550" i="19"/>
  <c r="D2550" i="19"/>
  <c r="A2550" i="19" s="1"/>
  <c r="E2550" i="19"/>
  <c r="F2550" i="19"/>
  <c r="A2551" i="19"/>
  <c r="B2551" i="19"/>
  <c r="C2551" i="19"/>
  <c r="D2551" i="19"/>
  <c r="E2551" i="19"/>
  <c r="F2551" i="19"/>
  <c r="B2552" i="19"/>
  <c r="A2552" i="19" s="1"/>
  <c r="C2552" i="19"/>
  <c r="D2552" i="19"/>
  <c r="E2552" i="19"/>
  <c r="F2552" i="19" s="1"/>
  <c r="B2553" i="19"/>
  <c r="C2553" i="19"/>
  <c r="D2553" i="19"/>
  <c r="E2553" i="19"/>
  <c r="F2553" i="19"/>
  <c r="A2554" i="19"/>
  <c r="B2554" i="19"/>
  <c r="C2554" i="19"/>
  <c r="D2554" i="19"/>
  <c r="E2554" i="19"/>
  <c r="F2554" i="19" s="1"/>
  <c r="B2555" i="19"/>
  <c r="A2555" i="19" s="1"/>
  <c r="C2555" i="19"/>
  <c r="D2555" i="19"/>
  <c r="E2555" i="19"/>
  <c r="F2555" i="19"/>
  <c r="A2556" i="19"/>
  <c r="B2556" i="19"/>
  <c r="C2556" i="19"/>
  <c r="D2556" i="19"/>
  <c r="E2556" i="19"/>
  <c r="F2556" i="19" s="1"/>
  <c r="B2557" i="19"/>
  <c r="A2557" i="19" s="1"/>
  <c r="C2557" i="19"/>
  <c r="D2557" i="19"/>
  <c r="E2557" i="19"/>
  <c r="F2557" i="19" s="1"/>
  <c r="B2558" i="19"/>
  <c r="C2558" i="19"/>
  <c r="D2558" i="19"/>
  <c r="A2558" i="19" s="1"/>
  <c r="E2558" i="19"/>
  <c r="F2558" i="19" s="1"/>
  <c r="A2559" i="19"/>
  <c r="B2559" i="19"/>
  <c r="C2559" i="19"/>
  <c r="D2559" i="19"/>
  <c r="E2559" i="19"/>
  <c r="F2559" i="19"/>
  <c r="B2560" i="19"/>
  <c r="C2560" i="19"/>
  <c r="A2560" i="19" s="1"/>
  <c r="D2560" i="19"/>
  <c r="E2560" i="19"/>
  <c r="F2560" i="19" s="1"/>
  <c r="B2561" i="19"/>
  <c r="C2561" i="19"/>
  <c r="D2561" i="19"/>
  <c r="E2561" i="19"/>
  <c r="F2561" i="19" s="1"/>
  <c r="B2562" i="19"/>
  <c r="C2562" i="19"/>
  <c r="D2562" i="19"/>
  <c r="A2562" i="19" s="1"/>
  <c r="E2562" i="19"/>
  <c r="F2562" i="19" s="1"/>
  <c r="B2563" i="19"/>
  <c r="C2563" i="19"/>
  <c r="A2563" i="19" s="1"/>
  <c r="D2563" i="19"/>
  <c r="E2563" i="19"/>
  <c r="F2563" i="19"/>
  <c r="A2564" i="19"/>
  <c r="B2564" i="19"/>
  <c r="C2564" i="19"/>
  <c r="D2564" i="19"/>
  <c r="E2564" i="19"/>
  <c r="F2564" i="19" s="1"/>
  <c r="B2565" i="19"/>
  <c r="C2565" i="19"/>
  <c r="D2565" i="19"/>
  <c r="E2565" i="19"/>
  <c r="F2565" i="19" s="1"/>
  <c r="B2566" i="19"/>
  <c r="C2566" i="19"/>
  <c r="D2566" i="19"/>
  <c r="A2566" i="19" s="1"/>
  <c r="E2566" i="19"/>
  <c r="F2566" i="19"/>
  <c r="A2567" i="19"/>
  <c r="B2567" i="19"/>
  <c r="C2567" i="19"/>
  <c r="D2567" i="19"/>
  <c r="E2567" i="19"/>
  <c r="F2567" i="19"/>
  <c r="B2568" i="19"/>
  <c r="A2568" i="19" s="1"/>
  <c r="C2568" i="19"/>
  <c r="D2568" i="19"/>
  <c r="E2568" i="19"/>
  <c r="F2568" i="19" s="1"/>
  <c r="B2569" i="19"/>
  <c r="C2569" i="19"/>
  <c r="D2569" i="19"/>
  <c r="E2569" i="19"/>
  <c r="F2569" i="19"/>
  <c r="A2570" i="19"/>
  <c r="B2570" i="19"/>
  <c r="C2570" i="19"/>
  <c r="D2570" i="19"/>
  <c r="E2570" i="19"/>
  <c r="F2570" i="19" s="1"/>
  <c r="B2571" i="19"/>
  <c r="C2571" i="19"/>
  <c r="D2571" i="19"/>
  <c r="E2571" i="19"/>
  <c r="F2571" i="19"/>
  <c r="B2572" i="19"/>
  <c r="C2572" i="19"/>
  <c r="D2572" i="19"/>
  <c r="A2572" i="19" s="1"/>
  <c r="E2572" i="19"/>
  <c r="F2572" i="19" s="1"/>
  <c r="B2573" i="19"/>
  <c r="A2573" i="19" s="1"/>
  <c r="C2573" i="19"/>
  <c r="D2573" i="19"/>
  <c r="E2573" i="19"/>
  <c r="F2573" i="19" s="1"/>
  <c r="B2574" i="19"/>
  <c r="C2574" i="19"/>
  <c r="D2574" i="19"/>
  <c r="A2574" i="19" s="1"/>
  <c r="E2574" i="19"/>
  <c r="F2574" i="19" s="1"/>
  <c r="B2575" i="19"/>
  <c r="A2575" i="19" s="1"/>
  <c r="C2575" i="19"/>
  <c r="D2575" i="19"/>
  <c r="E2575" i="19"/>
  <c r="F2575" i="19"/>
  <c r="B2576" i="19"/>
  <c r="C2576" i="19"/>
  <c r="A2576" i="19" s="1"/>
  <c r="D2576" i="19"/>
  <c r="E2576" i="19"/>
  <c r="F2576" i="19" s="1"/>
  <c r="B2577" i="19"/>
  <c r="C2577" i="19"/>
  <c r="D2577" i="19"/>
  <c r="E2577" i="19"/>
  <c r="F2577" i="19" s="1"/>
  <c r="A2578" i="19"/>
  <c r="B2578" i="19"/>
  <c r="C2578" i="19"/>
  <c r="D2578" i="19"/>
  <c r="E2578" i="19"/>
  <c r="F2578" i="19" s="1"/>
  <c r="B2579" i="19"/>
  <c r="C2579" i="19"/>
  <c r="A2579" i="19" s="1"/>
  <c r="D2579" i="19"/>
  <c r="E2579" i="19"/>
  <c r="F2579" i="19"/>
  <c r="A2580" i="19"/>
  <c r="B2580" i="19"/>
  <c r="C2580" i="19"/>
  <c r="D2580" i="19"/>
  <c r="E2580" i="19"/>
  <c r="F2580" i="19" s="1"/>
  <c r="B2581" i="19"/>
  <c r="A2581" i="19" s="1"/>
  <c r="C2581" i="19"/>
  <c r="D2581" i="19"/>
  <c r="E2581" i="19"/>
  <c r="F2581" i="19" s="1"/>
  <c r="B2582" i="19"/>
  <c r="C2582" i="19"/>
  <c r="D2582" i="19"/>
  <c r="A2582" i="19" s="1"/>
  <c r="E2582" i="19"/>
  <c r="F2582" i="19" s="1"/>
  <c r="B2583" i="19"/>
  <c r="A2583" i="19" s="1"/>
  <c r="C2583" i="19"/>
  <c r="D2583" i="19"/>
  <c r="E2583" i="19"/>
  <c r="F2583" i="19"/>
  <c r="A2584" i="19"/>
  <c r="B2584" i="19"/>
  <c r="C2584" i="19"/>
  <c r="D2584" i="19"/>
  <c r="E2584" i="19"/>
  <c r="F2584" i="19" s="1"/>
  <c r="B2585" i="19"/>
  <c r="C2585" i="19"/>
  <c r="D2585" i="19"/>
  <c r="E2585" i="19"/>
  <c r="F2585" i="19" s="1"/>
  <c r="A2586" i="19"/>
  <c r="B2586" i="19"/>
  <c r="C2586" i="19"/>
  <c r="D2586" i="19"/>
  <c r="E2586" i="19"/>
  <c r="F2586" i="19" s="1"/>
  <c r="A2587" i="19"/>
  <c r="B2587" i="19"/>
  <c r="C2587" i="19"/>
  <c r="D2587" i="19"/>
  <c r="E2587" i="19"/>
  <c r="F2587" i="19"/>
  <c r="B2588" i="19"/>
  <c r="C2588" i="19"/>
  <c r="A2588" i="19" s="1"/>
  <c r="D2588" i="19"/>
  <c r="E2588" i="19"/>
  <c r="F2588" i="19" s="1"/>
  <c r="B2589" i="19"/>
  <c r="A2589" i="19" s="1"/>
  <c r="C2589" i="19"/>
  <c r="D2589" i="19"/>
  <c r="E2589" i="19"/>
  <c r="F2589" i="19" s="1"/>
  <c r="A2590" i="19"/>
  <c r="B2590" i="19"/>
  <c r="C2590" i="19"/>
  <c r="D2590" i="19"/>
  <c r="E2590" i="19"/>
  <c r="F2590" i="19" s="1"/>
  <c r="B2591" i="19"/>
  <c r="A2591" i="19" s="1"/>
  <c r="C2591" i="19"/>
  <c r="D2591" i="19"/>
  <c r="E2591" i="19"/>
  <c r="F2591" i="19"/>
  <c r="B2592" i="19"/>
  <c r="C2592" i="19"/>
  <c r="A2592" i="19" s="1"/>
  <c r="D2592" i="19"/>
  <c r="E2592" i="19"/>
  <c r="F2592" i="19" s="1"/>
  <c r="B2593" i="19"/>
  <c r="A2593" i="19" s="1"/>
  <c r="C2593" i="19"/>
  <c r="D2593" i="19"/>
  <c r="E2593" i="19"/>
  <c r="F2593" i="19" s="1"/>
  <c r="B2594" i="19"/>
  <c r="C2594" i="19"/>
  <c r="D2594" i="19"/>
  <c r="A2594" i="19" s="1"/>
  <c r="E2594" i="19"/>
  <c r="F2594" i="19" s="1"/>
  <c r="B2595" i="19"/>
  <c r="C2595" i="19"/>
  <c r="A2595" i="19" s="1"/>
  <c r="D2595" i="19"/>
  <c r="E2595" i="19"/>
  <c r="F2595" i="19"/>
  <c r="B2596" i="19"/>
  <c r="A2596" i="19" s="1"/>
  <c r="C2596" i="19"/>
  <c r="D2596" i="19"/>
  <c r="E2596" i="19"/>
  <c r="F2596" i="19" s="1"/>
  <c r="B2597" i="19"/>
  <c r="A2597" i="19" s="1"/>
  <c r="C2597" i="19"/>
  <c r="D2597" i="19"/>
  <c r="E2597" i="19"/>
  <c r="F2597" i="19"/>
  <c r="B2598" i="19"/>
  <c r="C2598" i="19"/>
  <c r="D2598" i="19"/>
  <c r="A2598" i="19" s="1"/>
  <c r="E2598" i="19"/>
  <c r="F2598" i="19" s="1"/>
  <c r="B2599" i="19"/>
  <c r="A2599" i="19" s="1"/>
  <c r="C2599" i="19"/>
  <c r="D2599" i="19"/>
  <c r="E2599" i="19"/>
  <c r="F2599" i="19"/>
  <c r="B2600" i="19"/>
  <c r="C2600" i="19"/>
  <c r="D2600" i="19"/>
  <c r="A2600" i="19" s="1"/>
  <c r="E2600" i="19"/>
  <c r="F2600" i="19" s="1"/>
  <c r="B2601" i="19"/>
  <c r="C2601" i="19"/>
  <c r="D2601" i="19"/>
  <c r="E2601" i="19"/>
  <c r="F2601" i="19" s="1"/>
  <c r="A2602" i="19"/>
  <c r="B2602" i="19"/>
  <c r="C2602" i="19"/>
  <c r="D2602" i="19"/>
  <c r="E2602" i="19"/>
  <c r="F2602" i="19" s="1"/>
  <c r="A2603" i="19"/>
  <c r="B2603" i="19"/>
  <c r="C2603" i="19"/>
  <c r="D2603" i="19"/>
  <c r="E2603" i="19"/>
  <c r="F2603" i="19"/>
  <c r="B2604" i="19"/>
  <c r="C2604" i="19"/>
  <c r="A2604" i="19" s="1"/>
  <c r="D2604" i="19"/>
  <c r="E2604" i="19"/>
  <c r="F2604" i="19" s="1"/>
  <c r="B2605" i="19"/>
  <c r="A2605" i="19" s="1"/>
  <c r="C2605" i="19"/>
  <c r="D2605" i="19"/>
  <c r="E2605" i="19"/>
  <c r="F2605" i="19" s="1"/>
  <c r="B2606" i="19"/>
  <c r="C2606" i="19"/>
  <c r="D2606" i="19"/>
  <c r="A2606" i="19" s="1"/>
  <c r="E2606" i="19"/>
  <c r="F2606" i="19" s="1"/>
  <c r="A2607" i="19"/>
  <c r="B2607" i="19"/>
  <c r="C2607" i="19"/>
  <c r="D2607" i="19"/>
  <c r="E2607" i="19"/>
  <c r="F2607" i="19"/>
  <c r="B2608" i="19"/>
  <c r="C2608" i="19"/>
  <c r="A2608" i="19" s="1"/>
  <c r="D2608" i="19"/>
  <c r="E2608" i="19"/>
  <c r="F2608" i="19" s="1"/>
  <c r="B2609" i="19"/>
  <c r="A2609" i="19" s="1"/>
  <c r="C2609" i="19"/>
  <c r="D2609" i="19"/>
  <c r="E2609" i="19"/>
  <c r="F2609" i="19" s="1"/>
  <c r="A2610" i="19"/>
  <c r="B2610" i="19"/>
  <c r="C2610" i="19"/>
  <c r="D2610" i="19"/>
  <c r="E2610" i="19"/>
  <c r="F2610" i="19" s="1"/>
  <c r="B2611" i="19"/>
  <c r="C2611" i="19"/>
  <c r="A2611" i="19" s="1"/>
  <c r="D2611" i="19"/>
  <c r="E2611" i="19"/>
  <c r="F2611" i="19"/>
  <c r="A2612" i="19"/>
  <c r="B2612" i="19"/>
  <c r="C2612" i="19"/>
  <c r="D2612" i="19"/>
  <c r="E2612" i="19"/>
  <c r="F2612" i="19" s="1"/>
  <c r="B2613" i="19"/>
  <c r="A2613" i="19" s="1"/>
  <c r="C2613" i="19"/>
  <c r="D2613" i="19"/>
  <c r="E2613" i="19"/>
  <c r="F2613" i="19" s="1"/>
  <c r="B2614" i="19"/>
  <c r="C2614" i="19"/>
  <c r="D2614" i="19"/>
  <c r="A2614" i="19" s="1"/>
  <c r="E2614" i="19"/>
  <c r="F2614" i="19" s="1"/>
  <c r="A2615" i="19"/>
  <c r="B2615" i="19"/>
  <c r="C2615" i="19"/>
  <c r="D2615" i="19"/>
  <c r="E2615" i="19"/>
  <c r="F2615" i="19"/>
  <c r="B2616" i="19"/>
  <c r="C2616" i="19"/>
  <c r="A2616" i="19" s="1"/>
  <c r="D2616" i="19"/>
  <c r="E2616" i="19"/>
  <c r="F2616" i="19" s="1"/>
  <c r="B2617" i="19"/>
  <c r="C2617" i="19"/>
  <c r="D2617" i="19"/>
  <c r="E2617" i="19"/>
  <c r="F2617" i="19" s="1"/>
  <c r="A2618" i="19"/>
  <c r="B2618" i="19"/>
  <c r="C2618" i="19"/>
  <c r="D2618" i="19"/>
  <c r="E2618" i="19"/>
  <c r="F2618" i="19" s="1"/>
  <c r="B2619" i="19"/>
  <c r="C2619" i="19"/>
  <c r="A2619" i="19" s="1"/>
  <c r="D2619" i="19"/>
  <c r="E2619" i="19"/>
  <c r="F2619" i="19"/>
  <c r="A2620" i="19"/>
  <c r="B2620" i="19"/>
  <c r="C2620" i="19"/>
  <c r="D2620" i="19"/>
  <c r="E2620" i="19"/>
  <c r="F2620" i="19" s="1"/>
  <c r="B2621" i="19"/>
  <c r="A2621" i="19" s="1"/>
  <c r="C2621" i="19"/>
  <c r="D2621" i="19"/>
  <c r="E2621" i="19"/>
  <c r="F2621" i="19" s="1"/>
  <c r="B2622" i="19"/>
  <c r="C2622" i="19"/>
  <c r="D2622" i="19"/>
  <c r="A2622" i="19" s="1"/>
  <c r="E2622" i="19"/>
  <c r="F2622" i="19" s="1"/>
  <c r="B2623" i="19"/>
  <c r="C2623" i="19"/>
  <c r="A2623" i="19" s="1"/>
  <c r="D2623" i="19"/>
  <c r="E2623" i="19"/>
  <c r="F2623" i="19"/>
  <c r="B2624" i="19"/>
  <c r="C2624" i="19"/>
  <c r="A2624" i="19" s="1"/>
  <c r="D2624" i="19"/>
  <c r="E2624" i="19"/>
  <c r="F2624" i="19" s="1"/>
  <c r="B2625" i="19"/>
  <c r="C2625" i="19"/>
  <c r="D2625" i="19"/>
  <c r="E2625" i="19"/>
  <c r="F2625" i="19" s="1"/>
  <c r="B2626" i="19"/>
  <c r="C2626" i="19"/>
  <c r="D2626" i="19"/>
  <c r="A2626" i="19" s="1"/>
  <c r="E2626" i="19"/>
  <c r="F2626" i="19" s="1"/>
  <c r="A2627" i="19"/>
  <c r="B2627" i="19"/>
  <c r="C2627" i="19"/>
  <c r="D2627" i="19"/>
  <c r="E2627" i="19"/>
  <c r="F2627" i="19"/>
  <c r="B2628" i="19"/>
  <c r="C2628" i="19"/>
  <c r="A2628" i="19" s="1"/>
  <c r="D2628" i="19"/>
  <c r="E2628" i="19"/>
  <c r="F2628" i="19" s="1"/>
  <c r="B2629" i="19"/>
  <c r="C2629" i="19"/>
  <c r="D2629" i="19"/>
  <c r="E2629" i="19"/>
  <c r="F2629" i="19" s="1"/>
  <c r="B2630" i="19"/>
  <c r="C2630" i="19"/>
  <c r="D2630" i="19"/>
  <c r="A2630" i="19" s="1"/>
  <c r="E2630" i="19"/>
  <c r="F2630" i="19" s="1"/>
  <c r="B2631" i="19"/>
  <c r="C2631" i="19"/>
  <c r="A2631" i="19" s="1"/>
  <c r="D2631" i="19"/>
  <c r="E2631" i="19"/>
  <c r="F2631" i="19"/>
  <c r="A2632" i="19"/>
  <c r="B2632" i="19"/>
  <c r="C2632" i="19"/>
  <c r="D2632" i="19"/>
  <c r="E2632" i="19"/>
  <c r="F2632" i="19" s="1"/>
  <c r="B2633" i="19"/>
  <c r="C2633" i="19"/>
  <c r="D2633" i="19"/>
  <c r="E2633" i="19"/>
  <c r="F2633" i="19" s="1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B2636" i="19"/>
  <c r="C2636" i="19"/>
  <c r="D2636" i="19"/>
  <c r="E2636" i="19"/>
  <c r="F2636" i="19" s="1"/>
  <c r="B2637" i="19"/>
  <c r="C2637" i="19"/>
  <c r="D2637" i="19"/>
  <c r="E2637" i="19"/>
  <c r="F2637" i="19"/>
  <c r="A2638" i="19"/>
  <c r="B2638" i="19"/>
  <c r="C2638" i="19"/>
  <c r="D2638" i="19"/>
  <c r="E2638" i="19"/>
  <c r="F2638" i="19" s="1"/>
  <c r="B2639" i="19"/>
  <c r="C2639" i="19"/>
  <c r="A2639" i="19" s="1"/>
  <c r="D2639" i="19"/>
  <c r="E2639" i="19"/>
  <c r="F2639" i="19"/>
  <c r="B2640" i="19"/>
  <c r="C2640" i="19"/>
  <c r="A2640" i="19" s="1"/>
  <c r="D2640" i="19"/>
  <c r="E2640" i="19"/>
  <c r="F2640" i="19" s="1"/>
  <c r="B2641" i="19"/>
  <c r="A2641" i="19" s="1"/>
  <c r="C2641" i="19"/>
  <c r="D2641" i="19"/>
  <c r="E2641" i="19"/>
  <c r="F2641" i="19" s="1"/>
  <c r="B2642" i="19"/>
  <c r="C2642" i="19"/>
  <c r="D2642" i="19"/>
  <c r="A2642" i="19" s="1"/>
  <c r="E2642" i="19"/>
  <c r="F2642" i="19" s="1"/>
  <c r="B2643" i="19"/>
  <c r="C2643" i="19"/>
  <c r="A2643" i="19" s="1"/>
  <c r="D2643" i="19"/>
  <c r="E2643" i="19"/>
  <c r="F2643" i="19"/>
  <c r="A2644" i="19"/>
  <c r="B2644" i="19"/>
  <c r="C2644" i="19"/>
  <c r="D2644" i="19"/>
  <c r="E2644" i="19"/>
  <c r="F2644" i="19" s="1"/>
  <c r="B2645" i="19"/>
  <c r="C2645" i="19"/>
  <c r="D2645" i="19"/>
  <c r="E2645" i="19"/>
  <c r="F2645" i="19" s="1"/>
  <c r="B2646" i="19"/>
  <c r="C2646" i="19"/>
  <c r="D2646" i="19"/>
  <c r="A2646" i="19" s="1"/>
  <c r="E2646" i="19"/>
  <c r="F2646" i="19"/>
  <c r="B2647" i="19"/>
  <c r="A2647" i="19" s="1"/>
  <c r="C2647" i="19"/>
  <c r="D2647" i="19"/>
  <c r="E2647" i="19"/>
  <c r="F2647" i="19"/>
  <c r="B2648" i="19"/>
  <c r="A2648" i="19" s="1"/>
  <c r="C2648" i="19"/>
  <c r="D2648" i="19"/>
  <c r="E2648" i="19"/>
  <c r="F2648" i="19" s="1"/>
  <c r="B2649" i="19"/>
  <c r="C2649" i="19"/>
  <c r="D2649" i="19"/>
  <c r="E2649" i="19"/>
  <c r="F2649" i="19"/>
  <c r="A2650" i="19"/>
  <c r="B2650" i="19"/>
  <c r="C2650" i="19"/>
  <c r="D2650" i="19"/>
  <c r="E2650" i="19"/>
  <c r="F2650" i="19" s="1"/>
  <c r="B2651" i="19"/>
  <c r="A2651" i="19" s="1"/>
  <c r="C2651" i="19"/>
  <c r="D2651" i="19"/>
  <c r="E2651" i="19"/>
  <c r="F2651" i="19"/>
  <c r="B2652" i="19"/>
  <c r="C2652" i="19"/>
  <c r="D2652" i="19"/>
  <c r="A2652" i="19" s="1"/>
  <c r="E2652" i="19"/>
  <c r="F2652" i="19" s="1"/>
  <c r="B2653" i="19"/>
  <c r="A2653" i="19" s="1"/>
  <c r="C2653" i="19"/>
  <c r="D2653" i="19"/>
  <c r="E2653" i="19"/>
  <c r="F2653" i="19" s="1"/>
  <c r="B2654" i="19"/>
  <c r="C2654" i="19"/>
  <c r="D2654" i="19"/>
  <c r="A2654" i="19" s="1"/>
  <c r="E2654" i="19"/>
  <c r="F2654" i="19" s="1"/>
  <c r="B2655" i="19"/>
  <c r="A2655" i="19" s="1"/>
  <c r="C2655" i="19"/>
  <c r="D2655" i="19"/>
  <c r="E2655" i="19"/>
  <c r="F2655" i="19"/>
  <c r="A2656" i="19"/>
  <c r="B2656" i="19"/>
  <c r="C2656" i="19"/>
  <c r="D2656" i="19"/>
  <c r="E2656" i="19"/>
  <c r="F2656" i="19" s="1"/>
  <c r="B2657" i="19"/>
  <c r="C2657" i="19"/>
  <c r="D2657" i="19"/>
  <c r="E2657" i="19"/>
  <c r="F2657" i="19" s="1"/>
  <c r="B2658" i="19"/>
  <c r="C2658" i="19"/>
  <c r="D2658" i="19"/>
  <c r="A2658" i="19" s="1"/>
  <c r="E2658" i="19"/>
  <c r="F2658" i="19"/>
  <c r="A2659" i="19"/>
  <c r="B2659" i="19"/>
  <c r="C2659" i="19"/>
  <c r="D2659" i="19"/>
  <c r="E2659" i="19"/>
  <c r="F2659" i="19"/>
  <c r="B2660" i="19"/>
  <c r="A2660" i="19" s="1"/>
  <c r="C2660" i="19"/>
  <c r="D2660" i="19"/>
  <c r="E2660" i="19"/>
  <c r="F2660" i="19" s="1"/>
  <c r="B2661" i="19"/>
  <c r="C2661" i="19"/>
  <c r="D2661" i="19"/>
  <c r="E2661" i="19"/>
  <c r="F2661" i="19"/>
  <c r="A2662" i="19"/>
  <c r="B2662" i="19"/>
  <c r="C2662" i="19"/>
  <c r="D2662" i="19"/>
  <c r="E2662" i="19"/>
  <c r="F2662" i="19" s="1"/>
  <c r="B2663" i="19"/>
  <c r="A2663" i="19" s="1"/>
  <c r="C2663" i="19"/>
  <c r="D2663" i="19"/>
  <c r="E2663" i="19"/>
  <c r="F2663" i="19"/>
  <c r="B2664" i="19"/>
  <c r="C2664" i="19"/>
  <c r="D2664" i="19"/>
  <c r="A2664" i="19" s="1"/>
  <c r="E2664" i="19"/>
  <c r="F2664" i="19" s="1"/>
  <c r="B2665" i="19"/>
  <c r="C2665" i="19"/>
  <c r="D2665" i="19"/>
  <c r="E2665" i="19"/>
  <c r="F2665" i="19" s="1"/>
  <c r="A2666" i="19"/>
  <c r="B2666" i="19"/>
  <c r="C2666" i="19"/>
  <c r="D2666" i="19"/>
  <c r="E2666" i="19"/>
  <c r="F2666" i="19" s="1"/>
  <c r="A2667" i="19"/>
  <c r="B2667" i="19"/>
  <c r="C2667" i="19"/>
  <c r="D2667" i="19"/>
  <c r="E2667" i="19"/>
  <c r="F2667" i="19"/>
  <c r="B2668" i="19"/>
  <c r="C2668" i="19"/>
  <c r="A2668" i="19" s="1"/>
  <c r="D2668" i="19"/>
  <c r="E2668" i="19"/>
  <c r="F2668" i="19" s="1"/>
  <c r="B2669" i="19"/>
  <c r="C2669" i="19"/>
  <c r="D2669" i="19"/>
  <c r="E2669" i="19"/>
  <c r="F2669" i="19" s="1"/>
  <c r="B2670" i="19"/>
  <c r="C2670" i="19"/>
  <c r="D2670" i="19"/>
  <c r="A2670" i="19" s="1"/>
  <c r="E2670" i="19"/>
  <c r="F2670" i="19" s="1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 s="1"/>
  <c r="B2673" i="19"/>
  <c r="A2673" i="19" s="1"/>
  <c r="C2673" i="19"/>
  <c r="D2673" i="19"/>
  <c r="E2673" i="19"/>
  <c r="F2673" i="19" s="1"/>
  <c r="A2674" i="19"/>
  <c r="B2674" i="19"/>
  <c r="C2674" i="19"/>
  <c r="D2674" i="19"/>
  <c r="E2674" i="19"/>
  <c r="F2674" i="19" s="1"/>
  <c r="B2675" i="19"/>
  <c r="C2675" i="19"/>
  <c r="A2675" i="19" s="1"/>
  <c r="D2675" i="19"/>
  <c r="E2675" i="19"/>
  <c r="F2675" i="19"/>
  <c r="A2676" i="19"/>
  <c r="B2676" i="19"/>
  <c r="C2676" i="19"/>
  <c r="D2676" i="19"/>
  <c r="E2676" i="19"/>
  <c r="F2676" i="19" s="1"/>
  <c r="B2677" i="19"/>
  <c r="A2677" i="19" s="1"/>
  <c r="C2677" i="19"/>
  <c r="D2677" i="19"/>
  <c r="E2677" i="19"/>
  <c r="F2677" i="19" s="1"/>
  <c r="B2678" i="19"/>
  <c r="C2678" i="19"/>
  <c r="D2678" i="19"/>
  <c r="A2678" i="19" s="1"/>
  <c r="E2678" i="19"/>
  <c r="F2678" i="19" s="1"/>
  <c r="A2679" i="19"/>
  <c r="B2679" i="19"/>
  <c r="C2679" i="19"/>
  <c r="D2679" i="19"/>
  <c r="E2679" i="19"/>
  <c r="F2679" i="19"/>
  <c r="B2680" i="19"/>
  <c r="C2680" i="19"/>
  <c r="A2680" i="19" s="1"/>
  <c r="D2680" i="19"/>
  <c r="E2680" i="19"/>
  <c r="F2680" i="19" s="1"/>
  <c r="B2681" i="19"/>
  <c r="C2681" i="19"/>
  <c r="D2681" i="19"/>
  <c r="E2681" i="19"/>
  <c r="F2681" i="19" s="1"/>
  <c r="A2682" i="19"/>
  <c r="B2682" i="19"/>
  <c r="C2682" i="19"/>
  <c r="D2682" i="19"/>
  <c r="E2682" i="19"/>
  <c r="F2682" i="19"/>
  <c r="B2683" i="19"/>
  <c r="C2683" i="19"/>
  <c r="A2683" i="19" s="1"/>
  <c r="D2683" i="19"/>
  <c r="E2683" i="19"/>
  <c r="F2683" i="19"/>
  <c r="A2684" i="19"/>
  <c r="B2684" i="19"/>
  <c r="C2684" i="19"/>
  <c r="D2684" i="19"/>
  <c r="E2684" i="19"/>
  <c r="F2684" i="19" s="1"/>
  <c r="B2685" i="19"/>
  <c r="A2685" i="19" s="1"/>
  <c r="C2685" i="19"/>
  <c r="D2685" i="19"/>
  <c r="E2685" i="19"/>
  <c r="F2685" i="19" s="1"/>
  <c r="B2686" i="19"/>
  <c r="C2686" i="19"/>
  <c r="D2686" i="19"/>
  <c r="A2686" i="19" s="1"/>
  <c r="E2686" i="19"/>
  <c r="F2686" i="19" s="1"/>
  <c r="B2687" i="19"/>
  <c r="A2687" i="19" s="1"/>
  <c r="C2687" i="19"/>
  <c r="D2687" i="19"/>
  <c r="E2687" i="19"/>
  <c r="F2687" i="19"/>
  <c r="B2688" i="19"/>
  <c r="C2688" i="19"/>
  <c r="A2688" i="19" s="1"/>
  <c r="D2688" i="19"/>
  <c r="E2688" i="19"/>
  <c r="F2688" i="19" s="1"/>
  <c r="B2689" i="19"/>
  <c r="C2689" i="19"/>
  <c r="D2689" i="19"/>
  <c r="E2689" i="19"/>
  <c r="F2689" i="19" s="1"/>
  <c r="B2690" i="19"/>
  <c r="C2690" i="19"/>
  <c r="D2690" i="19"/>
  <c r="A2690" i="19" s="1"/>
  <c r="E2690" i="19"/>
  <c r="F2690" i="19" s="1"/>
  <c r="A2691" i="19"/>
  <c r="B2691" i="19"/>
  <c r="C2691" i="19"/>
  <c r="D2691" i="19"/>
  <c r="E2691" i="19"/>
  <c r="F2691" i="19"/>
  <c r="B2692" i="19"/>
  <c r="C2692" i="19"/>
  <c r="A2692" i="19" s="1"/>
  <c r="D2692" i="19"/>
  <c r="E2692" i="19"/>
  <c r="F2692" i="19" s="1"/>
  <c r="B2693" i="19"/>
  <c r="C2693" i="19"/>
  <c r="D2693" i="19"/>
  <c r="E2693" i="19"/>
  <c r="F2693" i="19" s="1"/>
  <c r="B2694" i="19"/>
  <c r="C2694" i="19"/>
  <c r="D2694" i="19"/>
  <c r="A2694" i="19" s="1"/>
  <c r="E2694" i="19"/>
  <c r="F2694" i="19"/>
  <c r="B2695" i="19"/>
  <c r="C2695" i="19"/>
  <c r="A2695" i="19" s="1"/>
  <c r="D2695" i="19"/>
  <c r="E2695" i="19"/>
  <c r="F2695" i="19"/>
  <c r="A2696" i="19"/>
  <c r="B2696" i="19"/>
  <c r="C2696" i="19"/>
  <c r="D2696" i="19"/>
  <c r="E2696" i="19"/>
  <c r="F2696" i="19" s="1"/>
  <c r="B2697" i="19"/>
  <c r="C2697" i="19"/>
  <c r="D2697" i="19"/>
  <c r="E2697" i="19"/>
  <c r="F2697" i="19" s="1"/>
  <c r="B2698" i="19"/>
  <c r="C2698" i="19"/>
  <c r="D2698" i="19"/>
  <c r="A2698" i="19" s="1"/>
  <c r="E2698" i="19"/>
  <c r="F2698" i="19"/>
  <c r="A2699" i="19"/>
  <c r="B2699" i="19"/>
  <c r="C2699" i="19"/>
  <c r="D2699" i="19"/>
  <c r="E2699" i="19"/>
  <c r="F2699" i="19"/>
  <c r="B2700" i="19"/>
  <c r="C2700" i="19"/>
  <c r="D2700" i="19"/>
  <c r="E2700" i="19"/>
  <c r="F2700" i="19" s="1"/>
  <c r="B2701" i="19"/>
  <c r="C2701" i="19"/>
  <c r="A2701" i="19" s="1"/>
  <c r="D2701" i="19"/>
  <c r="E2701" i="19"/>
  <c r="F2701" i="19" s="1"/>
  <c r="A2702" i="19"/>
  <c r="B2702" i="19"/>
  <c r="C2702" i="19"/>
  <c r="D2702" i="19"/>
  <c r="E2702" i="19"/>
  <c r="F2702" i="19" s="1"/>
  <c r="A2703" i="19"/>
  <c r="B2703" i="19"/>
  <c r="C2703" i="19"/>
  <c r="D2703" i="19"/>
  <c r="E2703" i="19"/>
  <c r="F2703" i="19" s="1"/>
  <c r="B2704" i="19"/>
  <c r="C2704" i="19"/>
  <c r="D2704" i="19"/>
  <c r="A2704" i="19" s="1"/>
  <c r="E2704" i="19"/>
  <c r="F2704" i="19" s="1"/>
  <c r="A2705" i="19"/>
  <c r="B2705" i="19"/>
  <c r="C2705" i="19"/>
  <c r="D2705" i="19"/>
  <c r="E2705" i="19"/>
  <c r="F2705" i="19" s="1"/>
  <c r="B2706" i="19"/>
  <c r="C2706" i="19"/>
  <c r="A2706" i="19" s="1"/>
  <c r="D2706" i="19"/>
  <c r="E2706" i="19"/>
  <c r="F2706" i="19"/>
  <c r="B2707" i="19"/>
  <c r="C2707" i="19"/>
  <c r="A2707" i="19" s="1"/>
  <c r="D2707" i="19"/>
  <c r="E2707" i="19"/>
  <c r="F2707" i="19" s="1"/>
  <c r="B2708" i="19"/>
  <c r="C2708" i="19"/>
  <c r="D2708" i="19"/>
  <c r="E2708" i="19"/>
  <c r="F2708" i="19" s="1"/>
  <c r="A2709" i="19"/>
  <c r="B2709" i="19"/>
  <c r="C2709" i="19"/>
  <c r="D2709" i="19"/>
  <c r="E2709" i="19"/>
  <c r="F2709" i="19"/>
  <c r="B2710" i="19"/>
  <c r="C2710" i="19"/>
  <c r="D2710" i="19"/>
  <c r="E2710" i="19"/>
  <c r="F2710" i="19" s="1"/>
  <c r="B2711" i="19"/>
  <c r="C2711" i="19"/>
  <c r="A2711" i="19" s="1"/>
  <c r="D2711" i="19"/>
  <c r="E2711" i="19"/>
  <c r="F2711" i="19"/>
  <c r="A2712" i="19"/>
  <c r="B2712" i="19"/>
  <c r="C2712" i="19"/>
  <c r="D2712" i="19"/>
  <c r="E2712" i="19"/>
  <c r="F2712" i="19" s="1"/>
  <c r="B2713" i="19"/>
  <c r="C2713" i="19"/>
  <c r="A2713" i="19" s="1"/>
  <c r="D2713" i="19"/>
  <c r="E2713" i="19"/>
  <c r="F2713" i="19"/>
  <c r="B2714" i="19"/>
  <c r="C2714" i="19"/>
  <c r="A2714" i="19" s="1"/>
  <c r="D2714" i="19"/>
  <c r="E2714" i="19"/>
  <c r="F2714" i="19"/>
  <c r="B2715" i="19"/>
  <c r="A2715" i="19" s="1"/>
  <c r="C2715" i="19"/>
  <c r="D2715" i="19"/>
  <c r="E2715" i="19"/>
  <c r="F2715" i="19" s="1"/>
  <c r="B2716" i="19"/>
  <c r="C2716" i="19"/>
  <c r="D2716" i="19"/>
  <c r="E2716" i="19"/>
  <c r="F2716" i="19" s="1"/>
  <c r="B2717" i="19"/>
  <c r="A2717" i="19" s="1"/>
  <c r="C2717" i="19"/>
  <c r="D2717" i="19"/>
  <c r="E2717" i="19"/>
  <c r="F2717" i="19" s="1"/>
  <c r="A2718" i="19"/>
  <c r="B2718" i="19"/>
  <c r="C2718" i="19"/>
  <c r="D2718" i="19"/>
  <c r="E2718" i="19"/>
  <c r="F2718" i="19" s="1"/>
  <c r="B2719" i="19"/>
  <c r="C2719" i="19"/>
  <c r="A2719" i="19" s="1"/>
  <c r="D2719" i="19"/>
  <c r="E2719" i="19"/>
  <c r="F2719" i="19" s="1"/>
  <c r="A2720" i="19"/>
  <c r="B2720" i="19"/>
  <c r="C2720" i="19"/>
  <c r="D2720" i="19"/>
  <c r="E2720" i="19"/>
  <c r="F2720" i="19" s="1"/>
  <c r="A2721" i="19"/>
  <c r="B2721" i="19"/>
  <c r="C2721" i="19"/>
  <c r="D2721" i="19"/>
  <c r="E2721" i="19"/>
  <c r="F2721" i="19" s="1"/>
  <c r="B2722" i="19"/>
  <c r="C2722" i="19"/>
  <c r="A2722" i="19" s="1"/>
  <c r="D2722" i="19"/>
  <c r="E2722" i="19"/>
  <c r="F2722" i="19" s="1"/>
  <c r="A2723" i="19"/>
  <c r="B2723" i="19"/>
  <c r="C2723" i="19"/>
  <c r="D2723" i="19"/>
  <c r="E2723" i="19"/>
  <c r="F2723" i="19" s="1"/>
  <c r="B2724" i="19"/>
  <c r="C2724" i="19"/>
  <c r="A2724" i="19" s="1"/>
  <c r="D2724" i="19"/>
  <c r="E2724" i="19"/>
  <c r="F2724" i="19" s="1"/>
  <c r="A2725" i="19"/>
  <c r="B2725" i="19"/>
  <c r="C2725" i="19"/>
  <c r="D2725" i="19"/>
  <c r="E2725" i="19"/>
  <c r="F2725" i="19"/>
  <c r="B2726" i="19"/>
  <c r="C2726" i="19"/>
  <c r="D2726" i="19"/>
  <c r="E2726" i="19"/>
  <c r="F2726" i="19" s="1"/>
  <c r="B2727" i="19"/>
  <c r="A2727" i="19" s="1"/>
  <c r="C2727" i="19"/>
  <c r="D2727" i="19"/>
  <c r="E2727" i="19"/>
  <c r="F2727" i="19" s="1"/>
  <c r="A2728" i="19"/>
  <c r="B2728" i="19"/>
  <c r="C2728" i="19"/>
  <c r="D2728" i="19"/>
  <c r="E2728" i="19"/>
  <c r="F2728" i="19" s="1"/>
  <c r="B2729" i="19"/>
  <c r="C2729" i="19"/>
  <c r="D2729" i="19"/>
  <c r="E2729" i="19"/>
  <c r="F2729" i="19" s="1"/>
  <c r="B2730" i="19"/>
  <c r="C2730" i="19"/>
  <c r="D2730" i="19"/>
  <c r="A2730" i="19" s="1"/>
  <c r="E2730" i="19"/>
  <c r="F2730" i="19" s="1"/>
  <c r="A2731" i="19"/>
  <c r="B2731" i="19"/>
  <c r="C2731" i="19"/>
  <c r="D2731" i="19"/>
  <c r="E2731" i="19"/>
  <c r="F2731" i="19"/>
  <c r="B2732" i="19"/>
  <c r="C2732" i="19"/>
  <c r="A2732" i="19" s="1"/>
  <c r="D2732" i="19"/>
  <c r="E2732" i="19"/>
  <c r="F2732" i="19" s="1"/>
  <c r="B2733" i="19"/>
  <c r="C2733" i="19"/>
  <c r="D2733" i="19"/>
  <c r="A2733" i="19" s="1"/>
  <c r="E2733" i="19"/>
  <c r="F2733" i="19" s="1"/>
  <c r="B2734" i="19"/>
  <c r="C2734" i="19"/>
  <c r="A2734" i="19" s="1"/>
  <c r="D2734" i="19"/>
  <c r="E2734" i="19"/>
  <c r="F2734" i="19"/>
  <c r="A2735" i="19"/>
  <c r="B2735" i="19"/>
  <c r="C2735" i="19"/>
  <c r="D2735" i="19"/>
  <c r="E2735" i="19"/>
  <c r="F2735" i="19" s="1"/>
  <c r="B2736" i="19"/>
  <c r="C2736" i="19"/>
  <c r="D2736" i="19"/>
  <c r="E2736" i="19"/>
  <c r="F2736" i="19" s="1"/>
  <c r="B2737" i="19"/>
  <c r="A2737" i="19" s="1"/>
  <c r="C2737" i="19"/>
  <c r="D2737" i="19"/>
  <c r="E2737" i="19"/>
  <c r="F2737" i="19" s="1"/>
  <c r="A2738" i="19"/>
  <c r="B2738" i="19"/>
  <c r="C2738" i="19"/>
  <c r="D2738" i="19"/>
  <c r="E2738" i="19"/>
  <c r="F2738" i="19" s="1"/>
  <c r="A2739" i="19"/>
  <c r="B2739" i="19"/>
  <c r="C2739" i="19"/>
  <c r="D2739" i="19"/>
  <c r="E2739" i="19"/>
  <c r="F2739" i="19"/>
  <c r="B2740" i="19"/>
  <c r="C2740" i="19"/>
  <c r="D2740" i="19"/>
  <c r="E2740" i="19"/>
  <c r="F2740" i="19" s="1"/>
  <c r="B2741" i="19"/>
  <c r="C2741" i="19"/>
  <c r="A2741" i="19" s="1"/>
  <c r="D2741" i="19"/>
  <c r="E2741" i="19"/>
  <c r="F2741" i="19"/>
  <c r="A2742" i="19"/>
  <c r="B2742" i="19"/>
  <c r="C2742" i="19"/>
  <c r="D2742" i="19"/>
  <c r="E2742" i="19"/>
  <c r="F2742" i="19" s="1"/>
  <c r="B2743" i="19"/>
  <c r="A2743" i="19" s="1"/>
  <c r="C2743" i="19"/>
  <c r="D2743" i="19"/>
  <c r="E2743" i="19"/>
  <c r="F2743" i="19" s="1"/>
  <c r="B2744" i="19"/>
  <c r="C2744" i="19"/>
  <c r="D2744" i="19"/>
  <c r="A2744" i="19" s="1"/>
  <c r="E2744" i="19"/>
  <c r="F2744" i="19" s="1"/>
  <c r="A2745" i="19"/>
  <c r="B2745" i="19"/>
  <c r="C2745" i="19"/>
  <c r="D2745" i="19"/>
  <c r="E2745" i="19"/>
  <c r="F2745" i="19" s="1"/>
  <c r="B2746" i="19"/>
  <c r="C2746" i="19"/>
  <c r="A2746" i="19" s="1"/>
  <c r="D2746" i="19"/>
  <c r="E2746" i="19"/>
  <c r="F2746" i="19"/>
  <c r="B2747" i="19"/>
  <c r="C2747" i="19"/>
  <c r="A2747" i="19" s="1"/>
  <c r="D2747" i="19"/>
  <c r="E2747" i="19"/>
  <c r="F2747" i="19" s="1"/>
  <c r="B2748" i="19"/>
  <c r="A2748" i="19" s="1"/>
  <c r="C2748" i="19"/>
  <c r="D2748" i="19"/>
  <c r="E2748" i="19"/>
  <c r="F2748" i="19" s="1"/>
  <c r="B2749" i="19"/>
  <c r="A2749" i="19" s="1"/>
  <c r="C2749" i="19"/>
  <c r="D2749" i="19"/>
  <c r="E2749" i="19"/>
  <c r="F2749" i="19" s="1"/>
  <c r="B2750" i="19"/>
  <c r="C2750" i="19"/>
  <c r="A2750" i="19" s="1"/>
  <c r="D2750" i="19"/>
  <c r="E2750" i="19"/>
  <c r="F2750" i="19" s="1"/>
  <c r="A2751" i="19"/>
  <c r="B2751" i="19"/>
  <c r="C2751" i="19"/>
  <c r="D2751" i="19"/>
  <c r="E2751" i="19"/>
  <c r="F2751" i="19"/>
  <c r="B2752" i="19"/>
  <c r="C2752" i="19"/>
  <c r="A2752" i="19" s="1"/>
  <c r="D2752" i="19"/>
  <c r="E2752" i="19"/>
  <c r="F2752" i="19" s="1"/>
  <c r="B2753" i="19"/>
  <c r="A2753" i="19" s="1"/>
  <c r="C2753" i="19"/>
  <c r="D2753" i="19"/>
  <c r="E2753" i="19"/>
  <c r="F2753" i="19"/>
  <c r="B2754" i="19"/>
  <c r="C2754" i="19"/>
  <c r="A2754" i="19" s="1"/>
  <c r="D2754" i="19"/>
  <c r="E2754" i="19"/>
  <c r="F2754" i="19" s="1"/>
  <c r="B2755" i="19"/>
  <c r="A2755" i="19" s="1"/>
  <c r="C2755" i="19"/>
  <c r="D2755" i="19"/>
  <c r="E2755" i="19"/>
  <c r="F2755" i="19"/>
  <c r="A2756" i="19"/>
  <c r="B2756" i="19"/>
  <c r="C2756" i="19"/>
  <c r="D2756" i="19"/>
  <c r="E2756" i="19"/>
  <c r="F2756" i="19" s="1"/>
  <c r="B2757" i="19"/>
  <c r="C2757" i="19"/>
  <c r="D2757" i="19"/>
  <c r="E2757" i="19"/>
  <c r="F2757" i="19" s="1"/>
  <c r="B2758" i="19"/>
  <c r="C2758" i="19"/>
  <c r="D2758" i="19"/>
  <c r="A2758" i="19" s="1"/>
  <c r="E2758" i="19"/>
  <c r="F2758" i="19" s="1"/>
  <c r="B2759" i="19"/>
  <c r="C2759" i="19"/>
  <c r="A2759" i="19" s="1"/>
  <c r="D2759" i="19"/>
  <c r="E2759" i="19"/>
  <c r="F2759" i="19"/>
  <c r="A2760" i="19"/>
  <c r="B2760" i="19"/>
  <c r="C2760" i="19"/>
  <c r="D2760" i="19"/>
  <c r="E2760" i="19"/>
  <c r="F2760" i="19" s="1"/>
  <c r="B2761" i="19"/>
  <c r="C2761" i="19"/>
  <c r="D2761" i="19"/>
  <c r="E2761" i="19"/>
  <c r="F2761" i="19" s="1"/>
  <c r="B2762" i="19"/>
  <c r="C2762" i="19"/>
  <c r="A2762" i="19" s="1"/>
  <c r="D2762" i="19"/>
  <c r="E2762" i="19"/>
  <c r="F2762" i="19" s="1"/>
  <c r="A2763" i="19"/>
  <c r="B2763" i="19"/>
  <c r="C2763" i="19"/>
  <c r="D2763" i="19"/>
  <c r="E2763" i="19"/>
  <c r="F2763" i="19" s="1"/>
  <c r="B2764" i="19"/>
  <c r="A2764" i="19" s="1"/>
  <c r="C2764" i="19"/>
  <c r="D2764" i="19"/>
  <c r="E2764" i="19"/>
  <c r="F2764" i="19" s="1"/>
  <c r="B2765" i="19"/>
  <c r="C2765" i="19"/>
  <c r="D2765" i="19"/>
  <c r="A2765" i="19" s="1"/>
  <c r="E2765" i="19"/>
  <c r="F2765" i="19"/>
  <c r="B2766" i="19"/>
  <c r="C2766" i="19"/>
  <c r="A2766" i="19" s="1"/>
  <c r="D2766" i="19"/>
  <c r="E2766" i="19"/>
  <c r="F2766" i="19"/>
  <c r="A2767" i="19"/>
  <c r="B2767" i="19"/>
  <c r="C2767" i="19"/>
  <c r="D2767" i="19"/>
  <c r="E2767" i="19"/>
  <c r="F2767" i="19" s="1"/>
  <c r="B2768" i="19"/>
  <c r="C2768" i="19"/>
  <c r="D2768" i="19"/>
  <c r="E2768" i="19"/>
  <c r="F2768" i="19" s="1"/>
  <c r="B2769" i="19"/>
  <c r="A2769" i="19" s="1"/>
  <c r="C2769" i="19"/>
  <c r="D2769" i="19"/>
  <c r="E2769" i="19"/>
  <c r="F2769" i="19"/>
  <c r="A2770" i="19"/>
  <c r="B2770" i="19"/>
  <c r="C2770" i="19"/>
  <c r="D2770" i="19"/>
  <c r="E2770" i="19"/>
  <c r="F2770" i="19" s="1"/>
  <c r="B2771" i="19"/>
  <c r="C2771" i="19"/>
  <c r="A2771" i="19" s="1"/>
  <c r="D2771" i="19"/>
  <c r="E2771" i="19"/>
  <c r="F2771" i="19"/>
  <c r="B2772" i="19"/>
  <c r="C2772" i="19"/>
  <c r="A2772" i="19" s="1"/>
  <c r="D2772" i="19"/>
  <c r="E2772" i="19"/>
  <c r="F2772" i="19" s="1"/>
  <c r="B2773" i="19"/>
  <c r="C2773" i="19"/>
  <c r="A2773" i="19" s="1"/>
  <c r="D2773" i="19"/>
  <c r="E2773" i="19"/>
  <c r="F2773" i="19"/>
  <c r="A2774" i="19"/>
  <c r="B2774" i="19"/>
  <c r="C2774" i="19"/>
  <c r="D2774" i="19"/>
  <c r="E2774" i="19"/>
  <c r="F2774" i="19" s="1"/>
  <c r="B2775" i="19"/>
  <c r="A2775" i="19" s="1"/>
  <c r="C2775" i="19"/>
  <c r="D2775" i="19"/>
  <c r="E2775" i="19"/>
  <c r="F2775" i="19" s="1"/>
  <c r="B2776" i="19"/>
  <c r="C2776" i="19"/>
  <c r="D2776" i="19"/>
  <c r="A2776" i="19" s="1"/>
  <c r="E2776" i="19"/>
  <c r="F2776" i="19" s="1"/>
  <c r="A2777" i="19"/>
  <c r="B2777" i="19"/>
  <c r="C2777" i="19"/>
  <c r="D2777" i="19"/>
  <c r="E2777" i="19"/>
  <c r="F2777" i="19" s="1"/>
  <c r="B2778" i="19"/>
  <c r="C2778" i="19"/>
  <c r="A2778" i="19" s="1"/>
  <c r="D2778" i="19"/>
  <c r="E2778" i="19"/>
  <c r="F2778" i="19"/>
  <c r="B2779" i="19"/>
  <c r="C2779" i="19"/>
  <c r="A2779" i="19" s="1"/>
  <c r="D2779" i="19"/>
  <c r="E2779" i="19"/>
  <c r="F2779" i="19" s="1"/>
  <c r="B2780" i="19"/>
  <c r="A2780" i="19" s="1"/>
  <c r="C2780" i="19"/>
  <c r="D2780" i="19"/>
  <c r="E2780" i="19"/>
  <c r="F2780" i="19" s="1"/>
  <c r="A2781" i="19"/>
  <c r="B2781" i="19"/>
  <c r="C2781" i="19"/>
  <c r="D2781" i="19"/>
  <c r="E2781" i="19"/>
  <c r="F2781" i="19" s="1"/>
  <c r="B2782" i="19"/>
  <c r="C2782" i="19"/>
  <c r="A2782" i="19" s="1"/>
  <c r="D2782" i="19"/>
  <c r="E2782" i="19"/>
  <c r="F2782" i="19" s="1"/>
  <c r="A2783" i="19"/>
  <c r="B2783" i="19"/>
  <c r="C2783" i="19"/>
  <c r="D2783" i="19"/>
  <c r="E2783" i="19"/>
  <c r="F2783" i="19" s="1"/>
  <c r="B2784" i="19"/>
  <c r="C2784" i="19"/>
  <c r="A2784" i="19" s="1"/>
  <c r="D2784" i="19"/>
  <c r="E2784" i="19"/>
  <c r="F2784" i="19" s="1"/>
  <c r="B2785" i="19"/>
  <c r="A2785" i="19" s="1"/>
  <c r="C2785" i="19"/>
  <c r="D2785" i="19"/>
  <c r="E2785" i="19"/>
  <c r="F2785" i="19"/>
  <c r="B2786" i="19"/>
  <c r="C2786" i="19"/>
  <c r="D2786" i="19"/>
  <c r="E2786" i="19"/>
  <c r="F2786" i="19" s="1"/>
  <c r="B2787" i="19"/>
  <c r="A2787" i="19" s="1"/>
  <c r="C2787" i="19"/>
  <c r="D2787" i="19"/>
  <c r="E2787" i="19"/>
  <c r="F2787" i="19" s="1"/>
  <c r="A2788" i="19"/>
  <c r="B2788" i="19"/>
  <c r="C2788" i="19"/>
  <c r="D2788" i="19"/>
  <c r="E2788" i="19"/>
  <c r="F2788" i="19" s="1"/>
  <c r="B2789" i="19"/>
  <c r="C2789" i="19"/>
  <c r="D2789" i="19"/>
  <c r="E2789" i="19"/>
  <c r="F2789" i="19" s="1"/>
  <c r="B2790" i="19"/>
  <c r="C2790" i="19"/>
  <c r="D2790" i="19"/>
  <c r="A2790" i="19" s="1"/>
  <c r="E2790" i="19"/>
  <c r="F2790" i="19" s="1"/>
  <c r="B2791" i="19"/>
  <c r="C2791" i="19"/>
  <c r="A2791" i="19" s="1"/>
  <c r="D2791" i="19"/>
  <c r="E2791" i="19"/>
  <c r="F2791" i="19"/>
  <c r="A2792" i="19"/>
  <c r="B2792" i="19"/>
  <c r="C2792" i="19"/>
  <c r="D2792" i="19"/>
  <c r="E2792" i="19"/>
  <c r="F2792" i="19" s="1"/>
  <c r="B2793" i="19"/>
  <c r="C2793" i="19"/>
  <c r="A2793" i="19" s="1"/>
  <c r="D2793" i="19"/>
  <c r="E2793" i="19"/>
  <c r="F2793" i="19" s="1"/>
  <c r="B2794" i="19"/>
  <c r="C2794" i="19"/>
  <c r="A2794" i="19" s="1"/>
  <c r="D2794" i="19"/>
  <c r="E2794" i="19"/>
  <c r="F2794" i="19" s="1"/>
  <c r="A2795" i="19"/>
  <c r="B2795" i="19"/>
  <c r="C2795" i="19"/>
  <c r="D2795" i="19"/>
  <c r="E2795" i="19"/>
  <c r="F2795" i="19" s="1"/>
  <c r="A2796" i="19"/>
  <c r="B2796" i="19"/>
  <c r="C2796" i="19"/>
  <c r="D2796" i="19"/>
  <c r="E2796" i="19"/>
  <c r="F2796" i="19" s="1"/>
  <c r="B2797" i="19"/>
  <c r="C2797" i="19"/>
  <c r="D2797" i="19"/>
  <c r="A2797" i="19" s="1"/>
  <c r="E2797" i="19"/>
  <c r="F2797" i="19" s="1"/>
  <c r="B2798" i="19"/>
  <c r="C2798" i="19"/>
  <c r="A2798" i="19" s="1"/>
  <c r="D2798" i="19"/>
  <c r="E2798" i="19"/>
  <c r="F2798" i="19"/>
  <c r="B2799" i="19"/>
  <c r="A2799" i="19" s="1"/>
  <c r="C2799" i="19"/>
  <c r="D2799" i="19"/>
  <c r="E2799" i="19"/>
  <c r="F2799" i="19" s="1"/>
  <c r="B2800" i="19"/>
  <c r="A2800" i="19" s="1"/>
  <c r="C2800" i="19"/>
  <c r="D2800" i="19"/>
  <c r="E2800" i="19"/>
  <c r="F2800" i="19" s="1"/>
  <c r="B2801" i="19"/>
  <c r="A2801" i="19" s="1"/>
  <c r="C2801" i="19"/>
  <c r="D2801" i="19"/>
  <c r="E2801" i="19"/>
  <c r="F2801" i="19"/>
  <c r="A2802" i="19"/>
  <c r="B2802" i="19"/>
  <c r="C2802" i="19"/>
  <c r="D2802" i="19"/>
  <c r="E2802" i="19"/>
  <c r="F2802" i="19" s="1"/>
  <c r="B2803" i="19"/>
  <c r="A2803" i="19" s="1"/>
  <c r="C2803" i="19"/>
  <c r="D2803" i="19"/>
  <c r="E2803" i="19"/>
  <c r="F2803" i="19"/>
  <c r="B2804" i="19"/>
  <c r="C2804" i="19"/>
  <c r="A2804" i="19" s="1"/>
  <c r="D2804" i="19"/>
  <c r="E2804" i="19"/>
  <c r="F2804" i="19" s="1"/>
  <c r="B2805" i="19"/>
  <c r="C2805" i="19"/>
  <c r="A2805" i="19" s="1"/>
  <c r="D2805" i="19"/>
  <c r="E2805" i="19"/>
  <c r="F2805" i="19"/>
  <c r="A2806" i="19"/>
  <c r="B2806" i="19"/>
  <c r="C2806" i="19"/>
  <c r="D2806" i="19"/>
  <c r="E2806" i="19"/>
  <c r="F2806" i="19" s="1"/>
  <c r="B2807" i="19"/>
  <c r="A2807" i="19" s="1"/>
  <c r="C2807" i="19"/>
  <c r="D2807" i="19"/>
  <c r="E2807" i="19"/>
  <c r="F2807" i="19" s="1"/>
  <c r="B2808" i="19"/>
  <c r="C2808" i="19"/>
  <c r="D2808" i="19"/>
  <c r="A2808" i="19" s="1"/>
  <c r="E2808" i="19"/>
  <c r="F2808" i="19" s="1"/>
  <c r="A2809" i="19"/>
  <c r="B2809" i="19"/>
  <c r="C2809" i="19"/>
  <c r="D2809" i="19"/>
  <c r="E2809" i="19"/>
  <c r="F2809" i="19" s="1"/>
  <c r="B2810" i="19"/>
  <c r="C2810" i="19"/>
  <c r="A2810" i="19" s="1"/>
  <c r="D2810" i="19"/>
  <c r="E2810" i="19"/>
  <c r="F2810" i="19"/>
  <c r="B2811" i="19"/>
  <c r="C2811" i="19"/>
  <c r="A2811" i="19" s="1"/>
  <c r="D2811" i="19"/>
  <c r="E2811" i="19"/>
  <c r="F2811" i="19" s="1"/>
  <c r="B2812" i="19"/>
  <c r="A2812" i="19" s="1"/>
  <c r="C2812" i="19"/>
  <c r="D2812" i="19"/>
  <c r="E2812" i="19"/>
  <c r="F2812" i="19" s="1"/>
  <c r="A2813" i="19"/>
  <c r="B2813" i="19"/>
  <c r="C2813" i="19"/>
  <c r="D2813" i="19"/>
  <c r="E2813" i="19"/>
  <c r="F2813" i="19" s="1"/>
  <c r="B2814" i="19"/>
  <c r="C2814" i="19"/>
  <c r="D2814" i="19"/>
  <c r="E2814" i="19"/>
  <c r="F2814" i="19" s="1"/>
  <c r="A2815" i="19"/>
  <c r="B2815" i="19"/>
  <c r="C2815" i="19"/>
  <c r="D2815" i="19"/>
  <c r="E2815" i="19"/>
  <c r="F2815" i="19" s="1"/>
  <c r="B2816" i="19"/>
  <c r="C2816" i="19"/>
  <c r="A2816" i="19" s="1"/>
  <c r="D2816" i="19"/>
  <c r="E2816" i="19"/>
  <c r="F2816" i="19" s="1"/>
  <c r="A2817" i="19"/>
  <c r="B2817" i="19"/>
  <c r="C2817" i="19"/>
  <c r="D2817" i="19"/>
  <c r="E2817" i="19"/>
  <c r="F2817" i="19"/>
  <c r="B2818" i="19"/>
  <c r="C2818" i="19"/>
  <c r="D2818" i="19"/>
  <c r="E2818" i="19"/>
  <c r="F2818" i="19" s="1"/>
  <c r="B2819" i="19"/>
  <c r="A2819" i="19" s="1"/>
  <c r="C2819" i="19"/>
  <c r="D2819" i="19"/>
  <c r="E2819" i="19"/>
  <c r="F2819" i="19" s="1"/>
  <c r="A2820" i="19"/>
  <c r="B2820" i="19"/>
  <c r="C2820" i="19"/>
  <c r="D2820" i="19"/>
  <c r="E2820" i="19"/>
  <c r="F2820" i="19" s="1"/>
  <c r="B2821" i="19"/>
  <c r="A2821" i="19" s="1"/>
  <c r="C2821" i="19"/>
  <c r="D2821" i="19"/>
  <c r="E2821" i="19"/>
  <c r="F2821" i="19" s="1"/>
  <c r="B2822" i="19"/>
  <c r="C2822" i="19"/>
  <c r="D2822" i="19"/>
  <c r="A2822" i="19" s="1"/>
  <c r="E2822" i="19"/>
  <c r="F2822" i="19"/>
  <c r="B2823" i="19"/>
  <c r="C2823" i="19"/>
  <c r="A2823" i="19" s="1"/>
  <c r="D2823" i="19"/>
  <c r="E2823" i="19"/>
  <c r="F2823" i="19"/>
  <c r="A2824" i="19"/>
  <c r="B2824" i="19"/>
  <c r="C2824" i="19"/>
  <c r="D2824" i="19"/>
  <c r="E2824" i="19"/>
  <c r="F2824" i="19" s="1"/>
  <c r="B2825" i="19"/>
  <c r="C2825" i="19"/>
  <c r="D2825" i="19"/>
  <c r="E2825" i="19"/>
  <c r="F2825" i="19" s="1"/>
  <c r="B2826" i="19"/>
  <c r="C2826" i="19"/>
  <c r="A2826" i="19" s="1"/>
  <c r="D2826" i="19"/>
  <c r="E2826" i="19"/>
  <c r="F2826" i="19"/>
  <c r="A2827" i="19"/>
  <c r="B2827" i="19"/>
  <c r="C2827" i="19"/>
  <c r="D2827" i="19"/>
  <c r="E2827" i="19"/>
  <c r="F2827" i="19" s="1"/>
  <c r="B2828" i="19"/>
  <c r="C2828" i="19"/>
  <c r="A2828" i="19" s="1"/>
  <c r="D2828" i="19"/>
  <c r="E2828" i="19"/>
  <c r="F2828" i="19" s="1"/>
  <c r="B2829" i="19"/>
  <c r="C2829" i="19"/>
  <c r="D2829" i="19"/>
  <c r="A2829" i="19" s="1"/>
  <c r="E2829" i="19"/>
  <c r="F2829" i="19" s="1"/>
  <c r="B2830" i="19"/>
  <c r="C2830" i="19"/>
  <c r="A2830" i="19" s="1"/>
  <c r="D2830" i="19"/>
  <c r="E2830" i="19"/>
  <c r="F2830" i="19"/>
  <c r="A2831" i="19"/>
  <c r="B2831" i="19"/>
  <c r="C2831" i="19"/>
  <c r="D2831" i="19"/>
  <c r="E2831" i="19"/>
  <c r="F2831" i="19" s="1"/>
  <c r="B2832" i="19"/>
  <c r="A2832" i="19" s="1"/>
  <c r="C2832" i="19"/>
  <c r="D2832" i="19"/>
  <c r="E2832" i="19"/>
  <c r="F2832" i="19" s="1"/>
  <c r="B2833" i="19"/>
  <c r="A2833" i="19" s="1"/>
  <c r="C2833" i="19"/>
  <c r="D2833" i="19"/>
  <c r="E2833" i="19"/>
  <c r="F2833" i="19" s="1"/>
  <c r="A2834" i="19"/>
  <c r="B2834" i="19"/>
  <c r="C2834" i="19"/>
  <c r="D2834" i="19"/>
  <c r="E2834" i="19"/>
  <c r="F2834" i="19" s="1"/>
  <c r="A2835" i="19"/>
  <c r="B2835" i="19"/>
  <c r="C2835" i="19"/>
  <c r="D2835" i="19"/>
  <c r="E2835" i="19"/>
  <c r="F2835" i="19"/>
  <c r="B2836" i="19"/>
  <c r="C2836" i="19"/>
  <c r="D2836" i="19"/>
  <c r="E2836" i="19"/>
  <c r="F2836" i="19" s="1"/>
  <c r="B2837" i="19"/>
  <c r="C2837" i="19"/>
  <c r="A2837" i="19" s="1"/>
  <c r="D2837" i="19"/>
  <c r="E2837" i="19"/>
  <c r="F2837" i="19"/>
  <c r="A2838" i="19"/>
  <c r="B2838" i="19"/>
  <c r="C2838" i="19"/>
  <c r="D2838" i="19"/>
  <c r="E2838" i="19"/>
  <c r="F2838" i="19" s="1"/>
  <c r="B2839" i="19"/>
  <c r="C2839" i="19"/>
  <c r="D2839" i="19"/>
  <c r="E2839" i="19"/>
  <c r="F2839" i="19" s="1"/>
  <c r="B2840" i="19"/>
  <c r="C2840" i="19"/>
  <c r="D2840" i="19"/>
  <c r="A2840" i="19" s="1"/>
  <c r="E2840" i="19"/>
  <c r="F2840" i="19" s="1"/>
  <c r="A2841" i="19"/>
  <c r="B2841" i="19"/>
  <c r="C2841" i="19"/>
  <c r="D2841" i="19"/>
  <c r="E2841" i="19"/>
  <c r="F2841" i="19" s="1"/>
  <c r="A2842" i="19"/>
  <c r="B2842" i="19"/>
  <c r="C2842" i="19"/>
  <c r="D2842" i="19"/>
  <c r="E2842" i="19"/>
  <c r="F2842" i="19"/>
  <c r="B2843" i="19"/>
  <c r="C2843" i="19"/>
  <c r="A2843" i="19" s="1"/>
  <c r="D2843" i="19"/>
  <c r="E2843" i="19"/>
  <c r="F2843" i="19" s="1"/>
  <c r="B2844" i="19"/>
  <c r="A2844" i="19" s="1"/>
  <c r="C2844" i="19"/>
  <c r="D2844" i="19"/>
  <c r="E2844" i="19"/>
  <c r="F2844" i="19" s="1"/>
  <c r="A2845" i="19"/>
  <c r="B2845" i="19"/>
  <c r="C2845" i="19"/>
  <c r="D2845" i="19"/>
  <c r="E2845" i="19"/>
  <c r="F2845" i="19" s="1"/>
  <c r="A2846" i="19"/>
  <c r="B2846" i="19"/>
  <c r="C2846" i="19"/>
  <c r="D2846" i="19"/>
  <c r="E2846" i="19"/>
  <c r="F2846" i="19"/>
  <c r="B2847" i="19"/>
  <c r="C2847" i="19"/>
  <c r="D2847" i="19"/>
  <c r="E2847" i="19"/>
  <c r="F2847" i="19" s="1"/>
  <c r="B2848" i="19"/>
  <c r="A2848" i="19" s="1"/>
  <c r="C2848" i="19"/>
  <c r="D2848" i="19"/>
  <c r="E2848" i="19"/>
  <c r="F2848" i="19" s="1"/>
  <c r="A2849" i="19"/>
  <c r="B2849" i="19"/>
  <c r="C2849" i="19"/>
  <c r="D2849" i="19"/>
  <c r="E2849" i="19"/>
  <c r="F2849" i="19" s="1"/>
  <c r="A2850" i="19"/>
  <c r="B2850" i="19"/>
  <c r="C2850" i="19"/>
  <c r="D2850" i="19"/>
  <c r="E2850" i="19"/>
  <c r="F2850" i="19"/>
  <c r="B2851" i="19"/>
  <c r="C2851" i="19"/>
  <c r="D2851" i="19"/>
  <c r="E2851" i="19"/>
  <c r="F2851" i="19" s="1"/>
  <c r="B2852" i="19"/>
  <c r="A2852" i="19" s="1"/>
  <c r="C2852" i="19"/>
  <c r="D2852" i="19"/>
  <c r="E2852" i="19"/>
  <c r="F2852" i="19" s="1"/>
  <c r="A2853" i="19"/>
  <c r="B2853" i="19"/>
  <c r="C2853" i="19"/>
  <c r="D2853" i="19"/>
  <c r="E2853" i="19"/>
  <c r="F2853" i="19" s="1"/>
  <c r="A2854" i="19"/>
  <c r="B2854" i="19"/>
  <c r="C2854" i="19"/>
  <c r="D2854" i="19"/>
  <c r="E2854" i="19"/>
  <c r="F2854" i="19"/>
  <c r="B2855" i="19"/>
  <c r="C2855" i="19"/>
  <c r="D2855" i="19"/>
  <c r="E2855" i="19"/>
  <c r="F2855" i="19" s="1"/>
  <c r="B2856" i="19"/>
  <c r="A2856" i="19" s="1"/>
  <c r="C2856" i="19"/>
  <c r="D2856" i="19"/>
  <c r="E2856" i="19"/>
  <c r="F2856" i="19" s="1"/>
  <c r="A2857" i="19"/>
  <c r="B2857" i="19"/>
  <c r="C2857" i="19"/>
  <c r="D2857" i="19"/>
  <c r="E2857" i="19"/>
  <c r="F2857" i="19" s="1"/>
  <c r="B2858" i="19"/>
  <c r="A2858" i="19" s="1"/>
  <c r="C2858" i="19"/>
  <c r="D2858" i="19"/>
  <c r="E2858" i="19"/>
  <c r="F2858" i="19"/>
  <c r="B2859" i="19"/>
  <c r="C2859" i="19"/>
  <c r="A2859" i="19" s="1"/>
  <c r="D2859" i="19"/>
  <c r="E2859" i="19"/>
  <c r="F2859" i="19" s="1"/>
  <c r="B2860" i="19"/>
  <c r="A2860" i="19" s="1"/>
  <c r="C2860" i="19"/>
  <c r="D2860" i="19"/>
  <c r="E2860" i="19"/>
  <c r="F2860" i="19" s="1"/>
  <c r="A2861" i="19"/>
  <c r="B2861" i="19"/>
  <c r="C2861" i="19"/>
  <c r="D2861" i="19"/>
  <c r="E2861" i="19"/>
  <c r="F2861" i="19" s="1"/>
  <c r="A2862" i="19"/>
  <c r="B2862" i="19"/>
  <c r="C2862" i="19"/>
  <c r="D2862" i="19"/>
  <c r="E2862" i="19"/>
  <c r="F2862" i="19"/>
  <c r="B2863" i="19"/>
  <c r="C2863" i="19"/>
  <c r="D2863" i="19"/>
  <c r="E2863" i="19"/>
  <c r="F2863" i="19" s="1"/>
  <c r="B2864" i="19"/>
  <c r="A2864" i="19" s="1"/>
  <c r="C2864" i="19"/>
  <c r="D2864" i="19"/>
  <c r="E2864" i="19"/>
  <c r="F2864" i="19" s="1"/>
  <c r="A2865" i="19"/>
  <c r="B2865" i="19"/>
  <c r="C2865" i="19"/>
  <c r="D2865" i="19"/>
  <c r="E2865" i="19"/>
  <c r="F2865" i="19" s="1"/>
  <c r="B2866" i="19"/>
  <c r="A2866" i="19" s="1"/>
  <c r="C2866" i="19"/>
  <c r="D2866" i="19"/>
  <c r="E2866" i="19"/>
  <c r="F2866" i="19"/>
  <c r="B2867" i="19"/>
  <c r="C2867" i="19"/>
  <c r="D2867" i="19"/>
  <c r="E2867" i="19"/>
  <c r="F2867" i="19" s="1"/>
  <c r="B2868" i="19"/>
  <c r="A2868" i="19" s="1"/>
  <c r="C2868" i="19"/>
  <c r="D2868" i="19"/>
  <c r="E2868" i="19"/>
  <c r="F2868" i="19" s="1"/>
  <c r="A2869" i="19"/>
  <c r="B2869" i="19"/>
  <c r="C2869" i="19"/>
  <c r="D2869" i="19"/>
  <c r="E2869" i="19"/>
  <c r="F2869" i="19" s="1"/>
  <c r="A2870" i="19"/>
  <c r="B2870" i="19"/>
  <c r="C2870" i="19"/>
  <c r="D2870" i="19"/>
  <c r="E2870" i="19"/>
  <c r="F2870" i="19"/>
  <c r="B2871" i="19"/>
  <c r="C2871" i="19"/>
  <c r="D2871" i="19"/>
  <c r="E2871" i="19"/>
  <c r="F2871" i="19" s="1"/>
  <c r="B2872" i="19"/>
  <c r="A2872" i="19" s="1"/>
  <c r="C2872" i="19"/>
  <c r="D2872" i="19"/>
  <c r="E2872" i="19"/>
  <c r="F2872" i="19" s="1"/>
  <c r="A2873" i="19"/>
  <c r="B2873" i="19"/>
  <c r="C2873" i="19"/>
  <c r="D2873" i="19"/>
  <c r="E2873" i="19"/>
  <c r="F2873" i="19" s="1"/>
  <c r="A2874" i="19"/>
  <c r="B2874" i="19"/>
  <c r="C2874" i="19"/>
  <c r="D2874" i="19"/>
  <c r="E2874" i="19"/>
  <c r="F2874" i="19"/>
  <c r="B2875" i="19"/>
  <c r="C2875" i="19"/>
  <c r="A2875" i="19" s="1"/>
  <c r="D2875" i="19"/>
  <c r="E2875" i="19"/>
  <c r="F2875" i="19" s="1"/>
  <c r="B2876" i="19"/>
  <c r="A2876" i="19" s="1"/>
  <c r="C2876" i="19"/>
  <c r="D2876" i="19"/>
  <c r="E2876" i="19"/>
  <c r="F2876" i="19" s="1"/>
  <c r="A2877" i="19"/>
  <c r="B2877" i="19"/>
  <c r="C2877" i="19"/>
  <c r="D2877" i="19"/>
  <c r="E2877" i="19"/>
  <c r="F2877" i="19" s="1"/>
  <c r="A2878" i="19"/>
  <c r="B2878" i="19"/>
  <c r="C2878" i="19"/>
  <c r="D2878" i="19"/>
  <c r="E2878" i="19"/>
  <c r="F2878" i="19"/>
  <c r="B2879" i="19"/>
  <c r="C2879" i="19"/>
  <c r="D2879" i="19"/>
  <c r="E2879" i="19"/>
  <c r="F2879" i="19" s="1"/>
  <c r="B2880" i="19"/>
  <c r="A2880" i="19" s="1"/>
  <c r="C2880" i="19"/>
  <c r="D2880" i="19"/>
  <c r="E2880" i="19"/>
  <c r="F2880" i="19" s="1"/>
  <c r="A2881" i="19"/>
  <c r="B2881" i="19"/>
  <c r="C2881" i="19"/>
  <c r="D2881" i="19"/>
  <c r="E2881" i="19"/>
  <c r="F2881" i="19" s="1"/>
  <c r="B2882" i="19"/>
  <c r="A2882" i="19" s="1"/>
  <c r="C2882" i="19"/>
  <c r="D2882" i="19"/>
  <c r="E2882" i="19"/>
  <c r="F2882" i="19"/>
  <c r="B2883" i="19"/>
  <c r="C2883" i="19"/>
  <c r="D2883" i="19"/>
  <c r="E2883" i="19"/>
  <c r="F2883" i="19" s="1"/>
  <c r="B2884" i="19"/>
  <c r="A2884" i="19" s="1"/>
  <c r="C2884" i="19"/>
  <c r="D2884" i="19"/>
  <c r="E2884" i="19"/>
  <c r="F2884" i="19" s="1"/>
  <c r="A2885" i="19"/>
  <c r="B2885" i="19"/>
  <c r="C2885" i="19"/>
  <c r="D2885" i="19"/>
  <c r="E2885" i="19"/>
  <c r="F2885" i="19" s="1"/>
  <c r="A2886" i="19"/>
  <c r="B2886" i="19"/>
  <c r="C2886" i="19"/>
  <c r="D2886" i="19"/>
  <c r="E2886" i="19"/>
  <c r="F2886" i="19"/>
  <c r="B2887" i="19"/>
  <c r="C2887" i="19"/>
  <c r="D2887" i="19"/>
  <c r="E2887" i="19"/>
  <c r="F2887" i="19" s="1"/>
  <c r="B2888" i="19"/>
  <c r="A2888" i="19" s="1"/>
  <c r="C2888" i="19"/>
  <c r="D2888" i="19"/>
  <c r="E2888" i="19"/>
  <c r="F2888" i="19" s="1"/>
  <c r="A2889" i="19"/>
  <c r="B2889" i="19"/>
  <c r="C2889" i="19"/>
  <c r="D2889" i="19"/>
  <c r="E2889" i="19"/>
  <c r="F2889" i="19" s="1"/>
  <c r="B2890" i="19"/>
  <c r="A2890" i="19" s="1"/>
  <c r="C2890" i="19"/>
  <c r="D2890" i="19"/>
  <c r="E2890" i="19"/>
  <c r="F2890" i="19"/>
  <c r="B2891" i="19"/>
  <c r="C2891" i="19"/>
  <c r="A2891" i="19" s="1"/>
  <c r="D2891" i="19"/>
  <c r="E2891" i="19"/>
  <c r="F2891" i="19" s="1"/>
  <c r="B2892" i="19"/>
  <c r="A2892" i="19" s="1"/>
  <c r="C2892" i="19"/>
  <c r="D2892" i="19"/>
  <c r="E2892" i="19"/>
  <c r="F2892" i="19" s="1"/>
  <c r="A2893" i="19"/>
  <c r="B2893" i="19"/>
  <c r="C2893" i="19"/>
  <c r="D2893" i="19"/>
  <c r="E2893" i="19"/>
  <c r="F2893" i="19" s="1"/>
  <c r="A2894" i="19"/>
  <c r="B2894" i="19"/>
  <c r="C2894" i="19"/>
  <c r="D2894" i="19"/>
  <c r="E2894" i="19"/>
  <c r="F2894" i="19"/>
  <c r="B2895" i="19"/>
  <c r="C2895" i="19"/>
  <c r="D2895" i="19"/>
  <c r="E2895" i="19"/>
  <c r="F2895" i="19" s="1"/>
  <c r="B2896" i="19"/>
  <c r="A2896" i="19" s="1"/>
  <c r="C2896" i="19"/>
  <c r="D2896" i="19"/>
  <c r="E2896" i="19"/>
  <c r="F2896" i="19" s="1"/>
  <c r="A2897" i="19"/>
  <c r="B2897" i="19"/>
  <c r="C2897" i="19"/>
  <c r="D2897" i="19"/>
  <c r="E2897" i="19"/>
  <c r="F2897" i="19" s="1"/>
  <c r="B2898" i="19"/>
  <c r="A2898" i="19" s="1"/>
  <c r="C2898" i="19"/>
  <c r="D2898" i="19"/>
  <c r="E2898" i="19"/>
  <c r="F2898" i="19"/>
  <c r="B2899" i="19"/>
  <c r="C2899" i="19"/>
  <c r="D2899" i="19"/>
  <c r="E2899" i="19"/>
  <c r="F2899" i="19" s="1"/>
  <c r="B2900" i="19"/>
  <c r="A2900" i="19" s="1"/>
  <c r="C2900" i="19"/>
  <c r="D2900" i="19"/>
  <c r="E2900" i="19"/>
  <c r="F2900" i="19" s="1"/>
  <c r="A2901" i="19"/>
  <c r="B2901" i="19"/>
  <c r="C2901" i="19"/>
  <c r="D2901" i="19"/>
  <c r="E2901" i="19"/>
  <c r="F2901" i="19" s="1"/>
  <c r="A2902" i="19"/>
  <c r="B2902" i="19"/>
  <c r="C2902" i="19"/>
  <c r="D2902" i="19"/>
  <c r="E2902" i="19"/>
  <c r="F2902" i="19"/>
  <c r="B2903" i="19"/>
  <c r="C2903" i="19"/>
  <c r="D2903" i="19"/>
  <c r="E2903" i="19"/>
  <c r="F2903" i="19" s="1"/>
  <c r="B2904" i="19"/>
  <c r="A2904" i="19" s="1"/>
  <c r="C2904" i="19"/>
  <c r="D2904" i="19"/>
  <c r="E2904" i="19"/>
  <c r="F2904" i="19" s="1"/>
  <c r="A2905" i="19"/>
  <c r="B2905" i="19"/>
  <c r="C2905" i="19"/>
  <c r="D2905" i="19"/>
  <c r="E2905" i="19"/>
  <c r="F2905" i="19" s="1"/>
  <c r="A2906" i="19"/>
  <c r="B2906" i="19"/>
  <c r="C2906" i="19"/>
  <c r="D2906" i="19"/>
  <c r="E2906" i="19"/>
  <c r="F2906" i="19"/>
  <c r="B2907" i="19"/>
  <c r="C2907" i="19"/>
  <c r="A2907" i="19" s="1"/>
  <c r="D2907" i="19"/>
  <c r="E2907" i="19"/>
  <c r="F2907" i="19" s="1"/>
  <c r="B2908" i="19"/>
  <c r="A2908" i="19" s="1"/>
  <c r="C2908" i="19"/>
  <c r="D2908" i="19"/>
  <c r="E2908" i="19"/>
  <c r="F2908" i="19" s="1"/>
  <c r="A2909" i="19"/>
  <c r="B2909" i="19"/>
  <c r="C2909" i="19"/>
  <c r="D2909" i="19"/>
  <c r="E2909" i="19"/>
  <c r="F2909" i="19" s="1"/>
  <c r="A2910" i="19"/>
  <c r="B2910" i="19"/>
  <c r="C2910" i="19"/>
  <c r="D2910" i="19"/>
  <c r="E2910" i="19"/>
  <c r="F2910" i="19"/>
  <c r="B2911" i="19"/>
  <c r="C2911" i="19"/>
  <c r="D2911" i="19"/>
  <c r="E2911" i="19"/>
  <c r="F2911" i="19" s="1"/>
  <c r="B2912" i="19"/>
  <c r="A2912" i="19" s="1"/>
  <c r="C2912" i="19"/>
  <c r="D2912" i="19"/>
  <c r="E2912" i="19"/>
  <c r="F2912" i="19" s="1"/>
  <c r="A2913" i="19"/>
  <c r="B2913" i="19"/>
  <c r="C2913" i="19"/>
  <c r="D2913" i="19"/>
  <c r="E2913" i="19"/>
  <c r="F2913" i="19" s="1"/>
  <c r="B2914" i="19"/>
  <c r="A2914" i="19" s="1"/>
  <c r="C2914" i="19"/>
  <c r="D2914" i="19"/>
  <c r="E2914" i="19"/>
  <c r="F2914" i="19"/>
  <c r="B2915" i="19"/>
  <c r="C2915" i="19"/>
  <c r="A2915" i="19" s="1"/>
  <c r="D2915" i="19"/>
  <c r="E2915" i="19"/>
  <c r="F2915" i="19" s="1"/>
  <c r="B2916" i="19"/>
  <c r="A2916" i="19" s="1"/>
  <c r="C2916" i="19"/>
  <c r="D2916" i="19"/>
  <c r="E2916" i="19"/>
  <c r="F2916" i="19" s="1"/>
  <c r="A2917" i="19"/>
  <c r="B2917" i="19"/>
  <c r="C2917" i="19"/>
  <c r="D2917" i="19"/>
  <c r="E2917" i="19"/>
  <c r="F2917" i="19" s="1"/>
  <c r="A2918" i="19"/>
  <c r="B2918" i="19"/>
  <c r="C2918" i="19"/>
  <c r="D2918" i="19"/>
  <c r="E2918" i="19"/>
  <c r="F2918" i="19"/>
  <c r="B2919" i="19"/>
  <c r="C2919" i="19"/>
  <c r="D2919" i="19"/>
  <c r="E2919" i="19"/>
  <c r="F2919" i="19" s="1"/>
  <c r="B2920" i="19"/>
  <c r="A2920" i="19" s="1"/>
  <c r="C2920" i="19"/>
  <c r="D2920" i="19"/>
  <c r="E2920" i="19"/>
  <c r="F2920" i="19" s="1"/>
  <c r="A2921" i="19"/>
  <c r="B2921" i="19"/>
  <c r="C2921" i="19"/>
  <c r="D2921" i="19"/>
  <c r="E2921" i="19"/>
  <c r="F2921" i="19" s="1"/>
  <c r="B2922" i="19"/>
  <c r="A2922" i="19" s="1"/>
  <c r="C2922" i="19"/>
  <c r="D2922" i="19"/>
  <c r="E2922" i="19"/>
  <c r="F2922" i="19"/>
  <c r="B2923" i="19"/>
  <c r="C2923" i="19"/>
  <c r="A2923" i="19" s="1"/>
  <c r="D2923" i="19"/>
  <c r="E2923" i="19"/>
  <c r="F2923" i="19" s="1"/>
  <c r="B2924" i="19"/>
  <c r="A2924" i="19" s="1"/>
  <c r="C2924" i="19"/>
  <c r="D2924" i="19"/>
  <c r="E2924" i="19"/>
  <c r="F2924" i="19" s="1"/>
  <c r="A2925" i="19"/>
  <c r="B2925" i="19"/>
  <c r="C2925" i="19"/>
  <c r="D2925" i="19"/>
  <c r="E2925" i="19"/>
  <c r="F2925" i="19" s="1"/>
  <c r="A2926" i="19"/>
  <c r="B2926" i="19"/>
  <c r="C2926" i="19"/>
  <c r="D2926" i="19"/>
  <c r="E2926" i="19"/>
  <c r="F2926" i="19"/>
  <c r="B2927" i="19"/>
  <c r="C2927" i="19"/>
  <c r="D2927" i="19"/>
  <c r="E2927" i="19"/>
  <c r="F2927" i="19" s="1"/>
  <c r="B2928" i="19"/>
  <c r="A2928" i="19" s="1"/>
  <c r="C2928" i="19"/>
  <c r="D2928" i="19"/>
  <c r="E2928" i="19"/>
  <c r="F2928" i="19" s="1"/>
  <c r="A2929" i="19"/>
  <c r="B2929" i="19"/>
  <c r="C2929" i="19"/>
  <c r="D2929" i="19"/>
  <c r="E2929" i="19"/>
  <c r="F2929" i="19" s="1"/>
  <c r="B2930" i="19"/>
  <c r="A2930" i="19" s="1"/>
  <c r="C2930" i="19"/>
  <c r="D2930" i="19"/>
  <c r="E2930" i="19"/>
  <c r="F2930" i="19"/>
  <c r="B2931" i="19"/>
  <c r="C2931" i="19"/>
  <c r="D2931" i="19"/>
  <c r="E2931" i="19"/>
  <c r="F2931" i="19" s="1"/>
  <c r="B2932" i="19"/>
  <c r="A2932" i="19" s="1"/>
  <c r="C2932" i="19"/>
  <c r="D2932" i="19"/>
  <c r="E2932" i="19"/>
  <c r="F2932" i="19" s="1"/>
  <c r="A2933" i="19"/>
  <c r="B2933" i="19"/>
  <c r="C2933" i="19"/>
  <c r="D2933" i="19"/>
  <c r="E2933" i="19"/>
  <c r="F2933" i="19" s="1"/>
  <c r="A2934" i="19"/>
  <c r="B2934" i="19"/>
  <c r="C2934" i="19"/>
  <c r="D2934" i="19"/>
  <c r="E2934" i="19"/>
  <c r="F2934" i="19"/>
  <c r="B2935" i="19"/>
  <c r="C2935" i="19"/>
  <c r="D2935" i="19"/>
  <c r="E2935" i="19"/>
  <c r="F2935" i="19" s="1"/>
  <c r="B2936" i="19"/>
  <c r="A2936" i="19" s="1"/>
  <c r="C2936" i="19"/>
  <c r="D2936" i="19"/>
  <c r="E2936" i="19"/>
  <c r="F2936" i="19" s="1"/>
  <c r="A2937" i="19"/>
  <c r="B2937" i="19"/>
  <c r="C2937" i="19"/>
  <c r="D2937" i="19"/>
  <c r="E2937" i="19"/>
  <c r="F2937" i="19" s="1"/>
  <c r="A2938" i="19"/>
  <c r="B2938" i="19"/>
  <c r="C2938" i="19"/>
  <c r="D2938" i="19"/>
  <c r="E2938" i="19"/>
  <c r="F2938" i="19"/>
  <c r="B2939" i="19"/>
  <c r="C2939" i="19"/>
  <c r="A2939" i="19" s="1"/>
  <c r="D2939" i="19"/>
  <c r="E2939" i="19"/>
  <c r="F2939" i="19" s="1"/>
  <c r="B2940" i="19"/>
  <c r="A2940" i="19" s="1"/>
  <c r="C2940" i="19"/>
  <c r="D2940" i="19"/>
  <c r="E2940" i="19"/>
  <c r="F2940" i="19" s="1"/>
  <c r="A2941" i="19"/>
  <c r="B2941" i="19"/>
  <c r="C2941" i="19"/>
  <c r="D2941" i="19"/>
  <c r="E2941" i="19"/>
  <c r="F2941" i="19" s="1"/>
  <c r="A2942" i="19"/>
  <c r="B2942" i="19"/>
  <c r="C2942" i="19"/>
  <c r="D2942" i="19"/>
  <c r="E2942" i="19"/>
  <c r="F2942" i="19"/>
  <c r="B2943" i="19"/>
  <c r="C2943" i="19"/>
  <c r="D2943" i="19"/>
  <c r="E2943" i="19"/>
  <c r="F2943" i="19" s="1"/>
  <c r="B2944" i="19"/>
  <c r="A2944" i="19" s="1"/>
  <c r="C2944" i="19"/>
  <c r="D2944" i="19"/>
  <c r="E2944" i="19"/>
  <c r="F2944" i="19" s="1"/>
  <c r="A2945" i="19"/>
  <c r="B2945" i="19"/>
  <c r="C2945" i="19"/>
  <c r="D2945" i="19"/>
  <c r="E2945" i="19"/>
  <c r="F2945" i="19" s="1"/>
  <c r="B2946" i="19"/>
  <c r="A2946" i="19" s="1"/>
  <c r="C2946" i="19"/>
  <c r="D2946" i="19"/>
  <c r="E2946" i="19"/>
  <c r="F2946" i="19"/>
  <c r="B2947" i="19"/>
  <c r="C2947" i="19"/>
  <c r="A2947" i="19" s="1"/>
  <c r="D2947" i="19"/>
  <c r="E2947" i="19"/>
  <c r="F2947" i="19" s="1"/>
  <c r="B2948" i="19"/>
  <c r="A2948" i="19" s="1"/>
  <c r="C2948" i="19"/>
  <c r="D2948" i="19"/>
  <c r="E2948" i="19"/>
  <c r="F2948" i="19" s="1"/>
  <c r="A2949" i="19"/>
  <c r="B2949" i="19"/>
  <c r="C2949" i="19"/>
  <c r="D2949" i="19"/>
  <c r="E2949" i="19"/>
  <c r="F2949" i="19" s="1"/>
  <c r="A2950" i="19"/>
  <c r="B2950" i="19"/>
  <c r="C2950" i="19"/>
  <c r="D2950" i="19"/>
  <c r="E2950" i="19"/>
  <c r="F2950" i="19"/>
  <c r="B2951" i="19"/>
  <c r="C2951" i="19"/>
  <c r="D2951" i="19"/>
  <c r="E2951" i="19"/>
  <c r="F2951" i="19" s="1"/>
  <c r="B2952" i="19"/>
  <c r="A2952" i="19" s="1"/>
  <c r="C2952" i="19"/>
  <c r="D2952" i="19"/>
  <c r="E2952" i="19"/>
  <c r="F2952" i="19" s="1"/>
  <c r="A2953" i="19"/>
  <c r="B2953" i="19"/>
  <c r="C2953" i="19"/>
  <c r="D2953" i="19"/>
  <c r="E2953" i="19"/>
  <c r="F2953" i="19" s="1"/>
  <c r="B2954" i="19"/>
  <c r="A2954" i="19" s="1"/>
  <c r="C2954" i="19"/>
  <c r="D2954" i="19"/>
  <c r="E2954" i="19"/>
  <c r="F2954" i="19"/>
  <c r="B2955" i="19"/>
  <c r="C2955" i="19"/>
  <c r="A2955" i="19" s="1"/>
  <c r="D2955" i="19"/>
  <c r="E2955" i="19"/>
  <c r="F2955" i="19" s="1"/>
  <c r="B2956" i="19"/>
  <c r="A2956" i="19" s="1"/>
  <c r="C2956" i="19"/>
  <c r="D2956" i="19"/>
  <c r="E2956" i="19"/>
  <c r="F2956" i="19" s="1"/>
  <c r="A2957" i="19"/>
  <c r="B2957" i="19"/>
  <c r="C2957" i="19"/>
  <c r="D2957" i="19"/>
  <c r="E2957" i="19"/>
  <c r="F2957" i="19" s="1"/>
  <c r="A2958" i="19"/>
  <c r="B2958" i="19"/>
  <c r="C2958" i="19"/>
  <c r="D2958" i="19"/>
  <c r="E2958" i="19"/>
  <c r="F2958" i="19"/>
  <c r="B2959" i="19"/>
  <c r="C2959" i="19"/>
  <c r="D2959" i="19"/>
  <c r="E2959" i="19"/>
  <c r="F2959" i="19" s="1"/>
  <c r="B2960" i="19"/>
  <c r="A2960" i="19" s="1"/>
  <c r="C2960" i="19"/>
  <c r="D2960" i="19"/>
  <c r="E2960" i="19"/>
  <c r="F2960" i="19" s="1"/>
  <c r="A2961" i="19"/>
  <c r="B2961" i="19"/>
  <c r="C2961" i="19"/>
  <c r="D2961" i="19"/>
  <c r="E2961" i="19"/>
  <c r="F2961" i="19" s="1"/>
  <c r="B2962" i="19"/>
  <c r="A2962" i="19" s="1"/>
  <c r="C2962" i="19"/>
  <c r="D2962" i="19"/>
  <c r="E2962" i="19"/>
  <c r="F2962" i="19"/>
  <c r="B2963" i="19"/>
  <c r="C2963" i="19"/>
  <c r="D2963" i="19"/>
  <c r="E2963" i="19"/>
  <c r="F2963" i="19" s="1"/>
  <c r="B2964" i="19"/>
  <c r="A2964" i="19" s="1"/>
  <c r="C2964" i="19"/>
  <c r="D2964" i="19"/>
  <c r="E2964" i="19"/>
  <c r="F2964" i="19" s="1"/>
  <c r="A2965" i="19"/>
  <c r="B2965" i="19"/>
  <c r="C2965" i="19"/>
  <c r="D2965" i="19"/>
  <c r="E2965" i="19"/>
  <c r="F2965" i="19" s="1"/>
  <c r="A2966" i="19"/>
  <c r="B2966" i="19"/>
  <c r="C2966" i="19"/>
  <c r="D2966" i="19"/>
  <c r="E2966" i="19"/>
  <c r="F2966" i="19"/>
  <c r="B2967" i="19"/>
  <c r="C2967" i="19"/>
  <c r="D2967" i="19"/>
  <c r="E2967" i="19"/>
  <c r="F2967" i="19" s="1"/>
  <c r="B2968" i="19"/>
  <c r="A2968" i="19" s="1"/>
  <c r="C2968" i="19"/>
  <c r="D2968" i="19"/>
  <c r="E2968" i="19"/>
  <c r="F2968" i="19" s="1"/>
  <c r="A2969" i="19"/>
  <c r="B2969" i="19"/>
  <c r="C2969" i="19"/>
  <c r="D2969" i="19"/>
  <c r="E2969" i="19"/>
  <c r="F2969" i="19" s="1"/>
  <c r="A2970" i="19"/>
  <c r="B2970" i="19"/>
  <c r="C2970" i="19"/>
  <c r="D2970" i="19"/>
  <c r="E2970" i="19"/>
  <c r="F2970" i="19"/>
  <c r="B2971" i="19"/>
  <c r="C2971" i="19"/>
  <c r="A2971" i="19" s="1"/>
  <c r="D2971" i="19"/>
  <c r="E2971" i="19"/>
  <c r="F2971" i="19" s="1"/>
  <c r="B2972" i="19"/>
  <c r="A2972" i="19" s="1"/>
  <c r="C2972" i="19"/>
  <c r="D2972" i="19"/>
  <c r="E2972" i="19"/>
  <c r="F2972" i="19" s="1"/>
  <c r="A2973" i="19"/>
  <c r="B2973" i="19"/>
  <c r="C2973" i="19"/>
  <c r="D2973" i="19"/>
  <c r="E2973" i="19"/>
  <c r="F2973" i="19" s="1"/>
  <c r="A2974" i="19"/>
  <c r="B2974" i="19"/>
  <c r="C2974" i="19"/>
  <c r="D2974" i="19"/>
  <c r="E2974" i="19"/>
  <c r="F2974" i="19"/>
  <c r="B2975" i="19"/>
  <c r="C2975" i="19"/>
  <c r="D2975" i="19"/>
  <c r="E2975" i="19"/>
  <c r="F2975" i="19" s="1"/>
  <c r="B2976" i="19"/>
  <c r="A2976" i="19" s="1"/>
  <c r="C2976" i="19"/>
  <c r="D2976" i="19"/>
  <c r="E2976" i="19"/>
  <c r="F2976" i="19" s="1"/>
  <c r="A2977" i="19"/>
  <c r="B2977" i="19"/>
  <c r="C2977" i="19"/>
  <c r="D2977" i="19"/>
  <c r="E2977" i="19"/>
  <c r="F2977" i="19" s="1"/>
  <c r="A2978" i="19"/>
  <c r="B2978" i="19"/>
  <c r="C2978" i="19"/>
  <c r="D2978" i="19"/>
  <c r="E2978" i="19"/>
  <c r="F2978" i="19"/>
  <c r="B2979" i="19"/>
  <c r="C2979" i="19"/>
  <c r="A2979" i="19" s="1"/>
  <c r="D2979" i="19"/>
  <c r="E2979" i="19"/>
  <c r="F2979" i="19" s="1"/>
  <c r="B2980" i="19"/>
  <c r="A2980" i="19" s="1"/>
  <c r="C2980" i="19"/>
  <c r="D2980" i="19"/>
  <c r="E2980" i="19"/>
  <c r="F2980" i="19" s="1"/>
  <c r="A2981" i="19"/>
  <c r="B2981" i="19"/>
  <c r="C2981" i="19"/>
  <c r="D2981" i="19"/>
  <c r="E2981" i="19"/>
  <c r="F2981" i="19" s="1"/>
  <c r="A2982" i="19"/>
  <c r="B2982" i="19"/>
  <c r="C2982" i="19"/>
  <c r="D2982" i="19"/>
  <c r="E2982" i="19"/>
  <c r="F2982" i="19"/>
  <c r="B2983" i="19"/>
  <c r="C2983" i="19"/>
  <c r="D2983" i="19"/>
  <c r="E2983" i="19"/>
  <c r="F2983" i="19" s="1"/>
  <c r="B2984" i="19"/>
  <c r="A2984" i="19" s="1"/>
  <c r="C2984" i="19"/>
  <c r="D2984" i="19"/>
  <c r="E2984" i="19"/>
  <c r="F2984" i="19" s="1"/>
  <c r="A2985" i="19"/>
  <c r="B2985" i="19"/>
  <c r="C2985" i="19"/>
  <c r="D2985" i="19"/>
  <c r="E2985" i="19"/>
  <c r="F2985" i="19" s="1"/>
  <c r="B2986" i="19"/>
  <c r="A2986" i="19" s="1"/>
  <c r="C2986" i="19"/>
  <c r="D2986" i="19"/>
  <c r="E2986" i="19"/>
  <c r="F2986" i="19"/>
  <c r="B2987" i="19"/>
  <c r="C2987" i="19"/>
  <c r="A2987" i="19" s="1"/>
  <c r="D2987" i="19"/>
  <c r="E2987" i="19"/>
  <c r="F2987" i="19" s="1"/>
  <c r="B2988" i="19"/>
  <c r="A2988" i="19" s="1"/>
  <c r="C2988" i="19"/>
  <c r="D2988" i="19"/>
  <c r="E2988" i="19"/>
  <c r="F2988" i="19" s="1"/>
  <c r="A2989" i="19"/>
  <c r="B2989" i="19"/>
  <c r="C2989" i="19"/>
  <c r="D2989" i="19"/>
  <c r="E2989" i="19"/>
  <c r="F2989" i="19" s="1"/>
  <c r="A2990" i="19"/>
  <c r="B2990" i="19"/>
  <c r="C2990" i="19"/>
  <c r="D2990" i="19"/>
  <c r="E2990" i="19"/>
  <c r="F2990" i="19"/>
  <c r="B2991" i="19"/>
  <c r="C2991" i="19"/>
  <c r="D2991" i="19"/>
  <c r="E2991" i="19"/>
  <c r="F2991" i="19" s="1"/>
  <c r="B2992" i="19"/>
  <c r="A2992" i="19" s="1"/>
  <c r="C2992" i="19"/>
  <c r="D2992" i="19"/>
  <c r="E2992" i="19"/>
  <c r="F2992" i="19" s="1"/>
  <c r="A2993" i="19"/>
  <c r="B2993" i="19"/>
  <c r="C2993" i="19"/>
  <c r="D2993" i="19"/>
  <c r="E2993" i="19"/>
  <c r="F2993" i="19" s="1"/>
  <c r="B2994" i="19"/>
  <c r="A2994" i="19" s="1"/>
  <c r="C2994" i="19"/>
  <c r="D2994" i="19"/>
  <c r="E2994" i="19"/>
  <c r="F2994" i="19"/>
  <c r="B2995" i="19"/>
  <c r="C2995" i="19"/>
  <c r="D2995" i="19"/>
  <c r="E2995" i="19"/>
  <c r="F2995" i="19" s="1"/>
  <c r="B2996" i="19"/>
  <c r="A2996" i="19" s="1"/>
  <c r="C2996" i="19"/>
  <c r="D2996" i="19"/>
  <c r="E2996" i="19"/>
  <c r="F2996" i="19" s="1"/>
  <c r="A2997" i="19"/>
  <c r="B2997" i="19"/>
  <c r="C2997" i="19"/>
  <c r="D2997" i="19"/>
  <c r="E2997" i="19"/>
  <c r="F2997" i="19" s="1"/>
  <c r="A2998" i="19"/>
  <c r="B2998" i="19"/>
  <c r="C2998" i="19"/>
  <c r="D2998" i="19"/>
  <c r="E2998" i="19"/>
  <c r="F2998" i="19"/>
  <c r="B2999" i="19"/>
  <c r="C2999" i="19"/>
  <c r="D2999" i="19"/>
  <c r="E2999" i="19"/>
  <c r="F2999" i="19" s="1"/>
  <c r="B3000" i="19"/>
  <c r="A3000" i="19" s="1"/>
  <c r="C3000" i="19"/>
  <c r="D3000" i="19"/>
  <c r="E3000" i="19"/>
  <c r="F3000" i="19" s="1"/>
  <c r="A3001" i="19"/>
  <c r="B3001" i="19"/>
  <c r="C3001" i="19"/>
  <c r="D3001" i="19"/>
  <c r="E3001" i="19"/>
  <c r="F3001" i="19" s="1"/>
  <c r="A3002" i="19"/>
  <c r="B3002" i="19"/>
  <c r="C3002" i="19"/>
  <c r="D3002" i="19"/>
  <c r="E3002" i="19"/>
  <c r="F3002" i="19"/>
  <c r="B3003" i="19"/>
  <c r="C3003" i="19"/>
  <c r="A3003" i="19" s="1"/>
  <c r="D3003" i="19"/>
  <c r="E3003" i="19"/>
  <c r="F3003" i="19" s="1"/>
  <c r="B3004" i="19"/>
  <c r="A3004" i="19" s="1"/>
  <c r="C3004" i="19"/>
  <c r="D3004" i="19"/>
  <c r="E3004" i="19"/>
  <c r="F3004" i="19" s="1"/>
  <c r="A3005" i="19"/>
  <c r="B3005" i="19"/>
  <c r="C3005" i="19"/>
  <c r="D3005" i="19"/>
  <c r="E3005" i="19"/>
  <c r="F3005" i="19" s="1"/>
  <c r="A3006" i="19"/>
  <c r="B3006" i="19"/>
  <c r="C3006" i="19"/>
  <c r="D3006" i="19"/>
  <c r="E3006" i="19"/>
  <c r="F3006" i="19"/>
  <c r="B3007" i="19"/>
  <c r="C3007" i="19"/>
  <c r="D3007" i="19"/>
  <c r="E3007" i="19"/>
  <c r="F3007" i="19" s="1"/>
  <c r="B3008" i="19"/>
  <c r="A3008" i="19" s="1"/>
  <c r="C3008" i="19"/>
  <c r="D3008" i="19"/>
  <c r="E3008" i="19"/>
  <c r="F3008" i="19" s="1"/>
  <c r="A3009" i="19"/>
  <c r="B3009" i="19"/>
  <c r="C3009" i="19"/>
  <c r="D3009" i="19"/>
  <c r="E3009" i="19"/>
  <c r="F3009" i="19" s="1"/>
  <c r="B3010" i="19"/>
  <c r="A3010" i="19" s="1"/>
  <c r="C3010" i="19"/>
  <c r="D3010" i="19"/>
  <c r="E3010" i="19"/>
  <c r="F3010" i="19"/>
  <c r="B3011" i="19"/>
  <c r="C3011" i="19"/>
  <c r="D3011" i="19"/>
  <c r="E3011" i="19"/>
  <c r="F3011" i="19" s="1"/>
  <c r="B3012" i="19"/>
  <c r="A3012" i="19" s="1"/>
  <c r="C3012" i="19"/>
  <c r="D3012" i="19"/>
  <c r="E3012" i="19"/>
  <c r="F3012" i="19" s="1"/>
  <c r="A3013" i="19"/>
  <c r="B3013" i="19"/>
  <c r="C3013" i="19"/>
  <c r="D3013" i="19"/>
  <c r="E3013" i="19"/>
  <c r="F3013" i="19" s="1"/>
  <c r="A3014" i="19"/>
  <c r="B3014" i="19"/>
  <c r="C3014" i="19"/>
  <c r="D3014" i="19"/>
  <c r="E3014" i="19"/>
  <c r="F3014" i="19"/>
  <c r="B3015" i="19"/>
  <c r="C3015" i="19"/>
  <c r="D3015" i="19"/>
  <c r="E3015" i="19"/>
  <c r="F3015" i="19" s="1"/>
  <c r="B3016" i="19"/>
  <c r="A3016" i="19" s="1"/>
  <c r="C3016" i="19"/>
  <c r="D3016" i="19"/>
  <c r="E3016" i="19"/>
  <c r="F3016" i="19" s="1"/>
  <c r="A3017" i="19"/>
  <c r="B3017" i="19"/>
  <c r="C3017" i="19"/>
  <c r="D3017" i="19"/>
  <c r="E3017" i="19"/>
  <c r="F3017" i="19" s="1"/>
  <c r="B3018" i="19"/>
  <c r="A3018" i="19" s="1"/>
  <c r="C3018" i="19"/>
  <c r="D3018" i="19"/>
  <c r="E3018" i="19"/>
  <c r="F3018" i="19"/>
  <c r="B3019" i="19"/>
  <c r="C3019" i="19"/>
  <c r="A3019" i="19" s="1"/>
  <c r="D3019" i="19"/>
  <c r="E3019" i="19"/>
  <c r="F3019" i="19" s="1"/>
  <c r="B3020" i="19"/>
  <c r="A3020" i="19" s="1"/>
  <c r="C3020" i="19"/>
  <c r="D3020" i="19"/>
  <c r="E3020" i="19"/>
  <c r="F3020" i="19" s="1"/>
  <c r="A3021" i="19"/>
  <c r="B3021" i="19"/>
  <c r="C3021" i="19"/>
  <c r="D3021" i="19"/>
  <c r="E3021" i="19"/>
  <c r="F3021" i="19" s="1"/>
  <c r="A3022" i="19"/>
  <c r="B3022" i="19"/>
  <c r="C3022" i="19"/>
  <c r="D3022" i="19"/>
  <c r="E3022" i="19"/>
  <c r="F3022" i="19"/>
  <c r="B3023" i="19"/>
  <c r="C3023" i="19"/>
  <c r="D3023" i="19"/>
  <c r="E3023" i="19"/>
  <c r="F3023" i="19" s="1"/>
  <c r="B3024" i="19"/>
  <c r="A3024" i="19" s="1"/>
  <c r="C3024" i="19"/>
  <c r="D3024" i="19"/>
  <c r="E3024" i="19"/>
  <c r="F3024" i="19" s="1"/>
  <c r="A3025" i="19"/>
  <c r="B3025" i="19"/>
  <c r="C3025" i="19"/>
  <c r="D3025" i="19"/>
  <c r="E3025" i="19"/>
  <c r="F3025" i="19" s="1"/>
  <c r="B3026" i="19"/>
  <c r="A3026" i="19" s="1"/>
  <c r="C3026" i="19"/>
  <c r="D3026" i="19"/>
  <c r="E3026" i="19"/>
  <c r="F3026" i="19"/>
  <c r="B3027" i="19"/>
  <c r="C3027" i="19"/>
  <c r="D3027" i="19"/>
  <c r="E3027" i="19"/>
  <c r="F3027" i="19" s="1"/>
  <c r="B3028" i="19"/>
  <c r="A3028" i="19" s="1"/>
  <c r="C3028" i="19"/>
  <c r="D3028" i="19"/>
  <c r="E3028" i="19"/>
  <c r="F3028" i="19" s="1"/>
  <c r="A3029" i="19"/>
  <c r="B3029" i="19"/>
  <c r="C3029" i="19"/>
  <c r="D3029" i="19"/>
  <c r="E3029" i="19"/>
  <c r="F3029" i="19" s="1"/>
  <c r="A3030" i="19"/>
  <c r="B3030" i="19"/>
  <c r="C3030" i="19"/>
  <c r="D3030" i="19"/>
  <c r="E3030" i="19"/>
  <c r="F3030" i="19"/>
  <c r="B3031" i="19"/>
  <c r="C3031" i="19"/>
  <c r="D3031" i="19"/>
  <c r="E3031" i="19"/>
  <c r="F3031" i="19" s="1"/>
  <c r="B3032" i="19"/>
  <c r="A3032" i="19" s="1"/>
  <c r="C3032" i="19"/>
  <c r="D3032" i="19"/>
  <c r="E3032" i="19"/>
  <c r="F3032" i="19" s="1"/>
  <c r="A3033" i="19"/>
  <c r="B3033" i="19"/>
  <c r="C3033" i="19"/>
  <c r="D3033" i="19"/>
  <c r="E3033" i="19"/>
  <c r="F3033" i="19" s="1"/>
  <c r="A3034" i="19"/>
  <c r="B3034" i="19"/>
  <c r="C3034" i="19"/>
  <c r="D3034" i="19"/>
  <c r="E3034" i="19"/>
  <c r="F3034" i="19"/>
  <c r="B3035" i="19"/>
  <c r="C3035" i="19"/>
  <c r="A3035" i="19" s="1"/>
  <c r="D3035" i="19"/>
  <c r="E3035" i="19"/>
  <c r="F3035" i="19" s="1"/>
  <c r="B3036" i="19"/>
  <c r="A3036" i="19" s="1"/>
  <c r="C3036" i="19"/>
  <c r="D3036" i="19"/>
  <c r="E3036" i="19"/>
  <c r="F3036" i="19" s="1"/>
  <c r="A3037" i="19"/>
  <c r="B3037" i="19"/>
  <c r="C3037" i="19"/>
  <c r="D3037" i="19"/>
  <c r="E3037" i="19"/>
  <c r="F3037" i="19" s="1"/>
  <c r="A3038" i="19"/>
  <c r="B3038" i="19"/>
  <c r="C3038" i="19"/>
  <c r="D3038" i="19"/>
  <c r="E3038" i="19"/>
  <c r="F3038" i="19"/>
  <c r="B3039" i="19"/>
  <c r="C3039" i="19"/>
  <c r="D3039" i="19"/>
  <c r="E3039" i="19"/>
  <c r="F3039" i="19" s="1"/>
  <c r="B3040" i="19"/>
  <c r="A3040" i="19" s="1"/>
  <c r="C3040" i="19"/>
  <c r="D3040" i="19"/>
  <c r="E3040" i="19"/>
  <c r="F3040" i="19" s="1"/>
  <c r="A3041" i="19"/>
  <c r="B3041" i="19"/>
  <c r="C3041" i="19"/>
  <c r="D3041" i="19"/>
  <c r="E3041" i="19"/>
  <c r="F3041" i="19" s="1"/>
  <c r="B3042" i="19"/>
  <c r="A3042" i="19" s="1"/>
  <c r="C3042" i="19"/>
  <c r="D3042" i="19"/>
  <c r="E3042" i="19"/>
  <c r="F3042" i="19"/>
  <c r="B3043" i="19"/>
  <c r="C3043" i="19"/>
  <c r="A3043" i="19" s="1"/>
  <c r="D3043" i="19"/>
  <c r="E3043" i="19"/>
  <c r="F3043" i="19" s="1"/>
  <c r="B3044" i="19"/>
  <c r="A3044" i="19" s="1"/>
  <c r="C3044" i="19"/>
  <c r="D3044" i="19"/>
  <c r="E3044" i="19"/>
  <c r="F3044" i="19" s="1"/>
  <c r="A3045" i="19"/>
  <c r="B3045" i="19"/>
  <c r="C3045" i="19"/>
  <c r="D3045" i="19"/>
  <c r="E3045" i="19"/>
  <c r="F3045" i="19" s="1"/>
  <c r="A3046" i="19"/>
  <c r="B3046" i="19"/>
  <c r="C3046" i="19"/>
  <c r="D3046" i="19"/>
  <c r="E3046" i="19"/>
  <c r="F3046" i="19"/>
  <c r="B3047" i="19"/>
  <c r="C3047" i="19"/>
  <c r="D3047" i="19"/>
  <c r="E3047" i="19"/>
  <c r="F3047" i="19" s="1"/>
  <c r="B3048" i="19"/>
  <c r="A3048" i="19" s="1"/>
  <c r="C3048" i="19"/>
  <c r="D3048" i="19"/>
  <c r="E3048" i="19"/>
  <c r="F3048" i="19" s="1"/>
  <c r="A3049" i="19"/>
  <c r="B3049" i="19"/>
  <c r="C3049" i="19"/>
  <c r="D3049" i="19"/>
  <c r="E3049" i="19"/>
  <c r="F3049" i="19" s="1"/>
  <c r="B3050" i="19"/>
  <c r="A3050" i="19" s="1"/>
  <c r="C3050" i="19"/>
  <c r="D3050" i="19"/>
  <c r="E3050" i="19"/>
  <c r="F3050" i="19"/>
  <c r="B3051" i="19"/>
  <c r="C3051" i="19"/>
  <c r="A3051" i="19" s="1"/>
  <c r="D3051" i="19"/>
  <c r="E3051" i="19"/>
  <c r="F3051" i="19" s="1"/>
  <c r="B3052" i="19"/>
  <c r="A3052" i="19" s="1"/>
  <c r="C3052" i="19"/>
  <c r="D3052" i="19"/>
  <c r="E3052" i="19"/>
  <c r="F3052" i="19" s="1"/>
  <c r="A3053" i="19"/>
  <c r="B3053" i="19"/>
  <c r="C3053" i="19"/>
  <c r="D3053" i="19"/>
  <c r="E3053" i="19"/>
  <c r="F3053" i="19" s="1"/>
  <c r="A3054" i="19"/>
  <c r="B3054" i="19"/>
  <c r="C3054" i="19"/>
  <c r="D3054" i="19"/>
  <c r="E3054" i="19"/>
  <c r="F3054" i="19"/>
  <c r="B3055" i="19"/>
  <c r="C3055" i="19"/>
  <c r="D3055" i="19"/>
  <c r="E3055" i="19"/>
  <c r="F3055" i="19" s="1"/>
  <c r="B3056" i="19"/>
  <c r="A3056" i="19" s="1"/>
  <c r="C3056" i="19"/>
  <c r="D3056" i="19"/>
  <c r="E3056" i="19"/>
  <c r="F3056" i="19" s="1"/>
  <c r="B3057" i="19"/>
  <c r="C3057" i="19"/>
  <c r="D3057" i="19"/>
  <c r="A3057" i="19" s="1"/>
  <c r="E3057" i="19"/>
  <c r="F3057" i="19" s="1"/>
  <c r="B3058" i="19"/>
  <c r="A3058" i="19" s="1"/>
  <c r="C3058" i="19"/>
  <c r="D3058" i="19"/>
  <c r="E3058" i="19"/>
  <c r="F3058" i="19"/>
  <c r="B3059" i="19"/>
  <c r="C3059" i="19"/>
  <c r="A3059" i="19" s="1"/>
  <c r="D3059" i="19"/>
  <c r="E3059" i="19"/>
  <c r="F3059" i="19" s="1"/>
  <c r="B3060" i="19"/>
  <c r="A3060" i="19" s="1"/>
  <c r="C3060" i="19"/>
  <c r="D3060" i="19"/>
  <c r="E3060" i="19"/>
  <c r="F3060" i="19" s="1"/>
  <c r="A3061" i="19"/>
  <c r="B3061" i="19"/>
  <c r="C3061" i="19"/>
  <c r="D3061" i="19"/>
  <c r="E3061" i="19"/>
  <c r="F3061" i="19" s="1"/>
  <c r="A3062" i="19"/>
  <c r="B3062" i="19"/>
  <c r="C3062" i="19"/>
  <c r="D3062" i="19"/>
  <c r="E3062" i="19"/>
  <c r="F3062" i="19"/>
  <c r="B3063" i="19"/>
  <c r="C3063" i="19"/>
  <c r="D3063" i="19"/>
  <c r="E3063" i="19"/>
  <c r="F3063" i="19" s="1"/>
  <c r="B3064" i="19"/>
  <c r="A3064" i="19" s="1"/>
  <c r="C3064" i="19"/>
  <c r="D3064" i="19"/>
  <c r="E3064" i="19"/>
  <c r="F3064" i="19" s="1"/>
  <c r="B3065" i="19"/>
  <c r="C3065" i="19"/>
  <c r="D3065" i="19"/>
  <c r="A3065" i="19" s="1"/>
  <c r="E3065" i="19"/>
  <c r="F3065" i="19" s="1"/>
  <c r="B3066" i="19"/>
  <c r="A3066" i="19" s="1"/>
  <c r="C3066" i="19"/>
  <c r="D3066" i="19"/>
  <c r="E3066" i="19"/>
  <c r="F3066" i="19"/>
  <c r="B3067" i="19"/>
  <c r="C3067" i="19"/>
  <c r="A3067" i="19" s="1"/>
  <c r="D3067" i="19"/>
  <c r="E3067" i="19"/>
  <c r="F3067" i="19" s="1"/>
  <c r="B3068" i="19"/>
  <c r="A3068" i="19" s="1"/>
  <c r="C3068" i="19"/>
  <c r="D3068" i="19"/>
  <c r="E3068" i="19"/>
  <c r="F3068" i="19" s="1"/>
  <c r="A3069" i="19"/>
  <c r="B3069" i="19"/>
  <c r="C3069" i="19"/>
  <c r="D3069" i="19"/>
  <c r="E3069" i="19"/>
  <c r="F3069" i="19" s="1"/>
  <c r="A3070" i="19"/>
  <c r="B3070" i="19"/>
  <c r="C3070" i="19"/>
  <c r="D3070" i="19"/>
  <c r="E3070" i="19"/>
  <c r="F3070" i="19"/>
  <c r="B3071" i="19"/>
  <c r="C3071" i="19"/>
  <c r="D3071" i="19"/>
  <c r="E3071" i="19"/>
  <c r="F3071" i="19" s="1"/>
  <c r="B3072" i="19"/>
  <c r="A3072" i="19" s="1"/>
  <c r="C3072" i="19"/>
  <c r="D3072" i="19"/>
  <c r="E3072" i="19"/>
  <c r="F3072" i="19" s="1"/>
  <c r="B3073" i="19"/>
  <c r="C3073" i="19"/>
  <c r="D3073" i="19"/>
  <c r="A3073" i="19" s="1"/>
  <c r="E3073" i="19"/>
  <c r="F3073" i="19" s="1"/>
  <c r="A3074" i="19"/>
  <c r="B3074" i="19"/>
  <c r="C3074" i="19"/>
  <c r="D3074" i="19"/>
  <c r="E3074" i="19"/>
  <c r="F3074" i="19"/>
  <c r="B3075" i="19"/>
  <c r="C3075" i="19"/>
  <c r="D3075" i="19"/>
  <c r="E3075" i="19"/>
  <c r="F3075" i="19" s="1"/>
  <c r="B3076" i="19"/>
  <c r="A3076" i="19" s="1"/>
  <c r="C3076" i="19"/>
  <c r="D3076" i="19"/>
  <c r="E3076" i="19"/>
  <c r="F3076" i="19" s="1"/>
  <c r="A3077" i="19"/>
  <c r="B3077" i="19"/>
  <c r="C3077" i="19"/>
  <c r="D3077" i="19"/>
  <c r="E3077" i="19"/>
  <c r="F3077" i="19" s="1"/>
  <c r="A3078" i="19"/>
  <c r="B3078" i="19"/>
  <c r="C3078" i="19"/>
  <c r="D3078" i="19"/>
  <c r="E3078" i="19"/>
  <c r="F3078" i="19"/>
  <c r="B3079" i="19"/>
  <c r="C3079" i="19"/>
  <c r="D3079" i="19"/>
  <c r="E3079" i="19"/>
  <c r="F3079" i="19" s="1"/>
  <c r="B3080" i="19"/>
  <c r="A3080" i="19" s="1"/>
  <c r="C3080" i="19"/>
  <c r="D3080" i="19"/>
  <c r="E3080" i="19"/>
  <c r="F3080" i="19" s="1"/>
  <c r="B3081" i="19"/>
  <c r="C3081" i="19"/>
  <c r="D3081" i="19"/>
  <c r="A3081" i="19" s="1"/>
  <c r="E3081" i="19"/>
  <c r="F3081" i="19" s="1"/>
  <c r="A3082" i="19"/>
  <c r="B3082" i="19"/>
  <c r="C3082" i="19"/>
  <c r="D3082" i="19"/>
  <c r="E3082" i="19"/>
  <c r="F3082" i="19"/>
  <c r="B3083" i="19"/>
  <c r="C3083" i="19"/>
  <c r="A3083" i="19" s="1"/>
  <c r="D3083" i="19"/>
  <c r="E3083" i="19"/>
  <c r="F3083" i="19" s="1"/>
  <c r="B3084" i="19"/>
  <c r="A3084" i="19" s="1"/>
  <c r="C3084" i="19"/>
  <c r="D3084" i="19"/>
  <c r="E3084" i="19"/>
  <c r="F3084" i="19" s="1"/>
  <c r="A3085" i="19"/>
  <c r="B3085" i="19"/>
  <c r="C3085" i="19"/>
  <c r="D3085" i="19"/>
  <c r="E3085" i="19"/>
  <c r="F3085" i="19" s="1"/>
  <c r="A3086" i="19"/>
  <c r="B3086" i="19"/>
  <c r="C3086" i="19"/>
  <c r="D3086" i="19"/>
  <c r="E3086" i="19"/>
  <c r="F3086" i="19"/>
  <c r="B3087" i="19"/>
  <c r="C3087" i="19"/>
  <c r="D3087" i="19"/>
  <c r="E3087" i="19"/>
  <c r="F3087" i="19" s="1"/>
  <c r="B3088" i="19"/>
  <c r="A3088" i="19" s="1"/>
  <c r="C3088" i="19"/>
  <c r="D3088" i="19"/>
  <c r="E3088" i="19"/>
  <c r="F3088" i="19" s="1"/>
  <c r="B3089" i="19"/>
  <c r="C3089" i="19"/>
  <c r="D3089" i="19"/>
  <c r="A3089" i="19" s="1"/>
  <c r="E3089" i="19"/>
  <c r="F3089" i="19" s="1"/>
  <c r="A3090" i="19"/>
  <c r="B3090" i="19"/>
  <c r="C3090" i="19"/>
  <c r="D3090" i="19"/>
  <c r="E3090" i="19"/>
  <c r="F3090" i="19"/>
  <c r="B3091" i="19"/>
  <c r="C3091" i="19"/>
  <c r="D3091" i="19"/>
  <c r="E3091" i="19"/>
  <c r="F3091" i="19" s="1"/>
  <c r="B3092" i="19"/>
  <c r="A3092" i="19" s="1"/>
  <c r="C3092" i="19"/>
  <c r="D3092" i="19"/>
  <c r="E3092" i="19"/>
  <c r="F3092" i="19" s="1"/>
  <c r="A3093" i="19"/>
  <c r="B3093" i="19"/>
  <c r="C3093" i="19"/>
  <c r="D3093" i="19"/>
  <c r="E3093" i="19"/>
  <c r="F3093" i="19" s="1"/>
  <c r="A3094" i="19"/>
  <c r="B3094" i="19"/>
  <c r="C3094" i="19"/>
  <c r="D3094" i="19"/>
  <c r="E3094" i="19"/>
  <c r="F3094" i="19"/>
  <c r="B3095" i="19"/>
  <c r="C3095" i="19"/>
  <c r="D3095" i="19"/>
  <c r="E3095" i="19"/>
  <c r="F3095" i="19" s="1"/>
  <c r="B3096" i="19"/>
  <c r="A3096" i="19" s="1"/>
  <c r="C3096" i="19"/>
  <c r="D3096" i="19"/>
  <c r="E3096" i="19"/>
  <c r="F3096" i="19" s="1"/>
  <c r="B3097" i="19"/>
  <c r="C3097" i="19"/>
  <c r="D3097" i="19"/>
  <c r="A3097" i="19" s="1"/>
  <c r="E3097" i="19"/>
  <c r="F3097" i="19" s="1"/>
  <c r="B3098" i="19"/>
  <c r="A3098" i="19" s="1"/>
  <c r="C3098" i="19"/>
  <c r="D3098" i="19"/>
  <c r="E3098" i="19"/>
  <c r="F3098" i="19"/>
  <c r="B3099" i="19"/>
  <c r="C3099" i="19"/>
  <c r="D3099" i="19"/>
  <c r="E3099" i="19"/>
  <c r="F3099" i="19" s="1"/>
  <c r="B3100" i="19"/>
  <c r="A3100" i="19" s="1"/>
  <c r="C3100" i="19"/>
  <c r="D3100" i="19"/>
  <c r="E3100" i="19"/>
  <c r="F3100" i="19" s="1"/>
  <c r="A3101" i="19"/>
  <c r="B3101" i="19"/>
  <c r="C3101" i="19"/>
  <c r="D3101" i="19"/>
  <c r="E3101" i="19"/>
  <c r="F3101" i="19" s="1"/>
  <c r="A3102" i="19"/>
  <c r="B3102" i="19"/>
  <c r="C3102" i="19"/>
  <c r="D3102" i="19"/>
  <c r="E3102" i="19"/>
  <c r="F3102" i="19"/>
  <c r="B3103" i="19"/>
  <c r="C3103" i="19"/>
  <c r="D3103" i="19"/>
  <c r="E3103" i="19"/>
  <c r="F3103" i="19" s="1"/>
  <c r="B3104" i="19"/>
  <c r="A3104" i="19" s="1"/>
  <c r="C3104" i="19"/>
  <c r="D3104" i="19"/>
  <c r="E3104" i="19"/>
  <c r="F3104" i="19" s="1"/>
  <c r="B3105" i="19"/>
  <c r="C3105" i="19"/>
  <c r="D3105" i="19"/>
  <c r="A3105" i="19" s="1"/>
  <c r="E3105" i="19"/>
  <c r="F3105" i="19" s="1"/>
  <c r="A3106" i="19"/>
  <c r="B3106" i="19"/>
  <c r="C3106" i="19"/>
  <c r="D3106" i="19"/>
  <c r="E3106" i="19"/>
  <c r="F3106" i="19"/>
  <c r="B3107" i="19"/>
  <c r="C3107" i="19"/>
  <c r="A3107" i="19" s="1"/>
  <c r="D3107" i="19"/>
  <c r="E3107" i="19"/>
  <c r="F3107" i="19" s="1"/>
  <c r="B3108" i="19"/>
  <c r="A3108" i="19" s="1"/>
  <c r="C3108" i="19"/>
  <c r="D3108" i="19"/>
  <c r="E3108" i="19"/>
  <c r="F3108" i="19" s="1"/>
  <c r="A3109" i="19"/>
  <c r="B3109" i="19"/>
  <c r="C3109" i="19"/>
  <c r="D3109" i="19"/>
  <c r="E3109" i="19"/>
  <c r="F3109" i="19" s="1"/>
  <c r="B3110" i="19"/>
  <c r="A3110" i="19" s="1"/>
  <c r="C3110" i="19"/>
  <c r="D3110" i="19"/>
  <c r="E3110" i="19"/>
  <c r="F3110" i="19"/>
  <c r="B3111" i="19"/>
  <c r="C3111" i="19"/>
  <c r="D3111" i="19"/>
  <c r="E3111" i="19"/>
  <c r="F3111" i="19" s="1"/>
  <c r="B3112" i="19"/>
  <c r="A3112" i="19" s="1"/>
  <c r="C3112" i="19"/>
  <c r="D3112" i="19"/>
  <c r="E3112" i="19"/>
  <c r="F3112" i="19" s="1"/>
  <c r="B3113" i="19"/>
  <c r="C3113" i="19"/>
  <c r="D3113" i="19"/>
  <c r="A3113" i="19" s="1"/>
  <c r="E3113" i="19"/>
  <c r="F3113" i="19" s="1"/>
  <c r="B3114" i="19"/>
  <c r="A3114" i="19" s="1"/>
  <c r="C3114" i="19"/>
  <c r="D3114" i="19"/>
  <c r="E3114" i="19"/>
  <c r="F3114" i="19"/>
  <c r="B3115" i="19"/>
  <c r="C3115" i="19"/>
  <c r="A3115" i="19" s="1"/>
  <c r="D3115" i="19"/>
  <c r="E3115" i="19"/>
  <c r="F3115" i="19" s="1"/>
  <c r="B3116" i="19"/>
  <c r="A3116" i="19" s="1"/>
  <c r="C3116" i="19"/>
  <c r="D3116" i="19"/>
  <c r="E3116" i="19"/>
  <c r="F3116" i="19" s="1"/>
  <c r="AE3116" i="19"/>
  <c r="B3117" i="19"/>
  <c r="C3117" i="19"/>
  <c r="A3117" i="19" s="1"/>
  <c r="D3117" i="19"/>
  <c r="E3117" i="19"/>
  <c r="F3117" i="19"/>
  <c r="A3118" i="19"/>
  <c r="B3118" i="19"/>
  <c r="C3118" i="19"/>
  <c r="D3118" i="19"/>
  <c r="E3118" i="19"/>
  <c r="F3118" i="19" s="1"/>
  <c r="B3119" i="19"/>
  <c r="C3119" i="19"/>
  <c r="D3119" i="19"/>
  <c r="E3119" i="19"/>
  <c r="F3119" i="19" s="1"/>
  <c r="B3120" i="19"/>
  <c r="C3120" i="19"/>
  <c r="D3120" i="19"/>
  <c r="A3120" i="19" s="1"/>
  <c r="E3120" i="19"/>
  <c r="F3120" i="19" s="1"/>
  <c r="B3121" i="19"/>
  <c r="C3121" i="19"/>
  <c r="A3121" i="19" s="1"/>
  <c r="D3121" i="19"/>
  <c r="E3121" i="19"/>
  <c r="F3121" i="19"/>
  <c r="A3122" i="19"/>
  <c r="B3122" i="19"/>
  <c r="C3122" i="19"/>
  <c r="D3122" i="19"/>
  <c r="E3122" i="19"/>
  <c r="F3122" i="19" s="1"/>
  <c r="B3123" i="19"/>
  <c r="C3123" i="19"/>
  <c r="D3123" i="19"/>
  <c r="E3123" i="19"/>
  <c r="F3123" i="19" s="1"/>
  <c r="B3124" i="19"/>
  <c r="C3124" i="19"/>
  <c r="D3124" i="19"/>
  <c r="A3124" i="19" s="1"/>
  <c r="E3124" i="19"/>
  <c r="F3124" i="19"/>
  <c r="B3125" i="19"/>
  <c r="C3125" i="19"/>
  <c r="A3125" i="19" s="1"/>
  <c r="D3125" i="19"/>
  <c r="E3125" i="19"/>
  <c r="F3125" i="19"/>
  <c r="A3126" i="19"/>
  <c r="B3126" i="19"/>
  <c r="C3126" i="19"/>
  <c r="D3126" i="19"/>
  <c r="E3126" i="19"/>
  <c r="F3126" i="19" s="1"/>
  <c r="B3127" i="19"/>
  <c r="C3127" i="19"/>
  <c r="D3127" i="19"/>
  <c r="E3127" i="19"/>
  <c r="F3127" i="19" s="1"/>
  <c r="B3128" i="19"/>
  <c r="C3128" i="19"/>
  <c r="D3128" i="19"/>
  <c r="A3128" i="19" s="1"/>
  <c r="E3128" i="19"/>
  <c r="F3128" i="19" s="1"/>
  <c r="B3129" i="19"/>
  <c r="C3129" i="19"/>
  <c r="A3129" i="19" s="1"/>
  <c r="D3129" i="19"/>
  <c r="E3129" i="19"/>
  <c r="F3129" i="19"/>
  <c r="A3130" i="19"/>
  <c r="B3130" i="19"/>
  <c r="C3130" i="19"/>
  <c r="D3130" i="19"/>
  <c r="E3130" i="19"/>
  <c r="F3130" i="19" s="1"/>
  <c r="B3131" i="19"/>
  <c r="C3131" i="19"/>
  <c r="D3131" i="19"/>
  <c r="E3131" i="19"/>
  <c r="F3131" i="19" s="1"/>
  <c r="B3132" i="19"/>
  <c r="C3132" i="19"/>
  <c r="D3132" i="19"/>
  <c r="A3132" i="19" s="1"/>
  <c r="E3132" i="19"/>
  <c r="F3132" i="19"/>
  <c r="B3133" i="19"/>
  <c r="C3133" i="19"/>
  <c r="A3133" i="19" s="1"/>
  <c r="D3133" i="19"/>
  <c r="E3133" i="19"/>
  <c r="F3133" i="19"/>
  <c r="A3134" i="19"/>
  <c r="B3134" i="19"/>
  <c r="C3134" i="19"/>
  <c r="D3134" i="19"/>
  <c r="E3134" i="19"/>
  <c r="F3134" i="19" s="1"/>
  <c r="B3135" i="19"/>
  <c r="C3135" i="19"/>
  <c r="D3135" i="19"/>
  <c r="E3135" i="19"/>
  <c r="F3135" i="19" s="1"/>
  <c r="B3136" i="19"/>
  <c r="C3136" i="19"/>
  <c r="D3136" i="19"/>
  <c r="A3136" i="19" s="1"/>
  <c r="E3136" i="19"/>
  <c r="F3136" i="19" s="1"/>
  <c r="B3137" i="19"/>
  <c r="C3137" i="19"/>
  <c r="A3137" i="19" s="1"/>
  <c r="D3137" i="19"/>
  <c r="E3137" i="19"/>
  <c r="F3137" i="19"/>
  <c r="A3138" i="19"/>
  <c r="B3138" i="19"/>
  <c r="C3138" i="19"/>
  <c r="D3138" i="19"/>
  <c r="E3138" i="19"/>
  <c r="F3138" i="19" s="1"/>
  <c r="B3139" i="19"/>
  <c r="C3139" i="19"/>
  <c r="D3139" i="19"/>
  <c r="E3139" i="19"/>
  <c r="F3139" i="19" s="1"/>
  <c r="B3140" i="19"/>
  <c r="C3140" i="19"/>
  <c r="D3140" i="19"/>
  <c r="A3140" i="19" s="1"/>
  <c r="E3140" i="19"/>
  <c r="F3140" i="19"/>
  <c r="B3141" i="19"/>
  <c r="C3141" i="19"/>
  <c r="A3141" i="19" s="1"/>
  <c r="D3141" i="19"/>
  <c r="E3141" i="19"/>
  <c r="F3141" i="19"/>
  <c r="A3142" i="19"/>
  <c r="B3142" i="19"/>
  <c r="C3142" i="19"/>
  <c r="D3142" i="19"/>
  <c r="E3142" i="19"/>
  <c r="F3142" i="19" s="1"/>
  <c r="B3143" i="19"/>
  <c r="C3143" i="19"/>
  <c r="D3143" i="19"/>
  <c r="E3143" i="19"/>
  <c r="F3143" i="19" s="1"/>
  <c r="B3144" i="19"/>
  <c r="C3144" i="19"/>
  <c r="D3144" i="19"/>
  <c r="A3144" i="19" s="1"/>
  <c r="E3144" i="19"/>
  <c r="F3144" i="19" s="1"/>
  <c r="B3145" i="19"/>
  <c r="C3145" i="19"/>
  <c r="A3145" i="19" s="1"/>
  <c r="D3145" i="19"/>
  <c r="E3145" i="19"/>
  <c r="F3145" i="19"/>
  <c r="A3146" i="19"/>
  <c r="B3146" i="19"/>
  <c r="C3146" i="19"/>
  <c r="D3146" i="19"/>
  <c r="E3146" i="19"/>
  <c r="F3146" i="19" s="1"/>
  <c r="B3147" i="19"/>
  <c r="C3147" i="19"/>
  <c r="D3147" i="19"/>
  <c r="E3147" i="19"/>
  <c r="F3147" i="19" s="1"/>
  <c r="B3148" i="19"/>
  <c r="C3148" i="19"/>
  <c r="D3148" i="19"/>
  <c r="A3148" i="19" s="1"/>
  <c r="E3148" i="19"/>
  <c r="F3148" i="19"/>
  <c r="B3149" i="19"/>
  <c r="C3149" i="19"/>
  <c r="A3149" i="19" s="1"/>
  <c r="D3149" i="19"/>
  <c r="E3149" i="19"/>
  <c r="F3149" i="19"/>
  <c r="A3150" i="19"/>
  <c r="B3150" i="19"/>
  <c r="C3150" i="19"/>
  <c r="D3150" i="19"/>
  <c r="E3150" i="19"/>
  <c r="F3150" i="19" s="1"/>
  <c r="B3151" i="19"/>
  <c r="C3151" i="19"/>
  <c r="D3151" i="19"/>
  <c r="E3151" i="19"/>
  <c r="F3151" i="19" s="1"/>
  <c r="A3152" i="19"/>
  <c r="B3152" i="19"/>
  <c r="C3152" i="19"/>
  <c r="D3152" i="19"/>
  <c r="E3152" i="19"/>
  <c r="F3152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B3155" i="19"/>
  <c r="C3155" i="19"/>
  <c r="D3155" i="19"/>
  <c r="E3155" i="19"/>
  <c r="F3155" i="19" s="1"/>
  <c r="B3156" i="19"/>
  <c r="C3156" i="19"/>
  <c r="D3156" i="19"/>
  <c r="E3156" i="19"/>
  <c r="F3156" i="19" s="1"/>
  <c r="B3157" i="19"/>
  <c r="C3157" i="19"/>
  <c r="D3157" i="19"/>
  <c r="E3157" i="19"/>
  <c r="F3157" i="19"/>
  <c r="B3158" i="19"/>
  <c r="A3158" i="19" s="1"/>
  <c r="C3158" i="19"/>
  <c r="D3158" i="19"/>
  <c r="E3158" i="19"/>
  <c r="F3158" i="19"/>
  <c r="B3159" i="19"/>
  <c r="C3159" i="19"/>
  <c r="D3159" i="19"/>
  <c r="E3159" i="19"/>
  <c r="F3159" i="19" s="1"/>
  <c r="A3160" i="19"/>
  <c r="B3160" i="19"/>
  <c r="C3160" i="19"/>
  <c r="D3160" i="19"/>
  <c r="E3160" i="19"/>
  <c r="F3160" i="19" s="1"/>
  <c r="B3161" i="19"/>
  <c r="C3161" i="19"/>
  <c r="D3161" i="19"/>
  <c r="E3161" i="19"/>
  <c r="F3161" i="19"/>
  <c r="B3162" i="19"/>
  <c r="A3162" i="19" s="1"/>
  <c r="C3162" i="19"/>
  <c r="D3162" i="19"/>
  <c r="E3162" i="19"/>
  <c r="F3162" i="19"/>
  <c r="B3163" i="19"/>
  <c r="C3163" i="19"/>
  <c r="D3163" i="19"/>
  <c r="E3163" i="19"/>
  <c r="F3163" i="19" s="1"/>
  <c r="B3164" i="19"/>
  <c r="C3164" i="19"/>
  <c r="D3164" i="19"/>
  <c r="E3164" i="19"/>
  <c r="F3164" i="19" s="1"/>
  <c r="B3165" i="19"/>
  <c r="C3165" i="19"/>
  <c r="A3165" i="19" s="1"/>
  <c r="D3165" i="19"/>
  <c r="E3165" i="19"/>
  <c r="F3165" i="19"/>
  <c r="A3166" i="19"/>
  <c r="B3166" i="19"/>
  <c r="C3166" i="19"/>
  <c r="D3166" i="19"/>
  <c r="E3166" i="19"/>
  <c r="F3166" i="19" s="1"/>
  <c r="B3167" i="19"/>
  <c r="C3167" i="19"/>
  <c r="D3167" i="19"/>
  <c r="E3167" i="19"/>
  <c r="F3167" i="19" s="1"/>
  <c r="B3168" i="19"/>
  <c r="A3168" i="19" s="1"/>
  <c r="C3168" i="19"/>
  <c r="D3168" i="19"/>
  <c r="E3168" i="19"/>
  <c r="F3168" i="19" s="1"/>
  <c r="B3169" i="19"/>
  <c r="C3169" i="19"/>
  <c r="A3169" i="19" s="1"/>
  <c r="D3169" i="19"/>
  <c r="E3169" i="19"/>
  <c r="F3169" i="19"/>
  <c r="B3170" i="19"/>
  <c r="A3170" i="19" s="1"/>
  <c r="C3170" i="19"/>
  <c r="D3170" i="19"/>
  <c r="E3170" i="19"/>
  <c r="F3170" i="19" s="1"/>
  <c r="B3171" i="19"/>
  <c r="A3171" i="19" s="1"/>
  <c r="C3171" i="19"/>
  <c r="D3171" i="19"/>
  <c r="E3171" i="19"/>
  <c r="F3171" i="19" s="1"/>
  <c r="A3172" i="19"/>
  <c r="B3172" i="19"/>
  <c r="C3172" i="19"/>
  <c r="D3172" i="19"/>
  <c r="E3172" i="19"/>
  <c r="F3172" i="19" s="1"/>
  <c r="B3173" i="19"/>
  <c r="C3173" i="19"/>
  <c r="A3173" i="19" s="1"/>
  <c r="D3173" i="19"/>
  <c r="E3173" i="19"/>
  <c r="F3173" i="19" s="1"/>
  <c r="B3174" i="19"/>
  <c r="A3174" i="19" s="1"/>
  <c r="C3174" i="19"/>
  <c r="D3174" i="19"/>
  <c r="E3174" i="19"/>
  <c r="F3174" i="19"/>
  <c r="A3175" i="19"/>
  <c r="B3175" i="19"/>
  <c r="C3175" i="19"/>
  <c r="D3175" i="19"/>
  <c r="E3175" i="19"/>
  <c r="F3175" i="19" s="1"/>
  <c r="B3176" i="19"/>
  <c r="C3176" i="19"/>
  <c r="D3176" i="19"/>
  <c r="E3176" i="19"/>
  <c r="F3176" i="19" s="1"/>
  <c r="B3177" i="19"/>
  <c r="C3177" i="19"/>
  <c r="A3177" i="19" s="1"/>
  <c r="D3177" i="19"/>
  <c r="E3177" i="19"/>
  <c r="F3177" i="19"/>
  <c r="A3178" i="19"/>
  <c r="B3178" i="19"/>
  <c r="C3178" i="19"/>
  <c r="D3178" i="19"/>
  <c r="E3178" i="19"/>
  <c r="F3178" i="19" s="1"/>
  <c r="B3179" i="19"/>
  <c r="A3179" i="19" s="1"/>
  <c r="C3179" i="19"/>
  <c r="D3179" i="19"/>
  <c r="E3179" i="19"/>
  <c r="F3179" i="19" s="1"/>
  <c r="B3180" i="19"/>
  <c r="A3180" i="19" s="1"/>
  <c r="C3180" i="19"/>
  <c r="D3180" i="19"/>
  <c r="E3180" i="19"/>
  <c r="F3180" i="19"/>
  <c r="B3181" i="19"/>
  <c r="C3181" i="19"/>
  <c r="D3181" i="19"/>
  <c r="E3181" i="19"/>
  <c r="F3181" i="19" s="1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 s="1"/>
  <c r="B3184" i="19"/>
  <c r="C3184" i="19"/>
  <c r="D3184" i="19"/>
  <c r="E3184" i="19"/>
  <c r="F3184" i="19"/>
  <c r="B3185" i="19"/>
  <c r="C3185" i="19"/>
  <c r="A3185" i="19" s="1"/>
  <c r="D3185" i="19"/>
  <c r="E3185" i="19"/>
  <c r="F3185" i="19"/>
  <c r="A3186" i="19"/>
  <c r="B3186" i="19"/>
  <c r="C3186" i="19"/>
  <c r="D3186" i="19"/>
  <c r="E3186" i="19"/>
  <c r="F3186" i="19" s="1"/>
  <c r="B3187" i="19"/>
  <c r="C3187" i="19"/>
  <c r="D3187" i="19"/>
  <c r="E3187" i="19"/>
  <c r="F3187" i="19" s="1"/>
  <c r="B3188" i="19"/>
  <c r="A3188" i="19" s="1"/>
  <c r="C3188" i="19"/>
  <c r="D3188" i="19"/>
  <c r="E3188" i="19"/>
  <c r="F3188" i="19"/>
  <c r="B3189" i="19"/>
  <c r="C3189" i="19"/>
  <c r="A3189" i="19" s="1"/>
  <c r="D3189" i="19"/>
  <c r="E3189" i="19"/>
  <c r="F3189" i="19" s="1"/>
  <c r="B3190" i="19"/>
  <c r="A3190" i="19" s="1"/>
  <c r="C3190" i="19"/>
  <c r="D3190" i="19"/>
  <c r="E3190" i="19"/>
  <c r="F3190" i="19" s="1"/>
  <c r="A3191" i="19"/>
  <c r="B3191" i="19"/>
  <c r="C3191" i="19"/>
  <c r="D3191" i="19"/>
  <c r="E3191" i="19"/>
  <c r="F3191" i="19" s="1"/>
  <c r="B3192" i="19"/>
  <c r="C3192" i="19"/>
  <c r="D3192" i="19"/>
  <c r="E3192" i="19"/>
  <c r="F3192" i="19" s="1"/>
  <c r="B3193" i="19"/>
  <c r="C3193" i="19"/>
  <c r="A3193" i="19" s="1"/>
  <c r="D3193" i="19"/>
  <c r="E3193" i="19"/>
  <c r="F3193" i="19"/>
  <c r="A3194" i="19"/>
  <c r="B3194" i="19"/>
  <c r="C3194" i="19"/>
  <c r="D3194" i="19"/>
  <c r="E3194" i="19"/>
  <c r="F3194" i="19" s="1"/>
  <c r="B3195" i="19"/>
  <c r="C3195" i="19"/>
  <c r="A3195" i="19" s="1"/>
  <c r="D3195" i="19"/>
  <c r="E3195" i="19"/>
  <c r="F3195" i="19" s="1"/>
  <c r="B3196" i="19"/>
  <c r="A3196" i="19" s="1"/>
  <c r="C3196" i="19"/>
  <c r="D3196" i="19"/>
  <c r="E3196" i="19"/>
  <c r="F3196" i="19"/>
  <c r="B3197" i="19"/>
  <c r="C3197" i="19"/>
  <c r="D3197" i="19"/>
  <c r="E3197" i="19"/>
  <c r="F3197" i="19" s="1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 s="1"/>
  <c r="B3200" i="19"/>
  <c r="C3200" i="19"/>
  <c r="A3200" i="19" s="1"/>
  <c r="D3200" i="19"/>
  <c r="E3200" i="19"/>
  <c r="F3200" i="19"/>
  <c r="B3201" i="19"/>
  <c r="C3201" i="19"/>
  <c r="A3201" i="19" s="1"/>
  <c r="D3201" i="19"/>
  <c r="E3201" i="19"/>
  <c r="F3201" i="19"/>
  <c r="A3202" i="19"/>
  <c r="B3202" i="19"/>
  <c r="C3202" i="19"/>
  <c r="D3202" i="19"/>
  <c r="E3202" i="19"/>
  <c r="F3202" i="19" s="1"/>
  <c r="B3203" i="19"/>
  <c r="C3203" i="19"/>
  <c r="D3203" i="19"/>
  <c r="E3203" i="19"/>
  <c r="F3203" i="19" s="1"/>
  <c r="B3204" i="19"/>
  <c r="A3204" i="19" s="1"/>
  <c r="C3204" i="19"/>
  <c r="D3204" i="19"/>
  <c r="E3204" i="19"/>
  <c r="F3204" i="19"/>
  <c r="B3205" i="19"/>
  <c r="C3205" i="19"/>
  <c r="D3205" i="19"/>
  <c r="E3205" i="19"/>
  <c r="F3205" i="19" s="1"/>
  <c r="B3206" i="19"/>
  <c r="A3206" i="19" s="1"/>
  <c r="C3206" i="19"/>
  <c r="D3206" i="19"/>
  <c r="E3206" i="19"/>
  <c r="F3206" i="19"/>
  <c r="B3207" i="19"/>
  <c r="C3207" i="19"/>
  <c r="D3207" i="19"/>
  <c r="A3207" i="19" s="1"/>
  <c r="E3207" i="19"/>
  <c r="F3207" i="19" s="1"/>
  <c r="B3208" i="19"/>
  <c r="C3208" i="19"/>
  <c r="D3208" i="19"/>
  <c r="E3208" i="19"/>
  <c r="F3208" i="19" s="1"/>
  <c r="B3209" i="19"/>
  <c r="C3209" i="19"/>
  <c r="A3209" i="19" s="1"/>
  <c r="D3209" i="19"/>
  <c r="E3209" i="19"/>
  <c r="F3209" i="19" s="1"/>
  <c r="A3210" i="19"/>
  <c r="B3210" i="19"/>
  <c r="C3210" i="19"/>
  <c r="D3210" i="19"/>
  <c r="E3210" i="19"/>
  <c r="F3210" i="19" s="1"/>
  <c r="A3211" i="19"/>
  <c r="B3211" i="19"/>
  <c r="C3211" i="19"/>
  <c r="D3211" i="19"/>
  <c r="E3211" i="19"/>
  <c r="F3211" i="19" s="1"/>
  <c r="B3212" i="19"/>
  <c r="C3212" i="19"/>
  <c r="D3212" i="19"/>
  <c r="E3212" i="19"/>
  <c r="F3212" i="19" s="1"/>
  <c r="B3213" i="19"/>
  <c r="C3213" i="19"/>
  <c r="D3213" i="19"/>
  <c r="E3213" i="19"/>
  <c r="F3213" i="19" s="1"/>
  <c r="B3214" i="19"/>
  <c r="A3214" i="19" s="1"/>
  <c r="C3214" i="19"/>
  <c r="D3214" i="19"/>
  <c r="E3214" i="19"/>
  <c r="F3214" i="19"/>
  <c r="B3215" i="19"/>
  <c r="C3215" i="19"/>
  <c r="A3215" i="19" s="1"/>
  <c r="D3215" i="19"/>
  <c r="E3215" i="19"/>
  <c r="F3215" i="19" s="1"/>
  <c r="B3216" i="19"/>
  <c r="C3216" i="19"/>
  <c r="D3216" i="19"/>
  <c r="E3216" i="19"/>
  <c r="F3216" i="19"/>
  <c r="B3217" i="19"/>
  <c r="C3217" i="19"/>
  <c r="A3217" i="19" s="1"/>
  <c r="D3217" i="19"/>
  <c r="E3217" i="19"/>
  <c r="F3217" i="19"/>
  <c r="A3218" i="19"/>
  <c r="B3218" i="19"/>
  <c r="C3218" i="19"/>
  <c r="D3218" i="19"/>
  <c r="E3218" i="19"/>
  <c r="F3218" i="19" s="1"/>
  <c r="B3219" i="19"/>
  <c r="A3219" i="19" s="1"/>
  <c r="C3219" i="19"/>
  <c r="D3219" i="19"/>
  <c r="E3219" i="19"/>
  <c r="F3219" i="19" s="1"/>
  <c r="B3220" i="19"/>
  <c r="A3220" i="19" s="1"/>
  <c r="C3220" i="19"/>
  <c r="D3220" i="19"/>
  <c r="E3220" i="19"/>
  <c r="F3220" i="19" s="1"/>
  <c r="B3221" i="19"/>
  <c r="C3221" i="19"/>
  <c r="A3221" i="19" s="1"/>
  <c r="D3221" i="19"/>
  <c r="E3221" i="19"/>
  <c r="F3221" i="19" s="1"/>
  <c r="B3222" i="19"/>
  <c r="A3222" i="19" s="1"/>
  <c r="C3222" i="19"/>
  <c r="D3222" i="19"/>
  <c r="E3222" i="19"/>
  <c r="F3222" i="19"/>
  <c r="B3223" i="19"/>
  <c r="C3223" i="19"/>
  <c r="D3223" i="19"/>
  <c r="A3223" i="19" s="1"/>
  <c r="E3223" i="19"/>
  <c r="F3223" i="19" s="1"/>
  <c r="B3224" i="19"/>
  <c r="C3224" i="19"/>
  <c r="D3224" i="19"/>
  <c r="E3224" i="19"/>
  <c r="F3224" i="19" s="1"/>
  <c r="B3225" i="19"/>
  <c r="C3225" i="19"/>
  <c r="A3225" i="19" s="1"/>
  <c r="D3225" i="19"/>
  <c r="E3225" i="19"/>
  <c r="F3225" i="19" s="1"/>
  <c r="A3226" i="19"/>
  <c r="B3226" i="19"/>
  <c r="C3226" i="19"/>
  <c r="D3226" i="19"/>
  <c r="E3226" i="19"/>
  <c r="F3226" i="19" s="1"/>
  <c r="A3227" i="19"/>
  <c r="B3227" i="19"/>
  <c r="C3227" i="19"/>
  <c r="D3227" i="19"/>
  <c r="E3227" i="19"/>
  <c r="F3227" i="19" s="1"/>
  <c r="B3228" i="19"/>
  <c r="C3228" i="19"/>
  <c r="D3228" i="19"/>
  <c r="A3228" i="19" s="1"/>
  <c r="E3228" i="19"/>
  <c r="F3228" i="19" s="1"/>
  <c r="B3229" i="19"/>
  <c r="C3229" i="19"/>
  <c r="D3229" i="19"/>
  <c r="E3229" i="19"/>
  <c r="F3229" i="19" s="1"/>
  <c r="B3230" i="19"/>
  <c r="A3230" i="19" s="1"/>
  <c r="C3230" i="19"/>
  <c r="D3230" i="19"/>
  <c r="E3230" i="19"/>
  <c r="F3230" i="19"/>
  <c r="B3231" i="19"/>
  <c r="C3231" i="19"/>
  <c r="A3231" i="19" s="1"/>
  <c r="D3231" i="19"/>
  <c r="E3231" i="19"/>
  <c r="F3231" i="19" s="1"/>
  <c r="B3232" i="19"/>
  <c r="C3232" i="19"/>
  <c r="D3232" i="19"/>
  <c r="E3232" i="19"/>
  <c r="F3232" i="19"/>
  <c r="B3233" i="19"/>
  <c r="C3233" i="19"/>
  <c r="A3233" i="19" s="1"/>
  <c r="D3233" i="19"/>
  <c r="E3233" i="19"/>
  <c r="F3233" i="19"/>
  <c r="A3234" i="19"/>
  <c r="B3234" i="19"/>
  <c r="C3234" i="19"/>
  <c r="D3234" i="19"/>
  <c r="E3234" i="19"/>
  <c r="F3234" i="19" s="1"/>
  <c r="B3235" i="19"/>
  <c r="A3235" i="19" s="1"/>
  <c r="C3235" i="19"/>
  <c r="D3235" i="19"/>
  <c r="E3235" i="19"/>
  <c r="F3235" i="19" s="1"/>
  <c r="A3236" i="19"/>
  <c r="B3236" i="19"/>
  <c r="C3236" i="19"/>
  <c r="D3236" i="19"/>
  <c r="E3236" i="19"/>
  <c r="F3236" i="19" s="1"/>
  <c r="B3237" i="19"/>
  <c r="C3237" i="19"/>
  <c r="D3237" i="19"/>
  <c r="E3237" i="19"/>
  <c r="F3237" i="19" s="1"/>
  <c r="B3238" i="19"/>
  <c r="A3238" i="19" s="1"/>
  <c r="C3238" i="19"/>
  <c r="D3238" i="19"/>
  <c r="E3238" i="19"/>
  <c r="F3238" i="19" s="1"/>
  <c r="B3239" i="19"/>
  <c r="C3239" i="19"/>
  <c r="D3239" i="19"/>
  <c r="A3239" i="19" s="1"/>
  <c r="E3239" i="19"/>
  <c r="F3239" i="19" s="1"/>
  <c r="B3240" i="19"/>
  <c r="A3240" i="19" s="1"/>
  <c r="C3240" i="19"/>
  <c r="D3240" i="19"/>
  <c r="E3240" i="19"/>
  <c r="F3240" i="19" s="1"/>
  <c r="B3241" i="19"/>
  <c r="C3241" i="19"/>
  <c r="A3241" i="19" s="1"/>
  <c r="D3241" i="19"/>
  <c r="E3241" i="19"/>
  <c r="F3241" i="19" s="1"/>
  <c r="A3242" i="19"/>
  <c r="B3242" i="19"/>
  <c r="C3242" i="19"/>
  <c r="D3242" i="19"/>
  <c r="E3242" i="19"/>
  <c r="F3242" i="19" s="1"/>
  <c r="A3243" i="19"/>
  <c r="B3243" i="19"/>
  <c r="C3243" i="19"/>
  <c r="D3243" i="19"/>
  <c r="E3243" i="19"/>
  <c r="F3243" i="19" s="1"/>
  <c r="B3244" i="19"/>
  <c r="C3244" i="19"/>
  <c r="D3244" i="19"/>
  <c r="E3244" i="19"/>
  <c r="F3244" i="19" s="1"/>
  <c r="B3245" i="19"/>
  <c r="C3245" i="19"/>
  <c r="D3245" i="19"/>
  <c r="E3245" i="19"/>
  <c r="F3245" i="19" s="1"/>
  <c r="B3246" i="19"/>
  <c r="A3246" i="19" s="1"/>
  <c r="C3246" i="19"/>
  <c r="D3246" i="19"/>
  <c r="E3246" i="19"/>
  <c r="F3246" i="19"/>
  <c r="B3247" i="19"/>
  <c r="C3247" i="19"/>
  <c r="D3247" i="19"/>
  <c r="A3247" i="19" s="1"/>
  <c r="E3247" i="19"/>
  <c r="F3247" i="19" s="1"/>
  <c r="B3248" i="19"/>
  <c r="C3248" i="19"/>
  <c r="A3248" i="19" s="1"/>
  <c r="D3248" i="19"/>
  <c r="E3248" i="19"/>
  <c r="F3248" i="19"/>
  <c r="B3249" i="19"/>
  <c r="C3249" i="19"/>
  <c r="A3249" i="19" s="1"/>
  <c r="D3249" i="19"/>
  <c r="E3249" i="19"/>
  <c r="F3249" i="19"/>
  <c r="A3250" i="19"/>
  <c r="B3250" i="19"/>
  <c r="C3250" i="19"/>
  <c r="D3250" i="19"/>
  <c r="E3250" i="19"/>
  <c r="F3250" i="19" s="1"/>
  <c r="B3251" i="19"/>
  <c r="C3251" i="19"/>
  <c r="D3251" i="19"/>
  <c r="E3251" i="19"/>
  <c r="F3251" i="19" s="1"/>
  <c r="B3252" i="19"/>
  <c r="A3252" i="19" s="1"/>
  <c r="C3252" i="19"/>
  <c r="D3252" i="19"/>
  <c r="E3252" i="19"/>
  <c r="F3252" i="19"/>
  <c r="B3253" i="19"/>
  <c r="C3253" i="19"/>
  <c r="D3253" i="19"/>
  <c r="E3253" i="19"/>
  <c r="F3253" i="19" s="1"/>
  <c r="B3254" i="19"/>
  <c r="A3254" i="19" s="1"/>
  <c r="C3254" i="19"/>
  <c r="D3254" i="19"/>
  <c r="E3254" i="19"/>
  <c r="F3254" i="19" s="1"/>
  <c r="AE3254" i="19" s="1"/>
  <c r="B3255" i="19"/>
  <c r="C3255" i="19"/>
  <c r="A3255" i="19" s="1"/>
  <c r="D3255" i="19"/>
  <c r="E3255" i="19"/>
  <c r="F3255" i="19"/>
  <c r="A3256" i="19"/>
  <c r="B3256" i="19"/>
  <c r="C3256" i="19"/>
  <c r="D3256" i="19"/>
  <c r="E3256" i="19"/>
  <c r="F3256" i="19" s="1"/>
  <c r="B3257" i="19"/>
  <c r="C3257" i="19"/>
  <c r="D3257" i="19"/>
  <c r="E3257" i="19"/>
  <c r="F3257" i="19" s="1"/>
  <c r="B3258" i="19"/>
  <c r="C3258" i="19"/>
  <c r="D3258" i="19"/>
  <c r="A3258" i="19" s="1"/>
  <c r="E3258" i="19"/>
  <c r="F3258" i="19"/>
  <c r="B3259" i="19"/>
  <c r="A3259" i="19" s="1"/>
  <c r="C3259" i="19"/>
  <c r="D3259" i="19"/>
  <c r="E3259" i="19"/>
  <c r="F3259" i="19"/>
  <c r="B3260" i="19"/>
  <c r="C3260" i="19"/>
  <c r="D3260" i="19"/>
  <c r="E3260" i="19"/>
  <c r="F3260" i="19" s="1"/>
  <c r="B3261" i="19"/>
  <c r="C3261" i="19"/>
  <c r="D3261" i="19"/>
  <c r="E3261" i="19"/>
  <c r="F3261" i="19"/>
  <c r="A3262" i="19"/>
  <c r="B3262" i="19"/>
  <c r="C3262" i="19"/>
  <c r="D3262" i="19"/>
  <c r="E3262" i="19"/>
  <c r="F3262" i="19"/>
  <c r="B3263" i="19"/>
  <c r="A3263" i="19" s="1"/>
  <c r="C3263" i="19"/>
  <c r="D3263" i="19"/>
  <c r="E3263" i="19"/>
  <c r="F3263" i="19"/>
  <c r="B3264" i="19"/>
  <c r="C3264" i="19"/>
  <c r="D3264" i="19"/>
  <c r="A3264" i="19" s="1"/>
  <c r="E3264" i="19"/>
  <c r="F3264" i="19" s="1"/>
  <c r="B3265" i="19"/>
  <c r="A3265" i="19" s="1"/>
  <c r="C3265" i="19"/>
  <c r="D3265" i="19"/>
  <c r="E3265" i="19"/>
  <c r="F3265" i="19" s="1"/>
  <c r="B3266" i="19"/>
  <c r="C3266" i="19"/>
  <c r="D3266" i="19"/>
  <c r="A3266" i="19" s="1"/>
  <c r="E3266" i="19"/>
  <c r="F3266" i="19" s="1"/>
  <c r="A3267" i="19"/>
  <c r="B3267" i="19"/>
  <c r="C3267" i="19"/>
  <c r="D3267" i="19"/>
  <c r="E3267" i="19"/>
  <c r="F3267" i="19"/>
  <c r="B3268" i="19"/>
  <c r="C3268" i="19"/>
  <c r="D3268" i="19"/>
  <c r="E3268" i="19"/>
  <c r="F3268" i="19" s="1"/>
  <c r="B3269" i="19"/>
  <c r="C3269" i="19"/>
  <c r="D3269" i="19"/>
  <c r="E3269" i="19"/>
  <c r="F3269" i="19" s="1"/>
  <c r="B3270" i="19"/>
  <c r="C3270" i="19"/>
  <c r="D3270" i="19"/>
  <c r="A3270" i="19" s="1"/>
  <c r="E3270" i="19"/>
  <c r="F3270" i="19" s="1"/>
  <c r="B3271" i="19"/>
  <c r="C3271" i="19"/>
  <c r="A3271" i="19" s="1"/>
  <c r="D3271" i="19"/>
  <c r="E3271" i="19"/>
  <c r="F3271" i="19"/>
  <c r="A3272" i="19"/>
  <c r="B3272" i="19"/>
  <c r="C3272" i="19"/>
  <c r="D3272" i="19"/>
  <c r="E3272" i="19"/>
  <c r="F3272" i="19" s="1"/>
  <c r="B3273" i="19"/>
  <c r="C3273" i="19"/>
  <c r="D3273" i="19"/>
  <c r="E3273" i="19"/>
  <c r="F3273" i="19" s="1"/>
  <c r="B3274" i="19"/>
  <c r="C3274" i="19"/>
  <c r="D3274" i="19"/>
  <c r="A3274" i="19" s="1"/>
  <c r="E3274" i="19"/>
  <c r="F3274" i="19"/>
  <c r="B3275" i="19"/>
  <c r="A3275" i="19" s="1"/>
  <c r="C3275" i="19"/>
  <c r="D3275" i="19"/>
  <c r="E3275" i="19"/>
  <c r="F3275" i="19"/>
  <c r="B3276" i="19"/>
  <c r="C3276" i="19"/>
  <c r="D3276" i="19"/>
  <c r="E3276" i="19"/>
  <c r="F3276" i="19" s="1"/>
  <c r="B3277" i="19"/>
  <c r="C3277" i="19"/>
  <c r="D3277" i="19"/>
  <c r="E3277" i="19"/>
  <c r="F3277" i="19"/>
  <c r="A3278" i="19"/>
  <c r="B3278" i="19"/>
  <c r="C3278" i="19"/>
  <c r="D3278" i="19"/>
  <c r="E3278" i="19"/>
  <c r="F3278" i="19"/>
  <c r="B3279" i="19"/>
  <c r="A3279" i="19" s="1"/>
  <c r="C3279" i="19"/>
  <c r="D3279" i="19"/>
  <c r="E3279" i="19"/>
  <c r="F3279" i="19"/>
  <c r="B3280" i="19"/>
  <c r="C3280" i="19"/>
  <c r="D3280" i="19"/>
  <c r="A3280" i="19" s="1"/>
  <c r="E3280" i="19"/>
  <c r="F3280" i="19" s="1"/>
  <c r="B3281" i="19"/>
  <c r="A3281" i="19" s="1"/>
  <c r="C3281" i="19"/>
  <c r="D3281" i="19"/>
  <c r="E3281" i="19"/>
  <c r="F3281" i="19" s="1"/>
  <c r="B3282" i="19"/>
  <c r="C3282" i="19"/>
  <c r="D3282" i="19"/>
  <c r="A3282" i="19" s="1"/>
  <c r="E3282" i="19"/>
  <c r="F3282" i="19" s="1"/>
  <c r="A3283" i="19"/>
  <c r="B3283" i="19"/>
  <c r="C3283" i="19"/>
  <c r="D3283" i="19"/>
  <c r="E3283" i="19"/>
  <c r="F3283" i="19"/>
  <c r="B3284" i="19"/>
  <c r="C3284" i="19"/>
  <c r="D3284" i="19"/>
  <c r="E3284" i="19"/>
  <c r="F3284" i="19" s="1"/>
  <c r="B3285" i="19"/>
  <c r="C3285" i="19"/>
  <c r="D3285" i="19"/>
  <c r="E3285" i="19"/>
  <c r="F3285" i="19" s="1"/>
  <c r="B3286" i="19"/>
  <c r="C3286" i="19"/>
  <c r="D3286" i="19"/>
  <c r="A3286" i="19" s="1"/>
  <c r="E3286" i="19"/>
  <c r="F3286" i="19" s="1"/>
  <c r="B3287" i="19"/>
  <c r="C3287" i="19"/>
  <c r="A3287" i="19" s="1"/>
  <c r="D3287" i="19"/>
  <c r="E3287" i="19"/>
  <c r="F3287" i="19"/>
  <c r="A3288" i="19"/>
  <c r="B3288" i="19"/>
  <c r="C3288" i="19"/>
  <c r="D3288" i="19"/>
  <c r="E3288" i="19"/>
  <c r="F3288" i="19" s="1"/>
  <c r="B3289" i="19"/>
  <c r="C3289" i="19"/>
  <c r="D3289" i="19"/>
  <c r="E3289" i="19"/>
  <c r="F3289" i="19" s="1"/>
  <c r="B3290" i="19"/>
  <c r="C3290" i="19"/>
  <c r="D3290" i="19"/>
  <c r="A3290" i="19" s="1"/>
  <c r="E3290" i="19"/>
  <c r="F3290" i="19"/>
  <c r="A3291" i="19"/>
  <c r="B3291" i="19"/>
  <c r="C3291" i="19"/>
  <c r="D3291" i="19"/>
  <c r="E3291" i="19"/>
  <c r="F3291" i="19"/>
  <c r="B3292" i="19"/>
  <c r="C3292" i="19"/>
  <c r="D3292" i="19"/>
  <c r="E3292" i="19"/>
  <c r="F3292" i="19" s="1"/>
  <c r="B3293" i="19"/>
  <c r="C3293" i="19"/>
  <c r="D3293" i="19"/>
  <c r="E3293" i="19"/>
  <c r="F3293" i="19"/>
  <c r="A3294" i="19"/>
  <c r="B3294" i="19"/>
  <c r="C3294" i="19"/>
  <c r="D3294" i="19"/>
  <c r="E3294" i="19"/>
  <c r="F3294" i="19"/>
  <c r="B3295" i="19"/>
  <c r="A3295" i="19" s="1"/>
  <c r="C3295" i="19"/>
  <c r="D3295" i="19"/>
  <c r="E3295" i="19"/>
  <c r="F3295" i="19"/>
  <c r="B3296" i="19"/>
  <c r="C3296" i="19"/>
  <c r="D3296" i="19"/>
  <c r="A3296" i="19" s="1"/>
  <c r="E3296" i="19"/>
  <c r="F3296" i="19" s="1"/>
  <c r="B3297" i="19"/>
  <c r="A3297" i="19" s="1"/>
  <c r="C3297" i="19"/>
  <c r="D3297" i="19"/>
  <c r="E3297" i="19"/>
  <c r="F3297" i="19" s="1"/>
  <c r="B3298" i="19"/>
  <c r="C3298" i="19"/>
  <c r="D3298" i="19"/>
  <c r="A3298" i="19" s="1"/>
  <c r="E3298" i="19"/>
  <c r="F3298" i="19" s="1"/>
  <c r="A3299" i="19"/>
  <c r="B3299" i="19"/>
  <c r="C3299" i="19"/>
  <c r="D3299" i="19"/>
  <c r="E3299" i="19"/>
  <c r="F3299" i="19"/>
  <c r="B3300" i="19"/>
  <c r="C3300" i="19"/>
  <c r="D3300" i="19"/>
  <c r="E3300" i="19"/>
  <c r="F3300" i="19" s="1"/>
  <c r="B3301" i="19"/>
  <c r="C3301" i="19"/>
  <c r="D3301" i="19"/>
  <c r="E3301" i="19"/>
  <c r="F3301" i="19" s="1"/>
  <c r="B3302" i="19"/>
  <c r="C3302" i="19"/>
  <c r="D3302" i="19"/>
  <c r="A3302" i="19" s="1"/>
  <c r="E3302" i="19"/>
  <c r="F3302" i="19" s="1"/>
  <c r="B3303" i="19"/>
  <c r="C3303" i="19"/>
  <c r="A3303" i="19" s="1"/>
  <c r="D3303" i="19"/>
  <c r="E3303" i="19"/>
  <c r="F3303" i="19"/>
  <c r="A3304" i="19"/>
  <c r="B3304" i="19"/>
  <c r="C3304" i="19"/>
  <c r="D3304" i="19"/>
  <c r="E3304" i="19"/>
  <c r="F3304" i="19" s="1"/>
  <c r="B3305" i="19"/>
  <c r="C3305" i="19"/>
  <c r="D3305" i="19"/>
  <c r="E3305" i="19"/>
  <c r="F3305" i="19" s="1"/>
  <c r="B3306" i="19"/>
  <c r="C3306" i="19"/>
  <c r="D3306" i="19"/>
  <c r="A3306" i="19" s="1"/>
  <c r="E3306" i="19"/>
  <c r="F3306" i="19"/>
  <c r="A3307" i="19"/>
  <c r="B3307" i="19"/>
  <c r="C3307" i="19"/>
  <c r="D3307" i="19"/>
  <c r="E3307" i="19"/>
  <c r="F3307" i="19"/>
  <c r="B3308" i="19"/>
  <c r="C3308" i="19"/>
  <c r="D3308" i="19"/>
  <c r="E3308" i="19"/>
  <c r="F3308" i="19" s="1"/>
  <c r="B3309" i="19"/>
  <c r="C3309" i="19"/>
  <c r="D3309" i="19"/>
  <c r="E3309" i="19"/>
  <c r="F3309" i="19"/>
  <c r="A3310" i="19"/>
  <c r="B3310" i="19"/>
  <c r="C3310" i="19"/>
  <c r="D3310" i="19"/>
  <c r="E3310" i="19"/>
  <c r="F3310" i="19"/>
  <c r="B3311" i="19"/>
  <c r="A3311" i="19" s="1"/>
  <c r="C3311" i="19"/>
  <c r="D3311" i="19"/>
  <c r="E3311" i="19"/>
  <c r="F3311" i="19"/>
  <c r="B3312" i="19"/>
  <c r="C3312" i="19"/>
  <c r="D3312" i="19"/>
  <c r="A3312" i="19" s="1"/>
  <c r="E3312" i="19"/>
  <c r="F3312" i="19" s="1"/>
  <c r="B3313" i="19"/>
  <c r="A3313" i="19" s="1"/>
  <c r="C3313" i="19"/>
  <c r="D3313" i="19"/>
  <c r="E3313" i="19"/>
  <c r="F3313" i="19" s="1"/>
  <c r="B3314" i="19"/>
  <c r="C3314" i="19"/>
  <c r="D3314" i="19"/>
  <c r="A3314" i="19" s="1"/>
  <c r="E3314" i="19"/>
  <c r="F3314" i="19" s="1"/>
  <c r="A3315" i="19"/>
  <c r="B3315" i="19"/>
  <c r="C3315" i="19"/>
  <c r="D3315" i="19"/>
  <c r="E3315" i="19"/>
  <c r="F3315" i="19"/>
  <c r="B3316" i="19"/>
  <c r="C3316" i="19"/>
  <c r="A3316" i="19" s="1"/>
  <c r="D3316" i="19"/>
  <c r="E3316" i="19"/>
  <c r="F3316" i="19" s="1"/>
  <c r="B3317" i="19"/>
  <c r="C3317" i="19"/>
  <c r="D3317" i="19"/>
  <c r="E3317" i="19"/>
  <c r="F3317" i="19" s="1"/>
  <c r="B3318" i="19"/>
  <c r="C3318" i="19"/>
  <c r="D3318" i="19"/>
  <c r="A3318" i="19" s="1"/>
  <c r="E3318" i="19"/>
  <c r="F3318" i="19" s="1"/>
  <c r="B3319" i="19"/>
  <c r="C3319" i="19"/>
  <c r="A3319" i="19" s="1"/>
  <c r="D3319" i="19"/>
  <c r="E3319" i="19"/>
  <c r="F3319" i="19"/>
  <c r="B3320" i="19"/>
  <c r="C3320" i="19"/>
  <c r="A3320" i="19" s="1"/>
  <c r="D3320" i="19"/>
  <c r="E3320" i="19"/>
  <c r="F3320" i="19" s="1"/>
  <c r="B3321" i="19"/>
  <c r="C3321" i="19"/>
  <c r="D3321" i="19"/>
  <c r="E3321" i="19"/>
  <c r="F3321" i="19" s="1"/>
  <c r="B3322" i="19"/>
  <c r="C3322" i="19"/>
  <c r="D3322" i="19"/>
  <c r="A3322" i="19" s="1"/>
  <c r="E3322" i="19"/>
  <c r="F3322" i="19"/>
  <c r="B3323" i="19"/>
  <c r="C3323" i="19"/>
  <c r="A3323" i="19" s="1"/>
  <c r="D3323" i="19"/>
  <c r="E3323" i="19"/>
  <c r="F3323" i="19"/>
  <c r="B3324" i="19"/>
  <c r="C3324" i="19"/>
  <c r="D3324" i="19"/>
  <c r="E3324" i="19"/>
  <c r="F3324" i="19" s="1"/>
  <c r="B3325" i="19"/>
  <c r="C3325" i="19"/>
  <c r="D3325" i="19"/>
  <c r="E3325" i="19"/>
  <c r="F3325" i="19"/>
  <c r="A3326" i="19"/>
  <c r="B3326" i="19"/>
  <c r="C3326" i="19"/>
  <c r="D3326" i="19"/>
  <c r="E3326" i="19"/>
  <c r="F3326" i="19" s="1"/>
  <c r="B3327" i="19"/>
  <c r="A3327" i="19" s="1"/>
  <c r="C3327" i="19"/>
  <c r="D3327" i="19"/>
  <c r="E3327" i="19"/>
  <c r="F3327" i="19"/>
  <c r="B3328" i="19"/>
  <c r="C3328" i="19"/>
  <c r="D3328" i="19"/>
  <c r="E3328" i="19"/>
  <c r="F3328" i="19" s="1"/>
  <c r="B3329" i="19"/>
  <c r="A3329" i="19" s="1"/>
  <c r="C3329" i="19"/>
  <c r="D3329" i="19"/>
  <c r="E3329" i="19"/>
  <c r="F3329" i="19"/>
  <c r="B3330" i="19"/>
  <c r="C3330" i="19"/>
  <c r="D3330" i="19"/>
  <c r="A3330" i="19" s="1"/>
  <c r="E3330" i="19"/>
  <c r="F3330" i="19" s="1"/>
  <c r="B3331" i="19"/>
  <c r="C3331" i="19"/>
  <c r="A3331" i="19" s="1"/>
  <c r="D3331" i="19"/>
  <c r="E3331" i="19"/>
  <c r="F3331" i="19"/>
  <c r="A3332" i="19"/>
  <c r="B3332" i="19"/>
  <c r="C3332" i="19"/>
  <c r="D3332" i="19"/>
  <c r="E3332" i="19"/>
  <c r="F3332" i="19" s="1"/>
  <c r="B3333" i="19"/>
  <c r="C3333" i="19"/>
  <c r="D3333" i="19"/>
  <c r="E3333" i="19"/>
  <c r="F3333" i="19" s="1"/>
  <c r="A3334" i="19"/>
  <c r="B3334" i="19"/>
  <c r="C3334" i="19"/>
  <c r="D3334" i="19"/>
  <c r="E3334" i="19"/>
  <c r="F3334" i="19" s="1"/>
  <c r="B3335" i="19"/>
  <c r="C3335" i="19"/>
  <c r="A3335" i="19" s="1"/>
  <c r="D3335" i="19"/>
  <c r="E3335" i="19"/>
  <c r="F3335" i="19"/>
  <c r="B3336" i="19"/>
  <c r="C3336" i="19"/>
  <c r="A3336" i="19" s="1"/>
  <c r="D3336" i="19"/>
  <c r="E3336" i="19"/>
  <c r="F3336" i="19" s="1"/>
  <c r="B3337" i="19"/>
  <c r="C3337" i="19"/>
  <c r="D3337" i="19"/>
  <c r="E3337" i="19"/>
  <c r="F3337" i="19" s="1"/>
  <c r="A3338" i="19"/>
  <c r="B3338" i="19"/>
  <c r="C3338" i="19"/>
  <c r="D3338" i="19"/>
  <c r="E3338" i="19"/>
  <c r="F3338" i="19"/>
  <c r="B3339" i="19"/>
  <c r="C3339" i="19"/>
  <c r="A3339" i="19" s="1"/>
  <c r="D3339" i="19"/>
  <c r="E3339" i="19"/>
  <c r="F3339" i="19"/>
  <c r="B3340" i="19"/>
  <c r="A3340" i="19" s="1"/>
  <c r="C3340" i="19"/>
  <c r="D3340" i="19"/>
  <c r="E3340" i="19"/>
  <c r="F3340" i="19" s="1"/>
  <c r="B3341" i="19"/>
  <c r="C3341" i="19"/>
  <c r="D3341" i="19"/>
  <c r="E3341" i="19"/>
  <c r="F3341" i="19"/>
  <c r="A3342" i="19"/>
  <c r="B3342" i="19"/>
  <c r="C3342" i="19"/>
  <c r="D3342" i="19"/>
  <c r="E3342" i="19"/>
  <c r="F3342" i="19" s="1"/>
  <c r="B3343" i="19"/>
  <c r="A3343" i="19" s="1"/>
  <c r="C3343" i="19"/>
  <c r="D3343" i="19"/>
  <c r="E3343" i="19"/>
  <c r="F3343" i="19"/>
  <c r="A3344" i="19"/>
  <c r="B3344" i="19"/>
  <c r="C3344" i="19"/>
  <c r="D3344" i="19"/>
  <c r="E3344" i="19"/>
  <c r="F3344" i="19" s="1"/>
  <c r="B3345" i="19"/>
  <c r="C3345" i="19"/>
  <c r="D3345" i="19"/>
  <c r="E3345" i="19"/>
  <c r="F3345" i="19" s="1"/>
  <c r="B3346" i="19"/>
  <c r="C3346" i="19"/>
  <c r="D3346" i="19"/>
  <c r="A3346" i="19" s="1"/>
  <c r="E3346" i="19"/>
  <c r="F3346" i="19" s="1"/>
  <c r="B3347" i="19"/>
  <c r="A3347" i="19" s="1"/>
  <c r="C3347" i="19"/>
  <c r="D3347" i="19"/>
  <c r="E3347" i="19"/>
  <c r="F3347" i="19"/>
  <c r="B3348" i="19"/>
  <c r="C3348" i="19"/>
  <c r="D3348" i="19"/>
  <c r="E3348" i="19"/>
  <c r="F3348" i="19" s="1"/>
  <c r="B3349" i="19"/>
  <c r="C3349" i="19"/>
  <c r="D3349" i="19"/>
  <c r="E3349" i="19"/>
  <c r="F3349" i="19" s="1"/>
  <c r="A3350" i="19"/>
  <c r="B3350" i="19"/>
  <c r="C3350" i="19"/>
  <c r="D3350" i="19"/>
  <c r="E3350" i="19"/>
  <c r="F3350" i="19"/>
  <c r="B3351" i="19"/>
  <c r="C3351" i="19"/>
  <c r="A3351" i="19" s="1"/>
  <c r="D3351" i="19"/>
  <c r="E3351" i="19"/>
  <c r="F3351" i="19"/>
  <c r="B3352" i="19"/>
  <c r="A3352" i="19" s="1"/>
  <c r="C3352" i="19"/>
  <c r="D3352" i="19"/>
  <c r="E3352" i="19"/>
  <c r="F3352" i="19" s="1"/>
  <c r="B3353" i="19"/>
  <c r="A3353" i="19" s="1"/>
  <c r="C3353" i="19"/>
  <c r="D3353" i="19"/>
  <c r="E3353" i="19"/>
  <c r="F3353" i="19"/>
  <c r="B3354" i="19"/>
  <c r="C3354" i="19"/>
  <c r="D3354" i="19"/>
  <c r="A3354" i="19" s="1"/>
  <c r="E3354" i="19"/>
  <c r="F3354" i="19" s="1"/>
  <c r="B3355" i="19"/>
  <c r="A3355" i="19" s="1"/>
  <c r="C3355" i="19"/>
  <c r="D3355" i="19"/>
  <c r="E3355" i="19"/>
  <c r="F3355" i="19"/>
  <c r="A3356" i="19"/>
  <c r="B3356" i="19"/>
  <c r="C3356" i="19"/>
  <c r="D3356" i="19"/>
  <c r="E3356" i="19"/>
  <c r="F3356" i="19" s="1"/>
  <c r="B3357" i="19"/>
  <c r="C3357" i="19"/>
  <c r="D3357" i="19"/>
  <c r="E3357" i="19"/>
  <c r="F3357" i="19" s="1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B3360" i="19"/>
  <c r="A3360" i="19" s="1"/>
  <c r="C3360" i="19"/>
  <c r="D3360" i="19"/>
  <c r="E3360" i="19"/>
  <c r="F3360" i="19" s="1"/>
  <c r="B3361" i="19"/>
  <c r="C3361" i="19"/>
  <c r="D3361" i="19"/>
  <c r="E3361" i="19"/>
  <c r="F3361" i="19"/>
  <c r="A3362" i="19"/>
  <c r="B3362" i="19"/>
  <c r="C3362" i="19"/>
  <c r="D3362" i="19"/>
  <c r="E3362" i="19"/>
  <c r="F3362" i="19" s="1"/>
  <c r="B3363" i="19"/>
  <c r="C3363" i="19"/>
  <c r="D3363" i="19"/>
  <c r="E3363" i="19"/>
  <c r="F3363" i="19"/>
  <c r="B3364" i="19"/>
  <c r="C3364" i="19"/>
  <c r="D3364" i="19"/>
  <c r="A3364" i="19" s="1"/>
  <c r="E3364" i="19"/>
  <c r="F3364" i="19" s="1"/>
  <c r="B3365" i="19"/>
  <c r="A3365" i="19" s="1"/>
  <c r="C3365" i="19"/>
  <c r="D3365" i="19"/>
  <c r="E3365" i="19"/>
  <c r="F3365" i="19" s="1"/>
  <c r="B3366" i="19"/>
  <c r="C3366" i="19"/>
  <c r="D3366" i="19"/>
  <c r="A3366" i="19" s="1"/>
  <c r="E3366" i="19"/>
  <c r="F3366" i="19" s="1"/>
  <c r="B3367" i="19"/>
  <c r="C3367" i="19"/>
  <c r="A3367" i="19" s="1"/>
  <c r="D3367" i="19"/>
  <c r="E3367" i="19"/>
  <c r="F3367" i="19"/>
  <c r="A3368" i="19"/>
  <c r="B3368" i="19"/>
  <c r="C3368" i="19"/>
  <c r="D3368" i="19"/>
  <c r="E3368" i="19"/>
  <c r="F3368" i="19" s="1"/>
  <c r="B3369" i="19"/>
  <c r="C3369" i="19"/>
  <c r="D3369" i="19"/>
  <c r="E3369" i="19"/>
  <c r="F3369" i="19" s="1"/>
  <c r="B3370" i="19"/>
  <c r="C3370" i="19"/>
  <c r="D3370" i="19"/>
  <c r="A3370" i="19" s="1"/>
  <c r="E3370" i="19"/>
  <c r="F3370" i="19" s="1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 s="1"/>
  <c r="B3373" i="19"/>
  <c r="C3373" i="19"/>
  <c r="D3373" i="19"/>
  <c r="E3373" i="19"/>
  <c r="F3373" i="19" s="1"/>
  <c r="A3374" i="19"/>
  <c r="B3374" i="19"/>
  <c r="C3374" i="19"/>
  <c r="D3374" i="19"/>
  <c r="E3374" i="19"/>
  <c r="F3374" i="19" s="1"/>
  <c r="A3375" i="19"/>
  <c r="B3375" i="19"/>
  <c r="C3375" i="19"/>
  <c r="D3375" i="19"/>
  <c r="E3375" i="19"/>
  <c r="F3375" i="19"/>
  <c r="B3376" i="19"/>
  <c r="C3376" i="19"/>
  <c r="D3376" i="19"/>
  <c r="E3376" i="19"/>
  <c r="F3376" i="19" s="1"/>
  <c r="B3377" i="19"/>
  <c r="A3377" i="19" s="1"/>
  <c r="C3377" i="19"/>
  <c r="D3377" i="19"/>
  <c r="E3377" i="19"/>
  <c r="F3377" i="19" s="1"/>
  <c r="A3378" i="19"/>
  <c r="B3378" i="19"/>
  <c r="C3378" i="19"/>
  <c r="D3378" i="19"/>
  <c r="E3378" i="19"/>
  <c r="F3378" i="19" s="1"/>
  <c r="B3379" i="19"/>
  <c r="A3379" i="19" s="1"/>
  <c r="C3379" i="19"/>
  <c r="D3379" i="19"/>
  <c r="E3379" i="19"/>
  <c r="F3379" i="19"/>
  <c r="B3380" i="19"/>
  <c r="C3380" i="19"/>
  <c r="A3380" i="19" s="1"/>
  <c r="D3380" i="19"/>
  <c r="E3380" i="19"/>
  <c r="F3380" i="19" s="1"/>
  <c r="B3381" i="19"/>
  <c r="C3381" i="19"/>
  <c r="D3381" i="19"/>
  <c r="E3381" i="19"/>
  <c r="F3381" i="19" s="1"/>
  <c r="B3382" i="19"/>
  <c r="C3382" i="19"/>
  <c r="D3382" i="19"/>
  <c r="A3382" i="19" s="1"/>
  <c r="E3382" i="19"/>
  <c r="F3382" i="19" s="1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 s="1"/>
  <c r="B3385" i="19"/>
  <c r="C3385" i="19"/>
  <c r="D3385" i="19"/>
  <c r="E3385" i="19"/>
  <c r="F3385" i="19" s="1"/>
  <c r="A3386" i="19"/>
  <c r="B3386" i="19"/>
  <c r="C3386" i="19"/>
  <c r="D3386" i="19"/>
  <c r="E3386" i="19"/>
  <c r="F3386" i="19" s="1"/>
  <c r="A3387" i="19"/>
  <c r="B3387" i="19"/>
  <c r="C3387" i="19"/>
  <c r="D3387" i="19"/>
  <c r="E3387" i="19"/>
  <c r="F3387" i="19"/>
  <c r="B3388" i="19"/>
  <c r="C3388" i="19"/>
  <c r="D3388" i="19"/>
  <c r="E3388" i="19"/>
  <c r="F3388" i="19" s="1"/>
  <c r="AE3388" i="19" s="1"/>
  <c r="B3389" i="19"/>
  <c r="C3389" i="19"/>
  <c r="D3389" i="19"/>
  <c r="E3389" i="19"/>
  <c r="F3389" i="19" s="1"/>
  <c r="AE3389" i="19" s="1"/>
  <c r="B3390" i="19"/>
  <c r="C3390" i="19"/>
  <c r="D3390" i="19"/>
  <c r="E3390" i="19"/>
  <c r="F3390" i="19" s="1"/>
  <c r="B3391" i="19"/>
  <c r="C3391" i="19"/>
  <c r="D3391" i="19"/>
  <c r="A3391" i="19" s="1"/>
  <c r="E3391" i="19"/>
  <c r="F3391" i="19" s="1"/>
  <c r="A3392" i="19"/>
  <c r="B3392" i="19"/>
  <c r="C3392" i="19"/>
  <c r="D3392" i="19"/>
  <c r="E3392" i="19"/>
  <c r="F3392" i="19"/>
  <c r="B3393" i="19"/>
  <c r="C3393" i="19"/>
  <c r="A3393" i="19" s="1"/>
  <c r="D3393" i="19"/>
  <c r="E3393" i="19"/>
  <c r="F3393" i="19" s="1"/>
  <c r="B3394" i="19"/>
  <c r="C3394" i="19"/>
  <c r="D3394" i="19"/>
  <c r="E3394" i="19"/>
  <c r="F3394" i="19" s="1"/>
  <c r="AE3394" i="19"/>
  <c r="B3395" i="19"/>
  <c r="A3395" i="19" s="1"/>
  <c r="C3395" i="19"/>
  <c r="D3395" i="19"/>
  <c r="E3395" i="19"/>
  <c r="F3395" i="19"/>
  <c r="A3396" i="19"/>
  <c r="B3396" i="19"/>
  <c r="C3396" i="19"/>
  <c r="D3396" i="19"/>
  <c r="E3396" i="19"/>
  <c r="F3396" i="19" s="1"/>
  <c r="B3397" i="19"/>
  <c r="A3397" i="19" s="1"/>
  <c r="C3397" i="19"/>
  <c r="D3397" i="19"/>
  <c r="E3397" i="19"/>
  <c r="F3397" i="19"/>
  <c r="B3398" i="19"/>
  <c r="C3398" i="19"/>
  <c r="A3398" i="19" s="1"/>
  <c r="D3398" i="19"/>
  <c r="E3398" i="19"/>
  <c r="F3398" i="19" s="1"/>
  <c r="B3399" i="19"/>
  <c r="A3399" i="19" s="1"/>
  <c r="C3399" i="19"/>
  <c r="D3399" i="19"/>
  <c r="E3399" i="19"/>
  <c r="F3399" i="19" s="1"/>
  <c r="B3400" i="19"/>
  <c r="A3400" i="19" s="1"/>
  <c r="C3400" i="19"/>
  <c r="D3400" i="19"/>
  <c r="E3400" i="19"/>
  <c r="F3400" i="19" s="1"/>
  <c r="B3401" i="19"/>
  <c r="C3401" i="19"/>
  <c r="A3401" i="19" s="1"/>
  <c r="D3401" i="19"/>
  <c r="E3401" i="19"/>
  <c r="F3401" i="19"/>
  <c r="A3402" i="19"/>
  <c r="B3402" i="19"/>
  <c r="C3402" i="19"/>
  <c r="D3402" i="19"/>
  <c r="E3402" i="19"/>
  <c r="F3402" i="19"/>
  <c r="B3403" i="19"/>
  <c r="C3403" i="19"/>
  <c r="D3403" i="19"/>
  <c r="E3403" i="19"/>
  <c r="F3403" i="19" s="1"/>
  <c r="B3404" i="19"/>
  <c r="A3404" i="19" s="1"/>
  <c r="C3404" i="19"/>
  <c r="D3404" i="19"/>
  <c r="E3404" i="19"/>
  <c r="F3404" i="19"/>
  <c r="A3405" i="19"/>
  <c r="B3405" i="19"/>
  <c r="C3405" i="19"/>
  <c r="D3405" i="19"/>
  <c r="E3405" i="19"/>
  <c r="F3405" i="19"/>
  <c r="B3406" i="19"/>
  <c r="A3406" i="19" s="1"/>
  <c r="C3406" i="19"/>
  <c r="D3406" i="19"/>
  <c r="E3406" i="19"/>
  <c r="F3406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B3409" i="19"/>
  <c r="A3409" i="19" s="1"/>
  <c r="C3409" i="19"/>
  <c r="D3409" i="19"/>
  <c r="E3409" i="19"/>
  <c r="F3409" i="19"/>
  <c r="B3410" i="19"/>
  <c r="C3410" i="19"/>
  <c r="D3410" i="19"/>
  <c r="E3410" i="19"/>
  <c r="F3410" i="19" s="1"/>
  <c r="B3411" i="19"/>
  <c r="C3411" i="19"/>
  <c r="D3411" i="19"/>
  <c r="E3411" i="19"/>
  <c r="F3411" i="19"/>
  <c r="B3412" i="19"/>
  <c r="A3412" i="19" s="1"/>
  <c r="C3412" i="19"/>
  <c r="D3412" i="19"/>
  <c r="E3412" i="19"/>
  <c r="F3412" i="19" s="1"/>
  <c r="B3413" i="19"/>
  <c r="C3413" i="19"/>
  <c r="D3413" i="19"/>
  <c r="E3413" i="19"/>
  <c r="F3413" i="19"/>
  <c r="B3414" i="19"/>
  <c r="C3414" i="19"/>
  <c r="A3414" i="19" s="1"/>
  <c r="D3414" i="19"/>
  <c r="E3414" i="19"/>
  <c r="F3414" i="19" s="1"/>
  <c r="B3415" i="19"/>
  <c r="A3415" i="19" s="1"/>
  <c r="C3415" i="19"/>
  <c r="D3415" i="19"/>
  <c r="E3415" i="19"/>
  <c r="F3415" i="19"/>
  <c r="B3416" i="19"/>
  <c r="A3416" i="19" s="1"/>
  <c r="C3416" i="19"/>
  <c r="D3416" i="19"/>
  <c r="E3416" i="19"/>
  <c r="F3416" i="19" s="1"/>
  <c r="B3417" i="19"/>
  <c r="C3417" i="19"/>
  <c r="D3417" i="19"/>
  <c r="E3417" i="19"/>
  <c r="F3417" i="19"/>
  <c r="A3418" i="19"/>
  <c r="B3418" i="19"/>
  <c r="C3418" i="19"/>
  <c r="D3418" i="19"/>
  <c r="E3418" i="19"/>
  <c r="F3418" i="19" s="1"/>
  <c r="B3419" i="19"/>
  <c r="A3419" i="19" s="1"/>
  <c r="C3419" i="19"/>
  <c r="D3419" i="19"/>
  <c r="E3419" i="19"/>
  <c r="F3419" i="19" s="1"/>
  <c r="B3420" i="19"/>
  <c r="A3420" i="19" s="1"/>
  <c r="C3420" i="19"/>
  <c r="D3420" i="19"/>
  <c r="E3420" i="19"/>
  <c r="F3420" i="19"/>
  <c r="A3421" i="19"/>
  <c r="B3421" i="19"/>
  <c r="C3421" i="19"/>
  <c r="D3421" i="19"/>
  <c r="E3421" i="19"/>
  <c r="F3421" i="19"/>
  <c r="B3422" i="19"/>
  <c r="C3422" i="19"/>
  <c r="D3422" i="19"/>
  <c r="E3422" i="19"/>
  <c r="F3422" i="19"/>
  <c r="B3423" i="19"/>
  <c r="C3423" i="19"/>
  <c r="D3423" i="19"/>
  <c r="E3423" i="19"/>
  <c r="F3423" i="19"/>
  <c r="B3424" i="19"/>
  <c r="A3424" i="19" s="1"/>
  <c r="C3424" i="19"/>
  <c r="D3424" i="19"/>
  <c r="E3424" i="19"/>
  <c r="F3424" i="19" s="1"/>
  <c r="B3425" i="19"/>
  <c r="A3425" i="19" s="1"/>
  <c r="C3425" i="19"/>
  <c r="D3425" i="19"/>
  <c r="E3425" i="19"/>
  <c r="F3425" i="19" s="1"/>
  <c r="B3426" i="19"/>
  <c r="A3426" i="19" s="1"/>
  <c r="C3426" i="19"/>
  <c r="D3426" i="19"/>
  <c r="E3426" i="19"/>
  <c r="F3426" i="19" s="1"/>
  <c r="B3427" i="19"/>
  <c r="A3427" i="19" s="1"/>
  <c r="C3427" i="19"/>
  <c r="D3427" i="19"/>
  <c r="E3427" i="19"/>
  <c r="F3427" i="19"/>
  <c r="B3428" i="19"/>
  <c r="A3428" i="19" s="1"/>
  <c r="C3428" i="19"/>
  <c r="D3428" i="19"/>
  <c r="E3428" i="19"/>
  <c r="F3428" i="19" s="1"/>
  <c r="B3429" i="19"/>
  <c r="C3429" i="19"/>
  <c r="D3429" i="19"/>
  <c r="E3429" i="19"/>
  <c r="F3429" i="19" s="1"/>
  <c r="A3430" i="19"/>
  <c r="B3430" i="19"/>
  <c r="C3430" i="19"/>
  <c r="D3430" i="19"/>
  <c r="E3430" i="19"/>
  <c r="F3430" i="19" s="1"/>
  <c r="B3431" i="19"/>
  <c r="A3431" i="19" s="1"/>
  <c r="C3431" i="19"/>
  <c r="D3431" i="19"/>
  <c r="E3431" i="19"/>
  <c r="F3431" i="19" s="1"/>
  <c r="B3432" i="19"/>
  <c r="A3432" i="19" s="1"/>
  <c r="C3432" i="19"/>
  <c r="D3432" i="19"/>
  <c r="E3432" i="19"/>
  <c r="F3432" i="19"/>
  <c r="B3433" i="19"/>
  <c r="C3433" i="19"/>
  <c r="A3433" i="19" s="1"/>
  <c r="D3433" i="19"/>
  <c r="E3433" i="19"/>
  <c r="F3433" i="19" s="1"/>
  <c r="B3434" i="19"/>
  <c r="C3434" i="19"/>
  <c r="A3434" i="19" s="1"/>
  <c r="D3434" i="19"/>
  <c r="E3434" i="19"/>
  <c r="F3434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B3437" i="19"/>
  <c r="C3437" i="19"/>
  <c r="D3437" i="19"/>
  <c r="E3437" i="19"/>
  <c r="F3437" i="19" s="1"/>
  <c r="B3438" i="19"/>
  <c r="A3438" i="19" s="1"/>
  <c r="C3438" i="19"/>
  <c r="D3438" i="19"/>
  <c r="E3438" i="19"/>
  <c r="F3438" i="19"/>
  <c r="B3439" i="19"/>
  <c r="C3439" i="19"/>
  <c r="D3439" i="19"/>
  <c r="E3439" i="19"/>
  <c r="F3439" i="19" s="1"/>
  <c r="B3440" i="19"/>
  <c r="A3440" i="19" s="1"/>
  <c r="C3440" i="19"/>
  <c r="D3440" i="19"/>
  <c r="E3440" i="19"/>
  <c r="F3440" i="19" s="1"/>
  <c r="B3441" i="19"/>
  <c r="C3441" i="19"/>
  <c r="D3441" i="19"/>
  <c r="E3441" i="19"/>
  <c r="F3441" i="19" s="1"/>
  <c r="A3442" i="19"/>
  <c r="B3442" i="19"/>
  <c r="C3442" i="19"/>
  <c r="D3442" i="19"/>
  <c r="E3442" i="19"/>
  <c r="F3442" i="19" s="1"/>
  <c r="B3443" i="19"/>
  <c r="C3443" i="19"/>
  <c r="A3443" i="19" s="1"/>
  <c r="D3443" i="19"/>
  <c r="E3443" i="19"/>
  <c r="F3443" i="19" s="1"/>
  <c r="B3444" i="19"/>
  <c r="A3444" i="19" s="1"/>
  <c r="C3444" i="19"/>
  <c r="D3444" i="19"/>
  <c r="E3444" i="19"/>
  <c r="F3444" i="19" s="1"/>
  <c r="A3445" i="19"/>
  <c r="B3445" i="19"/>
  <c r="C3445" i="19"/>
  <c r="D3445" i="19"/>
  <c r="E3445" i="19"/>
  <c r="F3445" i="19" s="1"/>
  <c r="B3446" i="19"/>
  <c r="C3446" i="19"/>
  <c r="D3446" i="19"/>
  <c r="E3446" i="19"/>
  <c r="F3446" i="19" s="1"/>
  <c r="B3447" i="19"/>
  <c r="C3447" i="19"/>
  <c r="D3447" i="19"/>
  <c r="E3447" i="19"/>
  <c r="F3447" i="19"/>
  <c r="A3448" i="19"/>
  <c r="B3448" i="19"/>
  <c r="C3448" i="19"/>
  <c r="D3448" i="19"/>
  <c r="E3448" i="19"/>
  <c r="F3448" i="19"/>
  <c r="B3449" i="19"/>
  <c r="C3449" i="19"/>
  <c r="D3449" i="19"/>
  <c r="E3449" i="19"/>
  <c r="F3449" i="19" s="1"/>
  <c r="B3450" i="19"/>
  <c r="C3450" i="19"/>
  <c r="D3450" i="19"/>
  <c r="E3450" i="19"/>
  <c r="F3450" i="19"/>
  <c r="AE3450" i="19" s="1"/>
  <c r="B3451" i="19"/>
  <c r="C3451" i="19"/>
  <c r="D3451" i="19"/>
  <c r="E3451" i="19"/>
  <c r="F3451" i="19"/>
  <c r="A3452" i="19"/>
  <c r="B3452" i="19"/>
  <c r="C3452" i="19"/>
  <c r="D3452" i="19"/>
  <c r="E3452" i="19"/>
  <c r="F3452" i="19"/>
  <c r="B3453" i="19"/>
  <c r="A3453" i="19" s="1"/>
  <c r="C3453" i="19"/>
  <c r="D3453" i="19"/>
  <c r="E3453" i="19"/>
  <c r="F3453" i="19"/>
  <c r="B3454" i="19"/>
  <c r="C3454" i="19"/>
  <c r="D3454" i="19"/>
  <c r="A3454" i="19" s="1"/>
  <c r="E3454" i="19"/>
  <c r="F3454" i="19" s="1"/>
  <c r="B3455" i="19"/>
  <c r="C3455" i="19"/>
  <c r="D3455" i="19"/>
  <c r="E3455" i="19"/>
  <c r="F3455" i="19" s="1"/>
  <c r="B3456" i="19"/>
  <c r="C3456" i="19"/>
  <c r="D3456" i="19"/>
  <c r="A3456" i="19" s="1"/>
  <c r="E3456" i="19"/>
  <c r="F3456" i="19" s="1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 s="1"/>
  <c r="B3459" i="19"/>
  <c r="C3459" i="19"/>
  <c r="D3459" i="19"/>
  <c r="E3459" i="19"/>
  <c r="F3459" i="19" s="1"/>
  <c r="A3460" i="19"/>
  <c r="B3460" i="19"/>
  <c r="C3460" i="19"/>
  <c r="D3460" i="19"/>
  <c r="E3460" i="19"/>
  <c r="F3460" i="19" s="1"/>
  <c r="A3461" i="19"/>
  <c r="B3461" i="19"/>
  <c r="C3461" i="19"/>
  <c r="D3461" i="19"/>
  <c r="E3461" i="19"/>
  <c r="F3461" i="19"/>
  <c r="B3462" i="19"/>
  <c r="C3462" i="19"/>
  <c r="D3462" i="19"/>
  <c r="E3462" i="19"/>
  <c r="F3462" i="19" s="1"/>
  <c r="B3463" i="19"/>
  <c r="C3463" i="19"/>
  <c r="D3463" i="19"/>
  <c r="E3463" i="19"/>
  <c r="F3463" i="19" s="1"/>
  <c r="A3464" i="19"/>
  <c r="B3464" i="19"/>
  <c r="C3464" i="19"/>
  <c r="D3464" i="19"/>
  <c r="E3464" i="19"/>
  <c r="F3464" i="19"/>
  <c r="B3465" i="19"/>
  <c r="C3465" i="19"/>
  <c r="A3465" i="19" s="1"/>
  <c r="D3465" i="19"/>
  <c r="E3465" i="19"/>
  <c r="F3465" i="19"/>
  <c r="B3466" i="19"/>
  <c r="C3466" i="19"/>
  <c r="D3466" i="19"/>
  <c r="E3466" i="19"/>
  <c r="F3466" i="19" s="1"/>
  <c r="B3467" i="19"/>
  <c r="C3467" i="19"/>
  <c r="D3467" i="19"/>
  <c r="E3467" i="19"/>
  <c r="F3467" i="19"/>
  <c r="B3468" i="19"/>
  <c r="C3468" i="19"/>
  <c r="D3468" i="19"/>
  <c r="A3468" i="19" s="1"/>
  <c r="E3468" i="19"/>
  <c r="F3468" i="19"/>
  <c r="B3469" i="19"/>
  <c r="A3469" i="19" s="1"/>
  <c r="C3469" i="19"/>
  <c r="D3469" i="19"/>
  <c r="E3469" i="19"/>
  <c r="F3469" i="19"/>
  <c r="B3470" i="19"/>
  <c r="A3470" i="19" s="1"/>
  <c r="C3470" i="19"/>
  <c r="D3470" i="19"/>
  <c r="E3470" i="19"/>
  <c r="F3470" i="19" s="1"/>
  <c r="B3471" i="19"/>
  <c r="C3471" i="19"/>
  <c r="D3471" i="19"/>
  <c r="E3471" i="19"/>
  <c r="F3471" i="19"/>
  <c r="B3472" i="19"/>
  <c r="C3472" i="19"/>
  <c r="D3472" i="19"/>
  <c r="A3472" i="19" s="1"/>
  <c r="E3472" i="19"/>
  <c r="F3472" i="19"/>
  <c r="B3473" i="19"/>
  <c r="A3473" i="19" s="1"/>
  <c r="C3473" i="19"/>
  <c r="D3473" i="19"/>
  <c r="E3473" i="19"/>
  <c r="F3473" i="19"/>
  <c r="B3474" i="19"/>
  <c r="A3474" i="19" s="1"/>
  <c r="C3474" i="19"/>
  <c r="D3474" i="19"/>
  <c r="E3474" i="19"/>
  <c r="F3474" i="19" s="1"/>
  <c r="B3475" i="19"/>
  <c r="A3475" i="19" s="1"/>
  <c r="C3475" i="19"/>
  <c r="D3475" i="19"/>
  <c r="E3475" i="19"/>
  <c r="F3475" i="19"/>
  <c r="B3476" i="19"/>
  <c r="C3476" i="19"/>
  <c r="D3476" i="19"/>
  <c r="A3476" i="19" s="1"/>
  <c r="E3476" i="19"/>
  <c r="F3476" i="19" s="1"/>
  <c r="B3477" i="19"/>
  <c r="A3477" i="19" s="1"/>
  <c r="C3477" i="19"/>
  <c r="D3477" i="19"/>
  <c r="E3477" i="19"/>
  <c r="F3477" i="19"/>
  <c r="B3478" i="19"/>
  <c r="C3478" i="19"/>
  <c r="A3478" i="19" s="1"/>
  <c r="D3478" i="19"/>
  <c r="E3478" i="19"/>
  <c r="F3478" i="19" s="1"/>
  <c r="B3479" i="19"/>
  <c r="A3479" i="19" s="1"/>
  <c r="C3479" i="19"/>
  <c r="D3479" i="19"/>
  <c r="E3479" i="19"/>
  <c r="F3479" i="19" s="1"/>
  <c r="B3480" i="19"/>
  <c r="C3480" i="19"/>
  <c r="D3480" i="19"/>
  <c r="A3480" i="19" s="1"/>
  <c r="E3480" i="19"/>
  <c r="F3480" i="19"/>
  <c r="B3481" i="19"/>
  <c r="C3481" i="19"/>
  <c r="A3481" i="19" s="1"/>
  <c r="D3481" i="19"/>
  <c r="E3481" i="19"/>
  <c r="F3481" i="19"/>
  <c r="B3482" i="19"/>
  <c r="C3482" i="19"/>
  <c r="D3482" i="19"/>
  <c r="E3482" i="19"/>
  <c r="F3482" i="19" s="1"/>
  <c r="B3483" i="19"/>
  <c r="C3483" i="19"/>
  <c r="D3483" i="19"/>
  <c r="E3483" i="19"/>
  <c r="F3483" i="19"/>
  <c r="A3484" i="19"/>
  <c r="B3484" i="19"/>
  <c r="C3484" i="19"/>
  <c r="D3484" i="19"/>
  <c r="E3484" i="19"/>
  <c r="F3484" i="19" s="1"/>
  <c r="B3485" i="19"/>
  <c r="C3485" i="19"/>
  <c r="D3485" i="19"/>
  <c r="E3485" i="19"/>
  <c r="F3485" i="19"/>
  <c r="B3486" i="19"/>
  <c r="A3486" i="19" s="1"/>
  <c r="C3486" i="19"/>
  <c r="D3486" i="19"/>
  <c r="E3486" i="19"/>
  <c r="F3486" i="19" s="1"/>
  <c r="B3487" i="19"/>
  <c r="A3487" i="19" s="1"/>
  <c r="C3487" i="19"/>
  <c r="D3487" i="19"/>
  <c r="E3487" i="19"/>
  <c r="F3487" i="19"/>
  <c r="B3488" i="19"/>
  <c r="C3488" i="19"/>
  <c r="D3488" i="19"/>
  <c r="A3488" i="19" s="1"/>
  <c r="E3488" i="19"/>
  <c r="F3488" i="19" s="1"/>
  <c r="B3489" i="19"/>
  <c r="A3489" i="19" s="1"/>
  <c r="C3489" i="19"/>
  <c r="D3489" i="19"/>
  <c r="E3489" i="19"/>
  <c r="F3489" i="19"/>
  <c r="A3490" i="19"/>
  <c r="B3490" i="19"/>
  <c r="C3490" i="19"/>
  <c r="D3490" i="19"/>
  <c r="E3490" i="19"/>
  <c r="F3490" i="19" s="1"/>
  <c r="B3491" i="19"/>
  <c r="C3491" i="19"/>
  <c r="D3491" i="19"/>
  <c r="E3491" i="19"/>
  <c r="F3491" i="19" s="1"/>
  <c r="B3492" i="19"/>
  <c r="C3492" i="19"/>
  <c r="D3492" i="19"/>
  <c r="A3492" i="19" s="1"/>
  <c r="E3492" i="19"/>
  <c r="F3492" i="19"/>
  <c r="A3493" i="19"/>
  <c r="B3493" i="19"/>
  <c r="C3493" i="19"/>
  <c r="D3493" i="19"/>
  <c r="E3493" i="19"/>
  <c r="F3493" i="19"/>
  <c r="B3494" i="19"/>
  <c r="C3494" i="19"/>
  <c r="D3494" i="19"/>
  <c r="E3494" i="19"/>
  <c r="F3494" i="19" s="1"/>
  <c r="B3495" i="19"/>
  <c r="A3495" i="19" s="1"/>
  <c r="C3495" i="19"/>
  <c r="D3495" i="19"/>
  <c r="E3495" i="19"/>
  <c r="F3495" i="19"/>
  <c r="A3496" i="19"/>
  <c r="B3496" i="19"/>
  <c r="C3496" i="19"/>
  <c r="D3496" i="19"/>
  <c r="E3496" i="19"/>
  <c r="F3496" i="19"/>
  <c r="B3497" i="19"/>
  <c r="A3497" i="19" s="1"/>
  <c r="C3497" i="19"/>
  <c r="D3497" i="19"/>
  <c r="E3497" i="19"/>
  <c r="F3497" i="19"/>
  <c r="B3498" i="19"/>
  <c r="C3498" i="19"/>
  <c r="D3498" i="19"/>
  <c r="E3498" i="19"/>
  <c r="F3498" i="19" s="1"/>
  <c r="B3499" i="19"/>
  <c r="A3499" i="19" s="1"/>
  <c r="C3499" i="19"/>
  <c r="D3499" i="19"/>
  <c r="E3499" i="19"/>
  <c r="F3499" i="19"/>
  <c r="B3500" i="19"/>
  <c r="C3500" i="19"/>
  <c r="D3500" i="19"/>
  <c r="A3500" i="19" s="1"/>
  <c r="E3500" i="19"/>
  <c r="F3500" i="19" s="1"/>
  <c r="B3501" i="19"/>
  <c r="C3501" i="19"/>
  <c r="D3501" i="19"/>
  <c r="E3501" i="19"/>
  <c r="F3501" i="19"/>
  <c r="A3502" i="19"/>
  <c r="B3502" i="19"/>
  <c r="C3502" i="19"/>
  <c r="D3502" i="19"/>
  <c r="E3502" i="19"/>
  <c r="F3502" i="19" s="1"/>
  <c r="B3503" i="19"/>
  <c r="C3503" i="19"/>
  <c r="D3503" i="19"/>
  <c r="E3503" i="19"/>
  <c r="F3503" i="19" s="1"/>
  <c r="B3504" i="19"/>
  <c r="C3504" i="19"/>
  <c r="D3504" i="19"/>
  <c r="A3504" i="19" s="1"/>
  <c r="E3504" i="19"/>
  <c r="F3504" i="19"/>
  <c r="A3505" i="19"/>
  <c r="B3505" i="19"/>
  <c r="C3505" i="19"/>
  <c r="D3505" i="19"/>
  <c r="E3505" i="19"/>
  <c r="F3505" i="19"/>
  <c r="B3506" i="19"/>
  <c r="A3506" i="19" s="1"/>
  <c r="C3506" i="19"/>
  <c r="D3506" i="19"/>
  <c r="E3506" i="19"/>
  <c r="F3506" i="19" s="1"/>
  <c r="B3507" i="19"/>
  <c r="C3507" i="19"/>
  <c r="D3507" i="19"/>
  <c r="E3507" i="19"/>
  <c r="F3507" i="19"/>
  <c r="A3508" i="19"/>
  <c r="B3508" i="19"/>
  <c r="C3508" i="19"/>
  <c r="D3508" i="19"/>
  <c r="E3508" i="19"/>
  <c r="F3508" i="19"/>
  <c r="B3509" i="19"/>
  <c r="A3509" i="19" s="1"/>
  <c r="C3509" i="19"/>
  <c r="D3509" i="19"/>
  <c r="E3509" i="19"/>
  <c r="F3509" i="19"/>
  <c r="B3510" i="19"/>
  <c r="C3510" i="19"/>
  <c r="D3510" i="19"/>
  <c r="E3510" i="19"/>
  <c r="F3510" i="19" s="1"/>
  <c r="B3511" i="19"/>
  <c r="A3511" i="19" s="1"/>
  <c r="C3511" i="19"/>
  <c r="D3511" i="19"/>
  <c r="E3511" i="19"/>
  <c r="F3511" i="19"/>
  <c r="B3512" i="19"/>
  <c r="C3512" i="19"/>
  <c r="D3512" i="19"/>
  <c r="A3512" i="19" s="1"/>
  <c r="E3512" i="19"/>
  <c r="F3512" i="19"/>
  <c r="B3513" i="19"/>
  <c r="A3513" i="19" s="1"/>
  <c r="C3513" i="19"/>
  <c r="D3513" i="19"/>
  <c r="E3513" i="19"/>
  <c r="F3513" i="19"/>
  <c r="B3514" i="19"/>
  <c r="C3514" i="19"/>
  <c r="D3514" i="19"/>
  <c r="E3514" i="19"/>
  <c r="F3514" i="19" s="1"/>
  <c r="B3515" i="19"/>
  <c r="C3515" i="19"/>
  <c r="D3515" i="19"/>
  <c r="E3515" i="19"/>
  <c r="F3515" i="19"/>
  <c r="B3516" i="19"/>
  <c r="C3516" i="19"/>
  <c r="D3516" i="19"/>
  <c r="A3516" i="19" s="1"/>
  <c r="E3516" i="19"/>
  <c r="F3516" i="19"/>
  <c r="B3517" i="19"/>
  <c r="A3517" i="19" s="1"/>
  <c r="C3517" i="19"/>
  <c r="D3517" i="19"/>
  <c r="E3517" i="19"/>
  <c r="F3517" i="19"/>
  <c r="B3518" i="19"/>
  <c r="C3518" i="19"/>
  <c r="D3518" i="19"/>
  <c r="E3518" i="19"/>
  <c r="F3518" i="19" s="1"/>
  <c r="B3519" i="19"/>
  <c r="C3519" i="19"/>
  <c r="D3519" i="19"/>
  <c r="E3519" i="19"/>
  <c r="F3519" i="19"/>
  <c r="B3520" i="19"/>
  <c r="C3520" i="19"/>
  <c r="D3520" i="19"/>
  <c r="A3520" i="19" s="1"/>
  <c r="E3520" i="19"/>
  <c r="F3520" i="19"/>
  <c r="A3521" i="19"/>
  <c r="B3521" i="19"/>
  <c r="C3521" i="19"/>
  <c r="D3521" i="19"/>
  <c r="E3521" i="19"/>
  <c r="F3521" i="19"/>
  <c r="B3522" i="19"/>
  <c r="A3522" i="19" s="1"/>
  <c r="C3522" i="19"/>
  <c r="D3522" i="19"/>
  <c r="E3522" i="19"/>
  <c r="F3522" i="19" s="1"/>
  <c r="B3523" i="19"/>
  <c r="A3523" i="19" s="1"/>
  <c r="C3523" i="19"/>
  <c r="D3523" i="19"/>
  <c r="E3523" i="19"/>
  <c r="F3523" i="19"/>
  <c r="B3524" i="19"/>
  <c r="C3524" i="19"/>
  <c r="D3524" i="19"/>
  <c r="A3524" i="19" s="1"/>
  <c r="E3524" i="19"/>
  <c r="F3524" i="19" s="1"/>
  <c r="B3525" i="19"/>
  <c r="A3525" i="19" s="1"/>
  <c r="C3525" i="19"/>
  <c r="D3525" i="19"/>
  <c r="E3525" i="19"/>
  <c r="F3525" i="19"/>
  <c r="A3526" i="19"/>
  <c r="B3526" i="19"/>
  <c r="C3526" i="19"/>
  <c r="D3526" i="19"/>
  <c r="E3526" i="19"/>
  <c r="F3526" i="19" s="1"/>
  <c r="B3527" i="19"/>
  <c r="C3527" i="19"/>
  <c r="D3527" i="19"/>
  <c r="E3527" i="19"/>
  <c r="F3527" i="19" s="1"/>
  <c r="B3528" i="19"/>
  <c r="C3528" i="19"/>
  <c r="D3528" i="19"/>
  <c r="A3528" i="19" s="1"/>
  <c r="E3528" i="19"/>
  <c r="F3528" i="19"/>
  <c r="A3529" i="19"/>
  <c r="B3529" i="19"/>
  <c r="C3529" i="19"/>
  <c r="D3529" i="19"/>
  <c r="E3529" i="19"/>
  <c r="F3529" i="19"/>
  <c r="B3530" i="19"/>
  <c r="C3530" i="19"/>
  <c r="D3530" i="19"/>
  <c r="E3530" i="19"/>
  <c r="F3530" i="19" s="1"/>
  <c r="B3531" i="19"/>
  <c r="C3531" i="19"/>
  <c r="D3531" i="19"/>
  <c r="E3531" i="19"/>
  <c r="F3531" i="19"/>
  <c r="A3532" i="19"/>
  <c r="B3532" i="19"/>
  <c r="C3532" i="19"/>
  <c r="D3532" i="19"/>
  <c r="E3532" i="19"/>
  <c r="F3532" i="19"/>
  <c r="B3533" i="19"/>
  <c r="C3533" i="19"/>
  <c r="D3533" i="19"/>
  <c r="E3533" i="19"/>
  <c r="F3533" i="19"/>
  <c r="B3534" i="19"/>
  <c r="A3534" i="19" s="1"/>
  <c r="C3534" i="19"/>
  <c r="D3534" i="19"/>
  <c r="E3534" i="19"/>
  <c r="F3534" i="19" s="1"/>
  <c r="B3535" i="19"/>
  <c r="C3535" i="19"/>
  <c r="D3535" i="19"/>
  <c r="E3535" i="19"/>
  <c r="F3535" i="19"/>
  <c r="B3536" i="19"/>
  <c r="C3536" i="19"/>
  <c r="D3536" i="19"/>
  <c r="A3536" i="19" s="1"/>
  <c r="E3536" i="19"/>
  <c r="F3536" i="19"/>
  <c r="A3537" i="19"/>
  <c r="B3537" i="19"/>
  <c r="C3537" i="19"/>
  <c r="D3537" i="19"/>
  <c r="E3537" i="19"/>
  <c r="F3537" i="19"/>
  <c r="B3538" i="19"/>
  <c r="A3538" i="19" s="1"/>
  <c r="C3538" i="19"/>
  <c r="D3538" i="19"/>
  <c r="E3538" i="19"/>
  <c r="F3538" i="19" s="1"/>
  <c r="B3539" i="19"/>
  <c r="C3539" i="19"/>
  <c r="D3539" i="19"/>
  <c r="E3539" i="19"/>
  <c r="F3539" i="19"/>
  <c r="B3540" i="19"/>
  <c r="C3540" i="19"/>
  <c r="D3540" i="19"/>
  <c r="A3540" i="19" s="1"/>
  <c r="E3540" i="19"/>
  <c r="F3540" i="19"/>
  <c r="B3541" i="19"/>
  <c r="A3541" i="19" s="1"/>
  <c r="C3541" i="19"/>
  <c r="D3541" i="19"/>
  <c r="E3541" i="19"/>
  <c r="F3541" i="19"/>
  <c r="B3542" i="19"/>
  <c r="C3542" i="19"/>
  <c r="D3542" i="19"/>
  <c r="E3542" i="19"/>
  <c r="F3542" i="19" s="1"/>
  <c r="B3543" i="19"/>
  <c r="C3543" i="19"/>
  <c r="D3543" i="19"/>
  <c r="E3543" i="19"/>
  <c r="F3543" i="19"/>
  <c r="A3544" i="19"/>
  <c r="B3544" i="19"/>
  <c r="C3544" i="19"/>
  <c r="D3544" i="19"/>
  <c r="E3544" i="19"/>
  <c r="F3544" i="19"/>
  <c r="B3545" i="19"/>
  <c r="A3545" i="19" s="1"/>
  <c r="C3545" i="19"/>
  <c r="D3545" i="19"/>
  <c r="E3545" i="19"/>
  <c r="F3545" i="19"/>
  <c r="B3546" i="19"/>
  <c r="C3546" i="19"/>
  <c r="D3546" i="19"/>
  <c r="E3546" i="19"/>
  <c r="F3546" i="19" s="1"/>
  <c r="B3547" i="19"/>
  <c r="C3547" i="19"/>
  <c r="D3547" i="19"/>
  <c r="E3547" i="19"/>
  <c r="F3547" i="19"/>
  <c r="B3548" i="19"/>
  <c r="C3548" i="19"/>
  <c r="D3548" i="19"/>
  <c r="A3548" i="19" s="1"/>
  <c r="E3548" i="19"/>
  <c r="F3548" i="19" s="1"/>
  <c r="B3549" i="19"/>
  <c r="C3549" i="19"/>
  <c r="D3549" i="19"/>
  <c r="E3549" i="19"/>
  <c r="F3549" i="19"/>
  <c r="A3550" i="19"/>
  <c r="B3550" i="19"/>
  <c r="C3550" i="19"/>
  <c r="D3550" i="19"/>
  <c r="E3550" i="19"/>
  <c r="F3550" i="19" s="1"/>
  <c r="B3551" i="19"/>
  <c r="C3551" i="19"/>
  <c r="D3551" i="19"/>
  <c r="E3551" i="19"/>
  <c r="F3551" i="19" s="1"/>
  <c r="B3552" i="19"/>
  <c r="C3552" i="19"/>
  <c r="D3552" i="19"/>
  <c r="A3552" i="19" s="1"/>
  <c r="E3552" i="19"/>
  <c r="F3552" i="19" s="1"/>
  <c r="B3553" i="19"/>
  <c r="A3553" i="19" s="1"/>
  <c r="C3553" i="19"/>
  <c r="D3553" i="19"/>
  <c r="E3553" i="19"/>
  <c r="F3553" i="19"/>
  <c r="B3554" i="19"/>
  <c r="C3554" i="19"/>
  <c r="D3554" i="19"/>
  <c r="E3554" i="19"/>
  <c r="F3554" i="19" s="1"/>
  <c r="B3555" i="19"/>
  <c r="C3555" i="19"/>
  <c r="D3555" i="19"/>
  <c r="E3555" i="19"/>
  <c r="F3555" i="19" s="1"/>
  <c r="A3556" i="19"/>
  <c r="B3556" i="19"/>
  <c r="C3556" i="19"/>
  <c r="D3556" i="19"/>
  <c r="E3556" i="19"/>
  <c r="F3556" i="19"/>
  <c r="B3557" i="19"/>
  <c r="C3557" i="19"/>
  <c r="A3557" i="19" s="1"/>
  <c r="D3557" i="19"/>
  <c r="E3557" i="19"/>
  <c r="F3557" i="19"/>
  <c r="B3558" i="19"/>
  <c r="A3558" i="19" s="1"/>
  <c r="C3558" i="19"/>
  <c r="D3558" i="19"/>
  <c r="E3558" i="19"/>
  <c r="F3558" i="19" s="1"/>
  <c r="B3559" i="19"/>
  <c r="A3559" i="19" s="1"/>
  <c r="C3559" i="19"/>
  <c r="D3559" i="19"/>
  <c r="E3559" i="19"/>
  <c r="F3559" i="19"/>
  <c r="B3560" i="19"/>
  <c r="C3560" i="19"/>
  <c r="D3560" i="19"/>
  <c r="A3560" i="19" s="1"/>
  <c r="E3560" i="19"/>
  <c r="F3560" i="19"/>
  <c r="B3561" i="19"/>
  <c r="A3561" i="19" s="1"/>
  <c r="C3561" i="19"/>
  <c r="D3561" i="19"/>
  <c r="E3561" i="19"/>
  <c r="F3561" i="19"/>
  <c r="B3562" i="19"/>
  <c r="A3562" i="19" s="1"/>
  <c r="C3562" i="19"/>
  <c r="D3562" i="19"/>
  <c r="E3562" i="19"/>
  <c r="F3562" i="19" s="1"/>
  <c r="B3563" i="19"/>
  <c r="C3563" i="19"/>
  <c r="D3563" i="19"/>
  <c r="E3563" i="19"/>
  <c r="F3563" i="19"/>
  <c r="B3564" i="19"/>
  <c r="C3564" i="19"/>
  <c r="D3564" i="19"/>
  <c r="A3564" i="19" s="1"/>
  <c r="E3564" i="19"/>
  <c r="F3564" i="19"/>
  <c r="B3565" i="19"/>
  <c r="A3565" i="19" s="1"/>
  <c r="C3565" i="19"/>
  <c r="D3565" i="19"/>
  <c r="E3565" i="19"/>
  <c r="F3565" i="19"/>
  <c r="B3566" i="19"/>
  <c r="C3566" i="19"/>
  <c r="D3566" i="19"/>
  <c r="A3566" i="19" s="1"/>
  <c r="E3566" i="19"/>
  <c r="F3566" i="19" s="1"/>
  <c r="B3567" i="19"/>
  <c r="C3567" i="19"/>
  <c r="D3567" i="19"/>
  <c r="E3567" i="19"/>
  <c r="F3567" i="19" s="1"/>
  <c r="B3568" i="19"/>
  <c r="C3568" i="19"/>
  <c r="D3568" i="19"/>
  <c r="A3568" i="19" s="1"/>
  <c r="E3568" i="19"/>
  <c r="F3568" i="19" s="1"/>
  <c r="B3569" i="19"/>
  <c r="A3569" i="19" s="1"/>
  <c r="C3569" i="19"/>
  <c r="D3569" i="19"/>
  <c r="E3569" i="19"/>
  <c r="F3569" i="19"/>
  <c r="B3570" i="19"/>
  <c r="C3570" i="19"/>
  <c r="A3570" i="19" s="1"/>
  <c r="D3570" i="19"/>
  <c r="E3570" i="19"/>
  <c r="F3570" i="19" s="1"/>
  <c r="B3571" i="19"/>
  <c r="C3571" i="19"/>
  <c r="D3571" i="19"/>
  <c r="E3571" i="19"/>
  <c r="F3571" i="19" s="1"/>
  <c r="B3572" i="19"/>
  <c r="C3572" i="19"/>
  <c r="D3572" i="19"/>
  <c r="A3572" i="19" s="1"/>
  <c r="E3572" i="19"/>
  <c r="F3572" i="19" s="1"/>
  <c r="B3573" i="19"/>
  <c r="C3573" i="19"/>
  <c r="A3573" i="19" s="1"/>
  <c r="D3573" i="19"/>
  <c r="E3573" i="19"/>
  <c r="F3573" i="19"/>
  <c r="A3574" i="19"/>
  <c r="B3574" i="19"/>
  <c r="C3574" i="19"/>
  <c r="D3574" i="19"/>
  <c r="E3574" i="19"/>
  <c r="F3574" i="19" s="1"/>
  <c r="B3575" i="19"/>
  <c r="C3575" i="19"/>
  <c r="D3575" i="19"/>
  <c r="E3575" i="19"/>
  <c r="F3575" i="19" s="1"/>
  <c r="B3576" i="19"/>
  <c r="C3576" i="19"/>
  <c r="D3576" i="19"/>
  <c r="A3576" i="19" s="1"/>
  <c r="E3576" i="19"/>
  <c r="F3576" i="19"/>
  <c r="B3577" i="19"/>
  <c r="A3577" i="19" s="1"/>
  <c r="C3577" i="19"/>
  <c r="D3577" i="19"/>
  <c r="E3577" i="19"/>
  <c r="F3577" i="19"/>
  <c r="B3578" i="19"/>
  <c r="C3578" i="19"/>
  <c r="D3578" i="19"/>
  <c r="E3578" i="19"/>
  <c r="F3578" i="19" s="1"/>
  <c r="B3579" i="19"/>
  <c r="C3579" i="19"/>
  <c r="D3579" i="19"/>
  <c r="E3579" i="19"/>
  <c r="F3579" i="19"/>
  <c r="A3580" i="19"/>
  <c r="B3580" i="19"/>
  <c r="C3580" i="19"/>
  <c r="D3580" i="19"/>
  <c r="E3580" i="19"/>
  <c r="F3580" i="19"/>
  <c r="B3581" i="19"/>
  <c r="A3581" i="19" s="1"/>
  <c r="C3581" i="19"/>
  <c r="D3581" i="19"/>
  <c r="E3581" i="19"/>
  <c r="F3581" i="19"/>
  <c r="B3582" i="19"/>
  <c r="C3582" i="19"/>
  <c r="D3582" i="19"/>
  <c r="A3582" i="19" s="1"/>
  <c r="E3582" i="19"/>
  <c r="F3582" i="19" s="1"/>
  <c r="B3583" i="19"/>
  <c r="C3583" i="19"/>
  <c r="D3583" i="19"/>
  <c r="E3583" i="19"/>
  <c r="F3583" i="19" s="1"/>
  <c r="B3584" i="19"/>
  <c r="C3584" i="19"/>
  <c r="D3584" i="19"/>
  <c r="A3584" i="19" s="1"/>
  <c r="E3584" i="19"/>
  <c r="F3584" i="19"/>
  <c r="A3585" i="19"/>
  <c r="B3585" i="19"/>
  <c r="C3585" i="19"/>
  <c r="D3585" i="19"/>
  <c r="E3585" i="19"/>
  <c r="F3585" i="19"/>
  <c r="B3586" i="19"/>
  <c r="A3586" i="19" s="1"/>
  <c r="C3586" i="19"/>
  <c r="D3586" i="19"/>
  <c r="E3586" i="19"/>
  <c r="F3586" i="19" s="1"/>
  <c r="B3587" i="19"/>
  <c r="C3587" i="19"/>
  <c r="D3587" i="19"/>
  <c r="E3587" i="19"/>
  <c r="F3587" i="19"/>
  <c r="A3588" i="19"/>
  <c r="B3588" i="19"/>
  <c r="C3588" i="19"/>
  <c r="D3588" i="19"/>
  <c r="E3588" i="19"/>
  <c r="F3588" i="19" s="1"/>
  <c r="B3589" i="19"/>
  <c r="C3589" i="19"/>
  <c r="A3589" i="19" s="1"/>
  <c r="D3589" i="19"/>
  <c r="E3589" i="19"/>
  <c r="F3589" i="19"/>
  <c r="B3590" i="19"/>
  <c r="C3590" i="19"/>
  <c r="D3590" i="19"/>
  <c r="E3590" i="19"/>
  <c r="F3590" i="19" s="1"/>
  <c r="B3591" i="19"/>
  <c r="C3591" i="19"/>
  <c r="D3591" i="19"/>
  <c r="E3591" i="19"/>
  <c r="F3591" i="19" s="1"/>
  <c r="A3592" i="19"/>
  <c r="B3592" i="19"/>
  <c r="C3592" i="19"/>
  <c r="D3592" i="19"/>
  <c r="E3592" i="19"/>
  <c r="F3592" i="19"/>
  <c r="B3593" i="19"/>
  <c r="C3593" i="19"/>
  <c r="A3593" i="19" s="1"/>
  <c r="D3593" i="19"/>
  <c r="E3593" i="19"/>
  <c r="F3593" i="19"/>
  <c r="B3594" i="19"/>
  <c r="C3594" i="19"/>
  <c r="D3594" i="19"/>
  <c r="E3594" i="19"/>
  <c r="F3594" i="19" s="1"/>
  <c r="B3595" i="19"/>
  <c r="A3595" i="19" s="1"/>
  <c r="C3595" i="19"/>
  <c r="D3595" i="19"/>
  <c r="E3595" i="19"/>
  <c r="F3595" i="19"/>
  <c r="B3596" i="19"/>
  <c r="C3596" i="19"/>
  <c r="D3596" i="19"/>
  <c r="A3596" i="19" s="1"/>
  <c r="E3596" i="19"/>
  <c r="F3596" i="19" s="1"/>
  <c r="B3597" i="19"/>
  <c r="A3597" i="19" s="1"/>
  <c r="C3597" i="19"/>
  <c r="D3597" i="19"/>
  <c r="E3597" i="19"/>
  <c r="F3597" i="19"/>
  <c r="A3598" i="19"/>
  <c r="B3598" i="19"/>
  <c r="C3598" i="19"/>
  <c r="D3598" i="19"/>
  <c r="E3598" i="19"/>
  <c r="F3598" i="19" s="1"/>
  <c r="B3599" i="19"/>
  <c r="C3599" i="19"/>
  <c r="D3599" i="19"/>
  <c r="E3599" i="19"/>
  <c r="F3599" i="19" s="1"/>
  <c r="B3600" i="19"/>
  <c r="C3600" i="19"/>
  <c r="D3600" i="19"/>
  <c r="A3600" i="19" s="1"/>
  <c r="E3600" i="19"/>
  <c r="F3600" i="19"/>
  <c r="B3601" i="19"/>
  <c r="A3601" i="19" s="1"/>
  <c r="C3601" i="19"/>
  <c r="D3601" i="19"/>
  <c r="E3601" i="19"/>
  <c r="F3601" i="19"/>
  <c r="B3602" i="19"/>
  <c r="C3602" i="19"/>
  <c r="D3602" i="19"/>
  <c r="E3602" i="19"/>
  <c r="F3602" i="19" s="1"/>
  <c r="B3603" i="19"/>
  <c r="A3603" i="19" s="1"/>
  <c r="C3603" i="19"/>
  <c r="D3603" i="19"/>
  <c r="E3603" i="19"/>
  <c r="F3603" i="19"/>
  <c r="B3604" i="19"/>
  <c r="C3604" i="19"/>
  <c r="D3604" i="19"/>
  <c r="A3604" i="19" s="1"/>
  <c r="E3604" i="19"/>
  <c r="F3604" i="19" s="1"/>
  <c r="B3605" i="19"/>
  <c r="A3605" i="19" s="1"/>
  <c r="C3605" i="19"/>
  <c r="D3605" i="19"/>
  <c r="E3605" i="19"/>
  <c r="F3605" i="19"/>
  <c r="B3606" i="19"/>
  <c r="C3606" i="19"/>
  <c r="A3606" i="19" s="1"/>
  <c r="D3606" i="19"/>
  <c r="E3606" i="19"/>
  <c r="F3606" i="19" s="1"/>
  <c r="B3607" i="19"/>
  <c r="A3607" i="19" s="1"/>
  <c r="C3607" i="19"/>
  <c r="D3607" i="19"/>
  <c r="E3607" i="19"/>
  <c r="F3607" i="19" s="1"/>
  <c r="B3608" i="19"/>
  <c r="C3608" i="19"/>
  <c r="D3608" i="19"/>
  <c r="A3608" i="19" s="1"/>
  <c r="E3608" i="19"/>
  <c r="F3608" i="19"/>
  <c r="B3609" i="19"/>
  <c r="C3609" i="19"/>
  <c r="A3609" i="19" s="1"/>
  <c r="D3609" i="19"/>
  <c r="E3609" i="19"/>
  <c r="F3609" i="19"/>
  <c r="B3610" i="19"/>
  <c r="A3610" i="19" s="1"/>
  <c r="C3610" i="19"/>
  <c r="D3610" i="19"/>
  <c r="E3610" i="19"/>
  <c r="F3610" i="19" s="1"/>
  <c r="B3611" i="19"/>
  <c r="C3611" i="19"/>
  <c r="D3611" i="19"/>
  <c r="E3611" i="19"/>
  <c r="F3611" i="19"/>
  <c r="A3612" i="19"/>
  <c r="B3612" i="19"/>
  <c r="C3612" i="19"/>
  <c r="D3612" i="19"/>
  <c r="E3612" i="19"/>
  <c r="F3612" i="19" s="1"/>
  <c r="B3613" i="19"/>
  <c r="C3613" i="19"/>
  <c r="D3613" i="19"/>
  <c r="E3613" i="19"/>
  <c r="F3613" i="19"/>
  <c r="B3614" i="19"/>
  <c r="C3614" i="19"/>
  <c r="D3614" i="19"/>
  <c r="E3614" i="19"/>
  <c r="F3614" i="19" s="1"/>
  <c r="B3615" i="19"/>
  <c r="A3615" i="19" s="1"/>
  <c r="C3615" i="19"/>
  <c r="D3615" i="19"/>
  <c r="E3615" i="19"/>
  <c r="F3615" i="19"/>
  <c r="B3616" i="19"/>
  <c r="C3616" i="19"/>
  <c r="D3616" i="19"/>
  <c r="A3616" i="19" s="1"/>
  <c r="E3616" i="19"/>
  <c r="F3616" i="19" s="1"/>
  <c r="B3617" i="19"/>
  <c r="A3617" i="19" s="1"/>
  <c r="C3617" i="19"/>
  <c r="D3617" i="19"/>
  <c r="E3617" i="19"/>
  <c r="F3617" i="19"/>
  <c r="A3618" i="19"/>
  <c r="B3618" i="19"/>
  <c r="C3618" i="19"/>
  <c r="D3618" i="19"/>
  <c r="E3618" i="19"/>
  <c r="F3618" i="19" s="1"/>
  <c r="B3619" i="19"/>
  <c r="C3619" i="19"/>
  <c r="D3619" i="19"/>
  <c r="E3619" i="19"/>
  <c r="F3619" i="19" s="1"/>
  <c r="B3620" i="19"/>
  <c r="C3620" i="19"/>
  <c r="D3620" i="19"/>
  <c r="A3620" i="19" s="1"/>
  <c r="E3620" i="19"/>
  <c r="F3620" i="19" s="1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 s="1"/>
  <c r="B3623" i="19"/>
  <c r="A3623" i="19" s="1"/>
  <c r="C3623" i="19"/>
  <c r="D3623" i="19"/>
  <c r="E3623" i="19"/>
  <c r="F3623" i="19" s="1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B3626" i="19"/>
  <c r="C3626" i="19"/>
  <c r="D3626" i="19"/>
  <c r="E3626" i="19"/>
  <c r="F3626" i="19" s="1"/>
  <c r="B3627" i="19"/>
  <c r="A3627" i="19" s="1"/>
  <c r="C3627" i="19"/>
  <c r="D3627" i="19"/>
  <c r="E3627" i="19"/>
  <c r="F3627" i="19"/>
  <c r="B3628" i="19"/>
  <c r="C3628" i="19"/>
  <c r="D3628" i="19"/>
  <c r="A3628" i="19" s="1"/>
  <c r="E3628" i="19"/>
  <c r="F3628" i="19" s="1"/>
  <c r="B3629" i="19"/>
  <c r="C3629" i="19"/>
  <c r="D3629" i="19"/>
  <c r="E3629" i="19"/>
  <c r="F3629" i="19"/>
  <c r="A3630" i="19"/>
  <c r="B3630" i="19"/>
  <c r="C3630" i="19"/>
  <c r="D3630" i="19"/>
  <c r="E3630" i="19"/>
  <c r="F3630" i="19" s="1"/>
  <c r="B3631" i="19"/>
  <c r="C3631" i="19"/>
  <c r="D3631" i="19"/>
  <c r="E3631" i="19"/>
  <c r="F3631" i="19" s="1"/>
  <c r="B3632" i="19"/>
  <c r="C3632" i="19"/>
  <c r="D3632" i="19"/>
  <c r="A3632" i="19" s="1"/>
  <c r="E3632" i="19"/>
  <c r="F3632" i="19"/>
  <c r="A3633" i="19"/>
  <c r="B3633" i="19"/>
  <c r="C3633" i="19"/>
  <c r="D3633" i="19"/>
  <c r="E3633" i="19"/>
  <c r="F3633" i="19"/>
  <c r="B3634" i="19"/>
  <c r="C3634" i="19"/>
  <c r="D3634" i="19"/>
  <c r="E3634" i="19"/>
  <c r="F3634" i="19" s="1"/>
  <c r="B3635" i="19"/>
  <c r="C3635" i="19"/>
  <c r="D3635" i="19"/>
  <c r="E3635" i="19"/>
  <c r="F3635" i="19"/>
  <c r="A3636" i="19"/>
  <c r="B3636" i="19"/>
  <c r="C3636" i="19"/>
  <c r="D3636" i="19"/>
  <c r="E3636" i="19"/>
  <c r="F3636" i="19"/>
  <c r="B3637" i="19"/>
  <c r="A3637" i="19" s="1"/>
  <c r="C3637" i="19"/>
  <c r="D3637" i="19"/>
  <c r="E3637" i="19"/>
  <c r="F3637" i="19"/>
  <c r="B3638" i="19"/>
  <c r="A3638" i="19" s="1"/>
  <c r="C3638" i="19"/>
  <c r="D3638" i="19"/>
  <c r="E3638" i="19"/>
  <c r="F3638" i="19" s="1"/>
  <c r="B3639" i="19"/>
  <c r="A3639" i="19" s="1"/>
  <c r="C3639" i="19"/>
  <c r="D3639" i="19"/>
  <c r="E3639" i="19"/>
  <c r="F3639" i="19"/>
  <c r="B3640" i="19"/>
  <c r="C3640" i="19"/>
  <c r="D3640" i="19"/>
  <c r="A3640" i="19" s="1"/>
  <c r="E3640" i="19"/>
  <c r="F3640" i="19"/>
  <c r="B3641" i="19"/>
  <c r="A3641" i="19" s="1"/>
  <c r="C3641" i="19"/>
  <c r="D3641" i="19"/>
  <c r="E3641" i="19"/>
  <c r="F3641" i="19"/>
  <c r="B3642" i="19"/>
  <c r="C3642" i="19"/>
  <c r="D3642" i="19"/>
  <c r="E3642" i="19"/>
  <c r="F3642" i="19" s="1"/>
  <c r="B3643" i="19"/>
  <c r="C3643" i="19"/>
  <c r="D3643" i="19"/>
  <c r="E3643" i="19"/>
  <c r="F3643" i="19"/>
  <c r="B3644" i="19"/>
  <c r="C3644" i="19"/>
  <c r="D3644" i="19"/>
  <c r="A3644" i="19" s="1"/>
  <c r="E3644" i="19"/>
  <c r="F3644" i="19"/>
  <c r="B3645" i="19"/>
  <c r="A3645" i="19" s="1"/>
  <c r="C3645" i="19"/>
  <c r="D3645" i="19"/>
  <c r="E3645" i="19"/>
  <c r="F3645" i="19"/>
  <c r="B3646" i="19"/>
  <c r="C3646" i="19"/>
  <c r="D3646" i="19"/>
  <c r="E3646" i="19"/>
  <c r="F3646" i="19" s="1"/>
  <c r="B3647" i="19"/>
  <c r="C3647" i="19"/>
  <c r="D3647" i="19"/>
  <c r="E3647" i="19"/>
  <c r="F3647" i="19"/>
  <c r="B3648" i="19"/>
  <c r="C3648" i="19"/>
  <c r="D3648" i="19"/>
  <c r="A3648" i="19" s="1"/>
  <c r="E3648" i="19"/>
  <c r="F3648" i="19"/>
  <c r="AE3648" i="19"/>
  <c r="A3649" i="19"/>
  <c r="B3649" i="19"/>
  <c r="C3649" i="19"/>
  <c r="D3649" i="19"/>
  <c r="E3649" i="19"/>
  <c r="F3649" i="19" s="1"/>
  <c r="B3650" i="19"/>
  <c r="A3650" i="19" s="1"/>
  <c r="C3650" i="19"/>
  <c r="D3650" i="19"/>
  <c r="E3650" i="19"/>
  <c r="F3650" i="19"/>
  <c r="B3651" i="19"/>
  <c r="C3651" i="19"/>
  <c r="A3651" i="19" s="1"/>
  <c r="D3651" i="19"/>
  <c r="E3651" i="19"/>
  <c r="F3651" i="19" s="1"/>
  <c r="B3652" i="19"/>
  <c r="C3652" i="19"/>
  <c r="D3652" i="19"/>
  <c r="E3652" i="19"/>
  <c r="F3652" i="19" s="1"/>
  <c r="B3653" i="19"/>
  <c r="A3653" i="19" s="1"/>
  <c r="C3653" i="19"/>
  <c r="D3653" i="19"/>
  <c r="E3653" i="19"/>
  <c r="F3653" i="19"/>
  <c r="B3654" i="19"/>
  <c r="C3654" i="19"/>
  <c r="A3654" i="19" s="1"/>
  <c r="D3654" i="19"/>
  <c r="E3654" i="19"/>
  <c r="F3654" i="19"/>
  <c r="A3655" i="19"/>
  <c r="B3655" i="19"/>
  <c r="C3655" i="19"/>
  <c r="D3655" i="19"/>
  <c r="E3655" i="19"/>
  <c r="F3655" i="19"/>
  <c r="B3656" i="19"/>
  <c r="C3656" i="19"/>
  <c r="D3656" i="19"/>
  <c r="E3656" i="19"/>
  <c r="F3656" i="19" s="1"/>
  <c r="B3657" i="19"/>
  <c r="A3657" i="19" s="1"/>
  <c r="C3657" i="19"/>
  <c r="D3657" i="19"/>
  <c r="E3657" i="19"/>
  <c r="F3657" i="19" s="1"/>
  <c r="A3658" i="19"/>
  <c r="B3658" i="19"/>
  <c r="C3658" i="19"/>
  <c r="D3658" i="19"/>
  <c r="E3658" i="19"/>
  <c r="F3658" i="19"/>
  <c r="B3659" i="19"/>
  <c r="C3659" i="19"/>
  <c r="A3659" i="19" s="1"/>
  <c r="D3659" i="19"/>
  <c r="E3659" i="19"/>
  <c r="F3659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B3662" i="19"/>
  <c r="A3662" i="19" s="1"/>
  <c r="C3662" i="19"/>
  <c r="D3662" i="19"/>
  <c r="E3662" i="19"/>
  <c r="F3662" i="19"/>
  <c r="B3663" i="19"/>
  <c r="C3663" i="19"/>
  <c r="D3663" i="19"/>
  <c r="E3663" i="19"/>
  <c r="F3663" i="19" s="1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B3666" i="19"/>
  <c r="C3666" i="19"/>
  <c r="D3666" i="19"/>
  <c r="E3666" i="19"/>
  <c r="F3666" i="19"/>
  <c r="B3667" i="19"/>
  <c r="C3667" i="19"/>
  <c r="D3667" i="19"/>
  <c r="E3667" i="19"/>
  <c r="F3667" i="19" s="1"/>
  <c r="B3668" i="19"/>
  <c r="A3668" i="19" s="1"/>
  <c r="C3668" i="19"/>
  <c r="D3668" i="19"/>
  <c r="E3668" i="19"/>
  <c r="F3668" i="19"/>
  <c r="B3669" i="19"/>
  <c r="C3669" i="19"/>
  <c r="D3669" i="19"/>
  <c r="A3669" i="19" s="1"/>
  <c r="E3669" i="19"/>
  <c r="F3669" i="19" s="1"/>
  <c r="B3670" i="19"/>
  <c r="C3670" i="19"/>
  <c r="D3670" i="19"/>
  <c r="E3670" i="19"/>
  <c r="F3670" i="19"/>
  <c r="A3671" i="19"/>
  <c r="B3671" i="19"/>
  <c r="C3671" i="19"/>
  <c r="D3671" i="19"/>
  <c r="E3671" i="19"/>
  <c r="F3671" i="19" s="1"/>
  <c r="B3672" i="19"/>
  <c r="C3672" i="19"/>
  <c r="D3672" i="19"/>
  <c r="E3672" i="19"/>
  <c r="F3672" i="19" s="1"/>
  <c r="B3673" i="19"/>
  <c r="C3673" i="19"/>
  <c r="D3673" i="19"/>
  <c r="A3673" i="19" s="1"/>
  <c r="E3673" i="19"/>
  <c r="F3673" i="19"/>
  <c r="A3674" i="19"/>
  <c r="B3674" i="19"/>
  <c r="C3674" i="19"/>
  <c r="D3674" i="19"/>
  <c r="E3674" i="19"/>
  <c r="F3674" i="19"/>
  <c r="B3675" i="19"/>
  <c r="A3675" i="19" s="1"/>
  <c r="C3675" i="19"/>
  <c r="D3675" i="19"/>
  <c r="E3675" i="19"/>
  <c r="F3675" i="19" s="1"/>
  <c r="B3676" i="19"/>
  <c r="C3676" i="19"/>
  <c r="D3676" i="19"/>
  <c r="E3676" i="19"/>
  <c r="F3676" i="19"/>
  <c r="A3677" i="19"/>
  <c r="B3677" i="19"/>
  <c r="C3677" i="19"/>
  <c r="D3677" i="19"/>
  <c r="E3677" i="19"/>
  <c r="F3677" i="19"/>
  <c r="B3678" i="19"/>
  <c r="A3678" i="19" s="1"/>
  <c r="C3678" i="19"/>
  <c r="D3678" i="19"/>
  <c r="E3678" i="19"/>
  <c r="F3678" i="19"/>
  <c r="B3679" i="19"/>
  <c r="C3679" i="19"/>
  <c r="D3679" i="19"/>
  <c r="E3679" i="19"/>
  <c r="F3679" i="19" s="1"/>
  <c r="B3680" i="19"/>
  <c r="A3680" i="19" s="1"/>
  <c r="C3680" i="19"/>
  <c r="D3680" i="19"/>
  <c r="E3680" i="19"/>
  <c r="F3680" i="19"/>
  <c r="B3681" i="19"/>
  <c r="C3681" i="19"/>
  <c r="D3681" i="19"/>
  <c r="A3681" i="19" s="1"/>
  <c r="E3681" i="19"/>
  <c r="F3681" i="19"/>
  <c r="B3682" i="19"/>
  <c r="A3682" i="19" s="1"/>
  <c r="C3682" i="19"/>
  <c r="D3682" i="19"/>
  <c r="E3682" i="19"/>
  <c r="F3682" i="19"/>
  <c r="B3683" i="19"/>
  <c r="C3683" i="19"/>
  <c r="D3683" i="19"/>
  <c r="E3683" i="19"/>
  <c r="F3683" i="19" s="1"/>
  <c r="B3684" i="19"/>
  <c r="C3684" i="19"/>
  <c r="D3684" i="19"/>
  <c r="E3684" i="19"/>
  <c r="F3684" i="19"/>
  <c r="B3685" i="19"/>
  <c r="C3685" i="19"/>
  <c r="D3685" i="19"/>
  <c r="A3685" i="19" s="1"/>
  <c r="E3685" i="19"/>
  <c r="F3685" i="19"/>
  <c r="B3686" i="19"/>
  <c r="A3686" i="19" s="1"/>
  <c r="C3686" i="19"/>
  <c r="D3686" i="19"/>
  <c r="E3686" i="19"/>
  <c r="F3686" i="19"/>
  <c r="B3687" i="19"/>
  <c r="C3687" i="19"/>
  <c r="D3687" i="19"/>
  <c r="E3687" i="19"/>
  <c r="F3687" i="19" s="1"/>
  <c r="B3688" i="19"/>
  <c r="C3688" i="19"/>
  <c r="D3688" i="19"/>
  <c r="E3688" i="19"/>
  <c r="F3688" i="19"/>
  <c r="B3689" i="19"/>
  <c r="C3689" i="19"/>
  <c r="D3689" i="19"/>
  <c r="A3689" i="19" s="1"/>
  <c r="E3689" i="19"/>
  <c r="F3689" i="19"/>
  <c r="A3690" i="19"/>
  <c r="B3690" i="19"/>
  <c r="C3690" i="19"/>
  <c r="D3690" i="19"/>
  <c r="E3690" i="19"/>
  <c r="F3690" i="19"/>
  <c r="B3691" i="19"/>
  <c r="A3691" i="19" s="1"/>
  <c r="C3691" i="19"/>
  <c r="D3691" i="19"/>
  <c r="E3691" i="19"/>
  <c r="F3691" i="19" s="1"/>
  <c r="B3692" i="19"/>
  <c r="A3692" i="19" s="1"/>
  <c r="C3692" i="19"/>
  <c r="D3692" i="19"/>
  <c r="E3692" i="19"/>
  <c r="F3692" i="19"/>
  <c r="B3693" i="19"/>
  <c r="C3693" i="19"/>
  <c r="D3693" i="19"/>
  <c r="A3693" i="19" s="1"/>
  <c r="E3693" i="19"/>
  <c r="F3693" i="19" s="1"/>
  <c r="B3694" i="19"/>
  <c r="A3694" i="19" s="1"/>
  <c r="C3694" i="19"/>
  <c r="D3694" i="19"/>
  <c r="E3694" i="19"/>
  <c r="F3694" i="19"/>
  <c r="A3695" i="19"/>
  <c r="B3695" i="19"/>
  <c r="C3695" i="19"/>
  <c r="D3695" i="19"/>
  <c r="E3695" i="19"/>
  <c r="F3695" i="19" s="1"/>
  <c r="B3696" i="19"/>
  <c r="C3696" i="19"/>
  <c r="D3696" i="19"/>
  <c r="E3696" i="19"/>
  <c r="F3696" i="19" s="1"/>
  <c r="B3697" i="19"/>
  <c r="C3697" i="19"/>
  <c r="D3697" i="19"/>
  <c r="A3697" i="19" s="1"/>
  <c r="E3697" i="19"/>
  <c r="F3697" i="19"/>
  <c r="A3698" i="19"/>
  <c r="B3698" i="19"/>
  <c r="C3698" i="19"/>
  <c r="D3698" i="19"/>
  <c r="E3698" i="19"/>
  <c r="F3698" i="19"/>
  <c r="B3699" i="19"/>
  <c r="C3699" i="19"/>
  <c r="D3699" i="19"/>
  <c r="E3699" i="19"/>
  <c r="F3699" i="19" s="1"/>
  <c r="B3700" i="19"/>
  <c r="C3700" i="19"/>
  <c r="D3700" i="19"/>
  <c r="E3700" i="19"/>
  <c r="F3700" i="19"/>
  <c r="A3701" i="19"/>
  <c r="B3701" i="19"/>
  <c r="C3701" i="19"/>
  <c r="D3701" i="19"/>
  <c r="E3701" i="19"/>
  <c r="F3701" i="19"/>
  <c r="B3702" i="19"/>
  <c r="C3702" i="19"/>
  <c r="D3702" i="19"/>
  <c r="E3702" i="19"/>
  <c r="F3702" i="19"/>
  <c r="B3703" i="19"/>
  <c r="A3703" i="19" s="1"/>
  <c r="C3703" i="19"/>
  <c r="D3703" i="19"/>
  <c r="E3703" i="19"/>
  <c r="F3703" i="19" s="1"/>
  <c r="B3704" i="19"/>
  <c r="C3704" i="19"/>
  <c r="D3704" i="19"/>
  <c r="E3704" i="19"/>
  <c r="F3704" i="19"/>
  <c r="B3705" i="19"/>
  <c r="C3705" i="19"/>
  <c r="D3705" i="19"/>
  <c r="A3705" i="19" s="1"/>
  <c r="E3705" i="19"/>
  <c r="F3705" i="19"/>
  <c r="A3706" i="19"/>
  <c r="B3706" i="19"/>
  <c r="C3706" i="19"/>
  <c r="D3706" i="19"/>
  <c r="E3706" i="19"/>
  <c r="F3706" i="19"/>
  <c r="B3707" i="19"/>
  <c r="A3707" i="19" s="1"/>
  <c r="C3707" i="19"/>
  <c r="D3707" i="19"/>
  <c r="E3707" i="19"/>
  <c r="F3707" i="19" s="1"/>
  <c r="B3708" i="19"/>
  <c r="C3708" i="19"/>
  <c r="D3708" i="19"/>
  <c r="E3708" i="19"/>
  <c r="F3708" i="19"/>
  <c r="B3709" i="19"/>
  <c r="C3709" i="19"/>
  <c r="D3709" i="19"/>
  <c r="A3709" i="19" s="1"/>
  <c r="E3709" i="19"/>
  <c r="F3709" i="19"/>
  <c r="B3710" i="19"/>
  <c r="A3710" i="19" s="1"/>
  <c r="C3710" i="19"/>
  <c r="D3710" i="19"/>
  <c r="E3710" i="19"/>
  <c r="F3710" i="19"/>
  <c r="B3711" i="19"/>
  <c r="C3711" i="19"/>
  <c r="D3711" i="19"/>
  <c r="E3711" i="19"/>
  <c r="F3711" i="19" s="1"/>
  <c r="B3712" i="19"/>
  <c r="C3712" i="19"/>
  <c r="D3712" i="19"/>
  <c r="E3712" i="19"/>
  <c r="F3712" i="19"/>
  <c r="A3713" i="19"/>
  <c r="B3713" i="19"/>
  <c r="C3713" i="19"/>
  <c r="D3713" i="19"/>
  <c r="E3713" i="19"/>
  <c r="F3713" i="19"/>
  <c r="B3714" i="19"/>
  <c r="A3714" i="19" s="1"/>
  <c r="C3714" i="19"/>
  <c r="D3714" i="19"/>
  <c r="E3714" i="19"/>
  <c r="F3714" i="19"/>
  <c r="B3715" i="19"/>
  <c r="C3715" i="19"/>
  <c r="D3715" i="19"/>
  <c r="E3715" i="19"/>
  <c r="F3715" i="19" s="1"/>
  <c r="B3716" i="19"/>
  <c r="C3716" i="19"/>
  <c r="D3716" i="19"/>
  <c r="E3716" i="19"/>
  <c r="F3716" i="19"/>
  <c r="B3717" i="19"/>
  <c r="C3717" i="19"/>
  <c r="D3717" i="19"/>
  <c r="A3717" i="19" s="1"/>
  <c r="E3717" i="19"/>
  <c r="F3717" i="19" s="1"/>
  <c r="B3718" i="19"/>
  <c r="C3718" i="19"/>
  <c r="D3718" i="19"/>
  <c r="E3718" i="19"/>
  <c r="F3718" i="19"/>
  <c r="A3719" i="19"/>
  <c r="B3719" i="19"/>
  <c r="C3719" i="19"/>
  <c r="D3719" i="19"/>
  <c r="E3719" i="19"/>
  <c r="F3719" i="19" s="1"/>
  <c r="B3720" i="19"/>
  <c r="C3720" i="19"/>
  <c r="D3720" i="19"/>
  <c r="E3720" i="19"/>
  <c r="F3720" i="19" s="1"/>
  <c r="B3721" i="19"/>
  <c r="C3721" i="19"/>
  <c r="D3721" i="19"/>
  <c r="A3721" i="19" s="1"/>
  <c r="E3721" i="19"/>
  <c r="F3721" i="19" s="1"/>
  <c r="A3722" i="19"/>
  <c r="B3722" i="19"/>
  <c r="C3722" i="19"/>
  <c r="D3722" i="19"/>
  <c r="E3722" i="19"/>
  <c r="F3722" i="19"/>
  <c r="B3723" i="19"/>
  <c r="C3723" i="19"/>
  <c r="D3723" i="19"/>
  <c r="E3723" i="19"/>
  <c r="F3723" i="19" s="1"/>
  <c r="B3724" i="19"/>
  <c r="C3724" i="19"/>
  <c r="D3724" i="19"/>
  <c r="E3724" i="19"/>
  <c r="F3724" i="19" s="1"/>
  <c r="A3725" i="19"/>
  <c r="B3725" i="19"/>
  <c r="C3725" i="19"/>
  <c r="D3725" i="19"/>
  <c r="E3725" i="19"/>
  <c r="F3725" i="19"/>
  <c r="B3726" i="19"/>
  <c r="C3726" i="19"/>
  <c r="A3726" i="19" s="1"/>
  <c r="D3726" i="19"/>
  <c r="E3726" i="19"/>
  <c r="F3726" i="19"/>
  <c r="B3727" i="19"/>
  <c r="A3727" i="19" s="1"/>
  <c r="C3727" i="19"/>
  <c r="D3727" i="19"/>
  <c r="E3727" i="19"/>
  <c r="F3727" i="19" s="1"/>
  <c r="B3728" i="19"/>
  <c r="A3728" i="19" s="1"/>
  <c r="C3728" i="19"/>
  <c r="D3728" i="19"/>
  <c r="E3728" i="19"/>
  <c r="F3728" i="19"/>
  <c r="B3729" i="19"/>
  <c r="C3729" i="19"/>
  <c r="D3729" i="19"/>
  <c r="A3729" i="19" s="1"/>
  <c r="E3729" i="19"/>
  <c r="F3729" i="19"/>
  <c r="B3730" i="19"/>
  <c r="A3730" i="19" s="1"/>
  <c r="C3730" i="19"/>
  <c r="D3730" i="19"/>
  <c r="E3730" i="19"/>
  <c r="F3730" i="19"/>
  <c r="B3731" i="19"/>
  <c r="A3731" i="19" s="1"/>
  <c r="C3731" i="19"/>
  <c r="D3731" i="19"/>
  <c r="E3731" i="19"/>
  <c r="F3731" i="19" s="1"/>
  <c r="B3732" i="19"/>
  <c r="C3732" i="19"/>
  <c r="D3732" i="19"/>
  <c r="E3732" i="19"/>
  <c r="F3732" i="19"/>
  <c r="B3733" i="19"/>
  <c r="C3733" i="19"/>
  <c r="D3733" i="19"/>
  <c r="A3733" i="19" s="1"/>
  <c r="E3733" i="19"/>
  <c r="F3733" i="19"/>
  <c r="B3734" i="19"/>
  <c r="A3734" i="19" s="1"/>
  <c r="C3734" i="19"/>
  <c r="D3734" i="19"/>
  <c r="E3734" i="19"/>
  <c r="F3734" i="19"/>
  <c r="B3735" i="19"/>
  <c r="C3735" i="19"/>
  <c r="D3735" i="19"/>
  <c r="A3735" i="19" s="1"/>
  <c r="E3735" i="19"/>
  <c r="F3735" i="19" s="1"/>
  <c r="B3736" i="19"/>
  <c r="C3736" i="19"/>
  <c r="D3736" i="19"/>
  <c r="E3736" i="19"/>
  <c r="F3736" i="19" s="1"/>
  <c r="B3737" i="19"/>
  <c r="C3737" i="19"/>
  <c r="D3737" i="19"/>
  <c r="A3737" i="19" s="1"/>
  <c r="E3737" i="19"/>
  <c r="F3737" i="19" s="1"/>
  <c r="B3738" i="19"/>
  <c r="A3738" i="19" s="1"/>
  <c r="C3738" i="19"/>
  <c r="D3738" i="19"/>
  <c r="E3738" i="19"/>
  <c r="F3738" i="19"/>
  <c r="B3739" i="19"/>
  <c r="C3739" i="19"/>
  <c r="A3739" i="19" s="1"/>
  <c r="D3739" i="19"/>
  <c r="E3739" i="19"/>
  <c r="F3739" i="19" s="1"/>
  <c r="B3740" i="19"/>
  <c r="C3740" i="19"/>
  <c r="D3740" i="19"/>
  <c r="E3740" i="19"/>
  <c r="F3740" i="19" s="1"/>
  <c r="B3741" i="19"/>
  <c r="C3741" i="19"/>
  <c r="D3741" i="19"/>
  <c r="A3741" i="19" s="1"/>
  <c r="E3741" i="19"/>
  <c r="F3741" i="19" s="1"/>
  <c r="B3742" i="19"/>
  <c r="C3742" i="19"/>
  <c r="A3742" i="19" s="1"/>
  <c r="D3742" i="19"/>
  <c r="E3742" i="19"/>
  <c r="F3742" i="19"/>
  <c r="A3743" i="19"/>
  <c r="B3743" i="19"/>
  <c r="C3743" i="19"/>
  <c r="D3743" i="19"/>
  <c r="E3743" i="19"/>
  <c r="F3743" i="19" s="1"/>
  <c r="B3744" i="19"/>
  <c r="C3744" i="19"/>
  <c r="D3744" i="19"/>
  <c r="E3744" i="19"/>
  <c r="F3744" i="19" s="1"/>
  <c r="B3745" i="19"/>
  <c r="C3745" i="19"/>
  <c r="D3745" i="19"/>
  <c r="A3745" i="19" s="1"/>
  <c r="E3745" i="19"/>
  <c r="F3745" i="19"/>
  <c r="B3746" i="19"/>
  <c r="A3746" i="19" s="1"/>
  <c r="C3746" i="19"/>
  <c r="D3746" i="19"/>
  <c r="E3746" i="19"/>
  <c r="F3746" i="19"/>
  <c r="B3747" i="19"/>
  <c r="C3747" i="19"/>
  <c r="D3747" i="19"/>
  <c r="E3747" i="19"/>
  <c r="F3747" i="19" s="1"/>
  <c r="B3748" i="19"/>
  <c r="C3748" i="19"/>
  <c r="D3748" i="19"/>
  <c r="E3748" i="19"/>
  <c r="F3748" i="19"/>
  <c r="A3749" i="19"/>
  <c r="B3749" i="19"/>
  <c r="C3749" i="19"/>
  <c r="D3749" i="19"/>
  <c r="E3749" i="19"/>
  <c r="F3749" i="19" s="1"/>
  <c r="B3750" i="19"/>
  <c r="C3750" i="19"/>
  <c r="D3750" i="19"/>
  <c r="E3750" i="19"/>
  <c r="F3750" i="19"/>
  <c r="B3751" i="19"/>
  <c r="C3751" i="19"/>
  <c r="A3751" i="19" s="1"/>
  <c r="D3751" i="19"/>
  <c r="E3751" i="19"/>
  <c r="F3751" i="19" s="1"/>
  <c r="B3752" i="19"/>
  <c r="A3752" i="19" s="1"/>
  <c r="C3752" i="19"/>
  <c r="D3752" i="19"/>
  <c r="E3752" i="19"/>
  <c r="F3752" i="19"/>
  <c r="B3753" i="19"/>
  <c r="C3753" i="19"/>
  <c r="D3753" i="19"/>
  <c r="E3753" i="19"/>
  <c r="F3753" i="19" s="1"/>
  <c r="B3754" i="19"/>
  <c r="C3754" i="19"/>
  <c r="D3754" i="19"/>
  <c r="E3754" i="19"/>
  <c r="F3754" i="19"/>
  <c r="A3755" i="19"/>
  <c r="B3755" i="19"/>
  <c r="C3755" i="19"/>
  <c r="D3755" i="19"/>
  <c r="E3755" i="19"/>
  <c r="F3755" i="19" s="1"/>
  <c r="B3756" i="19"/>
  <c r="A3756" i="19" s="1"/>
  <c r="C3756" i="19"/>
  <c r="D3756" i="19"/>
  <c r="E3756" i="19"/>
  <c r="F3756" i="19" s="1"/>
  <c r="B3757" i="19"/>
  <c r="A3757" i="19" s="1"/>
  <c r="C3757" i="19"/>
  <c r="D3757" i="19"/>
  <c r="E3757" i="19"/>
  <c r="F3757" i="19" s="1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B3760" i="19"/>
  <c r="C3760" i="19"/>
  <c r="D3760" i="19"/>
  <c r="E3760" i="19"/>
  <c r="F3760" i="19" s="1"/>
  <c r="B3761" i="19"/>
  <c r="C3761" i="19"/>
  <c r="D3761" i="19"/>
  <c r="E3761" i="19"/>
  <c r="F3761" i="19" s="1"/>
  <c r="A3762" i="19"/>
  <c r="B3762" i="19"/>
  <c r="C3762" i="19"/>
  <c r="D3762" i="19"/>
  <c r="E3762" i="19"/>
  <c r="F3762" i="19"/>
  <c r="B3763" i="19"/>
  <c r="C3763" i="19"/>
  <c r="D3763" i="19"/>
  <c r="E3763" i="19"/>
  <c r="F3763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B3766" i="19"/>
  <c r="C3766" i="19"/>
  <c r="D3766" i="19"/>
  <c r="E3766" i="19"/>
  <c r="F3766" i="19"/>
  <c r="B3767" i="19"/>
  <c r="A3767" i="19" s="1"/>
  <c r="C3767" i="19"/>
  <c r="D3767" i="19"/>
  <c r="E3767" i="19"/>
  <c r="F3767" i="19" s="1"/>
  <c r="B3768" i="19"/>
  <c r="A3768" i="19" s="1"/>
  <c r="C3768" i="19"/>
  <c r="D3768" i="19"/>
  <c r="E3768" i="19"/>
  <c r="F3768" i="19"/>
  <c r="B3769" i="19"/>
  <c r="C3769" i="19"/>
  <c r="D3769" i="19"/>
  <c r="E3769" i="19"/>
  <c r="F3769" i="19" s="1"/>
  <c r="B3770" i="19"/>
  <c r="C3770" i="19"/>
  <c r="D3770" i="19"/>
  <c r="E3770" i="19"/>
  <c r="F3770" i="19"/>
  <c r="B3771" i="19"/>
  <c r="C3771" i="19"/>
  <c r="A3771" i="19" s="1"/>
  <c r="D3771" i="19"/>
  <c r="E3771" i="19"/>
  <c r="F3771" i="19"/>
  <c r="B3772" i="19"/>
  <c r="C3772" i="19"/>
  <c r="D3772" i="19"/>
  <c r="E3772" i="19"/>
  <c r="F3772" i="19"/>
  <c r="A3773" i="19"/>
  <c r="B3773" i="19"/>
  <c r="C3773" i="19"/>
  <c r="D3773" i="19"/>
  <c r="E3773" i="19"/>
  <c r="F3773" i="19" s="1"/>
  <c r="AE3773" i="19" s="1"/>
  <c r="B3774" i="19"/>
  <c r="A3774" i="19" s="1"/>
  <c r="C3774" i="19"/>
  <c r="D3774" i="19"/>
  <c r="E3774" i="19"/>
  <c r="F3774" i="19"/>
  <c r="B3775" i="19"/>
  <c r="C3775" i="19"/>
  <c r="A3775" i="19" s="1"/>
  <c r="D3775" i="19"/>
  <c r="E3775" i="19"/>
  <c r="F3775" i="19" s="1"/>
  <c r="B3776" i="19"/>
  <c r="C3776" i="19"/>
  <c r="A3776" i="19" s="1"/>
  <c r="D3776" i="19"/>
  <c r="E3776" i="19"/>
  <c r="F3776" i="19"/>
  <c r="B3777" i="19"/>
  <c r="C3777" i="19"/>
  <c r="A3777" i="19" s="1"/>
  <c r="D3777" i="19"/>
  <c r="E3777" i="19"/>
  <c r="F3777" i="19" s="1"/>
  <c r="B3778" i="19"/>
  <c r="A3778" i="19" s="1"/>
  <c r="C3778" i="19"/>
  <c r="D3778" i="19"/>
  <c r="E3778" i="19"/>
  <c r="F3778" i="19" s="1"/>
  <c r="A3779" i="19"/>
  <c r="B3779" i="19"/>
  <c r="C3779" i="19"/>
  <c r="D3779" i="19"/>
  <c r="E3779" i="19"/>
  <c r="F3779" i="19" s="1"/>
  <c r="B3780" i="19"/>
  <c r="C3780" i="19"/>
  <c r="D3780" i="19"/>
  <c r="A3780" i="19" s="1"/>
  <c r="E3780" i="19"/>
  <c r="F3780" i="19" s="1"/>
  <c r="B3781" i="19"/>
  <c r="C3781" i="19"/>
  <c r="A3781" i="19" s="1"/>
  <c r="D3781" i="19"/>
  <c r="E3781" i="19"/>
  <c r="F3781" i="19"/>
  <c r="A3782" i="19"/>
  <c r="B3782" i="19"/>
  <c r="C3782" i="19"/>
  <c r="D3782" i="19"/>
  <c r="E3782" i="19"/>
  <c r="F3782" i="19" s="1"/>
  <c r="B3783" i="19"/>
  <c r="C3783" i="19"/>
  <c r="D3783" i="19"/>
  <c r="E3783" i="19"/>
  <c r="F3783" i="19" s="1"/>
  <c r="B3784" i="19"/>
  <c r="A3784" i="19" s="1"/>
  <c r="C3784" i="19"/>
  <c r="D3784" i="19"/>
  <c r="E3784" i="19"/>
  <c r="F3784" i="19" s="1"/>
  <c r="A3785" i="19"/>
  <c r="B3785" i="19"/>
  <c r="C3785" i="19"/>
  <c r="D3785" i="19"/>
  <c r="E3785" i="19"/>
  <c r="F3785" i="19" s="1"/>
  <c r="B3786" i="19"/>
  <c r="C3786" i="19"/>
  <c r="D3786" i="19"/>
  <c r="E3786" i="19"/>
  <c r="F3786" i="19" s="1"/>
  <c r="B3787" i="19"/>
  <c r="C3787" i="19"/>
  <c r="D3787" i="19"/>
  <c r="A3787" i="19" s="1"/>
  <c r="E3787" i="19"/>
  <c r="F3787" i="19" s="1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B3790" i="19"/>
  <c r="A3790" i="19" s="1"/>
  <c r="C3790" i="19"/>
  <c r="D3790" i="19"/>
  <c r="E3790" i="19"/>
  <c r="F3790" i="19" s="1"/>
  <c r="B3791" i="19"/>
  <c r="C3791" i="19"/>
  <c r="D3791" i="19"/>
  <c r="A3791" i="19" s="1"/>
  <c r="E3791" i="19"/>
  <c r="F3791" i="19" s="1"/>
  <c r="B3792" i="19"/>
  <c r="A3792" i="19" s="1"/>
  <c r="C3792" i="19"/>
  <c r="D3792" i="19"/>
  <c r="E3792" i="19"/>
  <c r="F3792" i="19" s="1"/>
  <c r="B3793" i="19"/>
  <c r="C3793" i="19"/>
  <c r="D3793" i="19"/>
  <c r="A3793" i="19" s="1"/>
  <c r="E3793" i="19"/>
  <c r="F3793" i="19"/>
  <c r="B3794" i="19"/>
  <c r="C3794" i="19"/>
  <c r="A3794" i="19" s="1"/>
  <c r="D3794" i="19"/>
  <c r="E3794" i="19"/>
  <c r="F3794" i="19"/>
  <c r="A3795" i="19"/>
  <c r="B3795" i="19"/>
  <c r="C3795" i="19"/>
  <c r="D3795" i="19"/>
  <c r="E3795" i="19"/>
  <c r="F3795" i="19" s="1"/>
  <c r="B3796" i="19"/>
  <c r="C3796" i="19"/>
  <c r="D3796" i="19"/>
  <c r="E3796" i="19"/>
  <c r="F3796" i="19" s="1"/>
  <c r="B3797" i="19"/>
  <c r="C3797" i="19"/>
  <c r="D3797" i="19"/>
  <c r="E3797" i="19"/>
  <c r="F3797" i="19"/>
  <c r="B3798" i="19"/>
  <c r="A3798" i="19" s="1"/>
  <c r="C3798" i="19"/>
  <c r="D3798" i="19"/>
  <c r="E3798" i="19"/>
  <c r="F3798" i="19"/>
  <c r="B3799" i="19"/>
  <c r="C3799" i="19"/>
  <c r="D3799" i="19"/>
  <c r="E3799" i="19"/>
  <c r="F3799" i="19" s="1"/>
  <c r="B3800" i="19"/>
  <c r="A3800" i="19" s="1"/>
  <c r="C3800" i="19"/>
  <c r="D3800" i="19"/>
  <c r="E3800" i="19"/>
  <c r="F3800" i="19" s="1"/>
  <c r="A3801" i="19"/>
  <c r="B3801" i="19"/>
  <c r="C3801" i="19"/>
  <c r="D3801" i="19"/>
  <c r="E3801" i="19"/>
  <c r="F3801" i="19" s="1"/>
  <c r="A3802" i="19"/>
  <c r="B3802" i="19"/>
  <c r="C3802" i="19"/>
  <c r="D3802" i="19"/>
  <c r="E3802" i="19"/>
  <c r="F3802" i="19"/>
  <c r="B3803" i="19"/>
  <c r="C3803" i="19"/>
  <c r="A3803" i="19" s="1"/>
  <c r="D3803" i="19"/>
  <c r="E3803" i="19"/>
  <c r="F3803" i="19" s="1"/>
  <c r="B3804" i="19"/>
  <c r="C3804" i="19"/>
  <c r="D3804" i="19"/>
  <c r="E3804" i="19"/>
  <c r="F3804" i="19" s="1"/>
  <c r="A3805" i="19"/>
  <c r="B3805" i="19"/>
  <c r="C3805" i="19"/>
  <c r="D3805" i="19"/>
  <c r="E3805" i="19"/>
  <c r="F3805" i="19"/>
  <c r="B3806" i="19"/>
  <c r="C3806" i="19"/>
  <c r="A3806" i="19" s="1"/>
  <c r="D3806" i="19"/>
  <c r="E3806" i="19"/>
  <c r="F3806" i="19"/>
  <c r="B3807" i="19"/>
  <c r="A3807" i="19" s="1"/>
  <c r="C3807" i="19"/>
  <c r="D3807" i="19"/>
  <c r="E3807" i="19"/>
  <c r="F3807" i="19" s="1"/>
  <c r="A3808" i="19"/>
  <c r="B3808" i="19"/>
  <c r="C3808" i="19"/>
  <c r="D3808" i="19"/>
  <c r="E3808" i="19"/>
  <c r="F3808" i="19"/>
  <c r="B3809" i="19"/>
  <c r="C3809" i="19"/>
  <c r="A3809" i="19" s="1"/>
  <c r="D3809" i="19"/>
  <c r="E3809" i="19"/>
  <c r="F3809" i="19" s="1"/>
  <c r="B3810" i="19"/>
  <c r="A3810" i="19" s="1"/>
  <c r="C3810" i="19"/>
  <c r="D3810" i="19"/>
  <c r="E3810" i="19"/>
  <c r="F3810" i="19" s="1"/>
  <c r="A3811" i="19"/>
  <c r="B3811" i="19"/>
  <c r="C3811" i="19"/>
  <c r="D3811" i="19"/>
  <c r="E3811" i="19"/>
  <c r="F3811" i="19" s="1"/>
  <c r="B3812" i="19"/>
  <c r="A3812" i="19" s="1"/>
  <c r="C3812" i="19"/>
  <c r="D3812" i="19"/>
  <c r="E3812" i="19"/>
  <c r="F3812" i="19" s="1"/>
  <c r="B3813" i="19"/>
  <c r="C3813" i="19"/>
  <c r="D3813" i="19"/>
  <c r="A3813" i="19" s="1"/>
  <c r="E3813" i="19"/>
  <c r="F3813" i="19"/>
  <c r="B3814" i="19"/>
  <c r="C3814" i="19"/>
  <c r="A3814" i="19" s="1"/>
  <c r="D3814" i="19"/>
  <c r="E3814" i="19"/>
  <c r="F3814" i="19"/>
  <c r="B3815" i="19"/>
  <c r="A3815" i="19" s="1"/>
  <c r="C3815" i="19"/>
  <c r="D3815" i="19"/>
  <c r="E3815" i="19"/>
  <c r="F3815" i="19" s="1"/>
  <c r="B3816" i="19"/>
  <c r="A3816" i="19" s="1"/>
  <c r="C3816" i="19"/>
  <c r="D3816" i="19"/>
  <c r="E3816" i="19"/>
  <c r="F3816" i="19"/>
  <c r="B3817" i="19"/>
  <c r="C3817" i="19"/>
  <c r="A3817" i="19" s="1"/>
  <c r="D3817" i="19"/>
  <c r="E3817" i="19"/>
  <c r="F3817" i="19" s="1"/>
  <c r="B3818" i="19"/>
  <c r="C3818" i="19"/>
  <c r="A3818" i="19" s="1"/>
  <c r="D3818" i="19"/>
  <c r="E3818" i="19"/>
  <c r="F3818" i="19"/>
  <c r="B3819" i="19"/>
  <c r="C3819" i="19"/>
  <c r="D3819" i="19"/>
  <c r="E3819" i="19"/>
  <c r="F3819" i="19" s="1"/>
  <c r="B3820" i="19"/>
  <c r="A3820" i="19" s="1"/>
  <c r="C3820" i="19"/>
  <c r="D3820" i="19"/>
  <c r="E3820" i="19"/>
  <c r="F3820" i="19" s="1"/>
  <c r="A3821" i="19"/>
  <c r="B3821" i="19"/>
  <c r="C3821" i="19"/>
  <c r="D3821" i="19"/>
  <c r="E3821" i="19"/>
  <c r="F3821" i="19" s="1"/>
  <c r="B3822" i="19"/>
  <c r="A3822" i="19" s="1"/>
  <c r="C3822" i="19"/>
  <c r="D3822" i="19"/>
  <c r="E3822" i="19"/>
  <c r="F3822" i="19" s="1"/>
  <c r="B3823" i="19"/>
  <c r="C3823" i="19"/>
  <c r="D3823" i="19"/>
  <c r="E3823" i="19"/>
  <c r="F3823" i="19"/>
  <c r="B3824" i="19"/>
  <c r="C3824" i="19"/>
  <c r="A3824" i="19" s="1"/>
  <c r="D3824" i="19"/>
  <c r="E3824" i="19"/>
  <c r="F3824" i="19"/>
  <c r="B3825" i="19"/>
  <c r="A3825" i="19" s="1"/>
  <c r="C3825" i="19"/>
  <c r="D3825" i="19"/>
  <c r="E3825" i="19"/>
  <c r="F3825" i="19" s="1"/>
  <c r="B3826" i="19"/>
  <c r="C3826" i="19"/>
  <c r="A3826" i="19" s="1"/>
  <c r="D3826" i="19"/>
  <c r="E3826" i="19"/>
  <c r="F3826" i="19" s="1"/>
  <c r="B3827" i="19"/>
  <c r="C3827" i="19"/>
  <c r="A3827" i="19" s="1"/>
  <c r="D3827" i="19"/>
  <c r="E3827" i="19"/>
  <c r="F3827" i="19" s="1"/>
  <c r="A3828" i="19"/>
  <c r="B3828" i="19"/>
  <c r="C3828" i="19"/>
  <c r="D3828" i="19"/>
  <c r="E3828" i="19"/>
  <c r="F3828" i="19" s="1"/>
  <c r="A3829" i="19"/>
  <c r="B3829" i="19"/>
  <c r="C3829" i="19"/>
  <c r="D3829" i="19"/>
  <c r="E3829" i="19"/>
  <c r="F3829" i="19" s="1"/>
  <c r="B3830" i="19"/>
  <c r="C3830" i="19"/>
  <c r="D3830" i="19"/>
  <c r="E3830" i="19"/>
  <c r="F3830" i="19" s="1"/>
  <c r="B3831" i="19"/>
  <c r="C3831" i="19"/>
  <c r="A3831" i="19" s="1"/>
  <c r="D3831" i="19"/>
  <c r="E3831" i="19"/>
  <c r="F3831" i="19"/>
  <c r="B3832" i="19"/>
  <c r="A3832" i="19" s="1"/>
  <c r="C3832" i="19"/>
  <c r="D3832" i="19"/>
  <c r="E3832" i="19"/>
  <c r="F3832" i="19"/>
  <c r="B3833" i="19"/>
  <c r="C3833" i="19"/>
  <c r="D3833" i="19"/>
  <c r="E3833" i="19"/>
  <c r="F3833" i="19" s="1"/>
  <c r="B3834" i="19"/>
  <c r="A3834" i="19" s="1"/>
  <c r="C3834" i="19"/>
  <c r="D3834" i="19"/>
  <c r="E3834" i="19"/>
  <c r="F3834" i="19"/>
  <c r="A3835" i="19"/>
  <c r="B3835" i="19"/>
  <c r="C3835" i="19"/>
  <c r="D3835" i="19"/>
  <c r="E3835" i="19"/>
  <c r="F3835" i="19" s="1"/>
  <c r="B3836" i="19"/>
  <c r="C3836" i="19"/>
  <c r="A3836" i="19" s="1"/>
  <c r="D3836" i="19"/>
  <c r="E3836" i="19"/>
  <c r="F3836" i="19"/>
  <c r="B3837" i="19"/>
  <c r="C3837" i="19"/>
  <c r="D3837" i="19"/>
  <c r="E3837" i="19"/>
  <c r="F3837" i="19" s="1"/>
  <c r="AE3837" i="19" s="1"/>
  <c r="B3838" i="19"/>
  <c r="A3838" i="19" s="1"/>
  <c r="C3838" i="19"/>
  <c r="D3838" i="19"/>
  <c r="E3838" i="19"/>
  <c r="F3838" i="19" s="1"/>
  <c r="B3839" i="19"/>
  <c r="A3839" i="19" s="1"/>
  <c r="C3839" i="19"/>
  <c r="D3839" i="19"/>
  <c r="E3839" i="19"/>
  <c r="F3839" i="19"/>
  <c r="B3840" i="19"/>
  <c r="A3840" i="19" s="1"/>
  <c r="C3840" i="19"/>
  <c r="D3840" i="19"/>
  <c r="E3840" i="19"/>
  <c r="F3840" i="19" s="1"/>
  <c r="B3841" i="19"/>
  <c r="C3841" i="19"/>
  <c r="D3841" i="19"/>
  <c r="E3841" i="19"/>
  <c r="F3841" i="19"/>
  <c r="B3842" i="19"/>
  <c r="C3842" i="19"/>
  <c r="A3842" i="19" s="1"/>
  <c r="D3842" i="19"/>
  <c r="E3842" i="19"/>
  <c r="F3842" i="19"/>
  <c r="B3843" i="19"/>
  <c r="C3843" i="19"/>
  <c r="D3843" i="19"/>
  <c r="E3843" i="19"/>
  <c r="F3843" i="19"/>
  <c r="B3844" i="19"/>
  <c r="C3844" i="19"/>
  <c r="D3844" i="19"/>
  <c r="A3844" i="19" s="1"/>
  <c r="E3844" i="19"/>
  <c r="F3844" i="19" s="1"/>
  <c r="B3845" i="19"/>
  <c r="A3845" i="19" s="1"/>
  <c r="C3845" i="19"/>
  <c r="D3845" i="19"/>
  <c r="E3845" i="19"/>
  <c r="F3845" i="19"/>
  <c r="A3846" i="19"/>
  <c r="B3846" i="19"/>
  <c r="C3846" i="19"/>
  <c r="D3846" i="19"/>
  <c r="E3846" i="19"/>
  <c r="F3846" i="19" s="1"/>
  <c r="B3847" i="19"/>
  <c r="A3847" i="19" s="1"/>
  <c r="C3847" i="19"/>
  <c r="D3847" i="19"/>
  <c r="E3847" i="19"/>
  <c r="F3847" i="19" s="1"/>
  <c r="B3848" i="19"/>
  <c r="C3848" i="19"/>
  <c r="D3848" i="19"/>
  <c r="E3848" i="19"/>
  <c r="F3848" i="19" s="1"/>
  <c r="B3849" i="19"/>
  <c r="C3849" i="19"/>
  <c r="A3849" i="19" s="1"/>
  <c r="D3849" i="19"/>
  <c r="E3849" i="19"/>
  <c r="F3849" i="19"/>
  <c r="A3850" i="19"/>
  <c r="B3850" i="19"/>
  <c r="C3850" i="19"/>
  <c r="D3850" i="19"/>
  <c r="E3850" i="19"/>
  <c r="F3850" i="19"/>
  <c r="B3851" i="19"/>
  <c r="C3851" i="19"/>
  <c r="D3851" i="19"/>
  <c r="E3851" i="19"/>
  <c r="F3851" i="19" s="1"/>
  <c r="B3852" i="19"/>
  <c r="A3852" i="19" s="1"/>
  <c r="C3852" i="19"/>
  <c r="D3852" i="19"/>
  <c r="E3852" i="19"/>
  <c r="F3852" i="19" s="1"/>
  <c r="A3853" i="19"/>
  <c r="B3853" i="19"/>
  <c r="C3853" i="19"/>
  <c r="D3853" i="19"/>
  <c r="E3853" i="19"/>
  <c r="F3853" i="19"/>
  <c r="B3854" i="19"/>
  <c r="C3854" i="19"/>
  <c r="A3854" i="19" s="1"/>
  <c r="D3854" i="19"/>
  <c r="E3854" i="19"/>
  <c r="F3854" i="19"/>
  <c r="B3855" i="19"/>
  <c r="C3855" i="19"/>
  <c r="D3855" i="19"/>
  <c r="E3855" i="19"/>
  <c r="F3855" i="19" s="1"/>
  <c r="B3856" i="19"/>
  <c r="A3856" i="19" s="1"/>
  <c r="C3856" i="19"/>
  <c r="D3856" i="19"/>
  <c r="E3856" i="19"/>
  <c r="F3856" i="19" s="1"/>
  <c r="A3857" i="19"/>
  <c r="B3857" i="19"/>
  <c r="C3857" i="19"/>
  <c r="D3857" i="19"/>
  <c r="E3857" i="19"/>
  <c r="F3857" i="19" s="1"/>
  <c r="A3858" i="19"/>
  <c r="B3858" i="19"/>
  <c r="C3858" i="19"/>
  <c r="D3858" i="19"/>
  <c r="E3858" i="19"/>
  <c r="F3858" i="19"/>
  <c r="B3859" i="19"/>
  <c r="C3859" i="19"/>
  <c r="D3859" i="19"/>
  <c r="E3859" i="19"/>
  <c r="F3859" i="19" s="1"/>
  <c r="B3860" i="19"/>
  <c r="A3860" i="19" s="1"/>
  <c r="C3860" i="19"/>
  <c r="D3860" i="19"/>
  <c r="E3860" i="19"/>
  <c r="F3860" i="19"/>
  <c r="A3861" i="19"/>
  <c r="B3861" i="19"/>
  <c r="C3861" i="19"/>
  <c r="D3861" i="19"/>
  <c r="E3861" i="19"/>
  <c r="F3861" i="19" s="1"/>
  <c r="B3862" i="19"/>
  <c r="C3862" i="19"/>
  <c r="A3862" i="19" s="1"/>
  <c r="D3862" i="19"/>
  <c r="E3862" i="19"/>
  <c r="F3862" i="19"/>
  <c r="B3863" i="19"/>
  <c r="C3863" i="19"/>
  <c r="D3863" i="19"/>
  <c r="E3863" i="19"/>
  <c r="F3863" i="19" s="1"/>
  <c r="B3864" i="19"/>
  <c r="A3864" i="19" s="1"/>
  <c r="C3864" i="19"/>
  <c r="D3864" i="19"/>
  <c r="E3864" i="19"/>
  <c r="F3864" i="19" s="1"/>
  <c r="A3865" i="19"/>
  <c r="B3865" i="19"/>
  <c r="C3865" i="19"/>
  <c r="D3865" i="19"/>
  <c r="E3865" i="19"/>
  <c r="F3865" i="19" s="1"/>
  <c r="A3866" i="19"/>
  <c r="B3866" i="19"/>
  <c r="C3866" i="19"/>
  <c r="D3866" i="19"/>
  <c r="E3866" i="19"/>
  <c r="F3866" i="19"/>
  <c r="B3867" i="19"/>
  <c r="C3867" i="19"/>
  <c r="D3867" i="19"/>
  <c r="E3867" i="19"/>
  <c r="F3867" i="19" s="1"/>
  <c r="B3868" i="19"/>
  <c r="A3868" i="19" s="1"/>
  <c r="C3868" i="19"/>
  <c r="D3868" i="19"/>
  <c r="E3868" i="19"/>
  <c r="F3868" i="19"/>
  <c r="AE3868" i="19"/>
  <c r="B3869" i="19"/>
  <c r="C3869" i="19"/>
  <c r="A3869" i="19" s="1"/>
  <c r="D3869" i="19"/>
  <c r="E3869" i="19"/>
  <c r="F3869" i="19"/>
  <c r="B3870" i="19"/>
  <c r="A3870" i="19" s="1"/>
  <c r="C3870" i="19"/>
  <c r="D3870" i="19"/>
  <c r="E3870" i="19"/>
  <c r="F3870" i="19"/>
  <c r="B3871" i="19"/>
  <c r="C3871" i="19"/>
  <c r="D3871" i="19"/>
  <c r="E3871" i="19"/>
  <c r="F3871" i="19" s="1"/>
  <c r="B3872" i="19"/>
  <c r="C3872" i="19"/>
  <c r="D3872" i="19"/>
  <c r="E3872" i="19"/>
  <c r="F3872" i="19" s="1"/>
  <c r="B3873" i="19"/>
  <c r="C3873" i="19"/>
  <c r="A3873" i="19" s="1"/>
  <c r="D3873" i="19"/>
  <c r="E3873" i="19"/>
  <c r="F3873" i="19"/>
  <c r="A3874" i="19"/>
  <c r="B3874" i="19"/>
  <c r="C3874" i="19"/>
  <c r="D3874" i="19"/>
  <c r="E3874" i="19"/>
  <c r="F3874" i="19"/>
  <c r="B3875" i="19"/>
  <c r="A3875" i="19" s="1"/>
  <c r="C3875" i="19"/>
  <c r="D3875" i="19"/>
  <c r="E3875" i="19"/>
  <c r="F3875" i="19" s="1"/>
  <c r="B3876" i="19"/>
  <c r="C3876" i="19"/>
  <c r="D3876" i="19"/>
  <c r="E3876" i="19"/>
  <c r="F3876" i="19"/>
  <c r="B3877" i="19"/>
  <c r="C3877" i="19"/>
  <c r="A3877" i="19" s="1"/>
  <c r="D3877" i="19"/>
  <c r="E3877" i="19"/>
  <c r="F3877" i="19"/>
  <c r="B3878" i="19"/>
  <c r="A3878" i="19" s="1"/>
  <c r="C3878" i="19"/>
  <c r="D3878" i="19"/>
  <c r="E3878" i="19"/>
  <c r="F3878" i="19"/>
  <c r="B3879" i="19"/>
  <c r="C3879" i="19"/>
  <c r="D3879" i="19"/>
  <c r="E3879" i="19"/>
  <c r="F3879" i="19" s="1"/>
  <c r="B3880" i="19"/>
  <c r="A3880" i="19" s="1"/>
  <c r="C3880" i="19"/>
  <c r="D3880" i="19"/>
  <c r="E3880" i="19"/>
  <c r="F3880" i="19" s="1"/>
  <c r="B3881" i="19"/>
  <c r="C3881" i="19"/>
  <c r="A3881" i="19" s="1"/>
  <c r="D3881" i="19"/>
  <c r="E3881" i="19"/>
  <c r="F3881" i="19"/>
  <c r="A3882" i="19"/>
  <c r="B3882" i="19"/>
  <c r="C3882" i="19"/>
  <c r="D3882" i="19"/>
  <c r="E3882" i="19"/>
  <c r="F3882" i="19"/>
  <c r="B3883" i="19"/>
  <c r="C3883" i="19"/>
  <c r="D3883" i="19"/>
  <c r="E3883" i="19"/>
  <c r="F3883" i="19" s="1"/>
  <c r="B3884" i="19"/>
  <c r="C3884" i="19"/>
  <c r="D3884" i="19"/>
  <c r="E3884" i="19"/>
  <c r="F3884" i="19"/>
  <c r="B3885" i="19"/>
  <c r="C3885" i="19"/>
  <c r="A3885" i="19" s="1"/>
  <c r="D3885" i="19"/>
  <c r="E3885" i="19"/>
  <c r="F3885" i="19"/>
  <c r="B3886" i="19"/>
  <c r="A3886" i="19" s="1"/>
  <c r="C3886" i="19"/>
  <c r="D3886" i="19"/>
  <c r="E3886" i="19"/>
  <c r="F3886" i="19"/>
  <c r="B3887" i="19"/>
  <c r="C3887" i="19"/>
  <c r="D3887" i="19"/>
  <c r="E3887" i="19"/>
  <c r="F3887" i="19" s="1"/>
  <c r="B3888" i="19"/>
  <c r="C3888" i="19"/>
  <c r="D3888" i="19"/>
  <c r="E3888" i="19"/>
  <c r="F3888" i="19" s="1"/>
  <c r="B3889" i="19"/>
  <c r="C3889" i="19"/>
  <c r="A3889" i="19" s="1"/>
  <c r="D3889" i="19"/>
  <c r="E3889" i="19"/>
  <c r="F3889" i="19"/>
  <c r="A3890" i="19"/>
  <c r="B3890" i="19"/>
  <c r="C3890" i="19"/>
  <c r="D3890" i="19"/>
  <c r="E3890" i="19"/>
  <c r="F3890" i="19"/>
  <c r="B3891" i="19"/>
  <c r="C3891" i="19"/>
  <c r="D3891" i="19"/>
  <c r="E3891" i="19"/>
  <c r="F3891" i="19" s="1"/>
  <c r="B3892" i="19"/>
  <c r="C3892" i="19"/>
  <c r="D3892" i="19"/>
  <c r="E3892" i="19"/>
  <c r="F3892" i="19"/>
  <c r="B3893" i="19"/>
  <c r="C3893" i="19"/>
  <c r="A3893" i="19" s="1"/>
  <c r="D3893" i="19"/>
  <c r="E3893" i="19"/>
  <c r="F3893" i="19"/>
  <c r="B3894" i="19"/>
  <c r="A3894" i="19" s="1"/>
  <c r="C3894" i="19"/>
  <c r="D3894" i="19"/>
  <c r="E3894" i="19"/>
  <c r="F3894" i="19"/>
  <c r="B3895" i="19"/>
  <c r="C3895" i="19"/>
  <c r="D3895" i="19"/>
  <c r="E3895" i="19"/>
  <c r="F3895" i="19" s="1"/>
  <c r="B3896" i="19"/>
  <c r="C3896" i="19"/>
  <c r="D3896" i="19"/>
  <c r="E3896" i="19"/>
  <c r="F3896" i="19" s="1"/>
  <c r="B3897" i="19"/>
  <c r="C3897" i="19"/>
  <c r="D3897" i="19"/>
  <c r="E3897" i="19"/>
  <c r="F3897" i="19"/>
  <c r="A3898" i="19"/>
  <c r="B3898" i="19"/>
  <c r="C3898" i="19"/>
  <c r="D3898" i="19"/>
  <c r="E3898" i="19"/>
  <c r="F3898" i="19"/>
  <c r="B3899" i="19"/>
  <c r="C3899" i="19"/>
  <c r="D3899" i="19"/>
  <c r="E3899" i="19"/>
  <c r="F3899" i="19" s="1"/>
  <c r="B3900" i="19"/>
  <c r="C3900" i="19"/>
  <c r="D3900" i="19"/>
  <c r="E3900" i="19"/>
  <c r="F3900" i="19"/>
  <c r="B3901" i="19"/>
  <c r="C3901" i="19"/>
  <c r="A3901" i="19" s="1"/>
  <c r="D3901" i="19"/>
  <c r="E3901" i="19"/>
  <c r="F3901" i="19"/>
  <c r="B3902" i="19"/>
  <c r="A3902" i="19" s="1"/>
  <c r="C3902" i="19"/>
  <c r="D3902" i="19"/>
  <c r="E3902" i="19"/>
  <c r="F3902" i="19"/>
  <c r="B3903" i="19"/>
  <c r="C3903" i="19"/>
  <c r="D3903" i="19"/>
  <c r="E3903" i="19"/>
  <c r="F3903" i="19" s="1"/>
  <c r="B3904" i="19"/>
  <c r="C3904" i="19"/>
  <c r="D3904" i="19"/>
  <c r="E3904" i="19"/>
  <c r="F3904" i="19" s="1"/>
  <c r="B3905" i="19"/>
  <c r="C3905" i="19"/>
  <c r="D3905" i="19"/>
  <c r="E3905" i="19"/>
  <c r="F3905" i="19"/>
  <c r="A3906" i="19"/>
  <c r="B3906" i="19"/>
  <c r="C3906" i="19"/>
  <c r="D3906" i="19"/>
  <c r="E3906" i="19"/>
  <c r="F3906" i="19"/>
  <c r="B3907" i="19"/>
  <c r="A3907" i="19" s="1"/>
  <c r="C3907" i="19"/>
  <c r="D3907" i="19"/>
  <c r="E3907" i="19"/>
  <c r="F3907" i="19" s="1"/>
  <c r="B3908" i="19"/>
  <c r="C3908" i="19"/>
  <c r="D3908" i="19"/>
  <c r="E3908" i="19"/>
  <c r="F3908" i="19"/>
  <c r="B3909" i="19"/>
  <c r="C3909" i="19"/>
  <c r="A3909" i="19" s="1"/>
  <c r="D3909" i="19"/>
  <c r="E3909" i="19"/>
  <c r="F3909" i="19"/>
  <c r="B3910" i="19"/>
  <c r="A3910" i="19" s="1"/>
  <c r="C3910" i="19"/>
  <c r="D3910" i="19"/>
  <c r="E3910" i="19"/>
  <c r="F3910" i="19"/>
  <c r="B3911" i="19"/>
  <c r="C3911" i="19"/>
  <c r="D3911" i="19"/>
  <c r="E3911" i="19"/>
  <c r="F3911" i="19" s="1"/>
  <c r="B3912" i="19"/>
  <c r="A3912" i="19" s="1"/>
  <c r="C3912" i="19"/>
  <c r="D3912" i="19"/>
  <c r="E3912" i="19"/>
  <c r="F3912" i="19" s="1"/>
  <c r="B3913" i="19"/>
  <c r="C3913" i="19"/>
  <c r="D3913" i="19"/>
  <c r="E3913" i="19"/>
  <c r="F3913" i="19"/>
  <c r="A3914" i="19"/>
  <c r="B3914" i="19"/>
  <c r="C3914" i="19"/>
  <c r="D3914" i="19"/>
  <c r="E3914" i="19"/>
  <c r="F3914" i="19"/>
  <c r="B3915" i="19"/>
  <c r="C3915" i="19"/>
  <c r="D3915" i="19"/>
  <c r="E3915" i="19"/>
  <c r="F3915" i="19" s="1"/>
  <c r="B3916" i="19"/>
  <c r="C3916" i="19"/>
  <c r="D3916" i="19"/>
  <c r="E3916" i="19"/>
  <c r="F3916" i="19"/>
  <c r="B3917" i="19"/>
  <c r="C3917" i="19"/>
  <c r="A3917" i="19" s="1"/>
  <c r="D3917" i="19"/>
  <c r="E3917" i="19"/>
  <c r="F3917" i="19"/>
  <c r="B3918" i="19"/>
  <c r="A3918" i="19" s="1"/>
  <c r="C3918" i="19"/>
  <c r="D3918" i="19"/>
  <c r="E3918" i="19"/>
  <c r="F3918" i="19"/>
  <c r="B3919" i="19"/>
  <c r="C3919" i="19"/>
  <c r="D3919" i="19"/>
  <c r="E3919" i="19"/>
  <c r="F3919" i="19" s="1"/>
  <c r="B3920" i="19"/>
  <c r="C3920" i="19"/>
  <c r="D3920" i="19"/>
  <c r="E3920" i="19"/>
  <c r="F3920" i="19" s="1"/>
  <c r="B3921" i="19"/>
  <c r="C3921" i="19"/>
  <c r="D3921" i="19"/>
  <c r="E3921" i="19"/>
  <c r="F3921" i="19"/>
  <c r="AE3921" i="19" s="1"/>
  <c r="A3922" i="19"/>
  <c r="B3922" i="19"/>
  <c r="C3922" i="19"/>
  <c r="D3922" i="19"/>
  <c r="E3922" i="19"/>
  <c r="F3922" i="19" s="1"/>
  <c r="B3923" i="19"/>
  <c r="A3923" i="19" s="1"/>
  <c r="C3923" i="19"/>
  <c r="D3923" i="19"/>
  <c r="E3923" i="19"/>
  <c r="F3923" i="19"/>
  <c r="B3924" i="19"/>
  <c r="C3924" i="19"/>
  <c r="A3924" i="19" s="1"/>
  <c r="D3924" i="19"/>
  <c r="E3924" i="19"/>
  <c r="F3924" i="19" s="1"/>
  <c r="B3925" i="19"/>
  <c r="A3925" i="19" s="1"/>
  <c r="C3925" i="19"/>
  <c r="D3925" i="19"/>
  <c r="E3925" i="19"/>
  <c r="F3925" i="19"/>
  <c r="A3926" i="19"/>
  <c r="B3926" i="19"/>
  <c r="C3926" i="19"/>
  <c r="D3926" i="19"/>
  <c r="E3926" i="19"/>
  <c r="F3926" i="19" s="1"/>
  <c r="B3927" i="19"/>
  <c r="C3927" i="19"/>
  <c r="A3927" i="19" s="1"/>
  <c r="D3927" i="19"/>
  <c r="E3927" i="19"/>
  <c r="F3927" i="19"/>
  <c r="A3928" i="19"/>
  <c r="B3928" i="19"/>
  <c r="C3928" i="19"/>
  <c r="D3928" i="19"/>
  <c r="E3928" i="19"/>
  <c r="F3928" i="19" s="1"/>
  <c r="B3929" i="19"/>
  <c r="C3929" i="19"/>
  <c r="D3929" i="19"/>
  <c r="E3929" i="19"/>
  <c r="F3929" i="19" s="1"/>
  <c r="A3930" i="19"/>
  <c r="B3930" i="19"/>
  <c r="C3930" i="19"/>
  <c r="D3930" i="19"/>
  <c r="E3930" i="19"/>
  <c r="F3930" i="19" s="1"/>
  <c r="A3931" i="19"/>
  <c r="B3931" i="19"/>
  <c r="C3931" i="19"/>
  <c r="D3931" i="19"/>
  <c r="E3931" i="19"/>
  <c r="F3931" i="19"/>
  <c r="B3932" i="19"/>
  <c r="C3932" i="19"/>
  <c r="A3932" i="19" s="1"/>
  <c r="D3932" i="19"/>
  <c r="E3932" i="19"/>
  <c r="F3932" i="19" s="1"/>
  <c r="B3933" i="19"/>
  <c r="A3933" i="19" s="1"/>
  <c r="C3933" i="19"/>
  <c r="D3933" i="19"/>
  <c r="E3933" i="19"/>
  <c r="F3933" i="19"/>
  <c r="A3934" i="19"/>
  <c r="B3934" i="19"/>
  <c r="C3934" i="19"/>
  <c r="D3934" i="19"/>
  <c r="E3934" i="19"/>
  <c r="F3934" i="19" s="1"/>
  <c r="B3935" i="19"/>
  <c r="A3935" i="19" s="1"/>
  <c r="C3935" i="19"/>
  <c r="D3935" i="19"/>
  <c r="E3935" i="19"/>
  <c r="F3935" i="19"/>
  <c r="B3936" i="19"/>
  <c r="C3936" i="19"/>
  <c r="A3936" i="19" s="1"/>
  <c r="D3936" i="19"/>
  <c r="E3936" i="19"/>
  <c r="F3936" i="19" s="1"/>
  <c r="B3937" i="19"/>
  <c r="A3937" i="19" s="1"/>
  <c r="C3937" i="19"/>
  <c r="D3937" i="19"/>
  <c r="E3937" i="19"/>
  <c r="F3937" i="19" s="1"/>
  <c r="A3938" i="19"/>
  <c r="B3938" i="19"/>
  <c r="C3938" i="19"/>
  <c r="D3938" i="19"/>
  <c r="E3938" i="19"/>
  <c r="F3938" i="19" s="1"/>
  <c r="B3939" i="19"/>
  <c r="A3939" i="19" s="1"/>
  <c r="C3939" i="19"/>
  <c r="D3939" i="19"/>
  <c r="E3939" i="19"/>
  <c r="F3939" i="19"/>
  <c r="A3940" i="19"/>
  <c r="B3940" i="19"/>
  <c r="C3940" i="19"/>
  <c r="D3940" i="19"/>
  <c r="E3940" i="19"/>
  <c r="F3940" i="19" s="1"/>
  <c r="B3941" i="19"/>
  <c r="C3941" i="19"/>
  <c r="D3941" i="19"/>
  <c r="E3941" i="19"/>
  <c r="F3941" i="19" s="1"/>
  <c r="A3942" i="19"/>
  <c r="B3942" i="19"/>
  <c r="C3942" i="19"/>
  <c r="D3942" i="19"/>
  <c r="E3942" i="19"/>
  <c r="F3942" i="19" s="1"/>
  <c r="B3943" i="19"/>
  <c r="A3943" i="19" s="1"/>
  <c r="C3943" i="19"/>
  <c r="D3943" i="19"/>
  <c r="E3943" i="19"/>
  <c r="F3943" i="19"/>
  <c r="B3944" i="19"/>
  <c r="C3944" i="19"/>
  <c r="D3944" i="19"/>
  <c r="E3944" i="19"/>
  <c r="F3944" i="19" s="1"/>
  <c r="B3945" i="19"/>
  <c r="C3945" i="19"/>
  <c r="D3945" i="19"/>
  <c r="E3945" i="19"/>
  <c r="F3945" i="19"/>
  <c r="A3946" i="19"/>
  <c r="B3946" i="19"/>
  <c r="C3946" i="19"/>
  <c r="D3946" i="19"/>
  <c r="E3946" i="19"/>
  <c r="F3946" i="19" s="1"/>
  <c r="AE3946" i="19" s="1"/>
  <c r="B3947" i="19"/>
  <c r="A3947" i="19" s="1"/>
  <c r="C3947" i="19"/>
  <c r="D3947" i="19"/>
  <c r="E3947" i="19"/>
  <c r="F3947" i="19"/>
  <c r="B3948" i="19"/>
  <c r="C3948" i="19"/>
  <c r="D3948" i="19"/>
  <c r="E3948" i="19"/>
  <c r="F3948" i="19" s="1"/>
  <c r="B3949" i="19"/>
  <c r="A3949" i="19" s="1"/>
  <c r="C3949" i="19"/>
  <c r="D3949" i="19"/>
  <c r="E3949" i="19"/>
  <c r="F3949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B3952" i="19"/>
  <c r="C3952" i="19"/>
  <c r="D3952" i="19"/>
  <c r="E3952" i="19"/>
  <c r="F3952" i="19" s="1"/>
  <c r="B3953" i="19"/>
  <c r="C3953" i="19"/>
  <c r="D3953" i="19"/>
  <c r="E3953" i="19"/>
  <c r="F3953" i="19"/>
  <c r="B3954" i="19"/>
  <c r="C3954" i="19"/>
  <c r="A3954" i="19" s="1"/>
  <c r="D3954" i="19"/>
  <c r="E3954" i="19"/>
  <c r="F3954" i="19"/>
  <c r="B3955" i="19"/>
  <c r="A3955" i="19" s="1"/>
  <c r="C3955" i="19"/>
  <c r="D3955" i="19"/>
  <c r="E3955" i="19"/>
  <c r="F3955" i="19"/>
  <c r="B3956" i="19"/>
  <c r="C3956" i="19"/>
  <c r="D3956" i="19"/>
  <c r="E3956" i="19"/>
  <c r="F3956" i="19" s="1"/>
  <c r="B3957" i="19"/>
  <c r="A3957" i="19" s="1"/>
  <c r="C3957" i="19"/>
  <c r="D3957" i="19"/>
  <c r="E3957" i="19"/>
  <c r="F3957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B3960" i="19"/>
  <c r="C3960" i="19"/>
  <c r="D3960" i="19"/>
  <c r="E3960" i="19"/>
  <c r="F3960" i="19" s="1"/>
  <c r="B3961" i="19"/>
  <c r="C3961" i="19"/>
  <c r="D3961" i="19"/>
  <c r="E3961" i="19"/>
  <c r="F3961" i="19" s="1"/>
  <c r="B3962" i="19"/>
  <c r="C3962" i="19"/>
  <c r="A3962" i="19" s="1"/>
  <c r="D3962" i="19"/>
  <c r="E3962" i="19"/>
  <c r="F3962" i="19"/>
  <c r="B3963" i="19"/>
  <c r="A3963" i="19" s="1"/>
  <c r="C3963" i="19"/>
  <c r="D3963" i="19"/>
  <c r="E3963" i="19"/>
  <c r="F3963" i="19"/>
  <c r="B3964" i="19"/>
  <c r="C3964" i="19"/>
  <c r="D3964" i="19"/>
  <c r="E3964" i="19"/>
  <c r="F3964" i="19" s="1"/>
  <c r="B3965" i="19"/>
  <c r="A3965" i="19" s="1"/>
  <c r="C3965" i="19"/>
  <c r="D3965" i="19"/>
  <c r="E3965" i="19"/>
  <c r="F3965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B3968" i="19"/>
  <c r="A3968" i="19" s="1"/>
  <c r="C3968" i="19"/>
  <c r="D3968" i="19"/>
  <c r="E3968" i="19"/>
  <c r="F3968" i="19" s="1"/>
  <c r="B3969" i="19"/>
  <c r="C3969" i="19"/>
  <c r="D3969" i="19"/>
  <c r="E3969" i="19"/>
  <c r="F3969" i="19" s="1"/>
  <c r="B3970" i="19"/>
  <c r="C3970" i="19"/>
  <c r="A3970" i="19" s="1"/>
  <c r="D3970" i="19"/>
  <c r="E3970" i="19"/>
  <c r="F3970" i="19"/>
  <c r="B3971" i="19"/>
  <c r="A3971" i="19" s="1"/>
  <c r="C3971" i="19"/>
  <c r="D3971" i="19"/>
  <c r="E3971" i="19"/>
  <c r="F3971" i="19"/>
  <c r="B3972" i="19"/>
  <c r="C3972" i="19"/>
  <c r="D3972" i="19"/>
  <c r="E3972" i="19"/>
  <c r="F3972" i="19" s="1"/>
  <c r="B3973" i="19"/>
  <c r="A3973" i="19" s="1"/>
  <c r="C3973" i="19"/>
  <c r="D3973" i="19"/>
  <c r="E3973" i="19"/>
  <c r="F3973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B3976" i="19"/>
  <c r="A3976" i="19" s="1"/>
  <c r="C3976" i="19"/>
  <c r="D3976" i="19"/>
  <c r="E3976" i="19"/>
  <c r="F3976" i="19" s="1"/>
  <c r="B3977" i="19"/>
  <c r="C3977" i="19"/>
  <c r="D3977" i="19"/>
  <c r="E3977" i="19"/>
  <c r="F3977" i="19"/>
  <c r="B3978" i="19"/>
  <c r="C3978" i="19"/>
  <c r="A3978" i="19" s="1"/>
  <c r="D3978" i="19"/>
  <c r="E3978" i="19"/>
  <c r="F3978" i="19"/>
  <c r="B3979" i="19"/>
  <c r="A3979" i="19" s="1"/>
  <c r="C3979" i="19"/>
  <c r="D3979" i="19"/>
  <c r="E3979" i="19"/>
  <c r="F3979" i="19"/>
  <c r="B3980" i="19"/>
  <c r="C3980" i="19"/>
  <c r="D3980" i="19"/>
  <c r="E3980" i="19"/>
  <c r="F3980" i="19" s="1"/>
  <c r="B3981" i="19"/>
  <c r="A3981" i="19" s="1"/>
  <c r="C3981" i="19"/>
  <c r="D3981" i="19"/>
  <c r="E3981" i="19"/>
  <c r="F3981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B3984" i="19"/>
  <c r="C3984" i="19"/>
  <c r="D3984" i="19"/>
  <c r="E3984" i="19"/>
  <c r="F3984" i="19" s="1"/>
  <c r="B3985" i="19"/>
  <c r="C3985" i="19"/>
  <c r="D3985" i="19"/>
  <c r="E3985" i="19"/>
  <c r="F3985" i="19" s="1"/>
  <c r="B3986" i="19"/>
  <c r="C3986" i="19"/>
  <c r="A3986" i="19" s="1"/>
  <c r="D3986" i="19"/>
  <c r="E3986" i="19"/>
  <c r="F3986" i="19"/>
  <c r="B3987" i="19"/>
  <c r="A3987" i="19" s="1"/>
  <c r="C3987" i="19"/>
  <c r="D3987" i="19"/>
  <c r="E3987" i="19"/>
  <c r="F3987" i="19"/>
  <c r="B3988" i="19"/>
  <c r="C3988" i="19"/>
  <c r="D3988" i="19"/>
  <c r="E3988" i="19"/>
  <c r="F3988" i="19" s="1"/>
  <c r="B3989" i="19"/>
  <c r="A3989" i="19" s="1"/>
  <c r="C3989" i="19"/>
  <c r="D3989" i="19"/>
  <c r="E3989" i="19"/>
  <c r="F3989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B3992" i="19"/>
  <c r="A3992" i="19" s="1"/>
  <c r="C3992" i="19"/>
  <c r="D3992" i="19"/>
  <c r="E3992" i="19"/>
  <c r="F3992" i="19" s="1"/>
  <c r="B3993" i="19"/>
  <c r="C3993" i="19"/>
  <c r="D3993" i="19"/>
  <c r="E3993" i="19"/>
  <c r="F3993" i="19"/>
  <c r="B3994" i="19"/>
  <c r="C3994" i="19"/>
  <c r="A3994" i="19" s="1"/>
  <c r="D3994" i="19"/>
  <c r="E3994" i="19"/>
  <c r="F3994" i="19" s="1"/>
  <c r="B3995" i="19"/>
  <c r="A3995" i="19" s="1"/>
  <c r="C3995" i="19"/>
  <c r="D3995" i="19"/>
  <c r="E3995" i="19"/>
  <c r="F3995" i="19"/>
  <c r="B3996" i="19"/>
  <c r="C3996" i="19"/>
  <c r="A3996" i="19" s="1"/>
  <c r="D3996" i="19"/>
  <c r="E3996" i="19"/>
  <c r="F3996" i="19" s="1"/>
  <c r="B3997" i="19"/>
  <c r="A3997" i="19" s="1"/>
  <c r="C3997" i="19"/>
  <c r="D3997" i="19"/>
  <c r="E3997" i="19"/>
  <c r="F3997" i="19" s="1"/>
  <c r="B3998" i="19"/>
  <c r="C3998" i="19"/>
  <c r="A3998" i="19" s="1"/>
  <c r="D3998" i="19"/>
  <c r="E3998" i="19"/>
  <c r="F3998" i="19" s="1"/>
  <c r="B3999" i="19"/>
  <c r="A3999" i="19" s="1"/>
  <c r="C3999" i="19"/>
  <c r="D3999" i="19"/>
  <c r="E3999" i="19"/>
  <c r="F3999" i="19"/>
  <c r="A4000" i="19"/>
  <c r="B4000" i="19"/>
  <c r="C4000" i="19"/>
  <c r="D4000" i="19"/>
  <c r="E4000" i="19"/>
  <c r="F4000" i="19" s="1"/>
  <c r="B4001" i="19"/>
  <c r="C4001" i="19"/>
  <c r="D4001" i="19"/>
  <c r="E4001" i="19"/>
  <c r="F4001" i="19" s="1"/>
  <c r="B4002" i="19"/>
  <c r="C4002" i="19"/>
  <c r="A4002" i="19" s="1"/>
  <c r="D4002" i="19"/>
  <c r="E4002" i="19"/>
  <c r="F4002" i="19"/>
  <c r="B4003" i="19"/>
  <c r="A4003" i="19" s="1"/>
  <c r="C4003" i="19"/>
  <c r="D4003" i="19"/>
  <c r="E4003" i="19"/>
  <c r="F4003" i="19"/>
  <c r="B4004" i="19"/>
  <c r="C4004" i="19"/>
  <c r="D4004" i="19"/>
  <c r="E4004" i="19"/>
  <c r="F4004" i="19" s="1"/>
  <c r="B4005" i="19"/>
  <c r="C4005" i="19"/>
  <c r="D4005" i="19"/>
  <c r="E4005" i="19"/>
  <c r="F4005" i="19"/>
  <c r="B4006" i="19"/>
  <c r="C4006" i="19"/>
  <c r="A4006" i="19" s="1"/>
  <c r="D4006" i="19"/>
  <c r="E4006" i="19"/>
  <c r="F4006" i="19"/>
  <c r="B4007" i="19"/>
  <c r="A4007" i="19" s="1"/>
  <c r="C4007" i="19"/>
  <c r="D4007" i="19"/>
  <c r="E4007" i="19"/>
  <c r="F4007" i="19"/>
  <c r="B4008" i="19"/>
  <c r="A4008" i="19" s="1"/>
  <c r="C4008" i="19"/>
  <c r="D4008" i="19"/>
  <c r="E4008" i="19"/>
  <c r="F4008" i="19" s="1"/>
  <c r="B4009" i="19"/>
  <c r="A4009" i="19" s="1"/>
  <c r="C4009" i="19"/>
  <c r="D4009" i="19"/>
  <c r="E4009" i="19"/>
  <c r="F4009" i="19"/>
  <c r="B4010" i="19"/>
  <c r="C4010" i="19"/>
  <c r="D4010" i="19"/>
  <c r="E4010" i="19"/>
  <c r="F4010" i="19" s="1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 s="1"/>
  <c r="B4013" i="19"/>
  <c r="C4013" i="19"/>
  <c r="D4013" i="19"/>
  <c r="E4013" i="19"/>
  <c r="F4013" i="19" s="1"/>
  <c r="B4014" i="19"/>
  <c r="C4014" i="19"/>
  <c r="D4014" i="19"/>
  <c r="E4014" i="19"/>
  <c r="F4014" i="19"/>
  <c r="A4015" i="19"/>
  <c r="B4015" i="19"/>
  <c r="C4015" i="19"/>
  <c r="D4015" i="19"/>
  <c r="E4015" i="19"/>
  <c r="F4015" i="19"/>
  <c r="B4016" i="19"/>
  <c r="A4016" i="19" s="1"/>
  <c r="C4016" i="19"/>
  <c r="D4016" i="19"/>
  <c r="E4016" i="19"/>
  <c r="F4016" i="19" s="1"/>
  <c r="B4017" i="19"/>
  <c r="A4017" i="19" s="1"/>
  <c r="C4017" i="19"/>
  <c r="D4017" i="19"/>
  <c r="E4017" i="19"/>
  <c r="F4017" i="19"/>
  <c r="B4018" i="19"/>
  <c r="C4018" i="19"/>
  <c r="A4018" i="19" s="1"/>
  <c r="D4018" i="19"/>
  <c r="E4018" i="19"/>
  <c r="F4018" i="19" s="1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 s="1"/>
  <c r="A4021" i="19"/>
  <c r="B4021" i="19"/>
  <c r="C4021" i="19"/>
  <c r="D4021" i="19"/>
  <c r="E4021" i="19"/>
  <c r="F4021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B4024" i="19"/>
  <c r="A4024" i="19" s="1"/>
  <c r="C4024" i="19"/>
  <c r="D4024" i="19"/>
  <c r="E4024" i="19"/>
  <c r="F4024" i="19" s="1"/>
  <c r="B4025" i="19"/>
  <c r="A4025" i="19" s="1"/>
  <c r="C4025" i="19"/>
  <c r="D4025" i="19"/>
  <c r="E4025" i="19"/>
  <c r="F4025" i="19" s="1"/>
  <c r="B4026" i="19"/>
  <c r="C4026" i="19"/>
  <c r="A4026" i="19" s="1"/>
  <c r="D4026" i="19"/>
  <c r="E4026" i="19"/>
  <c r="F4026" i="19"/>
  <c r="A4027" i="19"/>
  <c r="B4027" i="19"/>
  <c r="C4027" i="19"/>
  <c r="D4027" i="19"/>
  <c r="E4027" i="19"/>
  <c r="F4027" i="19" s="1"/>
  <c r="B4028" i="19"/>
  <c r="C4028" i="19"/>
  <c r="D4028" i="19"/>
  <c r="E4028" i="19"/>
  <c r="F4028" i="19" s="1"/>
  <c r="B4029" i="19"/>
  <c r="A4029" i="19" s="1"/>
  <c r="C4029" i="19"/>
  <c r="D4029" i="19"/>
  <c r="E4029" i="19"/>
  <c r="F4029" i="19" s="1"/>
  <c r="B4030" i="19"/>
  <c r="C4030" i="19"/>
  <c r="A4030" i="19" s="1"/>
  <c r="D4030" i="19"/>
  <c r="E4030" i="19"/>
  <c r="F4030" i="19" s="1"/>
  <c r="B4031" i="19"/>
  <c r="A4031" i="19" s="1"/>
  <c r="C4031" i="19"/>
  <c r="D4031" i="19"/>
  <c r="E4031" i="19"/>
  <c r="F4031" i="19" s="1"/>
  <c r="B4032" i="19"/>
  <c r="C4032" i="19"/>
  <c r="D4032" i="19"/>
  <c r="E4032" i="19"/>
  <c r="F4032" i="19" s="1"/>
  <c r="A4033" i="19"/>
  <c r="B4033" i="19"/>
  <c r="C4033" i="19"/>
  <c r="D4033" i="19"/>
  <c r="E4033" i="19"/>
  <c r="F4033" i="19"/>
  <c r="B4034" i="19"/>
  <c r="C4034" i="19"/>
  <c r="A4034" i="19" s="1"/>
  <c r="D4034" i="19"/>
  <c r="E4034" i="19"/>
  <c r="F4034" i="19" s="1"/>
  <c r="A4035" i="19"/>
  <c r="B4035" i="19"/>
  <c r="C4035" i="19"/>
  <c r="D4035" i="19"/>
  <c r="E4035" i="19"/>
  <c r="F4035" i="19" s="1"/>
  <c r="A4036" i="19"/>
  <c r="B4036" i="19"/>
  <c r="C4036" i="19"/>
  <c r="D4036" i="19"/>
  <c r="E4036" i="19"/>
  <c r="F4036" i="19" s="1"/>
  <c r="A4037" i="19"/>
  <c r="B4037" i="19"/>
  <c r="C4037" i="19"/>
  <c r="D4037" i="19"/>
  <c r="E4037" i="19"/>
  <c r="F4037" i="19"/>
  <c r="B4038" i="19"/>
  <c r="C4038" i="19"/>
  <c r="D4038" i="19"/>
  <c r="E4038" i="19"/>
  <c r="F4038" i="19" s="1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 s="1"/>
  <c r="B4041" i="19"/>
  <c r="C4041" i="19"/>
  <c r="D4041" i="19"/>
  <c r="E4041" i="19"/>
  <c r="F4041" i="19" s="1"/>
  <c r="B4042" i="19"/>
  <c r="C4042" i="19"/>
  <c r="A4042" i="19" s="1"/>
  <c r="D4042" i="19"/>
  <c r="E4042" i="19"/>
  <c r="F4042" i="19"/>
  <c r="A4043" i="19"/>
  <c r="B4043" i="19"/>
  <c r="C4043" i="19"/>
  <c r="D4043" i="19"/>
  <c r="E4043" i="19"/>
  <c r="F4043" i="19" s="1"/>
  <c r="B4044" i="19"/>
  <c r="A4044" i="19" s="1"/>
  <c r="C4044" i="19"/>
  <c r="D4044" i="19"/>
  <c r="E4044" i="19"/>
  <c r="F4044" i="19" s="1"/>
  <c r="B4045" i="19"/>
  <c r="A4045" i="19" s="1"/>
  <c r="C4045" i="19"/>
  <c r="D4045" i="19"/>
  <c r="E4045" i="19"/>
  <c r="F4045" i="19"/>
  <c r="B4046" i="19"/>
  <c r="C4046" i="19"/>
  <c r="A4046" i="19" s="1"/>
  <c r="D4046" i="19"/>
  <c r="E4046" i="19"/>
  <c r="F4046" i="19" s="1"/>
  <c r="B4047" i="19"/>
  <c r="A4047" i="19" s="1"/>
  <c r="C4047" i="19"/>
  <c r="D4047" i="19"/>
  <c r="E4047" i="19"/>
  <c r="F4047" i="19" s="1"/>
  <c r="B4048" i="19"/>
  <c r="C4048" i="19"/>
  <c r="D4048" i="19"/>
  <c r="E4048" i="19"/>
  <c r="F4048" i="19" s="1"/>
  <c r="A4049" i="19"/>
  <c r="B4049" i="19"/>
  <c r="C4049" i="19"/>
  <c r="D4049" i="19"/>
  <c r="E4049" i="19"/>
  <c r="F4049" i="19"/>
  <c r="B4050" i="19"/>
  <c r="C4050" i="19"/>
  <c r="A4050" i="19" s="1"/>
  <c r="D4050" i="19"/>
  <c r="E4050" i="19"/>
  <c r="F4050" i="19" s="1"/>
  <c r="A4051" i="19"/>
  <c r="B4051" i="19"/>
  <c r="C4051" i="19"/>
  <c r="D4051" i="19"/>
  <c r="E4051" i="19"/>
  <c r="F4051" i="19" s="1"/>
  <c r="A4052" i="19"/>
  <c r="B4052" i="19"/>
  <c r="C4052" i="19"/>
  <c r="D4052" i="19"/>
  <c r="E4052" i="19"/>
  <c r="F4052" i="19" s="1"/>
  <c r="B4053" i="19"/>
  <c r="C4053" i="19"/>
  <c r="D4053" i="19"/>
  <c r="E4053" i="19"/>
  <c r="F4053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B4056" i="19"/>
  <c r="A4056" i="19" s="1"/>
  <c r="C4056" i="19"/>
  <c r="D4056" i="19"/>
  <c r="E4056" i="19"/>
  <c r="F4056" i="19" s="1"/>
  <c r="B4057" i="19"/>
  <c r="A4057" i="19" s="1"/>
  <c r="C4057" i="19"/>
  <c r="D4057" i="19"/>
  <c r="E4057" i="19"/>
  <c r="F4057" i="19" s="1"/>
  <c r="B4058" i="19"/>
  <c r="C4058" i="19"/>
  <c r="A4058" i="19" s="1"/>
  <c r="D4058" i="19"/>
  <c r="E4058" i="19"/>
  <c r="F4058" i="19"/>
  <c r="A4059" i="19"/>
  <c r="B4059" i="19"/>
  <c r="C4059" i="19"/>
  <c r="D4059" i="19"/>
  <c r="E4059" i="19"/>
  <c r="F4059" i="19" s="1"/>
  <c r="B4060" i="19"/>
  <c r="A4060" i="19" s="1"/>
  <c r="C4060" i="19"/>
  <c r="D4060" i="19"/>
  <c r="E4060" i="19"/>
  <c r="F4060" i="19" s="1"/>
  <c r="B4061" i="19"/>
  <c r="A4061" i="19" s="1"/>
  <c r="C4061" i="19"/>
  <c r="D4061" i="19"/>
  <c r="E4061" i="19"/>
  <c r="F4061" i="19" s="1"/>
  <c r="B4062" i="19"/>
  <c r="C4062" i="19"/>
  <c r="A4062" i="19" s="1"/>
  <c r="D4062" i="19"/>
  <c r="E4062" i="19"/>
  <c r="F4062" i="19" s="1"/>
  <c r="B4063" i="19"/>
  <c r="A4063" i="19" s="1"/>
  <c r="C4063" i="19"/>
  <c r="D4063" i="19"/>
  <c r="E4063" i="19"/>
  <c r="F4063" i="19" s="1"/>
  <c r="B4064" i="19"/>
  <c r="C4064" i="19"/>
  <c r="A4064" i="19" s="1"/>
  <c r="D4064" i="19"/>
  <c r="E4064" i="19"/>
  <c r="F4064" i="19" s="1"/>
  <c r="A4065" i="19"/>
  <c r="B4065" i="19"/>
  <c r="C4065" i="19"/>
  <c r="D4065" i="19"/>
  <c r="E4065" i="19"/>
  <c r="F4065" i="19"/>
  <c r="B4066" i="19"/>
  <c r="C4066" i="19"/>
  <c r="D4066" i="19"/>
  <c r="E4066" i="19"/>
  <c r="F4066" i="19" s="1"/>
  <c r="A4067" i="19"/>
  <c r="B4067" i="19"/>
  <c r="C4067" i="19"/>
  <c r="D4067" i="19"/>
  <c r="E4067" i="19"/>
  <c r="F4067" i="19" s="1"/>
  <c r="A4068" i="19"/>
  <c r="B4068" i="19"/>
  <c r="C4068" i="19"/>
  <c r="D4068" i="19"/>
  <c r="E4068" i="19"/>
  <c r="F4068" i="19" s="1"/>
  <c r="A4069" i="19"/>
  <c r="B4069" i="19"/>
  <c r="C4069" i="19"/>
  <c r="D4069" i="19"/>
  <c r="E4069" i="19"/>
  <c r="F4069" i="19"/>
  <c r="B4070" i="19"/>
  <c r="C4070" i="19"/>
  <c r="D4070" i="19"/>
  <c r="E4070" i="19"/>
  <c r="F4070" i="19" s="1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 s="1"/>
  <c r="B4073" i="19"/>
  <c r="A4073" i="19" s="1"/>
  <c r="C4073" i="19"/>
  <c r="D4073" i="19"/>
  <c r="E4073" i="19"/>
  <c r="F4073" i="19" s="1"/>
  <c r="B4074" i="19"/>
  <c r="C4074" i="19"/>
  <c r="A4074" i="19" s="1"/>
  <c r="D4074" i="19"/>
  <c r="E4074" i="19"/>
  <c r="F4074" i="19"/>
  <c r="B4075" i="19"/>
  <c r="A4075" i="19" s="1"/>
  <c r="C4075" i="19"/>
  <c r="D4075" i="19"/>
  <c r="E4075" i="19"/>
  <c r="F4075" i="19" s="1"/>
  <c r="B4076" i="19"/>
  <c r="A4076" i="19" s="1"/>
  <c r="C4076" i="19"/>
  <c r="D4076" i="19"/>
  <c r="E4076" i="19"/>
  <c r="F4076" i="19" s="1"/>
  <c r="B4077" i="19"/>
  <c r="A4077" i="19" s="1"/>
  <c r="C4077" i="19"/>
  <c r="D4077" i="19"/>
  <c r="E4077" i="19"/>
  <c r="F4077" i="19"/>
  <c r="B4078" i="19"/>
  <c r="C4078" i="19"/>
  <c r="A4078" i="19" s="1"/>
  <c r="D4078" i="19"/>
  <c r="E4078" i="19"/>
  <c r="F4078" i="19" s="1"/>
  <c r="B4079" i="19"/>
  <c r="A4079" i="19" s="1"/>
  <c r="C4079" i="19"/>
  <c r="D4079" i="19"/>
  <c r="E4079" i="19"/>
  <c r="F4079" i="19" s="1"/>
  <c r="B4080" i="19"/>
  <c r="C4080" i="19"/>
  <c r="A4080" i="19" s="1"/>
  <c r="D4080" i="19"/>
  <c r="E4080" i="19"/>
  <c r="F4080" i="19" s="1"/>
  <c r="A4081" i="19"/>
  <c r="B4081" i="19"/>
  <c r="C4081" i="19"/>
  <c r="D4081" i="19"/>
  <c r="E4081" i="19"/>
  <c r="F4081" i="19"/>
  <c r="B4082" i="19"/>
  <c r="C4082" i="19"/>
  <c r="A4082" i="19" s="1"/>
  <c r="D4082" i="19"/>
  <c r="E4082" i="19"/>
  <c r="F4082" i="19" s="1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 s="1"/>
  <c r="A4085" i="19"/>
  <c r="B4085" i="19"/>
  <c r="C4085" i="19"/>
  <c r="D4085" i="19"/>
  <c r="E4085" i="19"/>
  <c r="F4085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B4088" i="19"/>
  <c r="A4088" i="19" s="1"/>
  <c r="C4088" i="19"/>
  <c r="D4088" i="19"/>
  <c r="E4088" i="19"/>
  <c r="F4088" i="19" s="1"/>
  <c r="B4089" i="19"/>
  <c r="C4089" i="19"/>
  <c r="D4089" i="19"/>
  <c r="E4089" i="19"/>
  <c r="F4089" i="19" s="1"/>
  <c r="B4090" i="19"/>
  <c r="C4090" i="19"/>
  <c r="A4090" i="19" s="1"/>
  <c r="D4090" i="19"/>
  <c r="E4090" i="19"/>
  <c r="F4090" i="19"/>
  <c r="A4091" i="19"/>
  <c r="B4091" i="19"/>
  <c r="C4091" i="19"/>
  <c r="D4091" i="19"/>
  <c r="E4091" i="19"/>
  <c r="F4091" i="19" s="1"/>
  <c r="B4092" i="19"/>
  <c r="C4092" i="19"/>
  <c r="D4092" i="19"/>
  <c r="E4092" i="19"/>
  <c r="F4092" i="19" s="1"/>
  <c r="B4093" i="19"/>
  <c r="A4093" i="19" s="1"/>
  <c r="C4093" i="19"/>
  <c r="D4093" i="19"/>
  <c r="E4093" i="19"/>
  <c r="F4093" i="19" s="1"/>
  <c r="B4094" i="19"/>
  <c r="C4094" i="19"/>
  <c r="A4094" i="19" s="1"/>
  <c r="D4094" i="19"/>
  <c r="E4094" i="19"/>
  <c r="F4094" i="19" s="1"/>
  <c r="B4095" i="19"/>
  <c r="A4095" i="19" s="1"/>
  <c r="C4095" i="19"/>
  <c r="D4095" i="19"/>
  <c r="E4095" i="19"/>
  <c r="F4095" i="19" s="1"/>
  <c r="B4096" i="19"/>
  <c r="C4096" i="19"/>
  <c r="A4096" i="19" s="1"/>
  <c r="D4096" i="19"/>
  <c r="E4096" i="19"/>
  <c r="F4096" i="19" s="1"/>
  <c r="A4097" i="19"/>
  <c r="B4097" i="19"/>
  <c r="C4097" i="19"/>
  <c r="D4097" i="19"/>
  <c r="E4097" i="19"/>
  <c r="F4097" i="19"/>
  <c r="B4098" i="19"/>
  <c r="C4098" i="19"/>
  <c r="A4098" i="19" s="1"/>
  <c r="D4098" i="19"/>
  <c r="E4098" i="19"/>
  <c r="F4098" i="19" s="1"/>
  <c r="A4099" i="19"/>
  <c r="B4099" i="19"/>
  <c r="C4099" i="19"/>
  <c r="D4099" i="19"/>
  <c r="E4099" i="19"/>
  <c r="F4099" i="19" s="1"/>
  <c r="A4100" i="19"/>
  <c r="B4100" i="19"/>
  <c r="C4100" i="19"/>
  <c r="D4100" i="19"/>
  <c r="E4100" i="19"/>
  <c r="F4100" i="19" s="1"/>
  <c r="A4101" i="19"/>
  <c r="B4101" i="19"/>
  <c r="C4101" i="19"/>
  <c r="D4101" i="19"/>
  <c r="E4101" i="19"/>
  <c r="F4101" i="19"/>
  <c r="B4102" i="19"/>
  <c r="C4102" i="19"/>
  <c r="D4102" i="19"/>
  <c r="E4102" i="19"/>
  <c r="F4102" i="19" s="1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 s="1"/>
  <c r="B4105" i="19"/>
  <c r="C4105" i="19"/>
  <c r="D4105" i="19"/>
  <c r="E4105" i="19"/>
  <c r="F4105" i="19" s="1"/>
  <c r="B4106" i="19"/>
  <c r="C4106" i="19"/>
  <c r="A4106" i="19" s="1"/>
  <c r="D4106" i="19"/>
  <c r="E4106" i="19"/>
  <c r="F4106" i="19"/>
  <c r="B4107" i="19"/>
  <c r="A4107" i="19" s="1"/>
  <c r="C4107" i="19"/>
  <c r="D4107" i="19"/>
  <c r="E4107" i="19"/>
  <c r="F4107" i="19" s="1"/>
  <c r="B4108" i="19"/>
  <c r="A4108" i="19" s="1"/>
  <c r="C4108" i="19"/>
  <c r="D4108" i="19"/>
  <c r="E4108" i="19"/>
  <c r="F4108" i="19" s="1"/>
  <c r="B4109" i="19"/>
  <c r="A4109" i="19" s="1"/>
  <c r="C4109" i="19"/>
  <c r="D4109" i="19"/>
  <c r="E4109" i="19"/>
  <c r="F4109" i="19"/>
  <c r="B4110" i="19"/>
  <c r="C4110" i="19"/>
  <c r="A4110" i="19" s="1"/>
  <c r="D4110" i="19"/>
  <c r="E4110" i="19"/>
  <c r="F4110" i="19" s="1"/>
  <c r="B4111" i="19"/>
  <c r="A4111" i="19" s="1"/>
  <c r="C4111" i="19"/>
  <c r="D4111" i="19"/>
  <c r="E4111" i="19"/>
  <c r="F4111" i="19" s="1"/>
  <c r="B4112" i="19"/>
  <c r="C4112" i="19"/>
  <c r="D4112" i="19"/>
  <c r="E4112" i="19"/>
  <c r="F4112" i="19" s="1"/>
  <c r="A4113" i="19"/>
  <c r="B4113" i="19"/>
  <c r="C4113" i="19"/>
  <c r="D4113" i="19"/>
  <c r="E4113" i="19"/>
  <c r="F4113" i="19"/>
  <c r="B4114" i="19"/>
  <c r="C4114" i="19"/>
  <c r="A4114" i="19" s="1"/>
  <c r="D4114" i="19"/>
  <c r="E4114" i="19"/>
  <c r="F4114" i="19" s="1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 s="1"/>
  <c r="B4117" i="19"/>
  <c r="A4117" i="19" s="1"/>
  <c r="C4117" i="19"/>
  <c r="D4117" i="19"/>
  <c r="E4117" i="19"/>
  <c r="F4117" i="19"/>
  <c r="B4118" i="19"/>
  <c r="C4118" i="19"/>
  <c r="D4118" i="19"/>
  <c r="E4118" i="19"/>
  <c r="F4118" i="19" s="1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 s="1"/>
  <c r="B4121" i="19"/>
  <c r="A4121" i="19" s="1"/>
  <c r="C4121" i="19"/>
  <c r="D4121" i="19"/>
  <c r="E4121" i="19"/>
  <c r="F4121" i="19" s="1"/>
  <c r="B4122" i="19"/>
  <c r="C4122" i="19"/>
  <c r="A4122" i="19" s="1"/>
  <c r="D4122" i="19"/>
  <c r="E4122" i="19"/>
  <c r="F4122" i="19"/>
  <c r="A4123" i="19"/>
  <c r="B4123" i="19"/>
  <c r="C4123" i="19"/>
  <c r="D4123" i="19"/>
  <c r="E4123" i="19"/>
  <c r="F4123" i="19" s="1"/>
  <c r="B4124" i="19"/>
  <c r="A4124" i="19" s="1"/>
  <c r="C4124" i="19"/>
  <c r="D4124" i="19"/>
  <c r="E4124" i="19"/>
  <c r="F4124" i="19" s="1"/>
  <c r="B4125" i="19"/>
  <c r="A4125" i="19" s="1"/>
  <c r="C4125" i="19"/>
  <c r="D4125" i="19"/>
  <c r="E4125" i="19"/>
  <c r="F4125" i="19" s="1"/>
  <c r="B4126" i="19"/>
  <c r="C4126" i="19"/>
  <c r="A4126" i="19" s="1"/>
  <c r="D4126" i="19"/>
  <c r="E4126" i="19"/>
  <c r="F4126" i="19" s="1"/>
  <c r="B4127" i="19"/>
  <c r="A4127" i="19" s="1"/>
  <c r="C4127" i="19"/>
  <c r="D4127" i="19"/>
  <c r="E4127" i="19"/>
  <c r="F4127" i="19" s="1"/>
  <c r="B4128" i="19"/>
  <c r="C4128" i="19"/>
  <c r="A4128" i="19" s="1"/>
  <c r="D4128" i="19"/>
  <c r="E4128" i="19"/>
  <c r="F4128" i="19" s="1"/>
  <c r="A4129" i="19"/>
  <c r="B4129" i="19"/>
  <c r="C4129" i="19"/>
  <c r="D4129" i="19"/>
  <c r="E4129" i="19"/>
  <c r="F4129" i="19"/>
  <c r="B4130" i="19"/>
  <c r="C4130" i="19"/>
  <c r="D4130" i="19"/>
  <c r="E4130" i="19"/>
  <c r="F4130" i="19" s="1"/>
  <c r="A4131" i="19"/>
  <c r="B4131" i="19"/>
  <c r="C4131" i="19"/>
  <c r="D4131" i="19"/>
  <c r="E4131" i="19"/>
  <c r="F4131" i="19" s="1"/>
  <c r="A4132" i="19"/>
  <c r="B4132" i="19"/>
  <c r="C4132" i="19"/>
  <c r="D4132" i="19"/>
  <c r="E4132" i="19"/>
  <c r="F4132" i="19" s="1"/>
  <c r="A4133" i="19"/>
  <c r="B4133" i="19"/>
  <c r="C4133" i="19"/>
  <c r="D4133" i="19"/>
  <c r="E4133" i="19"/>
  <c r="F4133" i="19"/>
  <c r="B4134" i="19"/>
  <c r="C4134" i="19"/>
  <c r="D4134" i="19"/>
  <c r="E4134" i="19"/>
  <c r="F4134" i="19" s="1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 s="1"/>
  <c r="B4137" i="19"/>
  <c r="A4137" i="19" s="1"/>
  <c r="C4137" i="19"/>
  <c r="D4137" i="19"/>
  <c r="E4137" i="19"/>
  <c r="F4137" i="19" s="1"/>
  <c r="B4138" i="19"/>
  <c r="C4138" i="19"/>
  <c r="A4138" i="19" s="1"/>
  <c r="D4138" i="19"/>
  <c r="E4138" i="19"/>
  <c r="F4138" i="19"/>
  <c r="B4139" i="19"/>
  <c r="A4139" i="19" s="1"/>
  <c r="C4139" i="19"/>
  <c r="D4139" i="19"/>
  <c r="E4139" i="19"/>
  <c r="F4139" i="19" s="1"/>
  <c r="B4140" i="19"/>
  <c r="C4140" i="19"/>
  <c r="D4140" i="19"/>
  <c r="E4140" i="19"/>
  <c r="F4140" i="19" s="1"/>
  <c r="B4141" i="19"/>
  <c r="A4141" i="19" s="1"/>
  <c r="C4141" i="19"/>
  <c r="D4141" i="19"/>
  <c r="E4141" i="19"/>
  <c r="F4141" i="19" s="1"/>
  <c r="B4142" i="19"/>
  <c r="C4142" i="19"/>
  <c r="A4142" i="19" s="1"/>
  <c r="D4142" i="19"/>
  <c r="E4142" i="19"/>
  <c r="F4142" i="19" s="1"/>
  <c r="B4143" i="19"/>
  <c r="A4143" i="19" s="1"/>
  <c r="C4143" i="19"/>
  <c r="D4143" i="19"/>
  <c r="E4143" i="19"/>
  <c r="F4143" i="19" s="1"/>
  <c r="B4144" i="19"/>
  <c r="C4144" i="19"/>
  <c r="A4144" i="19" s="1"/>
  <c r="D4144" i="19"/>
  <c r="E4144" i="19"/>
  <c r="F4144" i="19" s="1"/>
  <c r="A4145" i="19"/>
  <c r="B4145" i="19"/>
  <c r="C4145" i="19"/>
  <c r="D4145" i="19"/>
  <c r="E4145" i="19"/>
  <c r="F4145" i="19"/>
  <c r="B4146" i="19"/>
  <c r="C4146" i="19"/>
  <c r="A4146" i="19" s="1"/>
  <c r="D4146" i="19"/>
  <c r="E4146" i="19"/>
  <c r="F4146" i="19" s="1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 s="1"/>
  <c r="A4149" i="19"/>
  <c r="B4149" i="19"/>
  <c r="C4149" i="19"/>
  <c r="D4149" i="19"/>
  <c r="E4149" i="19"/>
  <c r="F4149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B4152" i="19"/>
  <c r="A4152" i="19" s="1"/>
  <c r="C4152" i="19"/>
  <c r="D4152" i="19"/>
  <c r="E4152" i="19"/>
  <c r="F4152" i="19" s="1"/>
  <c r="B4153" i="19"/>
  <c r="A4153" i="19" s="1"/>
  <c r="C4153" i="19"/>
  <c r="D4153" i="19"/>
  <c r="E4153" i="19"/>
  <c r="F4153" i="19" s="1"/>
  <c r="B4154" i="19"/>
  <c r="C4154" i="19"/>
  <c r="A4154" i="19" s="1"/>
  <c r="D4154" i="19"/>
  <c r="E4154" i="19"/>
  <c r="F4154" i="19"/>
  <c r="A4155" i="19"/>
  <c r="B4155" i="19"/>
  <c r="C4155" i="19"/>
  <c r="D4155" i="19"/>
  <c r="E4155" i="19"/>
  <c r="F4155" i="19" s="1"/>
  <c r="B4156" i="19"/>
  <c r="C4156" i="19"/>
  <c r="D4156" i="19"/>
  <c r="E4156" i="19"/>
  <c r="F4156" i="19" s="1"/>
  <c r="B4157" i="19"/>
  <c r="A4157" i="19" s="1"/>
  <c r="C4157" i="19"/>
  <c r="D4157" i="19"/>
  <c r="E4157" i="19"/>
  <c r="F4157" i="19" s="1"/>
  <c r="B4158" i="19"/>
  <c r="C4158" i="19"/>
  <c r="A4158" i="19" s="1"/>
  <c r="D4158" i="19"/>
  <c r="E4158" i="19"/>
  <c r="F4158" i="19" s="1"/>
  <c r="B4159" i="19"/>
  <c r="A4159" i="19" s="1"/>
  <c r="C4159" i="19"/>
  <c r="D4159" i="19"/>
  <c r="E4159" i="19"/>
  <c r="F4159" i="19" s="1"/>
  <c r="B4160" i="19"/>
  <c r="C4160" i="19"/>
  <c r="A4160" i="19" s="1"/>
  <c r="D4160" i="19"/>
  <c r="E4160" i="19"/>
  <c r="F4160" i="19" s="1"/>
  <c r="A4161" i="19"/>
  <c r="B4161" i="19"/>
  <c r="C4161" i="19"/>
  <c r="D4161" i="19"/>
  <c r="E4161" i="19"/>
  <c r="F4161" i="19"/>
  <c r="B4162" i="19"/>
  <c r="C4162" i="19"/>
  <c r="A4162" i="19" s="1"/>
  <c r="D4162" i="19"/>
  <c r="E4162" i="19"/>
  <c r="F4162" i="19" s="1"/>
  <c r="A4163" i="19"/>
  <c r="B4163" i="19"/>
  <c r="C4163" i="19"/>
  <c r="D4163" i="19"/>
  <c r="E4163" i="19"/>
  <c r="F4163" i="19" s="1"/>
  <c r="A4164" i="19"/>
  <c r="B4164" i="19"/>
  <c r="C4164" i="19"/>
  <c r="D4164" i="19"/>
  <c r="E4164" i="19"/>
  <c r="F4164" i="19" s="1"/>
  <c r="B4165" i="19"/>
  <c r="A4165" i="19" s="1"/>
  <c r="C4165" i="19"/>
  <c r="D4165" i="19"/>
  <c r="E4165" i="19"/>
  <c r="F4165" i="19"/>
  <c r="B4166" i="19"/>
  <c r="C4166" i="19"/>
  <c r="D4166" i="19"/>
  <c r="E4166" i="19"/>
  <c r="F4166" i="19" s="1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 s="1"/>
  <c r="B4169" i="19"/>
  <c r="C4169" i="19"/>
  <c r="D4169" i="19"/>
  <c r="E4169" i="19"/>
  <c r="F4169" i="19" s="1"/>
  <c r="B4170" i="19"/>
  <c r="C4170" i="19"/>
  <c r="A4170" i="19" s="1"/>
  <c r="D4170" i="19"/>
  <c r="E4170" i="19"/>
  <c r="F4170" i="19"/>
  <c r="A4171" i="19"/>
  <c r="B4171" i="19"/>
  <c r="C4171" i="19"/>
  <c r="D4171" i="19"/>
  <c r="E4171" i="19"/>
  <c r="F4171" i="19" s="1"/>
  <c r="B4172" i="19"/>
  <c r="A4172" i="19" s="1"/>
  <c r="C4172" i="19"/>
  <c r="D4172" i="19"/>
  <c r="E4172" i="19"/>
  <c r="F4172" i="19" s="1"/>
  <c r="B4173" i="19"/>
  <c r="A4173" i="19" s="1"/>
  <c r="C4173" i="19"/>
  <c r="D4173" i="19"/>
  <c r="E4173" i="19"/>
  <c r="F4173" i="19"/>
  <c r="B4174" i="19"/>
  <c r="C4174" i="19"/>
  <c r="A4174" i="19" s="1"/>
  <c r="D4174" i="19"/>
  <c r="E4174" i="19"/>
  <c r="F4174" i="19" s="1"/>
  <c r="B4175" i="19"/>
  <c r="A4175" i="19" s="1"/>
  <c r="C4175" i="19"/>
  <c r="D4175" i="19"/>
  <c r="E4175" i="19"/>
  <c r="F4175" i="19" s="1"/>
  <c r="B4176" i="19"/>
  <c r="C4176" i="19"/>
  <c r="D4176" i="19"/>
  <c r="A4176" i="19" s="1"/>
  <c r="E4176" i="19"/>
  <c r="F4176" i="19" s="1"/>
  <c r="A4177" i="19"/>
  <c r="B4177" i="19"/>
  <c r="C4177" i="19"/>
  <c r="D4177" i="19"/>
  <c r="E4177" i="19"/>
  <c r="F4177" i="19"/>
  <c r="B4178" i="19"/>
  <c r="C4178" i="19"/>
  <c r="D4178" i="19"/>
  <c r="E4178" i="19"/>
  <c r="F4178" i="19" s="1"/>
  <c r="A4179" i="19"/>
  <c r="B4179" i="19"/>
  <c r="C4179" i="19"/>
  <c r="D4179" i="19"/>
  <c r="E4179" i="19"/>
  <c r="F4179" i="19" s="1"/>
  <c r="A4180" i="19"/>
  <c r="B4180" i="19"/>
  <c r="C4180" i="19"/>
  <c r="D4180" i="19"/>
  <c r="E4180" i="19"/>
  <c r="F4180" i="19" s="1"/>
  <c r="B4181" i="19"/>
  <c r="A4181" i="19" s="1"/>
  <c r="C4181" i="19"/>
  <c r="D4181" i="19"/>
  <c r="E4181" i="19"/>
  <c r="F4181" i="19"/>
  <c r="B4182" i="19"/>
  <c r="C4182" i="19"/>
  <c r="D4182" i="19"/>
  <c r="E4182" i="19"/>
  <c r="F4182" i="19" s="1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 s="1"/>
  <c r="B4185" i="19"/>
  <c r="A4185" i="19" s="1"/>
  <c r="C4185" i="19"/>
  <c r="D4185" i="19"/>
  <c r="E4185" i="19"/>
  <c r="F4185" i="19" s="1"/>
  <c r="B4186" i="19"/>
  <c r="C4186" i="19"/>
  <c r="A4186" i="19" s="1"/>
  <c r="D4186" i="19"/>
  <c r="E4186" i="19"/>
  <c r="F4186" i="19"/>
  <c r="A4187" i="19"/>
  <c r="B4187" i="19"/>
  <c r="C4187" i="19"/>
  <c r="D4187" i="19"/>
  <c r="E4187" i="19"/>
  <c r="F4187" i="19" s="1"/>
  <c r="B4188" i="19"/>
  <c r="A4188" i="19" s="1"/>
  <c r="C4188" i="19"/>
  <c r="D4188" i="19"/>
  <c r="E4188" i="19"/>
  <c r="F4188" i="19" s="1"/>
  <c r="B4189" i="19"/>
  <c r="A4189" i="19" s="1"/>
  <c r="C4189" i="19"/>
  <c r="D4189" i="19"/>
  <c r="E4189" i="19"/>
  <c r="F4189" i="19" s="1"/>
  <c r="B4190" i="19"/>
  <c r="C4190" i="19"/>
  <c r="A4190" i="19" s="1"/>
  <c r="D4190" i="19"/>
  <c r="E4190" i="19"/>
  <c r="F4190" i="19" s="1"/>
  <c r="B4191" i="19"/>
  <c r="A4191" i="19" s="1"/>
  <c r="C4191" i="19"/>
  <c r="D4191" i="19"/>
  <c r="E4191" i="19"/>
  <c r="F4191" i="19" s="1"/>
  <c r="B4192" i="19"/>
  <c r="C4192" i="19"/>
  <c r="D4192" i="19"/>
  <c r="A4192" i="19" s="1"/>
  <c r="E4192" i="19"/>
  <c r="F4192" i="19" s="1"/>
  <c r="A4193" i="19"/>
  <c r="B4193" i="19"/>
  <c r="C4193" i="19"/>
  <c r="D4193" i="19"/>
  <c r="E4193" i="19"/>
  <c r="F4193" i="19"/>
  <c r="B4194" i="19"/>
  <c r="C4194" i="19"/>
  <c r="D4194" i="19"/>
  <c r="E4194" i="19"/>
  <c r="F4194" i="19" s="1"/>
  <c r="A4195" i="19"/>
  <c r="B4195" i="19"/>
  <c r="C4195" i="19"/>
  <c r="D4195" i="19"/>
  <c r="E4195" i="19"/>
  <c r="F4195" i="19" s="1"/>
  <c r="A4196" i="19"/>
  <c r="B4196" i="19"/>
  <c r="C4196" i="19"/>
  <c r="D4196" i="19"/>
  <c r="E4196" i="19"/>
  <c r="F4196" i="19" s="1"/>
  <c r="A4197" i="19"/>
  <c r="B4197" i="19"/>
  <c r="C4197" i="19"/>
  <c r="D4197" i="19"/>
  <c r="E4197" i="19"/>
  <c r="F4197" i="19"/>
  <c r="B4198" i="19"/>
  <c r="C4198" i="19"/>
  <c r="D4198" i="19"/>
  <c r="E4198" i="19"/>
  <c r="F4198" i="19" s="1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 s="1"/>
  <c r="B4201" i="19"/>
  <c r="A4201" i="19" s="1"/>
  <c r="C4201" i="19"/>
  <c r="D4201" i="19"/>
  <c r="E4201" i="19"/>
  <c r="F4201" i="19" s="1"/>
  <c r="B4202" i="19"/>
  <c r="C4202" i="19"/>
  <c r="A4202" i="19" s="1"/>
  <c r="D4202" i="19"/>
  <c r="E4202" i="19"/>
  <c r="F4202" i="19"/>
  <c r="B4203" i="19"/>
  <c r="A4203" i="19" s="1"/>
  <c r="C4203" i="19"/>
  <c r="D4203" i="19"/>
  <c r="E4203" i="19"/>
  <c r="F4203" i="19" s="1"/>
  <c r="B4204" i="19"/>
  <c r="A4204" i="19" s="1"/>
  <c r="C4204" i="19"/>
  <c r="D4204" i="19"/>
  <c r="E4204" i="19"/>
  <c r="F4204" i="19" s="1"/>
  <c r="B4205" i="19"/>
  <c r="A4205" i="19" s="1"/>
  <c r="C4205" i="19"/>
  <c r="D4205" i="19"/>
  <c r="E4205" i="19"/>
  <c r="F4205" i="19" s="1"/>
  <c r="B4206" i="19"/>
  <c r="C4206" i="19"/>
  <c r="A4206" i="19" s="1"/>
  <c r="D4206" i="19"/>
  <c r="E4206" i="19"/>
  <c r="F4206" i="19" s="1"/>
  <c r="B4207" i="19"/>
  <c r="A4207" i="19" s="1"/>
  <c r="C4207" i="19"/>
  <c r="D4207" i="19"/>
  <c r="E4207" i="19"/>
  <c r="F4207" i="19" s="1"/>
  <c r="AE4207" i="19" s="1"/>
  <c r="B4208" i="19"/>
  <c r="A4208" i="19" s="1"/>
  <c r="C4208" i="19"/>
  <c r="D4208" i="19"/>
  <c r="E4208" i="19"/>
  <c r="F4208" i="19"/>
  <c r="B4209" i="19"/>
  <c r="A4209" i="19" s="1"/>
  <c r="C4209" i="19"/>
  <c r="D4209" i="19"/>
  <c r="E4209" i="19"/>
  <c r="F4209" i="19" s="1"/>
  <c r="B4210" i="19"/>
  <c r="A4210" i="19" s="1"/>
  <c r="C4210" i="19"/>
  <c r="D4210" i="19"/>
  <c r="E4210" i="19"/>
  <c r="F4210" i="19"/>
  <c r="B4211" i="19"/>
  <c r="C4211" i="19"/>
  <c r="D4211" i="19"/>
  <c r="A4211" i="19" s="1"/>
  <c r="E4211" i="19"/>
  <c r="F4211" i="19" s="1"/>
  <c r="AE4211" i="19" s="1"/>
  <c r="A4212" i="19"/>
  <c r="B4212" i="19"/>
  <c r="C4212" i="19"/>
  <c r="D4212" i="19"/>
  <c r="E4212" i="19"/>
  <c r="F4212" i="19" s="1"/>
  <c r="A4213" i="19"/>
  <c r="B4213" i="19"/>
  <c r="C4213" i="19"/>
  <c r="D4213" i="19"/>
  <c r="E4213" i="19"/>
  <c r="F4213" i="19" s="1"/>
  <c r="B4214" i="19"/>
  <c r="A4214" i="19" s="1"/>
  <c r="C4214" i="19"/>
  <c r="D4214" i="19"/>
  <c r="E4214" i="19"/>
  <c r="F4214" i="19"/>
  <c r="B4215" i="19"/>
  <c r="C4215" i="19"/>
  <c r="D4215" i="19"/>
  <c r="E4215" i="19"/>
  <c r="F4215" i="19" s="1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 s="1"/>
  <c r="B4218" i="19"/>
  <c r="A4218" i="19" s="1"/>
  <c r="C4218" i="19"/>
  <c r="D4218" i="19"/>
  <c r="E4218" i="19"/>
  <c r="F4218" i="19" s="1"/>
  <c r="B4219" i="19"/>
  <c r="C4219" i="19"/>
  <c r="A4219" i="19" s="1"/>
  <c r="D4219" i="19"/>
  <c r="E4219" i="19"/>
  <c r="F4219" i="19"/>
  <c r="A4220" i="19"/>
  <c r="B4220" i="19"/>
  <c r="C4220" i="19"/>
  <c r="D4220" i="19"/>
  <c r="E4220" i="19"/>
  <c r="F4220" i="19" s="1"/>
  <c r="B4221" i="19"/>
  <c r="A4221" i="19" s="1"/>
  <c r="C4221" i="19"/>
  <c r="D4221" i="19"/>
  <c r="E4221" i="19"/>
  <c r="F4221" i="19" s="1"/>
  <c r="B4222" i="19"/>
  <c r="A4222" i="19" s="1"/>
  <c r="C4222" i="19"/>
  <c r="D4222" i="19"/>
  <c r="E4222" i="19"/>
  <c r="F4222" i="19" s="1"/>
  <c r="B4223" i="19"/>
  <c r="C4223" i="19"/>
  <c r="A4223" i="19" s="1"/>
  <c r="D4223" i="19"/>
  <c r="E4223" i="19"/>
  <c r="F4223" i="19" s="1"/>
  <c r="B4224" i="19"/>
  <c r="A4224" i="19" s="1"/>
  <c r="C4224" i="19"/>
  <c r="D4224" i="19"/>
  <c r="E4224" i="19"/>
  <c r="F4224" i="19" s="1"/>
  <c r="B4225" i="19"/>
  <c r="C4225" i="19"/>
  <c r="D4225" i="19"/>
  <c r="A4225" i="19" s="1"/>
  <c r="E4225" i="19"/>
  <c r="F4225" i="19" s="1"/>
  <c r="A4226" i="19"/>
  <c r="B4226" i="19"/>
  <c r="C4226" i="19"/>
  <c r="D4226" i="19"/>
  <c r="E4226" i="19"/>
  <c r="F4226" i="19"/>
  <c r="B4227" i="19"/>
  <c r="C4227" i="19"/>
  <c r="D4227" i="19"/>
  <c r="E4227" i="19"/>
  <c r="F4227" i="19" s="1"/>
  <c r="A4228" i="19"/>
  <c r="B4228" i="19"/>
  <c r="C4228" i="19"/>
  <c r="D4228" i="19"/>
  <c r="E4228" i="19"/>
  <c r="F4228" i="19" s="1"/>
  <c r="A4229" i="19"/>
  <c r="B4229" i="19"/>
  <c r="C4229" i="19"/>
  <c r="D4229" i="19"/>
  <c r="E4229" i="19"/>
  <c r="F4229" i="19" s="1"/>
  <c r="A4230" i="19"/>
  <c r="B4230" i="19"/>
  <c r="C4230" i="19"/>
  <c r="D4230" i="19"/>
  <c r="E4230" i="19"/>
  <c r="F4230" i="19"/>
  <c r="B4231" i="19"/>
  <c r="C4231" i="19"/>
  <c r="D4231" i="19"/>
  <c r="E4231" i="19"/>
  <c r="F4231" i="19" s="1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 s="1"/>
  <c r="B4234" i="19"/>
  <c r="A4234" i="19" s="1"/>
  <c r="C4234" i="19"/>
  <c r="D4234" i="19"/>
  <c r="E4234" i="19"/>
  <c r="F4234" i="19" s="1"/>
  <c r="B4235" i="19"/>
  <c r="C4235" i="19"/>
  <c r="A4235" i="19" s="1"/>
  <c r="D4235" i="19"/>
  <c r="E4235" i="19"/>
  <c r="F4235" i="19"/>
  <c r="AE4235" i="19" s="1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B4238" i="19"/>
  <c r="A4238" i="19" s="1"/>
  <c r="C4238" i="19"/>
  <c r="D4238" i="19"/>
  <c r="E4238" i="19"/>
  <c r="F4238" i="19" s="1"/>
  <c r="B4239" i="19"/>
  <c r="A4239" i="19" s="1"/>
  <c r="C4239" i="19"/>
  <c r="D4239" i="19"/>
  <c r="E4239" i="19"/>
  <c r="F4239" i="19"/>
  <c r="A4240" i="19"/>
  <c r="B4240" i="19"/>
  <c r="C4240" i="19"/>
  <c r="D4240" i="19"/>
  <c r="E4240" i="19"/>
  <c r="F4240" i="19"/>
  <c r="B4241" i="19"/>
  <c r="A4241" i="19" s="1"/>
  <c r="C4241" i="19"/>
  <c r="D4241" i="19"/>
  <c r="E4241" i="19"/>
  <c r="F4241" i="19"/>
  <c r="B4242" i="19"/>
  <c r="A4242" i="19" s="1"/>
  <c r="C4242" i="19"/>
  <c r="D4242" i="19"/>
  <c r="E4242" i="19"/>
  <c r="F4242" i="19" s="1"/>
  <c r="B4243" i="19"/>
  <c r="A4243" i="19" s="1"/>
  <c r="C4243" i="19"/>
  <c r="D4243" i="19"/>
  <c r="E4243" i="19"/>
  <c r="F4243" i="19"/>
  <c r="B4244" i="19"/>
  <c r="C4244" i="19"/>
  <c r="D4244" i="19"/>
  <c r="A4244" i="19" s="1"/>
  <c r="E4244" i="19"/>
  <c r="F4244" i="19" s="1"/>
  <c r="B4245" i="19"/>
  <c r="A4245" i="19" s="1"/>
  <c r="C4245" i="19"/>
  <c r="D4245" i="19"/>
  <c r="E4245" i="19"/>
  <c r="F4245" i="19"/>
  <c r="A4246" i="19"/>
  <c r="B4246" i="19"/>
  <c r="C4246" i="19"/>
  <c r="D4246" i="19"/>
  <c r="E4246" i="19"/>
  <c r="F4246" i="19" s="1"/>
  <c r="B4247" i="19"/>
  <c r="C4247" i="19"/>
  <c r="D4247" i="19"/>
  <c r="E4247" i="19"/>
  <c r="F4247" i="19" s="1"/>
  <c r="B4248" i="19"/>
  <c r="C4248" i="19"/>
  <c r="D4248" i="19"/>
  <c r="A4248" i="19" s="1"/>
  <c r="E4248" i="19"/>
  <c r="F4248" i="19" s="1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 s="1"/>
  <c r="B4251" i="19"/>
  <c r="A4251" i="19" s="1"/>
  <c r="C4251" i="19"/>
  <c r="D4251" i="19"/>
  <c r="E4251" i="19"/>
  <c r="F4251" i="19" s="1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B4254" i="19"/>
  <c r="C4254" i="19"/>
  <c r="D4254" i="19"/>
  <c r="E4254" i="19"/>
  <c r="F4254" i="19" s="1"/>
  <c r="B4255" i="19"/>
  <c r="A4255" i="19" s="1"/>
  <c r="C4255" i="19"/>
  <c r="D4255" i="19"/>
  <c r="E4255" i="19"/>
  <c r="F4255" i="19"/>
  <c r="A4256" i="19"/>
  <c r="B4256" i="19"/>
  <c r="C4256" i="19"/>
  <c r="D4256" i="19"/>
  <c r="E4256" i="19"/>
  <c r="F4256" i="19"/>
  <c r="AE4256" i="19" s="1"/>
  <c r="B4257" i="19"/>
  <c r="A4257" i="19" s="1"/>
  <c r="C4257" i="19"/>
  <c r="D4257" i="19"/>
  <c r="E4257" i="19"/>
  <c r="F4257" i="19" s="1"/>
  <c r="B4258" i="19"/>
  <c r="C4258" i="19"/>
  <c r="D4258" i="19"/>
  <c r="A4258" i="19" s="1"/>
  <c r="E4258" i="19"/>
  <c r="F4258" i="19" s="1"/>
  <c r="A4259" i="19"/>
  <c r="B4259" i="19"/>
  <c r="C4259" i="19"/>
  <c r="D4259" i="19"/>
  <c r="E4259" i="19"/>
  <c r="F4259" i="19"/>
  <c r="B4260" i="19"/>
  <c r="C4260" i="19"/>
  <c r="D4260" i="19"/>
  <c r="E4260" i="19"/>
  <c r="F4260" i="19" s="1"/>
  <c r="A4261" i="19"/>
  <c r="B4261" i="19"/>
  <c r="C4261" i="19"/>
  <c r="D4261" i="19"/>
  <c r="E4261" i="19"/>
  <c r="F4261" i="19" s="1"/>
  <c r="A4262" i="19"/>
  <c r="B4262" i="19"/>
  <c r="C4262" i="19"/>
  <c r="D4262" i="19"/>
  <c r="E4262" i="19"/>
  <c r="F4262" i="19" s="1"/>
  <c r="A4263" i="19"/>
  <c r="B4263" i="19"/>
  <c r="C4263" i="19"/>
  <c r="D4263" i="19"/>
  <c r="E4263" i="19"/>
  <c r="F4263" i="19"/>
  <c r="B4264" i="19"/>
  <c r="C4264" i="19"/>
  <c r="D4264" i="19"/>
  <c r="E4264" i="19"/>
  <c r="F4264" i="19" s="1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 s="1"/>
  <c r="B4267" i="19"/>
  <c r="A4267" i="19" s="1"/>
  <c r="C4267" i="19"/>
  <c r="D4267" i="19"/>
  <c r="E4267" i="19"/>
  <c r="F4267" i="19" s="1"/>
  <c r="B4268" i="19"/>
  <c r="C4268" i="19"/>
  <c r="A4268" i="19" s="1"/>
  <c r="D4268" i="19"/>
  <c r="E4268" i="19"/>
  <c r="F4268" i="19"/>
  <c r="B4269" i="19"/>
  <c r="A4269" i="19" s="1"/>
  <c r="C4269" i="19"/>
  <c r="D4269" i="19"/>
  <c r="E4269" i="19"/>
  <c r="F4269" i="19" s="1"/>
  <c r="B4270" i="19"/>
  <c r="A4270" i="19" s="1"/>
  <c r="C4270" i="19"/>
  <c r="D4270" i="19"/>
  <c r="E4270" i="19"/>
  <c r="F4270" i="19" s="1"/>
  <c r="B4271" i="19"/>
  <c r="A4271" i="19" s="1"/>
  <c r="C4271" i="19"/>
  <c r="D4271" i="19"/>
  <c r="E4271" i="19"/>
  <c r="F4271" i="19"/>
  <c r="B4272" i="19"/>
  <c r="C4272" i="19"/>
  <c r="A4272" i="19" s="1"/>
  <c r="D4272" i="19"/>
  <c r="E4272" i="19"/>
  <c r="F4272" i="19" s="1"/>
  <c r="B4273" i="19"/>
  <c r="A4273" i="19" s="1"/>
  <c r="C4273" i="19"/>
  <c r="D4273" i="19"/>
  <c r="E4273" i="19"/>
  <c r="F4273" i="19" s="1"/>
  <c r="B4274" i="19"/>
  <c r="C4274" i="19"/>
  <c r="D4274" i="19"/>
  <c r="A4274" i="19" s="1"/>
  <c r="E4274" i="19"/>
  <c r="F4274" i="19" s="1"/>
  <c r="AE4274" i="19" s="1"/>
  <c r="A4275" i="19"/>
  <c r="B4275" i="19"/>
  <c r="C4275" i="19"/>
  <c r="D4275" i="19"/>
  <c r="E4275" i="19"/>
  <c r="F4275" i="19" s="1"/>
  <c r="B4276" i="19"/>
  <c r="C4276" i="19"/>
  <c r="D4276" i="19"/>
  <c r="E4276" i="19"/>
  <c r="F4276" i="19" s="1"/>
  <c r="B4277" i="19"/>
  <c r="C4277" i="19"/>
  <c r="D4277" i="19"/>
  <c r="A4277" i="19" s="1"/>
  <c r="E4277" i="19"/>
  <c r="F4277" i="19" s="1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 s="1"/>
  <c r="AE4279" i="19" s="1"/>
  <c r="B4280" i="19"/>
  <c r="A4280" i="19" s="1"/>
  <c r="C4280" i="19"/>
  <c r="D4280" i="19"/>
  <c r="E4280" i="19"/>
  <c r="F4280" i="19" s="1"/>
  <c r="B4281" i="19"/>
  <c r="C4281" i="19"/>
  <c r="A4281" i="19" s="1"/>
  <c r="D4281" i="19"/>
  <c r="E4281" i="19"/>
  <c r="F4281" i="19"/>
  <c r="A4282" i="19"/>
  <c r="B4282" i="19"/>
  <c r="C4282" i="19"/>
  <c r="D4282" i="19"/>
  <c r="E4282" i="19"/>
  <c r="F4282" i="19" s="1"/>
  <c r="B4283" i="19"/>
  <c r="C4283" i="19"/>
  <c r="D4283" i="19"/>
  <c r="E4283" i="19"/>
  <c r="F4283" i="19" s="1"/>
  <c r="B4284" i="19"/>
  <c r="A4284" i="19" s="1"/>
  <c r="C4284" i="19"/>
  <c r="D4284" i="19"/>
  <c r="E4284" i="19"/>
  <c r="F4284" i="19" s="1"/>
  <c r="B4285" i="19"/>
  <c r="C4285" i="19"/>
  <c r="A4285" i="19" s="1"/>
  <c r="D4285" i="19"/>
  <c r="E4285" i="19"/>
  <c r="F4285" i="19" s="1"/>
  <c r="B4286" i="19"/>
  <c r="A4286" i="19" s="1"/>
  <c r="C4286" i="19"/>
  <c r="D4286" i="19"/>
  <c r="E4286" i="19"/>
  <c r="F4286" i="19" s="1"/>
  <c r="B4287" i="19"/>
  <c r="C4287" i="19"/>
  <c r="D4287" i="19"/>
  <c r="A4287" i="19" s="1"/>
  <c r="E4287" i="19"/>
  <c r="F4287" i="19" s="1"/>
  <c r="A4288" i="19"/>
  <c r="B4288" i="19"/>
  <c r="C4288" i="19"/>
  <c r="D4288" i="19"/>
  <c r="E4288" i="19"/>
  <c r="F4288" i="19"/>
  <c r="B4289" i="19"/>
  <c r="C4289" i="19"/>
  <c r="A4289" i="19" s="1"/>
  <c r="D4289" i="19"/>
  <c r="E4289" i="19"/>
  <c r="F4289" i="19" s="1"/>
  <c r="A4290" i="19"/>
  <c r="B4290" i="19"/>
  <c r="C4290" i="19"/>
  <c r="D4290" i="19"/>
  <c r="E4290" i="19"/>
  <c r="F4290" i="19" s="1"/>
  <c r="A4291" i="19"/>
  <c r="B4291" i="19"/>
  <c r="C4291" i="19"/>
  <c r="D4291" i="19"/>
  <c r="E4291" i="19"/>
  <c r="F4291" i="19" s="1"/>
  <c r="A4292" i="19"/>
  <c r="B4292" i="19"/>
  <c r="C4292" i="19"/>
  <c r="D4292" i="19"/>
  <c r="E4292" i="19"/>
  <c r="F4292" i="19"/>
  <c r="B4293" i="19"/>
  <c r="C4293" i="19"/>
  <c r="D4293" i="19"/>
  <c r="E4293" i="19"/>
  <c r="F4293" i="19" s="1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 s="1"/>
  <c r="B4296" i="19"/>
  <c r="C4296" i="19"/>
  <c r="D4296" i="19"/>
  <c r="E4296" i="19"/>
  <c r="F4296" i="19" s="1"/>
  <c r="B4297" i="19"/>
  <c r="C4297" i="19"/>
  <c r="A4297" i="19" s="1"/>
  <c r="D4297" i="19"/>
  <c r="E4297" i="19"/>
  <c r="F4297" i="19"/>
  <c r="B4298" i="19"/>
  <c r="A4298" i="19" s="1"/>
  <c r="C4298" i="19"/>
  <c r="D4298" i="19"/>
  <c r="E4298" i="19"/>
  <c r="F4298" i="19" s="1"/>
  <c r="B4299" i="19"/>
  <c r="C4299" i="19"/>
  <c r="D4299" i="19"/>
  <c r="E4299" i="19"/>
  <c r="F4299" i="19" s="1"/>
  <c r="B4300" i="19"/>
  <c r="A4300" i="19" s="1"/>
  <c r="C4300" i="19"/>
  <c r="D4300" i="19"/>
  <c r="E4300" i="19"/>
  <c r="F4300" i="19" s="1"/>
  <c r="B4301" i="19"/>
  <c r="C4301" i="19"/>
  <c r="A4301" i="19" s="1"/>
  <c r="D4301" i="19"/>
  <c r="E4301" i="19"/>
  <c r="F4301" i="19" s="1"/>
  <c r="B4302" i="19"/>
  <c r="A4302" i="19" s="1"/>
  <c r="C4302" i="19"/>
  <c r="D4302" i="19"/>
  <c r="E4302" i="19"/>
  <c r="F4302" i="19" s="1"/>
  <c r="B4303" i="19"/>
  <c r="C4303" i="19"/>
  <c r="D4303" i="19"/>
  <c r="A4303" i="19" s="1"/>
  <c r="E4303" i="19"/>
  <c r="F4303" i="19" s="1"/>
  <c r="A4304" i="19"/>
  <c r="B4304" i="19"/>
  <c r="C4304" i="19"/>
  <c r="D4304" i="19"/>
  <c r="E4304" i="19"/>
  <c r="F4304" i="19"/>
  <c r="B4305" i="19"/>
  <c r="C4305" i="19"/>
  <c r="A4305" i="19" s="1"/>
  <c r="D4305" i="19"/>
  <c r="E4305" i="19"/>
  <c r="F4305" i="19" s="1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 s="1"/>
  <c r="B4308" i="19"/>
  <c r="C4308" i="19"/>
  <c r="A4308" i="19" s="1"/>
  <c r="D4308" i="19"/>
  <c r="E4308" i="19"/>
  <c r="F4308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B4311" i="19"/>
  <c r="A4311" i="19" s="1"/>
  <c r="C4311" i="19"/>
  <c r="D4311" i="19"/>
  <c r="E4311" i="19"/>
  <c r="F4311" i="19" s="1"/>
  <c r="B4312" i="19"/>
  <c r="C4312" i="19"/>
  <c r="D4312" i="19"/>
  <c r="E4312" i="19"/>
  <c r="F4312" i="19" s="1"/>
  <c r="B4313" i="19"/>
  <c r="C4313" i="19"/>
  <c r="A4313" i="19" s="1"/>
  <c r="D4313" i="19"/>
  <c r="E4313" i="19"/>
  <c r="F4313" i="19"/>
  <c r="A4314" i="19"/>
  <c r="B4314" i="19"/>
  <c r="C4314" i="19"/>
  <c r="D4314" i="19"/>
  <c r="E4314" i="19"/>
  <c r="F4314" i="19" s="1"/>
  <c r="B4315" i="19"/>
  <c r="A4315" i="19" s="1"/>
  <c r="C4315" i="19"/>
  <c r="D4315" i="19"/>
  <c r="E4315" i="19"/>
  <c r="F4315" i="19" s="1"/>
  <c r="B4316" i="19"/>
  <c r="A4316" i="19" s="1"/>
  <c r="C4316" i="19"/>
  <c r="D4316" i="19"/>
  <c r="E4316" i="19"/>
  <c r="F4316" i="19" s="1"/>
  <c r="B4317" i="19"/>
  <c r="C4317" i="19"/>
  <c r="A4317" i="19" s="1"/>
  <c r="D4317" i="19"/>
  <c r="E4317" i="19"/>
  <c r="F4317" i="19" s="1"/>
  <c r="B4318" i="19"/>
  <c r="A4318" i="19" s="1"/>
  <c r="C4318" i="19"/>
  <c r="D4318" i="19"/>
  <c r="E4318" i="19"/>
  <c r="F4318" i="19" s="1"/>
  <c r="B4319" i="19"/>
  <c r="C4319" i="19"/>
  <c r="D4319" i="19"/>
  <c r="A4319" i="19" s="1"/>
  <c r="E4319" i="19"/>
  <c r="F4319" i="19" s="1"/>
  <c r="A4320" i="19"/>
  <c r="B4320" i="19"/>
  <c r="C4320" i="19"/>
  <c r="D4320" i="19"/>
  <c r="E4320" i="19"/>
  <c r="F4320" i="19"/>
  <c r="B4321" i="19"/>
  <c r="C4321" i="19"/>
  <c r="A4321" i="19" s="1"/>
  <c r="D4321" i="19"/>
  <c r="E4321" i="19"/>
  <c r="F4321" i="19" s="1"/>
  <c r="AE4321" i="19" s="1"/>
  <c r="B4322" i="19"/>
  <c r="C4322" i="19"/>
  <c r="D4322" i="19"/>
  <c r="A4322" i="19" s="1"/>
  <c r="E4322" i="19"/>
  <c r="F4322" i="19" s="1"/>
  <c r="B4323" i="19"/>
  <c r="A4323" i="19" s="1"/>
  <c r="C4323" i="19"/>
  <c r="D4323" i="19"/>
  <c r="E4323" i="19"/>
  <c r="F4323" i="19"/>
  <c r="A4324" i="19"/>
  <c r="B4324" i="19"/>
  <c r="C4324" i="19"/>
  <c r="D4324" i="19"/>
  <c r="E4324" i="19"/>
  <c r="F4324" i="19" s="1"/>
  <c r="B4325" i="19"/>
  <c r="C4325" i="19"/>
  <c r="D4325" i="19"/>
  <c r="E4325" i="19"/>
  <c r="F4325" i="19" s="1"/>
  <c r="B4326" i="19"/>
  <c r="C4326" i="19"/>
  <c r="D4326" i="19"/>
  <c r="A4326" i="19" s="1"/>
  <c r="E4326" i="19"/>
  <c r="F4326" i="19" s="1"/>
  <c r="A4327" i="19"/>
  <c r="B4327" i="19"/>
  <c r="C4327" i="19"/>
  <c r="D4327" i="19"/>
  <c r="E4327" i="19"/>
  <c r="F4327" i="19"/>
  <c r="B4328" i="19"/>
  <c r="C4328" i="19"/>
  <c r="A4328" i="19" s="1"/>
  <c r="D4328" i="19"/>
  <c r="E4328" i="19"/>
  <c r="F4328" i="19" s="1"/>
  <c r="B4329" i="19"/>
  <c r="A4329" i="19" s="1"/>
  <c r="C4329" i="19"/>
  <c r="D4329" i="19"/>
  <c r="E4329" i="19"/>
  <c r="F4329" i="19" s="1"/>
  <c r="A4330" i="19"/>
  <c r="B4330" i="19"/>
  <c r="C4330" i="19"/>
  <c r="D4330" i="19"/>
  <c r="E4330" i="19"/>
  <c r="F4330" i="19"/>
  <c r="B4331" i="19"/>
  <c r="C4331" i="19"/>
  <c r="A4331" i="19" s="1"/>
  <c r="D4331" i="19"/>
  <c r="E4331" i="19"/>
  <c r="F4331" i="19"/>
  <c r="B4332" i="19"/>
  <c r="C4332" i="19"/>
  <c r="D4332" i="19"/>
  <c r="E4332" i="19"/>
  <c r="F4332" i="19" s="1"/>
  <c r="B4333" i="19"/>
  <c r="A4333" i="19" s="1"/>
  <c r="C4333" i="19"/>
  <c r="D4333" i="19"/>
  <c r="E4333" i="19"/>
  <c r="F4333" i="19"/>
  <c r="A4334" i="19"/>
  <c r="B4334" i="19"/>
  <c r="C4334" i="19"/>
  <c r="D4334" i="19"/>
  <c r="E4334" i="19"/>
  <c r="F4334" i="19"/>
  <c r="B4335" i="19"/>
  <c r="A4335" i="19" s="1"/>
  <c r="C4335" i="19"/>
  <c r="D4335" i="19"/>
  <c r="E4335" i="19"/>
  <c r="F4335" i="19"/>
  <c r="B4336" i="19"/>
  <c r="A4336" i="19" s="1"/>
  <c r="C4336" i="19"/>
  <c r="D4336" i="19"/>
  <c r="E4336" i="19"/>
  <c r="F4336" i="19" s="1"/>
  <c r="B4337" i="19"/>
  <c r="C4337" i="19"/>
  <c r="D4337" i="19"/>
  <c r="E4337" i="19"/>
  <c r="F4337" i="19"/>
  <c r="B4338" i="19"/>
  <c r="C4338" i="19"/>
  <c r="D4338" i="19"/>
  <c r="A4338" i="19" s="1"/>
  <c r="E4338" i="19"/>
  <c r="F4338" i="19" s="1"/>
  <c r="B4339" i="19"/>
  <c r="A4339" i="19" s="1"/>
  <c r="C4339" i="19"/>
  <c r="D4339" i="19"/>
  <c r="E4339" i="19"/>
  <c r="F4339" i="19"/>
  <c r="A4340" i="19"/>
  <c r="B4340" i="19"/>
  <c r="C4340" i="19"/>
  <c r="D4340" i="19"/>
  <c r="E4340" i="19"/>
  <c r="F4340" i="19" s="1"/>
  <c r="B4341" i="19"/>
  <c r="C4341" i="19"/>
  <c r="D4341" i="19"/>
  <c r="E4341" i="19"/>
  <c r="F4341" i="19" s="1"/>
  <c r="B4342" i="19"/>
  <c r="C4342" i="19"/>
  <c r="D4342" i="19"/>
  <c r="A4342" i="19" s="1"/>
  <c r="E4342" i="19"/>
  <c r="F4342" i="19" s="1"/>
  <c r="A4343" i="19"/>
  <c r="B4343" i="19"/>
  <c r="C4343" i="19"/>
  <c r="D4343" i="19"/>
  <c r="E4343" i="19"/>
  <c r="F4343" i="19"/>
  <c r="B4344" i="19"/>
  <c r="C4344" i="19"/>
  <c r="A4344" i="19" s="1"/>
  <c r="D4344" i="19"/>
  <c r="E4344" i="19"/>
  <c r="F4344" i="19" s="1"/>
  <c r="B4345" i="19"/>
  <c r="A4345" i="19" s="1"/>
  <c r="C4345" i="19"/>
  <c r="D4345" i="19"/>
  <c r="E4345" i="19"/>
  <c r="F4345" i="19" s="1"/>
  <c r="A4346" i="19"/>
  <c r="B4346" i="19"/>
  <c r="C4346" i="19"/>
  <c r="D4346" i="19"/>
  <c r="E4346" i="19"/>
  <c r="F4346" i="19"/>
  <c r="B4347" i="19"/>
  <c r="C4347" i="19"/>
  <c r="A4347" i="19" s="1"/>
  <c r="D4347" i="19"/>
  <c r="E4347" i="19"/>
  <c r="F4347" i="19"/>
  <c r="B4348" i="19"/>
  <c r="C4348" i="19"/>
  <c r="D4348" i="19"/>
  <c r="E4348" i="19"/>
  <c r="F4348" i="19" s="1"/>
  <c r="B4349" i="19"/>
  <c r="A4349" i="19" s="1"/>
  <c r="C4349" i="19"/>
  <c r="D4349" i="19"/>
  <c r="E4349" i="19"/>
  <c r="F4349" i="19"/>
  <c r="A4350" i="19"/>
  <c r="B4350" i="19"/>
  <c r="C4350" i="19"/>
  <c r="D4350" i="19"/>
  <c r="E4350" i="19"/>
  <c r="F4350" i="19"/>
  <c r="B4351" i="19"/>
  <c r="A4351" i="19" s="1"/>
  <c r="C4351" i="19"/>
  <c r="D4351" i="19"/>
  <c r="E4351" i="19"/>
  <c r="F4351" i="19"/>
  <c r="B4352" i="19"/>
  <c r="A4352" i="19" s="1"/>
  <c r="C4352" i="19"/>
  <c r="D4352" i="19"/>
  <c r="E4352" i="19"/>
  <c r="F4352" i="19" s="1"/>
  <c r="B4353" i="19"/>
  <c r="C4353" i="19"/>
  <c r="D4353" i="19"/>
  <c r="E4353" i="19"/>
  <c r="F4353" i="19"/>
  <c r="B4354" i="19"/>
  <c r="C4354" i="19"/>
  <c r="D4354" i="19"/>
  <c r="A4354" i="19" s="1"/>
  <c r="E4354" i="19"/>
  <c r="F4354" i="19" s="1"/>
  <c r="B4355" i="19"/>
  <c r="A4355" i="19" s="1"/>
  <c r="C4355" i="19"/>
  <c r="D4355" i="19"/>
  <c r="E4355" i="19"/>
  <c r="F4355" i="19"/>
  <c r="A4356" i="19"/>
  <c r="B4356" i="19"/>
  <c r="C4356" i="19"/>
  <c r="D4356" i="19"/>
  <c r="E4356" i="19"/>
  <c r="F4356" i="19" s="1"/>
  <c r="B4357" i="19"/>
  <c r="C4357" i="19"/>
  <c r="D4357" i="19"/>
  <c r="E4357" i="19"/>
  <c r="F4357" i="19" s="1"/>
  <c r="B4358" i="19"/>
  <c r="C4358" i="19"/>
  <c r="D4358" i="19"/>
  <c r="A4358" i="19" s="1"/>
  <c r="E4358" i="19"/>
  <c r="F4358" i="19" s="1"/>
  <c r="A4359" i="19"/>
  <c r="B4359" i="19"/>
  <c r="C4359" i="19"/>
  <c r="D4359" i="19"/>
  <c r="E4359" i="19"/>
  <c r="F4359" i="19"/>
  <c r="B4360" i="19"/>
  <c r="C4360" i="19"/>
  <c r="A4360" i="19" s="1"/>
  <c r="D4360" i="19"/>
  <c r="E4360" i="19"/>
  <c r="F4360" i="19" s="1"/>
  <c r="B4361" i="19"/>
  <c r="A4361" i="19" s="1"/>
  <c r="C4361" i="19"/>
  <c r="D4361" i="19"/>
  <c r="E4361" i="19"/>
  <c r="F4361" i="19" s="1"/>
  <c r="A4362" i="19"/>
  <c r="B4362" i="19"/>
  <c r="C4362" i="19"/>
  <c r="D4362" i="19"/>
  <c r="E4362" i="19"/>
  <c r="F4362" i="19"/>
  <c r="B4363" i="19"/>
  <c r="C4363" i="19"/>
  <c r="A4363" i="19" s="1"/>
  <c r="D4363" i="19"/>
  <c r="E4363" i="19"/>
  <c r="F4363" i="19"/>
  <c r="B4364" i="19"/>
  <c r="C4364" i="19"/>
  <c r="D4364" i="19"/>
  <c r="E4364" i="19"/>
  <c r="F4364" i="19" s="1"/>
  <c r="B4365" i="19"/>
  <c r="A4365" i="19" s="1"/>
  <c r="C4365" i="19"/>
  <c r="D4365" i="19"/>
  <c r="E4365" i="19"/>
  <c r="F4365" i="19"/>
  <c r="A4366" i="19"/>
  <c r="B4366" i="19"/>
  <c r="C4366" i="19"/>
  <c r="D4366" i="19"/>
  <c r="E4366" i="19"/>
  <c r="F4366" i="19"/>
  <c r="B4367" i="19"/>
  <c r="A4367" i="19" s="1"/>
  <c r="C4367" i="19"/>
  <c r="D4367" i="19"/>
  <c r="E4367" i="19"/>
  <c r="F4367" i="19"/>
  <c r="B4368" i="19"/>
  <c r="A4368" i="19" s="1"/>
  <c r="C4368" i="19"/>
  <c r="D4368" i="19"/>
  <c r="E4368" i="19"/>
  <c r="F4368" i="19" s="1"/>
  <c r="B4369" i="19"/>
  <c r="C4369" i="19"/>
  <c r="D4369" i="19"/>
  <c r="E4369" i="19"/>
  <c r="F4369" i="19"/>
  <c r="B4370" i="19"/>
  <c r="C4370" i="19"/>
  <c r="D4370" i="19"/>
  <c r="A4370" i="19" s="1"/>
  <c r="E4370" i="19"/>
  <c r="F4370" i="19" s="1"/>
  <c r="B4371" i="19"/>
  <c r="A4371" i="19" s="1"/>
  <c r="C4371" i="19"/>
  <c r="D4371" i="19"/>
  <c r="E4371" i="19"/>
  <c r="F4371" i="19"/>
  <c r="A4372" i="19"/>
  <c r="B4372" i="19"/>
  <c r="C4372" i="19"/>
  <c r="D4372" i="19"/>
  <c r="E4372" i="19"/>
  <c r="F4372" i="19" s="1"/>
  <c r="B4373" i="19"/>
  <c r="C4373" i="19"/>
  <c r="D4373" i="19"/>
  <c r="E4373" i="19"/>
  <c r="F4373" i="19" s="1"/>
  <c r="B4374" i="19"/>
  <c r="C4374" i="19"/>
  <c r="D4374" i="19"/>
  <c r="A4374" i="19" s="1"/>
  <c r="E4374" i="19"/>
  <c r="F4374" i="19" s="1"/>
  <c r="A4375" i="19"/>
  <c r="B4375" i="19"/>
  <c r="C4375" i="19"/>
  <c r="D4375" i="19"/>
  <c r="E4375" i="19"/>
  <c r="F4375" i="19"/>
  <c r="B4376" i="19"/>
  <c r="C4376" i="19"/>
  <c r="A4376" i="19" s="1"/>
  <c r="D4376" i="19"/>
  <c r="E4376" i="19"/>
  <c r="F4376" i="19" s="1"/>
  <c r="B4377" i="19"/>
  <c r="A4377" i="19" s="1"/>
  <c r="C4377" i="19"/>
  <c r="D4377" i="19"/>
  <c r="E4377" i="19"/>
  <c r="F4377" i="19" s="1"/>
  <c r="A4378" i="19"/>
  <c r="B4378" i="19"/>
  <c r="C4378" i="19"/>
  <c r="D4378" i="19"/>
  <c r="E4378" i="19"/>
  <c r="F4378" i="19"/>
  <c r="B4379" i="19"/>
  <c r="C4379" i="19"/>
  <c r="A4379" i="19" s="1"/>
  <c r="D4379" i="19"/>
  <c r="E4379" i="19"/>
  <c r="F4379" i="19"/>
  <c r="B4380" i="19"/>
  <c r="C4380" i="19"/>
  <c r="D4380" i="19"/>
  <c r="E4380" i="19"/>
  <c r="F4380" i="19" s="1"/>
  <c r="B4381" i="19"/>
  <c r="A4381" i="19" s="1"/>
  <c r="C4381" i="19"/>
  <c r="D4381" i="19"/>
  <c r="E4381" i="19"/>
  <c r="F4381" i="19"/>
  <c r="A4382" i="19"/>
  <c r="B4382" i="19"/>
  <c r="C4382" i="19"/>
  <c r="D4382" i="19"/>
  <c r="E4382" i="19"/>
  <c r="F4382" i="19"/>
  <c r="B4383" i="19"/>
  <c r="A4383" i="19" s="1"/>
  <c r="C4383" i="19"/>
  <c r="D4383" i="19"/>
  <c r="E4383" i="19"/>
  <c r="F4383" i="19"/>
  <c r="B4384" i="19"/>
  <c r="A4384" i="19" s="1"/>
  <c r="C4384" i="19"/>
  <c r="D4384" i="19"/>
  <c r="E4384" i="19"/>
  <c r="F4384" i="19" s="1"/>
  <c r="B4385" i="19"/>
  <c r="C4385" i="19"/>
  <c r="D4385" i="19"/>
  <c r="E4385" i="19"/>
  <c r="F4385" i="19"/>
  <c r="B4386" i="19"/>
  <c r="C4386" i="19"/>
  <c r="D4386" i="19"/>
  <c r="A4386" i="19" s="1"/>
  <c r="E4386" i="19"/>
  <c r="F4386" i="19" s="1"/>
  <c r="B4387" i="19"/>
  <c r="A4387" i="19" s="1"/>
  <c r="C4387" i="19"/>
  <c r="D4387" i="19"/>
  <c r="E4387" i="19"/>
  <c r="F4387" i="19"/>
  <c r="A4388" i="19"/>
  <c r="B4388" i="19"/>
  <c r="C4388" i="19"/>
  <c r="D4388" i="19"/>
  <c r="E4388" i="19"/>
  <c r="F4388" i="19"/>
  <c r="B4389" i="19"/>
  <c r="C4389" i="19"/>
  <c r="D4389" i="19"/>
  <c r="E4389" i="19"/>
  <c r="F4389" i="19" s="1"/>
  <c r="B4390" i="19"/>
  <c r="C4390" i="19"/>
  <c r="D4390" i="19"/>
  <c r="A4390" i="19" s="1"/>
  <c r="E4390" i="19"/>
  <c r="F4390" i="19"/>
  <c r="A4391" i="19"/>
  <c r="B4391" i="19"/>
  <c r="C4391" i="19"/>
  <c r="D4391" i="19"/>
  <c r="E4391" i="19"/>
  <c r="F4391" i="19"/>
  <c r="B4392" i="19"/>
  <c r="A4392" i="19" s="1"/>
  <c r="C4392" i="19"/>
  <c r="D4392" i="19"/>
  <c r="E4392" i="19"/>
  <c r="F4392" i="19" s="1"/>
  <c r="B4393" i="19"/>
  <c r="C4393" i="19"/>
  <c r="D4393" i="19"/>
  <c r="E4393" i="19"/>
  <c r="F4393" i="19" s="1"/>
  <c r="B4394" i="19"/>
  <c r="A4394" i="19" s="1"/>
  <c r="C4394" i="19"/>
  <c r="D4394" i="19"/>
  <c r="E4394" i="19"/>
  <c r="F4394" i="19" s="1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B4399" i="19"/>
  <c r="A4399" i="19" s="1"/>
  <c r="C4399" i="19"/>
  <c r="D4399" i="19"/>
  <c r="E4399" i="19"/>
  <c r="F4399" i="19"/>
  <c r="B4400" i="19"/>
  <c r="A4400" i="19" s="1"/>
  <c r="C4400" i="19"/>
  <c r="D4400" i="19"/>
  <c r="E4400" i="19"/>
  <c r="F4400" i="19" s="1"/>
  <c r="B4401" i="19"/>
  <c r="A4401" i="19" s="1"/>
  <c r="C4401" i="19"/>
  <c r="D4401" i="19"/>
  <c r="E4401" i="19"/>
  <c r="F4401" i="19" s="1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B4404" i="19"/>
  <c r="C4404" i="19"/>
  <c r="D4404" i="19"/>
  <c r="E4404" i="19"/>
  <c r="F4404" i="19" s="1"/>
  <c r="B4405" i="19"/>
  <c r="C4405" i="19"/>
  <c r="D4405" i="19"/>
  <c r="E4405" i="19"/>
  <c r="F4405" i="19"/>
  <c r="A4406" i="19"/>
  <c r="B4406" i="19"/>
  <c r="C4406" i="19"/>
  <c r="D4406" i="19"/>
  <c r="E4406" i="19"/>
  <c r="F4406" i="19" s="1"/>
  <c r="B4407" i="19"/>
  <c r="A4407" i="19" s="1"/>
  <c r="C4407" i="19"/>
  <c r="D4407" i="19"/>
  <c r="E4407" i="19"/>
  <c r="F4407" i="19"/>
  <c r="B4408" i="19"/>
  <c r="C4408" i="19"/>
  <c r="D4408" i="19"/>
  <c r="A4408" i="19" s="1"/>
  <c r="E4408" i="19"/>
  <c r="F4408" i="19" s="1"/>
  <c r="B4409" i="19"/>
  <c r="A4409" i="19" s="1"/>
  <c r="C4409" i="19"/>
  <c r="D4409" i="19"/>
  <c r="E4409" i="19"/>
  <c r="F4409" i="19"/>
  <c r="B4410" i="19"/>
  <c r="A4410" i="19" s="1"/>
  <c r="C4410" i="19"/>
  <c r="D4410" i="19"/>
  <c r="E4410" i="19"/>
  <c r="F4410" i="19"/>
  <c r="B4411" i="19"/>
  <c r="A4411" i="19" s="1"/>
  <c r="C4411" i="19"/>
  <c r="D4411" i="19"/>
  <c r="E4411" i="19"/>
  <c r="F4411" i="19"/>
  <c r="B4412" i="19"/>
  <c r="A4412" i="19" s="1"/>
  <c r="C4412" i="19"/>
  <c r="D4412" i="19"/>
  <c r="E4412" i="19"/>
  <c r="F4412" i="19" s="1"/>
  <c r="B4413" i="19"/>
  <c r="A4413" i="19" s="1"/>
  <c r="C4413" i="19"/>
  <c r="D4413" i="19"/>
  <c r="E4413" i="19"/>
  <c r="F4413" i="19" s="1"/>
  <c r="B4414" i="19"/>
  <c r="C4414" i="19"/>
  <c r="D4414" i="19"/>
  <c r="E4414" i="19"/>
  <c r="F4414" i="19" s="1"/>
  <c r="B4415" i="19"/>
  <c r="C4415" i="19"/>
  <c r="D4415" i="19"/>
  <c r="A4415" i="19" s="1"/>
  <c r="E4415" i="19"/>
  <c r="F4415" i="19"/>
  <c r="A4416" i="19"/>
  <c r="B4416" i="19"/>
  <c r="C4416" i="19"/>
  <c r="D4416" i="19"/>
  <c r="E4416" i="19"/>
  <c r="F4416" i="19"/>
  <c r="B4417" i="19"/>
  <c r="C4417" i="19"/>
  <c r="D4417" i="19"/>
  <c r="E4417" i="19"/>
  <c r="F4417" i="19"/>
  <c r="B4418" i="19"/>
  <c r="C4418" i="19"/>
  <c r="D4418" i="19"/>
  <c r="E4418" i="19"/>
  <c r="F4418" i="19" s="1"/>
  <c r="B4419" i="19"/>
  <c r="A4419" i="19" s="1"/>
  <c r="C4419" i="19"/>
  <c r="D4419" i="19"/>
  <c r="E4419" i="19"/>
  <c r="F4419" i="19"/>
  <c r="A4420" i="19"/>
  <c r="B4420" i="19"/>
  <c r="C4420" i="19"/>
  <c r="D4420" i="19"/>
  <c r="E4420" i="19"/>
  <c r="F4420" i="19"/>
  <c r="B4421" i="19"/>
  <c r="A4421" i="19" s="1"/>
  <c r="C4421" i="19"/>
  <c r="D4421" i="19"/>
  <c r="E4421" i="19"/>
  <c r="F4421" i="19" s="1"/>
  <c r="B4422" i="19"/>
  <c r="C4422" i="19"/>
  <c r="D4422" i="19"/>
  <c r="A4422" i="19" s="1"/>
  <c r="E4422" i="19"/>
  <c r="F4422" i="19" s="1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 s="1"/>
  <c r="B4425" i="19"/>
  <c r="C4425" i="19"/>
  <c r="D4425" i="19"/>
  <c r="E4425" i="19"/>
  <c r="F4425" i="19" s="1"/>
  <c r="B4426" i="19"/>
  <c r="A4426" i="19" s="1"/>
  <c r="C4426" i="19"/>
  <c r="D4426" i="19"/>
  <c r="E4426" i="19"/>
  <c r="F4426" i="19" s="1"/>
  <c r="A4427" i="19"/>
  <c r="B4427" i="19"/>
  <c r="C4427" i="19"/>
  <c r="D4427" i="19"/>
  <c r="E4427" i="19"/>
  <c r="F4427" i="19"/>
  <c r="B4428" i="19"/>
  <c r="C4428" i="19"/>
  <c r="A4428" i="19" s="1"/>
  <c r="D4428" i="19"/>
  <c r="E4428" i="19"/>
  <c r="F4428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B4431" i="19"/>
  <c r="A4431" i="19" s="1"/>
  <c r="C4431" i="19"/>
  <c r="D4431" i="19"/>
  <c r="E4431" i="19"/>
  <c r="F4431" i="19"/>
  <c r="B4432" i="19"/>
  <c r="A4432" i="19" s="1"/>
  <c r="C4432" i="19"/>
  <c r="D4432" i="19"/>
  <c r="E4432" i="19"/>
  <c r="F4432" i="19" s="1"/>
  <c r="B4433" i="19"/>
  <c r="A4433" i="19" s="1"/>
  <c r="C4433" i="19"/>
  <c r="D4433" i="19"/>
  <c r="E4433" i="19"/>
  <c r="F4433" i="19"/>
  <c r="A4434" i="19"/>
  <c r="B4434" i="19"/>
  <c r="C4434" i="19"/>
  <c r="D4434" i="19"/>
  <c r="E4434" i="19"/>
  <c r="F4434" i="19"/>
  <c r="B4435" i="19"/>
  <c r="A4435" i="19" s="1"/>
  <c r="C4435" i="19"/>
  <c r="D4435" i="19"/>
  <c r="E4435" i="19"/>
  <c r="F4435" i="19"/>
  <c r="B4436" i="19"/>
  <c r="A4436" i="19" s="1"/>
  <c r="C4436" i="19"/>
  <c r="D4436" i="19"/>
  <c r="E4436" i="19"/>
  <c r="F4436" i="19" s="1"/>
  <c r="B4437" i="19"/>
  <c r="C4437" i="19"/>
  <c r="D4437" i="19"/>
  <c r="E4437" i="19"/>
  <c r="F4437" i="19"/>
  <c r="A4438" i="19"/>
  <c r="B4438" i="19"/>
  <c r="C4438" i="19"/>
  <c r="D4438" i="19"/>
  <c r="E4438" i="19"/>
  <c r="F4438" i="19" s="1"/>
  <c r="B4439" i="19"/>
  <c r="A4439" i="19" s="1"/>
  <c r="C4439" i="19"/>
  <c r="D4439" i="19"/>
  <c r="E4439" i="19"/>
  <c r="F4439" i="19"/>
  <c r="B4440" i="19"/>
  <c r="C4440" i="19"/>
  <c r="D4440" i="19"/>
  <c r="A4440" i="19" s="1"/>
  <c r="E4440" i="19"/>
  <c r="F4440" i="19" s="1"/>
  <c r="B4441" i="19"/>
  <c r="A4441" i="19" s="1"/>
  <c r="C4441" i="19"/>
  <c r="D4441" i="19"/>
  <c r="E4441" i="19"/>
  <c r="F4441" i="19"/>
  <c r="B4442" i="19"/>
  <c r="A4442" i="19" s="1"/>
  <c r="C4442" i="19"/>
  <c r="D4442" i="19"/>
  <c r="E4442" i="19"/>
  <c r="F4442" i="19"/>
  <c r="B4443" i="19"/>
  <c r="A4443" i="19" s="1"/>
  <c r="C4443" i="19"/>
  <c r="D4443" i="19"/>
  <c r="E4443" i="19"/>
  <c r="F4443" i="19"/>
  <c r="B4444" i="19"/>
  <c r="A4444" i="19" s="1"/>
  <c r="C4444" i="19"/>
  <c r="D4444" i="19"/>
  <c r="E4444" i="19"/>
  <c r="F4444" i="19" s="1"/>
  <c r="B4445" i="19"/>
  <c r="A4445" i="19" s="1"/>
  <c r="C4445" i="19"/>
  <c r="D4445" i="19"/>
  <c r="E4445" i="19"/>
  <c r="F4445" i="19" s="1"/>
  <c r="B4446" i="19"/>
  <c r="A4446" i="19" s="1"/>
  <c r="C4446" i="19"/>
  <c r="D4446" i="19"/>
  <c r="E4446" i="19"/>
  <c r="F4446" i="19" s="1"/>
  <c r="B4447" i="19"/>
  <c r="C4447" i="19"/>
  <c r="D4447" i="19"/>
  <c r="A4447" i="19" s="1"/>
  <c r="E4447" i="19"/>
  <c r="F4447" i="19"/>
  <c r="A4448" i="19"/>
  <c r="B4448" i="19"/>
  <c r="C4448" i="19"/>
  <c r="D4448" i="19"/>
  <c r="E4448" i="19"/>
  <c r="F4448" i="19"/>
  <c r="B4449" i="19"/>
  <c r="A4449" i="19" s="1"/>
  <c r="C4449" i="19"/>
  <c r="D4449" i="19"/>
  <c r="E4449" i="19"/>
  <c r="F4449" i="19"/>
  <c r="B4450" i="19"/>
  <c r="C4450" i="19"/>
  <c r="D4450" i="19"/>
  <c r="E4450" i="19"/>
  <c r="F4450" i="19" s="1"/>
  <c r="B4451" i="19"/>
  <c r="A4451" i="19" s="1"/>
  <c r="C4451" i="19"/>
  <c r="D4451" i="19"/>
  <c r="E4451" i="19"/>
  <c r="F4451" i="19"/>
  <c r="A4452" i="19"/>
  <c r="B4452" i="19"/>
  <c r="C4452" i="19"/>
  <c r="D4452" i="19"/>
  <c r="E4452" i="19"/>
  <c r="F4452" i="19"/>
  <c r="B4453" i="19"/>
  <c r="C4453" i="19"/>
  <c r="D4453" i="19"/>
  <c r="E4453" i="19"/>
  <c r="F4453" i="19" s="1"/>
  <c r="B4454" i="19"/>
  <c r="C4454" i="19"/>
  <c r="D4454" i="19"/>
  <c r="A4454" i="19" s="1"/>
  <c r="E4454" i="19"/>
  <c r="F4454" i="19" s="1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 s="1"/>
  <c r="AE4456" i="19" s="1"/>
  <c r="B4457" i="19"/>
  <c r="A4457" i="19" s="1"/>
  <c r="C4457" i="19"/>
  <c r="D4457" i="19"/>
  <c r="E4457" i="19"/>
  <c r="F4457" i="19" s="1"/>
  <c r="B4458" i="19"/>
  <c r="C4458" i="19"/>
  <c r="D4458" i="19"/>
  <c r="A4458" i="19" s="1"/>
  <c r="E4458" i="19"/>
  <c r="F4458" i="19"/>
  <c r="A4459" i="19"/>
  <c r="B4459" i="19"/>
  <c r="C4459" i="19"/>
  <c r="D4459" i="19"/>
  <c r="E4459" i="19"/>
  <c r="F4459" i="19"/>
  <c r="B4460" i="19"/>
  <c r="A4460" i="19" s="1"/>
  <c r="C4460" i="19"/>
  <c r="D4460" i="19"/>
  <c r="E4460" i="19"/>
  <c r="F4460" i="19" s="1"/>
  <c r="B4461" i="19"/>
  <c r="C4461" i="19"/>
  <c r="D4461" i="19"/>
  <c r="E4461" i="19"/>
  <c r="F4461" i="19" s="1"/>
  <c r="B4462" i="19"/>
  <c r="C4462" i="19"/>
  <c r="A4462" i="19" s="1"/>
  <c r="D4462" i="19"/>
  <c r="E4462" i="19"/>
  <c r="F4462" i="19" s="1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 s="1"/>
  <c r="B4465" i="19"/>
  <c r="C4465" i="19"/>
  <c r="D4465" i="19"/>
  <c r="A4465" i="19" s="1"/>
  <c r="E4465" i="19"/>
  <c r="F4465" i="19" s="1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 s="1"/>
  <c r="B4468" i="19"/>
  <c r="A4468" i="19" s="1"/>
  <c r="C4468" i="19"/>
  <c r="D4468" i="19"/>
  <c r="E4468" i="19"/>
  <c r="F4468" i="19" s="1"/>
  <c r="B4469" i="19"/>
  <c r="A4469" i="19" s="1"/>
  <c r="C4469" i="19"/>
  <c r="D4469" i="19"/>
  <c r="E4469" i="19"/>
  <c r="F4469" i="19" s="1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B4472" i="19"/>
  <c r="C4472" i="19"/>
  <c r="D4472" i="19"/>
  <c r="E4472" i="19"/>
  <c r="F4472" i="19" s="1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 s="1"/>
  <c r="B4475" i="19"/>
  <c r="A4475" i="19" s="1"/>
  <c r="C4475" i="19"/>
  <c r="D4475" i="19"/>
  <c r="E4475" i="19"/>
  <c r="F4475" i="19" s="1"/>
  <c r="B4476" i="19"/>
  <c r="C4476" i="19"/>
  <c r="D4476" i="19"/>
  <c r="A4476" i="19" s="1"/>
  <c r="E4476" i="19"/>
  <c r="F4476" i="19" s="1"/>
  <c r="A4477" i="19"/>
  <c r="B4477" i="19"/>
  <c r="C4477" i="19"/>
  <c r="D4477" i="19"/>
  <c r="E4477" i="19"/>
  <c r="F4477" i="19"/>
  <c r="B4478" i="19"/>
  <c r="C4478" i="19"/>
  <c r="A4478" i="19" s="1"/>
  <c r="D4478" i="19"/>
  <c r="E4478" i="19"/>
  <c r="F4478" i="19"/>
  <c r="B4479" i="19"/>
  <c r="A4479" i="19" s="1"/>
  <c r="C4479" i="19"/>
  <c r="D4479" i="19"/>
  <c r="E4479" i="19"/>
  <c r="F4479" i="19" s="1"/>
  <c r="B4480" i="19"/>
  <c r="A4480" i="19" s="1"/>
  <c r="C4480" i="19"/>
  <c r="D4480" i="19"/>
  <c r="E4480" i="19"/>
  <c r="F4480" i="19" s="1"/>
  <c r="A4481" i="19"/>
  <c r="B4481" i="19"/>
  <c r="C4481" i="19"/>
  <c r="D4481" i="19"/>
  <c r="E4481" i="19"/>
  <c r="F4481" i="19" s="1"/>
  <c r="B4482" i="19"/>
  <c r="C4482" i="19"/>
  <c r="D4482" i="19"/>
  <c r="E4482" i="19"/>
  <c r="F4482" i="19" s="1"/>
  <c r="A4483" i="19"/>
  <c r="B4483" i="19"/>
  <c r="C4483" i="19"/>
  <c r="D4483" i="19"/>
  <c r="E4483" i="19"/>
  <c r="F4483" i="19" s="1"/>
  <c r="A4484" i="19"/>
  <c r="B4484" i="19"/>
  <c r="C4484" i="19"/>
  <c r="D4484" i="19"/>
  <c r="E4484" i="19"/>
  <c r="F4484" i="19" s="1"/>
  <c r="B4485" i="19"/>
  <c r="A4485" i="19" s="1"/>
  <c r="C4485" i="19"/>
  <c r="D4485" i="19"/>
  <c r="E4485" i="19"/>
  <c r="F4485" i="19"/>
  <c r="B4486" i="19"/>
  <c r="C4486" i="19"/>
  <c r="A4486" i="19" s="1"/>
  <c r="D4486" i="19"/>
  <c r="E4486" i="19"/>
  <c r="F4486" i="19" s="1"/>
  <c r="B4487" i="19"/>
  <c r="A4487" i="19" s="1"/>
  <c r="C4487" i="19"/>
  <c r="D4487" i="19"/>
  <c r="E4487" i="19"/>
  <c r="F4487" i="19" s="1"/>
  <c r="B4488" i="19"/>
  <c r="A4488" i="19" s="1"/>
  <c r="C4488" i="19"/>
  <c r="D4488" i="19"/>
  <c r="E4488" i="19"/>
  <c r="F4488" i="19" s="1"/>
  <c r="B4489" i="19"/>
  <c r="C4489" i="19"/>
  <c r="D4489" i="19"/>
  <c r="E4489" i="19"/>
  <c r="F4489" i="19" s="1"/>
  <c r="B4490" i="19"/>
  <c r="C4490" i="19"/>
  <c r="D4490" i="19"/>
  <c r="A4490" i="19" s="1"/>
  <c r="E4490" i="19"/>
  <c r="F4490" i="19" s="1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 s="1"/>
  <c r="B4493" i="19"/>
  <c r="C4493" i="19"/>
  <c r="D4493" i="19"/>
  <c r="E4493" i="19"/>
  <c r="F4493" i="19" s="1"/>
  <c r="B4494" i="19"/>
  <c r="C4494" i="19"/>
  <c r="A4494" i="19" s="1"/>
  <c r="D4494" i="19"/>
  <c r="E4494" i="19"/>
  <c r="F4494" i="19" s="1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 s="1"/>
  <c r="B4497" i="19"/>
  <c r="C4497" i="19"/>
  <c r="D4497" i="19"/>
  <c r="A4497" i="19" s="1"/>
  <c r="E4497" i="19"/>
  <c r="F4497" i="19" s="1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 s="1"/>
  <c r="B4500" i="19"/>
  <c r="A4500" i="19" s="1"/>
  <c r="C4500" i="19"/>
  <c r="D4500" i="19"/>
  <c r="E4500" i="19"/>
  <c r="F4500" i="19" s="1"/>
  <c r="B4501" i="19"/>
  <c r="A4501" i="19" s="1"/>
  <c r="C4501" i="19"/>
  <c r="D4501" i="19"/>
  <c r="E4501" i="19"/>
  <c r="F4501" i="19"/>
  <c r="A4502" i="19"/>
  <c r="B4502" i="19"/>
  <c r="C4502" i="19"/>
  <c r="D4502" i="19"/>
  <c r="E4502" i="19"/>
  <c r="F4502" i="19"/>
  <c r="B4503" i="19"/>
  <c r="A4503" i="19" s="1"/>
  <c r="C4503" i="19"/>
  <c r="D4503" i="19"/>
  <c r="E4503" i="19"/>
  <c r="F4503" i="19"/>
  <c r="B4504" i="19"/>
  <c r="A4504" i="19" s="1"/>
  <c r="C4504" i="19"/>
  <c r="D4504" i="19"/>
  <c r="E4504" i="19"/>
  <c r="F4504" i="19" s="1"/>
  <c r="B4505" i="19"/>
  <c r="C4505" i="19"/>
  <c r="A4505" i="19" s="1"/>
  <c r="D4505" i="19"/>
  <c r="E4505" i="19"/>
  <c r="F4505" i="19"/>
  <c r="B4506" i="19"/>
  <c r="C4506" i="19"/>
  <c r="A4506" i="19" s="1"/>
  <c r="D4506" i="19"/>
  <c r="E4506" i="19"/>
  <c r="F4506" i="19" s="1"/>
  <c r="B4507" i="19"/>
  <c r="C4507" i="19"/>
  <c r="D4507" i="19"/>
  <c r="E4507" i="19"/>
  <c r="F4507" i="19" s="1"/>
  <c r="B4508" i="19"/>
  <c r="C4508" i="19"/>
  <c r="D4508" i="19"/>
  <c r="A4508" i="19" s="1"/>
  <c r="E4508" i="19"/>
  <c r="F4508" i="19" s="1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B4511" i="19"/>
  <c r="A4511" i="19" s="1"/>
  <c r="C4511" i="19"/>
  <c r="D4511" i="19"/>
  <c r="E4511" i="19"/>
  <c r="F4511" i="19" s="1"/>
  <c r="B4512" i="19"/>
  <c r="A4512" i="19" s="1"/>
  <c r="C4512" i="19"/>
  <c r="D4512" i="19"/>
  <c r="E4512" i="19"/>
  <c r="F4512" i="19" s="1"/>
  <c r="B4513" i="19"/>
  <c r="A4513" i="19" s="1"/>
  <c r="C4513" i="19"/>
  <c r="D4513" i="19"/>
  <c r="E4513" i="19"/>
  <c r="F4513" i="19" s="1"/>
  <c r="B4514" i="19"/>
  <c r="C4514" i="19"/>
  <c r="A4514" i="19" s="1"/>
  <c r="D4514" i="19"/>
  <c r="E4514" i="19"/>
  <c r="F4514" i="19" s="1"/>
  <c r="A4515" i="19"/>
  <c r="B4515" i="19"/>
  <c r="C4515" i="19"/>
  <c r="D4515" i="19"/>
  <c r="E4515" i="19"/>
  <c r="F4515" i="19"/>
  <c r="B4516" i="19"/>
  <c r="C4516" i="19"/>
  <c r="A4516" i="19" s="1"/>
  <c r="D4516" i="19"/>
  <c r="E4516" i="19"/>
  <c r="F4516" i="19" s="1"/>
  <c r="A4517" i="19"/>
  <c r="B4517" i="19"/>
  <c r="C4517" i="19"/>
  <c r="D4517" i="19"/>
  <c r="E4517" i="19"/>
  <c r="F4517" i="19"/>
  <c r="B4518" i="19"/>
  <c r="C4518" i="19"/>
  <c r="A4518" i="19" s="1"/>
  <c r="D4518" i="19"/>
  <c r="E4518" i="19"/>
  <c r="F4518" i="19"/>
  <c r="B4519" i="19"/>
  <c r="A4519" i="19" s="1"/>
  <c r="C4519" i="19"/>
  <c r="D4519" i="19"/>
  <c r="E4519" i="19"/>
  <c r="F4519" i="19" s="1"/>
  <c r="A4520" i="19"/>
  <c r="B4520" i="19"/>
  <c r="C4520" i="19"/>
  <c r="D4520" i="19"/>
  <c r="E4520" i="19"/>
  <c r="F4520" i="19" s="1"/>
  <c r="B4521" i="19"/>
  <c r="C4521" i="19"/>
  <c r="D4521" i="19"/>
  <c r="E4521" i="19"/>
  <c r="F4521" i="19" s="1"/>
  <c r="B4522" i="19"/>
  <c r="C4522" i="19"/>
  <c r="D4522" i="19"/>
  <c r="A4522" i="19" s="1"/>
  <c r="E4522" i="19"/>
  <c r="F4522" i="19" s="1"/>
  <c r="A4523" i="19"/>
  <c r="B4523" i="19"/>
  <c r="C4523" i="19"/>
  <c r="D4523" i="19"/>
  <c r="E4523" i="19"/>
  <c r="F4523" i="19"/>
  <c r="B4524" i="19"/>
  <c r="C4524" i="19"/>
  <c r="A4524" i="19" s="1"/>
  <c r="D4524" i="19"/>
  <c r="E4524" i="19"/>
  <c r="F4524" i="19" s="1"/>
  <c r="B4525" i="19"/>
  <c r="A4525" i="19" s="1"/>
  <c r="C4525" i="19"/>
  <c r="D4525" i="19"/>
  <c r="E4525" i="19"/>
  <c r="F4525" i="19" s="1"/>
  <c r="B4526" i="19"/>
  <c r="C4526" i="19"/>
  <c r="A4526" i="19" s="1"/>
  <c r="D4526" i="19"/>
  <c r="E4526" i="19"/>
  <c r="F4526" i="19" s="1"/>
  <c r="B4527" i="19"/>
  <c r="A4527" i="19" s="1"/>
  <c r="C4527" i="19"/>
  <c r="D4527" i="19"/>
  <c r="E4527" i="19"/>
  <c r="F4527" i="19"/>
  <c r="B4528" i="19"/>
  <c r="C4528" i="19"/>
  <c r="D4528" i="19"/>
  <c r="A4528" i="19" s="1"/>
  <c r="E4528" i="19"/>
  <c r="F4528" i="19" s="1"/>
  <c r="A4529" i="19"/>
  <c r="B4529" i="19"/>
  <c r="C4529" i="19"/>
  <c r="D4529" i="19"/>
  <c r="E4529" i="19"/>
  <c r="F4529" i="19" s="1"/>
  <c r="B4530" i="19"/>
  <c r="C4530" i="19"/>
  <c r="A4530" i="19" s="1"/>
  <c r="D4530" i="19"/>
  <c r="E4530" i="19"/>
  <c r="F4530" i="19"/>
  <c r="B4531" i="19"/>
  <c r="C4531" i="19"/>
  <c r="A4531" i="19" s="1"/>
  <c r="D4531" i="19"/>
  <c r="E4531" i="19"/>
  <c r="F4531" i="19" s="1"/>
  <c r="B4532" i="19"/>
  <c r="A4532" i="19" s="1"/>
  <c r="C4532" i="19"/>
  <c r="D4532" i="19"/>
  <c r="E4532" i="19"/>
  <c r="F4532" i="19" s="1"/>
  <c r="B4533" i="19"/>
  <c r="A4533" i="19" s="1"/>
  <c r="C4533" i="19"/>
  <c r="D4533" i="19"/>
  <c r="E4533" i="19"/>
  <c r="F4533" i="19" s="1"/>
  <c r="B4534" i="19"/>
  <c r="C4534" i="19"/>
  <c r="D4534" i="19"/>
  <c r="A4534" i="19" s="1"/>
  <c r="E4534" i="19"/>
  <c r="F4534" i="19"/>
  <c r="A4535" i="19"/>
  <c r="B4535" i="19"/>
  <c r="C4535" i="19"/>
  <c r="D4535" i="19"/>
  <c r="E4535" i="19"/>
  <c r="F4535" i="19"/>
  <c r="B4536" i="19"/>
  <c r="C4536" i="19"/>
  <c r="D4536" i="19"/>
  <c r="E4536" i="19"/>
  <c r="F4536" i="19" s="1"/>
  <c r="B4537" i="19"/>
  <c r="C4537" i="19"/>
  <c r="A4537" i="19" s="1"/>
  <c r="D4537" i="19"/>
  <c r="E4537" i="19"/>
  <c r="F4537" i="19"/>
  <c r="AE4537" i="19"/>
  <c r="B4538" i="19"/>
  <c r="A4538" i="19" s="1"/>
  <c r="C4538" i="19"/>
  <c r="D4538" i="19"/>
  <c r="E4538" i="19"/>
  <c r="F4538" i="19" s="1"/>
  <c r="B4539" i="19"/>
  <c r="C4539" i="19"/>
  <c r="D4539" i="19"/>
  <c r="E4539" i="19"/>
  <c r="F4539" i="19" s="1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B4542" i="19"/>
  <c r="C4542" i="19"/>
  <c r="D4542" i="19"/>
  <c r="E4542" i="19"/>
  <c r="F4542" i="19"/>
  <c r="B4543" i="19"/>
  <c r="C4543" i="19"/>
  <c r="D4543" i="19"/>
  <c r="E4543" i="19"/>
  <c r="F4543" i="19"/>
  <c r="B4544" i="19"/>
  <c r="A4544" i="19" s="1"/>
  <c r="C4544" i="19"/>
  <c r="D4544" i="19"/>
  <c r="E4544" i="19"/>
  <c r="F4544" i="19"/>
  <c r="B4545" i="19"/>
  <c r="A4545" i="19" s="1"/>
  <c r="C4545" i="19"/>
  <c r="D4545" i="19"/>
  <c r="E4545" i="19"/>
  <c r="F4545" i="19"/>
  <c r="B4546" i="19"/>
  <c r="C4546" i="19"/>
  <c r="D4546" i="19"/>
  <c r="E4546" i="19"/>
  <c r="F4546" i="19" s="1"/>
  <c r="A4547" i="19"/>
  <c r="B4547" i="19"/>
  <c r="C4547" i="19"/>
  <c r="D4547" i="19"/>
  <c r="E4547" i="19"/>
  <c r="F4547" i="19"/>
  <c r="B4548" i="19"/>
  <c r="C4548" i="19"/>
  <c r="A4548" i="19" s="1"/>
  <c r="D4548" i="19"/>
  <c r="E4548" i="19"/>
  <c r="F4548" i="19"/>
  <c r="B4549" i="19"/>
  <c r="A4549" i="19" s="1"/>
  <c r="C4549" i="19"/>
  <c r="D4549" i="19"/>
  <c r="E4549" i="19"/>
  <c r="F4549" i="19" s="1"/>
  <c r="B4550" i="19"/>
  <c r="C4550" i="19"/>
  <c r="D4550" i="19"/>
  <c r="E4550" i="19"/>
  <c r="F4550" i="19"/>
  <c r="B4551" i="19"/>
  <c r="A4551" i="19" s="1"/>
  <c r="C4551" i="19"/>
  <c r="D4551" i="19"/>
  <c r="E4551" i="19"/>
  <c r="F4551" i="19"/>
  <c r="A4552" i="19"/>
  <c r="B4552" i="19"/>
  <c r="C4552" i="19"/>
  <c r="D4552" i="19"/>
  <c r="E4552" i="19"/>
  <c r="F4552" i="19"/>
  <c r="B4553" i="19"/>
  <c r="A4553" i="19" s="1"/>
  <c r="C4553" i="19"/>
  <c r="D4553" i="19"/>
  <c r="E4553" i="19"/>
  <c r="F4553" i="19"/>
  <c r="B4554" i="19"/>
  <c r="C4554" i="19"/>
  <c r="D4554" i="19"/>
  <c r="E4554" i="19"/>
  <c r="F4554" i="19" s="1"/>
  <c r="A4555" i="19"/>
  <c r="B4555" i="19"/>
  <c r="C4555" i="19"/>
  <c r="D4555" i="19"/>
  <c r="E4555" i="19"/>
  <c r="F4555" i="19" s="1"/>
  <c r="A4556" i="19"/>
  <c r="B4556" i="19"/>
  <c r="C4556" i="19"/>
  <c r="D4556" i="19"/>
  <c r="E4556" i="19"/>
  <c r="F4556" i="19"/>
  <c r="B4557" i="19"/>
  <c r="C4557" i="19"/>
  <c r="A4557" i="19" s="1"/>
  <c r="D4557" i="19"/>
  <c r="E4557" i="19"/>
  <c r="F4557" i="19" s="1"/>
  <c r="B4558" i="19"/>
  <c r="A4558" i="19" s="1"/>
  <c r="C4558" i="19"/>
  <c r="D4558" i="19"/>
  <c r="E4558" i="19"/>
  <c r="F4558" i="19" s="1"/>
  <c r="A4559" i="19"/>
  <c r="B4559" i="19"/>
  <c r="C4559" i="19"/>
  <c r="D4559" i="19"/>
  <c r="E4559" i="19"/>
  <c r="F4559" i="19"/>
  <c r="B4560" i="19"/>
  <c r="C4560" i="19"/>
  <c r="D4560" i="19"/>
  <c r="E4560" i="19"/>
  <c r="F4560" i="19"/>
  <c r="B4561" i="19"/>
  <c r="C4561" i="19"/>
  <c r="D4561" i="19"/>
  <c r="E4561" i="19"/>
  <c r="F4561" i="19"/>
  <c r="B4562" i="19"/>
  <c r="C4562" i="19"/>
  <c r="D4562" i="19"/>
  <c r="E4562" i="19"/>
  <c r="F4562" i="19"/>
  <c r="A4563" i="19"/>
  <c r="B4563" i="19"/>
  <c r="C4563" i="19"/>
  <c r="D4563" i="19"/>
  <c r="E4563" i="19"/>
  <c r="F4563" i="19" s="1"/>
  <c r="B4564" i="19"/>
  <c r="C4564" i="19"/>
  <c r="D4564" i="19"/>
  <c r="A4564" i="19" s="1"/>
  <c r="E4564" i="19"/>
  <c r="F4564" i="19"/>
  <c r="A4565" i="19"/>
  <c r="B4565" i="19"/>
  <c r="C4565" i="19"/>
  <c r="D4565" i="19"/>
  <c r="E4565" i="19"/>
  <c r="F4565" i="19"/>
  <c r="B4566" i="19"/>
  <c r="C4566" i="19"/>
  <c r="D4566" i="19"/>
  <c r="E4566" i="19"/>
  <c r="F4566" i="19"/>
  <c r="B4567" i="19"/>
  <c r="C4567" i="19"/>
  <c r="D4567" i="19"/>
  <c r="E4567" i="19"/>
  <c r="F4567" i="19"/>
  <c r="B4568" i="19"/>
  <c r="C4568" i="19"/>
  <c r="D4568" i="19"/>
  <c r="E4568" i="19"/>
  <c r="F4568" i="19"/>
  <c r="B4569" i="19"/>
  <c r="A4569" i="19" s="1"/>
  <c r="C4569" i="19"/>
  <c r="D4569" i="19"/>
  <c r="E4569" i="19"/>
  <c r="F4569" i="19"/>
  <c r="B4570" i="19"/>
  <c r="C4570" i="19"/>
  <c r="D4570" i="19"/>
  <c r="E4570" i="19"/>
  <c r="F4570" i="19" s="1"/>
  <c r="A4571" i="19"/>
  <c r="B4571" i="19"/>
  <c r="C4571" i="19"/>
  <c r="D4571" i="19"/>
  <c r="E4571" i="19"/>
  <c r="F4571" i="19" s="1"/>
  <c r="B4572" i="19"/>
  <c r="C4572" i="19"/>
  <c r="A4572" i="19" s="1"/>
  <c r="D4572" i="19"/>
  <c r="E4572" i="19"/>
  <c r="F4572" i="19"/>
  <c r="AE4572" i="19"/>
  <c r="B4573" i="19"/>
  <c r="C4573" i="19"/>
  <c r="D4573" i="19"/>
  <c r="E4573" i="19"/>
  <c r="F4573" i="19" s="1"/>
  <c r="A4574" i="19"/>
  <c r="B4574" i="19"/>
  <c r="C4574" i="19"/>
  <c r="D4574" i="19"/>
  <c r="E4574" i="19"/>
  <c r="F4574" i="19" s="1"/>
  <c r="B4575" i="19"/>
  <c r="C4575" i="19"/>
  <c r="D4575" i="19"/>
  <c r="E4575" i="19"/>
  <c r="F4575" i="19" s="1"/>
  <c r="B4576" i="19"/>
  <c r="C4576" i="19"/>
  <c r="A4576" i="19" s="1"/>
  <c r="D4576" i="19"/>
  <c r="E4576" i="19"/>
  <c r="F4576" i="19" s="1"/>
  <c r="A4577" i="19"/>
  <c r="B4577" i="19"/>
  <c r="C4577" i="19"/>
  <c r="D4577" i="19"/>
  <c r="E4577" i="19"/>
  <c r="F4577" i="19" s="1"/>
  <c r="B4578" i="19"/>
  <c r="C4578" i="19"/>
  <c r="D4578" i="19"/>
  <c r="E4578" i="19"/>
  <c r="F4578" i="19"/>
  <c r="B4579" i="19"/>
  <c r="C4579" i="19"/>
  <c r="A4579" i="19" s="1"/>
  <c r="D4579" i="19"/>
  <c r="E4579" i="19"/>
  <c r="F4579" i="19"/>
  <c r="B4580" i="19"/>
  <c r="A4580" i="19" s="1"/>
  <c r="C4580" i="19"/>
  <c r="D4580" i="19"/>
  <c r="E4580" i="19"/>
  <c r="F4580" i="19" s="1"/>
  <c r="B4581" i="19"/>
  <c r="C4581" i="19"/>
  <c r="D4581" i="19"/>
  <c r="E4581" i="19"/>
  <c r="F4581" i="19" s="1"/>
  <c r="B4582" i="19"/>
  <c r="A4582" i="19" s="1"/>
  <c r="C4582" i="19"/>
  <c r="D4582" i="19"/>
  <c r="E4582" i="19"/>
  <c r="F4582" i="19" s="1"/>
  <c r="B4583" i="19"/>
  <c r="C4583" i="19"/>
  <c r="A4583" i="19" s="1"/>
  <c r="D4583" i="19"/>
  <c r="E4583" i="19"/>
  <c r="F4583" i="19" s="1"/>
  <c r="B4584" i="19"/>
  <c r="C4584" i="19"/>
  <c r="A4584" i="19" s="1"/>
  <c r="D4584" i="19"/>
  <c r="E4584" i="19"/>
  <c r="F4584" i="19" s="1"/>
  <c r="A4585" i="19"/>
  <c r="B4585" i="19"/>
  <c r="C4585" i="19"/>
  <c r="D4585" i="19"/>
  <c r="E4585" i="19"/>
  <c r="F4585" i="19" s="1"/>
  <c r="B4586" i="19"/>
  <c r="A4586" i="19" s="1"/>
  <c r="C4586" i="19"/>
  <c r="D4586" i="19"/>
  <c r="E4586" i="19"/>
  <c r="F4586" i="19" s="1"/>
  <c r="B4587" i="19"/>
  <c r="C4587" i="19"/>
  <c r="A4587" i="19" s="1"/>
  <c r="D4587" i="19"/>
  <c r="E4587" i="19"/>
  <c r="F4587" i="19"/>
  <c r="B4588" i="19"/>
  <c r="A4588" i="19" s="1"/>
  <c r="C4588" i="19"/>
  <c r="D4588" i="19"/>
  <c r="E4588" i="19"/>
  <c r="F4588" i="19"/>
  <c r="A4589" i="19"/>
  <c r="B4589" i="19"/>
  <c r="C4589" i="19"/>
  <c r="D4589" i="19"/>
  <c r="E4589" i="19"/>
  <c r="F4589" i="19" s="1"/>
  <c r="B4590" i="19"/>
  <c r="C4590" i="19"/>
  <c r="D4590" i="19"/>
  <c r="E4590" i="19"/>
  <c r="F4590" i="19" s="1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 s="1"/>
  <c r="B4593" i="19"/>
  <c r="C4593" i="19"/>
  <c r="A4593" i="19" s="1"/>
  <c r="D4593" i="19"/>
  <c r="E4593" i="19"/>
  <c r="F4593" i="19" s="1"/>
  <c r="B4594" i="19"/>
  <c r="A4594" i="19" s="1"/>
  <c r="C4594" i="19"/>
  <c r="D4594" i="19"/>
  <c r="E4594" i="19"/>
  <c r="F4594" i="19" s="1"/>
  <c r="A4595" i="19"/>
  <c r="B4595" i="19"/>
  <c r="C4595" i="19"/>
  <c r="D4595" i="19"/>
  <c r="E4595" i="19"/>
  <c r="F4595" i="19"/>
  <c r="B4596" i="19"/>
  <c r="C4596" i="19"/>
  <c r="A4596" i="19" s="1"/>
  <c r="D4596" i="19"/>
  <c r="E4596" i="19"/>
  <c r="F4596" i="19"/>
  <c r="B4597" i="19"/>
  <c r="C4597" i="19"/>
  <c r="D4597" i="19"/>
  <c r="E4597" i="19"/>
  <c r="F4597" i="19" s="1"/>
  <c r="A4598" i="19"/>
  <c r="B4598" i="19"/>
  <c r="C4598" i="19"/>
  <c r="D4598" i="19"/>
  <c r="E4598" i="19"/>
  <c r="F4598" i="19" s="1"/>
  <c r="A4599" i="19"/>
  <c r="B4599" i="19"/>
  <c r="C4599" i="19"/>
  <c r="D4599" i="19"/>
  <c r="E4599" i="19"/>
  <c r="F4599" i="19" s="1"/>
  <c r="A4600" i="19"/>
  <c r="B4600" i="19"/>
  <c r="C4600" i="19"/>
  <c r="D4600" i="19"/>
  <c r="E4600" i="19"/>
  <c r="F4600" i="19" s="1"/>
  <c r="A4601" i="19"/>
  <c r="B4601" i="19"/>
  <c r="C4601" i="19"/>
  <c r="D4601" i="19"/>
  <c r="E4601" i="19"/>
  <c r="F4601" i="19" s="1"/>
  <c r="B4602" i="19"/>
  <c r="A4602" i="19" s="1"/>
  <c r="C4602" i="19"/>
  <c r="D4602" i="19"/>
  <c r="E4602" i="19"/>
  <c r="F4602" i="19"/>
  <c r="B4603" i="19"/>
  <c r="C4603" i="19"/>
  <c r="D4603" i="19"/>
  <c r="A4603" i="19" s="1"/>
  <c r="E4603" i="19"/>
  <c r="F4603" i="19"/>
  <c r="B4604" i="19"/>
  <c r="A4604" i="19" s="1"/>
  <c r="C4604" i="19"/>
  <c r="D4604" i="19"/>
  <c r="E4604" i="19"/>
  <c r="F4604" i="19" s="1"/>
  <c r="B4605" i="19"/>
  <c r="C4605" i="19"/>
  <c r="D4605" i="19"/>
  <c r="E4605" i="19"/>
  <c r="F4605" i="19" s="1"/>
  <c r="B4606" i="19"/>
  <c r="A4606" i="19" s="1"/>
  <c r="C4606" i="19"/>
  <c r="D4606" i="19"/>
  <c r="E4606" i="19"/>
  <c r="F4606" i="19" s="1"/>
  <c r="B4607" i="19"/>
  <c r="C4607" i="19"/>
  <c r="A4607" i="19" s="1"/>
  <c r="D4607" i="19"/>
  <c r="E4607" i="19"/>
  <c r="F4607" i="19" s="1"/>
  <c r="B4608" i="19"/>
  <c r="C4608" i="19"/>
  <c r="A4608" i="19" s="1"/>
  <c r="D4608" i="19"/>
  <c r="E4608" i="19"/>
  <c r="F4608" i="19" s="1"/>
  <c r="B4609" i="19"/>
  <c r="C4609" i="19"/>
  <c r="A4609" i="19" s="1"/>
  <c r="D4609" i="19"/>
  <c r="E4609" i="19"/>
  <c r="F4609" i="19" s="1"/>
  <c r="AE4609" i="19"/>
  <c r="A4610" i="19"/>
  <c r="B4610" i="19"/>
  <c r="C4610" i="19"/>
  <c r="D4610" i="19"/>
  <c r="E4610" i="19"/>
  <c r="F4610" i="19" s="1"/>
  <c r="B4611" i="19"/>
  <c r="C4611" i="19"/>
  <c r="D4611" i="19"/>
  <c r="E4611" i="19"/>
  <c r="F4611" i="19" s="1"/>
  <c r="B4612" i="19"/>
  <c r="C4612" i="19"/>
  <c r="D4612" i="19"/>
  <c r="E4612" i="19"/>
  <c r="F4612" i="19"/>
  <c r="B4613" i="19"/>
  <c r="A4613" i="19" s="1"/>
  <c r="C4613" i="19"/>
  <c r="D4613" i="19"/>
  <c r="E4613" i="19"/>
  <c r="F4613" i="19"/>
  <c r="B4614" i="19"/>
  <c r="C4614" i="19"/>
  <c r="D4614" i="19"/>
  <c r="E4614" i="19"/>
  <c r="F4614" i="19"/>
  <c r="B4615" i="19"/>
  <c r="C4615" i="19"/>
  <c r="D4615" i="19"/>
  <c r="E4615" i="19"/>
  <c r="F4615" i="19" s="1"/>
  <c r="A4616" i="19"/>
  <c r="B4616" i="19"/>
  <c r="C4616" i="19"/>
  <c r="D4616" i="19"/>
  <c r="E4616" i="19"/>
  <c r="F4616" i="19" s="1"/>
  <c r="A4617" i="19"/>
  <c r="B4617" i="19"/>
  <c r="C4617" i="19"/>
  <c r="D4617" i="19"/>
  <c r="E4617" i="19"/>
  <c r="F4617" i="19"/>
  <c r="B4618" i="19"/>
  <c r="C4618" i="19"/>
  <c r="A4618" i="19" s="1"/>
  <c r="D4618" i="19"/>
  <c r="E4618" i="19"/>
  <c r="F4618" i="19" s="1"/>
  <c r="B4619" i="19"/>
  <c r="A4619" i="19" s="1"/>
  <c r="C4619" i="19"/>
  <c r="D4619" i="19"/>
  <c r="E4619" i="19"/>
  <c r="F4619" i="19" s="1"/>
  <c r="B4620" i="19"/>
  <c r="A4620" i="19" s="1"/>
  <c r="C4620" i="19"/>
  <c r="D4620" i="19"/>
  <c r="E4620" i="19"/>
  <c r="F4620" i="19"/>
  <c r="B4621" i="19"/>
  <c r="C4621" i="19"/>
  <c r="A4621" i="19" s="1"/>
  <c r="D4621" i="19"/>
  <c r="E4621" i="19"/>
  <c r="F4621" i="19"/>
  <c r="B4622" i="19"/>
  <c r="C4622" i="19"/>
  <c r="D4622" i="19"/>
  <c r="E4622" i="19"/>
  <c r="F4622" i="19"/>
  <c r="B4623" i="19"/>
  <c r="C4623" i="19"/>
  <c r="D4623" i="19"/>
  <c r="E4623" i="19"/>
  <c r="F4623" i="19"/>
  <c r="A4624" i="19"/>
  <c r="B4624" i="19"/>
  <c r="C4624" i="19"/>
  <c r="D4624" i="19"/>
  <c r="E4624" i="19"/>
  <c r="F4624" i="19" s="1"/>
  <c r="A4625" i="19"/>
  <c r="B4625" i="19"/>
  <c r="C4625" i="19"/>
  <c r="D4625" i="19"/>
  <c r="E4625" i="19"/>
  <c r="F4625" i="19"/>
  <c r="B4626" i="19"/>
  <c r="C4626" i="19"/>
  <c r="A4626" i="19" s="1"/>
  <c r="D4626" i="19"/>
  <c r="E4626" i="19"/>
  <c r="F4626" i="19" s="1"/>
  <c r="B4627" i="19"/>
  <c r="C4627" i="19"/>
  <c r="D4627" i="19"/>
  <c r="E4627" i="19"/>
  <c r="F4627" i="19"/>
  <c r="B4628" i="19"/>
  <c r="A4628" i="19" s="1"/>
  <c r="C4628" i="19"/>
  <c r="D4628" i="19"/>
  <c r="E4628" i="19"/>
  <c r="F4628" i="19"/>
  <c r="B4629" i="19"/>
  <c r="A4629" i="19" s="1"/>
  <c r="C4629" i="19"/>
  <c r="D4629" i="19"/>
  <c r="E4629" i="19"/>
  <c r="F4629" i="19"/>
  <c r="B4630" i="19"/>
  <c r="C4630" i="19"/>
  <c r="D4630" i="19"/>
  <c r="E4630" i="19"/>
  <c r="F4630" i="19" s="1"/>
  <c r="B4631" i="19"/>
  <c r="C4631" i="19"/>
  <c r="D4631" i="19"/>
  <c r="E4631" i="19"/>
  <c r="F4631" i="19" s="1"/>
  <c r="B4632" i="19"/>
  <c r="A4632" i="19" s="1"/>
  <c r="C4632" i="19"/>
  <c r="D4632" i="19"/>
  <c r="E4632" i="19"/>
  <c r="F4632" i="19" s="1"/>
  <c r="B4633" i="19"/>
  <c r="C4633" i="19"/>
  <c r="D4633" i="19"/>
  <c r="A4633" i="19" s="1"/>
  <c r="E4633" i="19"/>
  <c r="F4633" i="19"/>
  <c r="A4634" i="19"/>
  <c r="B4634" i="19"/>
  <c r="C4634" i="19"/>
  <c r="D4634" i="19"/>
  <c r="E4634" i="19"/>
  <c r="F4634" i="19"/>
  <c r="B4635" i="19"/>
  <c r="C4635" i="19"/>
  <c r="D4635" i="19"/>
  <c r="E4635" i="19"/>
  <c r="F4635" i="19"/>
  <c r="B4636" i="19"/>
  <c r="C4636" i="19"/>
  <c r="D4636" i="19"/>
  <c r="E4636" i="19"/>
  <c r="F4636" i="19"/>
  <c r="B4637" i="19"/>
  <c r="A4637" i="19" s="1"/>
  <c r="C4637" i="19"/>
  <c r="D4637" i="19"/>
  <c r="E4637" i="19"/>
  <c r="F4637" i="19"/>
  <c r="B4638" i="19"/>
  <c r="A4638" i="19" s="1"/>
  <c r="C4638" i="19"/>
  <c r="D4638" i="19"/>
  <c r="E4638" i="19"/>
  <c r="F4638" i="19"/>
  <c r="B4639" i="19"/>
  <c r="C4639" i="19"/>
  <c r="D4639" i="19"/>
  <c r="E4639" i="19"/>
  <c r="F4639" i="19" s="1"/>
  <c r="A4640" i="19"/>
  <c r="B4640" i="19"/>
  <c r="C4640" i="19"/>
  <c r="D4640" i="19"/>
  <c r="E4640" i="19"/>
  <c r="F4640" i="19" s="1"/>
  <c r="B4641" i="19"/>
  <c r="C4641" i="19"/>
  <c r="A4641" i="19" s="1"/>
  <c r="D4641" i="19"/>
  <c r="E4641" i="19"/>
  <c r="F4641" i="19"/>
  <c r="B4642" i="19"/>
  <c r="C4642" i="19"/>
  <c r="A4642" i="19" s="1"/>
  <c r="D4642" i="19"/>
  <c r="E4642" i="19"/>
  <c r="F4642" i="19" s="1"/>
  <c r="B4643" i="19"/>
  <c r="A4643" i="19" s="1"/>
  <c r="C4643" i="19"/>
  <c r="D4643" i="19"/>
  <c r="E4643" i="19"/>
  <c r="F4643" i="19" s="1"/>
  <c r="B4644" i="19"/>
  <c r="A4644" i="19" s="1"/>
  <c r="C4644" i="19"/>
  <c r="D4644" i="19"/>
  <c r="E4644" i="19"/>
  <c r="F4644" i="19" s="1"/>
  <c r="B4645" i="19"/>
  <c r="C4645" i="19"/>
  <c r="D4645" i="19"/>
  <c r="A4645" i="19" s="1"/>
  <c r="E4645" i="19"/>
  <c r="F4645" i="19"/>
  <c r="A4646" i="19"/>
  <c r="B4646" i="19"/>
  <c r="C4646" i="19"/>
  <c r="D4646" i="19"/>
  <c r="E4646" i="19"/>
  <c r="F4646" i="19"/>
  <c r="B4647" i="19"/>
  <c r="C4647" i="19"/>
  <c r="D4647" i="19"/>
  <c r="E4647" i="19"/>
  <c r="F4647" i="19"/>
  <c r="A4648" i="19"/>
  <c r="B4648" i="19"/>
  <c r="C4648" i="19"/>
  <c r="D4648" i="19"/>
  <c r="E4648" i="19"/>
  <c r="F4648" i="19" s="1"/>
  <c r="B4649" i="19"/>
  <c r="A4649" i="19" s="1"/>
  <c r="C4649" i="19"/>
  <c r="D4649" i="19"/>
  <c r="E4649" i="19"/>
  <c r="F4649" i="19"/>
  <c r="B4650" i="19"/>
  <c r="A4650" i="19" s="1"/>
  <c r="C4650" i="19"/>
  <c r="D4650" i="19"/>
  <c r="E4650" i="19"/>
  <c r="F4650" i="19" s="1"/>
  <c r="B4651" i="19"/>
  <c r="C4651" i="19"/>
  <c r="D4651" i="19"/>
  <c r="E4651" i="19"/>
  <c r="F4651" i="19"/>
  <c r="B4652" i="19"/>
  <c r="A4652" i="19" s="1"/>
  <c r="C4652" i="19"/>
  <c r="D4652" i="19"/>
  <c r="E4652" i="19"/>
  <c r="F4652" i="19"/>
  <c r="A4653" i="19"/>
  <c r="B4653" i="19"/>
  <c r="C4653" i="19"/>
  <c r="D4653" i="19"/>
  <c r="E4653" i="19"/>
  <c r="F4653" i="19"/>
  <c r="B4654" i="19"/>
  <c r="A4654" i="19" s="1"/>
  <c r="C4654" i="19"/>
  <c r="D4654" i="19"/>
  <c r="E4654" i="19"/>
  <c r="F4654" i="19" s="1"/>
  <c r="B4655" i="19"/>
  <c r="C4655" i="19"/>
  <c r="D4655" i="19"/>
  <c r="E4655" i="19"/>
  <c r="F4655" i="19"/>
  <c r="A4656" i="19"/>
  <c r="B4656" i="19"/>
  <c r="C4656" i="19"/>
  <c r="D4656" i="19"/>
  <c r="E4656" i="19"/>
  <c r="F4656" i="19" s="1"/>
  <c r="B4657" i="19"/>
  <c r="C4657" i="19"/>
  <c r="D4657" i="19"/>
  <c r="E4657" i="19"/>
  <c r="F4657" i="19"/>
  <c r="B4658" i="19"/>
  <c r="C4658" i="19"/>
  <c r="D4658" i="19"/>
  <c r="A4658" i="19" s="1"/>
  <c r="E4658" i="19"/>
  <c r="F4658" i="19" s="1"/>
  <c r="B4659" i="19"/>
  <c r="A4659" i="19" s="1"/>
  <c r="C4659" i="19"/>
  <c r="D4659" i="19"/>
  <c r="E4659" i="19"/>
  <c r="F4659" i="19"/>
  <c r="B4660" i="19"/>
  <c r="C4660" i="19"/>
  <c r="D4660" i="19"/>
  <c r="A4660" i="19" s="1"/>
  <c r="E4660" i="19"/>
  <c r="F4660" i="19"/>
  <c r="B4661" i="19"/>
  <c r="C4661" i="19"/>
  <c r="D4661" i="19"/>
  <c r="E4661" i="19"/>
  <c r="F4661" i="19"/>
  <c r="B4662" i="19"/>
  <c r="A4662" i="19" s="1"/>
  <c r="C4662" i="19"/>
  <c r="D4662" i="19"/>
  <c r="E4662" i="19"/>
  <c r="F4662" i="19" s="1"/>
  <c r="B4663" i="19"/>
  <c r="A4663" i="19" s="1"/>
  <c r="C4663" i="19"/>
  <c r="D4663" i="19"/>
  <c r="E4663" i="19"/>
  <c r="F4663" i="19" s="1"/>
  <c r="B4664" i="19"/>
  <c r="A4664" i="19" s="1"/>
  <c r="C4664" i="19"/>
  <c r="D4664" i="19"/>
  <c r="E4664" i="19"/>
  <c r="F4664" i="19" s="1"/>
  <c r="A4665" i="19"/>
  <c r="B4665" i="19"/>
  <c r="C4665" i="19"/>
  <c r="D4665" i="19"/>
  <c r="E4665" i="19"/>
  <c r="F4665" i="19"/>
  <c r="B4666" i="19"/>
  <c r="C4666" i="19"/>
  <c r="A4666" i="19" s="1"/>
  <c r="D4666" i="19"/>
  <c r="E4666" i="19"/>
  <c r="F4666" i="19" s="1"/>
  <c r="B4667" i="19"/>
  <c r="A4667" i="19" s="1"/>
  <c r="C4667" i="19"/>
  <c r="D4667" i="19"/>
  <c r="E4667" i="19"/>
  <c r="F4667" i="19"/>
  <c r="B4668" i="19"/>
  <c r="A4668" i="19" s="1"/>
  <c r="C4668" i="19"/>
  <c r="D4668" i="19"/>
  <c r="E4668" i="19"/>
  <c r="F4668" i="19" s="1"/>
  <c r="B4669" i="19"/>
  <c r="C4669" i="19"/>
  <c r="D4669" i="19"/>
  <c r="E4669" i="19"/>
  <c r="F4669" i="19"/>
  <c r="B4670" i="19"/>
  <c r="A4670" i="19" s="1"/>
  <c r="C4670" i="19"/>
  <c r="D4670" i="19"/>
  <c r="E4670" i="19"/>
  <c r="F4670" i="19"/>
  <c r="B4671" i="19"/>
  <c r="A4671" i="19" s="1"/>
  <c r="C4671" i="19"/>
  <c r="D4671" i="19"/>
  <c r="E4671" i="19"/>
  <c r="F4671" i="19" s="1"/>
  <c r="B4672" i="19"/>
  <c r="C4672" i="19"/>
  <c r="D4672" i="19"/>
  <c r="A4672" i="19" s="1"/>
  <c r="E4672" i="19"/>
  <c r="F4672" i="19"/>
  <c r="B4673" i="19"/>
  <c r="C4673" i="19"/>
  <c r="A4673" i="19" s="1"/>
  <c r="D4673" i="19"/>
  <c r="E4673" i="19"/>
  <c r="F4673" i="19"/>
  <c r="B4674" i="19"/>
  <c r="A4674" i="19" s="1"/>
  <c r="C4674" i="19"/>
  <c r="D4674" i="19"/>
  <c r="E4674" i="19"/>
  <c r="F4674" i="19" s="1"/>
  <c r="B4675" i="19"/>
  <c r="C4675" i="19"/>
  <c r="D4675" i="19"/>
  <c r="E4675" i="19"/>
  <c r="F4675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B4678" i="19"/>
  <c r="A4678" i="19" s="1"/>
  <c r="C4678" i="19"/>
  <c r="D4678" i="19"/>
  <c r="E4678" i="19"/>
  <c r="F4678" i="19"/>
  <c r="B4679" i="19"/>
  <c r="A4679" i="19" s="1"/>
  <c r="C4679" i="19"/>
  <c r="D4679" i="19"/>
  <c r="E4679" i="19"/>
  <c r="F4679" i="19" s="1"/>
  <c r="B4680" i="19"/>
  <c r="A4680" i="19" s="1"/>
  <c r="C4680" i="19"/>
  <c r="D4680" i="19"/>
  <c r="E4680" i="19"/>
  <c r="F4680" i="19" s="1"/>
  <c r="B4681" i="19"/>
  <c r="C4681" i="19"/>
  <c r="D4681" i="19"/>
  <c r="E4681" i="19"/>
  <c r="F4681" i="19"/>
  <c r="B4682" i="19"/>
  <c r="C4682" i="19"/>
  <c r="D4682" i="19"/>
  <c r="A4682" i="19" s="1"/>
  <c r="E4682" i="19"/>
  <c r="F4682" i="19"/>
  <c r="B4683" i="19"/>
  <c r="A4683" i="19" s="1"/>
  <c r="C4683" i="19"/>
  <c r="D4683" i="19"/>
  <c r="E4683" i="19"/>
  <c r="F4683" i="19" s="1"/>
  <c r="B4684" i="19"/>
  <c r="A4684" i="19" s="1"/>
  <c r="C4684" i="19"/>
  <c r="D4684" i="19"/>
  <c r="E4684" i="19"/>
  <c r="F4684" i="19" s="1"/>
  <c r="B4685" i="19"/>
  <c r="C4685" i="19"/>
  <c r="D4685" i="19"/>
  <c r="A4685" i="19" s="1"/>
  <c r="E4685" i="19"/>
  <c r="F4685" i="19"/>
  <c r="A4686" i="19"/>
  <c r="B4686" i="19"/>
  <c r="C4686" i="19"/>
  <c r="D4686" i="19"/>
  <c r="E4686" i="19"/>
  <c r="F4686" i="19"/>
  <c r="B4687" i="19"/>
  <c r="C4687" i="19"/>
  <c r="D4687" i="19"/>
  <c r="E4687" i="19"/>
  <c r="F4687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B4690" i="19"/>
  <c r="A4690" i="19" s="1"/>
  <c r="C4690" i="19"/>
  <c r="D4690" i="19"/>
  <c r="E4690" i="19"/>
  <c r="F4690" i="19"/>
  <c r="B4691" i="19"/>
  <c r="C4691" i="19"/>
  <c r="D4691" i="19"/>
  <c r="E4691" i="19"/>
  <c r="F4691" i="19" s="1"/>
  <c r="B4692" i="19"/>
  <c r="C4692" i="19"/>
  <c r="D4692" i="19"/>
  <c r="E4692" i="19"/>
  <c r="F4692" i="19"/>
  <c r="B4693" i="19"/>
  <c r="A4693" i="19" s="1"/>
  <c r="C4693" i="19"/>
  <c r="D4693" i="19"/>
  <c r="E4693" i="19"/>
  <c r="F4693" i="19"/>
  <c r="B4694" i="19"/>
  <c r="A4694" i="19" s="1"/>
  <c r="C4694" i="19"/>
  <c r="D4694" i="19"/>
  <c r="E4694" i="19"/>
  <c r="F4694" i="19"/>
  <c r="B4695" i="19"/>
  <c r="A4695" i="19" s="1"/>
  <c r="C4695" i="19"/>
  <c r="D4695" i="19"/>
  <c r="E4695" i="19"/>
  <c r="F4695" i="19" s="1"/>
  <c r="B4696" i="19"/>
  <c r="A4696" i="19" s="1"/>
  <c r="C4696" i="19"/>
  <c r="D4696" i="19"/>
  <c r="E4696" i="19"/>
  <c r="F4696" i="19" s="1"/>
  <c r="B4697" i="19"/>
  <c r="C4697" i="19"/>
  <c r="D4697" i="19"/>
  <c r="E4697" i="19"/>
  <c r="F4697" i="19"/>
  <c r="B4698" i="19"/>
  <c r="C4698" i="19"/>
  <c r="D4698" i="19"/>
  <c r="A4698" i="19" s="1"/>
  <c r="E4698" i="19"/>
  <c r="F4698" i="19"/>
  <c r="B4699" i="19"/>
  <c r="A4699" i="19" s="1"/>
  <c r="C4699" i="19"/>
  <c r="D4699" i="19"/>
  <c r="E4699" i="19"/>
  <c r="F4699" i="19" s="1"/>
  <c r="B4700" i="19"/>
  <c r="A4700" i="19" s="1"/>
  <c r="C4700" i="19"/>
  <c r="D4700" i="19"/>
  <c r="E4700" i="19"/>
  <c r="F4700" i="19" s="1"/>
  <c r="B4701" i="19"/>
  <c r="C4701" i="19"/>
  <c r="D4701" i="19"/>
  <c r="A4701" i="19" s="1"/>
  <c r="E4701" i="19"/>
  <c r="F4701" i="19"/>
  <c r="A4702" i="19"/>
  <c r="B4702" i="19"/>
  <c r="C4702" i="19"/>
  <c r="D4702" i="19"/>
  <c r="E4702" i="19"/>
  <c r="F4702" i="19"/>
  <c r="B4703" i="19"/>
  <c r="A4703" i="19" s="1"/>
  <c r="C4703" i="19"/>
  <c r="D4703" i="19"/>
  <c r="E4703" i="19"/>
  <c r="F4703" i="19"/>
  <c r="B4704" i="19"/>
  <c r="C4704" i="19"/>
  <c r="D4704" i="19"/>
  <c r="E4704" i="19"/>
  <c r="F4704" i="19" s="1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B4707" i="19"/>
  <c r="C4707" i="19"/>
  <c r="D4707" i="19"/>
  <c r="E4707" i="19"/>
  <c r="F4707" i="19" s="1"/>
  <c r="B4708" i="19"/>
  <c r="C4708" i="19"/>
  <c r="D4708" i="19"/>
  <c r="E4708" i="19"/>
  <c r="F4708" i="19"/>
  <c r="B4709" i="19"/>
  <c r="A4709" i="19" s="1"/>
  <c r="C4709" i="19"/>
  <c r="D4709" i="19"/>
  <c r="E4709" i="19"/>
  <c r="F4709" i="19"/>
  <c r="B4710" i="19"/>
  <c r="C4710" i="19"/>
  <c r="D4710" i="19"/>
  <c r="E4710" i="19"/>
  <c r="F4710" i="19"/>
  <c r="B4711" i="19"/>
  <c r="A4711" i="19" s="1"/>
  <c r="C4711" i="19"/>
  <c r="D4711" i="19"/>
  <c r="E4711" i="19"/>
  <c r="F4711" i="19" s="1"/>
  <c r="B4712" i="19"/>
  <c r="A4712" i="19" s="1"/>
  <c r="C4712" i="19"/>
  <c r="D4712" i="19"/>
  <c r="E4712" i="19"/>
  <c r="F4712" i="19" s="1"/>
  <c r="B4713" i="19"/>
  <c r="A4713" i="19" s="1"/>
  <c r="C4713" i="19"/>
  <c r="D4713" i="19"/>
  <c r="E4713" i="19"/>
  <c r="F4713" i="19"/>
  <c r="B4714" i="19"/>
  <c r="C4714" i="19"/>
  <c r="D4714" i="19"/>
  <c r="A4714" i="19" s="1"/>
  <c r="E4714" i="19"/>
  <c r="F4714" i="19"/>
  <c r="B4715" i="19"/>
  <c r="A4715" i="19" s="1"/>
  <c r="C4715" i="19"/>
  <c r="D4715" i="19"/>
  <c r="E4715" i="19"/>
  <c r="F4715" i="19" s="1"/>
  <c r="B4716" i="19"/>
  <c r="C4716" i="19"/>
  <c r="D4716" i="19"/>
  <c r="E4716" i="19"/>
  <c r="F4716" i="19" s="1"/>
  <c r="B4717" i="19"/>
  <c r="C4717" i="19"/>
  <c r="D4717" i="19"/>
  <c r="A4717" i="19" s="1"/>
  <c r="E4717" i="19"/>
  <c r="F4717" i="19"/>
  <c r="A4718" i="19"/>
  <c r="B4718" i="19"/>
  <c r="C4718" i="19"/>
  <c r="D4718" i="19"/>
  <c r="E4718" i="19"/>
  <c r="F4718" i="19"/>
  <c r="B4719" i="19"/>
  <c r="A4719" i="19" s="1"/>
  <c r="C4719" i="19"/>
  <c r="D4719" i="19"/>
  <c r="E4719" i="19"/>
  <c r="F4719" i="19"/>
  <c r="B4720" i="19"/>
  <c r="C4720" i="19"/>
  <c r="D4720" i="19"/>
  <c r="E4720" i="19"/>
  <c r="F4720" i="19" s="1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B4723" i="19"/>
  <c r="C4723" i="19"/>
  <c r="D4723" i="19"/>
  <c r="E4723" i="19"/>
  <c r="F4723" i="19" s="1"/>
  <c r="B4724" i="19"/>
  <c r="C4724" i="19"/>
  <c r="D4724" i="19"/>
  <c r="E4724" i="19"/>
  <c r="F4724" i="19"/>
  <c r="A4725" i="19"/>
  <c r="B4725" i="19"/>
  <c r="C4725" i="19"/>
  <c r="D4725" i="19"/>
  <c r="E4725" i="19"/>
  <c r="F4725" i="19"/>
  <c r="B4726" i="19"/>
  <c r="C4726" i="19"/>
  <c r="D4726" i="19"/>
  <c r="E4726" i="19"/>
  <c r="F4726" i="19"/>
  <c r="B4727" i="19"/>
  <c r="A4727" i="19" s="1"/>
  <c r="C4727" i="19"/>
  <c r="D4727" i="19"/>
  <c r="E4727" i="19"/>
  <c r="F4727" i="19"/>
  <c r="B4728" i="19"/>
  <c r="A4728" i="19" s="1"/>
  <c r="C4728" i="19"/>
  <c r="D4728" i="19"/>
  <c r="E4728" i="19"/>
  <c r="F4728" i="19" s="1"/>
  <c r="B4729" i="19"/>
  <c r="A4729" i="19" s="1"/>
  <c r="C4729" i="19"/>
  <c r="D4729" i="19"/>
  <c r="E4729" i="19"/>
  <c r="F4729" i="19"/>
  <c r="B4730" i="19"/>
  <c r="C4730" i="19"/>
  <c r="D4730" i="19"/>
  <c r="A4730" i="19" s="1"/>
  <c r="E4730" i="19"/>
  <c r="F4730" i="19"/>
  <c r="B4731" i="19"/>
  <c r="A4731" i="19" s="1"/>
  <c r="C4731" i="19"/>
  <c r="D4731" i="19"/>
  <c r="E4731" i="19"/>
  <c r="F4731" i="19" s="1"/>
  <c r="B4732" i="19"/>
  <c r="A4732" i="19" s="1"/>
  <c r="C4732" i="19"/>
  <c r="D4732" i="19"/>
  <c r="E4732" i="19"/>
  <c r="F4732" i="19" s="1"/>
  <c r="A4733" i="19"/>
  <c r="B4733" i="19"/>
  <c r="C4733" i="19"/>
  <c r="D4733" i="19"/>
  <c r="E4733" i="19"/>
  <c r="F4733" i="19"/>
  <c r="B4734" i="19"/>
  <c r="C4734" i="19"/>
  <c r="A4734" i="19" s="1"/>
  <c r="D4734" i="19"/>
  <c r="E4734" i="19"/>
  <c r="F4734" i="19"/>
  <c r="B4735" i="19"/>
  <c r="A4735" i="19" s="1"/>
  <c r="C4735" i="19"/>
  <c r="D4735" i="19"/>
  <c r="E4735" i="19"/>
  <c r="F4735" i="19"/>
  <c r="B4736" i="19"/>
  <c r="C4736" i="19"/>
  <c r="D4736" i="19"/>
  <c r="E4736" i="19"/>
  <c r="F4736" i="19" s="1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B4739" i="19"/>
  <c r="C4739" i="19"/>
  <c r="D4739" i="19"/>
  <c r="E4739" i="19"/>
  <c r="F4739" i="19" s="1"/>
  <c r="B4740" i="19"/>
  <c r="C4740" i="19"/>
  <c r="D4740" i="19"/>
  <c r="E4740" i="19"/>
  <c r="F4740" i="19"/>
  <c r="A4741" i="19"/>
  <c r="B4741" i="19"/>
  <c r="C4741" i="19"/>
  <c r="D4741" i="19"/>
  <c r="E4741" i="19"/>
  <c r="F4741" i="19"/>
  <c r="B4742" i="19"/>
  <c r="C4742" i="19"/>
  <c r="D4742" i="19"/>
  <c r="E4742" i="19"/>
  <c r="F4742" i="19"/>
  <c r="B4743" i="19"/>
  <c r="A4743" i="19" s="1"/>
  <c r="C4743" i="19"/>
  <c r="D4743" i="19"/>
  <c r="E4743" i="19"/>
  <c r="F4743" i="19" s="1"/>
  <c r="B4744" i="19"/>
  <c r="A4744" i="19" s="1"/>
  <c r="C4744" i="19"/>
  <c r="D4744" i="19"/>
  <c r="E4744" i="19"/>
  <c r="F4744" i="19" s="1"/>
  <c r="B4745" i="19"/>
  <c r="A4745" i="19" s="1"/>
  <c r="C4745" i="19"/>
  <c r="D4745" i="19"/>
  <c r="E4745" i="19"/>
  <c r="F4745" i="19"/>
  <c r="B4746" i="19"/>
  <c r="C4746" i="19"/>
  <c r="D4746" i="19"/>
  <c r="A4746" i="19" s="1"/>
  <c r="E4746" i="19"/>
  <c r="F4746" i="19"/>
  <c r="B4747" i="19"/>
  <c r="C4747" i="19"/>
  <c r="D4747" i="19"/>
  <c r="E4747" i="19"/>
  <c r="F4747" i="19" s="1"/>
  <c r="B4748" i="19"/>
  <c r="C4748" i="19"/>
  <c r="D4748" i="19"/>
  <c r="E4748" i="19"/>
  <c r="F4748" i="19" s="1"/>
  <c r="B4749" i="19"/>
  <c r="C4749" i="19"/>
  <c r="D4749" i="19"/>
  <c r="A4749" i="19" s="1"/>
  <c r="E4749" i="19"/>
  <c r="F4749" i="19"/>
  <c r="A4750" i="19"/>
  <c r="B4750" i="19"/>
  <c r="C4750" i="19"/>
  <c r="D4750" i="19"/>
  <c r="E4750" i="19"/>
  <c r="F4750" i="19"/>
  <c r="B4751" i="19"/>
  <c r="C4751" i="19"/>
  <c r="D4751" i="19"/>
  <c r="E4751" i="19"/>
  <c r="F4751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B4754" i="19"/>
  <c r="A4754" i="19" s="1"/>
  <c r="C4754" i="19"/>
  <c r="D4754" i="19"/>
  <c r="E4754" i="19"/>
  <c r="F4754" i="19"/>
  <c r="B4755" i="19"/>
  <c r="C4755" i="19"/>
  <c r="D4755" i="19"/>
  <c r="E4755" i="19"/>
  <c r="F4755" i="19" s="1"/>
  <c r="B4756" i="19"/>
  <c r="C4756" i="19"/>
  <c r="D4756" i="19"/>
  <c r="E4756" i="19"/>
  <c r="F4756" i="19"/>
  <c r="B4757" i="19"/>
  <c r="A4757" i="19" s="1"/>
  <c r="C4757" i="19"/>
  <c r="D4757" i="19"/>
  <c r="E4757" i="19"/>
  <c r="F4757" i="19"/>
  <c r="B4758" i="19"/>
  <c r="A4758" i="19" s="1"/>
  <c r="C4758" i="19"/>
  <c r="D4758" i="19"/>
  <c r="E4758" i="19"/>
  <c r="F4758" i="19"/>
  <c r="B4759" i="19"/>
  <c r="A4759" i="19" s="1"/>
  <c r="C4759" i="19"/>
  <c r="D4759" i="19"/>
  <c r="E4759" i="19"/>
  <c r="F4759" i="19" s="1"/>
  <c r="B4760" i="19"/>
  <c r="A4760" i="19" s="1"/>
  <c r="C4760" i="19"/>
  <c r="D4760" i="19"/>
  <c r="E4760" i="19"/>
  <c r="F4760" i="19" s="1"/>
  <c r="B4761" i="19"/>
  <c r="C4761" i="19"/>
  <c r="D4761" i="19"/>
  <c r="E4761" i="19"/>
  <c r="F4761" i="19"/>
  <c r="A4762" i="19"/>
  <c r="B4762" i="19"/>
  <c r="C4762" i="19"/>
  <c r="D4762" i="19"/>
  <c r="E4762" i="19"/>
  <c r="F4762" i="19"/>
  <c r="B4763" i="19"/>
  <c r="C4763" i="19"/>
  <c r="D4763" i="19"/>
  <c r="E4763" i="19"/>
  <c r="F4763" i="19" s="1"/>
  <c r="B4764" i="19"/>
  <c r="C4764" i="19"/>
  <c r="D4764" i="19"/>
  <c r="E4764" i="19"/>
  <c r="F4764" i="19" s="1"/>
  <c r="B4765" i="19"/>
  <c r="C4765" i="19"/>
  <c r="D4765" i="19"/>
  <c r="A4765" i="19" s="1"/>
  <c r="E4765" i="19"/>
  <c r="F4765" i="19"/>
  <c r="A4766" i="19"/>
  <c r="B4766" i="19"/>
  <c r="C4766" i="19"/>
  <c r="D4766" i="19"/>
  <c r="E4766" i="19"/>
  <c r="F4766" i="19"/>
  <c r="B4767" i="19"/>
  <c r="C4767" i="19"/>
  <c r="D4767" i="19"/>
  <c r="E4767" i="19"/>
  <c r="F4767" i="19"/>
  <c r="B4768" i="19"/>
  <c r="C4768" i="19"/>
  <c r="D4768" i="19"/>
  <c r="E4768" i="19"/>
  <c r="F4768" i="19" s="1"/>
  <c r="A4769" i="19"/>
  <c r="B4769" i="19"/>
  <c r="C4769" i="19"/>
  <c r="D4769" i="19"/>
  <c r="E4769" i="19"/>
  <c r="F4769" i="19"/>
  <c r="B4770" i="19"/>
  <c r="C4770" i="19"/>
  <c r="A4770" i="19" s="1"/>
  <c r="D4770" i="19"/>
  <c r="E4770" i="19"/>
  <c r="F4770" i="19"/>
  <c r="B4771" i="19"/>
  <c r="C4771" i="19"/>
  <c r="D4771" i="19"/>
  <c r="E4771" i="19"/>
  <c r="F4771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B4774" i="19"/>
  <c r="A4774" i="19" s="1"/>
  <c r="C4774" i="19"/>
  <c r="D4774" i="19"/>
  <c r="E4774" i="19"/>
  <c r="F4774" i="19"/>
  <c r="B4775" i="19"/>
  <c r="A4775" i="19" s="1"/>
  <c r="C4775" i="19"/>
  <c r="D4775" i="19"/>
  <c r="E4775" i="19"/>
  <c r="F4775" i="19" s="1"/>
  <c r="B4776" i="19"/>
  <c r="A4776" i="19" s="1"/>
  <c r="C4776" i="19"/>
  <c r="D4776" i="19"/>
  <c r="E4776" i="19"/>
  <c r="F4776" i="19" s="1"/>
  <c r="B4777" i="19"/>
  <c r="C4777" i="19"/>
  <c r="D4777" i="19"/>
  <c r="E4777" i="19"/>
  <c r="F4777" i="19"/>
  <c r="B4778" i="19"/>
  <c r="C4778" i="19"/>
  <c r="D4778" i="19"/>
  <c r="A4778" i="19" s="1"/>
  <c r="E4778" i="19"/>
  <c r="F4778" i="19"/>
  <c r="B4779" i="19"/>
  <c r="A4779" i="19" s="1"/>
  <c r="C4779" i="19"/>
  <c r="D4779" i="19"/>
  <c r="E4779" i="19"/>
  <c r="F4779" i="19" s="1"/>
  <c r="B4780" i="19"/>
  <c r="A4780" i="19" s="1"/>
  <c r="C4780" i="19"/>
  <c r="D4780" i="19"/>
  <c r="E4780" i="19"/>
  <c r="F4780" i="19" s="1"/>
  <c r="A4781" i="19"/>
  <c r="B4781" i="19"/>
  <c r="C4781" i="19"/>
  <c r="D4781" i="19"/>
  <c r="E4781" i="19"/>
  <c r="F4781" i="19"/>
  <c r="B4782" i="19"/>
  <c r="C4782" i="19"/>
  <c r="A4782" i="19" s="1"/>
  <c r="D4782" i="19"/>
  <c r="E4782" i="19"/>
  <c r="F4782" i="19"/>
  <c r="B4783" i="19"/>
  <c r="A4783" i="19" s="1"/>
  <c r="C4783" i="19"/>
  <c r="D4783" i="19"/>
  <c r="E4783" i="19"/>
  <c r="F4783" i="19"/>
  <c r="B4784" i="19"/>
  <c r="C4784" i="19"/>
  <c r="D4784" i="19"/>
  <c r="E4784" i="19"/>
  <c r="F4784" i="19" s="1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B4787" i="19"/>
  <c r="C4787" i="19"/>
  <c r="D4787" i="19"/>
  <c r="E4787" i="19"/>
  <c r="F4787" i="19" s="1"/>
  <c r="AE4787" i="19" s="1"/>
  <c r="B4788" i="19"/>
  <c r="C4788" i="19"/>
  <c r="A4788" i="19" s="1"/>
  <c r="D4788" i="19"/>
  <c r="E4788" i="19"/>
  <c r="F4788" i="19"/>
  <c r="A4789" i="19"/>
  <c r="B4789" i="19"/>
  <c r="C4789" i="19"/>
  <c r="D4789" i="19"/>
  <c r="E4789" i="19"/>
  <c r="F4789" i="19" s="1"/>
  <c r="AE4789" i="19" s="1"/>
  <c r="B4790" i="19"/>
  <c r="A4790" i="19" s="1"/>
  <c r="C4790" i="19"/>
  <c r="D4790" i="19"/>
  <c r="E4790" i="19"/>
  <c r="F4790" i="19"/>
  <c r="B4791" i="19"/>
  <c r="A4791" i="19" s="1"/>
  <c r="C4791" i="19"/>
  <c r="D4791" i="19"/>
  <c r="E4791" i="19"/>
  <c r="F4791" i="19"/>
  <c r="B4792" i="19"/>
  <c r="A4792" i="19" s="1"/>
  <c r="C4792" i="19"/>
  <c r="D4792" i="19"/>
  <c r="E4792" i="19"/>
  <c r="F4792" i="19" s="1"/>
  <c r="B4793" i="19"/>
  <c r="A4793" i="19" s="1"/>
  <c r="C4793" i="19"/>
  <c r="D4793" i="19"/>
  <c r="E4793" i="19"/>
  <c r="F4793" i="19" s="1"/>
  <c r="B4794" i="19"/>
  <c r="C4794" i="19"/>
  <c r="D4794" i="19"/>
  <c r="E4794" i="19"/>
  <c r="F4794" i="19"/>
  <c r="A4795" i="19"/>
  <c r="B4795" i="19"/>
  <c r="C4795" i="19"/>
  <c r="D4795" i="19"/>
  <c r="E4795" i="19"/>
  <c r="F4795" i="19"/>
  <c r="B4796" i="19"/>
  <c r="C4796" i="19"/>
  <c r="D4796" i="19"/>
  <c r="E4796" i="19"/>
  <c r="F4796" i="19" s="1"/>
  <c r="B4797" i="19"/>
  <c r="C4797" i="19"/>
  <c r="D4797" i="19"/>
  <c r="E4797" i="19"/>
  <c r="F4797" i="19" s="1"/>
  <c r="B4798" i="19"/>
  <c r="C4798" i="19"/>
  <c r="D4798" i="19"/>
  <c r="A4798" i="19" s="1"/>
  <c r="E4798" i="19"/>
  <c r="F4798" i="19"/>
  <c r="A4799" i="19"/>
  <c r="B4799" i="19"/>
  <c r="C4799" i="19"/>
  <c r="D4799" i="19"/>
  <c r="E4799" i="19"/>
  <c r="F4799" i="19"/>
  <c r="B4800" i="19"/>
  <c r="C4800" i="19"/>
  <c r="D4800" i="19"/>
  <c r="E4800" i="19"/>
  <c r="F4800" i="19"/>
  <c r="B4801" i="19"/>
  <c r="C4801" i="19"/>
  <c r="D4801" i="19"/>
  <c r="E4801" i="19"/>
  <c r="F4801" i="19" s="1"/>
  <c r="A4802" i="19"/>
  <c r="B4802" i="19"/>
  <c r="C4802" i="19"/>
  <c r="D4802" i="19"/>
  <c r="E4802" i="19"/>
  <c r="F4802" i="19"/>
  <c r="B4803" i="19"/>
  <c r="C4803" i="19"/>
  <c r="A4803" i="19" s="1"/>
  <c r="D4803" i="19"/>
  <c r="E4803" i="19"/>
  <c r="F4803" i="19"/>
  <c r="B4804" i="19"/>
  <c r="C4804" i="19"/>
  <c r="D4804" i="19"/>
  <c r="E4804" i="19"/>
  <c r="F4804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B4807" i="19"/>
  <c r="A4807" i="19" s="1"/>
  <c r="C4807" i="19"/>
  <c r="D4807" i="19"/>
  <c r="E4807" i="19"/>
  <c r="F4807" i="19"/>
  <c r="B4808" i="19"/>
  <c r="A4808" i="19" s="1"/>
  <c r="C4808" i="19"/>
  <c r="D4808" i="19"/>
  <c r="E4808" i="19"/>
  <c r="F4808" i="19" s="1"/>
  <c r="B4809" i="19"/>
  <c r="A4809" i="19" s="1"/>
  <c r="C4809" i="19"/>
  <c r="D4809" i="19"/>
  <c r="E4809" i="19"/>
  <c r="F4809" i="19" s="1"/>
  <c r="B4810" i="19"/>
  <c r="C4810" i="19"/>
  <c r="D4810" i="19"/>
  <c r="E4810" i="19"/>
  <c r="F4810" i="19"/>
  <c r="B4811" i="19"/>
  <c r="C4811" i="19"/>
  <c r="D4811" i="19"/>
  <c r="A4811" i="19" s="1"/>
  <c r="E4811" i="19"/>
  <c r="F4811" i="19"/>
  <c r="B4812" i="19"/>
  <c r="A4812" i="19" s="1"/>
  <c r="C4812" i="19"/>
  <c r="D4812" i="19"/>
  <c r="E4812" i="19"/>
  <c r="F4812" i="19" s="1"/>
  <c r="B4813" i="19"/>
  <c r="A4813" i="19" s="1"/>
  <c r="C4813" i="19"/>
  <c r="D4813" i="19"/>
  <c r="E4813" i="19"/>
  <c r="F4813" i="19" s="1"/>
  <c r="B4814" i="19"/>
  <c r="C4814" i="19"/>
  <c r="D4814" i="19"/>
  <c r="A4814" i="19" s="1"/>
  <c r="E4814" i="19"/>
  <c r="F4814" i="19"/>
  <c r="B4815" i="19"/>
  <c r="C4815" i="19"/>
  <c r="A4815" i="19" s="1"/>
  <c r="D4815" i="19"/>
  <c r="E4815" i="19"/>
  <c r="F4815" i="19"/>
  <c r="B4816" i="19"/>
  <c r="A4816" i="19" s="1"/>
  <c r="C4816" i="19"/>
  <c r="D4816" i="19"/>
  <c r="E4816" i="19"/>
  <c r="F4816" i="19"/>
  <c r="B4817" i="19"/>
  <c r="C4817" i="19"/>
  <c r="D4817" i="19"/>
  <c r="E4817" i="19"/>
  <c r="F4817" i="19" s="1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B4820" i="19"/>
  <c r="C4820" i="19"/>
  <c r="D4820" i="19"/>
  <c r="E4820" i="19"/>
  <c r="F4820" i="19" s="1"/>
  <c r="B4821" i="19"/>
  <c r="C4821" i="19"/>
  <c r="D4821" i="19"/>
  <c r="E4821" i="19"/>
  <c r="F4821" i="19"/>
  <c r="A4822" i="19"/>
  <c r="B4822" i="19"/>
  <c r="C4822" i="19"/>
  <c r="D4822" i="19"/>
  <c r="E4822" i="19"/>
  <c r="F4822" i="19"/>
  <c r="B4823" i="19"/>
  <c r="C4823" i="19"/>
  <c r="D4823" i="19"/>
  <c r="E4823" i="19"/>
  <c r="F4823" i="19"/>
  <c r="B4824" i="19"/>
  <c r="A4824" i="19" s="1"/>
  <c r="C4824" i="19"/>
  <c r="D4824" i="19"/>
  <c r="E4824" i="19"/>
  <c r="F4824" i="19"/>
  <c r="B4825" i="19"/>
  <c r="A4825" i="19" s="1"/>
  <c r="C4825" i="19"/>
  <c r="D4825" i="19"/>
  <c r="E4825" i="19"/>
  <c r="F4825" i="19" s="1"/>
  <c r="B4826" i="19"/>
  <c r="A4826" i="19" s="1"/>
  <c r="C4826" i="19"/>
  <c r="D4826" i="19"/>
  <c r="E4826" i="19"/>
  <c r="F4826" i="19"/>
  <c r="B4827" i="19"/>
  <c r="C4827" i="19"/>
  <c r="D4827" i="19"/>
  <c r="A4827" i="19" s="1"/>
  <c r="E4827" i="19"/>
  <c r="F4827" i="19"/>
  <c r="B4828" i="19"/>
  <c r="A4828" i="19" s="1"/>
  <c r="C4828" i="19"/>
  <c r="D4828" i="19"/>
  <c r="E4828" i="19"/>
  <c r="F4828" i="19" s="1"/>
  <c r="B4829" i="19"/>
  <c r="A4829" i="19" s="1"/>
  <c r="C4829" i="19"/>
  <c r="D4829" i="19"/>
  <c r="E4829" i="19"/>
  <c r="F4829" i="19" s="1"/>
  <c r="A4830" i="19"/>
  <c r="B4830" i="19"/>
  <c r="C4830" i="19"/>
  <c r="D4830" i="19"/>
  <c r="E4830" i="19"/>
  <c r="F4830" i="19"/>
  <c r="B4831" i="19"/>
  <c r="C4831" i="19"/>
  <c r="A4831" i="19" s="1"/>
  <c r="D4831" i="19"/>
  <c r="E4831" i="19"/>
  <c r="F4831" i="19"/>
  <c r="B4832" i="19"/>
  <c r="A4832" i="19" s="1"/>
  <c r="C4832" i="19"/>
  <c r="D4832" i="19"/>
  <c r="E4832" i="19"/>
  <c r="F4832" i="19"/>
  <c r="B4833" i="19"/>
  <c r="C4833" i="19"/>
  <c r="D4833" i="19"/>
  <c r="E4833" i="19"/>
  <c r="F4833" i="19" s="1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B4836" i="19"/>
  <c r="C4836" i="19"/>
  <c r="D4836" i="19"/>
  <c r="E4836" i="19"/>
  <c r="F4836" i="19" s="1"/>
  <c r="B4837" i="19"/>
  <c r="C4837" i="19"/>
  <c r="D4837" i="19"/>
  <c r="E4837" i="19"/>
  <c r="F4837" i="19"/>
  <c r="A4838" i="19"/>
  <c r="B4838" i="19"/>
  <c r="C4838" i="19"/>
  <c r="D4838" i="19"/>
  <c r="E4838" i="19"/>
  <c r="F4838" i="19"/>
  <c r="B4839" i="19"/>
  <c r="C4839" i="19"/>
  <c r="D4839" i="19"/>
  <c r="E4839" i="19"/>
  <c r="F4839" i="19"/>
  <c r="B4840" i="19"/>
  <c r="A4840" i="19" s="1"/>
  <c r="C4840" i="19"/>
  <c r="D4840" i="19"/>
  <c r="E4840" i="19"/>
  <c r="F4840" i="19" s="1"/>
  <c r="B4841" i="19"/>
  <c r="A4841" i="19" s="1"/>
  <c r="C4841" i="19"/>
  <c r="D4841" i="19"/>
  <c r="E4841" i="19"/>
  <c r="F4841" i="19" s="1"/>
  <c r="B4842" i="19"/>
  <c r="A4842" i="19" s="1"/>
  <c r="C4842" i="19"/>
  <c r="D4842" i="19"/>
  <c r="E4842" i="19"/>
  <c r="F4842" i="19"/>
  <c r="B4843" i="19"/>
  <c r="C4843" i="19"/>
  <c r="D4843" i="19"/>
  <c r="A4843" i="19" s="1"/>
  <c r="E4843" i="19"/>
  <c r="F4843" i="19"/>
  <c r="B4844" i="19"/>
  <c r="C4844" i="19"/>
  <c r="D4844" i="19"/>
  <c r="E4844" i="19"/>
  <c r="F4844" i="19" s="1"/>
  <c r="B4845" i="19"/>
  <c r="C4845" i="19"/>
  <c r="D4845" i="19"/>
  <c r="E4845" i="19"/>
  <c r="F4845" i="19" s="1"/>
  <c r="B4846" i="19"/>
  <c r="C4846" i="19"/>
  <c r="D4846" i="19"/>
  <c r="A4846" i="19" s="1"/>
  <c r="E4846" i="19"/>
  <c r="F4846" i="19"/>
  <c r="A4847" i="19"/>
  <c r="B4847" i="19"/>
  <c r="C4847" i="19"/>
  <c r="D4847" i="19"/>
  <c r="E4847" i="19"/>
  <c r="F4847" i="19"/>
  <c r="B4848" i="19"/>
  <c r="C4848" i="19"/>
  <c r="D4848" i="19"/>
  <c r="E4848" i="19"/>
  <c r="F4848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B4851" i="19"/>
  <c r="A4851" i="19" s="1"/>
  <c r="C4851" i="19"/>
  <c r="D4851" i="19"/>
  <c r="E4851" i="19"/>
  <c r="F4851" i="19"/>
  <c r="B4852" i="19"/>
  <c r="C4852" i="19"/>
  <c r="D4852" i="19"/>
  <c r="E4852" i="19"/>
  <c r="F4852" i="19" s="1"/>
  <c r="B4853" i="19"/>
  <c r="C4853" i="19"/>
  <c r="D4853" i="19"/>
  <c r="E4853" i="19"/>
  <c r="F4853" i="19"/>
  <c r="B4854" i="19"/>
  <c r="A4854" i="19" s="1"/>
  <c r="C4854" i="19"/>
  <c r="D4854" i="19"/>
  <c r="E4854" i="19"/>
  <c r="F4854" i="19"/>
  <c r="B4855" i="19"/>
  <c r="A4855" i="19" s="1"/>
  <c r="C4855" i="19"/>
  <c r="D4855" i="19"/>
  <c r="E4855" i="19"/>
  <c r="F4855" i="19"/>
  <c r="B4856" i="19"/>
  <c r="A4856" i="19" s="1"/>
  <c r="C4856" i="19"/>
  <c r="D4856" i="19"/>
  <c r="E4856" i="19"/>
  <c r="F4856" i="19" s="1"/>
  <c r="B4857" i="19"/>
  <c r="A4857" i="19" s="1"/>
  <c r="C4857" i="19"/>
  <c r="D4857" i="19"/>
  <c r="E4857" i="19"/>
  <c r="F4857" i="19" s="1"/>
  <c r="B4858" i="19"/>
  <c r="A4858" i="19" s="1"/>
  <c r="C4858" i="19"/>
  <c r="D4858" i="19"/>
  <c r="E4858" i="19"/>
  <c r="F4858" i="19"/>
  <c r="B4859" i="19"/>
  <c r="C4859" i="19"/>
  <c r="D4859" i="19"/>
  <c r="A4859" i="19" s="1"/>
  <c r="E4859" i="19"/>
  <c r="F4859" i="19"/>
  <c r="B4860" i="19"/>
  <c r="C4860" i="19"/>
  <c r="D4860" i="19"/>
  <c r="E4860" i="19"/>
  <c r="F4860" i="19" s="1"/>
  <c r="B4861" i="19"/>
  <c r="C4861" i="19"/>
  <c r="D4861" i="19"/>
  <c r="E4861" i="19"/>
  <c r="F4861" i="19" s="1"/>
  <c r="B4862" i="19"/>
  <c r="A4862" i="19" s="1"/>
  <c r="C4862" i="19"/>
  <c r="D4862" i="19"/>
  <c r="E4862" i="19"/>
  <c r="F4862" i="19"/>
  <c r="B4863" i="19"/>
  <c r="C4863" i="19"/>
  <c r="D4863" i="19"/>
  <c r="A4863" i="19" s="1"/>
  <c r="E4863" i="19"/>
  <c r="F4863" i="19"/>
  <c r="B4864" i="19"/>
  <c r="C4864" i="19"/>
  <c r="D4864" i="19"/>
  <c r="E4864" i="19"/>
  <c r="F4864" i="19"/>
  <c r="B4865" i="19"/>
  <c r="A4865" i="19" s="1"/>
  <c r="C4865" i="19"/>
  <c r="D4865" i="19"/>
  <c r="E4865" i="19"/>
  <c r="F4865" i="19"/>
  <c r="B4866" i="19"/>
  <c r="C4866" i="19"/>
  <c r="D4866" i="19"/>
  <c r="A4866" i="19" s="1"/>
  <c r="E4866" i="19"/>
  <c r="F4866" i="19"/>
  <c r="B4867" i="19"/>
  <c r="A4867" i="19" s="1"/>
  <c r="C4867" i="19"/>
  <c r="D4867" i="19"/>
  <c r="E4867" i="19"/>
  <c r="F4867" i="19"/>
  <c r="B4868" i="19"/>
  <c r="C4868" i="19"/>
  <c r="D4868" i="19"/>
  <c r="E4868" i="19"/>
  <c r="F4868" i="19" s="1"/>
  <c r="B4869" i="19"/>
  <c r="C4869" i="19"/>
  <c r="D4869" i="19"/>
  <c r="E4869" i="19"/>
  <c r="F4869" i="19"/>
  <c r="B4870" i="19"/>
  <c r="A4870" i="19" s="1"/>
  <c r="C4870" i="19"/>
  <c r="D4870" i="19"/>
  <c r="E4870" i="19"/>
  <c r="F4870" i="19"/>
  <c r="B4871" i="19"/>
  <c r="A4871" i="19" s="1"/>
  <c r="C4871" i="19"/>
  <c r="D4871" i="19"/>
  <c r="E4871" i="19"/>
  <c r="F4871" i="19"/>
  <c r="B4872" i="19"/>
  <c r="A4872" i="19" s="1"/>
  <c r="C4872" i="19"/>
  <c r="D4872" i="19"/>
  <c r="E4872" i="19"/>
  <c r="F4872" i="19" s="1"/>
  <c r="B4873" i="19"/>
  <c r="A4873" i="19" s="1"/>
  <c r="C4873" i="19"/>
  <c r="D4873" i="19"/>
  <c r="E4873" i="19"/>
  <c r="F4873" i="19" s="1"/>
  <c r="B4874" i="19"/>
  <c r="A4874" i="19" s="1"/>
  <c r="C4874" i="19"/>
  <c r="D4874" i="19"/>
  <c r="E4874" i="19"/>
  <c r="F4874" i="19"/>
  <c r="B4875" i="19"/>
  <c r="C4875" i="19"/>
  <c r="D4875" i="19"/>
  <c r="A4875" i="19" s="1"/>
  <c r="E4875" i="19"/>
  <c r="F4875" i="19"/>
  <c r="B4876" i="19"/>
  <c r="C4876" i="19"/>
  <c r="D4876" i="19"/>
  <c r="E4876" i="19"/>
  <c r="F4876" i="19" s="1"/>
  <c r="B4877" i="19"/>
  <c r="C4877" i="19"/>
  <c r="D4877" i="19"/>
  <c r="E4877" i="19"/>
  <c r="F4877" i="19" s="1"/>
  <c r="B4878" i="19"/>
  <c r="A4878" i="19" s="1"/>
  <c r="C4878" i="19"/>
  <c r="D4878" i="19"/>
  <c r="E4878" i="19"/>
  <c r="F4878" i="19"/>
  <c r="B4879" i="19"/>
  <c r="C4879" i="19"/>
  <c r="D4879" i="19"/>
  <c r="A4879" i="19" s="1"/>
  <c r="E4879" i="19"/>
  <c r="F4879" i="19"/>
  <c r="B4880" i="19"/>
  <c r="C4880" i="19"/>
  <c r="D4880" i="19"/>
  <c r="E4880" i="19"/>
  <c r="F4880" i="19"/>
  <c r="B4881" i="19"/>
  <c r="A4881" i="19" s="1"/>
  <c r="C4881" i="19"/>
  <c r="D4881" i="19"/>
  <c r="E4881" i="19"/>
  <c r="F4881" i="19"/>
  <c r="B4882" i="19"/>
  <c r="C4882" i="19"/>
  <c r="D4882" i="19"/>
  <c r="A4882" i="19" s="1"/>
  <c r="E4882" i="19"/>
  <c r="F4882" i="19"/>
  <c r="B4883" i="19"/>
  <c r="A4883" i="19" s="1"/>
  <c r="C4883" i="19"/>
  <c r="D4883" i="19"/>
  <c r="E4883" i="19"/>
  <c r="F4883" i="19"/>
  <c r="B4884" i="19"/>
  <c r="C4884" i="19"/>
  <c r="D4884" i="19"/>
  <c r="E4884" i="19"/>
  <c r="F4884" i="19" s="1"/>
  <c r="B4885" i="19"/>
  <c r="C4885" i="19"/>
  <c r="D4885" i="19"/>
  <c r="E4885" i="19"/>
  <c r="F4885" i="19"/>
  <c r="B4886" i="19"/>
  <c r="A4886" i="19" s="1"/>
  <c r="C4886" i="19"/>
  <c r="D4886" i="19"/>
  <c r="E4886" i="19"/>
  <c r="F4886" i="19"/>
  <c r="B4887" i="19"/>
  <c r="A4887" i="19" s="1"/>
  <c r="C4887" i="19"/>
  <c r="D4887" i="19"/>
  <c r="E4887" i="19"/>
  <c r="F4887" i="19"/>
  <c r="B4888" i="19"/>
  <c r="A4888" i="19" s="1"/>
  <c r="C4888" i="19"/>
  <c r="D4888" i="19"/>
  <c r="E4888" i="19"/>
  <c r="F4888" i="19" s="1"/>
  <c r="B4889" i="19"/>
  <c r="A4889" i="19" s="1"/>
  <c r="C4889" i="19"/>
  <c r="D4889" i="19"/>
  <c r="E4889" i="19"/>
  <c r="F4889" i="19" s="1"/>
  <c r="B4890" i="19"/>
  <c r="A4890" i="19" s="1"/>
  <c r="C4890" i="19"/>
  <c r="D4890" i="19"/>
  <c r="E4890" i="19"/>
  <c r="F4890" i="19"/>
  <c r="B4891" i="19"/>
  <c r="C4891" i="19"/>
  <c r="D4891" i="19"/>
  <c r="A4891" i="19" s="1"/>
  <c r="E4891" i="19"/>
  <c r="F4891" i="19"/>
  <c r="B4892" i="19"/>
  <c r="C4892" i="19"/>
  <c r="D4892" i="19"/>
  <c r="E4892" i="19"/>
  <c r="F4892" i="19" s="1"/>
  <c r="B4893" i="19"/>
  <c r="C4893" i="19"/>
  <c r="D4893" i="19"/>
  <c r="E4893" i="19"/>
  <c r="F4893" i="19" s="1"/>
  <c r="B4894" i="19"/>
  <c r="A4894" i="19" s="1"/>
  <c r="C4894" i="19"/>
  <c r="D4894" i="19"/>
  <c r="E4894" i="19"/>
  <c r="F4894" i="19"/>
  <c r="B4895" i="19"/>
  <c r="C4895" i="19"/>
  <c r="D4895" i="19"/>
  <c r="A4895" i="19" s="1"/>
  <c r="E4895" i="19"/>
  <c r="F4895" i="19"/>
  <c r="B4896" i="19"/>
  <c r="C4896" i="19"/>
  <c r="D4896" i="19"/>
  <c r="E4896" i="19"/>
  <c r="F4896" i="19"/>
  <c r="B4897" i="19"/>
  <c r="A4897" i="19" s="1"/>
  <c r="C4897" i="19"/>
  <c r="D4897" i="19"/>
  <c r="E4897" i="19"/>
  <c r="F4897" i="19"/>
  <c r="B4898" i="19"/>
  <c r="C4898" i="19"/>
  <c r="D4898" i="19"/>
  <c r="A4898" i="19" s="1"/>
  <c r="E4898" i="19"/>
  <c r="F4898" i="19"/>
  <c r="B4899" i="19"/>
  <c r="A4899" i="19" s="1"/>
  <c r="C4899" i="19"/>
  <c r="D4899" i="19"/>
  <c r="E4899" i="19"/>
  <c r="F4899" i="19"/>
  <c r="B4900" i="19"/>
  <c r="C4900" i="19"/>
  <c r="D4900" i="19"/>
  <c r="E4900" i="19"/>
  <c r="F4900" i="19" s="1"/>
  <c r="B4901" i="19"/>
  <c r="C4901" i="19"/>
  <c r="D4901" i="19"/>
  <c r="E4901" i="19"/>
  <c r="F4901" i="19"/>
  <c r="B4902" i="19"/>
  <c r="A4902" i="19" s="1"/>
  <c r="C4902" i="19"/>
  <c r="D4902" i="19"/>
  <c r="E4902" i="19"/>
  <c r="F4902" i="19"/>
  <c r="B4903" i="19"/>
  <c r="A4903" i="19" s="1"/>
  <c r="C4903" i="19"/>
  <c r="D4903" i="19"/>
  <c r="E4903" i="19"/>
  <c r="F4903" i="19"/>
  <c r="B4904" i="19"/>
  <c r="A4904" i="19" s="1"/>
  <c r="C4904" i="19"/>
  <c r="D4904" i="19"/>
  <c r="E4904" i="19"/>
  <c r="F4904" i="19" s="1"/>
  <c r="B4905" i="19"/>
  <c r="A4905" i="19" s="1"/>
  <c r="C4905" i="19"/>
  <c r="D4905" i="19"/>
  <c r="E4905" i="19"/>
  <c r="F4905" i="19" s="1"/>
  <c r="B4906" i="19"/>
  <c r="A4906" i="19" s="1"/>
  <c r="C4906" i="19"/>
  <c r="D4906" i="19"/>
  <c r="E4906" i="19"/>
  <c r="F4906" i="19"/>
  <c r="B4907" i="19"/>
  <c r="C4907" i="19"/>
  <c r="D4907" i="19"/>
  <c r="A4907" i="19" s="1"/>
  <c r="E4907" i="19"/>
  <c r="F4907" i="19"/>
  <c r="B4908" i="19"/>
  <c r="C4908" i="19"/>
  <c r="D4908" i="19"/>
  <c r="E4908" i="19"/>
  <c r="F4908" i="19" s="1"/>
  <c r="B4909" i="19"/>
  <c r="C4909" i="19"/>
  <c r="D4909" i="19"/>
  <c r="E4909" i="19"/>
  <c r="F4909" i="19" s="1"/>
  <c r="B4910" i="19"/>
  <c r="A4910" i="19" s="1"/>
  <c r="C4910" i="19"/>
  <c r="D4910" i="19"/>
  <c r="E4910" i="19"/>
  <c r="F4910" i="19"/>
  <c r="B4911" i="19"/>
  <c r="C4911" i="19"/>
  <c r="D4911" i="19"/>
  <c r="A4911" i="19" s="1"/>
  <c r="E4911" i="19"/>
  <c r="F4911" i="19"/>
  <c r="B4912" i="19"/>
  <c r="C4912" i="19"/>
  <c r="D4912" i="19"/>
  <c r="E4912" i="19"/>
  <c r="F4912" i="19"/>
  <c r="B4913" i="19"/>
  <c r="A4913" i="19" s="1"/>
  <c r="C4913" i="19"/>
  <c r="D4913" i="19"/>
  <c r="E4913" i="19"/>
  <c r="F4913" i="19"/>
  <c r="B4914" i="19"/>
  <c r="C4914" i="19"/>
  <c r="D4914" i="19"/>
  <c r="A4914" i="19" s="1"/>
  <c r="E4914" i="19"/>
  <c r="F4914" i="19"/>
  <c r="B4915" i="19"/>
  <c r="C4915" i="19"/>
  <c r="D4915" i="19"/>
  <c r="E4915" i="19"/>
  <c r="F4915" i="19"/>
  <c r="B4916" i="19"/>
  <c r="C4916" i="19"/>
  <c r="D4916" i="19"/>
  <c r="E4916" i="19"/>
  <c r="F4916" i="19"/>
  <c r="B4917" i="19"/>
  <c r="C4917" i="19"/>
  <c r="D4917" i="19"/>
  <c r="E4917" i="19"/>
  <c r="F4917" i="19"/>
  <c r="B4918" i="19"/>
  <c r="A4918" i="19" s="1"/>
  <c r="C4918" i="19"/>
  <c r="D4918" i="19"/>
  <c r="E4918" i="19"/>
  <c r="F4918" i="19"/>
  <c r="B4919" i="19"/>
  <c r="A4919" i="19" s="1"/>
  <c r="C4919" i="19"/>
  <c r="D4919" i="19"/>
  <c r="E4919" i="19"/>
  <c r="F4919" i="19"/>
  <c r="B4920" i="19"/>
  <c r="A4920" i="19" s="1"/>
  <c r="C4920" i="19"/>
  <c r="D4920" i="19"/>
  <c r="E4920" i="19"/>
  <c r="F4920" i="19" s="1"/>
  <c r="B4921" i="19"/>
  <c r="A4921" i="19" s="1"/>
  <c r="C4921" i="19"/>
  <c r="D4921" i="19"/>
  <c r="E4921" i="19"/>
  <c r="F4921" i="19" s="1"/>
  <c r="B4922" i="19"/>
  <c r="A4922" i="19" s="1"/>
  <c r="C4922" i="19"/>
  <c r="D4922" i="19"/>
  <c r="E4922" i="19"/>
  <c r="F4922" i="19"/>
  <c r="A4923" i="19"/>
  <c r="B4923" i="19"/>
  <c r="C4923" i="19"/>
  <c r="D4923" i="19"/>
  <c r="E4923" i="19"/>
  <c r="F4923" i="19"/>
  <c r="B4924" i="19"/>
  <c r="C4924" i="19"/>
  <c r="D4924" i="19"/>
  <c r="E4924" i="19"/>
  <c r="F4924" i="19" s="1"/>
  <c r="B4925" i="19"/>
  <c r="C4925" i="19"/>
  <c r="D4925" i="19"/>
  <c r="E4925" i="19"/>
  <c r="F4925" i="19" s="1"/>
  <c r="B4926" i="19"/>
  <c r="A4926" i="19" s="1"/>
  <c r="C4926" i="19"/>
  <c r="D4926" i="19"/>
  <c r="E4926" i="19"/>
  <c r="F4926" i="19"/>
  <c r="B4927" i="19"/>
  <c r="C4927" i="19"/>
  <c r="D4927" i="19"/>
  <c r="A4927" i="19" s="1"/>
  <c r="E4927" i="19"/>
  <c r="F4927" i="19"/>
  <c r="B4928" i="19"/>
  <c r="C4928" i="19"/>
  <c r="D4928" i="19"/>
  <c r="E4928" i="19"/>
  <c r="F4928" i="19"/>
  <c r="B4929" i="19"/>
  <c r="A4929" i="19" s="1"/>
  <c r="C4929" i="19"/>
  <c r="D4929" i="19"/>
  <c r="E4929" i="19"/>
  <c r="F4929" i="19"/>
  <c r="B4930" i="19"/>
  <c r="C4930" i="19"/>
  <c r="D4930" i="19"/>
  <c r="A4930" i="19" s="1"/>
  <c r="E4930" i="19"/>
  <c r="F4930" i="19"/>
  <c r="B4931" i="19"/>
  <c r="A4931" i="19" s="1"/>
  <c r="C4931" i="19"/>
  <c r="D4931" i="19"/>
  <c r="E4931" i="19"/>
  <c r="F4931" i="19"/>
  <c r="B4932" i="19"/>
  <c r="C4932" i="19"/>
  <c r="D4932" i="19"/>
  <c r="E4932" i="19"/>
  <c r="F4932" i="19" s="1"/>
  <c r="B4933" i="19"/>
  <c r="C4933" i="19"/>
  <c r="D4933" i="19"/>
  <c r="E4933" i="19"/>
  <c r="F4933" i="19"/>
  <c r="B4934" i="19"/>
  <c r="A4934" i="19" s="1"/>
  <c r="C4934" i="19"/>
  <c r="D4934" i="19"/>
  <c r="E4934" i="19"/>
  <c r="F4934" i="19"/>
  <c r="B4935" i="19"/>
  <c r="A4935" i="19" s="1"/>
  <c r="C4935" i="19"/>
  <c r="D4935" i="19"/>
  <c r="E4935" i="19"/>
  <c r="F4935" i="19"/>
  <c r="B4936" i="19"/>
  <c r="A4936" i="19" s="1"/>
  <c r="C4936" i="19"/>
  <c r="D4936" i="19"/>
  <c r="E4936" i="19"/>
  <c r="F4936" i="19" s="1"/>
  <c r="B4937" i="19"/>
  <c r="A4937" i="19" s="1"/>
  <c r="C4937" i="19"/>
  <c r="D4937" i="19"/>
  <c r="E4937" i="19"/>
  <c r="F4937" i="19" s="1"/>
  <c r="B4938" i="19"/>
  <c r="A4938" i="19" s="1"/>
  <c r="C4938" i="19"/>
  <c r="D4938" i="19"/>
  <c r="E4938" i="19"/>
  <c r="F4938" i="19"/>
  <c r="AD4938" i="19"/>
  <c r="B4939" i="19"/>
  <c r="C4939" i="19"/>
  <c r="A4939" i="19" s="1"/>
  <c r="D4939" i="19"/>
  <c r="E4939" i="19"/>
  <c r="F4939" i="19" s="1"/>
  <c r="B4940" i="19"/>
  <c r="C4940" i="19"/>
  <c r="A4940" i="19" s="1"/>
  <c r="D4940" i="19"/>
  <c r="E4940" i="19"/>
  <c r="F4940" i="19" s="1"/>
  <c r="A4941" i="19"/>
  <c r="B4941" i="19"/>
  <c r="C4941" i="19"/>
  <c r="D4941" i="19"/>
  <c r="E4941" i="19"/>
  <c r="F4941" i="19"/>
  <c r="B4942" i="19"/>
  <c r="C4942" i="19"/>
  <c r="A4942" i="19" s="1"/>
  <c r="D4942" i="19"/>
  <c r="E4942" i="19"/>
  <c r="F4942" i="19" s="1"/>
  <c r="B4943" i="19"/>
  <c r="A4943" i="19" s="1"/>
  <c r="C4943" i="19"/>
  <c r="D4943" i="19"/>
  <c r="E4943" i="19"/>
  <c r="F4943" i="19" s="1"/>
  <c r="A4944" i="19"/>
  <c r="B4944" i="19"/>
  <c r="C4944" i="19"/>
  <c r="D4944" i="19"/>
  <c r="E4944" i="19"/>
  <c r="F4944" i="19" s="1"/>
  <c r="B4945" i="19"/>
  <c r="C4945" i="19"/>
  <c r="D4945" i="19"/>
  <c r="A4945" i="19" s="1"/>
  <c r="E4945" i="19"/>
  <c r="F4945" i="19" s="1"/>
  <c r="B4946" i="19"/>
  <c r="C4946" i="19"/>
  <c r="A4946" i="19" s="1"/>
  <c r="D4946" i="19"/>
  <c r="E4946" i="19"/>
  <c r="F4946" i="19" s="1"/>
  <c r="B4947" i="19"/>
  <c r="A4947" i="19" s="1"/>
  <c r="C4947" i="19"/>
  <c r="D4947" i="19"/>
  <c r="E4947" i="19"/>
  <c r="F4947" i="19" s="1"/>
  <c r="B4948" i="19"/>
  <c r="A4948" i="19" s="1"/>
  <c r="C4948" i="19"/>
  <c r="D4948" i="19"/>
  <c r="E4948" i="19"/>
  <c r="F4948" i="19" s="1"/>
  <c r="B4949" i="19"/>
  <c r="C4949" i="19"/>
  <c r="A4949" i="19" s="1"/>
  <c r="D4949" i="19"/>
  <c r="E4949" i="19"/>
  <c r="F4949" i="19" s="1"/>
  <c r="A4950" i="19"/>
  <c r="B4950" i="19"/>
  <c r="C4950" i="19"/>
  <c r="D4950" i="19"/>
  <c r="E4950" i="19"/>
  <c r="F4950" i="19" s="1"/>
  <c r="B4951" i="19"/>
  <c r="A4951" i="19" s="1"/>
  <c r="C4951" i="19"/>
  <c r="D4951" i="19"/>
  <c r="E4951" i="19"/>
  <c r="F4951" i="19" s="1"/>
  <c r="B4952" i="19"/>
  <c r="A4952" i="19" s="1"/>
  <c r="C4952" i="19"/>
  <c r="D4952" i="19"/>
  <c r="E4952" i="19"/>
  <c r="F4952" i="19" s="1"/>
  <c r="B4953" i="19"/>
  <c r="C4953" i="19"/>
  <c r="D4953" i="19"/>
  <c r="A4953" i="19" s="1"/>
  <c r="E4953" i="19"/>
  <c r="F4953" i="19" s="1"/>
  <c r="B4954" i="19"/>
  <c r="C4954" i="19"/>
  <c r="A4954" i="19" s="1"/>
  <c r="D4954" i="19"/>
  <c r="E4954" i="19"/>
  <c r="F4954" i="19"/>
  <c r="A4955" i="19"/>
  <c r="B4955" i="19"/>
  <c r="C4955" i="19"/>
  <c r="D4955" i="19"/>
  <c r="E4955" i="19"/>
  <c r="F4955" i="19" s="1"/>
  <c r="B4956" i="19"/>
  <c r="C4956" i="19"/>
  <c r="D4956" i="19"/>
  <c r="A4956" i="19" s="1"/>
  <c r="E4956" i="19"/>
  <c r="F4956" i="19" s="1"/>
  <c r="B4957" i="19"/>
  <c r="C4957" i="19"/>
  <c r="A4957" i="19" s="1"/>
  <c r="D4957" i="19"/>
  <c r="E4957" i="19"/>
  <c r="F4957" i="19"/>
  <c r="A4958" i="19"/>
  <c r="B4958" i="19"/>
  <c r="C4958" i="19"/>
  <c r="D4958" i="19"/>
  <c r="E4958" i="19"/>
  <c r="F4958" i="19" s="1"/>
  <c r="B4959" i="19"/>
  <c r="A4959" i="19" s="1"/>
  <c r="C4959" i="19"/>
  <c r="D4959" i="19"/>
  <c r="E4959" i="19"/>
  <c r="F4959" i="19" s="1"/>
  <c r="B4960" i="19"/>
  <c r="C4960" i="19"/>
  <c r="A4960" i="19" s="1"/>
  <c r="D4960" i="19"/>
  <c r="E4960" i="19"/>
  <c r="F4960" i="19" s="1"/>
  <c r="B4961" i="19"/>
  <c r="C4961" i="19"/>
  <c r="A4961" i="19" s="1"/>
  <c r="D4961" i="19"/>
  <c r="E4961" i="19"/>
  <c r="F4961" i="19"/>
  <c r="B4962" i="19"/>
  <c r="C4962" i="19"/>
  <c r="A4962" i="19" s="1"/>
  <c r="D4962" i="19"/>
  <c r="E4962" i="19"/>
  <c r="F4962" i="19" s="1"/>
  <c r="A4963" i="19"/>
  <c r="B4963" i="19"/>
  <c r="C4963" i="19"/>
  <c r="D4963" i="19"/>
  <c r="E4963" i="19"/>
  <c r="F4963" i="19" s="1"/>
  <c r="B4964" i="19"/>
  <c r="C4964" i="19"/>
  <c r="D4964" i="19"/>
  <c r="E4964" i="19"/>
  <c r="F4964" i="19" s="1"/>
  <c r="B4965" i="19"/>
  <c r="C4965" i="19"/>
  <c r="A4965" i="19" s="1"/>
  <c r="D4965" i="19"/>
  <c r="E4965" i="19"/>
  <c r="F4965" i="19" s="1"/>
  <c r="A4966" i="19"/>
  <c r="B4966" i="19"/>
  <c r="C4966" i="19"/>
  <c r="D4966" i="19"/>
  <c r="E4966" i="19"/>
  <c r="F4966" i="19" s="1"/>
  <c r="A4967" i="19"/>
  <c r="B4967" i="19"/>
  <c r="C4967" i="19"/>
  <c r="D4967" i="19"/>
  <c r="E4967" i="19"/>
  <c r="F4967" i="19" s="1"/>
  <c r="B4968" i="19"/>
  <c r="C4968" i="19"/>
  <c r="D4968" i="19"/>
  <c r="A4968" i="19" s="1"/>
  <c r="E4968" i="19"/>
  <c r="F4968" i="19" s="1"/>
  <c r="B4969" i="19"/>
  <c r="C4969" i="19"/>
  <c r="D4969" i="19"/>
  <c r="A4969" i="19" s="1"/>
  <c r="E4969" i="19"/>
  <c r="F4969" i="19" s="1"/>
  <c r="A4970" i="19"/>
  <c r="B4970" i="19"/>
  <c r="C4970" i="19"/>
  <c r="D4970" i="19"/>
  <c r="E4970" i="19"/>
  <c r="F4970" i="19"/>
  <c r="B4971" i="19"/>
  <c r="C4971" i="19"/>
  <c r="A4971" i="19" s="1"/>
  <c r="D4971" i="19"/>
  <c r="E4971" i="19"/>
  <c r="F4971" i="19" s="1"/>
  <c r="B4972" i="19"/>
  <c r="C4972" i="19"/>
  <c r="A4972" i="19" s="1"/>
  <c r="D4972" i="19"/>
  <c r="E4972" i="19"/>
  <c r="F4972" i="19" s="1"/>
  <c r="A4973" i="19"/>
  <c r="B4973" i="19"/>
  <c r="C4973" i="19"/>
  <c r="D4973" i="19"/>
  <c r="E4973" i="19"/>
  <c r="F4973" i="19"/>
  <c r="B4974" i="19"/>
  <c r="C4974" i="19"/>
  <c r="A4974" i="19" s="1"/>
  <c r="D4974" i="19"/>
  <c r="E4974" i="19"/>
  <c r="F4974" i="19" s="1"/>
  <c r="B4975" i="19"/>
  <c r="A4975" i="19" s="1"/>
  <c r="C4975" i="19"/>
  <c r="D4975" i="19"/>
  <c r="E4975" i="19"/>
  <c r="F4975" i="19" s="1"/>
  <c r="A4976" i="19"/>
  <c r="B4976" i="19"/>
  <c r="C4976" i="19"/>
  <c r="D4976" i="19"/>
  <c r="E4976" i="19"/>
  <c r="F4976" i="19" s="1"/>
  <c r="A4977" i="19"/>
  <c r="B4977" i="19"/>
  <c r="C4977" i="19"/>
  <c r="D4977" i="19"/>
  <c r="E4977" i="19"/>
  <c r="F4977" i="19" s="1"/>
  <c r="B4978" i="19"/>
  <c r="C4978" i="19"/>
  <c r="A4978" i="19" s="1"/>
  <c r="D4978" i="19"/>
  <c r="E4978" i="19"/>
  <c r="F4978" i="19" s="1"/>
  <c r="A4979" i="19"/>
  <c r="B4979" i="19"/>
  <c r="C4979" i="19"/>
  <c r="D4979" i="19"/>
  <c r="E4979" i="19"/>
  <c r="F4979" i="19" s="1"/>
  <c r="A4980" i="19"/>
  <c r="B4980" i="19"/>
  <c r="C4980" i="19"/>
  <c r="D4980" i="19"/>
  <c r="E4980" i="19"/>
  <c r="F4980" i="19" s="1"/>
  <c r="B4981" i="19"/>
  <c r="C4981" i="19"/>
  <c r="D4981" i="19"/>
  <c r="E4981" i="19"/>
  <c r="F4981" i="19" s="1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 s="1"/>
  <c r="B4984" i="19"/>
  <c r="C4984" i="19"/>
  <c r="D4984" i="19"/>
  <c r="E4984" i="19"/>
  <c r="F4984" i="19" s="1"/>
  <c r="B4985" i="19"/>
  <c r="C4985" i="19"/>
  <c r="D4985" i="19"/>
  <c r="A4985" i="19" s="1"/>
  <c r="E4985" i="19"/>
  <c r="F4985" i="19"/>
  <c r="A4986" i="19"/>
  <c r="B4986" i="19"/>
  <c r="C4986" i="19"/>
  <c r="D4986" i="19"/>
  <c r="E4986" i="19"/>
  <c r="F4986" i="19"/>
  <c r="B4987" i="19"/>
  <c r="C4987" i="19"/>
  <c r="D4987" i="19"/>
  <c r="E4987" i="19"/>
  <c r="F4987" i="19" s="1"/>
  <c r="A4988" i="19"/>
  <c r="B4988" i="19"/>
  <c r="C4988" i="19"/>
  <c r="D4988" i="19"/>
  <c r="E4988" i="19"/>
  <c r="F4988" i="19" s="1"/>
  <c r="B4989" i="19"/>
  <c r="C4989" i="19"/>
  <c r="D4989" i="19"/>
  <c r="A4989" i="19" s="1"/>
  <c r="E4989" i="19"/>
  <c r="F4989" i="19"/>
  <c r="B4990" i="19"/>
  <c r="C4990" i="19"/>
  <c r="A4990" i="19" s="1"/>
  <c r="D4990" i="19"/>
  <c r="E4990" i="19"/>
  <c r="F4990" i="19"/>
  <c r="B4991" i="19"/>
  <c r="A4991" i="19" s="1"/>
  <c r="C4991" i="19"/>
  <c r="D4991" i="19"/>
  <c r="E4991" i="19"/>
  <c r="F4991" i="19" s="1"/>
  <c r="A4992" i="19"/>
  <c r="B4992" i="19"/>
  <c r="C4992" i="19"/>
  <c r="D4992" i="19"/>
  <c r="E4992" i="19"/>
  <c r="F4992" i="19" s="1"/>
  <c r="B4993" i="19"/>
  <c r="C4993" i="19"/>
  <c r="A4993" i="19" s="1"/>
  <c r="D4993" i="19"/>
  <c r="E4993" i="19"/>
  <c r="F4993" i="19" s="1"/>
  <c r="B4994" i="19"/>
  <c r="C4994" i="19"/>
  <c r="A4994" i="19" s="1"/>
  <c r="D4994" i="19"/>
  <c r="E4994" i="19"/>
  <c r="F4994" i="19"/>
  <c r="A4995" i="19"/>
  <c r="B4995" i="19"/>
  <c r="C4995" i="19"/>
  <c r="D4995" i="19"/>
  <c r="E4995" i="19"/>
  <c r="F4995" i="19" s="1"/>
  <c r="B4996" i="19"/>
  <c r="C4996" i="19"/>
  <c r="A4996" i="19" s="1"/>
  <c r="D4996" i="19"/>
  <c r="E4996" i="19"/>
  <c r="F4996" i="19" s="1"/>
  <c r="B4997" i="19"/>
  <c r="C4997" i="19"/>
  <c r="A4997" i="19" s="1"/>
  <c r="D4997" i="19"/>
  <c r="E4997" i="19"/>
  <c r="F4997" i="19" s="1"/>
  <c r="A4998" i="19"/>
  <c r="B4998" i="19"/>
  <c r="C4998" i="19"/>
  <c r="D4998" i="19"/>
  <c r="E4998" i="19"/>
  <c r="F4998" i="19" s="1"/>
  <c r="B4999" i="19"/>
  <c r="C4999" i="19"/>
  <c r="A4999" i="19" s="1"/>
  <c r="D4999" i="19"/>
  <c r="E4999" i="19"/>
  <c r="F4999" i="19" s="1"/>
  <c r="B5000" i="19"/>
  <c r="A5000" i="19" s="1"/>
  <c r="C5000" i="19"/>
  <c r="D5000" i="19"/>
  <c r="E5000" i="19"/>
  <c r="F5000" i="19" s="1"/>
  <c r="A5001" i="19"/>
  <c r="B5001" i="19"/>
  <c r="C5001" i="19"/>
  <c r="D5001" i="19"/>
  <c r="E5001" i="19"/>
  <c r="F5001" i="19" s="1"/>
  <c r="B5002" i="19"/>
  <c r="C5002" i="19"/>
  <c r="A5002" i="19" s="1"/>
  <c r="D5002" i="19"/>
  <c r="E5002" i="19"/>
  <c r="F5002" i="19"/>
  <c r="A5003" i="19"/>
  <c r="B5003" i="19"/>
  <c r="C5003" i="19"/>
  <c r="D5003" i="19"/>
  <c r="E5003" i="19"/>
  <c r="F5003" i="19" s="1"/>
  <c r="A5004" i="19"/>
  <c r="B5004" i="19"/>
  <c r="C5004" i="19"/>
  <c r="D5004" i="19"/>
  <c r="E5004" i="19"/>
  <c r="F5004" i="19" s="1"/>
  <c r="B5005" i="19"/>
  <c r="C5005" i="19"/>
  <c r="D5005" i="19"/>
  <c r="E5005" i="19"/>
  <c r="F5005" i="19"/>
  <c r="A5006" i="19"/>
  <c r="B5006" i="19"/>
  <c r="C5006" i="19"/>
  <c r="D5006" i="19"/>
  <c r="E5006" i="19"/>
  <c r="F5006" i="19"/>
  <c r="B5007" i="19"/>
  <c r="A5007" i="19" s="1"/>
  <c r="C5007" i="19"/>
  <c r="D5007" i="19"/>
  <c r="E5007" i="19"/>
  <c r="F5007" i="19" s="1"/>
  <c r="B5008" i="19"/>
  <c r="C5008" i="19"/>
  <c r="A5008" i="19" s="1"/>
  <c r="D5008" i="19"/>
  <c r="E5008" i="19"/>
  <c r="F5008" i="19" s="1"/>
  <c r="B5009" i="19"/>
  <c r="C5009" i="19"/>
  <c r="A5009" i="19" s="1"/>
  <c r="D5009" i="19"/>
  <c r="E5009" i="19"/>
  <c r="F5009" i="19"/>
  <c r="B5010" i="19"/>
  <c r="C5010" i="19"/>
  <c r="A5010" i="19" s="1"/>
  <c r="D5010" i="19"/>
  <c r="E5010" i="19"/>
  <c r="F5010" i="19" s="1"/>
  <c r="A5011" i="19"/>
  <c r="B5011" i="19"/>
  <c r="C5011" i="19"/>
  <c r="D5011" i="19"/>
  <c r="E5011" i="19"/>
  <c r="F5011" i="19" s="1"/>
  <c r="B5012" i="19"/>
  <c r="A5012" i="19" s="1"/>
  <c r="C5012" i="19"/>
  <c r="D5012" i="19"/>
  <c r="E5012" i="19"/>
  <c r="F5012" i="19" s="1"/>
  <c r="B5013" i="19"/>
  <c r="C5013" i="19"/>
  <c r="A5013" i="19" s="1"/>
  <c r="D5013" i="19"/>
  <c r="E5013" i="19"/>
  <c r="F5013" i="19"/>
  <c r="A5014" i="19"/>
  <c r="B5014" i="19"/>
  <c r="C5014" i="19"/>
  <c r="D5014" i="19"/>
  <c r="E5014" i="19"/>
  <c r="F5014" i="19" s="1"/>
  <c r="B5015" i="19"/>
  <c r="A5015" i="19" s="1"/>
  <c r="C5015" i="19"/>
  <c r="D5015" i="19"/>
  <c r="E5015" i="19"/>
  <c r="F5015" i="19" s="1"/>
  <c r="A5016" i="19"/>
  <c r="B5016" i="19"/>
  <c r="C5016" i="19"/>
  <c r="D5016" i="19"/>
  <c r="E5016" i="19"/>
  <c r="F5016" i="19" s="1"/>
  <c r="B5017" i="19"/>
  <c r="C5017" i="19"/>
  <c r="D5017" i="19"/>
  <c r="A5017" i="19" s="1"/>
  <c r="E5017" i="19"/>
  <c r="F5017" i="19" s="1"/>
  <c r="B5018" i="19"/>
  <c r="C5018" i="19"/>
  <c r="A5018" i="19" s="1"/>
  <c r="D5018" i="19"/>
  <c r="E5018" i="19"/>
  <c r="F5018" i="19"/>
  <c r="A5019" i="19"/>
  <c r="B5019" i="19"/>
  <c r="C5019" i="19"/>
  <c r="D5019" i="19"/>
  <c r="E5019" i="19"/>
  <c r="F5019" i="19" s="1"/>
  <c r="B5020" i="19"/>
  <c r="C5020" i="19"/>
  <c r="D5020" i="19"/>
  <c r="E5020" i="19"/>
  <c r="F5020" i="19" s="1"/>
  <c r="B5021" i="19"/>
  <c r="C5021" i="19"/>
  <c r="A5021" i="19" s="1"/>
  <c r="D5021" i="19"/>
  <c r="E5021" i="19"/>
  <c r="F5021" i="19"/>
  <c r="A5022" i="19"/>
  <c r="B5022" i="19"/>
  <c r="C5022" i="19"/>
  <c r="D5022" i="19"/>
  <c r="E5022" i="19"/>
  <c r="F5022" i="19" s="1"/>
  <c r="B5023" i="19"/>
  <c r="C5023" i="19"/>
  <c r="D5023" i="19"/>
  <c r="E5023" i="19"/>
  <c r="F5023" i="19" s="1"/>
  <c r="B5024" i="19"/>
  <c r="A5024" i="19" s="1"/>
  <c r="C5024" i="19"/>
  <c r="D5024" i="19"/>
  <c r="E5024" i="19"/>
  <c r="F5024" i="19" s="1"/>
  <c r="A5025" i="19"/>
  <c r="B5025" i="19"/>
  <c r="C5025" i="19"/>
  <c r="D5025" i="19"/>
  <c r="E5025" i="19"/>
  <c r="F5025" i="19" s="1"/>
  <c r="B5026" i="19"/>
  <c r="C5026" i="19"/>
  <c r="A5026" i="19" s="1"/>
  <c r="D5026" i="19"/>
  <c r="E5026" i="19"/>
  <c r="F5026" i="19" s="1"/>
  <c r="B5027" i="19"/>
  <c r="A5027" i="19" s="1"/>
  <c r="C5027" i="19"/>
  <c r="D5027" i="19"/>
  <c r="E5027" i="19"/>
  <c r="F5027" i="19" s="1"/>
  <c r="B5028" i="19"/>
  <c r="A5028" i="19" s="1"/>
  <c r="C5028" i="19"/>
  <c r="D5028" i="19"/>
  <c r="E5028" i="19"/>
  <c r="F5028" i="19" s="1"/>
  <c r="B5029" i="19"/>
  <c r="C5029" i="19"/>
  <c r="A5029" i="19" s="1"/>
  <c r="D5029" i="19"/>
  <c r="E5029" i="19"/>
  <c r="F5029" i="19"/>
  <c r="A5030" i="19"/>
  <c r="B5030" i="19"/>
  <c r="C5030" i="19"/>
  <c r="D5030" i="19"/>
  <c r="E5030" i="19"/>
  <c r="F5030" i="19" s="1"/>
  <c r="A5031" i="19"/>
  <c r="B5031" i="19"/>
  <c r="C5031" i="19"/>
  <c r="D5031" i="19"/>
  <c r="E5031" i="19"/>
  <c r="F5031" i="19" s="1"/>
  <c r="B5032" i="19"/>
  <c r="C5032" i="19"/>
  <c r="D5032" i="19"/>
  <c r="A5032" i="19" s="1"/>
  <c r="E5032" i="19"/>
  <c r="F5032" i="19" s="1"/>
  <c r="B5033" i="19"/>
  <c r="C5033" i="19"/>
  <c r="D5033" i="19"/>
  <c r="A5033" i="19" s="1"/>
  <c r="E5033" i="19"/>
  <c r="F5033" i="19" s="1"/>
  <c r="A5034" i="19"/>
  <c r="B5034" i="19"/>
  <c r="C5034" i="19"/>
  <c r="D5034" i="19"/>
  <c r="E5034" i="19"/>
  <c r="F5034" i="19"/>
  <c r="B5035" i="19"/>
  <c r="C5035" i="19"/>
  <c r="A5035" i="19" s="1"/>
  <c r="D5035" i="19"/>
  <c r="E5035" i="19"/>
  <c r="F5035" i="19" s="1"/>
  <c r="B5036" i="19"/>
  <c r="C5036" i="19"/>
  <c r="A5036" i="19" s="1"/>
  <c r="D5036" i="19"/>
  <c r="E5036" i="19"/>
  <c r="F5036" i="19" s="1"/>
  <c r="A5037" i="19"/>
  <c r="B5037" i="19"/>
  <c r="C5037" i="19"/>
  <c r="D5037" i="19"/>
  <c r="E5037" i="19"/>
  <c r="F5037" i="19"/>
  <c r="B5038" i="19"/>
  <c r="C5038" i="19"/>
  <c r="A5038" i="19" s="1"/>
  <c r="D5038" i="19"/>
  <c r="E5038" i="19"/>
  <c r="F5038" i="19" s="1"/>
  <c r="B5039" i="19"/>
  <c r="A5039" i="19" s="1"/>
  <c r="C5039" i="19"/>
  <c r="D5039" i="19"/>
  <c r="E5039" i="19"/>
  <c r="F5039" i="19" s="1"/>
  <c r="B5040" i="19"/>
  <c r="A5040" i="19" s="1"/>
  <c r="C5040" i="19"/>
  <c r="D5040" i="19"/>
  <c r="E5040" i="19"/>
  <c r="F5040" i="19" s="1"/>
  <c r="B5041" i="19"/>
  <c r="C5041" i="19"/>
  <c r="D5041" i="19"/>
  <c r="A5041" i="19" s="1"/>
  <c r="E5041" i="19"/>
  <c r="F5041" i="19" s="1"/>
  <c r="B5042" i="19"/>
  <c r="C5042" i="19"/>
  <c r="A5042" i="19" s="1"/>
  <c r="D5042" i="19"/>
  <c r="E5042" i="19"/>
  <c r="F5042" i="19" s="1"/>
  <c r="B5043" i="19"/>
  <c r="A5043" i="19" s="1"/>
  <c r="C5043" i="19"/>
  <c r="D5043" i="19"/>
  <c r="E5043" i="19"/>
  <c r="F5043" i="19" s="1"/>
  <c r="B5044" i="19"/>
  <c r="C5044" i="19"/>
  <c r="D5044" i="19"/>
  <c r="A5044" i="19" s="1"/>
  <c r="E5044" i="19"/>
  <c r="F5044" i="19" s="1"/>
  <c r="B5045" i="19"/>
  <c r="C5045" i="19"/>
  <c r="D5045" i="19"/>
  <c r="E5045" i="19"/>
  <c r="F5045" i="19" s="1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 s="1"/>
  <c r="B5048" i="19"/>
  <c r="C5048" i="19"/>
  <c r="A5048" i="19" s="1"/>
  <c r="D5048" i="19"/>
  <c r="E5048" i="19"/>
  <c r="F5048" i="19" s="1"/>
  <c r="B5049" i="19"/>
  <c r="C5049" i="19"/>
  <c r="D5049" i="19"/>
  <c r="A5049" i="19" s="1"/>
  <c r="E5049" i="19"/>
  <c r="F5049" i="19"/>
  <c r="A5050" i="19"/>
  <c r="B5050" i="19"/>
  <c r="C5050" i="19"/>
  <c r="D5050" i="19"/>
  <c r="E5050" i="19"/>
  <c r="F5050" i="19"/>
  <c r="B5051" i="19"/>
  <c r="A5051" i="19" s="1"/>
  <c r="C5051" i="19"/>
  <c r="D5051" i="19"/>
  <c r="E5051" i="19"/>
  <c r="F5051" i="19" s="1"/>
  <c r="A5052" i="19"/>
  <c r="B5052" i="19"/>
  <c r="C5052" i="19"/>
  <c r="D5052" i="19"/>
  <c r="E5052" i="19"/>
  <c r="F5052" i="19" s="1"/>
  <c r="B5053" i="19"/>
  <c r="C5053" i="19"/>
  <c r="D5053" i="19"/>
  <c r="A5053" i="19" s="1"/>
  <c r="E5053" i="19"/>
  <c r="F5053" i="19"/>
  <c r="B5054" i="19"/>
  <c r="C5054" i="19"/>
  <c r="A5054" i="19" s="1"/>
  <c r="D5054" i="19"/>
  <c r="E5054" i="19"/>
  <c r="F5054" i="19"/>
  <c r="B5055" i="19"/>
  <c r="A5055" i="19" s="1"/>
  <c r="C5055" i="19"/>
  <c r="D5055" i="19"/>
  <c r="E5055" i="19"/>
  <c r="F5055" i="19" s="1"/>
  <c r="A5056" i="19"/>
  <c r="B5056" i="19"/>
  <c r="C5056" i="19"/>
  <c r="D5056" i="19"/>
  <c r="E5056" i="19"/>
  <c r="F5056" i="19" s="1"/>
  <c r="B5057" i="19"/>
  <c r="C5057" i="19"/>
  <c r="A5057" i="19" s="1"/>
  <c r="D5057" i="19"/>
  <c r="E5057" i="19"/>
  <c r="F5057" i="19" s="1"/>
  <c r="B5058" i="19"/>
  <c r="C5058" i="19"/>
  <c r="A5058" i="19" s="1"/>
  <c r="D5058" i="19"/>
  <c r="E5058" i="19"/>
  <c r="F5058" i="19"/>
  <c r="A5059" i="19"/>
  <c r="B5059" i="19"/>
  <c r="C5059" i="19"/>
  <c r="D5059" i="19"/>
  <c r="E5059" i="19"/>
  <c r="F5059" i="19" s="1"/>
  <c r="B5060" i="19"/>
  <c r="C5060" i="19"/>
  <c r="A5060" i="19" s="1"/>
  <c r="D5060" i="19"/>
  <c r="E5060" i="19"/>
  <c r="F5060" i="19" s="1"/>
  <c r="B5061" i="19"/>
  <c r="C5061" i="19"/>
  <c r="D5061" i="19"/>
  <c r="E5061" i="19"/>
  <c r="F5061" i="19" s="1"/>
  <c r="A5062" i="19"/>
  <c r="B5062" i="19"/>
  <c r="C5062" i="19"/>
  <c r="D5062" i="19"/>
  <c r="E5062" i="19"/>
  <c r="F5062" i="19" s="1"/>
  <c r="B5063" i="19"/>
  <c r="C5063" i="19"/>
  <c r="A5063" i="19" s="1"/>
  <c r="D5063" i="19"/>
  <c r="E5063" i="19"/>
  <c r="F5063" i="19" s="1"/>
  <c r="B5064" i="19"/>
  <c r="C5064" i="19"/>
  <c r="D5064" i="19"/>
  <c r="E5064" i="19"/>
  <c r="F5064" i="19" s="1"/>
  <c r="A5065" i="19"/>
  <c r="B5065" i="19"/>
  <c r="C5065" i="19"/>
  <c r="D5065" i="19"/>
  <c r="E5065" i="19"/>
  <c r="F5065" i="19"/>
  <c r="B5066" i="19"/>
  <c r="C5066" i="19"/>
  <c r="A5066" i="19" s="1"/>
  <c r="D5066" i="19"/>
  <c r="E5066" i="19"/>
  <c r="F5066" i="19"/>
  <c r="A5067" i="19"/>
  <c r="B5067" i="19"/>
  <c r="C5067" i="19"/>
  <c r="D5067" i="19"/>
  <c r="E5067" i="19"/>
  <c r="F5067" i="19" s="1"/>
  <c r="B5068" i="19"/>
  <c r="C5068" i="19"/>
  <c r="D5068" i="19"/>
  <c r="A5068" i="19" s="1"/>
  <c r="E5068" i="19"/>
  <c r="F5068" i="19" s="1"/>
  <c r="B5069" i="19"/>
  <c r="C5069" i="19"/>
  <c r="A5069" i="19" s="1"/>
  <c r="D5069" i="19"/>
  <c r="E5069" i="19"/>
  <c r="F5069" i="19"/>
  <c r="A5070" i="19"/>
  <c r="B5070" i="19"/>
  <c r="C5070" i="19"/>
  <c r="D5070" i="19"/>
  <c r="E5070" i="19"/>
  <c r="F5070" i="19" s="1"/>
  <c r="B5071" i="19"/>
  <c r="A5071" i="19" s="1"/>
  <c r="C5071" i="19"/>
  <c r="D5071" i="19"/>
  <c r="E5071" i="19"/>
  <c r="F5071" i="19" s="1"/>
  <c r="B5072" i="19"/>
  <c r="C5072" i="19"/>
  <c r="A5072" i="19" s="1"/>
  <c r="D5072" i="19"/>
  <c r="E5072" i="19"/>
  <c r="F5072" i="19" s="1"/>
  <c r="B5073" i="19"/>
  <c r="C5073" i="19"/>
  <c r="A5073" i="19" s="1"/>
  <c r="D5073" i="19"/>
  <c r="E5073" i="19"/>
  <c r="F5073" i="19"/>
  <c r="B5074" i="19"/>
  <c r="C5074" i="19"/>
  <c r="A5074" i="19" s="1"/>
  <c r="D5074" i="19"/>
  <c r="E5074" i="19"/>
  <c r="F5074" i="19" s="1"/>
  <c r="A5075" i="19"/>
  <c r="B5075" i="19"/>
  <c r="C5075" i="19"/>
  <c r="D5075" i="19"/>
  <c r="E5075" i="19"/>
  <c r="F5075" i="19" s="1"/>
  <c r="B5076" i="19"/>
  <c r="C5076" i="19"/>
  <c r="D5076" i="19"/>
  <c r="E5076" i="19"/>
  <c r="F5076" i="19" s="1"/>
  <c r="B5077" i="19"/>
  <c r="C5077" i="19"/>
  <c r="A5077" i="19" s="1"/>
  <c r="D5077" i="19"/>
  <c r="E5077" i="19"/>
  <c r="F5077" i="19"/>
  <c r="A5078" i="19"/>
  <c r="B5078" i="19"/>
  <c r="C5078" i="19"/>
  <c r="D5078" i="19"/>
  <c r="E5078" i="19"/>
  <c r="F5078" i="19" s="1"/>
  <c r="B5079" i="19"/>
  <c r="A5079" i="19" s="1"/>
  <c r="C5079" i="19"/>
  <c r="D5079" i="19"/>
  <c r="E5079" i="19"/>
  <c r="F5079" i="19" s="1"/>
  <c r="A5080" i="19"/>
  <c r="B5080" i="19"/>
  <c r="C5080" i="19"/>
  <c r="D5080" i="19"/>
  <c r="E5080" i="19"/>
  <c r="F5080" i="19" s="1"/>
  <c r="A5081" i="19"/>
  <c r="B5081" i="19"/>
  <c r="C5081" i="19"/>
  <c r="D5081" i="19"/>
  <c r="E5081" i="19"/>
  <c r="F5081" i="19" s="1"/>
  <c r="B5082" i="19"/>
  <c r="C5082" i="19"/>
  <c r="A5082" i="19" s="1"/>
  <c r="D5082" i="19"/>
  <c r="E5082" i="19"/>
  <c r="F5082" i="19"/>
  <c r="A5083" i="19"/>
  <c r="B5083" i="19"/>
  <c r="C5083" i="19"/>
  <c r="D5083" i="19"/>
  <c r="E5083" i="19"/>
  <c r="F5083" i="19" s="1"/>
  <c r="B5084" i="19"/>
  <c r="C5084" i="19"/>
  <c r="A5084" i="19" s="1"/>
  <c r="D5084" i="19"/>
  <c r="E5084" i="19"/>
  <c r="F5084" i="19" s="1"/>
  <c r="B5085" i="19"/>
  <c r="C5085" i="19"/>
  <c r="A5085" i="19" s="1"/>
  <c r="D5085" i="19"/>
  <c r="E5085" i="19"/>
  <c r="F5085" i="19"/>
  <c r="A5086" i="19"/>
  <c r="B5086" i="19"/>
  <c r="C5086" i="19"/>
  <c r="D5086" i="19"/>
  <c r="E5086" i="19"/>
  <c r="F5086" i="19" s="1"/>
  <c r="B5087" i="19"/>
  <c r="C5087" i="19"/>
  <c r="D5087" i="19"/>
  <c r="E5087" i="19"/>
  <c r="F5087" i="19" s="1"/>
  <c r="B5088" i="19"/>
  <c r="C5088" i="19"/>
  <c r="D5088" i="19"/>
  <c r="E5088" i="19"/>
  <c r="F5088" i="19" s="1"/>
  <c r="A5089" i="19"/>
  <c r="B5089" i="19"/>
  <c r="C5089" i="19"/>
  <c r="D5089" i="19"/>
  <c r="E5089" i="19"/>
  <c r="F5089" i="19"/>
  <c r="B5090" i="19"/>
  <c r="C5090" i="19"/>
  <c r="A5090" i="19" s="1"/>
  <c r="D5090" i="19"/>
  <c r="E5090" i="19"/>
  <c r="F5090" i="19" s="1"/>
  <c r="B5091" i="19"/>
  <c r="A5091" i="19" s="1"/>
  <c r="C5091" i="19"/>
  <c r="D5091" i="19"/>
  <c r="E5091" i="19"/>
  <c r="F5091" i="19" s="1"/>
  <c r="A5092" i="19"/>
  <c r="B5092" i="19"/>
  <c r="C5092" i="19"/>
  <c r="D5092" i="19"/>
  <c r="E5092" i="19"/>
  <c r="F5092" i="19" s="1"/>
  <c r="B5093" i="19"/>
  <c r="C5093" i="19"/>
  <c r="A5093" i="19" s="1"/>
  <c r="D5093" i="19"/>
  <c r="E5093" i="19"/>
  <c r="F5093" i="19" s="1"/>
  <c r="A5094" i="19"/>
  <c r="B5094" i="19"/>
  <c r="C5094" i="19"/>
  <c r="D5094" i="19"/>
  <c r="E5094" i="19"/>
  <c r="F5094" i="19" s="1"/>
  <c r="A5095" i="19"/>
  <c r="B5095" i="19"/>
  <c r="C5095" i="19"/>
  <c r="D5095" i="19"/>
  <c r="E5095" i="19"/>
  <c r="F5095" i="19" s="1"/>
  <c r="B5096" i="19"/>
  <c r="C5096" i="19"/>
  <c r="D5096" i="19"/>
  <c r="A5096" i="19" s="1"/>
  <c r="E5096" i="19"/>
  <c r="F5096" i="19" s="1"/>
  <c r="B5097" i="19"/>
  <c r="C5097" i="19"/>
  <c r="D5097" i="19"/>
  <c r="A5097" i="19" s="1"/>
  <c r="E5097" i="19"/>
  <c r="F5097" i="19" s="1"/>
  <c r="A5098" i="19"/>
  <c r="B5098" i="19"/>
  <c r="C5098" i="19"/>
  <c r="D5098" i="19"/>
  <c r="E5098" i="19"/>
  <c r="F5098" i="19"/>
  <c r="B5099" i="19"/>
  <c r="C5099" i="19"/>
  <c r="A5099" i="19" s="1"/>
  <c r="D5099" i="19"/>
  <c r="E5099" i="19"/>
  <c r="F5099" i="19" s="1"/>
  <c r="B5100" i="19"/>
  <c r="C5100" i="19"/>
  <c r="A5100" i="19" s="1"/>
  <c r="D5100" i="19"/>
  <c r="E5100" i="19"/>
  <c r="F5100" i="19" s="1"/>
  <c r="A5101" i="19"/>
  <c r="B5101" i="19"/>
  <c r="C5101" i="19"/>
  <c r="D5101" i="19"/>
  <c r="E5101" i="19"/>
  <c r="F5101" i="19"/>
  <c r="B5102" i="19"/>
  <c r="C5102" i="19"/>
  <c r="A5102" i="19" s="1"/>
  <c r="D5102" i="19"/>
  <c r="E5102" i="19"/>
  <c r="F5102" i="19" s="1"/>
  <c r="B5103" i="19"/>
  <c r="C5103" i="19"/>
  <c r="D5103" i="19"/>
  <c r="E5103" i="19"/>
  <c r="F5103" i="19" s="1"/>
  <c r="A5104" i="19"/>
  <c r="B5104" i="19"/>
  <c r="C5104" i="19"/>
  <c r="D5104" i="19"/>
  <c r="E5104" i="19"/>
  <c r="F5104" i="19" s="1"/>
  <c r="A5105" i="19"/>
  <c r="B5105" i="19"/>
  <c r="C5105" i="19"/>
  <c r="D5105" i="19"/>
  <c r="E5105" i="19"/>
  <c r="F5105" i="19" s="1"/>
  <c r="B5106" i="19"/>
  <c r="C5106" i="19"/>
  <c r="A5106" i="19" s="1"/>
  <c r="D5106" i="19"/>
  <c r="E5106" i="19"/>
  <c r="F5106" i="19" s="1"/>
  <c r="A5107" i="19"/>
  <c r="B5107" i="19"/>
  <c r="C5107" i="19"/>
  <c r="D5107" i="19"/>
  <c r="E5107" i="19"/>
  <c r="F5107" i="19" s="1"/>
  <c r="B5108" i="19"/>
  <c r="C5108" i="19"/>
  <c r="D5108" i="19"/>
  <c r="A5108" i="19" s="1"/>
  <c r="E5108" i="19"/>
  <c r="F5108" i="19" s="1"/>
  <c r="B5109" i="19"/>
  <c r="C5109" i="19"/>
  <c r="D5109" i="19"/>
  <c r="E5109" i="19"/>
  <c r="F5109" i="19" s="1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 s="1"/>
  <c r="B5112" i="19"/>
  <c r="C5112" i="19"/>
  <c r="D5112" i="19"/>
  <c r="E5112" i="19"/>
  <c r="F5112" i="19" s="1"/>
  <c r="B5113" i="19"/>
  <c r="C5113" i="19"/>
  <c r="D5113" i="19"/>
  <c r="A5113" i="19" s="1"/>
  <c r="E5113" i="19"/>
  <c r="F5113" i="19"/>
  <c r="A5114" i="19"/>
  <c r="B5114" i="19"/>
  <c r="C5114" i="19"/>
  <c r="D5114" i="19"/>
  <c r="E5114" i="19"/>
  <c r="F5114" i="19"/>
  <c r="B5115" i="19"/>
  <c r="A5115" i="19" s="1"/>
  <c r="C5115" i="19"/>
  <c r="D5115" i="19"/>
  <c r="E5115" i="19"/>
  <c r="F5115" i="19" s="1"/>
  <c r="A5116" i="19"/>
  <c r="B5116" i="19"/>
  <c r="C5116" i="19"/>
  <c r="D5116" i="19"/>
  <c r="E5116" i="19"/>
  <c r="F5116" i="19" s="1"/>
  <c r="A5117" i="19"/>
  <c r="B5117" i="19"/>
  <c r="C5117" i="19"/>
  <c r="D5117" i="19"/>
  <c r="E5117" i="19"/>
  <c r="F5117" i="19"/>
  <c r="B5118" i="19"/>
  <c r="C5118" i="19"/>
  <c r="A5118" i="19" s="1"/>
  <c r="D5118" i="19"/>
  <c r="E5118" i="19"/>
  <c r="F5118" i="19"/>
  <c r="B5119" i="19"/>
  <c r="A5119" i="19" s="1"/>
  <c r="C5119" i="19"/>
  <c r="D5119" i="19"/>
  <c r="E5119" i="19"/>
  <c r="F5119" i="19" s="1"/>
  <c r="A5120" i="19"/>
  <c r="B5120" i="19"/>
  <c r="C5120" i="19"/>
  <c r="D5120" i="19"/>
  <c r="E5120" i="19"/>
  <c r="F5120" i="19" s="1"/>
  <c r="B5121" i="19"/>
  <c r="C5121" i="19"/>
  <c r="A5121" i="19" s="1"/>
  <c r="D5121" i="19"/>
  <c r="E5121" i="19"/>
  <c r="F5121" i="19" s="1"/>
  <c r="B5122" i="19"/>
  <c r="C5122" i="19"/>
  <c r="A5122" i="19" s="1"/>
  <c r="D5122" i="19"/>
  <c r="E5122" i="19"/>
  <c r="F5122" i="19"/>
  <c r="A5123" i="19"/>
  <c r="B5123" i="19"/>
  <c r="C5123" i="19"/>
  <c r="D5123" i="19"/>
  <c r="E5123" i="19"/>
  <c r="F5123" i="19" s="1"/>
  <c r="B5124" i="19"/>
  <c r="C5124" i="19"/>
  <c r="D5124" i="19"/>
  <c r="E5124" i="19"/>
  <c r="F5124" i="19" s="1"/>
  <c r="B5125" i="19"/>
  <c r="C5125" i="19"/>
  <c r="A5125" i="19" s="1"/>
  <c r="D5125" i="19"/>
  <c r="E5125" i="19"/>
  <c r="F5125" i="19" s="1"/>
  <c r="A5126" i="19"/>
  <c r="B5126" i="19"/>
  <c r="C5126" i="19"/>
  <c r="D5126" i="19"/>
  <c r="E5126" i="19"/>
  <c r="F5126" i="19" s="1"/>
  <c r="B5127" i="19"/>
  <c r="C5127" i="19"/>
  <c r="A5127" i="19" s="1"/>
  <c r="D5127" i="19"/>
  <c r="E5127" i="19"/>
  <c r="F5127" i="19" s="1"/>
  <c r="B5128" i="19"/>
  <c r="A5128" i="19" s="1"/>
  <c r="C5128" i="19"/>
  <c r="D5128" i="19"/>
  <c r="E5128" i="19"/>
  <c r="F5128" i="19" s="1"/>
  <c r="A5129" i="19"/>
  <c r="B5129" i="19"/>
  <c r="C5129" i="19"/>
  <c r="D5129" i="19"/>
  <c r="E5129" i="19"/>
  <c r="F5129" i="19" s="1"/>
  <c r="B5130" i="19"/>
  <c r="C5130" i="19"/>
  <c r="A5130" i="19" s="1"/>
  <c r="D5130" i="19"/>
  <c r="E5130" i="19"/>
  <c r="F5130" i="19"/>
  <c r="A5131" i="19"/>
  <c r="B5131" i="19"/>
  <c r="C5131" i="19"/>
  <c r="D5131" i="19"/>
  <c r="E5131" i="19"/>
  <c r="F5131" i="19" s="1"/>
  <c r="A5132" i="19"/>
  <c r="B5132" i="19"/>
  <c r="C5132" i="19"/>
  <c r="D5132" i="19"/>
  <c r="E5132" i="19"/>
  <c r="F5132" i="19" s="1"/>
  <c r="B5133" i="19"/>
  <c r="C5133" i="19"/>
  <c r="D5133" i="19"/>
  <c r="E5133" i="19"/>
  <c r="F5133" i="19"/>
  <c r="A5134" i="19"/>
  <c r="B5134" i="19"/>
  <c r="C5134" i="19"/>
  <c r="D5134" i="19"/>
  <c r="E5134" i="19"/>
  <c r="F5134" i="19"/>
  <c r="B5135" i="19"/>
  <c r="A5135" i="19" s="1"/>
  <c r="C5135" i="19"/>
  <c r="D5135" i="19"/>
  <c r="E5135" i="19"/>
  <c r="F5135" i="19" s="1"/>
  <c r="B5136" i="19"/>
  <c r="C5136" i="19"/>
  <c r="A5136" i="19" s="1"/>
  <c r="D5136" i="19"/>
  <c r="E5136" i="19"/>
  <c r="F5136" i="19" s="1"/>
  <c r="B5137" i="19"/>
  <c r="C5137" i="19"/>
  <c r="A5137" i="19" s="1"/>
  <c r="D5137" i="19"/>
  <c r="E5137" i="19"/>
  <c r="F5137" i="19"/>
  <c r="B5138" i="19"/>
  <c r="C5138" i="19"/>
  <c r="A5138" i="19" s="1"/>
  <c r="D5138" i="19"/>
  <c r="E5138" i="19"/>
  <c r="F5138" i="19" s="1"/>
  <c r="A5139" i="19"/>
  <c r="B5139" i="19"/>
  <c r="C5139" i="19"/>
  <c r="D5139" i="19"/>
  <c r="E5139" i="19"/>
  <c r="F5139" i="19" s="1"/>
  <c r="B5140" i="19"/>
  <c r="A5140" i="19" s="1"/>
  <c r="C5140" i="19"/>
  <c r="D5140" i="19"/>
  <c r="E5140" i="19"/>
  <c r="F5140" i="19" s="1"/>
  <c r="B5141" i="19"/>
  <c r="C5141" i="19"/>
  <c r="A5141" i="19" s="1"/>
  <c r="D5141" i="19"/>
  <c r="E5141" i="19"/>
  <c r="F5141" i="19"/>
  <c r="A5142" i="19"/>
  <c r="B5142" i="19"/>
  <c r="C5142" i="19"/>
  <c r="D5142" i="19"/>
  <c r="E5142" i="19"/>
  <c r="F5142" i="19" s="1"/>
  <c r="B5143" i="19"/>
  <c r="A5143" i="19" s="1"/>
  <c r="C5143" i="19"/>
  <c r="D5143" i="19"/>
  <c r="E5143" i="19"/>
  <c r="F5143" i="19" s="1"/>
  <c r="B5144" i="19"/>
  <c r="A5144" i="19" s="1"/>
  <c r="C5144" i="19"/>
  <c r="D5144" i="19"/>
  <c r="E5144" i="19"/>
  <c r="F5144" i="19" s="1"/>
  <c r="B5145" i="19"/>
  <c r="C5145" i="19"/>
  <c r="D5145" i="19"/>
  <c r="A5145" i="19" s="1"/>
  <c r="E5145" i="19"/>
  <c r="F5145" i="19" s="1"/>
  <c r="B5146" i="19"/>
  <c r="C5146" i="19"/>
  <c r="A5146" i="19" s="1"/>
  <c r="D5146" i="19"/>
  <c r="E5146" i="19"/>
  <c r="F5146" i="19"/>
  <c r="A5147" i="19"/>
  <c r="B5147" i="19"/>
  <c r="C5147" i="19"/>
  <c r="D5147" i="19"/>
  <c r="E5147" i="19"/>
  <c r="F5147" i="19" s="1"/>
  <c r="B5148" i="19"/>
  <c r="C5148" i="19"/>
  <c r="A5148" i="19" s="1"/>
  <c r="D5148" i="19"/>
  <c r="E5148" i="19"/>
  <c r="F5148" i="19" s="1"/>
  <c r="B5149" i="19"/>
  <c r="C5149" i="19"/>
  <c r="A5149" i="19" s="1"/>
  <c r="D5149" i="19"/>
  <c r="E5149" i="19"/>
  <c r="F5149" i="19"/>
  <c r="A5150" i="19"/>
  <c r="B5150" i="19"/>
  <c r="C5150" i="19"/>
  <c r="D5150" i="19"/>
  <c r="E5150" i="19"/>
  <c r="F5150" i="19" s="1"/>
  <c r="B5151" i="19"/>
  <c r="C5151" i="19"/>
  <c r="D5151" i="19"/>
  <c r="E5151" i="19"/>
  <c r="F5151" i="19" s="1"/>
  <c r="B5152" i="19"/>
  <c r="A5152" i="19" s="1"/>
  <c r="C5152" i="19"/>
  <c r="D5152" i="19"/>
  <c r="E5152" i="19"/>
  <c r="F5152" i="19" s="1"/>
  <c r="A5153" i="19"/>
  <c r="B5153" i="19"/>
  <c r="C5153" i="19"/>
  <c r="D5153" i="19"/>
  <c r="E5153" i="19"/>
  <c r="F5153" i="19" s="1"/>
  <c r="B5154" i="19"/>
  <c r="C5154" i="19"/>
  <c r="A5154" i="19" s="1"/>
  <c r="D5154" i="19"/>
  <c r="E5154" i="19"/>
  <c r="F5154" i="19" s="1"/>
  <c r="B5155" i="19"/>
  <c r="A5155" i="19" s="1"/>
  <c r="C5155" i="19"/>
  <c r="D5155" i="19"/>
  <c r="E5155" i="19"/>
  <c r="F5155" i="19" s="1"/>
  <c r="B5156" i="19"/>
  <c r="A5156" i="19" s="1"/>
  <c r="C5156" i="19"/>
  <c r="D5156" i="19"/>
  <c r="E5156" i="19"/>
  <c r="F5156" i="19" s="1"/>
  <c r="B5157" i="19"/>
  <c r="C5157" i="19"/>
  <c r="A5157" i="19" s="1"/>
  <c r="D5157" i="19"/>
  <c r="E5157" i="19"/>
  <c r="F5157" i="19"/>
  <c r="A5158" i="19"/>
  <c r="B5158" i="19"/>
  <c r="C5158" i="19"/>
  <c r="D5158" i="19"/>
  <c r="E5158" i="19"/>
  <c r="F5158" i="19" s="1"/>
  <c r="B5159" i="19"/>
  <c r="A5159" i="19" s="1"/>
  <c r="C5159" i="19"/>
  <c r="D5159" i="19"/>
  <c r="E5159" i="19"/>
  <c r="F5159" i="19" s="1"/>
  <c r="B5160" i="19"/>
  <c r="C5160" i="19"/>
  <c r="D5160" i="19"/>
  <c r="A5160" i="19" s="1"/>
  <c r="E5160" i="19"/>
  <c r="F5160" i="19" s="1"/>
  <c r="B5161" i="19"/>
  <c r="C5161" i="19"/>
  <c r="D5161" i="19"/>
  <c r="A5161" i="19" s="1"/>
  <c r="E5161" i="19"/>
  <c r="F5161" i="19" s="1"/>
  <c r="A5162" i="19"/>
  <c r="B5162" i="19"/>
  <c r="C5162" i="19"/>
  <c r="D5162" i="19"/>
  <c r="E5162" i="19"/>
  <c r="F5162" i="19"/>
  <c r="B5163" i="19"/>
  <c r="C5163" i="19"/>
  <c r="A5163" i="19" s="1"/>
  <c r="D5163" i="19"/>
  <c r="E5163" i="19"/>
  <c r="F5163" i="19" s="1"/>
  <c r="B5164" i="19"/>
  <c r="C5164" i="19"/>
  <c r="A5164" i="19" s="1"/>
  <c r="D5164" i="19"/>
  <c r="E5164" i="19"/>
  <c r="F5164" i="19" s="1"/>
  <c r="A5165" i="19"/>
  <c r="B5165" i="19"/>
  <c r="C5165" i="19"/>
  <c r="D5165" i="19"/>
  <c r="E5165" i="19"/>
  <c r="F5165" i="19"/>
  <c r="B5166" i="19"/>
  <c r="C5166" i="19"/>
  <c r="A5166" i="19" s="1"/>
  <c r="D5166" i="19"/>
  <c r="E5166" i="19"/>
  <c r="F5166" i="19" s="1"/>
  <c r="B5167" i="19"/>
  <c r="A5167" i="19" s="1"/>
  <c r="C5167" i="19"/>
  <c r="D5167" i="19"/>
  <c r="E5167" i="19"/>
  <c r="F5167" i="19" s="1"/>
  <c r="B5168" i="19"/>
  <c r="A5168" i="19" s="1"/>
  <c r="C5168" i="19"/>
  <c r="D5168" i="19"/>
  <c r="E5168" i="19"/>
  <c r="F5168" i="19" s="1"/>
  <c r="B5169" i="19"/>
  <c r="C5169" i="19"/>
  <c r="D5169" i="19"/>
  <c r="A5169" i="19" s="1"/>
  <c r="E5169" i="19"/>
  <c r="F5169" i="19" s="1"/>
  <c r="B5170" i="19"/>
  <c r="C5170" i="19"/>
  <c r="A5170" i="19" s="1"/>
  <c r="D5170" i="19"/>
  <c r="E5170" i="19"/>
  <c r="F5170" i="19" s="1"/>
  <c r="B5171" i="19"/>
  <c r="A5171" i="19" s="1"/>
  <c r="C5171" i="19"/>
  <c r="D5171" i="19"/>
  <c r="E5171" i="19"/>
  <c r="F5171" i="19" s="1"/>
  <c r="B5172" i="19"/>
  <c r="C5172" i="19"/>
  <c r="D5172" i="19"/>
  <c r="A5172" i="19" s="1"/>
  <c r="E5172" i="19"/>
  <c r="F5172" i="19" s="1"/>
  <c r="B5173" i="19"/>
  <c r="C5173" i="19"/>
  <c r="D5173" i="19"/>
  <c r="E5173" i="19"/>
  <c r="F5173" i="19" s="1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 s="1"/>
  <c r="B5176" i="19"/>
  <c r="C5176" i="19"/>
  <c r="A5176" i="19" s="1"/>
  <c r="D5176" i="19"/>
  <c r="E5176" i="19"/>
  <c r="F5176" i="19" s="1"/>
  <c r="B5177" i="19"/>
  <c r="C5177" i="19"/>
  <c r="D5177" i="19"/>
  <c r="A5177" i="19" s="1"/>
  <c r="E5177" i="19"/>
  <c r="F5177" i="19"/>
  <c r="A5178" i="19"/>
  <c r="B5178" i="19"/>
  <c r="C5178" i="19"/>
  <c r="D5178" i="19"/>
  <c r="E5178" i="19"/>
  <c r="F5178" i="19"/>
  <c r="B5179" i="19"/>
  <c r="A5179" i="19" s="1"/>
  <c r="C5179" i="19"/>
  <c r="D5179" i="19"/>
  <c r="E5179" i="19"/>
  <c r="F5179" i="19" s="1"/>
  <c r="A5180" i="19"/>
  <c r="B5180" i="19"/>
  <c r="C5180" i="19"/>
  <c r="D5180" i="19"/>
  <c r="E5180" i="19"/>
  <c r="F5180" i="19" s="1"/>
  <c r="B5181" i="19"/>
  <c r="C5181" i="19"/>
  <c r="D5181" i="19"/>
  <c r="A5181" i="19" s="1"/>
  <c r="E5181" i="19"/>
  <c r="F5181" i="19"/>
  <c r="B5182" i="19"/>
  <c r="C5182" i="19"/>
  <c r="A5182" i="19" s="1"/>
  <c r="D5182" i="19"/>
  <c r="E5182" i="19"/>
  <c r="F5182" i="19"/>
  <c r="B5183" i="19"/>
  <c r="A5183" i="19" s="1"/>
  <c r="C5183" i="19"/>
  <c r="D5183" i="19"/>
  <c r="E5183" i="19"/>
  <c r="F5183" i="19" s="1"/>
  <c r="A5184" i="19"/>
  <c r="B5184" i="19"/>
  <c r="C5184" i="19"/>
  <c r="D5184" i="19"/>
  <c r="E5184" i="19"/>
  <c r="F5184" i="19" s="1"/>
  <c r="B5185" i="19"/>
  <c r="C5185" i="19"/>
  <c r="A5185" i="19" s="1"/>
  <c r="D5185" i="19"/>
  <c r="E5185" i="19"/>
  <c r="F5185" i="19" s="1"/>
  <c r="B5186" i="19"/>
  <c r="C5186" i="19"/>
  <c r="A5186" i="19" s="1"/>
  <c r="D5186" i="19"/>
  <c r="E5186" i="19"/>
  <c r="F5186" i="19"/>
  <c r="A5187" i="19"/>
  <c r="B5187" i="19"/>
  <c r="C5187" i="19"/>
  <c r="D5187" i="19"/>
  <c r="E5187" i="19"/>
  <c r="F5187" i="19" s="1"/>
  <c r="B5188" i="19"/>
  <c r="C5188" i="19"/>
  <c r="A5188" i="19" s="1"/>
  <c r="D5188" i="19"/>
  <c r="E5188" i="19"/>
  <c r="F5188" i="19" s="1"/>
  <c r="B5189" i="19"/>
  <c r="C5189" i="19"/>
  <c r="D5189" i="19"/>
  <c r="E5189" i="19"/>
  <c r="F5189" i="19" s="1"/>
  <c r="A5190" i="19"/>
  <c r="B5190" i="19"/>
  <c r="C5190" i="19"/>
  <c r="D5190" i="19"/>
  <c r="E5190" i="19"/>
  <c r="F5190" i="19" s="1"/>
  <c r="B5191" i="19"/>
  <c r="C5191" i="19"/>
  <c r="A5191" i="19" s="1"/>
  <c r="D5191" i="19"/>
  <c r="E5191" i="19"/>
  <c r="F5191" i="19" s="1"/>
  <c r="B5192" i="19"/>
  <c r="C5192" i="19"/>
  <c r="D5192" i="19"/>
  <c r="E5192" i="19"/>
  <c r="F5192" i="19" s="1"/>
  <c r="A5193" i="19"/>
  <c r="B5193" i="19"/>
  <c r="C5193" i="19"/>
  <c r="D5193" i="19"/>
  <c r="E5193" i="19"/>
  <c r="F5193" i="19"/>
  <c r="B5194" i="19"/>
  <c r="C5194" i="19"/>
  <c r="A5194" i="19" s="1"/>
  <c r="D5194" i="19"/>
  <c r="E5194" i="19"/>
  <c r="F5194" i="19"/>
  <c r="B5195" i="19"/>
  <c r="A5195" i="19" s="1"/>
  <c r="C5195" i="19"/>
  <c r="D5195" i="19"/>
  <c r="E5195" i="19"/>
  <c r="F5195" i="19" s="1"/>
  <c r="B5196" i="19"/>
  <c r="C5196" i="19"/>
  <c r="D5196" i="19"/>
  <c r="A5196" i="19" s="1"/>
  <c r="E5196" i="19"/>
  <c r="F5196" i="19" s="1"/>
  <c r="B5197" i="19"/>
  <c r="C5197" i="19"/>
  <c r="A5197" i="19" s="1"/>
  <c r="D5197" i="19"/>
  <c r="E5197" i="19"/>
  <c r="F5197" i="19"/>
  <c r="A5198" i="19"/>
  <c r="B5198" i="19"/>
  <c r="C5198" i="19"/>
  <c r="D5198" i="19"/>
  <c r="E5198" i="19"/>
  <c r="F5198" i="19" s="1"/>
  <c r="B5199" i="19"/>
  <c r="A5199" i="19" s="1"/>
  <c r="C5199" i="19"/>
  <c r="D5199" i="19"/>
  <c r="E5199" i="19"/>
  <c r="F5199" i="19" s="1"/>
  <c r="B5200" i="19"/>
  <c r="C5200" i="19"/>
  <c r="A5200" i="19" s="1"/>
  <c r="D5200" i="19"/>
  <c r="E5200" i="19"/>
  <c r="F5200" i="19" s="1"/>
  <c r="B5201" i="19"/>
  <c r="C5201" i="19"/>
  <c r="A5201" i="19" s="1"/>
  <c r="D5201" i="19"/>
  <c r="E5201" i="19"/>
  <c r="F5201" i="19"/>
  <c r="B5202" i="19"/>
  <c r="C5202" i="19"/>
  <c r="A5202" i="19" s="1"/>
  <c r="D5202" i="19"/>
  <c r="E5202" i="19"/>
  <c r="F5202" i="19"/>
  <c r="A5203" i="19"/>
  <c r="B5203" i="19"/>
  <c r="C5203" i="19"/>
  <c r="D5203" i="19"/>
  <c r="E5203" i="19"/>
  <c r="F5203" i="19" s="1"/>
  <c r="B5204" i="19"/>
  <c r="A5204" i="19" s="1"/>
  <c r="C5204" i="19"/>
  <c r="D5204" i="19"/>
  <c r="E5204" i="19"/>
  <c r="F5204" i="19" s="1"/>
  <c r="B5205" i="19"/>
  <c r="C5205" i="19"/>
  <c r="A5205" i="19" s="1"/>
  <c r="D5205" i="19"/>
  <c r="E5205" i="19"/>
  <c r="F5205" i="19"/>
  <c r="A5206" i="19"/>
  <c r="B5206" i="19"/>
  <c r="C5206" i="19"/>
  <c r="D5206" i="19"/>
  <c r="E5206" i="19"/>
  <c r="F5206" i="19" s="1"/>
  <c r="B5207" i="19"/>
  <c r="C5207" i="19"/>
  <c r="D5207" i="19"/>
  <c r="E5207" i="19"/>
  <c r="F5207" i="19" s="1"/>
  <c r="A5208" i="19"/>
  <c r="B5208" i="19"/>
  <c r="C5208" i="19"/>
  <c r="D5208" i="19"/>
  <c r="E5208" i="19"/>
  <c r="F5208" i="19" s="1"/>
  <c r="B5209" i="19"/>
  <c r="C5209" i="19"/>
  <c r="D5209" i="19"/>
  <c r="A5209" i="19" s="1"/>
  <c r="E5209" i="19"/>
  <c r="F5209" i="19" s="1"/>
  <c r="B5210" i="19"/>
  <c r="C5210" i="19"/>
  <c r="A5210" i="19" s="1"/>
  <c r="D5210" i="19"/>
  <c r="E5210" i="19"/>
  <c r="F5210" i="19"/>
  <c r="A5211" i="19"/>
  <c r="B5211" i="19"/>
  <c r="C5211" i="19"/>
  <c r="D5211" i="19"/>
  <c r="E5211" i="19"/>
  <c r="F5211" i="19" s="1"/>
  <c r="B5212" i="19"/>
  <c r="C5212" i="19"/>
  <c r="A5212" i="19" s="1"/>
  <c r="D5212" i="19"/>
  <c r="E5212" i="19"/>
  <c r="F5212" i="19" s="1"/>
  <c r="B5213" i="19"/>
  <c r="C5213" i="19"/>
  <c r="A5213" i="19" s="1"/>
  <c r="D5213" i="19"/>
  <c r="E5213" i="19"/>
  <c r="F5213" i="19"/>
  <c r="A5214" i="19"/>
  <c r="B5214" i="19"/>
  <c r="C5214" i="19"/>
  <c r="D5214" i="19"/>
  <c r="E5214" i="19"/>
  <c r="F5214" i="19" s="1"/>
  <c r="B5215" i="19"/>
  <c r="C5215" i="19"/>
  <c r="D5215" i="19"/>
  <c r="E5215" i="19"/>
  <c r="F5215" i="19" s="1"/>
  <c r="B5216" i="19"/>
  <c r="A5216" i="19" s="1"/>
  <c r="C5216" i="19"/>
  <c r="D5216" i="19"/>
  <c r="E5216" i="19"/>
  <c r="F5216" i="19" s="1"/>
  <c r="A5217" i="19"/>
  <c r="B5217" i="19"/>
  <c r="C5217" i="19"/>
  <c r="D5217" i="19"/>
  <c r="E5217" i="19"/>
  <c r="F5217" i="19" s="1"/>
  <c r="B5218" i="19"/>
  <c r="C5218" i="19"/>
  <c r="A5218" i="19" s="1"/>
  <c r="D5218" i="19"/>
  <c r="E5218" i="19"/>
  <c r="F5218" i="19" s="1"/>
  <c r="B5219" i="19"/>
  <c r="A5219" i="19" s="1"/>
  <c r="C5219" i="19"/>
  <c r="D5219" i="19"/>
  <c r="E5219" i="19"/>
  <c r="F5219" i="19" s="1"/>
  <c r="A5220" i="19"/>
  <c r="B5220" i="19"/>
  <c r="C5220" i="19"/>
  <c r="D5220" i="19"/>
  <c r="E5220" i="19"/>
  <c r="F5220" i="19" s="1"/>
  <c r="B5221" i="19"/>
  <c r="C5221" i="19"/>
  <c r="A5221" i="19" s="1"/>
  <c r="D5221" i="19"/>
  <c r="E5221" i="19"/>
  <c r="F5221" i="19" s="1"/>
  <c r="A5222" i="19"/>
  <c r="B5222" i="19"/>
  <c r="C5222" i="19"/>
  <c r="D5222" i="19"/>
  <c r="E5222" i="19"/>
  <c r="F5222" i="19" s="1"/>
  <c r="A5223" i="19"/>
  <c r="B5223" i="19"/>
  <c r="C5223" i="19"/>
  <c r="D5223" i="19"/>
  <c r="E5223" i="19"/>
  <c r="F5223" i="19" s="1"/>
  <c r="B5224" i="19"/>
  <c r="C5224" i="19"/>
  <c r="D5224" i="19"/>
  <c r="A5224" i="19" s="1"/>
  <c r="E5224" i="19"/>
  <c r="F5224" i="19" s="1"/>
  <c r="B5225" i="19"/>
  <c r="C5225" i="19"/>
  <c r="D5225" i="19"/>
  <c r="A5225" i="19" s="1"/>
  <c r="E5225" i="19"/>
  <c r="F5225" i="19" s="1"/>
  <c r="A5226" i="19"/>
  <c r="B5226" i="19"/>
  <c r="C5226" i="19"/>
  <c r="D5226" i="19"/>
  <c r="E5226" i="19"/>
  <c r="F5226" i="19"/>
  <c r="B5227" i="19"/>
  <c r="C5227" i="19"/>
  <c r="A5227" i="19" s="1"/>
  <c r="D5227" i="19"/>
  <c r="E5227" i="19"/>
  <c r="F5227" i="19" s="1"/>
  <c r="B5228" i="19"/>
  <c r="C5228" i="19"/>
  <c r="A5228" i="19" s="1"/>
  <c r="D5228" i="19"/>
  <c r="E5228" i="19"/>
  <c r="F5228" i="19" s="1"/>
  <c r="A5229" i="19"/>
  <c r="B5229" i="19"/>
  <c r="C5229" i="19"/>
  <c r="D5229" i="19"/>
  <c r="E5229" i="19"/>
  <c r="F5229" i="19"/>
  <c r="B5230" i="19"/>
  <c r="C5230" i="19"/>
  <c r="A5230" i="19" s="1"/>
  <c r="D5230" i="19"/>
  <c r="E5230" i="19"/>
  <c r="F5230" i="19" s="1"/>
  <c r="B5231" i="19"/>
  <c r="C5231" i="19"/>
  <c r="D5231" i="19"/>
  <c r="E5231" i="19"/>
  <c r="F5231" i="19" s="1"/>
  <c r="A5232" i="19"/>
  <c r="B5232" i="19"/>
  <c r="C5232" i="19"/>
  <c r="D5232" i="19"/>
  <c r="E5232" i="19"/>
  <c r="F5232" i="19" s="1"/>
  <c r="B5233" i="19"/>
  <c r="C5233" i="19"/>
  <c r="D5233" i="19"/>
  <c r="A5233" i="19" s="1"/>
  <c r="E5233" i="19"/>
  <c r="F5233" i="19" s="1"/>
  <c r="B5234" i="19"/>
  <c r="C5234" i="19"/>
  <c r="A5234" i="19" s="1"/>
  <c r="D5234" i="19"/>
  <c r="E5234" i="19"/>
  <c r="F5234" i="19" s="1"/>
  <c r="A5235" i="19"/>
  <c r="B5235" i="19"/>
  <c r="C5235" i="19"/>
  <c r="D5235" i="19"/>
  <c r="E5235" i="19"/>
  <c r="F5235" i="19" s="1"/>
  <c r="B5236" i="19"/>
  <c r="C5236" i="19"/>
  <c r="D5236" i="19"/>
  <c r="A5236" i="19" s="1"/>
  <c r="E5236" i="19"/>
  <c r="F5236" i="19" s="1"/>
  <c r="B5237" i="19"/>
  <c r="C5237" i="19"/>
  <c r="D5237" i="19"/>
  <c r="E5237" i="19"/>
  <c r="F5237" i="19" s="1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 s="1"/>
  <c r="B5240" i="19"/>
  <c r="C5240" i="19"/>
  <c r="D5240" i="19"/>
  <c r="E5240" i="19"/>
  <c r="F5240" i="19" s="1"/>
  <c r="B5241" i="19"/>
  <c r="C5241" i="19"/>
  <c r="D5241" i="19"/>
  <c r="A5241" i="19" s="1"/>
  <c r="E5241" i="19"/>
  <c r="F5241" i="19"/>
  <c r="A5242" i="19"/>
  <c r="B5242" i="19"/>
  <c r="C5242" i="19"/>
  <c r="D5242" i="19"/>
  <c r="E5242" i="19"/>
  <c r="F5242" i="19"/>
  <c r="B5243" i="19"/>
  <c r="A5243" i="19" s="1"/>
  <c r="C5243" i="19"/>
  <c r="D5243" i="19"/>
  <c r="E5243" i="19"/>
  <c r="F5243" i="19" s="1"/>
  <c r="A5244" i="19"/>
  <c r="B5244" i="19"/>
  <c r="C5244" i="19"/>
  <c r="D5244" i="19"/>
  <c r="E5244" i="19"/>
  <c r="F5244" i="19" s="1"/>
  <c r="A5245" i="19"/>
  <c r="B5245" i="19"/>
  <c r="C5245" i="19"/>
  <c r="D5245" i="19"/>
  <c r="E5245" i="19"/>
  <c r="F5245" i="19"/>
  <c r="B5246" i="19"/>
  <c r="C5246" i="19"/>
  <c r="A5246" i="19" s="1"/>
  <c r="D5246" i="19"/>
  <c r="E5246" i="19"/>
  <c r="F5246" i="19"/>
  <c r="B5247" i="19"/>
  <c r="A5247" i="19" s="1"/>
  <c r="C5247" i="19"/>
  <c r="D5247" i="19"/>
  <c r="E5247" i="19"/>
  <c r="F5247" i="19" s="1"/>
  <c r="A5248" i="19"/>
  <c r="B5248" i="19"/>
  <c r="C5248" i="19"/>
  <c r="D5248" i="19"/>
  <c r="E5248" i="19"/>
  <c r="F5248" i="19" s="1"/>
  <c r="B5249" i="19"/>
  <c r="C5249" i="19"/>
  <c r="D5249" i="19"/>
  <c r="E5249" i="19"/>
  <c r="F5249" i="19" s="1"/>
  <c r="B5250" i="19"/>
  <c r="C5250" i="19"/>
  <c r="A5250" i="19" s="1"/>
  <c r="D5250" i="19"/>
  <c r="E5250" i="19"/>
  <c r="F5250" i="19"/>
  <c r="A5251" i="19"/>
  <c r="B5251" i="19"/>
  <c r="C5251" i="19"/>
  <c r="D5251" i="19"/>
  <c r="E5251" i="19"/>
  <c r="F5251" i="19" s="1"/>
  <c r="B5252" i="19"/>
  <c r="C5252" i="19"/>
  <c r="D5252" i="19"/>
  <c r="E5252" i="19"/>
  <c r="F5252" i="19" s="1"/>
  <c r="B5253" i="19"/>
  <c r="C5253" i="19"/>
  <c r="A5253" i="19" s="1"/>
  <c r="D5253" i="19"/>
  <c r="E5253" i="19"/>
  <c r="F5253" i="19" s="1"/>
  <c r="A5254" i="19"/>
  <c r="B5254" i="19"/>
  <c r="C5254" i="19"/>
  <c r="D5254" i="19"/>
  <c r="E5254" i="19"/>
  <c r="F5254" i="19" s="1"/>
  <c r="B5255" i="19"/>
  <c r="C5255" i="19"/>
  <c r="A5255" i="19" s="1"/>
  <c r="D5255" i="19"/>
  <c r="E5255" i="19"/>
  <c r="F5255" i="19" s="1"/>
  <c r="B5256" i="19"/>
  <c r="A5256" i="19" s="1"/>
  <c r="C5256" i="19"/>
  <c r="D5256" i="19"/>
  <c r="E5256" i="19"/>
  <c r="F5256" i="19" s="1"/>
  <c r="A5257" i="19"/>
  <c r="B5257" i="19"/>
  <c r="C5257" i="19"/>
  <c r="D5257" i="19"/>
  <c r="E5257" i="19"/>
  <c r="F5257" i="19" s="1"/>
  <c r="B5258" i="19"/>
  <c r="C5258" i="19"/>
  <c r="A5258" i="19" s="1"/>
  <c r="D5258" i="19"/>
  <c r="E5258" i="19"/>
  <c r="F5258" i="19"/>
  <c r="A5259" i="19"/>
  <c r="B5259" i="19"/>
  <c r="C5259" i="19"/>
  <c r="D5259" i="19"/>
  <c r="E5259" i="19"/>
  <c r="F5259" i="19" s="1"/>
  <c r="B5260" i="19"/>
  <c r="C5260" i="19"/>
  <c r="D5260" i="19"/>
  <c r="A5260" i="19" s="1"/>
  <c r="E5260" i="19"/>
  <c r="F5260" i="19" s="1"/>
  <c r="B5261" i="19"/>
  <c r="C5261" i="19"/>
  <c r="A5261" i="19" s="1"/>
  <c r="D5261" i="19"/>
  <c r="E5261" i="19"/>
  <c r="F5261" i="19"/>
  <c r="A5262" i="19"/>
  <c r="B5262" i="19"/>
  <c r="C5262" i="19"/>
  <c r="D5262" i="19"/>
  <c r="E5262" i="19"/>
  <c r="F5262" i="19" s="1"/>
  <c r="B5263" i="19"/>
  <c r="A5263" i="19" s="1"/>
  <c r="C5263" i="19"/>
  <c r="D5263" i="19"/>
  <c r="E5263" i="19"/>
  <c r="F5263" i="19" s="1"/>
  <c r="B5264" i="19"/>
  <c r="C5264" i="19"/>
  <c r="A5264" i="19" s="1"/>
  <c r="D5264" i="19"/>
  <c r="E5264" i="19"/>
  <c r="F5264" i="19" s="1"/>
  <c r="B5265" i="19"/>
  <c r="C5265" i="19"/>
  <c r="A5265" i="19" s="1"/>
  <c r="D5265" i="19"/>
  <c r="E5265" i="19"/>
  <c r="F5265" i="19"/>
  <c r="B5266" i="19"/>
  <c r="C5266" i="19"/>
  <c r="A5266" i="19" s="1"/>
  <c r="D5266" i="19"/>
  <c r="E5266" i="19"/>
  <c r="F5266" i="19" s="1"/>
  <c r="A5267" i="19"/>
  <c r="B5267" i="19"/>
  <c r="C5267" i="19"/>
  <c r="D5267" i="19"/>
  <c r="E5267" i="19"/>
  <c r="F5267" i="19" s="1"/>
  <c r="B5268" i="19"/>
  <c r="A5268" i="19" s="1"/>
  <c r="C5268" i="19"/>
  <c r="D5268" i="19"/>
  <c r="E5268" i="19"/>
  <c r="F5268" i="19" s="1"/>
  <c r="B5269" i="19"/>
  <c r="C5269" i="19"/>
  <c r="A5269" i="19" s="1"/>
  <c r="D5269" i="19"/>
  <c r="E5269" i="19"/>
  <c r="F5269" i="19"/>
  <c r="A5270" i="19"/>
  <c r="B5270" i="19"/>
  <c r="C5270" i="19"/>
  <c r="D5270" i="19"/>
  <c r="E5270" i="19"/>
  <c r="F5270" i="19" s="1"/>
  <c r="B5271" i="19"/>
  <c r="A5271" i="19" s="1"/>
  <c r="C5271" i="19"/>
  <c r="D5271" i="19"/>
  <c r="E5271" i="19"/>
  <c r="F5271" i="19" s="1"/>
  <c r="B5272" i="19"/>
  <c r="A5272" i="19" s="1"/>
  <c r="C5272" i="19"/>
  <c r="D5272" i="19"/>
  <c r="E5272" i="19"/>
  <c r="F5272" i="19" s="1"/>
  <c r="B5273" i="19"/>
  <c r="C5273" i="19"/>
  <c r="D5273" i="19"/>
  <c r="A5273" i="19" s="1"/>
  <c r="E5273" i="19"/>
  <c r="F5273" i="19" s="1"/>
  <c r="B5274" i="19"/>
  <c r="C5274" i="19"/>
  <c r="A5274" i="19" s="1"/>
  <c r="D5274" i="19"/>
  <c r="E5274" i="19"/>
  <c r="F5274" i="19"/>
  <c r="A5275" i="19"/>
  <c r="B5275" i="19"/>
  <c r="C5275" i="19"/>
  <c r="D5275" i="19"/>
  <c r="E5275" i="19"/>
  <c r="F5275" i="19" s="1"/>
  <c r="B5276" i="19"/>
  <c r="C5276" i="19"/>
  <c r="A5276" i="19" s="1"/>
  <c r="D5276" i="19"/>
  <c r="E5276" i="19"/>
  <c r="F5276" i="19" s="1"/>
  <c r="B5277" i="19"/>
  <c r="C5277" i="19"/>
  <c r="A5277" i="19" s="1"/>
  <c r="D5277" i="19"/>
  <c r="E5277" i="19"/>
  <c r="F5277" i="19"/>
  <c r="A5278" i="19"/>
  <c r="B5278" i="19"/>
  <c r="C5278" i="19"/>
  <c r="D5278" i="19"/>
  <c r="E5278" i="19"/>
  <c r="F5278" i="19" s="1"/>
  <c r="B5279" i="19"/>
  <c r="C5279" i="19"/>
  <c r="D5279" i="19"/>
  <c r="E5279" i="19"/>
  <c r="F5279" i="19" s="1"/>
  <c r="B5280" i="19"/>
  <c r="A5280" i="19" s="1"/>
  <c r="C5280" i="19"/>
  <c r="D5280" i="19"/>
  <c r="E5280" i="19"/>
  <c r="F5280" i="19" s="1"/>
  <c r="A5281" i="19"/>
  <c r="B5281" i="19"/>
  <c r="C5281" i="19"/>
  <c r="D5281" i="19"/>
  <c r="E5281" i="19"/>
  <c r="F5281" i="19" s="1"/>
  <c r="B5282" i="19"/>
  <c r="C5282" i="19"/>
  <c r="A5282" i="19" s="1"/>
  <c r="D5282" i="19"/>
  <c r="E5282" i="19"/>
  <c r="F5282" i="19" s="1"/>
  <c r="B5283" i="19"/>
  <c r="A5283" i="19" s="1"/>
  <c r="C5283" i="19"/>
  <c r="D5283" i="19"/>
  <c r="E5283" i="19"/>
  <c r="F5283" i="19" s="1"/>
  <c r="A5284" i="19"/>
  <c r="B5284" i="19"/>
  <c r="C5284" i="19"/>
  <c r="D5284" i="19"/>
  <c r="E5284" i="19"/>
  <c r="F5284" i="19" s="1"/>
  <c r="B5285" i="19"/>
  <c r="C5285" i="19"/>
  <c r="A5285" i="19" s="1"/>
  <c r="D5285" i="19"/>
  <c r="E5285" i="19"/>
  <c r="F5285" i="19" s="1"/>
  <c r="A5286" i="19"/>
  <c r="B5286" i="19"/>
  <c r="C5286" i="19"/>
  <c r="D5286" i="19"/>
  <c r="E5286" i="19"/>
  <c r="F5286" i="19" s="1"/>
  <c r="B5287" i="19"/>
  <c r="A5287" i="19" s="1"/>
  <c r="C5287" i="19"/>
  <c r="D5287" i="19"/>
  <c r="E5287" i="19"/>
  <c r="F5287" i="19" s="1"/>
  <c r="B5288" i="19"/>
  <c r="C5288" i="19"/>
  <c r="D5288" i="19"/>
  <c r="A5288" i="19" s="1"/>
  <c r="E5288" i="19"/>
  <c r="F5288" i="19" s="1"/>
  <c r="B5289" i="19"/>
  <c r="C5289" i="19"/>
  <c r="D5289" i="19"/>
  <c r="A5289" i="19" s="1"/>
  <c r="E5289" i="19"/>
  <c r="F5289" i="19" s="1"/>
  <c r="A5290" i="19"/>
  <c r="B5290" i="19"/>
  <c r="C5290" i="19"/>
  <c r="D5290" i="19"/>
  <c r="E5290" i="19"/>
  <c r="F5290" i="19"/>
  <c r="B5291" i="19"/>
  <c r="C5291" i="19"/>
  <c r="A5291" i="19" s="1"/>
  <c r="D5291" i="19"/>
  <c r="E5291" i="19"/>
  <c r="F5291" i="19" s="1"/>
  <c r="B5292" i="19"/>
  <c r="C5292" i="19"/>
  <c r="A5292" i="19" s="1"/>
  <c r="D5292" i="19"/>
  <c r="E5292" i="19"/>
  <c r="F5292" i="19" s="1"/>
  <c r="A5293" i="19"/>
  <c r="B5293" i="19"/>
  <c r="C5293" i="19"/>
  <c r="D5293" i="19"/>
  <c r="E5293" i="19"/>
  <c r="F5293" i="19"/>
  <c r="B5294" i="19"/>
  <c r="C5294" i="19"/>
  <c r="A5294" i="19" s="1"/>
  <c r="D5294" i="19"/>
  <c r="E5294" i="19"/>
  <c r="F5294" i="19" s="1"/>
  <c r="B5295" i="19"/>
  <c r="A5295" i="19" s="1"/>
  <c r="C5295" i="19"/>
  <c r="D5295" i="19"/>
  <c r="E5295" i="19"/>
  <c r="F5295" i="19" s="1"/>
  <c r="A5296" i="19"/>
  <c r="B5296" i="19"/>
  <c r="C5296" i="19"/>
  <c r="D5296" i="19"/>
  <c r="E5296" i="19"/>
  <c r="F5296" i="19" s="1"/>
  <c r="B5297" i="19"/>
  <c r="C5297" i="19"/>
  <c r="D5297" i="19"/>
  <c r="A5297" i="19" s="1"/>
  <c r="E5297" i="19"/>
  <c r="F5297" i="19" s="1"/>
  <c r="B5298" i="19"/>
  <c r="C5298" i="19"/>
  <c r="A5298" i="19" s="1"/>
  <c r="D5298" i="19"/>
  <c r="E5298" i="19"/>
  <c r="F5298" i="19" s="1"/>
  <c r="B5299" i="19"/>
  <c r="A5299" i="19" s="1"/>
  <c r="C5299" i="19"/>
  <c r="D5299" i="19"/>
  <c r="E5299" i="19"/>
  <c r="F5299" i="19" s="1"/>
  <c r="B5300" i="19"/>
  <c r="C5300" i="19"/>
  <c r="D5300" i="19"/>
  <c r="A5300" i="19" s="1"/>
  <c r="E5300" i="19"/>
  <c r="F5300" i="19" s="1"/>
  <c r="B5301" i="19"/>
  <c r="C5301" i="19"/>
  <c r="D5301" i="19"/>
  <c r="E5301" i="19"/>
  <c r="F5301" i="19" s="1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 s="1"/>
  <c r="B5304" i="19"/>
  <c r="C5304" i="19"/>
  <c r="A5304" i="19" s="1"/>
  <c r="D5304" i="19"/>
  <c r="E5304" i="19"/>
  <c r="F5304" i="19" s="1"/>
  <c r="B5305" i="19"/>
  <c r="A5305" i="19" s="1"/>
  <c r="C5305" i="19"/>
  <c r="D5305" i="19"/>
  <c r="E5305" i="19"/>
  <c r="F5305" i="19"/>
  <c r="B5306" i="19"/>
  <c r="C5306" i="19"/>
  <c r="D5306" i="19"/>
  <c r="A5306" i="19" s="1"/>
  <c r="E5306" i="19"/>
  <c r="F5306" i="19"/>
  <c r="B5307" i="19"/>
  <c r="A5307" i="19" s="1"/>
  <c r="C5307" i="19"/>
  <c r="D5307" i="19"/>
  <c r="E5307" i="19"/>
  <c r="F5307" i="19"/>
  <c r="B5308" i="19"/>
  <c r="A5308" i="19" s="1"/>
  <c r="C5308" i="19"/>
  <c r="D5308" i="19"/>
  <c r="E5308" i="19"/>
  <c r="F5308" i="19" s="1"/>
  <c r="A5309" i="19"/>
  <c r="B5309" i="19"/>
  <c r="C5309" i="19"/>
  <c r="D5309" i="19"/>
  <c r="E5309" i="19"/>
  <c r="F5309" i="19" s="1"/>
  <c r="B5310" i="19"/>
  <c r="C5310" i="19"/>
  <c r="A5310" i="19" s="1"/>
  <c r="D5310" i="19"/>
  <c r="E5310" i="19"/>
  <c r="F5310" i="19" s="1"/>
  <c r="B5311" i="19"/>
  <c r="A5311" i="19" s="1"/>
  <c r="C5311" i="19"/>
  <c r="D5311" i="19"/>
  <c r="E5311" i="19"/>
  <c r="F5311" i="19" s="1"/>
  <c r="B5312" i="19"/>
  <c r="C5312" i="19"/>
  <c r="A5312" i="19" s="1"/>
  <c r="D5312" i="19"/>
  <c r="E5312" i="19"/>
  <c r="F5312" i="19" s="1"/>
  <c r="B5313" i="19"/>
  <c r="A5313" i="19" s="1"/>
  <c r="C5313" i="19"/>
  <c r="D5313" i="19"/>
  <c r="E5313" i="19"/>
  <c r="F5313" i="19"/>
  <c r="A5314" i="19"/>
  <c r="B5314" i="19"/>
  <c r="C5314" i="19"/>
  <c r="D5314" i="19"/>
  <c r="E5314" i="19"/>
  <c r="F5314" i="19" s="1"/>
  <c r="B5315" i="19"/>
  <c r="C5315" i="19"/>
  <c r="D5315" i="19"/>
  <c r="E5315" i="19"/>
  <c r="F5315" i="19" s="1"/>
  <c r="A5316" i="19"/>
  <c r="B5316" i="19"/>
  <c r="C5316" i="19"/>
  <c r="D5316" i="19"/>
  <c r="E5316" i="19"/>
  <c r="F5316" i="19" s="1"/>
  <c r="B5317" i="19"/>
  <c r="C5317" i="19"/>
  <c r="D5317" i="19"/>
  <c r="A5317" i="19" s="1"/>
  <c r="E5317" i="19"/>
  <c r="F5317" i="19" s="1"/>
  <c r="B5318" i="19"/>
  <c r="C5318" i="19"/>
  <c r="D5318" i="19"/>
  <c r="E5318" i="19"/>
  <c r="F5318" i="19" s="1"/>
  <c r="A5319" i="19"/>
  <c r="B5319" i="19"/>
  <c r="C5319" i="19"/>
  <c r="D5319" i="19"/>
  <c r="E5319" i="19"/>
  <c r="F5319" i="19" s="1"/>
  <c r="B5320" i="19"/>
  <c r="C5320" i="19"/>
  <c r="A5320" i="19" s="1"/>
  <c r="D5320" i="19"/>
  <c r="E5320" i="19"/>
  <c r="F5320" i="19" s="1"/>
  <c r="B5321" i="19"/>
  <c r="C5321" i="19"/>
  <c r="D5321" i="19"/>
  <c r="E5321" i="19"/>
  <c r="F5321" i="19"/>
  <c r="B5322" i="19"/>
  <c r="C5322" i="19"/>
  <c r="A5322" i="19" s="1"/>
  <c r="D5322" i="19"/>
  <c r="E5322" i="19"/>
  <c r="F5322" i="19"/>
  <c r="A5323" i="19"/>
  <c r="B5323" i="19"/>
  <c r="C5323" i="19"/>
  <c r="D5323" i="19"/>
  <c r="E5323" i="19"/>
  <c r="F5323" i="19" s="1"/>
  <c r="B5324" i="19"/>
  <c r="A5324" i="19" s="1"/>
  <c r="C5324" i="19"/>
  <c r="D5324" i="19"/>
  <c r="E5324" i="19"/>
  <c r="F5324" i="19" s="1"/>
  <c r="B5325" i="19"/>
  <c r="C5325" i="19"/>
  <c r="D5325" i="19"/>
  <c r="A5325" i="19" s="1"/>
  <c r="E5325" i="19"/>
  <c r="F5325" i="19" s="1"/>
  <c r="B5326" i="19"/>
  <c r="C5326" i="19"/>
  <c r="A5326" i="19" s="1"/>
  <c r="D5326" i="19"/>
  <c r="E5326" i="19"/>
  <c r="F5326" i="19"/>
  <c r="A5327" i="19"/>
  <c r="B5327" i="19"/>
  <c r="C5327" i="19"/>
  <c r="D5327" i="19"/>
  <c r="E5327" i="19"/>
  <c r="F5327" i="19" s="1"/>
  <c r="B5328" i="19"/>
  <c r="A5328" i="19" s="1"/>
  <c r="C5328" i="19"/>
  <c r="D5328" i="19"/>
  <c r="E5328" i="19"/>
  <c r="F5328" i="19" s="1"/>
  <c r="B5329" i="19"/>
  <c r="A5329" i="19" s="1"/>
  <c r="C5329" i="19"/>
  <c r="D5329" i="19"/>
  <c r="E5329" i="19"/>
  <c r="F5329" i="19"/>
  <c r="B5330" i="19"/>
  <c r="C5330" i="19"/>
  <c r="D5330" i="19"/>
  <c r="A5330" i="19" s="1"/>
  <c r="E5330" i="19"/>
  <c r="F5330" i="19" s="1"/>
  <c r="B5331" i="19"/>
  <c r="C5331" i="19"/>
  <c r="D5331" i="19"/>
  <c r="E5331" i="19"/>
  <c r="F5331" i="19"/>
  <c r="B5332" i="19"/>
  <c r="C5332" i="19"/>
  <c r="D5332" i="19"/>
  <c r="A5332" i="19" s="1"/>
  <c r="E5332" i="19"/>
  <c r="F5332" i="19" s="1"/>
  <c r="B5333" i="19"/>
  <c r="C5333" i="19"/>
  <c r="A5333" i="19" s="1"/>
  <c r="D5333" i="19"/>
  <c r="E5333" i="19"/>
  <c r="F5333" i="19" s="1"/>
  <c r="A5334" i="19"/>
  <c r="B5334" i="19"/>
  <c r="C5334" i="19"/>
  <c r="D5334" i="19"/>
  <c r="E5334" i="19"/>
  <c r="F5334" i="19" s="1"/>
  <c r="B5335" i="19"/>
  <c r="C5335" i="19"/>
  <c r="A5335" i="19" s="1"/>
  <c r="D5335" i="19"/>
  <c r="E5335" i="19"/>
  <c r="F5335" i="19" s="1"/>
  <c r="B5336" i="19"/>
  <c r="A5336" i="19" s="1"/>
  <c r="C5336" i="19"/>
  <c r="D5336" i="19"/>
  <c r="E5336" i="19"/>
  <c r="F5336" i="19" s="1"/>
  <c r="A5337" i="19"/>
  <c r="B5337" i="19"/>
  <c r="C5337" i="19"/>
  <c r="D5337" i="19"/>
  <c r="E5337" i="19"/>
  <c r="F5337" i="19" s="1"/>
  <c r="B5338" i="19"/>
  <c r="C5338" i="19"/>
  <c r="D5338" i="19"/>
  <c r="E5338" i="19"/>
  <c r="F5338" i="19"/>
  <c r="A5339" i="19"/>
  <c r="B5339" i="19"/>
  <c r="C5339" i="19"/>
  <c r="D5339" i="19"/>
  <c r="E5339" i="19"/>
  <c r="F5339" i="19"/>
  <c r="B5340" i="19"/>
  <c r="C5340" i="19"/>
  <c r="D5340" i="19"/>
  <c r="E5340" i="19"/>
  <c r="F5340" i="19" s="1"/>
  <c r="B5341" i="19"/>
  <c r="C5341" i="19"/>
  <c r="A5341" i="19" s="1"/>
  <c r="D5341" i="19"/>
  <c r="E5341" i="19"/>
  <c r="F5341" i="19" s="1"/>
  <c r="A5342" i="19"/>
  <c r="B5342" i="19"/>
  <c r="C5342" i="19"/>
  <c r="D5342" i="19"/>
  <c r="E5342" i="19"/>
  <c r="F5342" i="19" s="1"/>
  <c r="A5343" i="19"/>
  <c r="B5343" i="19"/>
  <c r="C5343" i="19"/>
  <c r="D5343" i="19"/>
  <c r="E5343" i="19"/>
  <c r="F5343" i="19" s="1"/>
  <c r="B5344" i="19"/>
  <c r="C5344" i="19"/>
  <c r="A5344" i="19" s="1"/>
  <c r="D5344" i="19"/>
  <c r="E5344" i="19"/>
  <c r="F5344" i="19" s="1"/>
  <c r="A5345" i="19"/>
  <c r="B5345" i="19"/>
  <c r="C5345" i="19"/>
  <c r="D5345" i="19"/>
  <c r="E5345" i="19"/>
  <c r="F5345" i="19"/>
  <c r="B5346" i="19"/>
  <c r="C5346" i="19"/>
  <c r="A5346" i="19" s="1"/>
  <c r="D5346" i="19"/>
  <c r="E5346" i="19"/>
  <c r="F5346" i="19" s="1"/>
  <c r="B5347" i="19"/>
  <c r="A5347" i="19" s="1"/>
  <c r="C5347" i="19"/>
  <c r="D5347" i="19"/>
  <c r="E5347" i="19"/>
  <c r="F5347" i="19"/>
  <c r="B5348" i="19"/>
  <c r="C5348" i="19"/>
  <c r="D5348" i="19"/>
  <c r="A5348" i="19" s="1"/>
  <c r="E5348" i="19"/>
  <c r="F5348" i="19" s="1"/>
  <c r="B5349" i="19"/>
  <c r="C5349" i="19"/>
  <c r="A5349" i="19" s="1"/>
  <c r="D5349" i="19"/>
  <c r="E5349" i="19"/>
  <c r="F5349" i="19" s="1"/>
  <c r="B5350" i="19"/>
  <c r="C5350" i="19"/>
  <c r="A5350" i="19" s="1"/>
  <c r="D5350" i="19"/>
  <c r="E5350" i="19"/>
  <c r="F5350" i="19"/>
  <c r="A5351" i="19"/>
  <c r="B5351" i="19"/>
  <c r="C5351" i="19"/>
  <c r="D5351" i="19"/>
  <c r="E5351" i="19"/>
  <c r="F5351" i="19" s="1"/>
  <c r="B5352" i="19"/>
  <c r="A5352" i="19" s="1"/>
  <c r="C5352" i="19"/>
  <c r="D5352" i="19"/>
  <c r="E5352" i="19"/>
  <c r="F5352" i="19" s="1"/>
  <c r="B5353" i="19"/>
  <c r="A5353" i="19" s="1"/>
  <c r="C5353" i="19"/>
  <c r="D5353" i="19"/>
  <c r="E5353" i="19"/>
  <c r="F5353" i="19" s="1"/>
  <c r="B5354" i="19"/>
  <c r="C5354" i="19"/>
  <c r="D5354" i="19"/>
  <c r="E5354" i="19"/>
  <c r="F5354" i="19" s="1"/>
  <c r="B5355" i="19"/>
  <c r="A5355" i="19" s="1"/>
  <c r="C5355" i="19"/>
  <c r="D5355" i="19"/>
  <c r="E5355" i="19"/>
  <c r="F5355" i="19"/>
  <c r="B5356" i="19"/>
  <c r="C5356" i="19"/>
  <c r="D5356" i="19"/>
  <c r="A5356" i="19" s="1"/>
  <c r="E5356" i="19"/>
  <c r="F5356" i="19" s="1"/>
  <c r="B5357" i="19"/>
  <c r="C5357" i="19"/>
  <c r="A5357" i="19" s="1"/>
  <c r="D5357" i="19"/>
  <c r="E5357" i="19"/>
  <c r="F5357" i="19" s="1"/>
  <c r="A5358" i="19"/>
  <c r="B5358" i="19"/>
  <c r="C5358" i="19"/>
  <c r="D5358" i="19"/>
  <c r="E5358" i="19"/>
  <c r="F5358" i="19"/>
  <c r="B5359" i="19"/>
  <c r="C5359" i="19"/>
  <c r="A5359" i="19" s="1"/>
  <c r="D5359" i="19"/>
  <c r="E5359" i="19"/>
  <c r="F5359" i="19" s="1"/>
  <c r="B5360" i="19"/>
  <c r="A5360" i="19" s="1"/>
  <c r="C5360" i="19"/>
  <c r="D5360" i="19"/>
  <c r="E5360" i="19"/>
  <c r="F5360" i="19" s="1"/>
  <c r="B5361" i="19"/>
  <c r="A5361" i="19" s="1"/>
  <c r="C5361" i="19"/>
  <c r="D5361" i="19"/>
  <c r="E5361" i="19"/>
  <c r="F5361" i="19"/>
  <c r="B5362" i="19"/>
  <c r="C5362" i="19"/>
  <c r="D5362" i="19"/>
  <c r="A5362" i="19" s="1"/>
  <c r="E5362" i="19"/>
  <c r="F5362" i="19" s="1"/>
  <c r="A5363" i="19"/>
  <c r="B5363" i="19"/>
  <c r="C5363" i="19"/>
  <c r="D5363" i="19"/>
  <c r="E5363" i="19"/>
  <c r="F5363" i="19"/>
  <c r="B5364" i="19"/>
  <c r="C5364" i="19"/>
  <c r="D5364" i="19"/>
  <c r="E5364" i="19"/>
  <c r="F5364" i="19" s="1"/>
  <c r="B5365" i="19"/>
  <c r="C5365" i="19"/>
  <c r="A5365" i="19" s="1"/>
  <c r="D5365" i="19"/>
  <c r="E5365" i="19"/>
  <c r="F5365" i="19"/>
  <c r="A5366" i="19"/>
  <c r="B5366" i="19"/>
  <c r="C5366" i="19"/>
  <c r="D5366" i="19"/>
  <c r="E5366" i="19"/>
  <c r="F5366" i="19" s="1"/>
  <c r="B5367" i="19"/>
  <c r="A5367" i="19" s="1"/>
  <c r="C5367" i="19"/>
  <c r="D5367" i="19"/>
  <c r="E5367" i="19"/>
  <c r="F5367" i="19" s="1"/>
  <c r="A5368" i="19"/>
  <c r="B5368" i="19"/>
  <c r="C5368" i="19"/>
  <c r="D5368" i="19"/>
  <c r="E5368" i="19"/>
  <c r="F5368" i="19" s="1"/>
  <c r="A5369" i="19"/>
  <c r="B5369" i="19"/>
  <c r="C5369" i="19"/>
  <c r="D5369" i="19"/>
  <c r="E5369" i="19"/>
  <c r="F5369" i="19" s="1"/>
  <c r="B5370" i="19"/>
  <c r="C5370" i="19"/>
  <c r="A5370" i="19" s="1"/>
  <c r="D5370" i="19"/>
  <c r="E5370" i="19"/>
  <c r="F5370" i="19"/>
  <c r="A5371" i="19"/>
  <c r="B5371" i="19"/>
  <c r="C5371" i="19"/>
  <c r="D5371" i="19"/>
  <c r="E5371" i="19"/>
  <c r="F5371" i="19" s="1"/>
  <c r="B5372" i="19"/>
  <c r="C5372" i="19"/>
  <c r="D5372" i="19"/>
  <c r="E5372" i="19"/>
  <c r="F5372" i="19" s="1"/>
  <c r="B5373" i="19"/>
  <c r="A5373" i="19" s="1"/>
  <c r="C5373" i="19"/>
  <c r="D5373" i="19"/>
  <c r="E5373" i="19"/>
  <c r="F5373" i="19"/>
  <c r="B5374" i="19"/>
  <c r="C5374" i="19"/>
  <c r="D5374" i="19"/>
  <c r="A5374" i="19" s="1"/>
  <c r="E5374" i="19"/>
  <c r="F5374" i="19" s="1"/>
  <c r="B5375" i="19"/>
  <c r="C5375" i="19"/>
  <c r="A5375" i="19" s="1"/>
  <c r="D5375" i="19"/>
  <c r="E5375" i="19"/>
  <c r="F5375" i="19" s="1"/>
  <c r="A5376" i="19"/>
  <c r="B5376" i="19"/>
  <c r="C5376" i="19"/>
  <c r="D5376" i="19"/>
  <c r="E5376" i="19"/>
  <c r="F5376" i="19" s="1"/>
  <c r="B5377" i="19"/>
  <c r="C5377" i="19"/>
  <c r="D5377" i="19"/>
  <c r="A5377" i="19" s="1"/>
  <c r="E5377" i="19"/>
  <c r="F5377" i="19"/>
  <c r="B5378" i="19"/>
  <c r="C5378" i="19"/>
  <c r="A5378" i="19" s="1"/>
  <c r="D5378" i="19"/>
  <c r="E5378" i="19"/>
  <c r="F5378" i="19"/>
  <c r="B5379" i="19"/>
  <c r="A5379" i="19" s="1"/>
  <c r="C5379" i="19"/>
  <c r="D5379" i="19"/>
  <c r="E5379" i="19"/>
  <c r="F5379" i="19" s="1"/>
  <c r="B5380" i="19"/>
  <c r="C5380" i="19"/>
  <c r="D5380" i="19"/>
  <c r="A5380" i="19" s="1"/>
  <c r="E5380" i="19"/>
  <c r="F5380" i="19" s="1"/>
  <c r="B5381" i="19"/>
  <c r="A5381" i="19" s="1"/>
  <c r="C5381" i="19"/>
  <c r="D5381" i="19"/>
  <c r="E5381" i="19"/>
  <c r="F5381" i="19" s="1"/>
  <c r="A5382" i="19"/>
  <c r="B5382" i="19"/>
  <c r="C5382" i="19"/>
  <c r="D5382" i="19"/>
  <c r="E5382" i="19"/>
  <c r="F5382" i="19" s="1"/>
  <c r="B5383" i="19"/>
  <c r="C5383" i="19"/>
  <c r="A5383" i="19" s="1"/>
  <c r="D5383" i="19"/>
  <c r="E5383" i="19"/>
  <c r="F5383" i="19" s="1"/>
  <c r="A5384" i="19"/>
  <c r="B5384" i="19"/>
  <c r="C5384" i="19"/>
  <c r="D5384" i="19"/>
  <c r="E5384" i="19"/>
  <c r="F5384" i="19" s="1"/>
  <c r="A5385" i="19"/>
  <c r="B5385" i="19"/>
  <c r="C5385" i="19"/>
  <c r="D5385" i="19"/>
  <c r="E5385" i="19"/>
  <c r="F5385" i="19" s="1"/>
  <c r="B5386" i="19"/>
  <c r="C5386" i="19"/>
  <c r="A5386" i="19" s="1"/>
  <c r="D5386" i="19"/>
  <c r="E5386" i="19"/>
  <c r="F5386" i="19" s="1"/>
  <c r="A5387" i="19"/>
  <c r="B5387" i="19"/>
  <c r="C5387" i="19"/>
  <c r="D5387" i="19"/>
  <c r="E5387" i="19"/>
  <c r="F5387" i="19"/>
  <c r="B5388" i="19"/>
  <c r="C5388" i="19"/>
  <c r="A5388" i="19" s="1"/>
  <c r="D5388" i="19"/>
  <c r="E5388" i="19"/>
  <c r="F5388" i="19" s="1"/>
  <c r="B5389" i="19"/>
  <c r="C5389" i="19"/>
  <c r="D5389" i="19"/>
  <c r="E5389" i="19"/>
  <c r="F5389" i="19"/>
  <c r="B5390" i="19"/>
  <c r="C5390" i="19"/>
  <c r="D5390" i="19"/>
  <c r="A5390" i="19" s="1"/>
  <c r="E5390" i="19"/>
  <c r="F5390" i="19" s="1"/>
  <c r="B5391" i="19"/>
  <c r="A5391" i="19" s="1"/>
  <c r="C5391" i="19"/>
  <c r="D5391" i="19"/>
  <c r="E5391" i="19"/>
  <c r="F5391" i="19"/>
  <c r="B5392" i="19"/>
  <c r="C5392" i="19"/>
  <c r="D5392" i="19"/>
  <c r="A5392" i="19" s="1"/>
  <c r="E5392" i="19"/>
  <c r="F5392" i="19" s="1"/>
  <c r="B5393" i="19"/>
  <c r="C5393" i="19"/>
  <c r="D5393" i="19"/>
  <c r="E5393" i="19"/>
  <c r="F5393" i="19" s="1"/>
  <c r="B5394" i="19"/>
  <c r="C5394" i="19"/>
  <c r="D5394" i="19"/>
  <c r="A5394" i="19" s="1"/>
  <c r="E5394" i="19"/>
  <c r="F5394" i="19"/>
  <c r="A5395" i="19"/>
  <c r="B5395" i="19"/>
  <c r="C5395" i="19"/>
  <c r="D5395" i="19"/>
  <c r="E5395" i="19"/>
  <c r="F5395" i="19"/>
  <c r="B5396" i="19"/>
  <c r="A5396" i="19" s="1"/>
  <c r="C5396" i="19"/>
  <c r="D5396" i="19"/>
  <c r="E5396" i="19"/>
  <c r="F5396" i="19" s="1"/>
  <c r="A5397" i="19"/>
  <c r="B5397" i="19"/>
  <c r="C5397" i="19"/>
  <c r="D5397" i="19"/>
  <c r="E5397" i="19"/>
  <c r="F5397" i="19" s="1"/>
  <c r="B5398" i="19"/>
  <c r="C5398" i="19"/>
  <c r="A5398" i="19" s="1"/>
  <c r="D5398" i="19"/>
  <c r="E5398" i="19"/>
  <c r="F5398" i="19" s="1"/>
  <c r="B5399" i="19"/>
  <c r="A5399" i="19" s="1"/>
  <c r="C5399" i="19"/>
  <c r="D5399" i="19"/>
  <c r="E5399" i="19"/>
  <c r="F5399" i="19" s="1"/>
  <c r="B5400" i="19"/>
  <c r="C5400" i="19"/>
  <c r="D5400" i="19"/>
  <c r="A5400" i="19" s="1"/>
  <c r="E5400" i="19"/>
  <c r="F5400" i="19" s="1"/>
  <c r="B5401" i="19"/>
  <c r="C5401" i="19"/>
  <c r="D5401" i="19"/>
  <c r="A5401" i="19" s="1"/>
  <c r="E5401" i="19"/>
  <c r="F5401" i="19" s="1"/>
  <c r="A5402" i="19"/>
  <c r="B5402" i="19"/>
  <c r="C5402" i="19"/>
  <c r="D5402" i="19"/>
  <c r="E5402" i="19"/>
  <c r="F5402" i="19"/>
  <c r="B5403" i="19"/>
  <c r="C5403" i="19"/>
  <c r="A5403" i="19" s="1"/>
  <c r="D5403" i="19"/>
  <c r="E5403" i="19"/>
  <c r="F5403" i="19" s="1"/>
  <c r="B5404" i="19"/>
  <c r="A5404" i="19" s="1"/>
  <c r="C5404" i="19"/>
  <c r="D5404" i="19"/>
  <c r="E5404" i="19"/>
  <c r="F5404" i="19" s="1"/>
  <c r="A5405" i="19"/>
  <c r="B5405" i="19"/>
  <c r="C5405" i="19"/>
  <c r="D5405" i="19"/>
  <c r="E5405" i="19"/>
  <c r="F5405" i="19" s="1"/>
  <c r="B5406" i="19"/>
  <c r="C5406" i="19"/>
  <c r="D5406" i="19"/>
  <c r="E5406" i="19"/>
  <c r="F5406" i="19" s="1"/>
  <c r="B5407" i="19"/>
  <c r="A5407" i="19" s="1"/>
  <c r="C5407" i="19"/>
  <c r="D5407" i="19"/>
  <c r="E5407" i="19"/>
  <c r="F5407" i="19"/>
  <c r="B5408" i="19"/>
  <c r="C5408" i="19"/>
  <c r="D5408" i="19"/>
  <c r="A5408" i="19" s="1"/>
  <c r="E5408" i="19"/>
  <c r="F5408" i="19" s="1"/>
  <c r="B5409" i="19"/>
  <c r="C5409" i="19"/>
  <c r="A5409" i="19" s="1"/>
  <c r="D5409" i="19"/>
  <c r="E5409" i="19"/>
  <c r="F5409" i="19"/>
  <c r="A5410" i="19"/>
  <c r="B5410" i="19"/>
  <c r="C5410" i="19"/>
  <c r="D5410" i="19"/>
  <c r="E5410" i="19"/>
  <c r="F5410" i="19" s="1"/>
  <c r="B5411" i="19"/>
  <c r="A5411" i="19" s="1"/>
  <c r="C5411" i="19"/>
  <c r="D5411" i="19"/>
  <c r="E5411" i="19"/>
  <c r="F5411" i="19" s="1"/>
  <c r="B5412" i="19"/>
  <c r="A5412" i="19" s="1"/>
  <c r="C5412" i="19"/>
  <c r="D5412" i="19"/>
  <c r="E5412" i="19"/>
  <c r="F5412" i="19" s="1"/>
  <c r="A5413" i="19"/>
  <c r="B5413" i="19"/>
  <c r="C5413" i="19"/>
  <c r="D5413" i="19"/>
  <c r="E5413" i="19"/>
  <c r="F5413" i="19" s="1"/>
  <c r="B5414" i="19"/>
  <c r="C5414" i="19"/>
  <c r="D5414" i="19"/>
  <c r="A5414" i="19" s="1"/>
  <c r="E5414" i="19"/>
  <c r="F5414" i="19" s="1"/>
  <c r="B5415" i="19"/>
  <c r="C5415" i="19"/>
  <c r="A5415" i="19" s="1"/>
  <c r="D5415" i="19"/>
  <c r="E5415" i="19"/>
  <c r="F5415" i="19"/>
  <c r="A5416" i="19"/>
  <c r="B5416" i="19"/>
  <c r="C5416" i="19"/>
  <c r="D5416" i="19"/>
  <c r="E5416" i="19"/>
  <c r="F5416" i="19" s="1"/>
  <c r="B5417" i="19"/>
  <c r="C5417" i="19"/>
  <c r="A5417" i="19" s="1"/>
  <c r="D5417" i="19"/>
  <c r="E5417" i="19"/>
  <c r="F5417" i="19" s="1"/>
  <c r="B5418" i="19"/>
  <c r="C5418" i="19"/>
  <c r="A5418" i="19" s="1"/>
  <c r="D5418" i="19"/>
  <c r="E5418" i="19"/>
  <c r="F5418" i="19"/>
  <c r="A5419" i="19"/>
  <c r="B5419" i="19"/>
  <c r="C5419" i="19"/>
  <c r="D5419" i="19"/>
  <c r="E5419" i="19"/>
  <c r="F5419" i="19" s="1"/>
  <c r="B5420" i="19"/>
  <c r="A5420" i="19" s="1"/>
  <c r="C5420" i="19"/>
  <c r="D5420" i="19"/>
  <c r="E5420" i="19"/>
  <c r="F5420" i="19" s="1"/>
  <c r="A5421" i="19"/>
  <c r="B5421" i="19"/>
  <c r="C5421" i="19"/>
  <c r="D5421" i="19"/>
  <c r="E5421" i="19"/>
  <c r="F5421" i="19" s="1"/>
  <c r="B5422" i="19"/>
  <c r="C5422" i="19"/>
  <c r="A5422" i="19" s="1"/>
  <c r="D5422" i="19"/>
  <c r="E5422" i="19"/>
  <c r="F5422" i="19" s="1"/>
  <c r="A5423" i="19"/>
  <c r="B5423" i="19"/>
  <c r="C5423" i="19"/>
  <c r="D5423" i="19"/>
  <c r="E5423" i="19"/>
  <c r="F5423" i="19"/>
  <c r="B5424" i="19"/>
  <c r="C5424" i="19"/>
  <c r="A5424" i="19" s="1"/>
  <c r="D5424" i="19"/>
  <c r="E5424" i="19"/>
  <c r="F5424" i="19" s="1"/>
  <c r="B5425" i="19"/>
  <c r="C5425" i="19"/>
  <c r="D5425" i="19"/>
  <c r="E5425" i="19"/>
  <c r="F5425" i="19" s="1"/>
  <c r="A5426" i="19"/>
  <c r="B5426" i="19"/>
  <c r="C5426" i="19"/>
  <c r="D5426" i="19"/>
  <c r="E5426" i="19"/>
  <c r="F5426" i="19" s="1"/>
  <c r="B5427" i="19"/>
  <c r="C5427" i="19"/>
  <c r="A5427" i="19" s="1"/>
  <c r="D5427" i="19"/>
  <c r="E5427" i="19"/>
  <c r="F5427" i="19"/>
  <c r="B5428" i="19"/>
  <c r="A5428" i="19" s="1"/>
  <c r="C5428" i="19"/>
  <c r="D5428" i="19"/>
  <c r="E5428" i="19"/>
  <c r="F5428" i="19" s="1"/>
  <c r="B5429" i="19"/>
  <c r="C5429" i="19"/>
  <c r="D5429" i="19"/>
  <c r="A5429" i="19" s="1"/>
  <c r="E5429" i="19"/>
  <c r="F5429" i="19" s="1"/>
  <c r="B5430" i="19"/>
  <c r="C5430" i="19"/>
  <c r="A5430" i="19" s="1"/>
  <c r="D5430" i="19"/>
  <c r="E5430" i="19"/>
  <c r="F5430" i="19"/>
  <c r="B5431" i="19"/>
  <c r="C5431" i="19"/>
  <c r="D5431" i="19"/>
  <c r="A5431" i="19" s="1"/>
  <c r="E5431" i="19"/>
  <c r="F5431" i="19" s="1"/>
  <c r="B5432" i="19"/>
  <c r="C5432" i="19"/>
  <c r="A5432" i="19" s="1"/>
  <c r="D5432" i="19"/>
  <c r="E5432" i="19"/>
  <c r="F5432" i="19" s="1"/>
  <c r="A5433" i="19"/>
  <c r="B5433" i="19"/>
  <c r="C5433" i="19"/>
  <c r="D5433" i="19"/>
  <c r="E5433" i="19"/>
  <c r="F5433" i="19" s="1"/>
  <c r="B5434" i="19"/>
  <c r="C5434" i="19"/>
  <c r="A5434" i="19" s="1"/>
  <c r="D5434" i="19"/>
  <c r="E5434" i="19"/>
  <c r="F5434" i="19" s="1"/>
  <c r="A5435" i="19"/>
  <c r="B5435" i="19"/>
  <c r="C5435" i="19"/>
  <c r="D5435" i="19"/>
  <c r="E5435" i="19"/>
  <c r="F5435" i="19" s="1"/>
  <c r="B5436" i="19"/>
  <c r="C5436" i="19"/>
  <c r="D5436" i="19"/>
  <c r="A5436" i="19" s="1"/>
  <c r="E5436" i="19"/>
  <c r="F5436" i="19" s="1"/>
  <c r="B5437" i="19"/>
  <c r="C5437" i="19"/>
  <c r="A5437" i="19" s="1"/>
  <c r="D5437" i="19"/>
  <c r="E5437" i="19"/>
  <c r="F5437" i="19"/>
  <c r="A5438" i="19"/>
  <c r="B5438" i="19"/>
  <c r="C5438" i="19"/>
  <c r="D5438" i="19"/>
  <c r="E5438" i="19"/>
  <c r="F5438" i="19" s="1"/>
  <c r="B5439" i="19"/>
  <c r="A5439" i="19" s="1"/>
  <c r="C5439" i="19"/>
  <c r="D5439" i="19"/>
  <c r="E5439" i="19"/>
  <c r="F5439" i="19" s="1"/>
  <c r="B5440" i="19"/>
  <c r="A5440" i="19" s="1"/>
  <c r="C5440" i="19"/>
  <c r="D5440" i="19"/>
  <c r="E5440" i="19"/>
  <c r="F5440" i="19" s="1"/>
  <c r="B5441" i="19"/>
  <c r="C5441" i="19"/>
  <c r="D5441" i="19"/>
  <c r="E5441" i="19"/>
  <c r="F5441" i="19" s="1"/>
  <c r="A5442" i="19"/>
  <c r="B5442" i="19"/>
  <c r="C5442" i="19"/>
  <c r="D5442" i="19"/>
  <c r="E5442" i="19"/>
  <c r="F5442" i="19"/>
  <c r="B5443" i="19"/>
  <c r="C5443" i="19"/>
  <c r="D5443" i="19"/>
  <c r="E5443" i="19"/>
  <c r="F5443" i="19" s="1"/>
  <c r="B5444" i="19"/>
  <c r="A5444" i="19" s="1"/>
  <c r="C5444" i="19"/>
  <c r="D5444" i="19"/>
  <c r="E5444" i="19"/>
  <c r="F5444" i="19"/>
  <c r="A5445" i="19"/>
  <c r="B5445" i="19"/>
  <c r="C5445" i="19"/>
  <c r="D5445" i="19"/>
  <c r="E5445" i="19"/>
  <c r="F5445" i="19" s="1"/>
  <c r="B5446" i="19"/>
  <c r="C5446" i="19"/>
  <c r="D5446" i="19"/>
  <c r="E5446" i="19"/>
  <c r="F5446" i="19"/>
  <c r="A5447" i="19"/>
  <c r="B5447" i="19"/>
  <c r="C5447" i="19"/>
  <c r="D5447" i="19"/>
  <c r="E5447" i="19"/>
  <c r="F5447" i="19" s="1"/>
  <c r="B5448" i="19"/>
  <c r="C5448" i="19"/>
  <c r="D5448" i="19"/>
  <c r="E5448" i="19"/>
  <c r="F5448" i="19" s="1"/>
  <c r="A5449" i="19"/>
  <c r="B5449" i="19"/>
  <c r="C5449" i="19"/>
  <c r="D5449" i="19"/>
  <c r="E5449" i="19"/>
  <c r="F5449" i="19" s="1"/>
  <c r="B5450" i="19"/>
  <c r="C5450" i="19"/>
  <c r="A5450" i="19" s="1"/>
  <c r="D5450" i="19"/>
  <c r="E5450" i="19"/>
  <c r="F5450" i="19" s="1"/>
  <c r="B5451" i="19"/>
  <c r="A5451" i="19" s="1"/>
  <c r="C5451" i="19"/>
  <c r="D5451" i="19"/>
  <c r="E5451" i="19"/>
  <c r="F5451" i="19" s="1"/>
  <c r="A5452" i="19"/>
  <c r="B5452" i="19"/>
  <c r="C5452" i="19"/>
  <c r="D5452" i="19"/>
  <c r="E5452" i="19"/>
  <c r="F5452" i="19" s="1"/>
  <c r="B5453" i="19"/>
  <c r="C5453" i="19"/>
  <c r="A5453" i="19" s="1"/>
  <c r="D5453" i="19"/>
  <c r="E5453" i="19"/>
  <c r="F5453" i="19"/>
  <c r="A5454" i="19"/>
  <c r="B5454" i="19"/>
  <c r="C5454" i="19"/>
  <c r="D5454" i="19"/>
  <c r="E5454" i="19"/>
  <c r="F5454" i="19" s="1"/>
  <c r="B5455" i="19"/>
  <c r="C5455" i="19"/>
  <c r="D5455" i="19"/>
  <c r="E5455" i="19"/>
  <c r="F5455" i="19" s="1"/>
  <c r="B5456" i="19"/>
  <c r="A5456" i="19" s="1"/>
  <c r="C5456" i="19"/>
  <c r="D5456" i="19"/>
  <c r="E5456" i="19"/>
  <c r="F5456" i="19" s="1"/>
  <c r="B5457" i="19"/>
  <c r="C5457" i="19"/>
  <c r="A5457" i="19" s="1"/>
  <c r="D5457" i="19"/>
  <c r="E5457" i="19"/>
  <c r="F5457" i="19" s="1"/>
  <c r="B5458" i="19"/>
  <c r="A5458" i="19" s="1"/>
  <c r="C5458" i="19"/>
  <c r="D5458" i="19"/>
  <c r="E5458" i="19"/>
  <c r="F5458" i="19" s="1"/>
  <c r="B5459" i="19"/>
  <c r="C5459" i="19"/>
  <c r="D5459" i="19"/>
  <c r="E5459" i="19"/>
  <c r="F5459" i="19" s="1"/>
  <c r="B5460" i="19"/>
  <c r="A5460" i="19" s="1"/>
  <c r="C5460" i="19"/>
  <c r="D5460" i="19"/>
  <c r="E5460" i="19"/>
  <c r="F5460" i="19"/>
  <c r="B5461" i="19"/>
  <c r="C5461" i="19"/>
  <c r="D5461" i="19"/>
  <c r="A5461" i="19" s="1"/>
  <c r="E5461" i="19"/>
  <c r="F5461" i="19" s="1"/>
  <c r="B5462" i="19"/>
  <c r="A5462" i="19" s="1"/>
  <c r="C5462" i="19"/>
  <c r="D5462" i="19"/>
  <c r="E5462" i="19"/>
  <c r="F5462" i="19"/>
  <c r="A5463" i="19"/>
  <c r="B5463" i="19"/>
  <c r="C5463" i="19"/>
  <c r="D5463" i="19"/>
  <c r="E5463" i="19"/>
  <c r="F5463" i="19" s="1"/>
  <c r="B5464" i="19"/>
  <c r="C5464" i="19"/>
  <c r="D5464" i="19"/>
  <c r="E5464" i="19"/>
  <c r="F5464" i="19" s="1"/>
  <c r="A5465" i="19"/>
  <c r="B5465" i="19"/>
  <c r="C5465" i="19"/>
  <c r="D5465" i="19"/>
  <c r="E5465" i="19"/>
  <c r="F5465" i="19"/>
  <c r="B5466" i="19"/>
  <c r="C5466" i="19"/>
  <c r="A5466" i="19" s="1"/>
  <c r="D5466" i="19"/>
  <c r="E5466" i="19"/>
  <c r="F5466" i="19" s="1"/>
  <c r="A5467" i="19"/>
  <c r="B5467" i="19"/>
  <c r="C5467" i="19"/>
  <c r="D5467" i="19"/>
  <c r="E5467" i="19"/>
  <c r="F5467" i="19" s="1"/>
  <c r="A5468" i="19"/>
  <c r="B5468" i="19"/>
  <c r="C5468" i="19"/>
  <c r="D5468" i="19"/>
  <c r="E5468" i="19"/>
  <c r="F5468" i="19" s="1"/>
  <c r="B5469" i="19"/>
  <c r="C5469" i="19"/>
  <c r="A5469" i="19" s="1"/>
  <c r="D5469" i="19"/>
  <c r="E5469" i="19"/>
  <c r="F5469" i="19"/>
  <c r="A5470" i="19"/>
  <c r="B5470" i="19"/>
  <c r="C5470" i="19"/>
  <c r="D5470" i="19"/>
  <c r="E5470" i="19"/>
  <c r="F5470" i="19" s="1"/>
  <c r="B5471" i="19"/>
  <c r="A5471" i="19" s="1"/>
  <c r="C5471" i="19"/>
  <c r="D5471" i="19"/>
  <c r="E5471" i="19"/>
  <c r="F5471" i="19" s="1"/>
  <c r="A5472" i="19"/>
  <c r="B5472" i="19"/>
  <c r="C5472" i="19"/>
  <c r="D5472" i="19"/>
  <c r="E5472" i="19"/>
  <c r="F5472" i="19" s="1"/>
  <c r="B5473" i="19"/>
  <c r="C5473" i="19"/>
  <c r="A5473" i="19" s="1"/>
  <c r="D5473" i="19"/>
  <c r="E5473" i="19"/>
  <c r="F5473" i="19" s="1"/>
  <c r="B5474" i="19"/>
  <c r="A5474" i="19" s="1"/>
  <c r="C5474" i="19"/>
  <c r="D5474" i="19"/>
  <c r="E5474" i="19"/>
  <c r="F5474" i="19"/>
  <c r="B5475" i="19"/>
  <c r="C5475" i="19"/>
  <c r="A5475" i="19" s="1"/>
  <c r="D5475" i="19"/>
  <c r="E5475" i="19"/>
  <c r="F5475" i="19" s="1"/>
  <c r="B5476" i="19"/>
  <c r="C5476" i="19"/>
  <c r="D5476" i="19"/>
  <c r="E5476" i="19"/>
  <c r="F5476" i="19"/>
  <c r="B5477" i="19"/>
  <c r="C5477" i="19"/>
  <c r="D5477" i="19"/>
  <c r="A5477" i="19" s="1"/>
  <c r="E5477" i="19"/>
  <c r="F5477" i="19" s="1"/>
  <c r="B5478" i="19"/>
  <c r="A5478" i="19" s="1"/>
  <c r="C5478" i="19"/>
  <c r="D5478" i="19"/>
  <c r="E5478" i="19"/>
  <c r="F5478" i="19"/>
  <c r="B5479" i="19"/>
  <c r="C5479" i="19"/>
  <c r="D5479" i="19"/>
  <c r="A5479" i="19" s="1"/>
  <c r="E5479" i="19"/>
  <c r="F5479" i="19" s="1"/>
  <c r="B5480" i="19"/>
  <c r="C5480" i="19"/>
  <c r="A5480" i="19" s="1"/>
  <c r="D5480" i="19"/>
  <c r="E5480" i="19"/>
  <c r="F5480" i="19" s="1"/>
  <c r="A5481" i="19"/>
  <c r="B5481" i="19"/>
  <c r="C5481" i="19"/>
  <c r="D5481" i="19"/>
  <c r="E5481" i="19"/>
  <c r="F5481" i="19" s="1"/>
  <c r="B5482" i="19"/>
  <c r="C5482" i="19"/>
  <c r="A5482" i="19" s="1"/>
  <c r="D5482" i="19"/>
  <c r="E5482" i="19"/>
  <c r="F5482" i="19" s="1"/>
  <c r="A5483" i="19"/>
  <c r="B5483" i="19"/>
  <c r="C5483" i="19"/>
  <c r="D5483" i="19"/>
  <c r="E5483" i="19"/>
  <c r="F5483" i="19" s="1"/>
  <c r="B5484" i="19"/>
  <c r="C5484" i="19"/>
  <c r="D5484" i="19"/>
  <c r="A5484" i="19" s="1"/>
  <c r="E5484" i="19"/>
  <c r="F5484" i="19" s="1"/>
  <c r="B5485" i="19"/>
  <c r="C5485" i="19"/>
  <c r="A5485" i="19" s="1"/>
  <c r="D5485" i="19"/>
  <c r="E5485" i="19"/>
  <c r="F5485" i="19"/>
  <c r="A5486" i="19"/>
  <c r="B5486" i="19"/>
  <c r="C5486" i="19"/>
  <c r="D5486" i="19"/>
  <c r="E5486" i="19"/>
  <c r="F5486" i="19" s="1"/>
  <c r="B5487" i="19"/>
  <c r="C5487" i="19"/>
  <c r="D5487" i="19"/>
  <c r="E5487" i="19"/>
  <c r="F5487" i="19" s="1"/>
  <c r="B5488" i="19"/>
  <c r="A5488" i="19" s="1"/>
  <c r="C5488" i="19"/>
  <c r="D5488" i="19"/>
  <c r="E5488" i="19"/>
  <c r="F5488" i="19"/>
  <c r="B5489" i="19"/>
  <c r="C5489" i="19"/>
  <c r="A5489" i="19" s="1"/>
  <c r="D5489" i="19"/>
  <c r="E5489" i="19"/>
  <c r="F5489" i="19" s="1"/>
  <c r="A5490" i="19"/>
  <c r="B5490" i="19"/>
  <c r="C5490" i="19"/>
  <c r="D5490" i="19"/>
  <c r="E5490" i="19"/>
  <c r="F5490" i="19"/>
  <c r="B5491" i="19"/>
  <c r="C5491" i="19"/>
  <c r="A5491" i="19" s="1"/>
  <c r="D5491" i="19"/>
  <c r="E5491" i="19"/>
  <c r="F5491" i="19" s="1"/>
  <c r="B5492" i="19"/>
  <c r="C5492" i="19"/>
  <c r="D5492" i="19"/>
  <c r="E5492" i="19"/>
  <c r="F5492" i="19"/>
  <c r="A5493" i="19"/>
  <c r="B5493" i="19"/>
  <c r="C5493" i="19"/>
  <c r="D5493" i="19"/>
  <c r="E5493" i="19"/>
  <c r="F5493" i="19" s="1"/>
  <c r="B5494" i="19"/>
  <c r="C5494" i="19"/>
  <c r="D5494" i="19"/>
  <c r="E5494" i="19"/>
  <c r="F5494" i="19"/>
  <c r="B5495" i="19"/>
  <c r="C5495" i="19"/>
  <c r="D5495" i="19"/>
  <c r="A5495" i="19" s="1"/>
  <c r="E5495" i="19"/>
  <c r="F5495" i="19" s="1"/>
  <c r="B5496" i="19"/>
  <c r="C5496" i="19"/>
  <c r="A5496" i="19" s="1"/>
  <c r="D5496" i="19"/>
  <c r="E5496" i="19"/>
  <c r="F5496" i="19" s="1"/>
  <c r="A5497" i="19"/>
  <c r="B5497" i="19"/>
  <c r="C5497" i="19"/>
  <c r="D5497" i="19"/>
  <c r="E5497" i="19"/>
  <c r="F5497" i="19" s="1"/>
  <c r="B5498" i="19"/>
  <c r="C5498" i="19"/>
  <c r="A5498" i="19" s="1"/>
  <c r="D5498" i="19"/>
  <c r="E5498" i="19"/>
  <c r="F5498" i="19" s="1"/>
  <c r="B5499" i="19"/>
  <c r="A5499" i="19" s="1"/>
  <c r="C5499" i="19"/>
  <c r="D5499" i="19"/>
  <c r="E5499" i="19"/>
  <c r="F5499" i="19" s="1"/>
  <c r="B5500" i="19"/>
  <c r="C5500" i="19"/>
  <c r="D5500" i="19"/>
  <c r="A5500" i="19" s="1"/>
  <c r="E5500" i="19"/>
  <c r="F5500" i="19" s="1"/>
  <c r="B5501" i="19"/>
  <c r="C5501" i="19"/>
  <c r="A5501" i="19" s="1"/>
  <c r="D5501" i="19"/>
  <c r="E5501" i="19"/>
  <c r="F5501" i="19"/>
  <c r="A5502" i="19"/>
  <c r="B5502" i="19"/>
  <c r="C5502" i="19"/>
  <c r="D5502" i="19"/>
  <c r="E5502" i="19"/>
  <c r="F5502" i="19" s="1"/>
  <c r="B5503" i="19"/>
  <c r="A5503" i="19" s="1"/>
  <c r="C5503" i="19"/>
  <c r="D5503" i="19"/>
  <c r="E5503" i="19"/>
  <c r="F5503" i="19" s="1"/>
  <c r="B5504" i="19"/>
  <c r="A5504" i="19" s="1"/>
  <c r="C5504" i="19"/>
  <c r="D5504" i="19"/>
  <c r="E5504" i="19"/>
  <c r="F5504" i="19" s="1"/>
  <c r="B5505" i="19"/>
  <c r="C5505" i="19"/>
  <c r="D5505" i="19"/>
  <c r="E5505" i="19"/>
  <c r="F5505" i="19" s="1"/>
  <c r="B5506" i="19"/>
  <c r="A5506" i="19" s="1"/>
  <c r="C5506" i="19"/>
  <c r="D5506" i="19"/>
  <c r="E5506" i="19"/>
  <c r="F5506" i="19"/>
  <c r="B5507" i="19"/>
  <c r="C5507" i="19"/>
  <c r="D5507" i="19"/>
  <c r="E5507" i="19"/>
  <c r="F5507" i="19" s="1"/>
  <c r="B5508" i="19"/>
  <c r="A5508" i="19" s="1"/>
  <c r="C5508" i="19"/>
  <c r="D5508" i="19"/>
  <c r="E5508" i="19"/>
  <c r="F5508" i="19"/>
  <c r="A5509" i="19"/>
  <c r="B5509" i="19"/>
  <c r="C5509" i="19"/>
  <c r="D5509" i="19"/>
  <c r="E5509" i="19"/>
  <c r="F5509" i="19" s="1"/>
  <c r="B5510" i="19"/>
  <c r="C5510" i="19"/>
  <c r="D5510" i="19"/>
  <c r="E5510" i="19"/>
  <c r="F5510" i="19"/>
  <c r="A5511" i="19"/>
  <c r="B5511" i="19"/>
  <c r="C5511" i="19"/>
  <c r="D5511" i="19"/>
  <c r="E5511" i="19"/>
  <c r="F5511" i="19" s="1"/>
  <c r="B5512" i="19"/>
  <c r="C5512" i="19"/>
  <c r="D5512" i="19"/>
  <c r="E5512" i="19"/>
  <c r="F5512" i="19" s="1"/>
  <c r="A5513" i="19"/>
  <c r="B5513" i="19"/>
  <c r="C5513" i="19"/>
  <c r="D5513" i="19"/>
  <c r="E5513" i="19"/>
  <c r="F5513" i="19" s="1"/>
  <c r="B5514" i="19"/>
  <c r="C5514" i="19"/>
  <c r="A5514" i="19" s="1"/>
  <c r="D5514" i="19"/>
  <c r="E5514" i="19"/>
  <c r="F5514" i="19" s="1"/>
  <c r="B5515" i="19"/>
  <c r="A5515" i="19" s="1"/>
  <c r="C5515" i="19"/>
  <c r="D5515" i="19"/>
  <c r="E5515" i="19"/>
  <c r="F5515" i="19" s="1"/>
  <c r="A5516" i="19"/>
  <c r="B5516" i="19"/>
  <c r="C5516" i="19"/>
  <c r="D5516" i="19"/>
  <c r="E5516" i="19"/>
  <c r="F5516" i="19" s="1"/>
  <c r="B5517" i="19"/>
  <c r="C5517" i="19"/>
  <c r="A5517" i="19" s="1"/>
  <c r="D5517" i="19"/>
  <c r="E5517" i="19"/>
  <c r="F5517" i="19"/>
  <c r="A5518" i="19"/>
  <c r="B5518" i="19"/>
  <c r="C5518" i="19"/>
  <c r="D5518" i="19"/>
  <c r="E5518" i="19"/>
  <c r="F5518" i="19" s="1"/>
  <c r="B5519" i="19"/>
  <c r="C5519" i="19"/>
  <c r="D5519" i="19"/>
  <c r="E5519" i="19"/>
  <c r="F5519" i="19" s="1"/>
  <c r="B5520" i="19"/>
  <c r="A5520" i="19" s="1"/>
  <c r="C5520" i="19"/>
  <c r="D5520" i="19"/>
  <c r="E5520" i="19"/>
  <c r="F5520" i="19" s="1"/>
  <c r="B5521" i="19"/>
  <c r="C5521" i="19"/>
  <c r="A5521" i="19" s="1"/>
  <c r="D5521" i="19"/>
  <c r="E5521" i="19"/>
  <c r="F5521" i="19" s="1"/>
  <c r="A5522" i="19"/>
  <c r="B5522" i="19"/>
  <c r="C5522" i="19"/>
  <c r="D5522" i="19"/>
  <c r="E5522" i="19"/>
  <c r="F5522" i="19" s="1"/>
  <c r="B5523" i="19"/>
  <c r="C5523" i="19"/>
  <c r="D5523" i="19"/>
  <c r="E5523" i="19"/>
  <c r="F5523" i="19" s="1"/>
  <c r="B5524" i="19"/>
  <c r="C5524" i="19"/>
  <c r="D5524" i="19"/>
  <c r="E5524" i="19"/>
  <c r="F5524" i="19"/>
  <c r="B5525" i="19"/>
  <c r="C5525" i="19"/>
  <c r="D5525" i="19"/>
  <c r="A5525" i="19" s="1"/>
  <c r="E5525" i="19"/>
  <c r="F5525" i="19" s="1"/>
  <c r="B5526" i="19"/>
  <c r="A5526" i="19" s="1"/>
  <c r="C5526" i="19"/>
  <c r="D5526" i="19"/>
  <c r="E5526" i="19"/>
  <c r="F5526" i="19"/>
  <c r="A5527" i="19"/>
  <c r="B5527" i="19"/>
  <c r="C5527" i="19"/>
  <c r="D5527" i="19"/>
  <c r="E5527" i="19"/>
  <c r="F5527" i="19" s="1"/>
  <c r="B5528" i="19"/>
  <c r="C5528" i="19"/>
  <c r="D5528" i="19"/>
  <c r="E5528" i="19"/>
  <c r="F5528" i="19" s="1"/>
  <c r="A5529" i="19"/>
  <c r="B5529" i="19"/>
  <c r="C5529" i="19"/>
  <c r="D5529" i="19"/>
  <c r="E5529" i="19"/>
  <c r="F5529" i="19"/>
  <c r="B5530" i="19"/>
  <c r="C5530" i="19"/>
  <c r="A5530" i="19" s="1"/>
  <c r="D5530" i="19"/>
  <c r="E5530" i="19"/>
  <c r="F5530" i="19" s="1"/>
  <c r="A5531" i="19"/>
  <c r="B5531" i="19"/>
  <c r="C5531" i="19"/>
  <c r="D5531" i="19"/>
  <c r="E5531" i="19"/>
  <c r="F5531" i="19" s="1"/>
  <c r="A5532" i="19"/>
  <c r="B5532" i="19"/>
  <c r="C5532" i="19"/>
  <c r="D5532" i="19"/>
  <c r="E5532" i="19"/>
  <c r="F5532" i="19" s="1"/>
  <c r="B5533" i="19"/>
  <c r="C5533" i="19"/>
  <c r="A5533" i="19" s="1"/>
  <c r="D5533" i="19"/>
  <c r="E5533" i="19"/>
  <c r="F5533" i="19"/>
  <c r="A5534" i="19"/>
  <c r="B5534" i="19"/>
  <c r="C5534" i="19"/>
  <c r="D5534" i="19"/>
  <c r="E5534" i="19"/>
  <c r="F5534" i="19" s="1"/>
  <c r="B5535" i="19"/>
  <c r="A5535" i="19" s="1"/>
  <c r="C5535" i="19"/>
  <c r="D5535" i="19"/>
  <c r="E5535" i="19"/>
  <c r="F5535" i="19" s="1"/>
  <c r="A5536" i="19"/>
  <c r="B5536" i="19"/>
  <c r="C5536" i="19"/>
  <c r="D5536" i="19"/>
  <c r="E5536" i="19"/>
  <c r="F5536" i="19" s="1"/>
  <c r="B5537" i="19"/>
  <c r="C5537" i="19"/>
  <c r="A5537" i="19" s="1"/>
  <c r="D5537" i="19"/>
  <c r="E5537" i="19"/>
  <c r="F5537" i="19" s="1"/>
  <c r="B5538" i="19"/>
  <c r="A5538" i="19" s="1"/>
  <c r="C5538" i="19"/>
  <c r="D5538" i="19"/>
  <c r="E5538" i="19"/>
  <c r="F5538" i="19"/>
  <c r="B5539" i="19"/>
  <c r="C5539" i="19"/>
  <c r="A5539" i="19" s="1"/>
  <c r="D5539" i="19"/>
  <c r="E5539" i="19"/>
  <c r="F5539" i="19" s="1"/>
  <c r="B5540" i="19"/>
  <c r="C5540" i="19"/>
  <c r="D5540" i="19"/>
  <c r="E5540" i="19"/>
  <c r="F5540" i="19"/>
  <c r="B5541" i="19"/>
  <c r="C5541" i="19"/>
  <c r="D5541" i="19"/>
  <c r="A5541" i="19" s="1"/>
  <c r="E5541" i="19"/>
  <c r="F5541" i="19" s="1"/>
  <c r="B5542" i="19"/>
  <c r="A5542" i="19" s="1"/>
  <c r="C5542" i="19"/>
  <c r="D5542" i="19"/>
  <c r="E5542" i="19"/>
  <c r="F5542" i="19"/>
  <c r="B5543" i="19"/>
  <c r="C5543" i="19"/>
  <c r="D5543" i="19"/>
  <c r="A5543" i="19" s="1"/>
  <c r="E5543" i="19"/>
  <c r="F5543" i="19" s="1"/>
  <c r="B5544" i="19"/>
  <c r="C5544" i="19"/>
  <c r="A5544" i="19" s="1"/>
  <c r="D5544" i="19"/>
  <c r="E5544" i="19"/>
  <c r="F5544" i="19" s="1"/>
  <c r="A5545" i="19"/>
  <c r="B5545" i="19"/>
  <c r="C5545" i="19"/>
  <c r="D5545" i="19"/>
  <c r="E5545" i="19"/>
  <c r="F5545" i="19" s="1"/>
  <c r="B5546" i="19"/>
  <c r="C5546" i="19"/>
  <c r="A5546" i="19" s="1"/>
  <c r="D5546" i="19"/>
  <c r="E5546" i="19"/>
  <c r="F5546" i="19" s="1"/>
  <c r="B5547" i="19"/>
  <c r="A5547" i="19" s="1"/>
  <c r="C5547" i="19"/>
  <c r="D5547" i="19"/>
  <c r="E5547" i="19"/>
  <c r="F5547" i="19" s="1"/>
  <c r="B5548" i="19"/>
  <c r="C5548" i="19"/>
  <c r="D5548" i="19"/>
  <c r="A5548" i="19" s="1"/>
  <c r="E5548" i="19"/>
  <c r="F5548" i="19" s="1"/>
  <c r="B5549" i="19"/>
  <c r="C5549" i="19"/>
  <c r="A5549" i="19" s="1"/>
  <c r="D5549" i="19"/>
  <c r="E5549" i="19"/>
  <c r="F5549" i="19"/>
  <c r="A5550" i="19"/>
  <c r="B5550" i="19"/>
  <c r="C5550" i="19"/>
  <c r="D5550" i="19"/>
  <c r="E5550" i="19"/>
  <c r="F5550" i="19" s="1"/>
  <c r="B5551" i="19"/>
  <c r="C5551" i="19"/>
  <c r="D5551" i="19"/>
  <c r="E5551" i="19"/>
  <c r="F5551" i="19" s="1"/>
  <c r="B5552" i="19"/>
  <c r="A5552" i="19" s="1"/>
  <c r="C5552" i="19"/>
  <c r="D5552" i="19"/>
  <c r="E5552" i="19"/>
  <c r="F5552" i="19"/>
  <c r="B5553" i="19"/>
  <c r="C5553" i="19"/>
  <c r="A5553" i="19" s="1"/>
  <c r="D5553" i="19"/>
  <c r="E5553" i="19"/>
  <c r="F5553" i="19" s="1"/>
  <c r="A5554" i="19"/>
  <c r="B5554" i="19"/>
  <c r="C5554" i="19"/>
  <c r="D5554" i="19"/>
  <c r="E5554" i="19"/>
  <c r="F5554" i="19"/>
  <c r="B5555" i="19"/>
  <c r="C5555" i="19"/>
  <c r="A5555" i="19" s="1"/>
  <c r="D5555" i="19"/>
  <c r="E5555" i="19"/>
  <c r="F5555" i="19" s="1"/>
  <c r="B5556" i="19"/>
  <c r="C5556" i="19"/>
  <c r="D5556" i="19"/>
  <c r="E5556" i="19"/>
  <c r="F5556" i="19"/>
  <c r="A5557" i="19"/>
  <c r="B5557" i="19"/>
  <c r="C5557" i="19"/>
  <c r="D5557" i="19"/>
  <c r="E5557" i="19"/>
  <c r="F5557" i="19" s="1"/>
  <c r="B5558" i="19"/>
  <c r="C5558" i="19"/>
  <c r="D5558" i="19"/>
  <c r="E5558" i="19"/>
  <c r="F5558" i="19"/>
  <c r="B5559" i="19"/>
  <c r="C5559" i="19"/>
  <c r="D5559" i="19"/>
  <c r="A5559" i="19" s="1"/>
  <c r="E5559" i="19"/>
  <c r="F5559" i="19" s="1"/>
  <c r="B5560" i="19"/>
  <c r="C5560" i="19"/>
  <c r="A5560" i="19" s="1"/>
  <c r="D5560" i="19"/>
  <c r="E5560" i="19"/>
  <c r="F5560" i="19" s="1"/>
  <c r="A5561" i="19"/>
  <c r="B5561" i="19"/>
  <c r="C5561" i="19"/>
  <c r="D5561" i="19"/>
  <c r="E5561" i="19"/>
  <c r="F5561" i="19" s="1"/>
  <c r="B5562" i="19"/>
  <c r="C5562" i="19"/>
  <c r="A5562" i="19" s="1"/>
  <c r="D5562" i="19"/>
  <c r="E5562" i="19"/>
  <c r="F5562" i="19" s="1"/>
  <c r="A5563" i="19"/>
  <c r="B5563" i="19"/>
  <c r="C5563" i="19"/>
  <c r="D5563" i="19"/>
  <c r="E5563" i="19"/>
  <c r="F5563" i="19" s="1"/>
  <c r="B5564" i="19"/>
  <c r="C5564" i="19"/>
  <c r="D5564" i="19"/>
  <c r="A5564" i="19" s="1"/>
  <c r="E5564" i="19"/>
  <c r="F5564" i="19" s="1"/>
  <c r="B5565" i="19"/>
  <c r="C5565" i="19"/>
  <c r="A5565" i="19" s="1"/>
  <c r="D5565" i="19"/>
  <c r="E5565" i="19"/>
  <c r="F5565" i="19"/>
  <c r="A5566" i="19"/>
  <c r="B5566" i="19"/>
  <c r="C5566" i="19"/>
  <c r="D5566" i="19"/>
  <c r="E5566" i="19"/>
  <c r="F5566" i="19" s="1"/>
  <c r="B5567" i="19"/>
  <c r="A5567" i="19" s="1"/>
  <c r="C5567" i="19"/>
  <c r="D5567" i="19"/>
  <c r="E5567" i="19"/>
  <c r="F5567" i="19" s="1"/>
  <c r="B5568" i="19"/>
  <c r="A5568" i="19" s="1"/>
  <c r="C5568" i="19"/>
  <c r="D5568" i="19"/>
  <c r="E5568" i="19"/>
  <c r="F5568" i="19" s="1"/>
  <c r="B5569" i="19"/>
  <c r="C5569" i="19"/>
  <c r="D5569" i="19"/>
  <c r="E5569" i="19"/>
  <c r="F5569" i="19" s="1"/>
  <c r="A5570" i="19"/>
  <c r="B5570" i="19"/>
  <c r="C5570" i="19"/>
  <c r="D5570" i="19"/>
  <c r="E5570" i="19"/>
  <c r="F5570" i="19"/>
  <c r="B5571" i="19"/>
  <c r="C5571" i="19"/>
  <c r="D5571" i="19"/>
  <c r="E5571" i="19"/>
  <c r="F5571" i="19" s="1"/>
  <c r="B5572" i="19"/>
  <c r="A5572" i="19" s="1"/>
  <c r="C5572" i="19"/>
  <c r="D5572" i="19"/>
  <c r="E5572" i="19"/>
  <c r="F5572" i="19"/>
  <c r="A5573" i="19"/>
  <c r="B5573" i="19"/>
  <c r="C5573" i="19"/>
  <c r="D5573" i="19"/>
  <c r="E5573" i="19"/>
  <c r="F5573" i="19" s="1"/>
  <c r="B5574" i="19"/>
  <c r="C5574" i="19"/>
  <c r="D5574" i="19"/>
  <c r="E5574" i="19"/>
  <c r="F5574" i="19"/>
  <c r="A5575" i="19"/>
  <c r="B5575" i="19"/>
  <c r="C5575" i="19"/>
  <c r="D5575" i="19"/>
  <c r="E5575" i="19"/>
  <c r="F5575" i="19" s="1"/>
  <c r="B5576" i="19"/>
  <c r="C5576" i="19"/>
  <c r="D5576" i="19"/>
  <c r="E5576" i="19"/>
  <c r="F5576" i="19" s="1"/>
  <c r="A5577" i="19"/>
  <c r="B5577" i="19"/>
  <c r="C5577" i="19"/>
  <c r="D5577" i="19"/>
  <c r="E5577" i="19"/>
  <c r="F5577" i="19" s="1"/>
  <c r="B5578" i="19"/>
  <c r="C5578" i="19"/>
  <c r="A5578" i="19" s="1"/>
  <c r="D5578" i="19"/>
  <c r="E5578" i="19"/>
  <c r="F5578" i="19" s="1"/>
  <c r="B5579" i="19"/>
  <c r="A5579" i="19" s="1"/>
  <c r="C5579" i="19"/>
  <c r="D5579" i="19"/>
  <c r="E5579" i="19"/>
  <c r="F5579" i="19" s="1"/>
  <c r="A5580" i="19"/>
  <c r="B5580" i="19"/>
  <c r="C5580" i="19"/>
  <c r="D5580" i="19"/>
  <c r="E5580" i="19"/>
  <c r="F5580" i="19" s="1"/>
  <c r="B5581" i="19"/>
  <c r="C5581" i="19"/>
  <c r="A5581" i="19" s="1"/>
  <c r="D5581" i="19"/>
  <c r="E5581" i="19"/>
  <c r="F5581" i="19"/>
  <c r="A5582" i="19"/>
  <c r="B5582" i="19"/>
  <c r="C5582" i="19"/>
  <c r="D5582" i="19"/>
  <c r="E5582" i="19"/>
  <c r="F5582" i="19" s="1"/>
  <c r="B5583" i="19"/>
  <c r="C5583" i="19"/>
  <c r="D5583" i="19"/>
  <c r="E5583" i="19"/>
  <c r="F5583" i="19" s="1"/>
  <c r="B5584" i="19"/>
  <c r="A5584" i="19" s="1"/>
  <c r="C5584" i="19"/>
  <c r="D5584" i="19"/>
  <c r="E5584" i="19"/>
  <c r="F5584" i="19" s="1"/>
  <c r="B5585" i="19"/>
  <c r="C5585" i="19"/>
  <c r="A5585" i="19" s="1"/>
  <c r="D5585" i="19"/>
  <c r="E5585" i="19"/>
  <c r="F5585" i="19" s="1"/>
  <c r="B5586" i="19"/>
  <c r="A5586" i="19" s="1"/>
  <c r="C5586" i="19"/>
  <c r="D5586" i="19"/>
  <c r="E5586" i="19"/>
  <c r="F5586" i="19" s="1"/>
  <c r="B5587" i="19"/>
  <c r="C5587" i="19"/>
  <c r="D5587" i="19"/>
  <c r="E5587" i="19"/>
  <c r="F5587" i="19" s="1"/>
  <c r="B5588" i="19"/>
  <c r="A5588" i="19" s="1"/>
  <c r="C5588" i="19"/>
  <c r="D5588" i="19"/>
  <c r="E5588" i="19"/>
  <c r="F5588" i="19"/>
  <c r="B5589" i="19"/>
  <c r="C5589" i="19"/>
  <c r="D5589" i="19"/>
  <c r="A5589" i="19" s="1"/>
  <c r="E5589" i="19"/>
  <c r="F5589" i="19" s="1"/>
  <c r="B5590" i="19"/>
  <c r="A5590" i="19" s="1"/>
  <c r="C5590" i="19"/>
  <c r="D5590" i="19"/>
  <c r="E5590" i="19"/>
  <c r="F5590" i="19"/>
  <c r="A5591" i="19"/>
  <c r="B5591" i="19"/>
  <c r="C5591" i="19"/>
  <c r="D5591" i="19"/>
  <c r="E5591" i="19"/>
  <c r="F5591" i="19" s="1"/>
  <c r="B5592" i="19"/>
  <c r="C5592" i="19"/>
  <c r="D5592" i="19"/>
  <c r="E5592" i="19"/>
  <c r="F5592" i="19" s="1"/>
  <c r="A5593" i="19"/>
  <c r="B5593" i="19"/>
  <c r="C5593" i="19"/>
  <c r="D5593" i="19"/>
  <c r="E5593" i="19"/>
  <c r="F5593" i="19"/>
  <c r="B5594" i="19"/>
  <c r="C5594" i="19"/>
  <c r="A5594" i="19" s="1"/>
  <c r="D5594" i="19"/>
  <c r="E5594" i="19"/>
  <c r="F5594" i="19" s="1"/>
  <c r="A5595" i="19"/>
  <c r="B5595" i="19"/>
  <c r="C5595" i="19"/>
  <c r="D5595" i="19"/>
  <c r="E5595" i="19"/>
  <c r="F5595" i="19" s="1"/>
  <c r="A5596" i="19"/>
  <c r="B5596" i="19"/>
  <c r="C5596" i="19"/>
  <c r="D5596" i="19"/>
  <c r="E5596" i="19"/>
  <c r="F5596" i="19" s="1"/>
  <c r="B5597" i="19"/>
  <c r="C5597" i="19"/>
  <c r="A5597" i="19" s="1"/>
  <c r="D5597" i="19"/>
  <c r="E5597" i="19"/>
  <c r="F5597" i="19"/>
  <c r="A5598" i="19"/>
  <c r="B5598" i="19"/>
  <c r="C5598" i="19"/>
  <c r="D5598" i="19"/>
  <c r="E5598" i="19"/>
  <c r="F5598" i="19" s="1"/>
  <c r="B5599" i="19"/>
  <c r="A5599" i="19" s="1"/>
  <c r="C5599" i="19"/>
  <c r="D5599" i="19"/>
  <c r="E5599" i="19"/>
  <c r="F5599" i="19" s="1"/>
  <c r="A5600" i="19"/>
  <c r="B5600" i="19"/>
  <c r="C5600" i="19"/>
  <c r="D5600" i="19"/>
  <c r="E5600" i="19"/>
  <c r="F5600" i="19" s="1"/>
  <c r="B5601" i="19"/>
  <c r="C5601" i="19"/>
  <c r="A5601" i="19" s="1"/>
  <c r="D5601" i="19"/>
  <c r="E5601" i="19"/>
  <c r="F5601" i="19" s="1"/>
  <c r="B5602" i="19"/>
  <c r="A5602" i="19" s="1"/>
  <c r="C5602" i="19"/>
  <c r="D5602" i="19"/>
  <c r="E5602" i="19"/>
  <c r="F5602" i="19"/>
  <c r="B5603" i="19"/>
  <c r="C5603" i="19"/>
  <c r="A5603" i="19" s="1"/>
  <c r="D5603" i="19"/>
  <c r="E5603" i="19"/>
  <c r="F5603" i="19" s="1"/>
  <c r="B5604" i="19"/>
  <c r="C5604" i="19"/>
  <c r="D5604" i="19"/>
  <c r="E5604" i="19"/>
  <c r="F5604" i="19"/>
  <c r="B5605" i="19"/>
  <c r="C5605" i="19"/>
  <c r="D5605" i="19"/>
  <c r="A5605" i="19" s="1"/>
  <c r="E5605" i="19"/>
  <c r="F5605" i="19" s="1"/>
  <c r="B5606" i="19"/>
  <c r="A5606" i="19" s="1"/>
  <c r="C5606" i="19"/>
  <c r="D5606" i="19"/>
  <c r="E5606" i="19"/>
  <c r="F5606" i="19"/>
  <c r="B5607" i="19"/>
  <c r="C5607" i="19"/>
  <c r="D5607" i="19"/>
  <c r="A5607" i="19" s="1"/>
  <c r="E5607" i="19"/>
  <c r="F5607" i="19" s="1"/>
  <c r="B5608" i="19"/>
  <c r="C5608" i="19"/>
  <c r="A5608" i="19" s="1"/>
  <c r="D5608" i="19"/>
  <c r="E5608" i="19"/>
  <c r="F5608" i="19" s="1"/>
  <c r="A5609" i="19"/>
  <c r="B5609" i="19"/>
  <c r="C5609" i="19"/>
  <c r="D5609" i="19"/>
  <c r="E5609" i="19"/>
  <c r="F5609" i="19" s="1"/>
  <c r="B5610" i="19"/>
  <c r="C5610" i="19"/>
  <c r="A5610" i="19" s="1"/>
  <c r="D5610" i="19"/>
  <c r="E5610" i="19"/>
  <c r="F5610" i="19" s="1"/>
  <c r="A5611" i="19"/>
  <c r="B5611" i="19"/>
  <c r="C5611" i="19"/>
  <c r="D5611" i="19"/>
  <c r="E5611" i="19"/>
  <c r="F5611" i="19" s="1"/>
  <c r="B5612" i="19"/>
  <c r="C5612" i="19"/>
  <c r="D5612" i="19"/>
  <c r="A5612" i="19" s="1"/>
  <c r="E5612" i="19"/>
  <c r="F5612" i="19" s="1"/>
  <c r="B5613" i="19"/>
  <c r="C5613" i="19"/>
  <c r="A5613" i="19" s="1"/>
  <c r="D5613" i="19"/>
  <c r="E5613" i="19"/>
  <c r="F5613" i="19"/>
  <c r="A5614" i="19"/>
  <c r="B5614" i="19"/>
  <c r="C5614" i="19"/>
  <c r="D5614" i="19"/>
  <c r="E5614" i="19"/>
  <c r="F5614" i="19" s="1"/>
  <c r="B5615" i="19"/>
  <c r="C5615" i="19"/>
  <c r="D5615" i="19"/>
  <c r="E5615" i="19"/>
  <c r="F5615" i="19" s="1"/>
  <c r="B5616" i="19"/>
  <c r="A5616" i="19" s="1"/>
  <c r="C5616" i="19"/>
  <c r="D5616" i="19"/>
  <c r="E5616" i="19"/>
  <c r="F5616" i="19"/>
  <c r="B5617" i="19"/>
  <c r="C5617" i="19"/>
  <c r="A5617" i="19" s="1"/>
  <c r="D5617" i="19"/>
  <c r="E5617" i="19"/>
  <c r="F5617" i="19" s="1"/>
  <c r="A5618" i="19"/>
  <c r="B5618" i="19"/>
  <c r="C5618" i="19"/>
  <c r="D5618" i="19"/>
  <c r="E5618" i="19"/>
  <c r="F5618" i="19"/>
  <c r="B5619" i="19"/>
  <c r="C5619" i="19"/>
  <c r="A5619" i="19" s="1"/>
  <c r="D5619" i="19"/>
  <c r="E5619" i="19"/>
  <c r="F5619" i="19" s="1"/>
  <c r="B5620" i="19"/>
  <c r="C5620" i="19"/>
  <c r="D5620" i="19"/>
  <c r="E5620" i="19"/>
  <c r="F5620" i="19"/>
  <c r="A5621" i="19"/>
  <c r="B5621" i="19"/>
  <c r="C5621" i="19"/>
  <c r="D5621" i="19"/>
  <c r="E5621" i="19"/>
  <c r="F5621" i="19" s="1"/>
  <c r="B5622" i="19"/>
  <c r="C5622" i="19"/>
  <c r="D5622" i="19"/>
  <c r="E5622" i="19"/>
  <c r="F5622" i="19"/>
  <c r="B5623" i="19"/>
  <c r="C5623" i="19"/>
  <c r="D5623" i="19"/>
  <c r="A5623" i="19" s="1"/>
  <c r="E5623" i="19"/>
  <c r="F5623" i="19" s="1"/>
  <c r="B5624" i="19"/>
  <c r="C5624" i="19"/>
  <c r="A5624" i="19" s="1"/>
  <c r="D5624" i="19"/>
  <c r="E5624" i="19"/>
  <c r="F5624" i="19" s="1"/>
  <c r="A5625" i="19"/>
  <c r="B5625" i="19"/>
  <c r="C5625" i="19"/>
  <c r="D5625" i="19"/>
  <c r="E5625" i="19"/>
  <c r="F5625" i="19" s="1"/>
  <c r="B5626" i="19"/>
  <c r="C5626" i="19"/>
  <c r="A5626" i="19" s="1"/>
  <c r="D5626" i="19"/>
  <c r="E5626" i="19"/>
  <c r="F5626" i="19" s="1"/>
  <c r="B5627" i="19"/>
  <c r="A5627" i="19" s="1"/>
  <c r="C5627" i="19"/>
  <c r="D5627" i="19"/>
  <c r="E5627" i="19"/>
  <c r="F5627" i="19" s="1"/>
  <c r="B5628" i="19"/>
  <c r="C5628" i="19"/>
  <c r="D5628" i="19"/>
  <c r="A5628" i="19" s="1"/>
  <c r="E5628" i="19"/>
  <c r="F5628" i="19" s="1"/>
  <c r="B5629" i="19"/>
  <c r="C5629" i="19"/>
  <c r="A5629" i="19" s="1"/>
  <c r="D5629" i="19"/>
  <c r="E5629" i="19"/>
  <c r="F5629" i="19"/>
  <c r="A5630" i="19"/>
  <c r="B5630" i="19"/>
  <c r="C5630" i="19"/>
  <c r="D5630" i="19"/>
  <c r="E5630" i="19"/>
  <c r="F5630" i="19" s="1"/>
  <c r="B5631" i="19"/>
  <c r="A5631" i="19" s="1"/>
  <c r="C5631" i="19"/>
  <c r="D5631" i="19"/>
  <c r="E5631" i="19"/>
  <c r="F5631" i="19" s="1"/>
  <c r="B5632" i="19"/>
  <c r="A5632" i="19" s="1"/>
  <c r="C5632" i="19"/>
  <c r="D5632" i="19"/>
  <c r="E5632" i="19"/>
  <c r="F5632" i="19" s="1"/>
  <c r="B5633" i="19"/>
  <c r="C5633" i="19"/>
  <c r="D5633" i="19"/>
  <c r="E5633" i="19"/>
  <c r="F5633" i="19" s="1"/>
  <c r="B5634" i="19"/>
  <c r="A5634" i="19" s="1"/>
  <c r="C5634" i="19"/>
  <c r="D5634" i="19"/>
  <c r="E5634" i="19"/>
  <c r="F5634" i="19"/>
  <c r="B5635" i="19"/>
  <c r="C5635" i="19"/>
  <c r="D5635" i="19"/>
  <c r="E5635" i="19"/>
  <c r="F5635" i="19" s="1"/>
  <c r="B5636" i="19"/>
  <c r="A5636" i="19" s="1"/>
  <c r="C5636" i="19"/>
  <c r="D5636" i="19"/>
  <c r="E5636" i="19"/>
  <c r="F5636" i="19"/>
  <c r="A5637" i="19"/>
  <c r="B5637" i="19"/>
  <c r="C5637" i="19"/>
  <c r="D5637" i="19"/>
  <c r="E5637" i="19"/>
  <c r="F5637" i="19" s="1"/>
  <c r="B5638" i="19"/>
  <c r="C5638" i="19"/>
  <c r="D5638" i="19"/>
  <c r="E5638" i="19"/>
  <c r="F5638" i="19"/>
  <c r="A5639" i="19"/>
  <c r="B5639" i="19"/>
  <c r="C5639" i="19"/>
  <c r="D5639" i="19"/>
  <c r="E5639" i="19"/>
  <c r="F5639" i="19" s="1"/>
  <c r="B5640" i="19"/>
  <c r="C5640" i="19"/>
  <c r="D5640" i="19"/>
  <c r="E5640" i="19"/>
  <c r="F5640" i="19" s="1"/>
  <c r="A5641" i="19"/>
  <c r="B5641" i="19"/>
  <c r="C5641" i="19"/>
  <c r="D5641" i="19"/>
  <c r="E5641" i="19"/>
  <c r="F5641" i="19" s="1"/>
  <c r="A5642" i="19"/>
  <c r="B5642" i="19"/>
  <c r="C5642" i="19"/>
  <c r="D5642" i="19"/>
  <c r="E5642" i="19"/>
  <c r="F5642" i="19" s="1"/>
  <c r="B5643" i="19"/>
  <c r="C5643" i="19"/>
  <c r="D5643" i="19"/>
  <c r="E5643" i="19"/>
  <c r="F5643" i="19" s="1"/>
  <c r="B5644" i="19"/>
  <c r="C5644" i="19"/>
  <c r="D5644" i="19"/>
  <c r="A5644" i="19" s="1"/>
  <c r="E5644" i="19"/>
  <c r="F5644" i="19" s="1"/>
  <c r="B5645" i="19"/>
  <c r="C5645" i="19"/>
  <c r="A5645" i="19" s="1"/>
  <c r="D5645" i="19"/>
  <c r="E5645" i="19"/>
  <c r="F5645" i="19"/>
  <c r="B5646" i="19"/>
  <c r="A5646" i="19" s="1"/>
  <c r="C5646" i="19"/>
  <c r="D5646" i="19"/>
  <c r="E5646" i="19"/>
  <c r="F5646" i="19" s="1"/>
  <c r="B5647" i="19"/>
  <c r="A5647" i="19" s="1"/>
  <c r="C5647" i="19"/>
  <c r="D5647" i="19"/>
  <c r="E5647" i="19"/>
  <c r="F5647" i="19" s="1"/>
  <c r="B5648" i="19"/>
  <c r="A5648" i="19" s="1"/>
  <c r="C5648" i="19"/>
  <c r="D5648" i="19"/>
  <c r="E5648" i="19"/>
  <c r="F5648" i="19" s="1"/>
  <c r="B5649" i="19"/>
  <c r="C5649" i="19"/>
  <c r="D5649" i="19"/>
  <c r="E5649" i="19"/>
  <c r="F5649" i="19" s="1"/>
  <c r="A5650" i="19"/>
  <c r="B5650" i="19"/>
  <c r="C5650" i="19"/>
  <c r="D5650" i="19"/>
  <c r="E5650" i="19"/>
  <c r="F5650" i="19"/>
  <c r="B5651" i="19"/>
  <c r="C5651" i="19"/>
  <c r="D5651" i="19"/>
  <c r="E5651" i="19"/>
  <c r="F5651" i="19" s="1"/>
  <c r="B5652" i="19"/>
  <c r="A5652" i="19" s="1"/>
  <c r="C5652" i="19"/>
  <c r="D5652" i="19"/>
  <c r="E5652" i="19"/>
  <c r="F5652" i="19"/>
  <c r="A5653" i="19"/>
  <c r="B5653" i="19"/>
  <c r="C5653" i="19"/>
  <c r="D5653" i="19"/>
  <c r="E5653" i="19"/>
  <c r="F5653" i="19" s="1"/>
  <c r="B5654" i="19"/>
  <c r="C5654" i="19"/>
  <c r="D5654" i="19"/>
  <c r="E5654" i="19"/>
  <c r="F5654" i="19"/>
  <c r="B5655" i="19"/>
  <c r="C5655" i="19"/>
  <c r="D5655" i="19"/>
  <c r="A5655" i="19" s="1"/>
  <c r="E5655" i="19"/>
  <c r="F5655" i="19" s="1"/>
  <c r="A5656" i="19"/>
  <c r="B5656" i="19"/>
  <c r="C5656" i="19"/>
  <c r="D5656" i="19"/>
  <c r="E5656" i="19"/>
  <c r="F5656" i="19" s="1"/>
  <c r="B5657" i="19"/>
  <c r="C5657" i="19"/>
  <c r="A5657" i="19" s="1"/>
  <c r="D5657" i="19"/>
  <c r="E5657" i="19"/>
  <c r="F5657" i="19"/>
  <c r="B5658" i="19"/>
  <c r="C5658" i="19"/>
  <c r="A5658" i="19" s="1"/>
  <c r="D5658" i="19"/>
  <c r="E5658" i="19"/>
  <c r="F5658" i="19" s="1"/>
  <c r="B5659" i="19"/>
  <c r="A5659" i="19" s="1"/>
  <c r="C5659" i="19"/>
  <c r="D5659" i="19"/>
  <c r="E5659" i="19"/>
  <c r="F5659" i="19" s="1"/>
  <c r="B5660" i="19"/>
  <c r="C5660" i="19"/>
  <c r="D5660" i="19"/>
  <c r="A5660" i="19" s="1"/>
  <c r="E5660" i="19"/>
  <c r="F5660" i="19" s="1"/>
  <c r="B5661" i="19"/>
  <c r="C5661" i="19"/>
  <c r="A5661" i="19" s="1"/>
  <c r="D5661" i="19"/>
  <c r="E5661" i="19"/>
  <c r="F5661" i="19"/>
  <c r="A5662" i="19"/>
  <c r="B5662" i="19"/>
  <c r="C5662" i="19"/>
  <c r="D5662" i="19"/>
  <c r="E5662" i="19"/>
  <c r="F5662" i="19" s="1"/>
  <c r="B5663" i="19"/>
  <c r="A5663" i="19" s="1"/>
  <c r="C5663" i="19"/>
  <c r="D5663" i="19"/>
  <c r="E5663" i="19"/>
  <c r="F5663" i="19" s="1"/>
  <c r="A5664" i="19"/>
  <c r="B5664" i="19"/>
  <c r="C5664" i="19"/>
  <c r="D5664" i="19"/>
  <c r="E5664" i="19"/>
  <c r="F5664" i="19" s="1"/>
  <c r="B5665" i="19"/>
  <c r="C5665" i="19"/>
  <c r="A5665" i="19" s="1"/>
  <c r="D5665" i="19"/>
  <c r="E5665" i="19"/>
  <c r="F5665" i="19" s="1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 s="1"/>
  <c r="B5668" i="19"/>
  <c r="C5668" i="19"/>
  <c r="D5668" i="19"/>
  <c r="E5668" i="19"/>
  <c r="F5668" i="19"/>
  <c r="A5669" i="19"/>
  <c r="B5669" i="19"/>
  <c r="C5669" i="19"/>
  <c r="D5669" i="19"/>
  <c r="E5669" i="19"/>
  <c r="F5669" i="19"/>
  <c r="B5670" i="19"/>
  <c r="C5670" i="19"/>
  <c r="D5670" i="19"/>
  <c r="E5670" i="19"/>
  <c r="F5670" i="19"/>
  <c r="B5671" i="19"/>
  <c r="C5671" i="19"/>
  <c r="D5671" i="19"/>
  <c r="E5671" i="19"/>
  <c r="F5671" i="19" s="1"/>
  <c r="B5672" i="19"/>
  <c r="C5672" i="19"/>
  <c r="A5672" i="19" s="1"/>
  <c r="D5672" i="19"/>
  <c r="E5672" i="19"/>
  <c r="F5672" i="19" s="1"/>
  <c r="A5673" i="19"/>
  <c r="B5673" i="19"/>
  <c r="C5673" i="19"/>
  <c r="D5673" i="19"/>
  <c r="E5673" i="19"/>
  <c r="F5673" i="19" s="1"/>
  <c r="B5674" i="19"/>
  <c r="C5674" i="19"/>
  <c r="A5674" i="19" s="1"/>
  <c r="D5674" i="19"/>
  <c r="E5674" i="19"/>
  <c r="F5674" i="19" s="1"/>
  <c r="B5675" i="19"/>
  <c r="A5675" i="19" s="1"/>
  <c r="C5675" i="19"/>
  <c r="D5675" i="19"/>
  <c r="E5675" i="19"/>
  <c r="F5675" i="19" s="1"/>
  <c r="B5676" i="19"/>
  <c r="C5676" i="19"/>
  <c r="D5676" i="19"/>
  <c r="A5676" i="19" s="1"/>
  <c r="E5676" i="19"/>
  <c r="F5676" i="19" s="1"/>
  <c r="B5677" i="19"/>
  <c r="C5677" i="19"/>
  <c r="A5677" i="19" s="1"/>
  <c r="D5677" i="19"/>
  <c r="E5677" i="19"/>
  <c r="F5677" i="19"/>
  <c r="B5678" i="19"/>
  <c r="A5678" i="19" s="1"/>
  <c r="C5678" i="19"/>
  <c r="D5678" i="19"/>
  <c r="E5678" i="19"/>
  <c r="F5678" i="19" s="1"/>
  <c r="B5679" i="19"/>
  <c r="C5679" i="19"/>
  <c r="D5679" i="19"/>
  <c r="E5679" i="19"/>
  <c r="F5679" i="19" s="1"/>
  <c r="A5680" i="19"/>
  <c r="B5680" i="19"/>
  <c r="C5680" i="19"/>
  <c r="D5680" i="19"/>
  <c r="E5680" i="19"/>
  <c r="F5680" i="19"/>
  <c r="B5681" i="19"/>
  <c r="C5681" i="19"/>
  <c r="A5681" i="19" s="1"/>
  <c r="D5681" i="19"/>
  <c r="E5681" i="19"/>
  <c r="F5681" i="19" s="1"/>
  <c r="B5682" i="19"/>
  <c r="C5682" i="19"/>
  <c r="D5682" i="19"/>
  <c r="E5682" i="19"/>
  <c r="F5682" i="19"/>
  <c r="B5683" i="19"/>
  <c r="C5683" i="19"/>
  <c r="A5683" i="19" s="1"/>
  <c r="D5683" i="19"/>
  <c r="E5683" i="19"/>
  <c r="F5683" i="19" s="1"/>
  <c r="B5684" i="19"/>
  <c r="A5684" i="19" s="1"/>
  <c r="C5684" i="19"/>
  <c r="D5684" i="19"/>
  <c r="E5684" i="19"/>
  <c r="F5684" i="19"/>
  <c r="B5685" i="19"/>
  <c r="C5685" i="19"/>
  <c r="D5685" i="19"/>
  <c r="A5685" i="19" s="1"/>
  <c r="E5685" i="19"/>
  <c r="F5685" i="19" s="1"/>
  <c r="B5686" i="19"/>
  <c r="C5686" i="19"/>
  <c r="D5686" i="19"/>
  <c r="E5686" i="19"/>
  <c r="F5686" i="19"/>
  <c r="B5687" i="19"/>
  <c r="C5687" i="19"/>
  <c r="D5687" i="19"/>
  <c r="A5687" i="19" s="1"/>
  <c r="E5687" i="19"/>
  <c r="F5687" i="19" s="1"/>
  <c r="B5688" i="19"/>
  <c r="C5688" i="19"/>
  <c r="D5688" i="19"/>
  <c r="A5688" i="19" s="1"/>
  <c r="E5688" i="19"/>
  <c r="F5688" i="19" s="1"/>
  <c r="A5689" i="19"/>
  <c r="B5689" i="19"/>
  <c r="C5689" i="19"/>
  <c r="D5689" i="19"/>
  <c r="E5689" i="19"/>
  <c r="F5689" i="19" s="1"/>
  <c r="B5690" i="19"/>
  <c r="C5690" i="19"/>
  <c r="A5690" i="19" s="1"/>
  <c r="D5690" i="19"/>
  <c r="E5690" i="19"/>
  <c r="F5690" i="19" s="1"/>
  <c r="A5691" i="19"/>
  <c r="B5691" i="19"/>
  <c r="C5691" i="19"/>
  <c r="D5691" i="19"/>
  <c r="E5691" i="19"/>
  <c r="F5691" i="19" s="1"/>
  <c r="A5692" i="19"/>
  <c r="B5692" i="19"/>
  <c r="C5692" i="19"/>
  <c r="D5692" i="19"/>
  <c r="E5692" i="19"/>
  <c r="F5692" i="19" s="1"/>
  <c r="B5693" i="19"/>
  <c r="C5693" i="19"/>
  <c r="D5693" i="19"/>
  <c r="E5693" i="19"/>
  <c r="F5693" i="19"/>
  <c r="A5694" i="19"/>
  <c r="B5694" i="19"/>
  <c r="C5694" i="19"/>
  <c r="D5694" i="19"/>
  <c r="E5694" i="19"/>
  <c r="F5694" i="19"/>
  <c r="B5695" i="19"/>
  <c r="A5695" i="19" s="1"/>
  <c r="C5695" i="19"/>
  <c r="D5695" i="19"/>
  <c r="E5695" i="19"/>
  <c r="F5695" i="19" s="1"/>
  <c r="A5696" i="19"/>
  <c r="B5696" i="19"/>
  <c r="C5696" i="19"/>
  <c r="D5696" i="19"/>
  <c r="E5696" i="19"/>
  <c r="F5696" i="19" s="1"/>
  <c r="B5697" i="19"/>
  <c r="C5697" i="19"/>
  <c r="A5697" i="19" s="1"/>
  <c r="D5697" i="19"/>
  <c r="E5697" i="19"/>
  <c r="F5697" i="19" s="1"/>
  <c r="B5698" i="19"/>
  <c r="A5698" i="19" s="1"/>
  <c r="C5698" i="19"/>
  <c r="D5698" i="19"/>
  <c r="E5698" i="19"/>
  <c r="F5698" i="19"/>
  <c r="B5699" i="19"/>
  <c r="C5699" i="19"/>
  <c r="D5699" i="19"/>
  <c r="A5699" i="19" s="1"/>
  <c r="E5699" i="19"/>
  <c r="F5699" i="19" s="1"/>
  <c r="B5700" i="19"/>
  <c r="C5700" i="19"/>
  <c r="D5700" i="19"/>
  <c r="E5700" i="19"/>
  <c r="F5700" i="19"/>
  <c r="B5701" i="19"/>
  <c r="C5701" i="19"/>
  <c r="D5701" i="19"/>
  <c r="A5701" i="19" s="1"/>
  <c r="E5701" i="19"/>
  <c r="F5701" i="19"/>
  <c r="B5702" i="19"/>
  <c r="A5702" i="19" s="1"/>
  <c r="C5702" i="19"/>
  <c r="D5702" i="19"/>
  <c r="E5702" i="19"/>
  <c r="F5702" i="19"/>
  <c r="B5703" i="19"/>
  <c r="A5703" i="19" s="1"/>
  <c r="C5703" i="19"/>
  <c r="D5703" i="19"/>
  <c r="E5703" i="19"/>
  <c r="F5703" i="19" s="1"/>
  <c r="B5704" i="19"/>
  <c r="C5704" i="19"/>
  <c r="D5704" i="19"/>
  <c r="E5704" i="19"/>
  <c r="F5704" i="19" s="1"/>
  <c r="A5705" i="19"/>
  <c r="B5705" i="19"/>
  <c r="C5705" i="19"/>
  <c r="D5705" i="19"/>
  <c r="E5705" i="19"/>
  <c r="F5705" i="19"/>
  <c r="B5706" i="19"/>
  <c r="C5706" i="19"/>
  <c r="A5706" i="19" s="1"/>
  <c r="D5706" i="19"/>
  <c r="E5706" i="19"/>
  <c r="F5706" i="19" s="1"/>
  <c r="B5707" i="19"/>
  <c r="C5707" i="19"/>
  <c r="A5707" i="19" s="1"/>
  <c r="D5707" i="19"/>
  <c r="E5707" i="19"/>
  <c r="F5707" i="19" s="1"/>
  <c r="A5708" i="19"/>
  <c r="B5708" i="19"/>
  <c r="C5708" i="19"/>
  <c r="D5708" i="19"/>
  <c r="E5708" i="19"/>
  <c r="F5708" i="19"/>
  <c r="B5709" i="19"/>
  <c r="C5709" i="19"/>
  <c r="A5709" i="19" s="1"/>
  <c r="D5709" i="19"/>
  <c r="E5709" i="19"/>
  <c r="F5709" i="19"/>
  <c r="A5710" i="19"/>
  <c r="B5710" i="19"/>
  <c r="C5710" i="19"/>
  <c r="D5710" i="19"/>
  <c r="E5710" i="19"/>
  <c r="F5710" i="19" s="1"/>
  <c r="B5711" i="19"/>
  <c r="C5711" i="19"/>
  <c r="D5711" i="19"/>
  <c r="E5711" i="19"/>
  <c r="F5711" i="19" s="1"/>
  <c r="B5712" i="19"/>
  <c r="A5712" i="19" s="1"/>
  <c r="C5712" i="19"/>
  <c r="D5712" i="19"/>
  <c r="E5712" i="19"/>
  <c r="F5712" i="19"/>
  <c r="B5713" i="19"/>
  <c r="C5713" i="19"/>
  <c r="D5713" i="19"/>
  <c r="A5713" i="19" s="1"/>
  <c r="E5713" i="19"/>
  <c r="F5713" i="19" s="1"/>
  <c r="B5714" i="19"/>
  <c r="A5714" i="19" s="1"/>
  <c r="C5714" i="19"/>
  <c r="D5714" i="19"/>
  <c r="E5714" i="19"/>
  <c r="F5714" i="19" s="1"/>
  <c r="B5715" i="19"/>
  <c r="C5715" i="19"/>
  <c r="D5715" i="19"/>
  <c r="E5715" i="19"/>
  <c r="F5715" i="19" s="1"/>
  <c r="B5716" i="19"/>
  <c r="A5716" i="19" s="1"/>
  <c r="C5716" i="19"/>
  <c r="D5716" i="19"/>
  <c r="E5716" i="19"/>
  <c r="F5716" i="19"/>
  <c r="A5717" i="19"/>
  <c r="B5717" i="19"/>
  <c r="C5717" i="19"/>
  <c r="D5717" i="19"/>
  <c r="E5717" i="19"/>
  <c r="F5717" i="19" s="1"/>
  <c r="B5718" i="19"/>
  <c r="A5718" i="19" s="1"/>
  <c r="C5718" i="19"/>
  <c r="D5718" i="19"/>
  <c r="E5718" i="19"/>
  <c r="F5718" i="19"/>
  <c r="B5719" i="19"/>
  <c r="A5719" i="19" s="1"/>
  <c r="C5719" i="19"/>
  <c r="D5719" i="19"/>
  <c r="E5719" i="19"/>
  <c r="F5719" i="19" s="1"/>
  <c r="B5720" i="19"/>
  <c r="C5720" i="19"/>
  <c r="D5720" i="19"/>
  <c r="E5720" i="19"/>
  <c r="F5720" i="19" s="1"/>
  <c r="A5721" i="19"/>
  <c r="B5721" i="19"/>
  <c r="C5721" i="19"/>
  <c r="D5721" i="19"/>
  <c r="E5721" i="19"/>
  <c r="F5721" i="19" s="1"/>
  <c r="A5722" i="19"/>
  <c r="B5722" i="19"/>
  <c r="C5722" i="19"/>
  <c r="D5722" i="19"/>
  <c r="E5722" i="19"/>
  <c r="F5722" i="19" s="1"/>
  <c r="B5723" i="19"/>
  <c r="C5723" i="19"/>
  <c r="D5723" i="19"/>
  <c r="E5723" i="19"/>
  <c r="F5723" i="19" s="1"/>
  <c r="B5724" i="19"/>
  <c r="C5724" i="19"/>
  <c r="D5724" i="19"/>
  <c r="A5724" i="19" s="1"/>
  <c r="E5724" i="19"/>
  <c r="F5724" i="19"/>
  <c r="B5725" i="19"/>
  <c r="C5725" i="19"/>
  <c r="A5725" i="19" s="1"/>
  <c r="D5725" i="19"/>
  <c r="E5725" i="19"/>
  <c r="F5725" i="19"/>
  <c r="B5726" i="19"/>
  <c r="A5726" i="19" s="1"/>
  <c r="C5726" i="19"/>
  <c r="D5726" i="19"/>
  <c r="E5726" i="19"/>
  <c r="F5726" i="19" s="1"/>
  <c r="B5727" i="19"/>
  <c r="C5727" i="19"/>
  <c r="D5727" i="19"/>
  <c r="E5727" i="19"/>
  <c r="F5727" i="19" s="1"/>
  <c r="B5728" i="19"/>
  <c r="C5728" i="19"/>
  <c r="D5728" i="19"/>
  <c r="E5728" i="19"/>
  <c r="F5728" i="19" s="1"/>
  <c r="B5729" i="19"/>
  <c r="C5729" i="19"/>
  <c r="D5729" i="19"/>
  <c r="E5729" i="19"/>
  <c r="F5729" i="19" s="1"/>
  <c r="A5730" i="19"/>
  <c r="B5730" i="19"/>
  <c r="C5730" i="19"/>
  <c r="D5730" i="19"/>
  <c r="E5730" i="19"/>
  <c r="F5730" i="19" s="1"/>
  <c r="A5731" i="19"/>
  <c r="B5731" i="19"/>
  <c r="C5731" i="19"/>
  <c r="D5731" i="19"/>
  <c r="E5731" i="19"/>
  <c r="F5731" i="19" s="1"/>
  <c r="B5732" i="19"/>
  <c r="C5732" i="19"/>
  <c r="D5732" i="19"/>
  <c r="E5732" i="19"/>
  <c r="F5732" i="19"/>
  <c r="B5733" i="19"/>
  <c r="C5733" i="19"/>
  <c r="D5733" i="19"/>
  <c r="A5733" i="19" s="1"/>
  <c r="E5733" i="19"/>
  <c r="F5733" i="19"/>
  <c r="B5734" i="19"/>
  <c r="C5734" i="19"/>
  <c r="D5734" i="19"/>
  <c r="E5734" i="19"/>
  <c r="F5734" i="19"/>
  <c r="B5735" i="19"/>
  <c r="C5735" i="19"/>
  <c r="D5735" i="19"/>
  <c r="E5735" i="19"/>
  <c r="F5735" i="19" s="1"/>
  <c r="B5736" i="19"/>
  <c r="C5736" i="19"/>
  <c r="D5736" i="19"/>
  <c r="A5736" i="19" s="1"/>
  <c r="E5736" i="19"/>
  <c r="F5736" i="19" s="1"/>
  <c r="B5737" i="19"/>
  <c r="C5737" i="19"/>
  <c r="A5737" i="19" s="1"/>
  <c r="D5737" i="19"/>
  <c r="E5737" i="19"/>
  <c r="F5737" i="19" s="1"/>
  <c r="B5738" i="19"/>
  <c r="C5738" i="19"/>
  <c r="A5738" i="19" s="1"/>
  <c r="D5738" i="19"/>
  <c r="E5738" i="19"/>
  <c r="F5738" i="19" s="1"/>
  <c r="A5739" i="19"/>
  <c r="B5739" i="19"/>
  <c r="C5739" i="19"/>
  <c r="D5739" i="19"/>
  <c r="E5739" i="19"/>
  <c r="F5739" i="19" s="1"/>
  <c r="B5740" i="19"/>
  <c r="A5740" i="19" s="1"/>
  <c r="C5740" i="19"/>
  <c r="D5740" i="19"/>
  <c r="E5740" i="19"/>
  <c r="F5740" i="19" s="1"/>
  <c r="B5741" i="19"/>
  <c r="C5741" i="19"/>
  <c r="A5741" i="19" s="1"/>
  <c r="D5741" i="19"/>
  <c r="E5741" i="19"/>
  <c r="F5741" i="19"/>
  <c r="A5742" i="19"/>
  <c r="B5742" i="19"/>
  <c r="C5742" i="19"/>
  <c r="D5742" i="19"/>
  <c r="E5742" i="19"/>
  <c r="F5742" i="19" s="1"/>
  <c r="B5743" i="19"/>
  <c r="C5743" i="19"/>
  <c r="D5743" i="19"/>
  <c r="E5743" i="19"/>
  <c r="F5743" i="19" s="1"/>
  <c r="B5744" i="19"/>
  <c r="A5744" i="19" s="1"/>
  <c r="C5744" i="19"/>
  <c r="D5744" i="19"/>
  <c r="E5744" i="19"/>
  <c r="F5744" i="19"/>
  <c r="B5745" i="19"/>
  <c r="C5745" i="19"/>
  <c r="D5745" i="19"/>
  <c r="A5745" i="19" s="1"/>
  <c r="E5745" i="19"/>
  <c r="F5745" i="19" s="1"/>
  <c r="B5746" i="19"/>
  <c r="A5746" i="19" s="1"/>
  <c r="C5746" i="19"/>
  <c r="D5746" i="19"/>
  <c r="E5746" i="19"/>
  <c r="F5746" i="19" s="1"/>
  <c r="B5747" i="19"/>
  <c r="C5747" i="19"/>
  <c r="D5747" i="19"/>
  <c r="E5747" i="19"/>
  <c r="F5747" i="19" s="1"/>
  <c r="B5748" i="19"/>
  <c r="A5748" i="19" s="1"/>
  <c r="C5748" i="19"/>
  <c r="D5748" i="19"/>
  <c r="E5748" i="19"/>
  <c r="F5748" i="19"/>
  <c r="A5749" i="19"/>
  <c r="B5749" i="19"/>
  <c r="C5749" i="19"/>
  <c r="D5749" i="19"/>
  <c r="E5749" i="19"/>
  <c r="F5749" i="19" s="1"/>
  <c r="B5750" i="19"/>
  <c r="C5750" i="19"/>
  <c r="D5750" i="19"/>
  <c r="E5750" i="19"/>
  <c r="F5750" i="19"/>
  <c r="B5751" i="19"/>
  <c r="C5751" i="19"/>
  <c r="D5751" i="19"/>
  <c r="A5751" i="19" s="1"/>
  <c r="E5751" i="19"/>
  <c r="F5751" i="19" s="1"/>
  <c r="A5752" i="19"/>
  <c r="B5752" i="19"/>
  <c r="C5752" i="19"/>
  <c r="D5752" i="19"/>
  <c r="E5752" i="19"/>
  <c r="F5752" i="19" s="1"/>
  <c r="B5753" i="19"/>
  <c r="C5753" i="19"/>
  <c r="A5753" i="19" s="1"/>
  <c r="D5753" i="19"/>
  <c r="E5753" i="19"/>
  <c r="F5753" i="19" s="1"/>
  <c r="A5754" i="19"/>
  <c r="B5754" i="19"/>
  <c r="C5754" i="19"/>
  <c r="D5754" i="19"/>
  <c r="E5754" i="19"/>
  <c r="F5754" i="19" s="1"/>
  <c r="B5755" i="19"/>
  <c r="A5755" i="19" s="1"/>
  <c r="C5755" i="19"/>
  <c r="D5755" i="19"/>
  <c r="E5755" i="19"/>
  <c r="F5755" i="19" s="1"/>
  <c r="B5756" i="19"/>
  <c r="A5756" i="19" s="1"/>
  <c r="C5756" i="19"/>
  <c r="D5756" i="19"/>
  <c r="E5756" i="19"/>
  <c r="F5756" i="19"/>
  <c r="B5757" i="19"/>
  <c r="C5757" i="19"/>
  <c r="A5757" i="19" s="1"/>
  <c r="D5757" i="19"/>
  <c r="E5757" i="19"/>
  <c r="F5757" i="19"/>
  <c r="B5758" i="19"/>
  <c r="A5758" i="19" s="1"/>
  <c r="C5758" i="19"/>
  <c r="D5758" i="19"/>
  <c r="E5758" i="19"/>
  <c r="F5758" i="19" s="1"/>
  <c r="B5759" i="19"/>
  <c r="C5759" i="19"/>
  <c r="D5759" i="19"/>
  <c r="E5759" i="19"/>
  <c r="F5759" i="19" s="1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 s="1"/>
  <c r="B5762" i="19"/>
  <c r="C5762" i="19"/>
  <c r="D5762" i="19"/>
  <c r="E5762" i="19"/>
  <c r="F5762" i="19" s="1"/>
  <c r="B5763" i="19"/>
  <c r="C5763" i="19"/>
  <c r="D5763" i="19"/>
  <c r="A5763" i="19" s="1"/>
  <c r="E5763" i="19"/>
  <c r="F5763" i="19" s="1"/>
  <c r="B5764" i="19"/>
  <c r="A5764" i="19" s="1"/>
  <c r="C5764" i="19"/>
  <c r="D5764" i="19"/>
  <c r="E5764" i="19"/>
  <c r="F5764" i="19"/>
  <c r="B5765" i="19"/>
  <c r="C5765" i="19"/>
  <c r="D5765" i="19"/>
  <c r="A5765" i="19" s="1"/>
  <c r="E5765" i="19"/>
  <c r="F5765" i="19" s="1"/>
  <c r="B5766" i="19"/>
  <c r="A5766" i="19" s="1"/>
  <c r="C5766" i="19"/>
  <c r="D5766" i="19"/>
  <c r="E5766" i="19"/>
  <c r="F5766" i="19"/>
  <c r="B5767" i="19"/>
  <c r="A5767" i="19" s="1"/>
  <c r="C5767" i="19"/>
  <c r="D5767" i="19"/>
  <c r="E5767" i="19"/>
  <c r="F5767" i="19" s="1"/>
  <c r="B5768" i="19"/>
  <c r="C5768" i="19"/>
  <c r="D5768" i="19"/>
  <c r="E5768" i="19"/>
  <c r="F5768" i="19" s="1"/>
  <c r="A5769" i="19"/>
  <c r="B5769" i="19"/>
  <c r="C5769" i="19"/>
  <c r="D5769" i="19"/>
  <c r="E5769" i="19"/>
  <c r="F5769" i="19"/>
  <c r="B5770" i="19"/>
  <c r="C5770" i="19"/>
  <c r="A5770" i="19" s="1"/>
  <c r="D5770" i="19"/>
  <c r="E5770" i="19"/>
  <c r="F5770" i="19" s="1"/>
  <c r="B5771" i="19"/>
  <c r="C5771" i="19"/>
  <c r="D5771" i="19"/>
  <c r="E5771" i="19"/>
  <c r="F5771" i="19" s="1"/>
  <c r="A5772" i="19"/>
  <c r="B5772" i="19"/>
  <c r="C5772" i="19"/>
  <c r="D5772" i="19"/>
  <c r="E5772" i="19"/>
  <c r="F5772" i="19"/>
  <c r="B5773" i="19"/>
  <c r="C5773" i="19"/>
  <c r="A5773" i="19" s="1"/>
  <c r="D5773" i="19"/>
  <c r="E5773" i="19"/>
  <c r="F5773" i="19"/>
  <c r="B5774" i="19"/>
  <c r="A5774" i="19" s="1"/>
  <c r="C5774" i="19"/>
  <c r="D5774" i="19"/>
  <c r="E5774" i="19"/>
  <c r="F5774" i="19"/>
  <c r="B5775" i="19"/>
  <c r="A5775" i="19" s="1"/>
  <c r="C5775" i="19"/>
  <c r="D5775" i="19"/>
  <c r="E5775" i="19"/>
  <c r="F5775" i="19" s="1"/>
  <c r="B5776" i="19"/>
  <c r="A5776" i="19" s="1"/>
  <c r="C5776" i="19"/>
  <c r="D5776" i="19"/>
  <c r="E5776" i="19"/>
  <c r="F5776" i="19" s="1"/>
  <c r="B5777" i="19"/>
  <c r="C5777" i="19"/>
  <c r="D5777" i="19"/>
  <c r="E5777" i="19"/>
  <c r="F5777" i="19" s="1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 s="1"/>
  <c r="B5780" i="19"/>
  <c r="C5780" i="19"/>
  <c r="D5780" i="19"/>
  <c r="E5780" i="19"/>
  <c r="F5780" i="19"/>
  <c r="A5781" i="19"/>
  <c r="B5781" i="19"/>
  <c r="C5781" i="19"/>
  <c r="D5781" i="19"/>
  <c r="E5781" i="19"/>
  <c r="F5781" i="19"/>
  <c r="B5782" i="19"/>
  <c r="A5782" i="19" s="1"/>
  <c r="C5782" i="19"/>
  <c r="D5782" i="19"/>
  <c r="E5782" i="19"/>
  <c r="F5782" i="19"/>
  <c r="B5783" i="19"/>
  <c r="A5783" i="19" s="1"/>
  <c r="C5783" i="19"/>
  <c r="D5783" i="19"/>
  <c r="E5783" i="19"/>
  <c r="F5783" i="19" s="1"/>
  <c r="A5784" i="19"/>
  <c r="B5784" i="19"/>
  <c r="C5784" i="19"/>
  <c r="D5784" i="19"/>
  <c r="E5784" i="19"/>
  <c r="F5784" i="19" s="1"/>
  <c r="A5785" i="19"/>
  <c r="B5785" i="19"/>
  <c r="C5785" i="19"/>
  <c r="D5785" i="19"/>
  <c r="E5785" i="19"/>
  <c r="F5785" i="19" s="1"/>
  <c r="B5786" i="19"/>
  <c r="C5786" i="19"/>
  <c r="A5786" i="19" s="1"/>
  <c r="D5786" i="19"/>
  <c r="E5786" i="19"/>
  <c r="F5786" i="19" s="1"/>
  <c r="A5787" i="19"/>
  <c r="B5787" i="19"/>
  <c r="C5787" i="19"/>
  <c r="D5787" i="19"/>
  <c r="E5787" i="19"/>
  <c r="F5787" i="19" s="1"/>
  <c r="A5788" i="19"/>
  <c r="B5788" i="19"/>
  <c r="C5788" i="19"/>
  <c r="D5788" i="19"/>
  <c r="E5788" i="19"/>
  <c r="F5788" i="19" s="1"/>
  <c r="B5789" i="19"/>
  <c r="C5789" i="19"/>
  <c r="D5789" i="19"/>
  <c r="E5789" i="19"/>
  <c r="F5789" i="19"/>
  <c r="A5790" i="19"/>
  <c r="B5790" i="19"/>
  <c r="C5790" i="19"/>
  <c r="D5790" i="19"/>
  <c r="E5790" i="19"/>
  <c r="F5790" i="19"/>
  <c r="B5791" i="19"/>
  <c r="C5791" i="19"/>
  <c r="D5791" i="19"/>
  <c r="E5791" i="19"/>
  <c r="F5791" i="19" s="1"/>
  <c r="B5792" i="19"/>
  <c r="C5792" i="19"/>
  <c r="A5792" i="19" s="1"/>
  <c r="D5792" i="19"/>
  <c r="E5792" i="19"/>
  <c r="F5792" i="19"/>
  <c r="A5793" i="19"/>
  <c r="B5793" i="19"/>
  <c r="C5793" i="19"/>
  <c r="D5793" i="19"/>
  <c r="E5793" i="19"/>
  <c r="F5793" i="19" s="1"/>
  <c r="B5794" i="19"/>
  <c r="A5794" i="19" s="1"/>
  <c r="C5794" i="19"/>
  <c r="D5794" i="19"/>
  <c r="E5794" i="19"/>
  <c r="F5794" i="19" s="1"/>
  <c r="B5795" i="19"/>
  <c r="C5795" i="19"/>
  <c r="A5795" i="19" s="1"/>
  <c r="D5795" i="19"/>
  <c r="E5795" i="19"/>
  <c r="F5795" i="19" s="1"/>
  <c r="B5796" i="19"/>
  <c r="A5796" i="19" s="1"/>
  <c r="C5796" i="19"/>
  <c r="D5796" i="19"/>
  <c r="E5796" i="19"/>
  <c r="F5796" i="19"/>
  <c r="B5797" i="19"/>
  <c r="C5797" i="19"/>
  <c r="D5797" i="19"/>
  <c r="A5797" i="19" s="1"/>
  <c r="E5797" i="19"/>
  <c r="F5797" i="19" s="1"/>
  <c r="B5798" i="19"/>
  <c r="C5798" i="19"/>
  <c r="D5798" i="19"/>
  <c r="E5798" i="19"/>
  <c r="F5798" i="19"/>
  <c r="A5799" i="19"/>
  <c r="B5799" i="19"/>
  <c r="C5799" i="19"/>
  <c r="D5799" i="19"/>
  <c r="E5799" i="19"/>
  <c r="F5799" i="19" s="1"/>
  <c r="B5800" i="19"/>
  <c r="C5800" i="19"/>
  <c r="D5800" i="19"/>
  <c r="A5800" i="19" s="1"/>
  <c r="E5800" i="19"/>
  <c r="F5800" i="19" s="1"/>
  <c r="B5801" i="19"/>
  <c r="C5801" i="19"/>
  <c r="A5801" i="19" s="1"/>
  <c r="D5801" i="19"/>
  <c r="E5801" i="19"/>
  <c r="F5801" i="19"/>
  <c r="A5802" i="19"/>
  <c r="B5802" i="19"/>
  <c r="C5802" i="19"/>
  <c r="D5802" i="19"/>
  <c r="E5802" i="19"/>
  <c r="F5802" i="19" s="1"/>
  <c r="A5803" i="19"/>
  <c r="B5803" i="19"/>
  <c r="C5803" i="19"/>
  <c r="D5803" i="19"/>
  <c r="E5803" i="19"/>
  <c r="F5803" i="19" s="1"/>
  <c r="B5804" i="19"/>
  <c r="C5804" i="19"/>
  <c r="D5804" i="19"/>
  <c r="A5804" i="19" s="1"/>
  <c r="E5804" i="19"/>
  <c r="F5804" i="19" s="1"/>
  <c r="B5805" i="19"/>
  <c r="C5805" i="19"/>
  <c r="A5805" i="19" s="1"/>
  <c r="D5805" i="19"/>
  <c r="E5805" i="19"/>
  <c r="F5805" i="19"/>
  <c r="B5806" i="19"/>
  <c r="A5806" i="19" s="1"/>
  <c r="C5806" i="19"/>
  <c r="D5806" i="19"/>
  <c r="E5806" i="19"/>
  <c r="F5806" i="19" s="1"/>
  <c r="B5807" i="19"/>
  <c r="C5807" i="19"/>
  <c r="D5807" i="19"/>
  <c r="E5807" i="19"/>
  <c r="F5807" i="19" s="1"/>
  <c r="A5808" i="19"/>
  <c r="B5808" i="19"/>
  <c r="C5808" i="19"/>
  <c r="D5808" i="19"/>
  <c r="E5808" i="19"/>
  <c r="F5808" i="19"/>
  <c r="B5809" i="19"/>
  <c r="C5809" i="19"/>
  <c r="A5809" i="19" s="1"/>
  <c r="D5809" i="19"/>
  <c r="E5809" i="19"/>
  <c r="F5809" i="19" s="1"/>
  <c r="B5810" i="19"/>
  <c r="C5810" i="19"/>
  <c r="A5810" i="19" s="1"/>
  <c r="D5810" i="19"/>
  <c r="E5810" i="19"/>
  <c r="F5810" i="19" s="1"/>
  <c r="A5811" i="19"/>
  <c r="B5811" i="19"/>
  <c r="C5811" i="19"/>
  <c r="D5811" i="19"/>
  <c r="E5811" i="19"/>
  <c r="F5811" i="19" s="1"/>
  <c r="B5812" i="19"/>
  <c r="A5812" i="19" s="1"/>
  <c r="C5812" i="19"/>
  <c r="D5812" i="19"/>
  <c r="E5812" i="19"/>
  <c r="F5812" i="19"/>
  <c r="B5813" i="19"/>
  <c r="C5813" i="19"/>
  <c r="D5813" i="19"/>
  <c r="A5813" i="19" s="1"/>
  <c r="E5813" i="19"/>
  <c r="F5813" i="19" s="1"/>
  <c r="B5814" i="19"/>
  <c r="A5814" i="19" s="1"/>
  <c r="C5814" i="19"/>
  <c r="D5814" i="19"/>
  <c r="E5814" i="19"/>
  <c r="F5814" i="19"/>
  <c r="B5815" i="19"/>
  <c r="A5815" i="19" s="1"/>
  <c r="C5815" i="19"/>
  <c r="D5815" i="19"/>
  <c r="E5815" i="19"/>
  <c r="F5815" i="19" s="1"/>
  <c r="B5816" i="19"/>
  <c r="C5816" i="19"/>
  <c r="A5816" i="19" s="1"/>
  <c r="D5816" i="19"/>
  <c r="E5816" i="19"/>
  <c r="F5816" i="19" s="1"/>
  <c r="A5817" i="19"/>
  <c r="B5817" i="19"/>
  <c r="C5817" i="19"/>
  <c r="D5817" i="19"/>
  <c r="E5817" i="19"/>
  <c r="F5817" i="19"/>
  <c r="B5818" i="19"/>
  <c r="C5818" i="19"/>
  <c r="A5818" i="19" s="1"/>
  <c r="D5818" i="19"/>
  <c r="E5818" i="19"/>
  <c r="F5818" i="19" s="1"/>
  <c r="B5819" i="19"/>
  <c r="C5819" i="19"/>
  <c r="A5819" i="19" s="1"/>
  <c r="D5819" i="19"/>
  <c r="E5819" i="19"/>
  <c r="F5819" i="19" s="1"/>
  <c r="B5820" i="19"/>
  <c r="A5820" i="19" s="1"/>
  <c r="C5820" i="19"/>
  <c r="D5820" i="19"/>
  <c r="E5820" i="19"/>
  <c r="F5820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B5823" i="19"/>
  <c r="A5823" i="19" s="1"/>
  <c r="C5823" i="19"/>
  <c r="D5823" i="19"/>
  <c r="E5823" i="19"/>
  <c r="F5823" i="19" s="1"/>
  <c r="B5824" i="19"/>
  <c r="C5824" i="19"/>
  <c r="D5824" i="19"/>
  <c r="E5824" i="19"/>
  <c r="F5824" i="19" s="1"/>
  <c r="B5825" i="19"/>
  <c r="C5825" i="19"/>
  <c r="A5825" i="19" s="1"/>
  <c r="D5825" i="19"/>
  <c r="E5825" i="19"/>
  <c r="F5825" i="19" s="1"/>
  <c r="B5826" i="19"/>
  <c r="A5826" i="19" s="1"/>
  <c r="C5826" i="19"/>
  <c r="D5826" i="19"/>
  <c r="E5826" i="19"/>
  <c r="F5826" i="19"/>
  <c r="A5827" i="19"/>
  <c r="B5827" i="19"/>
  <c r="C5827" i="19"/>
  <c r="D5827" i="19"/>
  <c r="E5827" i="19"/>
  <c r="F5827" i="19" s="1"/>
  <c r="B5828" i="19"/>
  <c r="C5828" i="19"/>
  <c r="D5828" i="19"/>
  <c r="E5828" i="19"/>
  <c r="F5828" i="19"/>
  <c r="A5829" i="19"/>
  <c r="B5829" i="19"/>
  <c r="C5829" i="19"/>
  <c r="D5829" i="19"/>
  <c r="E5829" i="19"/>
  <c r="F5829" i="19"/>
  <c r="B5830" i="19"/>
  <c r="C5830" i="19"/>
  <c r="D5830" i="19"/>
  <c r="E5830" i="19"/>
  <c r="F5830" i="19"/>
  <c r="B5831" i="19"/>
  <c r="C5831" i="19"/>
  <c r="D5831" i="19"/>
  <c r="A5831" i="19" s="1"/>
  <c r="E5831" i="19"/>
  <c r="F5831" i="19" s="1"/>
  <c r="A5832" i="19"/>
  <c r="B5832" i="19"/>
  <c r="C5832" i="19"/>
  <c r="D5832" i="19"/>
  <c r="E5832" i="19"/>
  <c r="F5832" i="19" s="1"/>
  <c r="B5833" i="19"/>
  <c r="C5833" i="19"/>
  <c r="A5833" i="19" s="1"/>
  <c r="D5833" i="19"/>
  <c r="E5833" i="19"/>
  <c r="F5833" i="19" s="1"/>
  <c r="B5834" i="19"/>
  <c r="C5834" i="19"/>
  <c r="A5834" i="19" s="1"/>
  <c r="D5834" i="19"/>
  <c r="E5834" i="19"/>
  <c r="F5834" i="19" s="1"/>
  <c r="A5835" i="19"/>
  <c r="B5835" i="19"/>
  <c r="C5835" i="19"/>
  <c r="D5835" i="19"/>
  <c r="E5835" i="19"/>
  <c r="F5835" i="19" s="1"/>
  <c r="B5836" i="19"/>
  <c r="A5836" i="19" s="1"/>
  <c r="C5836" i="19"/>
  <c r="D5836" i="19"/>
  <c r="E5836" i="19"/>
  <c r="F5836" i="19" s="1"/>
  <c r="B5837" i="19"/>
  <c r="C5837" i="19"/>
  <c r="D5837" i="19"/>
  <c r="E5837" i="19"/>
  <c r="F5837" i="19"/>
  <c r="B5838" i="19"/>
  <c r="A5838" i="19" s="1"/>
  <c r="C5838" i="19"/>
  <c r="D5838" i="19"/>
  <c r="E5838" i="19"/>
  <c r="F5838" i="19"/>
  <c r="B5839" i="19"/>
  <c r="C5839" i="19"/>
  <c r="D5839" i="19"/>
  <c r="E5839" i="19"/>
  <c r="F5839" i="19" s="1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 s="1"/>
  <c r="B5842" i="19"/>
  <c r="A5842" i="19" s="1"/>
  <c r="C5842" i="19"/>
  <c r="D5842" i="19"/>
  <c r="E5842" i="19"/>
  <c r="F5842" i="19" s="1"/>
  <c r="B5843" i="19"/>
  <c r="C5843" i="19"/>
  <c r="A5843" i="19" s="1"/>
  <c r="D5843" i="19"/>
  <c r="E5843" i="19"/>
  <c r="F5843" i="19" s="1"/>
  <c r="B5844" i="19"/>
  <c r="A5844" i="19" s="1"/>
  <c r="C5844" i="19"/>
  <c r="D5844" i="19"/>
  <c r="E5844" i="19"/>
  <c r="F5844" i="19"/>
  <c r="B5845" i="19"/>
  <c r="C5845" i="19"/>
  <c r="D5845" i="19"/>
  <c r="A5845" i="19" s="1"/>
  <c r="E5845" i="19"/>
  <c r="F5845" i="19" s="1"/>
  <c r="B5846" i="19"/>
  <c r="A5846" i="19" s="1"/>
  <c r="C5846" i="19"/>
  <c r="D5846" i="19"/>
  <c r="E5846" i="19"/>
  <c r="F5846" i="19"/>
  <c r="A5847" i="19"/>
  <c r="B5847" i="19"/>
  <c r="C5847" i="19"/>
  <c r="D5847" i="19"/>
  <c r="E5847" i="19"/>
  <c r="F5847" i="19" s="1"/>
  <c r="B5848" i="19"/>
  <c r="C5848" i="19"/>
  <c r="D5848" i="19"/>
  <c r="E5848" i="19"/>
  <c r="F5848" i="19" s="1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 s="1"/>
  <c r="B5851" i="19"/>
  <c r="A5851" i="19" s="1"/>
  <c r="C5851" i="19"/>
  <c r="D5851" i="19"/>
  <c r="E5851" i="19"/>
  <c r="F5851" i="19" s="1"/>
  <c r="B5852" i="19"/>
  <c r="C5852" i="19"/>
  <c r="D5852" i="19"/>
  <c r="A5852" i="19" s="1"/>
  <c r="E5852" i="19"/>
  <c r="F5852" i="19"/>
  <c r="B5853" i="19"/>
  <c r="C5853" i="19"/>
  <c r="A5853" i="19" s="1"/>
  <c r="D5853" i="19"/>
  <c r="E5853" i="19"/>
  <c r="F5853" i="19"/>
  <c r="B5854" i="19"/>
  <c r="A5854" i="19" s="1"/>
  <c r="C5854" i="19"/>
  <c r="D5854" i="19"/>
  <c r="E5854" i="19"/>
  <c r="F5854" i="19" s="1"/>
  <c r="B5855" i="19"/>
  <c r="C5855" i="19"/>
  <c r="D5855" i="19"/>
  <c r="E5855" i="19"/>
  <c r="F5855" i="19" s="1"/>
  <c r="A5856" i="19"/>
  <c r="B5856" i="19"/>
  <c r="C5856" i="19"/>
  <c r="D5856" i="19"/>
  <c r="E5856" i="19"/>
  <c r="F5856" i="19" s="1"/>
  <c r="B5857" i="19"/>
  <c r="C5857" i="19"/>
  <c r="A5857" i="19" s="1"/>
  <c r="D5857" i="19"/>
  <c r="E5857" i="19"/>
  <c r="F5857" i="19" s="1"/>
  <c r="A5858" i="19"/>
  <c r="B5858" i="19"/>
  <c r="C5858" i="19"/>
  <c r="D5858" i="19"/>
  <c r="E5858" i="19"/>
  <c r="F5858" i="19" s="1"/>
  <c r="A5859" i="19"/>
  <c r="B5859" i="19"/>
  <c r="C5859" i="19"/>
  <c r="D5859" i="19"/>
  <c r="E5859" i="19"/>
  <c r="F5859" i="19" s="1"/>
  <c r="B5860" i="19"/>
  <c r="C5860" i="19"/>
  <c r="D5860" i="19"/>
  <c r="E5860" i="19"/>
  <c r="F5860" i="19"/>
  <c r="B5861" i="19"/>
  <c r="C5861" i="19"/>
  <c r="D5861" i="19"/>
  <c r="A5861" i="19" s="1"/>
  <c r="E5861" i="19"/>
  <c r="F5861" i="19"/>
  <c r="B5862" i="19"/>
  <c r="A5862" i="19" s="1"/>
  <c r="C5862" i="19"/>
  <c r="D5862" i="19"/>
  <c r="E5862" i="19"/>
  <c r="F5862" i="19"/>
  <c r="B5863" i="19"/>
  <c r="C5863" i="19"/>
  <c r="D5863" i="19"/>
  <c r="E5863" i="19"/>
  <c r="F5863" i="19" s="1"/>
  <c r="B5864" i="19"/>
  <c r="C5864" i="19"/>
  <c r="D5864" i="19"/>
  <c r="A5864" i="19" s="1"/>
  <c r="E5864" i="19"/>
  <c r="F5864" i="19" s="1"/>
  <c r="B5865" i="19"/>
  <c r="C5865" i="19"/>
  <c r="A5865" i="19" s="1"/>
  <c r="D5865" i="19"/>
  <c r="E5865" i="19"/>
  <c r="F5865" i="19" s="1"/>
  <c r="B5866" i="19"/>
  <c r="C5866" i="19"/>
  <c r="A5866" i="19" s="1"/>
  <c r="D5866" i="19"/>
  <c r="E5866" i="19"/>
  <c r="F5866" i="19" s="1"/>
  <c r="A5867" i="19"/>
  <c r="B5867" i="19"/>
  <c r="C5867" i="19"/>
  <c r="D5867" i="19"/>
  <c r="E5867" i="19"/>
  <c r="F5867" i="19" s="1"/>
  <c r="B5868" i="19"/>
  <c r="A5868" i="19" s="1"/>
  <c r="C5868" i="19"/>
  <c r="D5868" i="19"/>
  <c r="E5868" i="19"/>
  <c r="F5868" i="19" s="1"/>
  <c r="B5869" i="19"/>
  <c r="C5869" i="19"/>
  <c r="D5869" i="19"/>
  <c r="E5869" i="19"/>
  <c r="F5869" i="19"/>
  <c r="A5870" i="19"/>
  <c r="B5870" i="19"/>
  <c r="C5870" i="19"/>
  <c r="D5870" i="19"/>
  <c r="E5870" i="19"/>
  <c r="F5870" i="19"/>
  <c r="B5871" i="19"/>
  <c r="C5871" i="19"/>
  <c r="D5871" i="19"/>
  <c r="E5871" i="19"/>
  <c r="F5871" i="19" s="1"/>
  <c r="B5872" i="19"/>
  <c r="C5872" i="19"/>
  <c r="D5872" i="19"/>
  <c r="E5872" i="19"/>
  <c r="F5872" i="19" s="1"/>
  <c r="B5873" i="19"/>
  <c r="C5873" i="19"/>
  <c r="D5873" i="19"/>
  <c r="A5873" i="19" s="1"/>
  <c r="E5873" i="19"/>
  <c r="F5873" i="19" s="1"/>
  <c r="B5874" i="19"/>
  <c r="C5874" i="19"/>
  <c r="A5874" i="19" s="1"/>
  <c r="D5874" i="19"/>
  <c r="E5874" i="19"/>
  <c r="F5874" i="19" s="1"/>
  <c r="B5875" i="19"/>
  <c r="C5875" i="19"/>
  <c r="D5875" i="19"/>
  <c r="E5875" i="19"/>
  <c r="F5875" i="19" s="1"/>
  <c r="B5876" i="19"/>
  <c r="A5876" i="19" s="1"/>
  <c r="C5876" i="19"/>
  <c r="D5876" i="19"/>
  <c r="E5876" i="19"/>
  <c r="F5876" i="19"/>
  <c r="A5877" i="19"/>
  <c r="B5877" i="19"/>
  <c r="C5877" i="19"/>
  <c r="D5877" i="19"/>
  <c r="E5877" i="19"/>
  <c r="F5877" i="19" s="1"/>
  <c r="B5878" i="19"/>
  <c r="C5878" i="19"/>
  <c r="D5878" i="19"/>
  <c r="E5878" i="19"/>
  <c r="F5878" i="19"/>
  <c r="B5879" i="19"/>
  <c r="C5879" i="19"/>
  <c r="D5879" i="19"/>
  <c r="A5879" i="19" s="1"/>
  <c r="E5879" i="19"/>
  <c r="F5879" i="19" s="1"/>
  <c r="A5880" i="19"/>
  <c r="B5880" i="19"/>
  <c r="C5880" i="19"/>
  <c r="D5880" i="19"/>
  <c r="E5880" i="19"/>
  <c r="F5880" i="19" s="1"/>
  <c r="B5881" i="19"/>
  <c r="C5881" i="19"/>
  <c r="A5881" i="19" s="1"/>
  <c r="D5881" i="19"/>
  <c r="E5881" i="19"/>
  <c r="F5881" i="19" s="1"/>
  <c r="A5882" i="19"/>
  <c r="B5882" i="19"/>
  <c r="C5882" i="19"/>
  <c r="D5882" i="19"/>
  <c r="E5882" i="19"/>
  <c r="F5882" i="19" s="1"/>
  <c r="B5883" i="19"/>
  <c r="A5883" i="19" s="1"/>
  <c r="C5883" i="19"/>
  <c r="D5883" i="19"/>
  <c r="E5883" i="19"/>
  <c r="F5883" i="19" s="1"/>
  <c r="B5884" i="19"/>
  <c r="A5884" i="19" s="1"/>
  <c r="C5884" i="19"/>
  <c r="D5884" i="19"/>
  <c r="E5884" i="19"/>
  <c r="F5884" i="19"/>
  <c r="B5885" i="19"/>
  <c r="C5885" i="19"/>
  <c r="A5885" i="19" s="1"/>
  <c r="D5885" i="19"/>
  <c r="E5885" i="19"/>
  <c r="F5885" i="19"/>
  <c r="A5886" i="19"/>
  <c r="B5886" i="19"/>
  <c r="C5886" i="19"/>
  <c r="D5886" i="19"/>
  <c r="E5886" i="19"/>
  <c r="F5886" i="19" s="1"/>
  <c r="B5887" i="19"/>
  <c r="C5887" i="19"/>
  <c r="D5887" i="19"/>
  <c r="E5887" i="19"/>
  <c r="F5887" i="19" s="1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 s="1"/>
  <c r="B5890" i="19"/>
  <c r="C5890" i="19"/>
  <c r="D5890" i="19"/>
  <c r="E5890" i="19"/>
  <c r="F5890" i="19"/>
  <c r="B5891" i="19"/>
  <c r="C5891" i="19"/>
  <c r="D5891" i="19"/>
  <c r="A5891" i="19" s="1"/>
  <c r="E5891" i="19"/>
  <c r="F5891" i="19" s="1"/>
  <c r="B5892" i="19"/>
  <c r="C5892" i="19"/>
  <c r="D5892" i="19"/>
  <c r="E5892" i="19"/>
  <c r="F5892" i="19"/>
  <c r="B5893" i="19"/>
  <c r="C5893" i="19"/>
  <c r="D5893" i="19"/>
  <c r="A5893" i="19" s="1"/>
  <c r="E5893" i="19"/>
  <c r="F5893" i="19"/>
  <c r="B5894" i="19"/>
  <c r="C5894" i="19"/>
  <c r="D5894" i="19"/>
  <c r="E5894" i="19"/>
  <c r="F5894" i="19"/>
  <c r="B5895" i="19"/>
  <c r="A5895" i="19" s="1"/>
  <c r="C5895" i="19"/>
  <c r="D5895" i="19"/>
  <c r="E5895" i="19"/>
  <c r="F5895" i="19" s="1"/>
  <c r="B5896" i="19"/>
  <c r="C5896" i="19"/>
  <c r="A5896" i="19" s="1"/>
  <c r="D5896" i="19"/>
  <c r="E5896" i="19"/>
  <c r="F5896" i="19" s="1"/>
  <c r="A5897" i="19"/>
  <c r="B5897" i="19"/>
  <c r="C5897" i="19"/>
  <c r="D5897" i="19"/>
  <c r="E5897" i="19"/>
  <c r="F5897" i="19"/>
  <c r="B5898" i="19"/>
  <c r="C5898" i="19"/>
  <c r="A5898" i="19" s="1"/>
  <c r="D5898" i="19"/>
  <c r="E5898" i="19"/>
  <c r="F5898" i="19" s="1"/>
  <c r="B5899" i="19"/>
  <c r="A5899" i="19" s="1"/>
  <c r="C5899" i="19"/>
  <c r="D5899" i="19"/>
  <c r="E5899" i="19"/>
  <c r="F5899" i="19" s="1"/>
  <c r="A5900" i="19"/>
  <c r="B5900" i="19"/>
  <c r="C5900" i="19"/>
  <c r="D5900" i="19"/>
  <c r="E5900" i="19"/>
  <c r="F5900" i="19"/>
  <c r="B5901" i="19"/>
  <c r="C5901" i="19"/>
  <c r="D5901" i="19"/>
  <c r="E5901" i="19"/>
  <c r="F5901" i="19"/>
  <c r="B5902" i="19"/>
  <c r="A5902" i="19" s="1"/>
  <c r="C5902" i="19"/>
  <c r="D5902" i="19"/>
  <c r="E5902" i="19"/>
  <c r="F5902" i="19" s="1"/>
  <c r="B5903" i="19"/>
  <c r="C5903" i="19"/>
  <c r="D5903" i="19"/>
  <c r="E5903" i="19"/>
  <c r="F5903" i="19" s="1"/>
  <c r="A5904" i="19"/>
  <c r="B5904" i="19"/>
  <c r="C5904" i="19"/>
  <c r="D5904" i="19"/>
  <c r="E5904" i="19"/>
  <c r="F5904" i="19"/>
  <c r="B5905" i="19"/>
  <c r="C5905" i="19"/>
  <c r="D5905" i="19"/>
  <c r="E5905" i="19"/>
  <c r="F5905" i="19" s="1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 s="1"/>
  <c r="B5908" i="19"/>
  <c r="C5908" i="19"/>
  <c r="D5908" i="19"/>
  <c r="E5908" i="19"/>
  <c r="F5908" i="19"/>
  <c r="A5909" i="19"/>
  <c r="B5909" i="19"/>
  <c r="C5909" i="19"/>
  <c r="D5909" i="19"/>
  <c r="E5909" i="19"/>
  <c r="F5909" i="19"/>
  <c r="B5910" i="19"/>
  <c r="A5910" i="19" s="1"/>
  <c r="C5910" i="19"/>
  <c r="D5910" i="19"/>
  <c r="E5910" i="19"/>
  <c r="F5910" i="19"/>
  <c r="B5911" i="19"/>
  <c r="A5911" i="19" s="1"/>
  <c r="C5911" i="19"/>
  <c r="D5911" i="19"/>
  <c r="E5911" i="19"/>
  <c r="F5911" i="19" s="1"/>
  <c r="A5912" i="19"/>
  <c r="B5912" i="19"/>
  <c r="C5912" i="19"/>
  <c r="D5912" i="19"/>
  <c r="E5912" i="19"/>
  <c r="F5912" i="19" s="1"/>
  <c r="A5913" i="19"/>
  <c r="B5913" i="19"/>
  <c r="C5913" i="19"/>
  <c r="D5913" i="19"/>
  <c r="E5913" i="19"/>
  <c r="F5913" i="19"/>
  <c r="B5914" i="19"/>
  <c r="C5914" i="19"/>
  <c r="A5914" i="19" s="1"/>
  <c r="D5914" i="19"/>
  <c r="E5914" i="19"/>
  <c r="F5914" i="19" s="1"/>
  <c r="A5915" i="19"/>
  <c r="B5915" i="19"/>
  <c r="C5915" i="19"/>
  <c r="D5915" i="19"/>
  <c r="E5915" i="19"/>
  <c r="F5915" i="19" s="1"/>
  <c r="B5916" i="19"/>
  <c r="A5916" i="19" s="1"/>
  <c r="C5916" i="19"/>
  <c r="D5916" i="19"/>
  <c r="E5916" i="19"/>
  <c r="F5916" i="19" s="1"/>
  <c r="B5917" i="19"/>
  <c r="C5917" i="19"/>
  <c r="D5917" i="19"/>
  <c r="E5917" i="19"/>
  <c r="F5917" i="19"/>
  <c r="A5918" i="19"/>
  <c r="B5918" i="19"/>
  <c r="C5918" i="19"/>
  <c r="D5918" i="19"/>
  <c r="E5918" i="19"/>
  <c r="F5918" i="19"/>
  <c r="B5919" i="19"/>
  <c r="C5919" i="19"/>
  <c r="D5919" i="19"/>
  <c r="E5919" i="19"/>
  <c r="F5919" i="19" s="1"/>
  <c r="B5920" i="19"/>
  <c r="C5920" i="19"/>
  <c r="A5920" i="19" s="1"/>
  <c r="D5920" i="19"/>
  <c r="E5920" i="19"/>
  <c r="F5920" i="19"/>
  <c r="A5921" i="19"/>
  <c r="B5921" i="19"/>
  <c r="C5921" i="19"/>
  <c r="D5921" i="19"/>
  <c r="E5921" i="19"/>
  <c r="F5921" i="19" s="1"/>
  <c r="B5922" i="19"/>
  <c r="C5922" i="19"/>
  <c r="D5922" i="19"/>
  <c r="E5922" i="19"/>
  <c r="F5922" i="19" s="1"/>
  <c r="B5923" i="19"/>
  <c r="C5923" i="19"/>
  <c r="D5923" i="19"/>
  <c r="E5923" i="19"/>
  <c r="F5923" i="19" s="1"/>
  <c r="B5924" i="19"/>
  <c r="A5924" i="19" s="1"/>
  <c r="C5924" i="19"/>
  <c r="D5924" i="19"/>
  <c r="E5924" i="19"/>
  <c r="F5924" i="19"/>
  <c r="B5925" i="19"/>
  <c r="C5925" i="19"/>
  <c r="D5925" i="19"/>
  <c r="A5925" i="19" s="1"/>
  <c r="E5925" i="19"/>
  <c r="F5925" i="19" s="1"/>
  <c r="B5926" i="19"/>
  <c r="C5926" i="19"/>
  <c r="D5926" i="19"/>
  <c r="E5926" i="19"/>
  <c r="F5926" i="19"/>
  <c r="A5927" i="19"/>
  <c r="B5927" i="19"/>
  <c r="C5927" i="19"/>
  <c r="D5927" i="19"/>
  <c r="E5927" i="19"/>
  <c r="F5927" i="19" s="1"/>
  <c r="A5928" i="19"/>
  <c r="B5928" i="19"/>
  <c r="C5928" i="19"/>
  <c r="D5928" i="19"/>
  <c r="E5928" i="19"/>
  <c r="F5928" i="19" s="1"/>
  <c r="B5929" i="19"/>
  <c r="C5929" i="19"/>
  <c r="A5929" i="19" s="1"/>
  <c r="D5929" i="19"/>
  <c r="E5929" i="19"/>
  <c r="F5929" i="19" s="1"/>
  <c r="A5930" i="19"/>
  <c r="B5930" i="19"/>
  <c r="C5930" i="19"/>
  <c r="D5930" i="19"/>
  <c r="E5930" i="19"/>
  <c r="F5930" i="19" s="1"/>
  <c r="B5931" i="19"/>
  <c r="A5931" i="19" s="1"/>
  <c r="C5931" i="19"/>
  <c r="D5931" i="19"/>
  <c r="E5931" i="19"/>
  <c r="F5931" i="19" s="1"/>
  <c r="B5932" i="19"/>
  <c r="C5932" i="19"/>
  <c r="D5932" i="19"/>
  <c r="A5932" i="19" s="1"/>
  <c r="E5932" i="19"/>
  <c r="F5932" i="19"/>
  <c r="B5933" i="19"/>
  <c r="C5933" i="19"/>
  <c r="A5933" i="19" s="1"/>
  <c r="D5933" i="19"/>
  <c r="E5933" i="19"/>
  <c r="F5933" i="19"/>
  <c r="A5934" i="19"/>
  <c r="B5934" i="19"/>
  <c r="C5934" i="19"/>
  <c r="D5934" i="19"/>
  <c r="E5934" i="19"/>
  <c r="F5934" i="19" s="1"/>
  <c r="B5935" i="19"/>
  <c r="C5935" i="19"/>
  <c r="D5935" i="19"/>
  <c r="E5935" i="19"/>
  <c r="F5935" i="19" s="1"/>
  <c r="B5936" i="19"/>
  <c r="A5936" i="19" s="1"/>
  <c r="C5936" i="19"/>
  <c r="D5936" i="19"/>
  <c r="E5936" i="19"/>
  <c r="F5936" i="19"/>
  <c r="B5937" i="19"/>
  <c r="C5937" i="19"/>
  <c r="D5937" i="19"/>
  <c r="A5937" i="19" s="1"/>
  <c r="E5937" i="19"/>
  <c r="F5937" i="19" s="1"/>
  <c r="B5938" i="19"/>
  <c r="C5938" i="19"/>
  <c r="A5938" i="19" s="1"/>
  <c r="D5938" i="19"/>
  <c r="E5938" i="19"/>
  <c r="F5938" i="19"/>
  <c r="A5939" i="19"/>
  <c r="B5939" i="19"/>
  <c r="C5939" i="19"/>
  <c r="D5939" i="19"/>
  <c r="E5939" i="19"/>
  <c r="F5939" i="19" s="1"/>
  <c r="B5940" i="19"/>
  <c r="C5940" i="19"/>
  <c r="D5940" i="19"/>
  <c r="E5940" i="19"/>
  <c r="F5940" i="19"/>
  <c r="B5941" i="19"/>
  <c r="C5941" i="19"/>
  <c r="D5941" i="19"/>
  <c r="A5941" i="19" s="1"/>
  <c r="E5941" i="19"/>
  <c r="F5941" i="19"/>
  <c r="B5942" i="19"/>
  <c r="A5942" i="19" s="1"/>
  <c r="C5942" i="19"/>
  <c r="D5942" i="19"/>
  <c r="E5942" i="19"/>
  <c r="F5942" i="19"/>
  <c r="B5943" i="19"/>
  <c r="A5943" i="19" s="1"/>
  <c r="C5943" i="19"/>
  <c r="D5943" i="19"/>
  <c r="E5943" i="19"/>
  <c r="F5943" i="19" s="1"/>
  <c r="B5944" i="19"/>
  <c r="C5944" i="19"/>
  <c r="D5944" i="19"/>
  <c r="E5944" i="19"/>
  <c r="F5944" i="19" s="1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 s="1"/>
  <c r="B5947" i="19"/>
  <c r="C5947" i="19"/>
  <c r="A5947" i="19" s="1"/>
  <c r="D5947" i="19"/>
  <c r="E5947" i="19"/>
  <c r="F5947" i="19" s="1"/>
  <c r="B5948" i="19"/>
  <c r="A5948" i="19" s="1"/>
  <c r="C5948" i="19"/>
  <c r="D5948" i="19"/>
  <c r="E5948" i="19"/>
  <c r="F5948" i="19"/>
  <c r="B5949" i="19"/>
  <c r="C5949" i="19"/>
  <c r="A5949" i="19" s="1"/>
  <c r="D5949" i="19"/>
  <c r="E5949" i="19"/>
  <c r="F5949" i="19"/>
  <c r="A5950" i="19"/>
  <c r="B5950" i="19"/>
  <c r="C5950" i="19"/>
  <c r="D5950" i="19"/>
  <c r="E5950" i="19"/>
  <c r="F5950" i="19" s="1"/>
  <c r="B5951" i="19"/>
  <c r="A5951" i="19" s="1"/>
  <c r="C5951" i="19"/>
  <c r="D5951" i="19"/>
  <c r="E5951" i="19"/>
  <c r="F5951" i="19" s="1"/>
  <c r="B5952" i="19"/>
  <c r="A5952" i="19" s="1"/>
  <c r="C5952" i="19"/>
  <c r="D5952" i="19"/>
  <c r="E5952" i="19"/>
  <c r="F5952" i="19" s="1"/>
  <c r="B5953" i="19"/>
  <c r="C5953" i="19"/>
  <c r="A5953" i="19" s="1"/>
  <c r="D5953" i="19"/>
  <c r="E5953" i="19"/>
  <c r="F5953" i="19" s="1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 s="1"/>
  <c r="B5956" i="19"/>
  <c r="C5956" i="19"/>
  <c r="D5956" i="19"/>
  <c r="E5956" i="19"/>
  <c r="F5956" i="19"/>
  <c r="A5957" i="19"/>
  <c r="B5957" i="19"/>
  <c r="C5957" i="19"/>
  <c r="D5957" i="19"/>
  <c r="E5957" i="19"/>
  <c r="F5957" i="19"/>
  <c r="B5958" i="19"/>
  <c r="A5958" i="19" s="1"/>
  <c r="C5958" i="19"/>
  <c r="D5958" i="19"/>
  <c r="E5958" i="19"/>
  <c r="F5958" i="19"/>
  <c r="B5959" i="19"/>
  <c r="C5959" i="19"/>
  <c r="D5959" i="19"/>
  <c r="A5959" i="19" s="1"/>
  <c r="E5959" i="19"/>
  <c r="F5959" i="19" s="1"/>
  <c r="A5960" i="19"/>
  <c r="B5960" i="19"/>
  <c r="C5960" i="19"/>
  <c r="D5960" i="19"/>
  <c r="E5960" i="19"/>
  <c r="F5960" i="19" s="1"/>
  <c r="B5961" i="19"/>
  <c r="C5961" i="19"/>
  <c r="A5961" i="19" s="1"/>
  <c r="D5961" i="19"/>
  <c r="E5961" i="19"/>
  <c r="F5961" i="19" s="1"/>
  <c r="B5962" i="19"/>
  <c r="C5962" i="19"/>
  <c r="A5962" i="19" s="1"/>
  <c r="D5962" i="19"/>
  <c r="E5962" i="19"/>
  <c r="F5962" i="19" s="1"/>
  <c r="B5963" i="19"/>
  <c r="A5963" i="19" s="1"/>
  <c r="C5963" i="19"/>
  <c r="D5963" i="19"/>
  <c r="E5963" i="19"/>
  <c r="F5963" i="19" s="1"/>
  <c r="B5964" i="19"/>
  <c r="A5964" i="19" s="1"/>
  <c r="C5964" i="19"/>
  <c r="D5964" i="19"/>
  <c r="E5964" i="19"/>
  <c r="F5964" i="19" s="1"/>
  <c r="B5965" i="19"/>
  <c r="C5965" i="19"/>
  <c r="D5965" i="19"/>
  <c r="E5965" i="19"/>
  <c r="F5965" i="19"/>
  <c r="A5966" i="19"/>
  <c r="B5966" i="19"/>
  <c r="C5966" i="19"/>
  <c r="D5966" i="19"/>
  <c r="E5966" i="19"/>
  <c r="F5966" i="19"/>
  <c r="B5967" i="19"/>
  <c r="A5967" i="19" s="1"/>
  <c r="C5967" i="19"/>
  <c r="D5967" i="19"/>
  <c r="E5967" i="19"/>
  <c r="F5967" i="19" s="1"/>
  <c r="A5968" i="19"/>
  <c r="B5968" i="19"/>
  <c r="C5968" i="19"/>
  <c r="D5968" i="19"/>
  <c r="E5968" i="19"/>
  <c r="F5968" i="19" s="1"/>
  <c r="A5969" i="19"/>
  <c r="B5969" i="19"/>
  <c r="C5969" i="19"/>
  <c r="D5969" i="19"/>
  <c r="E5969" i="19"/>
  <c r="F5969" i="19" s="1"/>
  <c r="B5970" i="19"/>
  <c r="C5970" i="19"/>
  <c r="D5970" i="19"/>
  <c r="E5970" i="19"/>
  <c r="F5970" i="19" s="1"/>
  <c r="B5971" i="19"/>
  <c r="C5971" i="19"/>
  <c r="D5971" i="19"/>
  <c r="E5971" i="19"/>
  <c r="F5971" i="19" s="1"/>
  <c r="B5972" i="19"/>
  <c r="C5972" i="19"/>
  <c r="D5972" i="19"/>
  <c r="E5972" i="19"/>
  <c r="F5972" i="19"/>
  <c r="B5973" i="19"/>
  <c r="C5973" i="19"/>
  <c r="D5973" i="19"/>
  <c r="A5973" i="19" s="1"/>
  <c r="E5973" i="19"/>
  <c r="F5973" i="19" s="1"/>
  <c r="B5974" i="19"/>
  <c r="A5974" i="19" s="1"/>
  <c r="C5974" i="19"/>
  <c r="D5974" i="19"/>
  <c r="E5974" i="19"/>
  <c r="F5974" i="19"/>
  <c r="B5975" i="19"/>
  <c r="A5975" i="19" s="1"/>
  <c r="C5975" i="19"/>
  <c r="D5975" i="19"/>
  <c r="E5975" i="19"/>
  <c r="F5975" i="19" s="1"/>
  <c r="B5976" i="19"/>
  <c r="C5976" i="19"/>
  <c r="D5976" i="19"/>
  <c r="E5976" i="19"/>
  <c r="F5976" i="19" s="1"/>
  <c r="A5977" i="19"/>
  <c r="B5977" i="19"/>
  <c r="C5977" i="19"/>
  <c r="D5977" i="19"/>
  <c r="E5977" i="19"/>
  <c r="F5977" i="19" s="1"/>
  <c r="A5978" i="19"/>
  <c r="B5978" i="19"/>
  <c r="C5978" i="19"/>
  <c r="D5978" i="19"/>
  <c r="E5978" i="19"/>
  <c r="F5978" i="19" s="1"/>
  <c r="B5979" i="19"/>
  <c r="C5979" i="19"/>
  <c r="D5979" i="19"/>
  <c r="E5979" i="19"/>
  <c r="F5979" i="19" s="1"/>
  <c r="B5980" i="19"/>
  <c r="A5980" i="19" s="1"/>
  <c r="C5980" i="19"/>
  <c r="D5980" i="19"/>
  <c r="E5980" i="19"/>
  <c r="F5980" i="19" s="1"/>
  <c r="B5981" i="19"/>
  <c r="A5981" i="19" s="1"/>
  <c r="C5981" i="19"/>
  <c r="D5981" i="19"/>
  <c r="E5981" i="19"/>
  <c r="F5981" i="19"/>
  <c r="B5982" i="19"/>
  <c r="A5982" i="19" s="1"/>
  <c r="C5982" i="19"/>
  <c r="D5982" i="19"/>
  <c r="E5982" i="19"/>
  <c r="F5982" i="19" s="1"/>
  <c r="B5983" i="19"/>
  <c r="C5983" i="19"/>
  <c r="D5983" i="19"/>
  <c r="E5983" i="19"/>
  <c r="F5983" i="19"/>
  <c r="A5984" i="19"/>
  <c r="B5984" i="19"/>
  <c r="C5984" i="19"/>
  <c r="D5984" i="19"/>
  <c r="E5984" i="19"/>
  <c r="F5984" i="19"/>
  <c r="B5985" i="19"/>
  <c r="C5985" i="19"/>
  <c r="D5985" i="19"/>
  <c r="E5985" i="19"/>
  <c r="F5985" i="19"/>
  <c r="B5986" i="19"/>
  <c r="C5986" i="19"/>
  <c r="D5986" i="19"/>
  <c r="A5986" i="19" s="1"/>
  <c r="E5986" i="19"/>
  <c r="F5986" i="19" s="1"/>
  <c r="B5987" i="19"/>
  <c r="A5987" i="19" s="1"/>
  <c r="C5987" i="19"/>
  <c r="D5987" i="19"/>
  <c r="E5987" i="19"/>
  <c r="F5987" i="19"/>
  <c r="B5988" i="19"/>
  <c r="A5988" i="19" s="1"/>
  <c r="C5988" i="19"/>
  <c r="D5988" i="19"/>
  <c r="E5988" i="19"/>
  <c r="F5988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B5991" i="19"/>
  <c r="A5991" i="19" s="1"/>
  <c r="C5991" i="19"/>
  <c r="D5991" i="19"/>
  <c r="E5991" i="19"/>
  <c r="F5991" i="19"/>
  <c r="B5992" i="19"/>
  <c r="C5992" i="19"/>
  <c r="D5992" i="19"/>
  <c r="E5992" i="19"/>
  <c r="F5992" i="19" s="1"/>
  <c r="B5993" i="19"/>
  <c r="A5993" i="19" s="1"/>
  <c r="C5993" i="19"/>
  <c r="D5993" i="19"/>
  <c r="E5993" i="19"/>
  <c r="F5993" i="19"/>
  <c r="A5994" i="19"/>
  <c r="B5994" i="19"/>
  <c r="C5994" i="19"/>
  <c r="D5994" i="19"/>
  <c r="E5994" i="19"/>
  <c r="F5994" i="19" s="1"/>
  <c r="B5995" i="19"/>
  <c r="C5995" i="19"/>
  <c r="D5995" i="19"/>
  <c r="E5995" i="19"/>
  <c r="F5995" i="19"/>
  <c r="B5996" i="19"/>
  <c r="C5996" i="19"/>
  <c r="D5996" i="19"/>
  <c r="A5996" i="19" s="1"/>
  <c r="E5996" i="19"/>
  <c r="F5996" i="19" s="1"/>
  <c r="B5997" i="19"/>
  <c r="C5997" i="19"/>
  <c r="D5997" i="19"/>
  <c r="E5997" i="19"/>
  <c r="F5997" i="19"/>
  <c r="B5998" i="19"/>
  <c r="A5998" i="19" s="1"/>
  <c r="C5998" i="19"/>
  <c r="D5998" i="19"/>
  <c r="E5998" i="19"/>
  <c r="F5998" i="19" s="1"/>
  <c r="B5999" i="19"/>
  <c r="C5999" i="19"/>
  <c r="D5999" i="19"/>
  <c r="E5999" i="19"/>
  <c r="F5999" i="19"/>
  <c r="A6000" i="19"/>
  <c r="B6000" i="19"/>
  <c r="C6000" i="19"/>
  <c r="D6000" i="19"/>
  <c r="E6000" i="19"/>
  <c r="F6000" i="19"/>
  <c r="B6001" i="19"/>
  <c r="A6001" i="19" s="1"/>
  <c r="C6001" i="19"/>
  <c r="D6001" i="19"/>
  <c r="E6001" i="19"/>
  <c r="F6001" i="19"/>
  <c r="B6002" i="19"/>
  <c r="C6002" i="19"/>
  <c r="D6002" i="19"/>
  <c r="A6002" i="19" s="1"/>
  <c r="E6002" i="19"/>
  <c r="F6002" i="19" s="1"/>
  <c r="B6003" i="19"/>
  <c r="A6003" i="19" s="1"/>
  <c r="C6003" i="19"/>
  <c r="D6003" i="19"/>
  <c r="E6003" i="19"/>
  <c r="F6003" i="19"/>
  <c r="B6004" i="19"/>
  <c r="A6004" i="19" s="1"/>
  <c r="C6004" i="19"/>
  <c r="D6004" i="19"/>
  <c r="E6004" i="19"/>
  <c r="F6004" i="19" s="1"/>
  <c r="B6005" i="19"/>
  <c r="C6005" i="19"/>
  <c r="D6005" i="19"/>
  <c r="E6005" i="19"/>
  <c r="F6005" i="19"/>
  <c r="A6006" i="19"/>
  <c r="B6006" i="19"/>
  <c r="C6006" i="19"/>
  <c r="D6006" i="19"/>
  <c r="E6006" i="19"/>
  <c r="F6006" i="19"/>
  <c r="B6007" i="19"/>
  <c r="C6007" i="19"/>
  <c r="D6007" i="19"/>
  <c r="E6007" i="19"/>
  <c r="F6007" i="19"/>
  <c r="B6008" i="19"/>
  <c r="C6008" i="19"/>
  <c r="D6008" i="19"/>
  <c r="E6008" i="19"/>
  <c r="F6008" i="19"/>
  <c r="B6009" i="19"/>
  <c r="A6009" i="19" s="1"/>
  <c r="C6009" i="19"/>
  <c r="D6009" i="19"/>
  <c r="E6009" i="19"/>
  <c r="F6009" i="19"/>
  <c r="A6010" i="19"/>
  <c r="B6010" i="19"/>
  <c r="C6010" i="19"/>
  <c r="D6010" i="19"/>
  <c r="E6010" i="19"/>
  <c r="F6010" i="19" s="1"/>
  <c r="B6011" i="19"/>
  <c r="C6011" i="19"/>
  <c r="D6011" i="19"/>
  <c r="E6011" i="19"/>
  <c r="F6011" i="19"/>
  <c r="B6012" i="19"/>
  <c r="C6012" i="19"/>
  <c r="D6012" i="19"/>
  <c r="A6012" i="19" s="1"/>
  <c r="E6012" i="19"/>
  <c r="F6012" i="19"/>
  <c r="B6013" i="19"/>
  <c r="C6013" i="19"/>
  <c r="D6013" i="19"/>
  <c r="E6013" i="19"/>
  <c r="F6013" i="19"/>
  <c r="B6014" i="19"/>
  <c r="A6014" i="19" s="1"/>
  <c r="C6014" i="19"/>
  <c r="D6014" i="19"/>
  <c r="E6014" i="19"/>
  <c r="F6014" i="19" s="1"/>
  <c r="B6015" i="19"/>
  <c r="C6015" i="19"/>
  <c r="D6015" i="19"/>
  <c r="E6015" i="19"/>
  <c r="F6015" i="19"/>
  <c r="B6016" i="19"/>
  <c r="A6016" i="19" s="1"/>
  <c r="C6016" i="19"/>
  <c r="D6016" i="19"/>
  <c r="E6016" i="19"/>
  <c r="F6016" i="19"/>
  <c r="B6017" i="19"/>
  <c r="C6017" i="19"/>
  <c r="D6017" i="19"/>
  <c r="E6017" i="19"/>
  <c r="F6017" i="19"/>
  <c r="B6018" i="19"/>
  <c r="C6018" i="19"/>
  <c r="D6018" i="19"/>
  <c r="A6018" i="19" s="1"/>
  <c r="E6018" i="19"/>
  <c r="F6018" i="19"/>
  <c r="B6019" i="19"/>
  <c r="A6019" i="19" s="1"/>
  <c r="C6019" i="19"/>
  <c r="D6019" i="19"/>
  <c r="E6019" i="19"/>
  <c r="F6019" i="19"/>
  <c r="A6020" i="19"/>
  <c r="B6020" i="19"/>
  <c r="C6020" i="19"/>
  <c r="D6020" i="19"/>
  <c r="E6020" i="19"/>
  <c r="F6020" i="19" s="1"/>
  <c r="B6021" i="19"/>
  <c r="C6021" i="19"/>
  <c r="D6021" i="19"/>
  <c r="E6021" i="19"/>
  <c r="F6021" i="19"/>
  <c r="A6022" i="19"/>
  <c r="B6022" i="19"/>
  <c r="C6022" i="19"/>
  <c r="D6022" i="19"/>
  <c r="E6022" i="19"/>
  <c r="F6022" i="19"/>
  <c r="B6023" i="19"/>
  <c r="A6023" i="19" s="1"/>
  <c r="C6023" i="19"/>
  <c r="D6023" i="19"/>
  <c r="E6023" i="19"/>
  <c r="F6023" i="19"/>
  <c r="B6024" i="19"/>
  <c r="A6024" i="19" s="1"/>
  <c r="C6024" i="19"/>
  <c r="D6024" i="19"/>
  <c r="E6024" i="19"/>
  <c r="F6024" i="19" s="1"/>
  <c r="B6025" i="19"/>
  <c r="A6025" i="19" s="1"/>
  <c r="C6025" i="19"/>
  <c r="D6025" i="19"/>
  <c r="E6025" i="19"/>
  <c r="F6025" i="19"/>
  <c r="B6026" i="19"/>
  <c r="A6026" i="19" s="1"/>
  <c r="C6026" i="19"/>
  <c r="D6026" i="19"/>
  <c r="E6026" i="19"/>
  <c r="F6026" i="19" s="1"/>
  <c r="B6027" i="19"/>
  <c r="C6027" i="19"/>
  <c r="D6027" i="19"/>
  <c r="E6027" i="19"/>
  <c r="F6027" i="19"/>
  <c r="B6028" i="19"/>
  <c r="C6028" i="19"/>
  <c r="D6028" i="19"/>
  <c r="A6028" i="19" s="1"/>
  <c r="E6028" i="19"/>
  <c r="F6028" i="19"/>
  <c r="B6029" i="19"/>
  <c r="A6029" i="19" s="1"/>
  <c r="C6029" i="19"/>
  <c r="D6029" i="19"/>
  <c r="E6029" i="19"/>
  <c r="F6029" i="19"/>
  <c r="B6030" i="19"/>
  <c r="C6030" i="19"/>
  <c r="D6030" i="19"/>
  <c r="E6030" i="19"/>
  <c r="F6030" i="19" s="1"/>
  <c r="B6031" i="19"/>
  <c r="C6031" i="19"/>
  <c r="D6031" i="19"/>
  <c r="E6031" i="19"/>
  <c r="F6031" i="19"/>
  <c r="B6032" i="19"/>
  <c r="A6032" i="19" s="1"/>
  <c r="C6032" i="19"/>
  <c r="D6032" i="19"/>
  <c r="E6032" i="19"/>
  <c r="F6032" i="19"/>
  <c r="B6033" i="19"/>
  <c r="A6033" i="19" s="1"/>
  <c r="C6033" i="19"/>
  <c r="D6033" i="19"/>
  <c r="E6033" i="19"/>
  <c r="F6033" i="19"/>
  <c r="B6034" i="19"/>
  <c r="C6034" i="19"/>
  <c r="D6034" i="19"/>
  <c r="A6034" i="19" s="1"/>
  <c r="E6034" i="19"/>
  <c r="F6034" i="19" s="1"/>
  <c r="B6035" i="19"/>
  <c r="A6035" i="19" s="1"/>
  <c r="C6035" i="19"/>
  <c r="D6035" i="19"/>
  <c r="E6035" i="19"/>
  <c r="F6035" i="19"/>
  <c r="B6036" i="19"/>
  <c r="A6036" i="19" s="1"/>
  <c r="C6036" i="19"/>
  <c r="D6036" i="19"/>
  <c r="E6036" i="19"/>
  <c r="F6036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B6039" i="19"/>
  <c r="A6039" i="19" s="1"/>
  <c r="C6039" i="19"/>
  <c r="D6039" i="19"/>
  <c r="E6039" i="19"/>
  <c r="F6039" i="19"/>
  <c r="B6040" i="19"/>
  <c r="A6040" i="19" s="1"/>
  <c r="C6040" i="19"/>
  <c r="D6040" i="19"/>
  <c r="E6040" i="19"/>
  <c r="F6040" i="19" s="1"/>
  <c r="B6041" i="19"/>
  <c r="C6041" i="19"/>
  <c r="D6041" i="19"/>
  <c r="E6041" i="19"/>
  <c r="F6041" i="19"/>
  <c r="B6042" i="19"/>
  <c r="A6042" i="19" s="1"/>
  <c r="C6042" i="19"/>
  <c r="D6042" i="19"/>
  <c r="E6042" i="19"/>
  <c r="F6042" i="19" s="1"/>
  <c r="B6043" i="19"/>
  <c r="C6043" i="19"/>
  <c r="D6043" i="19"/>
  <c r="E6043" i="19"/>
  <c r="F6043" i="19"/>
  <c r="B6044" i="19"/>
  <c r="A6044" i="19" s="1"/>
  <c r="C6044" i="19"/>
  <c r="D6044" i="19"/>
  <c r="E6044" i="19"/>
  <c r="F6044" i="19" s="1"/>
  <c r="B6045" i="19"/>
  <c r="A6045" i="19" s="1"/>
  <c r="C6045" i="19"/>
  <c r="D6045" i="19"/>
  <c r="E6045" i="19"/>
  <c r="F6045" i="19"/>
  <c r="B6046" i="19"/>
  <c r="A6046" i="19" s="1"/>
  <c r="C6046" i="19"/>
  <c r="D6046" i="19"/>
  <c r="E6046" i="19"/>
  <c r="F6046" i="19" s="1"/>
  <c r="B6047" i="19"/>
  <c r="C6047" i="19"/>
  <c r="D6047" i="19"/>
  <c r="E6047" i="19"/>
  <c r="F6047" i="19"/>
  <c r="A6048" i="19"/>
  <c r="B6048" i="19"/>
  <c r="C6048" i="19"/>
  <c r="D6048" i="19"/>
  <c r="E6048" i="19"/>
  <c r="F6048" i="19"/>
  <c r="B6049" i="19"/>
  <c r="C6049" i="19"/>
  <c r="D6049" i="19"/>
  <c r="E6049" i="19"/>
  <c r="F6049" i="19"/>
  <c r="B6050" i="19"/>
  <c r="C6050" i="19"/>
  <c r="D6050" i="19"/>
  <c r="A6050" i="19" s="1"/>
  <c r="E6050" i="19"/>
  <c r="F6050" i="19"/>
  <c r="B6051" i="19"/>
  <c r="A6051" i="19" s="1"/>
  <c r="C6051" i="19"/>
  <c r="D6051" i="19"/>
  <c r="E6051" i="19"/>
  <c r="F6051" i="19"/>
  <c r="B6052" i="19"/>
  <c r="A6052" i="19" s="1"/>
  <c r="C6052" i="19"/>
  <c r="D6052" i="19"/>
  <c r="E6052" i="19"/>
  <c r="F6052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B6055" i="19"/>
  <c r="C6055" i="19"/>
  <c r="D6055" i="19"/>
  <c r="E6055" i="19"/>
  <c r="F6055" i="19"/>
  <c r="B6056" i="19"/>
  <c r="A6056" i="19" s="1"/>
  <c r="C6056" i="19"/>
  <c r="D6056" i="19"/>
  <c r="E6056" i="19"/>
  <c r="F6056" i="19"/>
  <c r="B6057" i="19"/>
  <c r="C6057" i="19"/>
  <c r="D6057" i="19"/>
  <c r="E6057" i="19"/>
  <c r="F6057" i="19"/>
  <c r="B6058" i="19"/>
  <c r="A6058" i="19" s="1"/>
  <c r="C6058" i="19"/>
  <c r="D6058" i="19"/>
  <c r="E6058" i="19"/>
  <c r="F6058" i="19" s="1"/>
  <c r="B6059" i="19"/>
  <c r="C6059" i="19"/>
  <c r="D6059" i="19"/>
  <c r="E6059" i="19"/>
  <c r="F6059" i="19"/>
  <c r="B6060" i="19"/>
  <c r="A6060" i="19" s="1"/>
  <c r="C6060" i="19"/>
  <c r="D6060" i="19"/>
  <c r="E6060" i="19"/>
  <c r="F6060" i="19" s="1"/>
  <c r="B6061" i="19"/>
  <c r="A6061" i="19" s="1"/>
  <c r="C6061" i="19"/>
  <c r="D6061" i="19"/>
  <c r="E6061" i="19"/>
  <c r="F6061" i="19"/>
  <c r="B6062" i="19"/>
  <c r="A6062" i="19" s="1"/>
  <c r="C6062" i="19"/>
  <c r="D6062" i="19"/>
  <c r="E6062" i="19"/>
  <c r="F6062" i="19" s="1"/>
  <c r="B6063" i="19"/>
  <c r="C6063" i="19"/>
  <c r="D6063" i="19"/>
  <c r="E6063" i="19"/>
  <c r="F6063" i="19"/>
  <c r="A6064" i="19"/>
  <c r="B6064" i="19"/>
  <c r="C6064" i="19"/>
  <c r="D6064" i="19"/>
  <c r="E6064" i="19"/>
  <c r="F6064" i="19"/>
  <c r="B6065" i="19"/>
  <c r="A6065" i="19" s="1"/>
  <c r="C6065" i="19"/>
  <c r="D6065" i="19"/>
  <c r="E6065" i="19"/>
  <c r="F6065" i="19"/>
  <c r="B6066" i="19"/>
  <c r="C6066" i="19"/>
  <c r="D6066" i="19"/>
  <c r="A6066" i="19" s="1"/>
  <c r="E6066" i="19"/>
  <c r="F6066" i="19" s="1"/>
  <c r="B6067" i="19"/>
  <c r="A6067" i="19" s="1"/>
  <c r="C6067" i="19"/>
  <c r="D6067" i="19"/>
  <c r="E6067" i="19"/>
  <c r="F6067" i="19"/>
  <c r="A6068" i="19"/>
  <c r="B6068" i="19"/>
  <c r="C6068" i="19"/>
  <c r="D6068" i="19"/>
  <c r="E6068" i="19"/>
  <c r="F6068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B6071" i="19"/>
  <c r="C6071" i="19"/>
  <c r="D6071" i="19"/>
  <c r="E6071" i="19"/>
  <c r="F6071" i="19"/>
  <c r="B6072" i="19"/>
  <c r="C6072" i="19"/>
  <c r="D6072" i="19"/>
  <c r="E6072" i="19"/>
  <c r="F6072" i="19" s="1"/>
  <c r="B6073" i="19"/>
  <c r="C6073" i="19"/>
  <c r="D6073" i="19"/>
  <c r="E6073" i="19"/>
  <c r="F6073" i="19"/>
  <c r="A6074" i="19"/>
  <c r="B6074" i="19"/>
  <c r="C6074" i="19"/>
  <c r="D6074" i="19"/>
  <c r="E6074" i="19"/>
  <c r="F6074" i="19" s="1"/>
  <c r="B6075" i="19"/>
  <c r="C6075" i="19"/>
  <c r="D6075" i="19"/>
  <c r="E6075" i="19"/>
  <c r="F6075" i="19"/>
  <c r="B6076" i="19"/>
  <c r="A6076" i="19" s="1"/>
  <c r="C6076" i="19"/>
  <c r="D6076" i="19"/>
  <c r="E6076" i="19"/>
  <c r="F6076" i="19" s="1"/>
  <c r="B6077" i="19"/>
  <c r="C6077" i="19"/>
  <c r="D6077" i="19"/>
  <c r="E6077" i="19"/>
  <c r="F6077" i="19"/>
  <c r="B6078" i="19"/>
  <c r="A6078" i="19" s="1"/>
  <c r="C6078" i="19"/>
  <c r="D6078" i="19"/>
  <c r="E6078" i="19"/>
  <c r="F6078" i="19" s="1"/>
  <c r="B6079" i="19"/>
  <c r="C6079" i="19"/>
  <c r="D6079" i="19"/>
  <c r="E6079" i="19"/>
  <c r="F6079" i="19"/>
  <c r="A6080" i="19"/>
  <c r="B6080" i="19"/>
  <c r="C6080" i="19"/>
  <c r="D6080" i="19"/>
  <c r="E6080" i="19"/>
  <c r="F6080" i="19"/>
  <c r="B6081" i="19"/>
  <c r="A6081" i="19" s="1"/>
  <c r="C6081" i="19"/>
  <c r="D6081" i="19"/>
  <c r="E6081" i="19"/>
  <c r="F6081" i="19"/>
  <c r="B6082" i="19"/>
  <c r="C6082" i="19"/>
  <c r="D6082" i="19"/>
  <c r="A6082" i="19" s="1"/>
  <c r="E6082" i="19"/>
  <c r="F6082" i="19" s="1"/>
  <c r="B6083" i="19"/>
  <c r="A6083" i="19" s="1"/>
  <c r="C6083" i="19"/>
  <c r="D6083" i="19"/>
  <c r="E6083" i="19"/>
  <c r="F6083" i="19"/>
  <c r="B6084" i="19"/>
  <c r="A6084" i="19" s="1"/>
  <c r="C6084" i="19"/>
  <c r="D6084" i="19"/>
  <c r="E6084" i="19"/>
  <c r="F6084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B6087" i="19"/>
  <c r="A6087" i="19" s="1"/>
  <c r="C6087" i="19"/>
  <c r="D6087" i="19"/>
  <c r="E6087" i="19"/>
  <c r="F6087" i="19"/>
  <c r="B6088" i="19"/>
  <c r="A6088" i="19" s="1"/>
  <c r="C6088" i="19"/>
  <c r="D6088" i="19"/>
  <c r="E6088" i="19"/>
  <c r="F6088" i="19" s="1"/>
  <c r="B6089" i="19"/>
  <c r="C6089" i="19"/>
  <c r="D6089" i="19"/>
  <c r="E6089" i="19"/>
  <c r="F6089" i="19"/>
  <c r="B6090" i="19"/>
  <c r="A6090" i="19" s="1"/>
  <c r="C6090" i="19"/>
  <c r="D6090" i="19"/>
  <c r="E6090" i="19"/>
  <c r="F6090" i="19" s="1"/>
  <c r="B6091" i="19"/>
  <c r="C6091" i="19"/>
  <c r="D6091" i="19"/>
  <c r="E6091" i="19"/>
  <c r="F6091" i="19"/>
  <c r="B6092" i="19"/>
  <c r="A6092" i="19" s="1"/>
  <c r="C6092" i="19"/>
  <c r="D6092" i="19"/>
  <c r="E6092" i="19"/>
  <c r="F6092" i="19"/>
  <c r="B6093" i="19"/>
  <c r="A6093" i="19" s="1"/>
  <c r="C6093" i="19"/>
  <c r="D6093" i="19"/>
  <c r="E6093" i="19"/>
  <c r="F6093" i="19"/>
  <c r="B6094" i="19"/>
  <c r="C6094" i="19"/>
  <c r="D6094" i="19"/>
  <c r="E6094" i="19"/>
  <c r="F6094" i="19" s="1"/>
  <c r="B6095" i="19"/>
  <c r="C6095" i="19"/>
  <c r="D6095" i="19"/>
  <c r="E6095" i="19"/>
  <c r="F6095" i="19"/>
  <c r="B6096" i="19"/>
  <c r="A6096" i="19" s="1"/>
  <c r="C6096" i="19"/>
  <c r="D6096" i="19"/>
  <c r="E6096" i="19"/>
  <c r="F6096" i="19"/>
  <c r="B6097" i="19"/>
  <c r="A6097" i="19" s="1"/>
  <c r="C6097" i="19"/>
  <c r="D6097" i="19"/>
  <c r="E6097" i="19"/>
  <c r="F6097" i="19"/>
  <c r="B6098" i="19"/>
  <c r="C6098" i="19"/>
  <c r="D6098" i="19"/>
  <c r="A6098" i="19" s="1"/>
  <c r="E6098" i="19"/>
  <c r="F6098" i="19" s="1"/>
  <c r="B6099" i="19"/>
  <c r="A6099" i="19" s="1"/>
  <c r="C6099" i="19"/>
  <c r="D6099" i="19"/>
  <c r="E6099" i="19"/>
  <c r="F6099" i="19"/>
  <c r="B6100" i="19"/>
  <c r="A6100" i="19" s="1"/>
  <c r="C6100" i="19"/>
  <c r="D6100" i="19"/>
  <c r="E6100" i="19"/>
  <c r="F6100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B6103" i="19"/>
  <c r="A6103" i="19" s="1"/>
  <c r="C6103" i="19"/>
  <c r="D6103" i="19"/>
  <c r="E6103" i="19"/>
  <c r="F6103" i="19"/>
  <c r="B6104" i="19"/>
  <c r="A6104" i="19" s="1"/>
  <c r="C6104" i="19"/>
  <c r="D6104" i="19"/>
  <c r="E6104" i="19"/>
  <c r="F6104" i="19" s="1"/>
  <c r="B6105" i="19"/>
  <c r="C6105" i="19"/>
  <c r="D6105" i="19"/>
  <c r="E6105" i="19"/>
  <c r="F6105" i="19"/>
  <c r="B6106" i="19"/>
  <c r="A6106" i="19" s="1"/>
  <c r="C6106" i="19"/>
  <c r="D6106" i="19"/>
  <c r="E6106" i="19"/>
  <c r="F6106" i="19" s="1"/>
  <c r="B6107" i="19"/>
  <c r="C6107" i="19"/>
  <c r="D6107" i="19"/>
  <c r="E6107" i="19"/>
  <c r="F6107" i="19"/>
  <c r="B6108" i="19"/>
  <c r="A6108" i="19" s="1"/>
  <c r="C6108" i="19"/>
  <c r="D6108" i="19"/>
  <c r="E6108" i="19"/>
  <c r="F6108" i="19" s="1"/>
  <c r="B6109" i="19"/>
  <c r="A6109" i="19" s="1"/>
  <c r="C6109" i="19"/>
  <c r="D6109" i="19"/>
  <c r="E6109" i="19"/>
  <c r="F6109" i="19"/>
  <c r="B6110" i="19"/>
  <c r="A6110" i="19" s="1"/>
  <c r="C6110" i="19"/>
  <c r="D6110" i="19"/>
  <c r="E6110" i="19"/>
  <c r="F6110" i="19" s="1"/>
  <c r="B6111" i="19"/>
  <c r="C6111" i="19"/>
  <c r="D6111" i="19"/>
  <c r="E6111" i="19"/>
  <c r="F6111" i="19"/>
  <c r="A6112" i="19"/>
  <c r="B6112" i="19"/>
  <c r="C6112" i="19"/>
  <c r="D6112" i="19"/>
  <c r="E6112" i="19"/>
  <c r="F6112" i="19"/>
  <c r="B6113" i="19"/>
  <c r="C6113" i="19"/>
  <c r="D6113" i="19"/>
  <c r="E6113" i="19"/>
  <c r="F6113" i="19"/>
  <c r="B6114" i="19"/>
  <c r="C6114" i="19"/>
  <c r="D6114" i="19"/>
  <c r="A6114" i="19" s="1"/>
  <c r="E6114" i="19"/>
  <c r="F6114" i="19"/>
  <c r="B6115" i="19"/>
  <c r="A6115" i="19" s="1"/>
  <c r="C6115" i="19"/>
  <c r="D6115" i="19"/>
  <c r="E6115" i="19"/>
  <c r="F6115" i="19"/>
  <c r="B6116" i="19"/>
  <c r="A6116" i="19" s="1"/>
  <c r="C6116" i="19"/>
  <c r="D6116" i="19"/>
  <c r="E6116" i="19"/>
  <c r="F6116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B6119" i="19"/>
  <c r="C6119" i="19"/>
  <c r="D6119" i="19"/>
  <c r="E6119" i="19"/>
  <c r="F6119" i="19"/>
  <c r="B6120" i="19"/>
  <c r="A6120" i="19" s="1"/>
  <c r="C6120" i="19"/>
  <c r="D6120" i="19"/>
  <c r="E6120" i="19"/>
  <c r="F6120" i="19"/>
  <c r="B6121" i="19"/>
  <c r="C6121" i="19"/>
  <c r="D6121" i="19"/>
  <c r="E6121" i="19"/>
  <c r="F6121" i="19"/>
  <c r="B6122" i="19"/>
  <c r="A6122" i="19" s="1"/>
  <c r="C6122" i="19"/>
  <c r="D6122" i="19"/>
  <c r="E6122" i="19"/>
  <c r="F6122" i="19" s="1"/>
  <c r="B6123" i="19"/>
  <c r="C6123" i="19"/>
  <c r="D6123" i="19"/>
  <c r="E6123" i="19"/>
  <c r="F6123" i="19"/>
  <c r="B6124" i="19"/>
  <c r="A6124" i="19" s="1"/>
  <c r="C6124" i="19"/>
  <c r="D6124" i="19"/>
  <c r="E6124" i="19"/>
  <c r="F6124" i="19" s="1"/>
  <c r="B6125" i="19"/>
  <c r="A6125" i="19" s="1"/>
  <c r="C6125" i="19"/>
  <c r="D6125" i="19"/>
  <c r="E6125" i="19"/>
  <c r="F6125" i="19"/>
  <c r="B6126" i="19"/>
  <c r="A6126" i="19" s="1"/>
  <c r="C6126" i="19"/>
  <c r="D6126" i="19"/>
  <c r="E6126" i="19"/>
  <c r="F6126" i="19" s="1"/>
  <c r="B6127" i="19"/>
  <c r="C6127" i="19"/>
  <c r="D6127" i="19"/>
  <c r="E6127" i="19"/>
  <c r="F6127" i="19"/>
  <c r="A6128" i="19"/>
  <c r="B6128" i="19"/>
  <c r="C6128" i="19"/>
  <c r="D6128" i="19"/>
  <c r="E6128" i="19"/>
  <c r="F6128" i="19"/>
  <c r="B6129" i="19"/>
  <c r="A6129" i="19" s="1"/>
  <c r="C6129" i="19"/>
  <c r="D6129" i="19"/>
  <c r="E6129" i="19"/>
  <c r="F6129" i="19"/>
  <c r="B6130" i="19"/>
  <c r="C6130" i="19"/>
  <c r="D6130" i="19"/>
  <c r="A6130" i="19" s="1"/>
  <c r="E6130" i="19"/>
  <c r="F6130" i="19" s="1"/>
  <c r="B6131" i="19"/>
  <c r="A6131" i="19" s="1"/>
  <c r="C6131" i="19"/>
  <c r="D6131" i="19"/>
  <c r="E6131" i="19"/>
  <c r="F6131" i="19"/>
  <c r="A6132" i="19"/>
  <c r="B6132" i="19"/>
  <c r="C6132" i="19"/>
  <c r="D6132" i="19"/>
  <c r="E6132" i="19"/>
  <c r="F6132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B6135" i="19"/>
  <c r="C6135" i="19"/>
  <c r="D6135" i="19"/>
  <c r="E6135" i="19"/>
  <c r="F6135" i="19"/>
  <c r="B6136" i="19"/>
  <c r="C6136" i="19"/>
  <c r="D6136" i="19"/>
  <c r="E6136" i="19"/>
  <c r="F6136" i="19" s="1"/>
  <c r="B6137" i="19"/>
  <c r="C6137" i="19"/>
  <c r="D6137" i="19"/>
  <c r="E6137" i="19"/>
  <c r="F6137" i="19"/>
  <c r="A6138" i="19"/>
  <c r="B6138" i="19"/>
  <c r="C6138" i="19"/>
  <c r="D6138" i="19"/>
  <c r="E6138" i="19"/>
  <c r="F6138" i="19" s="1"/>
  <c r="B6139" i="19"/>
  <c r="C6139" i="19"/>
  <c r="D6139" i="19"/>
  <c r="E6139" i="19"/>
  <c r="F6139" i="19"/>
  <c r="B6140" i="19"/>
  <c r="A6140" i="19" s="1"/>
  <c r="C6140" i="19"/>
  <c r="D6140" i="19"/>
  <c r="E6140" i="19"/>
  <c r="F6140" i="19" s="1"/>
  <c r="B6141" i="19"/>
  <c r="C6141" i="19"/>
  <c r="D6141" i="19"/>
  <c r="E6141" i="19"/>
  <c r="F6141" i="19"/>
  <c r="B6142" i="19"/>
  <c r="A6142" i="19" s="1"/>
  <c r="C6142" i="19"/>
  <c r="D6142" i="19"/>
  <c r="E6142" i="19"/>
  <c r="F6142" i="19" s="1"/>
  <c r="B6143" i="19"/>
  <c r="C6143" i="19"/>
  <c r="D6143" i="19"/>
  <c r="E6143" i="19"/>
  <c r="F6143" i="19"/>
  <c r="A6144" i="19"/>
  <c r="B6144" i="19"/>
  <c r="C6144" i="19"/>
  <c r="D6144" i="19"/>
  <c r="E6144" i="19"/>
  <c r="F6144" i="19"/>
  <c r="B6145" i="19"/>
  <c r="A6145" i="19" s="1"/>
  <c r="C6145" i="19"/>
  <c r="D6145" i="19"/>
  <c r="E6145" i="19"/>
  <c r="F6145" i="19"/>
  <c r="B6146" i="19"/>
  <c r="C6146" i="19"/>
  <c r="D6146" i="19"/>
  <c r="A6146" i="19" s="1"/>
  <c r="E6146" i="19"/>
  <c r="F6146" i="19" s="1"/>
  <c r="B6147" i="19"/>
  <c r="A6147" i="19" s="1"/>
  <c r="C6147" i="19"/>
  <c r="D6147" i="19"/>
  <c r="E6147" i="19"/>
  <c r="F6147" i="19"/>
  <c r="B6148" i="19"/>
  <c r="A6148" i="19" s="1"/>
  <c r="C6148" i="19"/>
  <c r="D6148" i="19"/>
  <c r="E6148" i="19"/>
  <c r="F6148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B6151" i="19"/>
  <c r="A6151" i="19" s="1"/>
  <c r="C6151" i="19"/>
  <c r="D6151" i="19"/>
  <c r="E6151" i="19"/>
  <c r="F6151" i="19"/>
  <c r="B6152" i="19"/>
  <c r="A6152" i="19" s="1"/>
  <c r="C6152" i="19"/>
  <c r="D6152" i="19"/>
  <c r="E6152" i="19"/>
  <c r="F6152" i="19" s="1"/>
  <c r="B6153" i="19"/>
  <c r="C6153" i="19"/>
  <c r="D6153" i="19"/>
  <c r="E6153" i="19"/>
  <c r="F6153" i="19"/>
  <c r="B6154" i="19"/>
  <c r="A6154" i="19" s="1"/>
  <c r="C6154" i="19"/>
  <c r="D6154" i="19"/>
  <c r="E6154" i="19"/>
  <c r="F6154" i="19" s="1"/>
  <c r="B6155" i="19"/>
  <c r="C6155" i="19"/>
  <c r="D6155" i="19"/>
  <c r="E6155" i="19"/>
  <c r="F6155" i="19"/>
  <c r="B6156" i="19"/>
  <c r="A6156" i="19" s="1"/>
  <c r="C6156" i="19"/>
  <c r="D6156" i="19"/>
  <c r="E6156" i="19"/>
  <c r="F6156" i="19"/>
  <c r="B6157" i="19"/>
  <c r="A6157" i="19" s="1"/>
  <c r="C6157" i="19"/>
  <c r="D6157" i="19"/>
  <c r="E6157" i="19"/>
  <c r="F6157" i="19"/>
  <c r="B6158" i="19"/>
  <c r="C6158" i="19"/>
  <c r="D6158" i="19"/>
  <c r="E6158" i="19"/>
  <c r="F6158" i="19" s="1"/>
  <c r="B6159" i="19"/>
  <c r="C6159" i="19"/>
  <c r="D6159" i="19"/>
  <c r="E6159" i="19"/>
  <c r="F6159" i="19"/>
  <c r="B6160" i="19"/>
  <c r="A6160" i="19" s="1"/>
  <c r="C6160" i="19"/>
  <c r="D6160" i="19"/>
  <c r="E6160" i="19"/>
  <c r="F6160" i="19"/>
  <c r="B6161" i="19"/>
  <c r="A6161" i="19" s="1"/>
  <c r="C6161" i="19"/>
  <c r="D6161" i="19"/>
  <c r="E6161" i="19"/>
  <c r="F6161" i="19"/>
  <c r="B6162" i="19"/>
  <c r="C6162" i="19"/>
  <c r="D6162" i="19"/>
  <c r="A6162" i="19" s="1"/>
  <c r="E6162" i="19"/>
  <c r="F6162" i="19" s="1"/>
  <c r="B6163" i="19"/>
  <c r="A6163" i="19" s="1"/>
  <c r="C6163" i="19"/>
  <c r="D6163" i="19"/>
  <c r="E6163" i="19"/>
  <c r="F6163" i="19"/>
  <c r="B6164" i="19"/>
  <c r="A6164" i="19" s="1"/>
  <c r="C6164" i="19"/>
  <c r="D6164" i="19"/>
  <c r="E6164" i="19"/>
  <c r="F6164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B6167" i="19"/>
  <c r="A6167" i="19" s="1"/>
  <c r="C6167" i="19"/>
  <c r="D6167" i="19"/>
  <c r="E6167" i="19"/>
  <c r="F6167" i="19"/>
  <c r="B6168" i="19"/>
  <c r="A6168" i="19" s="1"/>
  <c r="C6168" i="19"/>
  <c r="D6168" i="19"/>
  <c r="E6168" i="19"/>
  <c r="F6168" i="19" s="1"/>
  <c r="B6169" i="19"/>
  <c r="C6169" i="19"/>
  <c r="D6169" i="19"/>
  <c r="E6169" i="19"/>
  <c r="F6169" i="19"/>
  <c r="B6170" i="19"/>
  <c r="A6170" i="19" s="1"/>
  <c r="C6170" i="19"/>
  <c r="D6170" i="19"/>
  <c r="E6170" i="19"/>
  <c r="F6170" i="19" s="1"/>
  <c r="B6171" i="19"/>
  <c r="C6171" i="19"/>
  <c r="D6171" i="19"/>
  <c r="E6171" i="19"/>
  <c r="F6171" i="19"/>
  <c r="B6172" i="19"/>
  <c r="A6172" i="19" s="1"/>
  <c r="C6172" i="19"/>
  <c r="D6172" i="19"/>
  <c r="E6172" i="19"/>
  <c r="F6172" i="19" s="1"/>
  <c r="B6173" i="19"/>
  <c r="A6173" i="19" s="1"/>
  <c r="C6173" i="19"/>
  <c r="D6173" i="19"/>
  <c r="E6173" i="19"/>
  <c r="F6173" i="19"/>
  <c r="B6174" i="19"/>
  <c r="A6174" i="19" s="1"/>
  <c r="C6174" i="19"/>
  <c r="D6174" i="19"/>
  <c r="E6174" i="19"/>
  <c r="F6174" i="19" s="1"/>
  <c r="B6175" i="19"/>
  <c r="C6175" i="19"/>
  <c r="D6175" i="19"/>
  <c r="E6175" i="19"/>
  <c r="F6175" i="19"/>
  <c r="A6176" i="19"/>
  <c r="B6176" i="19"/>
  <c r="C6176" i="19"/>
  <c r="D6176" i="19"/>
  <c r="E6176" i="19"/>
  <c r="F6176" i="19"/>
  <c r="B6177" i="19"/>
  <c r="C6177" i="19"/>
  <c r="D6177" i="19"/>
  <c r="E6177" i="19"/>
  <c r="F6177" i="19"/>
  <c r="B6178" i="19"/>
  <c r="C6178" i="19"/>
  <c r="D6178" i="19"/>
  <c r="A6178" i="19" s="1"/>
  <c r="E6178" i="19"/>
  <c r="F6178" i="19"/>
  <c r="B6179" i="19"/>
  <c r="A6179" i="19" s="1"/>
  <c r="C6179" i="19"/>
  <c r="D6179" i="19"/>
  <c r="E6179" i="19"/>
  <c r="F6179" i="19"/>
  <c r="B6180" i="19"/>
  <c r="A6180" i="19" s="1"/>
  <c r="C6180" i="19"/>
  <c r="D6180" i="19"/>
  <c r="E6180" i="19"/>
  <c r="F6180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B6183" i="19"/>
  <c r="C6183" i="19"/>
  <c r="D6183" i="19"/>
  <c r="E6183" i="19"/>
  <c r="F6183" i="19"/>
  <c r="B6184" i="19"/>
  <c r="A6184" i="19" s="1"/>
  <c r="C6184" i="19"/>
  <c r="D6184" i="19"/>
  <c r="E6184" i="19"/>
  <c r="F6184" i="19"/>
  <c r="B6185" i="19"/>
  <c r="C6185" i="19"/>
  <c r="D6185" i="19"/>
  <c r="E6185" i="19"/>
  <c r="F6185" i="19"/>
  <c r="B6186" i="19"/>
  <c r="A6186" i="19" s="1"/>
  <c r="C6186" i="19"/>
  <c r="D6186" i="19"/>
  <c r="E6186" i="19"/>
  <c r="F6186" i="19" s="1"/>
  <c r="B6187" i="19"/>
  <c r="C6187" i="19"/>
  <c r="D6187" i="19"/>
  <c r="E6187" i="19"/>
  <c r="F6187" i="19"/>
  <c r="B6188" i="19"/>
  <c r="A6188" i="19" s="1"/>
  <c r="C6188" i="19"/>
  <c r="D6188" i="19"/>
  <c r="E6188" i="19"/>
  <c r="F6188" i="19" s="1"/>
  <c r="B6189" i="19"/>
  <c r="A6189" i="19" s="1"/>
  <c r="C6189" i="19"/>
  <c r="D6189" i="19"/>
  <c r="E6189" i="19"/>
  <c r="F6189" i="19"/>
  <c r="B6190" i="19"/>
  <c r="A6190" i="19" s="1"/>
  <c r="C6190" i="19"/>
  <c r="D6190" i="19"/>
  <c r="E6190" i="19"/>
  <c r="F6190" i="19" s="1"/>
  <c r="B6191" i="19"/>
  <c r="C6191" i="19"/>
  <c r="D6191" i="19"/>
  <c r="E6191" i="19"/>
  <c r="F6191" i="19"/>
  <c r="A6192" i="19"/>
  <c r="B6192" i="19"/>
  <c r="C6192" i="19"/>
  <c r="D6192" i="19"/>
  <c r="E6192" i="19"/>
  <c r="F6192" i="19"/>
  <c r="B6193" i="19"/>
  <c r="A6193" i="19" s="1"/>
  <c r="C6193" i="19"/>
  <c r="D6193" i="19"/>
  <c r="E6193" i="19"/>
  <c r="F6193" i="19"/>
  <c r="B6194" i="19"/>
  <c r="C6194" i="19"/>
  <c r="D6194" i="19"/>
  <c r="A6194" i="19" s="1"/>
  <c r="E6194" i="19"/>
  <c r="F6194" i="19" s="1"/>
  <c r="B6195" i="19"/>
  <c r="A6195" i="19" s="1"/>
  <c r="C6195" i="19"/>
  <c r="D6195" i="19"/>
  <c r="E6195" i="19"/>
  <c r="F6195" i="19"/>
  <c r="A6196" i="19"/>
  <c r="B6196" i="19"/>
  <c r="C6196" i="19"/>
  <c r="D6196" i="19"/>
  <c r="E6196" i="19"/>
  <c r="F6196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B6199" i="19"/>
  <c r="C6199" i="19"/>
  <c r="D6199" i="19"/>
  <c r="E6199" i="19"/>
  <c r="F6199" i="19"/>
  <c r="B6200" i="19"/>
  <c r="C6200" i="19"/>
  <c r="D6200" i="19"/>
  <c r="E6200" i="19"/>
  <c r="F6200" i="19" s="1"/>
  <c r="B6201" i="19"/>
  <c r="C6201" i="19"/>
  <c r="D6201" i="19"/>
  <c r="E6201" i="19"/>
  <c r="F6201" i="19"/>
  <c r="A6202" i="19"/>
  <c r="B6202" i="19"/>
  <c r="C6202" i="19"/>
  <c r="D6202" i="19"/>
  <c r="E6202" i="19"/>
  <c r="F6202" i="19" s="1"/>
  <c r="B6203" i="19"/>
  <c r="C6203" i="19"/>
  <c r="D6203" i="19"/>
  <c r="E6203" i="19"/>
  <c r="F6203" i="19"/>
  <c r="B6204" i="19"/>
  <c r="A6204" i="19" s="1"/>
  <c r="C6204" i="19"/>
  <c r="D6204" i="19"/>
  <c r="E6204" i="19"/>
  <c r="F6204" i="19" s="1"/>
  <c r="B6205" i="19"/>
  <c r="C6205" i="19"/>
  <c r="D6205" i="19"/>
  <c r="E6205" i="19"/>
  <c r="F6205" i="19"/>
  <c r="B6206" i="19"/>
  <c r="A6206" i="19" s="1"/>
  <c r="C6206" i="19"/>
  <c r="D6206" i="19"/>
  <c r="E6206" i="19"/>
  <c r="F6206" i="19" s="1"/>
  <c r="B6207" i="19"/>
  <c r="C6207" i="19"/>
  <c r="D6207" i="19"/>
  <c r="E6207" i="19"/>
  <c r="F6207" i="19"/>
  <c r="A6208" i="19"/>
  <c r="B6208" i="19"/>
  <c r="C6208" i="19"/>
  <c r="D6208" i="19"/>
  <c r="E6208" i="19"/>
  <c r="F6208" i="19"/>
  <c r="B6209" i="19"/>
  <c r="A6209" i="19" s="1"/>
  <c r="C6209" i="19"/>
  <c r="D6209" i="19"/>
  <c r="E6209" i="19"/>
  <c r="F6209" i="19"/>
  <c r="B6210" i="19"/>
  <c r="C6210" i="19"/>
  <c r="D6210" i="19"/>
  <c r="A6210" i="19" s="1"/>
  <c r="E6210" i="19"/>
  <c r="F6210" i="19" s="1"/>
  <c r="B6211" i="19"/>
  <c r="A6211" i="19" s="1"/>
  <c r="C6211" i="19"/>
  <c r="D6211" i="19"/>
  <c r="E6211" i="19"/>
  <c r="F6211" i="19"/>
  <c r="B6212" i="19"/>
  <c r="A6212" i="19" s="1"/>
  <c r="C6212" i="19"/>
  <c r="D6212" i="19"/>
  <c r="E6212" i="19"/>
  <c r="F6212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B6215" i="19"/>
  <c r="A6215" i="19" s="1"/>
  <c r="C6215" i="19"/>
  <c r="D6215" i="19"/>
  <c r="E6215" i="19"/>
  <c r="F6215" i="19"/>
  <c r="B6216" i="19"/>
  <c r="A6216" i="19" s="1"/>
  <c r="C6216" i="19"/>
  <c r="D6216" i="19"/>
  <c r="E6216" i="19"/>
  <c r="F6216" i="19" s="1"/>
  <c r="B6217" i="19"/>
  <c r="C6217" i="19"/>
  <c r="D6217" i="19"/>
  <c r="E6217" i="19"/>
  <c r="F6217" i="19"/>
  <c r="B6218" i="19"/>
  <c r="A6218" i="19" s="1"/>
  <c r="C6218" i="19"/>
  <c r="D6218" i="19"/>
  <c r="E6218" i="19"/>
  <c r="F6218" i="19" s="1"/>
  <c r="B6219" i="19"/>
  <c r="C6219" i="19"/>
  <c r="D6219" i="19"/>
  <c r="E6219" i="19"/>
  <c r="F6219" i="19"/>
  <c r="B6220" i="19"/>
  <c r="A6220" i="19" s="1"/>
  <c r="C6220" i="19"/>
  <c r="D6220" i="19"/>
  <c r="E6220" i="19"/>
  <c r="F6220" i="19"/>
  <c r="B6221" i="19"/>
  <c r="A6221" i="19" s="1"/>
  <c r="C6221" i="19"/>
  <c r="D6221" i="19"/>
  <c r="E6221" i="19"/>
  <c r="F6221" i="19"/>
  <c r="B6222" i="19"/>
  <c r="C6222" i="19"/>
  <c r="D6222" i="19"/>
  <c r="E6222" i="19"/>
  <c r="F6222" i="19" s="1"/>
  <c r="B6223" i="19"/>
  <c r="C6223" i="19"/>
  <c r="D6223" i="19"/>
  <c r="E6223" i="19"/>
  <c r="F6223" i="19"/>
  <c r="B6224" i="19"/>
  <c r="A6224" i="19" s="1"/>
  <c r="C6224" i="19"/>
  <c r="D6224" i="19"/>
  <c r="E6224" i="19"/>
  <c r="F6224" i="19"/>
  <c r="B6225" i="19"/>
  <c r="A6225" i="19" s="1"/>
  <c r="C6225" i="19"/>
  <c r="D6225" i="19"/>
  <c r="E6225" i="19"/>
  <c r="F6225" i="19"/>
  <c r="B6226" i="19"/>
  <c r="C6226" i="19"/>
  <c r="D6226" i="19"/>
  <c r="A6226" i="19" s="1"/>
  <c r="E6226" i="19"/>
  <c r="F6226" i="19" s="1"/>
  <c r="B6227" i="19"/>
  <c r="A6227" i="19" s="1"/>
  <c r="C6227" i="19"/>
  <c r="D6227" i="19"/>
  <c r="E6227" i="19"/>
  <c r="F6227" i="19"/>
  <c r="B6228" i="19"/>
  <c r="A6228" i="19" s="1"/>
  <c r="C6228" i="19"/>
  <c r="D6228" i="19"/>
  <c r="E6228" i="19"/>
  <c r="F6228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B6231" i="19"/>
  <c r="A6231" i="19" s="1"/>
  <c r="C6231" i="19"/>
  <c r="D6231" i="19"/>
  <c r="E6231" i="19"/>
  <c r="F6231" i="19"/>
  <c r="B6232" i="19"/>
  <c r="A6232" i="19" s="1"/>
  <c r="C6232" i="19"/>
  <c r="D6232" i="19"/>
  <c r="E6232" i="19"/>
  <c r="F6232" i="19" s="1"/>
  <c r="B6233" i="19"/>
  <c r="C6233" i="19"/>
  <c r="D6233" i="19"/>
  <c r="E6233" i="19"/>
  <c r="F6233" i="19"/>
  <c r="B6234" i="19"/>
  <c r="A6234" i="19" s="1"/>
  <c r="C6234" i="19"/>
  <c r="D6234" i="19"/>
  <c r="E6234" i="19"/>
  <c r="F6234" i="19" s="1"/>
  <c r="B6235" i="19"/>
  <c r="C6235" i="19"/>
  <c r="D6235" i="19"/>
  <c r="E6235" i="19"/>
  <c r="F6235" i="19"/>
  <c r="B6236" i="19"/>
  <c r="A6236" i="19" s="1"/>
  <c r="C6236" i="19"/>
  <c r="D6236" i="19"/>
  <c r="E6236" i="19"/>
  <c r="F6236" i="19" s="1"/>
  <c r="B6237" i="19"/>
  <c r="A6237" i="19" s="1"/>
  <c r="C6237" i="19"/>
  <c r="D6237" i="19"/>
  <c r="E6237" i="19"/>
  <c r="F6237" i="19"/>
  <c r="B6238" i="19"/>
  <c r="A6238" i="19" s="1"/>
  <c r="C6238" i="19"/>
  <c r="D6238" i="19"/>
  <c r="E6238" i="19"/>
  <c r="F6238" i="19" s="1"/>
  <c r="B6239" i="19"/>
  <c r="C6239" i="19"/>
  <c r="D6239" i="19"/>
  <c r="E6239" i="19"/>
  <c r="F6239" i="19"/>
  <c r="A6240" i="19"/>
  <c r="B6240" i="19"/>
  <c r="C6240" i="19"/>
  <c r="D6240" i="19"/>
  <c r="E6240" i="19"/>
  <c r="F6240" i="19"/>
  <c r="B6241" i="19"/>
  <c r="C6241" i="19"/>
  <c r="D6241" i="19"/>
  <c r="E6241" i="19"/>
  <c r="F6241" i="19"/>
  <c r="B6242" i="19"/>
  <c r="C6242" i="19"/>
  <c r="D6242" i="19"/>
  <c r="A6242" i="19" s="1"/>
  <c r="E6242" i="19"/>
  <c r="F6242" i="19"/>
  <c r="B6243" i="19"/>
  <c r="A6243" i="19" s="1"/>
  <c r="C6243" i="19"/>
  <c r="D6243" i="19"/>
  <c r="E6243" i="19"/>
  <c r="F6243" i="19"/>
  <c r="B6244" i="19"/>
  <c r="A6244" i="19" s="1"/>
  <c r="C6244" i="19"/>
  <c r="D6244" i="19"/>
  <c r="E6244" i="19"/>
  <c r="F6244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B6247" i="19"/>
  <c r="C6247" i="19"/>
  <c r="D6247" i="19"/>
  <c r="E6247" i="19"/>
  <c r="F6247" i="19"/>
  <c r="B6248" i="19"/>
  <c r="A6248" i="19" s="1"/>
  <c r="C6248" i="19"/>
  <c r="D6248" i="19"/>
  <c r="E6248" i="19"/>
  <c r="F6248" i="19"/>
  <c r="B6249" i="19"/>
  <c r="C6249" i="19"/>
  <c r="D6249" i="19"/>
  <c r="E6249" i="19"/>
  <c r="F6249" i="19"/>
  <c r="B6250" i="19"/>
  <c r="A6250" i="19" s="1"/>
  <c r="C6250" i="19"/>
  <c r="D6250" i="19"/>
  <c r="E6250" i="19"/>
  <c r="F6250" i="19" s="1"/>
  <c r="B6251" i="19"/>
  <c r="C6251" i="19"/>
  <c r="D6251" i="19"/>
  <c r="E6251" i="19"/>
  <c r="F6251" i="19"/>
  <c r="B6252" i="19"/>
  <c r="A6252" i="19" s="1"/>
  <c r="C6252" i="19"/>
  <c r="D6252" i="19"/>
  <c r="E6252" i="19"/>
  <c r="F6252" i="19" s="1"/>
  <c r="B6253" i="19"/>
  <c r="A6253" i="19" s="1"/>
  <c r="C6253" i="19"/>
  <c r="D6253" i="19"/>
  <c r="E6253" i="19"/>
  <c r="F6253" i="19"/>
  <c r="B6254" i="19"/>
  <c r="A6254" i="19" s="1"/>
  <c r="C6254" i="19"/>
  <c r="D6254" i="19"/>
  <c r="E6254" i="19"/>
  <c r="F6254" i="19" s="1"/>
  <c r="B6255" i="19"/>
  <c r="C6255" i="19"/>
  <c r="D6255" i="19"/>
  <c r="E6255" i="19"/>
  <c r="F6255" i="19"/>
  <c r="A6256" i="19"/>
  <c r="B6256" i="19"/>
  <c r="C6256" i="19"/>
  <c r="D6256" i="19"/>
  <c r="E6256" i="19"/>
  <c r="F6256" i="19"/>
  <c r="B6257" i="19"/>
  <c r="A6257" i="19" s="1"/>
  <c r="C6257" i="19"/>
  <c r="D6257" i="19"/>
  <c r="E6257" i="19"/>
  <c r="F6257" i="19"/>
  <c r="B6258" i="19"/>
  <c r="C6258" i="19"/>
  <c r="D6258" i="19"/>
  <c r="A6258" i="19" s="1"/>
  <c r="E6258" i="19"/>
  <c r="F6258" i="19" s="1"/>
  <c r="B6259" i="19"/>
  <c r="A6259" i="19" s="1"/>
  <c r="C6259" i="19"/>
  <c r="D6259" i="19"/>
  <c r="E6259" i="19"/>
  <c r="F6259" i="19"/>
  <c r="A6260" i="19"/>
  <c r="B6260" i="19"/>
  <c r="C6260" i="19"/>
  <c r="D6260" i="19"/>
  <c r="E6260" i="19"/>
  <c r="F6260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B6263" i="19"/>
  <c r="C6263" i="19"/>
  <c r="D6263" i="19"/>
  <c r="E6263" i="19"/>
  <c r="F6263" i="19"/>
  <c r="B6264" i="19"/>
  <c r="C6264" i="19"/>
  <c r="D6264" i="19"/>
  <c r="E6264" i="19"/>
  <c r="F6264" i="19" s="1"/>
  <c r="B6265" i="19"/>
  <c r="C6265" i="19"/>
  <c r="D6265" i="19"/>
  <c r="E6265" i="19"/>
  <c r="F6265" i="19"/>
  <c r="A6266" i="19"/>
  <c r="B6266" i="19"/>
  <c r="C6266" i="19"/>
  <c r="D6266" i="19"/>
  <c r="E6266" i="19"/>
  <c r="F6266" i="19" s="1"/>
  <c r="B6267" i="19"/>
  <c r="C6267" i="19"/>
  <c r="D6267" i="19"/>
  <c r="E6267" i="19"/>
  <c r="F6267" i="19"/>
  <c r="B6268" i="19"/>
  <c r="A6268" i="19" s="1"/>
  <c r="C6268" i="19"/>
  <c r="D6268" i="19"/>
  <c r="E6268" i="19"/>
  <c r="F6268" i="19" s="1"/>
  <c r="B6269" i="19"/>
  <c r="C6269" i="19"/>
  <c r="D6269" i="19"/>
  <c r="E6269" i="19"/>
  <c r="F6269" i="19"/>
  <c r="B6270" i="19"/>
  <c r="A6270" i="19" s="1"/>
  <c r="C6270" i="19"/>
  <c r="D6270" i="19"/>
  <c r="E6270" i="19"/>
  <c r="F6270" i="19" s="1"/>
  <c r="B6271" i="19"/>
  <c r="C6271" i="19"/>
  <c r="D6271" i="19"/>
  <c r="E6271" i="19"/>
  <c r="F6271" i="19"/>
  <c r="A6272" i="19"/>
  <c r="B6272" i="19"/>
  <c r="C6272" i="19"/>
  <c r="D6272" i="19"/>
  <c r="E6272" i="19"/>
  <c r="F6272" i="19"/>
  <c r="B6273" i="19"/>
  <c r="A6273" i="19" s="1"/>
  <c r="C6273" i="19"/>
  <c r="D6273" i="19"/>
  <c r="E6273" i="19"/>
  <c r="F6273" i="19"/>
  <c r="B6274" i="19"/>
  <c r="C6274" i="19"/>
  <c r="D6274" i="19"/>
  <c r="A6274" i="19" s="1"/>
  <c r="E6274" i="19"/>
  <c r="F6274" i="19" s="1"/>
  <c r="B6275" i="19"/>
  <c r="A6275" i="19" s="1"/>
  <c r="C6275" i="19"/>
  <c r="D6275" i="19"/>
  <c r="E6275" i="19"/>
  <c r="F6275" i="19"/>
  <c r="B6276" i="19"/>
  <c r="A6276" i="19" s="1"/>
  <c r="C6276" i="19"/>
  <c r="D6276" i="19"/>
  <c r="E6276" i="19"/>
  <c r="F6276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B6279" i="19"/>
  <c r="A6279" i="19" s="1"/>
  <c r="C6279" i="19"/>
  <c r="D6279" i="19"/>
  <c r="E6279" i="19"/>
  <c r="F6279" i="19"/>
  <c r="B6280" i="19"/>
  <c r="A6280" i="19" s="1"/>
  <c r="C6280" i="19"/>
  <c r="D6280" i="19"/>
  <c r="E6280" i="19"/>
  <c r="F6280" i="19" s="1"/>
  <c r="B6281" i="19"/>
  <c r="C6281" i="19"/>
  <c r="D6281" i="19"/>
  <c r="E6281" i="19"/>
  <c r="F6281" i="19"/>
  <c r="B6282" i="19"/>
  <c r="A6282" i="19" s="1"/>
  <c r="C6282" i="19"/>
  <c r="D6282" i="19"/>
  <c r="E6282" i="19"/>
  <c r="F6282" i="19" s="1"/>
  <c r="B6283" i="19"/>
  <c r="C6283" i="19"/>
  <c r="D6283" i="19"/>
  <c r="E6283" i="19"/>
  <c r="F6283" i="19"/>
  <c r="B6284" i="19"/>
  <c r="A6284" i="19" s="1"/>
  <c r="C6284" i="19"/>
  <c r="D6284" i="19"/>
  <c r="E6284" i="19"/>
  <c r="F6284" i="19"/>
  <c r="B6285" i="19"/>
  <c r="A6285" i="19" s="1"/>
  <c r="C6285" i="19"/>
  <c r="D6285" i="19"/>
  <c r="E6285" i="19"/>
  <c r="F6285" i="19"/>
  <c r="B6286" i="19"/>
  <c r="C6286" i="19"/>
  <c r="D6286" i="19"/>
  <c r="E6286" i="19"/>
  <c r="F6286" i="19" s="1"/>
  <c r="B6287" i="19"/>
  <c r="C6287" i="19"/>
  <c r="D6287" i="19"/>
  <c r="E6287" i="19"/>
  <c r="F6287" i="19"/>
  <c r="B6288" i="19"/>
  <c r="A6288" i="19" s="1"/>
  <c r="C6288" i="19"/>
  <c r="D6288" i="19"/>
  <c r="E6288" i="19"/>
  <c r="F6288" i="19"/>
  <c r="B6289" i="19"/>
  <c r="A6289" i="19" s="1"/>
  <c r="C6289" i="19"/>
  <c r="D6289" i="19"/>
  <c r="E6289" i="19"/>
  <c r="F6289" i="19"/>
  <c r="B6290" i="19"/>
  <c r="C6290" i="19"/>
  <c r="D6290" i="19"/>
  <c r="A6290" i="19" s="1"/>
  <c r="E6290" i="19"/>
  <c r="F6290" i="19" s="1"/>
  <c r="B6291" i="19"/>
  <c r="A6291" i="19" s="1"/>
  <c r="C6291" i="19"/>
  <c r="D6291" i="19"/>
  <c r="E6291" i="19"/>
  <c r="F6291" i="19"/>
  <c r="B6292" i="19"/>
  <c r="A6292" i="19" s="1"/>
  <c r="C6292" i="19"/>
  <c r="D6292" i="19"/>
  <c r="E6292" i="19"/>
  <c r="F6292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B6295" i="19"/>
  <c r="A6295" i="19" s="1"/>
  <c r="C6295" i="19"/>
  <c r="D6295" i="19"/>
  <c r="E6295" i="19"/>
  <c r="F6295" i="19"/>
  <c r="B6296" i="19"/>
  <c r="A6296" i="19" s="1"/>
  <c r="C6296" i="19"/>
  <c r="D6296" i="19"/>
  <c r="E6296" i="19"/>
  <c r="F6296" i="19" s="1"/>
  <c r="B6297" i="19"/>
  <c r="C6297" i="19"/>
  <c r="D6297" i="19"/>
  <c r="E6297" i="19"/>
  <c r="F6297" i="19"/>
  <c r="B6298" i="19"/>
  <c r="A6298" i="19" s="1"/>
  <c r="C6298" i="19"/>
  <c r="D6298" i="19"/>
  <c r="E6298" i="19"/>
  <c r="F6298" i="19" s="1"/>
  <c r="B6299" i="19"/>
  <c r="C6299" i="19"/>
  <c r="D6299" i="19"/>
  <c r="E6299" i="19"/>
  <c r="F6299" i="19"/>
  <c r="B6300" i="19"/>
  <c r="A6300" i="19" s="1"/>
  <c r="C6300" i="19"/>
  <c r="D6300" i="19"/>
  <c r="E6300" i="19"/>
  <c r="F6300" i="19" s="1"/>
  <c r="B6301" i="19"/>
  <c r="A6301" i="19" s="1"/>
  <c r="C6301" i="19"/>
  <c r="D6301" i="19"/>
  <c r="E6301" i="19"/>
  <c r="F6301" i="19"/>
  <c r="B6302" i="19"/>
  <c r="A6302" i="19" s="1"/>
  <c r="C6302" i="19"/>
  <c r="D6302" i="19"/>
  <c r="E6302" i="19"/>
  <c r="F6302" i="19" s="1"/>
  <c r="B6303" i="19"/>
  <c r="C6303" i="19"/>
  <c r="D6303" i="19"/>
  <c r="E6303" i="19"/>
  <c r="F6303" i="19"/>
  <c r="A6304" i="19"/>
  <c r="B6304" i="19"/>
  <c r="C6304" i="19"/>
  <c r="D6304" i="19"/>
  <c r="E6304" i="19"/>
  <c r="F6304" i="19"/>
  <c r="B6305" i="19"/>
  <c r="C6305" i="19"/>
  <c r="D6305" i="19"/>
  <c r="E6305" i="19"/>
  <c r="F6305" i="19"/>
  <c r="B6306" i="19"/>
  <c r="C6306" i="19"/>
  <c r="D6306" i="19"/>
  <c r="A6306" i="19" s="1"/>
  <c r="E6306" i="19"/>
  <c r="F6306" i="19"/>
  <c r="B6307" i="19"/>
  <c r="A6307" i="19" s="1"/>
  <c r="C6307" i="19"/>
  <c r="D6307" i="19"/>
  <c r="E6307" i="19"/>
  <c r="F6307" i="19"/>
  <c r="B6308" i="19"/>
  <c r="A6308" i="19" s="1"/>
  <c r="C6308" i="19"/>
  <c r="D6308" i="19"/>
  <c r="E6308" i="19"/>
  <c r="F6308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B6311" i="19"/>
  <c r="C6311" i="19"/>
  <c r="D6311" i="19"/>
  <c r="E6311" i="19"/>
  <c r="F6311" i="19"/>
  <c r="B6312" i="19"/>
  <c r="A6312" i="19" s="1"/>
  <c r="C6312" i="19"/>
  <c r="D6312" i="19"/>
  <c r="E6312" i="19"/>
  <c r="F6312" i="19"/>
  <c r="B6313" i="19"/>
  <c r="C6313" i="19"/>
  <c r="D6313" i="19"/>
  <c r="E6313" i="19"/>
  <c r="F6313" i="19"/>
  <c r="B6314" i="19"/>
  <c r="A6314" i="19" s="1"/>
  <c r="C6314" i="19"/>
  <c r="D6314" i="19"/>
  <c r="E6314" i="19"/>
  <c r="F6314" i="19" s="1"/>
  <c r="B6315" i="19"/>
  <c r="C6315" i="19"/>
  <c r="D6315" i="19"/>
  <c r="E6315" i="19"/>
  <c r="F6315" i="19"/>
  <c r="B6316" i="19"/>
  <c r="A6316" i="19" s="1"/>
  <c r="C6316" i="19"/>
  <c r="D6316" i="19"/>
  <c r="E6316" i="19"/>
  <c r="F6316" i="19" s="1"/>
  <c r="B6317" i="19"/>
  <c r="A6317" i="19" s="1"/>
  <c r="C6317" i="19"/>
  <c r="D6317" i="19"/>
  <c r="E6317" i="19"/>
  <c r="F6317" i="19"/>
  <c r="B6318" i="19"/>
  <c r="A6318" i="19" s="1"/>
  <c r="C6318" i="19"/>
  <c r="D6318" i="19"/>
  <c r="E6318" i="19"/>
  <c r="F6318" i="19" s="1"/>
  <c r="B6319" i="19"/>
  <c r="C6319" i="19"/>
  <c r="D6319" i="19"/>
  <c r="E6319" i="19"/>
  <c r="F6319" i="19"/>
  <c r="A6320" i="19"/>
  <c r="B6320" i="19"/>
  <c r="C6320" i="19"/>
  <c r="D6320" i="19"/>
  <c r="E6320" i="19"/>
  <c r="F6320" i="19"/>
  <c r="B6321" i="19"/>
  <c r="A6321" i="19" s="1"/>
  <c r="C6321" i="19"/>
  <c r="D6321" i="19"/>
  <c r="E6321" i="19"/>
  <c r="F6321" i="19"/>
  <c r="B6322" i="19"/>
  <c r="C6322" i="19"/>
  <c r="D6322" i="19"/>
  <c r="A6322" i="19" s="1"/>
  <c r="E6322" i="19"/>
  <c r="F6322" i="19" s="1"/>
  <c r="B6323" i="19"/>
  <c r="A6323" i="19" s="1"/>
  <c r="C6323" i="19"/>
  <c r="D6323" i="19"/>
  <c r="E6323" i="19"/>
  <c r="F6323" i="19"/>
  <c r="A6324" i="19"/>
  <c r="B6324" i="19"/>
  <c r="C6324" i="19"/>
  <c r="D6324" i="19"/>
  <c r="E6324" i="19"/>
  <c r="F6324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B6327" i="19"/>
  <c r="C6327" i="19"/>
  <c r="D6327" i="19"/>
  <c r="E6327" i="19"/>
  <c r="F6327" i="19"/>
  <c r="B6328" i="19"/>
  <c r="C6328" i="19"/>
  <c r="D6328" i="19"/>
  <c r="E6328" i="19"/>
  <c r="F6328" i="19" s="1"/>
  <c r="B6329" i="19"/>
  <c r="C6329" i="19"/>
  <c r="D6329" i="19"/>
  <c r="E6329" i="19"/>
  <c r="F6329" i="19"/>
  <c r="A6330" i="19"/>
  <c r="B6330" i="19"/>
  <c r="C6330" i="19"/>
  <c r="D6330" i="19"/>
  <c r="E6330" i="19"/>
  <c r="F6330" i="19" s="1"/>
  <c r="B6331" i="19"/>
  <c r="C6331" i="19"/>
  <c r="D6331" i="19"/>
  <c r="E6331" i="19"/>
  <c r="F6331" i="19"/>
  <c r="B6332" i="19"/>
  <c r="A6332" i="19" s="1"/>
  <c r="C6332" i="19"/>
  <c r="D6332" i="19"/>
  <c r="E6332" i="19"/>
  <c r="F6332" i="19" s="1"/>
  <c r="B6333" i="19"/>
  <c r="C6333" i="19"/>
  <c r="D6333" i="19"/>
  <c r="E6333" i="19"/>
  <c r="F6333" i="19"/>
  <c r="B6334" i="19"/>
  <c r="A6334" i="19" s="1"/>
  <c r="C6334" i="19"/>
  <c r="D6334" i="19"/>
  <c r="E6334" i="19"/>
  <c r="F6334" i="19" s="1"/>
  <c r="B6335" i="19"/>
  <c r="C6335" i="19"/>
  <c r="D6335" i="19"/>
  <c r="E6335" i="19"/>
  <c r="F6335" i="19"/>
  <c r="A6336" i="19"/>
  <c r="B6336" i="19"/>
  <c r="C6336" i="19"/>
  <c r="D6336" i="19"/>
  <c r="E6336" i="19"/>
  <c r="F6336" i="19"/>
  <c r="B6337" i="19"/>
  <c r="A6337" i="19" s="1"/>
  <c r="C6337" i="19"/>
  <c r="D6337" i="19"/>
  <c r="E6337" i="19"/>
  <c r="F6337" i="19"/>
  <c r="B6338" i="19"/>
  <c r="C6338" i="19"/>
  <c r="D6338" i="19"/>
  <c r="A6338" i="19" s="1"/>
  <c r="E6338" i="19"/>
  <c r="F6338" i="19" s="1"/>
  <c r="B6339" i="19"/>
  <c r="A6339" i="19" s="1"/>
  <c r="C6339" i="19"/>
  <c r="D6339" i="19"/>
  <c r="E6339" i="19"/>
  <c r="F6339" i="19"/>
  <c r="B6340" i="19"/>
  <c r="A6340" i="19" s="1"/>
  <c r="C6340" i="19"/>
  <c r="D6340" i="19"/>
  <c r="E6340" i="19"/>
  <c r="F6340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B6343" i="19"/>
  <c r="A6343" i="19" s="1"/>
  <c r="C6343" i="19"/>
  <c r="D6343" i="19"/>
  <c r="E6343" i="19"/>
  <c r="F6343" i="19"/>
  <c r="B6344" i="19"/>
  <c r="A6344" i="19" s="1"/>
  <c r="C6344" i="19"/>
  <c r="D6344" i="19"/>
  <c r="E6344" i="19"/>
  <c r="F6344" i="19" s="1"/>
  <c r="B6345" i="19"/>
  <c r="C6345" i="19"/>
  <c r="D6345" i="19"/>
  <c r="E6345" i="19"/>
  <c r="F6345" i="19"/>
  <c r="B6346" i="19"/>
  <c r="A6346" i="19" s="1"/>
  <c r="C6346" i="19"/>
  <c r="D6346" i="19"/>
  <c r="E6346" i="19"/>
  <c r="F6346" i="19" s="1"/>
  <c r="B6347" i="19"/>
  <c r="C6347" i="19"/>
  <c r="D6347" i="19"/>
  <c r="E6347" i="19"/>
  <c r="F6347" i="19"/>
  <c r="B6348" i="19"/>
  <c r="A6348" i="19" s="1"/>
  <c r="C6348" i="19"/>
  <c r="D6348" i="19"/>
  <c r="E6348" i="19"/>
  <c r="F6348" i="19"/>
  <c r="B6349" i="19"/>
  <c r="A6349" i="19" s="1"/>
  <c r="C6349" i="19"/>
  <c r="D6349" i="19"/>
  <c r="E6349" i="19"/>
  <c r="F6349" i="19"/>
  <c r="B6350" i="19"/>
  <c r="C6350" i="19"/>
  <c r="D6350" i="19"/>
  <c r="E6350" i="19"/>
  <c r="F6350" i="19" s="1"/>
  <c r="B6351" i="19"/>
  <c r="C6351" i="19"/>
  <c r="D6351" i="19"/>
  <c r="E6351" i="19"/>
  <c r="F6351" i="19"/>
  <c r="B6352" i="19"/>
  <c r="A6352" i="19" s="1"/>
  <c r="C6352" i="19"/>
  <c r="D6352" i="19"/>
  <c r="E6352" i="19"/>
  <c r="F6352" i="19"/>
  <c r="B6353" i="19"/>
  <c r="A6353" i="19" s="1"/>
  <c r="C6353" i="19"/>
  <c r="D6353" i="19"/>
  <c r="E6353" i="19"/>
  <c r="F6353" i="19"/>
  <c r="B6354" i="19"/>
  <c r="C6354" i="19"/>
  <c r="D6354" i="19"/>
  <c r="A6354" i="19" s="1"/>
  <c r="E6354" i="19"/>
  <c r="F6354" i="19" s="1"/>
  <c r="B6355" i="19"/>
  <c r="A6355" i="19" s="1"/>
  <c r="C6355" i="19"/>
  <c r="D6355" i="19"/>
  <c r="E6355" i="19"/>
  <c r="F6355" i="19"/>
  <c r="B6356" i="19"/>
  <c r="A6356" i="19" s="1"/>
  <c r="C6356" i="19"/>
  <c r="D6356" i="19"/>
  <c r="E6356" i="19"/>
  <c r="F6356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B6359" i="19"/>
  <c r="A6359" i="19" s="1"/>
  <c r="C6359" i="19"/>
  <c r="D6359" i="19"/>
  <c r="E6359" i="19"/>
  <c r="F6359" i="19"/>
  <c r="B6360" i="19"/>
  <c r="A6360" i="19" s="1"/>
  <c r="C6360" i="19"/>
  <c r="D6360" i="19"/>
  <c r="E6360" i="19"/>
  <c r="F6360" i="19" s="1"/>
  <c r="B6361" i="19"/>
  <c r="C6361" i="19"/>
  <c r="D6361" i="19"/>
  <c r="E6361" i="19"/>
  <c r="F6361" i="19"/>
  <c r="B6362" i="19"/>
  <c r="A6362" i="19" s="1"/>
  <c r="C6362" i="19"/>
  <c r="D6362" i="19"/>
  <c r="E6362" i="19"/>
  <c r="F6362" i="19" s="1"/>
  <c r="B6363" i="19"/>
  <c r="C6363" i="19"/>
  <c r="D6363" i="19"/>
  <c r="E6363" i="19"/>
  <c r="F6363" i="19"/>
  <c r="B6364" i="19"/>
  <c r="A6364" i="19" s="1"/>
  <c r="C6364" i="19"/>
  <c r="D6364" i="19"/>
  <c r="E6364" i="19"/>
  <c r="F6364" i="19" s="1"/>
  <c r="B6365" i="19"/>
  <c r="A6365" i="19" s="1"/>
  <c r="C6365" i="19"/>
  <c r="D6365" i="19"/>
  <c r="E6365" i="19"/>
  <c r="F6365" i="19"/>
  <c r="B6366" i="19"/>
  <c r="A6366" i="19" s="1"/>
  <c r="C6366" i="19"/>
  <c r="D6366" i="19"/>
  <c r="E6366" i="19"/>
  <c r="F6366" i="19" s="1"/>
  <c r="B6367" i="19"/>
  <c r="C6367" i="19"/>
  <c r="D6367" i="19"/>
  <c r="E6367" i="19"/>
  <c r="F6367" i="19"/>
  <c r="A6368" i="19"/>
  <c r="B6368" i="19"/>
  <c r="C6368" i="19"/>
  <c r="D6368" i="19"/>
  <c r="E6368" i="19"/>
  <c r="F6368" i="19"/>
  <c r="B6369" i="19"/>
  <c r="C6369" i="19"/>
  <c r="D6369" i="19"/>
  <c r="E6369" i="19"/>
  <c r="F6369" i="19"/>
  <c r="B6370" i="19"/>
  <c r="C6370" i="19"/>
  <c r="D6370" i="19"/>
  <c r="A6370" i="19" s="1"/>
  <c r="E6370" i="19"/>
  <c r="F6370" i="19"/>
  <c r="B6371" i="19"/>
  <c r="A6371" i="19" s="1"/>
  <c r="C6371" i="19"/>
  <c r="D6371" i="19"/>
  <c r="E6371" i="19"/>
  <c r="F6371" i="19"/>
  <c r="B6372" i="19"/>
  <c r="A6372" i="19" s="1"/>
  <c r="C6372" i="19"/>
  <c r="D6372" i="19"/>
  <c r="E6372" i="19"/>
  <c r="F6372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B6375" i="19"/>
  <c r="C6375" i="19"/>
  <c r="D6375" i="19"/>
  <c r="E6375" i="19"/>
  <c r="F6375" i="19"/>
  <c r="B6376" i="19"/>
  <c r="A6376" i="19" s="1"/>
  <c r="C6376" i="19"/>
  <c r="D6376" i="19"/>
  <c r="E6376" i="19"/>
  <c r="F6376" i="19"/>
  <c r="B6377" i="19"/>
  <c r="C6377" i="19"/>
  <c r="D6377" i="19"/>
  <c r="E6377" i="19"/>
  <c r="F6377" i="19"/>
  <c r="B6378" i="19"/>
  <c r="A6378" i="19" s="1"/>
  <c r="C6378" i="19"/>
  <c r="D6378" i="19"/>
  <c r="E6378" i="19"/>
  <c r="F6378" i="19" s="1"/>
  <c r="B6379" i="19"/>
  <c r="C6379" i="19"/>
  <c r="D6379" i="19"/>
  <c r="E6379" i="19"/>
  <c r="F6379" i="19"/>
  <c r="B6380" i="19"/>
  <c r="A6380" i="19" s="1"/>
  <c r="C6380" i="19"/>
  <c r="D6380" i="19"/>
  <c r="E6380" i="19"/>
  <c r="F6380" i="19" s="1"/>
  <c r="B6381" i="19"/>
  <c r="A6381" i="19" s="1"/>
  <c r="C6381" i="19"/>
  <c r="D6381" i="19"/>
  <c r="E6381" i="19"/>
  <c r="F6381" i="19"/>
  <c r="B6382" i="19"/>
  <c r="A6382" i="19" s="1"/>
  <c r="C6382" i="19"/>
  <c r="D6382" i="19"/>
  <c r="E6382" i="19"/>
  <c r="F6382" i="19" s="1"/>
  <c r="B6383" i="19"/>
  <c r="C6383" i="19"/>
  <c r="D6383" i="19"/>
  <c r="E6383" i="19"/>
  <c r="F6383" i="19"/>
  <c r="A6384" i="19"/>
  <c r="B6384" i="19"/>
  <c r="C6384" i="19"/>
  <c r="D6384" i="19"/>
  <c r="E6384" i="19"/>
  <c r="F6384" i="19"/>
  <c r="B6385" i="19"/>
  <c r="A6385" i="19" s="1"/>
  <c r="C6385" i="19"/>
  <c r="D6385" i="19"/>
  <c r="E6385" i="19"/>
  <c r="F6385" i="19"/>
  <c r="B6386" i="19"/>
  <c r="C6386" i="19"/>
  <c r="D6386" i="19"/>
  <c r="A6386" i="19" s="1"/>
  <c r="E6386" i="19"/>
  <c r="F6386" i="19" s="1"/>
  <c r="B6387" i="19"/>
  <c r="A6387" i="19" s="1"/>
  <c r="C6387" i="19"/>
  <c r="D6387" i="19"/>
  <c r="E6387" i="19"/>
  <c r="F6387" i="19"/>
  <c r="A6388" i="19"/>
  <c r="B6388" i="19"/>
  <c r="C6388" i="19"/>
  <c r="D6388" i="19"/>
  <c r="E6388" i="19"/>
  <c r="F6388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B6391" i="19"/>
  <c r="C6391" i="19"/>
  <c r="D6391" i="19"/>
  <c r="E6391" i="19"/>
  <c r="F6391" i="19"/>
  <c r="B6392" i="19"/>
  <c r="C6392" i="19"/>
  <c r="D6392" i="19"/>
  <c r="E6392" i="19"/>
  <c r="F6392" i="19" s="1"/>
  <c r="B6393" i="19"/>
  <c r="C6393" i="19"/>
  <c r="D6393" i="19"/>
  <c r="E6393" i="19"/>
  <c r="F6393" i="19"/>
  <c r="A6394" i="19"/>
  <c r="B6394" i="19"/>
  <c r="C6394" i="19"/>
  <c r="D6394" i="19"/>
  <c r="E6394" i="19"/>
  <c r="F6394" i="19" s="1"/>
  <c r="B6395" i="19"/>
  <c r="C6395" i="19"/>
  <c r="D6395" i="19"/>
  <c r="E6395" i="19"/>
  <c r="F6395" i="19"/>
  <c r="B6396" i="19"/>
  <c r="A6396" i="19" s="1"/>
  <c r="C6396" i="19"/>
  <c r="D6396" i="19"/>
  <c r="E6396" i="19"/>
  <c r="F6396" i="19" s="1"/>
  <c r="B6397" i="19"/>
  <c r="C6397" i="19"/>
  <c r="D6397" i="19"/>
  <c r="E6397" i="19"/>
  <c r="F6397" i="19"/>
  <c r="B6398" i="19"/>
  <c r="A6398" i="19" s="1"/>
  <c r="C6398" i="19"/>
  <c r="D6398" i="19"/>
  <c r="E6398" i="19"/>
  <c r="F6398" i="19" s="1"/>
  <c r="B6399" i="19"/>
  <c r="C6399" i="19"/>
  <c r="D6399" i="19"/>
  <c r="E6399" i="19"/>
  <c r="F6399" i="19"/>
  <c r="A6400" i="19"/>
  <c r="B6400" i="19"/>
  <c r="C6400" i="19"/>
  <c r="D6400" i="19"/>
  <c r="E6400" i="19"/>
  <c r="F6400" i="19"/>
  <c r="B6401" i="19"/>
  <c r="A6401" i="19" s="1"/>
  <c r="C6401" i="19"/>
  <c r="D6401" i="19"/>
  <c r="E6401" i="19"/>
  <c r="F6401" i="19"/>
  <c r="B6402" i="19"/>
  <c r="C6402" i="19"/>
  <c r="D6402" i="19"/>
  <c r="A6402" i="19" s="1"/>
  <c r="E6402" i="19"/>
  <c r="F6402" i="19" s="1"/>
  <c r="B6403" i="19"/>
  <c r="A6403" i="19" s="1"/>
  <c r="C6403" i="19"/>
  <c r="D6403" i="19"/>
  <c r="E6403" i="19"/>
  <c r="F6403" i="19"/>
  <c r="B6404" i="19"/>
  <c r="A6404" i="19" s="1"/>
  <c r="C6404" i="19"/>
  <c r="D6404" i="19"/>
  <c r="E6404" i="19"/>
  <c r="F6404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B6407" i="19"/>
  <c r="A6407" i="19" s="1"/>
  <c r="C6407" i="19"/>
  <c r="D6407" i="19"/>
  <c r="E6407" i="19"/>
  <c r="F6407" i="19"/>
  <c r="B6408" i="19"/>
  <c r="A6408" i="19" s="1"/>
  <c r="C6408" i="19"/>
  <c r="D6408" i="19"/>
  <c r="E6408" i="19"/>
  <c r="F6408" i="19" s="1"/>
  <c r="B6409" i="19"/>
  <c r="C6409" i="19"/>
  <c r="D6409" i="19"/>
  <c r="E6409" i="19"/>
  <c r="F6409" i="19"/>
  <c r="B6410" i="19"/>
  <c r="A6410" i="19" s="1"/>
  <c r="C6410" i="19"/>
  <c r="D6410" i="19"/>
  <c r="E6410" i="19"/>
  <c r="F6410" i="19" s="1"/>
  <c r="B6411" i="19"/>
  <c r="C6411" i="19"/>
  <c r="D6411" i="19"/>
  <c r="E6411" i="19"/>
  <c r="F6411" i="19"/>
  <c r="B6412" i="19"/>
  <c r="A6412" i="19" s="1"/>
  <c r="C6412" i="19"/>
  <c r="D6412" i="19"/>
  <c r="E6412" i="19"/>
  <c r="F6412" i="19"/>
  <c r="B6413" i="19"/>
  <c r="A6413" i="19" s="1"/>
  <c r="C6413" i="19"/>
  <c r="D6413" i="19"/>
  <c r="E6413" i="19"/>
  <c r="F6413" i="19"/>
  <c r="B6414" i="19"/>
  <c r="C6414" i="19"/>
  <c r="D6414" i="19"/>
  <c r="E6414" i="19"/>
  <c r="F6414" i="19" s="1"/>
  <c r="B6415" i="19"/>
  <c r="C6415" i="19"/>
  <c r="D6415" i="19"/>
  <c r="E6415" i="19"/>
  <c r="F6415" i="19"/>
  <c r="B6416" i="19"/>
  <c r="A6416" i="19" s="1"/>
  <c r="C6416" i="19"/>
  <c r="D6416" i="19"/>
  <c r="E6416" i="19"/>
  <c r="F6416" i="19"/>
  <c r="B6417" i="19"/>
  <c r="A6417" i="19" s="1"/>
  <c r="C6417" i="19"/>
  <c r="D6417" i="19"/>
  <c r="E6417" i="19"/>
  <c r="F6417" i="19"/>
  <c r="B6418" i="19"/>
  <c r="C6418" i="19"/>
  <c r="D6418" i="19"/>
  <c r="A6418" i="19" s="1"/>
  <c r="E6418" i="19"/>
  <c r="F6418" i="19" s="1"/>
  <c r="B6419" i="19"/>
  <c r="A6419" i="19" s="1"/>
  <c r="C6419" i="19"/>
  <c r="D6419" i="19"/>
  <c r="E6419" i="19"/>
  <c r="F6419" i="19"/>
  <c r="B6420" i="19"/>
  <c r="A6420" i="19" s="1"/>
  <c r="C6420" i="19"/>
  <c r="D6420" i="19"/>
  <c r="E6420" i="19"/>
  <c r="F6420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B6423" i="19"/>
  <c r="A6423" i="19" s="1"/>
  <c r="C6423" i="19"/>
  <c r="D6423" i="19"/>
  <c r="E6423" i="19"/>
  <c r="F6423" i="19"/>
  <c r="B6424" i="19"/>
  <c r="A6424" i="19" s="1"/>
  <c r="C6424" i="19"/>
  <c r="D6424" i="19"/>
  <c r="E6424" i="19"/>
  <c r="F6424" i="19" s="1"/>
  <c r="B6425" i="19"/>
  <c r="C6425" i="19"/>
  <c r="D6425" i="19"/>
  <c r="E6425" i="19"/>
  <c r="F6425" i="19"/>
  <c r="B6426" i="19"/>
  <c r="A6426" i="19" s="1"/>
  <c r="C6426" i="19"/>
  <c r="D6426" i="19"/>
  <c r="E6426" i="19"/>
  <c r="F6426" i="19" s="1"/>
  <c r="B6427" i="19"/>
  <c r="C6427" i="19"/>
  <c r="D6427" i="19"/>
  <c r="E6427" i="19"/>
  <c r="F6427" i="19"/>
  <c r="B6428" i="19"/>
  <c r="A6428" i="19" s="1"/>
  <c r="C6428" i="19"/>
  <c r="D6428" i="19"/>
  <c r="E6428" i="19"/>
  <c r="F6428" i="19" s="1"/>
  <c r="B6429" i="19"/>
  <c r="A6429" i="19" s="1"/>
  <c r="C6429" i="19"/>
  <c r="D6429" i="19"/>
  <c r="E6429" i="19"/>
  <c r="F6429" i="19"/>
  <c r="B6430" i="19"/>
  <c r="A6430" i="19" s="1"/>
  <c r="C6430" i="19"/>
  <c r="D6430" i="19"/>
  <c r="E6430" i="19"/>
  <c r="F6430" i="19" s="1"/>
  <c r="B6431" i="19"/>
  <c r="C6431" i="19"/>
  <c r="D6431" i="19"/>
  <c r="E6431" i="19"/>
  <c r="F6431" i="19"/>
  <c r="A6432" i="19"/>
  <c r="B6432" i="19"/>
  <c r="C6432" i="19"/>
  <c r="D6432" i="19"/>
  <c r="E6432" i="19"/>
  <c r="F6432" i="19"/>
  <c r="B6433" i="19"/>
  <c r="C6433" i="19"/>
  <c r="D6433" i="19"/>
  <c r="E6433" i="19"/>
  <c r="F6433" i="19"/>
  <c r="B6434" i="19"/>
  <c r="C6434" i="19"/>
  <c r="D6434" i="19"/>
  <c r="A6434" i="19" s="1"/>
  <c r="E6434" i="19"/>
  <c r="F6434" i="19"/>
  <c r="B6435" i="19"/>
  <c r="A6435" i="19" s="1"/>
  <c r="C6435" i="19"/>
  <c r="D6435" i="19"/>
  <c r="E6435" i="19"/>
  <c r="F6435" i="19"/>
  <c r="B6436" i="19"/>
  <c r="A6436" i="19" s="1"/>
  <c r="C6436" i="19"/>
  <c r="D6436" i="19"/>
  <c r="E6436" i="19"/>
  <c r="F6436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B6439" i="19"/>
  <c r="C6439" i="19"/>
  <c r="D6439" i="19"/>
  <c r="E6439" i="19"/>
  <c r="F6439" i="19"/>
  <c r="B6440" i="19"/>
  <c r="A6440" i="19" s="1"/>
  <c r="C6440" i="19"/>
  <c r="D6440" i="19"/>
  <c r="E6440" i="19"/>
  <c r="F6440" i="19"/>
  <c r="B6441" i="19"/>
  <c r="C6441" i="19"/>
  <c r="D6441" i="19"/>
  <c r="E6441" i="19"/>
  <c r="F6441" i="19"/>
  <c r="B6442" i="19"/>
  <c r="A6442" i="19" s="1"/>
  <c r="C6442" i="19"/>
  <c r="D6442" i="19"/>
  <c r="E6442" i="19"/>
  <c r="F6442" i="19" s="1"/>
  <c r="B6443" i="19"/>
  <c r="C6443" i="19"/>
  <c r="D6443" i="19"/>
  <c r="E6443" i="19"/>
  <c r="F6443" i="19"/>
  <c r="B6444" i="19"/>
  <c r="A6444" i="19" s="1"/>
  <c r="C6444" i="19"/>
  <c r="D6444" i="19"/>
  <c r="E6444" i="19"/>
  <c r="F6444" i="19" s="1"/>
  <c r="B6445" i="19"/>
  <c r="A6445" i="19" s="1"/>
  <c r="C6445" i="19"/>
  <c r="D6445" i="19"/>
  <c r="E6445" i="19"/>
  <c r="F6445" i="19"/>
  <c r="B6446" i="19"/>
  <c r="A6446" i="19" s="1"/>
  <c r="C6446" i="19"/>
  <c r="D6446" i="19"/>
  <c r="E6446" i="19"/>
  <c r="F6446" i="19" s="1"/>
  <c r="B6447" i="19"/>
  <c r="C6447" i="19"/>
  <c r="D6447" i="19"/>
  <c r="E6447" i="19"/>
  <c r="F6447" i="19"/>
  <c r="A6448" i="19"/>
  <c r="B6448" i="19"/>
  <c r="C6448" i="19"/>
  <c r="D6448" i="19"/>
  <c r="E6448" i="19"/>
  <c r="F6448" i="19"/>
  <c r="B6449" i="19"/>
  <c r="A6449" i="19" s="1"/>
  <c r="C6449" i="19"/>
  <c r="D6449" i="19"/>
  <c r="E6449" i="19"/>
  <c r="F6449" i="19"/>
  <c r="B6450" i="19"/>
  <c r="C6450" i="19"/>
  <c r="D6450" i="19"/>
  <c r="A6450" i="19" s="1"/>
  <c r="E6450" i="19"/>
  <c r="F6450" i="19" s="1"/>
  <c r="B6451" i="19"/>
  <c r="A6451" i="19" s="1"/>
  <c r="C6451" i="19"/>
  <c r="D6451" i="19"/>
  <c r="E6451" i="19"/>
  <c r="F6451" i="19"/>
  <c r="A6452" i="19"/>
  <c r="B6452" i="19"/>
  <c r="C6452" i="19"/>
  <c r="D6452" i="19"/>
  <c r="E6452" i="19"/>
  <c r="F6452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B6455" i="19"/>
  <c r="C6455" i="19"/>
  <c r="D6455" i="19"/>
  <c r="E6455" i="19"/>
  <c r="F6455" i="19"/>
  <c r="B6456" i="19"/>
  <c r="C6456" i="19"/>
  <c r="D6456" i="19"/>
  <c r="E6456" i="19"/>
  <c r="F6456" i="19" s="1"/>
  <c r="B6457" i="19"/>
  <c r="C6457" i="19"/>
  <c r="D6457" i="19"/>
  <c r="E6457" i="19"/>
  <c r="F6457" i="19"/>
  <c r="A6458" i="19"/>
  <c r="B6458" i="19"/>
  <c r="C6458" i="19"/>
  <c r="D6458" i="19"/>
  <c r="E6458" i="19"/>
  <c r="F6458" i="19" s="1"/>
  <c r="B6459" i="19"/>
  <c r="C6459" i="19"/>
  <c r="D6459" i="19"/>
  <c r="E6459" i="19"/>
  <c r="F6459" i="19"/>
  <c r="B6460" i="19"/>
  <c r="A6460" i="19" s="1"/>
  <c r="C6460" i="19"/>
  <c r="D6460" i="19"/>
  <c r="E6460" i="19"/>
  <c r="F6460" i="19" s="1"/>
  <c r="B6461" i="19"/>
  <c r="C6461" i="19"/>
  <c r="D6461" i="19"/>
  <c r="E6461" i="19"/>
  <c r="F6461" i="19"/>
  <c r="B6462" i="19"/>
  <c r="A6462" i="19" s="1"/>
  <c r="C6462" i="19"/>
  <c r="D6462" i="19"/>
  <c r="E6462" i="19"/>
  <c r="F6462" i="19" s="1"/>
  <c r="B6463" i="19"/>
  <c r="C6463" i="19"/>
  <c r="D6463" i="19"/>
  <c r="E6463" i="19"/>
  <c r="F6463" i="19"/>
  <c r="A6464" i="19"/>
  <c r="B6464" i="19"/>
  <c r="C6464" i="19"/>
  <c r="D6464" i="19"/>
  <c r="E6464" i="19"/>
  <c r="F6464" i="19"/>
  <c r="B6465" i="19"/>
  <c r="A6465" i="19" s="1"/>
  <c r="C6465" i="19"/>
  <c r="D6465" i="19"/>
  <c r="E6465" i="19"/>
  <c r="F6465" i="19"/>
  <c r="B6466" i="19"/>
  <c r="C6466" i="19"/>
  <c r="D6466" i="19"/>
  <c r="A6466" i="19" s="1"/>
  <c r="E6466" i="19"/>
  <c r="F6466" i="19" s="1"/>
  <c r="B6467" i="19"/>
  <c r="A6467" i="19" s="1"/>
  <c r="C6467" i="19"/>
  <c r="D6467" i="19"/>
  <c r="E6467" i="19"/>
  <c r="F6467" i="19"/>
  <c r="B6468" i="19"/>
  <c r="A6468" i="19" s="1"/>
  <c r="C6468" i="19"/>
  <c r="D6468" i="19"/>
  <c r="E6468" i="19"/>
  <c r="F6468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B6471" i="19"/>
  <c r="A6471" i="19" s="1"/>
  <c r="C6471" i="19"/>
  <c r="D6471" i="19"/>
  <c r="E6471" i="19"/>
  <c r="F6471" i="19"/>
  <c r="B6472" i="19"/>
  <c r="A6472" i="19" s="1"/>
  <c r="C6472" i="19"/>
  <c r="D6472" i="19"/>
  <c r="E6472" i="19"/>
  <c r="F6472" i="19" s="1"/>
  <c r="B6473" i="19"/>
  <c r="C6473" i="19"/>
  <c r="D6473" i="19"/>
  <c r="E6473" i="19"/>
  <c r="F6473" i="19"/>
  <c r="B6474" i="19"/>
  <c r="A6474" i="19" s="1"/>
  <c r="C6474" i="19"/>
  <c r="D6474" i="19"/>
  <c r="E6474" i="19"/>
  <c r="F6474" i="19" s="1"/>
  <c r="B6475" i="19"/>
  <c r="C6475" i="19"/>
  <c r="D6475" i="19"/>
  <c r="E6475" i="19"/>
  <c r="F6475" i="19"/>
  <c r="B6476" i="19"/>
  <c r="A6476" i="19" s="1"/>
  <c r="C6476" i="19"/>
  <c r="D6476" i="19"/>
  <c r="E6476" i="19"/>
  <c r="F6476" i="19"/>
  <c r="B6477" i="19"/>
  <c r="A6477" i="19" s="1"/>
  <c r="C6477" i="19"/>
  <c r="D6477" i="19"/>
  <c r="E6477" i="19"/>
  <c r="F6477" i="19"/>
  <c r="B6478" i="19"/>
  <c r="C6478" i="19"/>
  <c r="D6478" i="19"/>
  <c r="E6478" i="19"/>
  <c r="F6478" i="19" s="1"/>
  <c r="B6479" i="19"/>
  <c r="C6479" i="19"/>
  <c r="D6479" i="19"/>
  <c r="E6479" i="19"/>
  <c r="F6479" i="19"/>
  <c r="B6480" i="19"/>
  <c r="A6480" i="19" s="1"/>
  <c r="C6480" i="19"/>
  <c r="D6480" i="19"/>
  <c r="E6480" i="19"/>
  <c r="F6480" i="19"/>
  <c r="B6481" i="19"/>
  <c r="A6481" i="19" s="1"/>
  <c r="C6481" i="19"/>
  <c r="D6481" i="19"/>
  <c r="E6481" i="19"/>
  <c r="F6481" i="19"/>
  <c r="B6482" i="19"/>
  <c r="C6482" i="19"/>
  <c r="D6482" i="19"/>
  <c r="A6482" i="19" s="1"/>
  <c r="E6482" i="19"/>
  <c r="F6482" i="19" s="1"/>
  <c r="B6483" i="19"/>
  <c r="A6483" i="19" s="1"/>
  <c r="C6483" i="19"/>
  <c r="D6483" i="19"/>
  <c r="E6483" i="19"/>
  <c r="F6483" i="19"/>
  <c r="B6484" i="19"/>
  <c r="A6484" i="19" s="1"/>
  <c r="C6484" i="19"/>
  <c r="D6484" i="19"/>
  <c r="E6484" i="19"/>
  <c r="F6484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B6487" i="19"/>
  <c r="A6487" i="19" s="1"/>
  <c r="C6487" i="19"/>
  <c r="D6487" i="19"/>
  <c r="E6487" i="19"/>
  <c r="F6487" i="19"/>
  <c r="B6488" i="19"/>
  <c r="A6488" i="19" s="1"/>
  <c r="C6488" i="19"/>
  <c r="D6488" i="19"/>
  <c r="E6488" i="19"/>
  <c r="F6488" i="19" s="1"/>
  <c r="B6489" i="19"/>
  <c r="C6489" i="19"/>
  <c r="D6489" i="19"/>
  <c r="E6489" i="19"/>
  <c r="F6489" i="19"/>
  <c r="B6490" i="19"/>
  <c r="A6490" i="19" s="1"/>
  <c r="C6490" i="19"/>
  <c r="D6490" i="19"/>
  <c r="E6490" i="19"/>
  <c r="F6490" i="19" s="1"/>
  <c r="B6491" i="19"/>
  <c r="C6491" i="19"/>
  <c r="D6491" i="19"/>
  <c r="E6491" i="19"/>
  <c r="F6491" i="19"/>
  <c r="B6492" i="19"/>
  <c r="A6492" i="19" s="1"/>
  <c r="C6492" i="19"/>
  <c r="D6492" i="19"/>
  <c r="E6492" i="19"/>
  <c r="F6492" i="19" s="1"/>
  <c r="B6493" i="19"/>
  <c r="A6493" i="19" s="1"/>
  <c r="C6493" i="19"/>
  <c r="D6493" i="19"/>
  <c r="E6493" i="19"/>
  <c r="F6493" i="19"/>
  <c r="B6494" i="19"/>
  <c r="A6494" i="19" s="1"/>
  <c r="C6494" i="19"/>
  <c r="D6494" i="19"/>
  <c r="E6494" i="19"/>
  <c r="F6494" i="19" s="1"/>
  <c r="B6495" i="19"/>
  <c r="C6495" i="19"/>
  <c r="D6495" i="19"/>
  <c r="E6495" i="19"/>
  <c r="F6495" i="19"/>
  <c r="A6496" i="19"/>
  <c r="B6496" i="19"/>
  <c r="C6496" i="19"/>
  <c r="D6496" i="19"/>
  <c r="E6496" i="19"/>
  <c r="F6496" i="19"/>
  <c r="B6497" i="19"/>
  <c r="C6497" i="19"/>
  <c r="D6497" i="19"/>
  <c r="E6497" i="19"/>
  <c r="F6497" i="19"/>
  <c r="B6498" i="19"/>
  <c r="C6498" i="19"/>
  <c r="D6498" i="19"/>
  <c r="A6498" i="19" s="1"/>
  <c r="E6498" i="19"/>
  <c r="F6498" i="19"/>
  <c r="B6499" i="19"/>
  <c r="A6499" i="19" s="1"/>
  <c r="C6499" i="19"/>
  <c r="D6499" i="19"/>
  <c r="E6499" i="19"/>
  <c r="F6499" i="19"/>
  <c r="B6500" i="19"/>
  <c r="A6500" i="19" s="1"/>
  <c r="C6500" i="19"/>
  <c r="D6500" i="19"/>
  <c r="E6500" i="19"/>
  <c r="F6500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B6503" i="19"/>
  <c r="C6503" i="19"/>
  <c r="D6503" i="19"/>
  <c r="E6503" i="19"/>
  <c r="F6503" i="19"/>
  <c r="B6504" i="19"/>
  <c r="A6504" i="19" s="1"/>
  <c r="C6504" i="19"/>
  <c r="D6504" i="19"/>
  <c r="E6504" i="19"/>
  <c r="F6504" i="19"/>
  <c r="B6505" i="19"/>
  <c r="C6505" i="19"/>
  <c r="D6505" i="19"/>
  <c r="E6505" i="19"/>
  <c r="F6505" i="19"/>
  <c r="B6506" i="19"/>
  <c r="A6506" i="19" s="1"/>
  <c r="C6506" i="19"/>
  <c r="D6506" i="19"/>
  <c r="E6506" i="19"/>
  <c r="F6506" i="19" s="1"/>
  <c r="B6507" i="19"/>
  <c r="C6507" i="19"/>
  <c r="D6507" i="19"/>
  <c r="E6507" i="19"/>
  <c r="F6507" i="19"/>
  <c r="B6508" i="19"/>
  <c r="A6508" i="19" s="1"/>
  <c r="C6508" i="19"/>
  <c r="D6508" i="19"/>
  <c r="E6508" i="19"/>
  <c r="F6508" i="19" s="1"/>
  <c r="B6509" i="19"/>
  <c r="A6509" i="19" s="1"/>
  <c r="C6509" i="19"/>
  <c r="D6509" i="19"/>
  <c r="E6509" i="19"/>
  <c r="F6509" i="19"/>
  <c r="B6510" i="19"/>
  <c r="A6510" i="19" s="1"/>
  <c r="C6510" i="19"/>
  <c r="D6510" i="19"/>
  <c r="E6510" i="19"/>
  <c r="F6510" i="19" s="1"/>
  <c r="B6511" i="19"/>
  <c r="C6511" i="19"/>
  <c r="D6511" i="19"/>
  <c r="E6511" i="19"/>
  <c r="F6511" i="19"/>
  <c r="A6512" i="19"/>
  <c r="B6512" i="19"/>
  <c r="C6512" i="19"/>
  <c r="D6512" i="19"/>
  <c r="E6512" i="19"/>
  <c r="F6512" i="19"/>
  <c r="B6513" i="19"/>
  <c r="A6513" i="19" s="1"/>
  <c r="C6513" i="19"/>
  <c r="D6513" i="19"/>
  <c r="E6513" i="19"/>
  <c r="F6513" i="19"/>
  <c r="B6514" i="19"/>
  <c r="C6514" i="19"/>
  <c r="D6514" i="19"/>
  <c r="A6514" i="19" s="1"/>
  <c r="E6514" i="19"/>
  <c r="F6514" i="19" s="1"/>
  <c r="B6515" i="19"/>
  <c r="A6515" i="19" s="1"/>
  <c r="C6515" i="19"/>
  <c r="D6515" i="19"/>
  <c r="E6515" i="19"/>
  <c r="F6515" i="19"/>
  <c r="A6516" i="19"/>
  <c r="B6516" i="19"/>
  <c r="C6516" i="19"/>
  <c r="D6516" i="19"/>
  <c r="E6516" i="19"/>
  <c r="F6516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B6519" i="19"/>
  <c r="C6519" i="19"/>
  <c r="D6519" i="19"/>
  <c r="E6519" i="19"/>
  <c r="F6519" i="19"/>
  <c r="B6520" i="19"/>
  <c r="C6520" i="19"/>
  <c r="D6520" i="19"/>
  <c r="E6520" i="19"/>
  <c r="F6520" i="19" s="1"/>
  <c r="B6521" i="19"/>
  <c r="C6521" i="19"/>
  <c r="D6521" i="19"/>
  <c r="E6521" i="19"/>
  <c r="F6521" i="19"/>
  <c r="A6522" i="19"/>
  <c r="B6522" i="19"/>
  <c r="C6522" i="19"/>
  <c r="D6522" i="19"/>
  <c r="E6522" i="19"/>
  <c r="F6522" i="19" s="1"/>
  <c r="B6523" i="19"/>
  <c r="C6523" i="19"/>
  <c r="D6523" i="19"/>
  <c r="E6523" i="19"/>
  <c r="F6523" i="19"/>
  <c r="B6524" i="19"/>
  <c r="A6524" i="19" s="1"/>
  <c r="C6524" i="19"/>
  <c r="D6524" i="19"/>
  <c r="E6524" i="19"/>
  <c r="F6524" i="19" s="1"/>
  <c r="B6525" i="19"/>
  <c r="C6525" i="19"/>
  <c r="D6525" i="19"/>
  <c r="E6525" i="19"/>
  <c r="F6525" i="19"/>
  <c r="B6526" i="19"/>
  <c r="A6526" i="19" s="1"/>
  <c r="C6526" i="19"/>
  <c r="D6526" i="19"/>
  <c r="E6526" i="19"/>
  <c r="F6526" i="19" s="1"/>
  <c r="B6527" i="19"/>
  <c r="C6527" i="19"/>
  <c r="D6527" i="19"/>
  <c r="E6527" i="19"/>
  <c r="F6527" i="19"/>
  <c r="A6528" i="19"/>
  <c r="B6528" i="19"/>
  <c r="C6528" i="19"/>
  <c r="D6528" i="19"/>
  <c r="E6528" i="19"/>
  <c r="F6528" i="19"/>
  <c r="B6529" i="19"/>
  <c r="A6529" i="19" s="1"/>
  <c r="C6529" i="19"/>
  <c r="D6529" i="19"/>
  <c r="E6529" i="19"/>
  <c r="F6529" i="19"/>
  <c r="B6530" i="19"/>
  <c r="C6530" i="19"/>
  <c r="D6530" i="19"/>
  <c r="A6530" i="19" s="1"/>
  <c r="E6530" i="19"/>
  <c r="F6530" i="19" s="1"/>
  <c r="B6531" i="19"/>
  <c r="A6531" i="19" s="1"/>
  <c r="C6531" i="19"/>
  <c r="D6531" i="19"/>
  <c r="E6531" i="19"/>
  <c r="F6531" i="19"/>
  <c r="B6532" i="19"/>
  <c r="A6532" i="19" s="1"/>
  <c r="C6532" i="19"/>
  <c r="D6532" i="19"/>
  <c r="E6532" i="19"/>
  <c r="F6532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B6535" i="19"/>
  <c r="A6535" i="19" s="1"/>
  <c r="C6535" i="19"/>
  <c r="D6535" i="19"/>
  <c r="E6535" i="19"/>
  <c r="F6535" i="19"/>
  <c r="B6536" i="19"/>
  <c r="A6536" i="19" s="1"/>
  <c r="C6536" i="19"/>
  <c r="D6536" i="19"/>
  <c r="E6536" i="19"/>
  <c r="F6536" i="19" s="1"/>
  <c r="B6537" i="19"/>
  <c r="C6537" i="19"/>
  <c r="D6537" i="19"/>
  <c r="E6537" i="19"/>
  <c r="F6537" i="19"/>
  <c r="B6538" i="19"/>
  <c r="A6538" i="19" s="1"/>
  <c r="C6538" i="19"/>
  <c r="D6538" i="19"/>
  <c r="E6538" i="19"/>
  <c r="F6538" i="19" s="1"/>
  <c r="B6539" i="19"/>
  <c r="C6539" i="19"/>
  <c r="D6539" i="19"/>
  <c r="E6539" i="19"/>
  <c r="F6539" i="19"/>
  <c r="B6540" i="19"/>
  <c r="A6540" i="19" s="1"/>
  <c r="C6540" i="19"/>
  <c r="D6540" i="19"/>
  <c r="E6540" i="19"/>
  <c r="F6540" i="19"/>
  <c r="B6541" i="19"/>
  <c r="A6541" i="19" s="1"/>
  <c r="C6541" i="19"/>
  <c r="D6541" i="19"/>
  <c r="E6541" i="19"/>
  <c r="F6541" i="19"/>
  <c r="B6542" i="19"/>
  <c r="C6542" i="19"/>
  <c r="D6542" i="19"/>
  <c r="E6542" i="19"/>
  <c r="F6542" i="19" s="1"/>
  <c r="B6543" i="19"/>
  <c r="C6543" i="19"/>
  <c r="D6543" i="19"/>
  <c r="E6543" i="19"/>
  <c r="F6543" i="19"/>
  <c r="B6544" i="19"/>
  <c r="A6544" i="19" s="1"/>
  <c r="C6544" i="19"/>
  <c r="D6544" i="19"/>
  <c r="E6544" i="19"/>
  <c r="F6544" i="19"/>
  <c r="B6545" i="19"/>
  <c r="A6545" i="19" s="1"/>
  <c r="C6545" i="19"/>
  <c r="D6545" i="19"/>
  <c r="E6545" i="19"/>
  <c r="F6545" i="19"/>
  <c r="B6546" i="19"/>
  <c r="C6546" i="19"/>
  <c r="D6546" i="19"/>
  <c r="A6546" i="19" s="1"/>
  <c r="E6546" i="19"/>
  <c r="F6546" i="19" s="1"/>
  <c r="B6547" i="19"/>
  <c r="A6547" i="19" s="1"/>
  <c r="C6547" i="19"/>
  <c r="D6547" i="19"/>
  <c r="E6547" i="19"/>
  <c r="F6547" i="19"/>
  <c r="B6548" i="19"/>
  <c r="A6548" i="19" s="1"/>
  <c r="C6548" i="19"/>
  <c r="D6548" i="19"/>
  <c r="E6548" i="19"/>
  <c r="F6548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B6551" i="19"/>
  <c r="A6551" i="19" s="1"/>
  <c r="C6551" i="19"/>
  <c r="D6551" i="19"/>
  <c r="E6551" i="19"/>
  <c r="F6551" i="19"/>
  <c r="B6552" i="19"/>
  <c r="A6552" i="19" s="1"/>
  <c r="C6552" i="19"/>
  <c r="D6552" i="19"/>
  <c r="E6552" i="19"/>
  <c r="F6552" i="19" s="1"/>
  <c r="B6553" i="19"/>
  <c r="C6553" i="19"/>
  <c r="D6553" i="19"/>
  <c r="E6553" i="19"/>
  <c r="F6553" i="19"/>
  <c r="B6554" i="19"/>
  <c r="A6554" i="19" s="1"/>
  <c r="C6554" i="19"/>
  <c r="D6554" i="19"/>
  <c r="E6554" i="19"/>
  <c r="F6554" i="19" s="1"/>
  <c r="B6555" i="19"/>
  <c r="C6555" i="19"/>
  <c r="D6555" i="19"/>
  <c r="E6555" i="19"/>
  <c r="F6555" i="19"/>
  <c r="B6556" i="19"/>
  <c r="A6556" i="19" s="1"/>
  <c r="C6556" i="19"/>
  <c r="D6556" i="19"/>
  <c r="E6556" i="19"/>
  <c r="F6556" i="19" s="1"/>
  <c r="B6557" i="19"/>
  <c r="A6557" i="19" s="1"/>
  <c r="C6557" i="19"/>
  <c r="D6557" i="19"/>
  <c r="E6557" i="19"/>
  <c r="F6557" i="19"/>
  <c r="B6558" i="19"/>
  <c r="A6558" i="19" s="1"/>
  <c r="C6558" i="19"/>
  <c r="D6558" i="19"/>
  <c r="E6558" i="19"/>
  <c r="F6558" i="19" s="1"/>
  <c r="B6559" i="19"/>
  <c r="C6559" i="19"/>
  <c r="D6559" i="19"/>
  <c r="E6559" i="19"/>
  <c r="F6559" i="19"/>
  <c r="A6560" i="19"/>
  <c r="B6560" i="19"/>
  <c r="C6560" i="19"/>
  <c r="D6560" i="19"/>
  <c r="E6560" i="19"/>
  <c r="F6560" i="19"/>
  <c r="B6561" i="19"/>
  <c r="C6561" i="19"/>
  <c r="D6561" i="19"/>
  <c r="E6561" i="19"/>
  <c r="F6561" i="19"/>
  <c r="B6562" i="19"/>
  <c r="C6562" i="19"/>
  <c r="D6562" i="19"/>
  <c r="A6562" i="19" s="1"/>
  <c r="E6562" i="19"/>
  <c r="F6562" i="19"/>
  <c r="B6563" i="19"/>
  <c r="A6563" i="19" s="1"/>
  <c r="C6563" i="19"/>
  <c r="D6563" i="19"/>
  <c r="E6563" i="19"/>
  <c r="F6563" i="19"/>
  <c r="B6564" i="19"/>
  <c r="A6564" i="19" s="1"/>
  <c r="C6564" i="19"/>
  <c r="D6564" i="19"/>
  <c r="E6564" i="19"/>
  <c r="F6564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B6567" i="19"/>
  <c r="C6567" i="19"/>
  <c r="D6567" i="19"/>
  <c r="E6567" i="19"/>
  <c r="F6567" i="19"/>
  <c r="B6568" i="19"/>
  <c r="A6568" i="19" s="1"/>
  <c r="C6568" i="19"/>
  <c r="D6568" i="19"/>
  <c r="E6568" i="19"/>
  <c r="F6568" i="19"/>
  <c r="B6569" i="19"/>
  <c r="C6569" i="19"/>
  <c r="D6569" i="19"/>
  <c r="E6569" i="19"/>
  <c r="F6569" i="19"/>
  <c r="B6570" i="19"/>
  <c r="A6570" i="19" s="1"/>
  <c r="C6570" i="19"/>
  <c r="D6570" i="19"/>
  <c r="E6570" i="19"/>
  <c r="F6570" i="19" s="1"/>
  <c r="B6571" i="19"/>
  <c r="C6571" i="19"/>
  <c r="D6571" i="19"/>
  <c r="E6571" i="19"/>
  <c r="F6571" i="19"/>
  <c r="B6572" i="19"/>
  <c r="A6572" i="19" s="1"/>
  <c r="C6572" i="19"/>
  <c r="D6572" i="19"/>
  <c r="E6572" i="19"/>
  <c r="F6572" i="19" s="1"/>
  <c r="B6573" i="19"/>
  <c r="A6573" i="19" s="1"/>
  <c r="C6573" i="19"/>
  <c r="D6573" i="19"/>
  <c r="E6573" i="19"/>
  <c r="F6573" i="19"/>
  <c r="B6574" i="19"/>
  <c r="A6574" i="19" s="1"/>
  <c r="C6574" i="19"/>
  <c r="D6574" i="19"/>
  <c r="E6574" i="19"/>
  <c r="F6574" i="19" s="1"/>
  <c r="B6575" i="19"/>
  <c r="C6575" i="19"/>
  <c r="D6575" i="19"/>
  <c r="E6575" i="19"/>
  <c r="F6575" i="19"/>
  <c r="A6576" i="19"/>
  <c r="B6576" i="19"/>
  <c r="C6576" i="19"/>
  <c r="D6576" i="19"/>
  <c r="E6576" i="19"/>
  <c r="F6576" i="19"/>
  <c r="B6577" i="19"/>
  <c r="A6577" i="19" s="1"/>
  <c r="C6577" i="19"/>
  <c r="D6577" i="19"/>
  <c r="E6577" i="19"/>
  <c r="F6577" i="19"/>
  <c r="B6578" i="19"/>
  <c r="C6578" i="19"/>
  <c r="D6578" i="19"/>
  <c r="A6578" i="19" s="1"/>
  <c r="E6578" i="19"/>
  <c r="F6578" i="19" s="1"/>
  <c r="B6579" i="19"/>
  <c r="A6579" i="19" s="1"/>
  <c r="C6579" i="19"/>
  <c r="D6579" i="19"/>
  <c r="E6579" i="19"/>
  <c r="F6579" i="19"/>
  <c r="A6580" i="19"/>
  <c r="B6580" i="19"/>
  <c r="C6580" i="19"/>
  <c r="D6580" i="19"/>
  <c r="E6580" i="19"/>
  <c r="F6580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B6583" i="19"/>
  <c r="C6583" i="19"/>
  <c r="D6583" i="19"/>
  <c r="E6583" i="19"/>
  <c r="F6583" i="19"/>
  <c r="B6584" i="19"/>
  <c r="C6584" i="19"/>
  <c r="D6584" i="19"/>
  <c r="E6584" i="19"/>
  <c r="F6584" i="19" s="1"/>
  <c r="B6585" i="19"/>
  <c r="C6585" i="19"/>
  <c r="D6585" i="19"/>
  <c r="E6585" i="19"/>
  <c r="F6585" i="19"/>
  <c r="A6586" i="19"/>
  <c r="B6586" i="19"/>
  <c r="C6586" i="19"/>
  <c r="D6586" i="19"/>
  <c r="E6586" i="19"/>
  <c r="F6586" i="19" s="1"/>
  <c r="B6587" i="19"/>
  <c r="C6587" i="19"/>
  <c r="D6587" i="19"/>
  <c r="E6587" i="19"/>
  <c r="F6587" i="19"/>
  <c r="B6588" i="19"/>
  <c r="A6588" i="19" s="1"/>
  <c r="C6588" i="19"/>
  <c r="D6588" i="19"/>
  <c r="E6588" i="19"/>
  <c r="F6588" i="19" s="1"/>
  <c r="B6589" i="19"/>
  <c r="C6589" i="19"/>
  <c r="D6589" i="19"/>
  <c r="E6589" i="19"/>
  <c r="F6589" i="19"/>
  <c r="B6590" i="19"/>
  <c r="A6590" i="19" s="1"/>
  <c r="C6590" i="19"/>
  <c r="D6590" i="19"/>
  <c r="E6590" i="19"/>
  <c r="F6590" i="19" s="1"/>
  <c r="B6591" i="19"/>
  <c r="C6591" i="19"/>
  <c r="D6591" i="19"/>
  <c r="E6591" i="19"/>
  <c r="F6591" i="19"/>
  <c r="A6592" i="19"/>
  <c r="B6592" i="19"/>
  <c r="C6592" i="19"/>
  <c r="D6592" i="19"/>
  <c r="E6592" i="19"/>
  <c r="F6592" i="19"/>
  <c r="B6593" i="19"/>
  <c r="A6593" i="19" s="1"/>
  <c r="C6593" i="19"/>
  <c r="D6593" i="19"/>
  <c r="E6593" i="19"/>
  <c r="F6593" i="19"/>
  <c r="B6594" i="19"/>
  <c r="C6594" i="19"/>
  <c r="D6594" i="19"/>
  <c r="A6594" i="19" s="1"/>
  <c r="E6594" i="19"/>
  <c r="F6594" i="19" s="1"/>
  <c r="B6595" i="19"/>
  <c r="A6595" i="19" s="1"/>
  <c r="C6595" i="19"/>
  <c r="D6595" i="19"/>
  <c r="E6595" i="19"/>
  <c r="F6595" i="19"/>
  <c r="B6596" i="19"/>
  <c r="A6596" i="19" s="1"/>
  <c r="C6596" i="19"/>
  <c r="D6596" i="19"/>
  <c r="E6596" i="19"/>
  <c r="F6596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B6599" i="19"/>
  <c r="A6599" i="19" s="1"/>
  <c r="C6599" i="19"/>
  <c r="D6599" i="19"/>
  <c r="E6599" i="19"/>
  <c r="F6599" i="19"/>
  <c r="B6600" i="19"/>
  <c r="A6600" i="19" s="1"/>
  <c r="C6600" i="19"/>
  <c r="D6600" i="19"/>
  <c r="E6600" i="19"/>
  <c r="F6600" i="19" s="1"/>
  <c r="B6601" i="19"/>
  <c r="C6601" i="19"/>
  <c r="D6601" i="19"/>
  <c r="E6601" i="19"/>
  <c r="F6601" i="19"/>
  <c r="B6602" i="19"/>
  <c r="A6602" i="19" s="1"/>
  <c r="C6602" i="19"/>
  <c r="D6602" i="19"/>
  <c r="E6602" i="19"/>
  <c r="F6602" i="19" s="1"/>
  <c r="B6603" i="19"/>
  <c r="C6603" i="19"/>
  <c r="D6603" i="19"/>
  <c r="E6603" i="19"/>
  <c r="F6603" i="19"/>
  <c r="B6604" i="19"/>
  <c r="A6604" i="19" s="1"/>
  <c r="C6604" i="19"/>
  <c r="D6604" i="19"/>
  <c r="E6604" i="19"/>
  <c r="F6604" i="19"/>
  <c r="B6605" i="19"/>
  <c r="A6605" i="19" s="1"/>
  <c r="C6605" i="19"/>
  <c r="D6605" i="19"/>
  <c r="E6605" i="19"/>
  <c r="F6605" i="19"/>
  <c r="B6606" i="19"/>
  <c r="C6606" i="19"/>
  <c r="D6606" i="19"/>
  <c r="E6606" i="19"/>
  <c r="F6606" i="19" s="1"/>
  <c r="B6607" i="19"/>
  <c r="C6607" i="19"/>
  <c r="D6607" i="19"/>
  <c r="E6607" i="19"/>
  <c r="F6607" i="19"/>
  <c r="B6608" i="19"/>
  <c r="A6608" i="19" s="1"/>
  <c r="C6608" i="19"/>
  <c r="D6608" i="19"/>
  <c r="E6608" i="19"/>
  <c r="F6608" i="19"/>
  <c r="B6609" i="19"/>
  <c r="A6609" i="19" s="1"/>
  <c r="C6609" i="19"/>
  <c r="D6609" i="19"/>
  <c r="E6609" i="19"/>
  <c r="F6609" i="19"/>
  <c r="B6610" i="19"/>
  <c r="C6610" i="19"/>
  <c r="D6610" i="19"/>
  <c r="A6610" i="19" s="1"/>
  <c r="E6610" i="19"/>
  <c r="F6610" i="19" s="1"/>
  <c r="B6611" i="19"/>
  <c r="A6611" i="19" s="1"/>
  <c r="C6611" i="19"/>
  <c r="D6611" i="19"/>
  <c r="E6611" i="19"/>
  <c r="F6611" i="19"/>
  <c r="B6612" i="19"/>
  <c r="A6612" i="19" s="1"/>
  <c r="C6612" i="19"/>
  <c r="D6612" i="19"/>
  <c r="E6612" i="19"/>
  <c r="F6612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B6615" i="19"/>
  <c r="A6615" i="19" s="1"/>
  <c r="C6615" i="19"/>
  <c r="D6615" i="19"/>
  <c r="E6615" i="19"/>
  <c r="F6615" i="19"/>
  <c r="B6616" i="19"/>
  <c r="A6616" i="19" s="1"/>
  <c r="C6616" i="19"/>
  <c r="D6616" i="19"/>
  <c r="E6616" i="19"/>
  <c r="F6616" i="19" s="1"/>
  <c r="B6617" i="19"/>
  <c r="C6617" i="19"/>
  <c r="D6617" i="19"/>
  <c r="E6617" i="19"/>
  <c r="F6617" i="19"/>
  <c r="B6618" i="19"/>
  <c r="A6618" i="19" s="1"/>
  <c r="C6618" i="19"/>
  <c r="D6618" i="19"/>
  <c r="E6618" i="19"/>
  <c r="F6618" i="19" s="1"/>
  <c r="B6619" i="19"/>
  <c r="A6619" i="19" s="1"/>
  <c r="C6619" i="19"/>
  <c r="D6619" i="19"/>
  <c r="E6619" i="19"/>
  <c r="F6619" i="19"/>
  <c r="B6620" i="19"/>
  <c r="C6620" i="19"/>
  <c r="D6620" i="19"/>
  <c r="E6620" i="19"/>
  <c r="F6620" i="19" s="1"/>
  <c r="B6621" i="19"/>
  <c r="A6621" i="19" s="1"/>
  <c r="C6621" i="19"/>
  <c r="D6621" i="19"/>
  <c r="E6621" i="19"/>
  <c r="F6621" i="19"/>
  <c r="B6622" i="19"/>
  <c r="C6622" i="19"/>
  <c r="D6622" i="19"/>
  <c r="E6622" i="19"/>
  <c r="F6622" i="19"/>
  <c r="B6623" i="19"/>
  <c r="C6623" i="19"/>
  <c r="D6623" i="19"/>
  <c r="E6623" i="19"/>
  <c r="F6623" i="19"/>
  <c r="B6624" i="19"/>
  <c r="A6624" i="19" s="1"/>
  <c r="C6624" i="19"/>
  <c r="D6624" i="19"/>
  <c r="E6624" i="19"/>
  <c r="F6624" i="19"/>
  <c r="B6625" i="19"/>
  <c r="C6625" i="19"/>
  <c r="D6625" i="19"/>
  <c r="E6625" i="19"/>
  <c r="F6625" i="19" s="1"/>
  <c r="B6626" i="19"/>
  <c r="A6626" i="19" s="1"/>
  <c r="C6626" i="19"/>
  <c r="D6626" i="19"/>
  <c r="E6626" i="19"/>
  <c r="F6626" i="19" s="1"/>
  <c r="B6627" i="19"/>
  <c r="C6627" i="19"/>
  <c r="A6627" i="19" s="1"/>
  <c r="D6627" i="19"/>
  <c r="E6627" i="19"/>
  <c r="F6627" i="19"/>
  <c r="A6628" i="19"/>
  <c r="B6628" i="19"/>
  <c r="C6628" i="19"/>
  <c r="D6628" i="19"/>
  <c r="E6628" i="19"/>
  <c r="F6628" i="19"/>
  <c r="B6629" i="19"/>
  <c r="A6629" i="19" s="1"/>
  <c r="C6629" i="19"/>
  <c r="D6629" i="19"/>
  <c r="E6629" i="19"/>
  <c r="F6629" i="19"/>
  <c r="B6630" i="19"/>
  <c r="A6630" i="19" s="1"/>
  <c r="C6630" i="19"/>
  <c r="D6630" i="19"/>
  <c r="E6630" i="19"/>
  <c r="F6630" i="19" s="1"/>
  <c r="B6631" i="19"/>
  <c r="A6631" i="19" s="1"/>
  <c r="C6631" i="19"/>
  <c r="D6631" i="19"/>
  <c r="E6631" i="19"/>
  <c r="F6631" i="19"/>
  <c r="B6632" i="19"/>
  <c r="A6632" i="19" s="1"/>
  <c r="C6632" i="19"/>
  <c r="D6632" i="19"/>
  <c r="E6632" i="19"/>
  <c r="F6632" i="19"/>
  <c r="B6633" i="19"/>
  <c r="A6633" i="19" s="1"/>
  <c r="C6633" i="19"/>
  <c r="D6633" i="19"/>
  <c r="E6633" i="19"/>
  <c r="F6633" i="19" s="1"/>
  <c r="B6634" i="19"/>
  <c r="C6634" i="19"/>
  <c r="D6634" i="19"/>
  <c r="A6634" i="19" s="1"/>
  <c r="E6634" i="19"/>
  <c r="F6634" i="19"/>
  <c r="A6635" i="19"/>
  <c r="B6635" i="19"/>
  <c r="C6635" i="19"/>
  <c r="D6635" i="19"/>
  <c r="E6635" i="19"/>
  <c r="F6635" i="19"/>
  <c r="B6636" i="19"/>
  <c r="C6636" i="19"/>
  <c r="D6636" i="19"/>
  <c r="E6636" i="19"/>
  <c r="F6636" i="19" s="1"/>
  <c r="B6637" i="19"/>
  <c r="C6637" i="19"/>
  <c r="D6637" i="19"/>
  <c r="E6637" i="19"/>
  <c r="F6637" i="19"/>
  <c r="B6638" i="19"/>
  <c r="A6638" i="19" s="1"/>
  <c r="C6638" i="19"/>
  <c r="D6638" i="19"/>
  <c r="E6638" i="19"/>
  <c r="F6638" i="19"/>
  <c r="B6639" i="19"/>
  <c r="A6639" i="19" s="1"/>
  <c r="C6639" i="19"/>
  <c r="D6639" i="19"/>
  <c r="E6639" i="19"/>
  <c r="F6639" i="19"/>
  <c r="B6640" i="19"/>
  <c r="A6640" i="19" s="1"/>
  <c r="C6640" i="19"/>
  <c r="D6640" i="19"/>
  <c r="E6640" i="19"/>
  <c r="F6640" i="19"/>
  <c r="B6641" i="19"/>
  <c r="C6641" i="19"/>
  <c r="D6641" i="19"/>
  <c r="E6641" i="19"/>
  <c r="F6641" i="19" s="1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B6644" i="19"/>
  <c r="A6644" i="19" s="1"/>
  <c r="C6644" i="19"/>
  <c r="D6644" i="19"/>
  <c r="E6644" i="19"/>
  <c r="F6644" i="19" s="1"/>
  <c r="B6645" i="19"/>
  <c r="C6645" i="19"/>
  <c r="D6645" i="19"/>
  <c r="E6645" i="19"/>
  <c r="F6645" i="19"/>
  <c r="B6646" i="19"/>
  <c r="A6646" i="19" s="1"/>
  <c r="C6646" i="19"/>
  <c r="D6646" i="19"/>
  <c r="E6646" i="19"/>
  <c r="F6646" i="19"/>
  <c r="B6647" i="19"/>
  <c r="A6647" i="19" s="1"/>
  <c r="C6647" i="19"/>
  <c r="D6647" i="19"/>
  <c r="E6647" i="19"/>
  <c r="F6647" i="19"/>
  <c r="B6648" i="19"/>
  <c r="C6648" i="19"/>
  <c r="D6648" i="19"/>
  <c r="E6648" i="19"/>
  <c r="F6648" i="19" s="1"/>
  <c r="B6649" i="19"/>
  <c r="C6649" i="19"/>
  <c r="D6649" i="19"/>
  <c r="E6649" i="19"/>
  <c r="F6649" i="19"/>
  <c r="B6650" i="19"/>
  <c r="A6650" i="19" s="1"/>
  <c r="C6650" i="19"/>
  <c r="D6650" i="19"/>
  <c r="E6650" i="19"/>
  <c r="F6650" i="19" s="1"/>
  <c r="B6651" i="19"/>
  <c r="C6651" i="19"/>
  <c r="D6651" i="19"/>
  <c r="E6651" i="19"/>
  <c r="F6651" i="19"/>
  <c r="B6652" i="19"/>
  <c r="C6652" i="19"/>
  <c r="A6652" i="19" s="1"/>
  <c r="D6652" i="19"/>
  <c r="E6652" i="19"/>
  <c r="F6652" i="19"/>
  <c r="B6653" i="19"/>
  <c r="A6653" i="19" s="1"/>
  <c r="C6653" i="19"/>
  <c r="D6653" i="19"/>
  <c r="E6653" i="19"/>
  <c r="F6653" i="19"/>
  <c r="B6654" i="19"/>
  <c r="C6654" i="19"/>
  <c r="D6654" i="19"/>
  <c r="E6654" i="19"/>
  <c r="F6654" i="19"/>
  <c r="B6655" i="19"/>
  <c r="C6655" i="19"/>
  <c r="D6655" i="19"/>
  <c r="E6655" i="19"/>
  <c r="F6655" i="19"/>
  <c r="B6656" i="19"/>
  <c r="A6656" i="19" s="1"/>
  <c r="C6656" i="19"/>
  <c r="D6656" i="19"/>
  <c r="E6656" i="19"/>
  <c r="F6656" i="19"/>
  <c r="B6657" i="19"/>
  <c r="C6657" i="19"/>
  <c r="D6657" i="19"/>
  <c r="E6657" i="19"/>
  <c r="F6657" i="19" s="1"/>
  <c r="B6658" i="19"/>
  <c r="A6658" i="19" s="1"/>
  <c r="C6658" i="19"/>
  <c r="D6658" i="19"/>
  <c r="E6658" i="19"/>
  <c r="F6658" i="19" s="1"/>
  <c r="B6659" i="19"/>
  <c r="C6659" i="19"/>
  <c r="D6659" i="19"/>
  <c r="E6659" i="19"/>
  <c r="F6659" i="19"/>
  <c r="A6660" i="19"/>
  <c r="B6660" i="19"/>
  <c r="C6660" i="19"/>
  <c r="D6660" i="19"/>
  <c r="E6660" i="19"/>
  <c r="F6660" i="19"/>
  <c r="B6661" i="19"/>
  <c r="A6661" i="19" s="1"/>
  <c r="C6661" i="19"/>
  <c r="D6661" i="19"/>
  <c r="E6661" i="19"/>
  <c r="F6661" i="19"/>
  <c r="B6662" i="19"/>
  <c r="C6662" i="19"/>
  <c r="D6662" i="19"/>
  <c r="E6662" i="19"/>
  <c r="F6662" i="19" s="1"/>
  <c r="B6663" i="19"/>
  <c r="A6663" i="19" s="1"/>
  <c r="C6663" i="19"/>
  <c r="D6663" i="19"/>
  <c r="E6663" i="19"/>
  <c r="F6663" i="19"/>
  <c r="A6664" i="19"/>
  <c r="B6664" i="19"/>
  <c r="C6664" i="19"/>
  <c r="D6664" i="19"/>
  <c r="E6664" i="19"/>
  <c r="F6664" i="19"/>
  <c r="B6665" i="19"/>
  <c r="C6665" i="19"/>
  <c r="D6665" i="19"/>
  <c r="E6665" i="19"/>
  <c r="F6665" i="19" s="1"/>
  <c r="B6666" i="19"/>
  <c r="C6666" i="19"/>
  <c r="D6666" i="19"/>
  <c r="A6666" i="19" s="1"/>
  <c r="E6666" i="19"/>
  <c r="F6666" i="19" s="1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 s="1"/>
  <c r="B6669" i="19"/>
  <c r="C6669" i="19"/>
  <c r="D6669" i="19"/>
  <c r="E6669" i="19"/>
  <c r="F6669" i="19" s="1"/>
  <c r="B6670" i="19"/>
  <c r="A6670" i="19" s="1"/>
  <c r="C6670" i="19"/>
  <c r="D6670" i="19"/>
  <c r="E6670" i="19"/>
  <c r="F6670" i="19"/>
  <c r="B6671" i="19"/>
  <c r="A6671" i="19" s="1"/>
  <c r="C6671" i="19"/>
  <c r="D6671" i="19"/>
  <c r="E6671" i="19"/>
  <c r="F6671" i="19"/>
  <c r="B6672" i="19"/>
  <c r="A6672" i="19" s="1"/>
  <c r="C6672" i="19"/>
  <c r="D6672" i="19"/>
  <c r="E6672" i="19"/>
  <c r="F6672" i="19"/>
  <c r="B6673" i="19"/>
  <c r="C6673" i="19"/>
  <c r="D6673" i="19"/>
  <c r="E6673" i="19"/>
  <c r="F6673" i="19" s="1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B6676" i="19"/>
  <c r="C6676" i="19"/>
  <c r="D6676" i="19"/>
  <c r="E6676" i="19"/>
  <c r="F6676" i="19" s="1"/>
  <c r="B6677" i="19"/>
  <c r="C6677" i="19"/>
  <c r="D6677" i="19"/>
  <c r="E6677" i="19"/>
  <c r="F6677" i="19" s="1"/>
  <c r="B6678" i="19"/>
  <c r="A6678" i="19" s="1"/>
  <c r="C6678" i="19"/>
  <c r="D6678" i="19"/>
  <c r="E6678" i="19"/>
  <c r="F6678" i="19"/>
  <c r="B6679" i="19"/>
  <c r="C6679" i="19"/>
  <c r="D6679" i="19"/>
  <c r="A6679" i="19" s="1"/>
  <c r="E6679" i="19"/>
  <c r="F6679" i="19"/>
  <c r="B6680" i="19"/>
  <c r="C6680" i="19"/>
  <c r="D6680" i="19"/>
  <c r="E6680" i="19"/>
  <c r="F6680" i="19" s="1"/>
  <c r="B6681" i="19"/>
  <c r="C6681" i="19"/>
  <c r="D6681" i="19"/>
  <c r="E6681" i="19"/>
  <c r="F6681" i="19"/>
  <c r="B6682" i="19"/>
  <c r="A6682" i="19" s="1"/>
  <c r="C6682" i="19"/>
  <c r="D6682" i="19"/>
  <c r="E6682" i="19"/>
  <c r="F6682" i="19" s="1"/>
  <c r="B6683" i="19"/>
  <c r="A6683" i="19" s="1"/>
  <c r="C6683" i="19"/>
  <c r="D6683" i="19"/>
  <c r="E6683" i="19"/>
  <c r="F6683" i="19"/>
  <c r="B6684" i="19"/>
  <c r="C6684" i="19"/>
  <c r="A6684" i="19" s="1"/>
  <c r="D6684" i="19"/>
  <c r="E6684" i="19"/>
  <c r="F6684" i="19" s="1"/>
  <c r="B6685" i="19"/>
  <c r="A6685" i="19" s="1"/>
  <c r="C6685" i="19"/>
  <c r="D6685" i="19"/>
  <c r="E6685" i="19"/>
  <c r="F6685" i="19"/>
  <c r="B6686" i="19"/>
  <c r="A6686" i="19" s="1"/>
  <c r="C6686" i="19"/>
  <c r="D6686" i="19"/>
  <c r="E6686" i="19"/>
  <c r="F6686" i="19"/>
  <c r="B6687" i="19"/>
  <c r="C6687" i="19"/>
  <c r="D6687" i="19"/>
  <c r="E6687" i="19"/>
  <c r="F6687" i="19"/>
  <c r="B6688" i="19"/>
  <c r="A6688" i="19" s="1"/>
  <c r="C6688" i="19"/>
  <c r="D6688" i="19"/>
  <c r="E6688" i="19"/>
  <c r="F6688" i="19"/>
  <c r="B6689" i="19"/>
  <c r="C6689" i="19"/>
  <c r="D6689" i="19"/>
  <c r="E6689" i="19"/>
  <c r="F6689" i="19" s="1"/>
  <c r="B6690" i="19"/>
  <c r="A6690" i="19" s="1"/>
  <c r="C6690" i="19"/>
  <c r="D6690" i="19"/>
  <c r="E6690" i="19"/>
  <c r="F6690" i="19" s="1"/>
  <c r="B6691" i="19"/>
  <c r="C6691" i="19"/>
  <c r="A6691" i="19" s="1"/>
  <c r="D6691" i="19"/>
  <c r="E6691" i="19"/>
  <c r="F6691" i="19"/>
  <c r="A6692" i="19"/>
  <c r="B6692" i="19"/>
  <c r="C6692" i="19"/>
  <c r="D6692" i="19"/>
  <c r="E6692" i="19"/>
  <c r="F6692" i="19"/>
  <c r="B6693" i="19"/>
  <c r="C6693" i="19"/>
  <c r="D6693" i="19"/>
  <c r="E6693" i="19"/>
  <c r="F6693" i="19"/>
  <c r="B6694" i="19"/>
  <c r="A6694" i="19" s="1"/>
  <c r="C6694" i="19"/>
  <c r="D6694" i="19"/>
  <c r="E6694" i="19"/>
  <c r="F6694" i="19"/>
  <c r="B6695" i="19"/>
  <c r="A6695" i="19" s="1"/>
  <c r="C6695" i="19"/>
  <c r="D6695" i="19"/>
  <c r="E6695" i="19"/>
  <c r="F6695" i="19"/>
  <c r="B6696" i="19"/>
  <c r="A6696" i="19" s="1"/>
  <c r="C6696" i="19"/>
  <c r="D6696" i="19"/>
  <c r="E6696" i="19"/>
  <c r="F6696" i="19"/>
  <c r="B6697" i="19"/>
  <c r="C6697" i="19"/>
  <c r="D6697" i="19"/>
  <c r="E6697" i="19"/>
  <c r="F6697" i="19" s="1"/>
  <c r="B6698" i="19"/>
  <c r="C6698" i="19"/>
  <c r="D6698" i="19"/>
  <c r="A6698" i="19" s="1"/>
  <c r="E6698" i="19"/>
  <c r="F6698" i="19" s="1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 s="1"/>
  <c r="B6701" i="19"/>
  <c r="C6701" i="19"/>
  <c r="D6701" i="19"/>
  <c r="E6701" i="19"/>
  <c r="F6701" i="19" s="1"/>
  <c r="B6702" i="19"/>
  <c r="A6702" i="19" s="1"/>
  <c r="C6702" i="19"/>
  <c r="D6702" i="19"/>
  <c r="E6702" i="19"/>
  <c r="F6702" i="19"/>
  <c r="B6703" i="19"/>
  <c r="A6703" i="19" s="1"/>
  <c r="C6703" i="19"/>
  <c r="D6703" i="19"/>
  <c r="E6703" i="19"/>
  <c r="F6703" i="19"/>
  <c r="B6704" i="19"/>
  <c r="C6704" i="19"/>
  <c r="D6704" i="19"/>
  <c r="A6704" i="19" s="1"/>
  <c r="E6704" i="19"/>
  <c r="F6704" i="19"/>
  <c r="B6705" i="19"/>
  <c r="C6705" i="19"/>
  <c r="D6705" i="19"/>
  <c r="E6705" i="19"/>
  <c r="F6705" i="19" s="1"/>
  <c r="A6706" i="19"/>
  <c r="B6706" i="19"/>
  <c r="C6706" i="19"/>
  <c r="D6706" i="19"/>
  <c r="E6706" i="19"/>
  <c r="F6706" i="19"/>
  <c r="B6707" i="19"/>
  <c r="C6707" i="19"/>
  <c r="A6707" i="19" s="1"/>
  <c r="D6707" i="19"/>
  <c r="E6707" i="19"/>
  <c r="F6707" i="19"/>
  <c r="B6708" i="19"/>
  <c r="C6708" i="19"/>
  <c r="D6708" i="19"/>
  <c r="E6708" i="19"/>
  <c r="F6708" i="19" s="1"/>
  <c r="B6709" i="19"/>
  <c r="C6709" i="19"/>
  <c r="D6709" i="19"/>
  <c r="E6709" i="19"/>
  <c r="F6709" i="19"/>
  <c r="A6710" i="19"/>
  <c r="B6710" i="19"/>
  <c r="C6710" i="19"/>
  <c r="D6710" i="19"/>
  <c r="E6710" i="19"/>
  <c r="F6710" i="19"/>
  <c r="B6711" i="19"/>
  <c r="A6711" i="19" s="1"/>
  <c r="C6711" i="19"/>
  <c r="D6711" i="19"/>
  <c r="E6711" i="19"/>
  <c r="F6711" i="19"/>
  <c r="B6712" i="19"/>
  <c r="A6712" i="19" s="1"/>
  <c r="C6712" i="19"/>
  <c r="D6712" i="19"/>
  <c r="E6712" i="19"/>
  <c r="F6712" i="19" s="1"/>
  <c r="B6713" i="19"/>
  <c r="C6713" i="19"/>
  <c r="D6713" i="19"/>
  <c r="E6713" i="19"/>
  <c r="F6713" i="19" s="1"/>
  <c r="B6714" i="19"/>
  <c r="A6714" i="19" s="1"/>
  <c r="C6714" i="19"/>
  <c r="D6714" i="19"/>
  <c r="E6714" i="19"/>
  <c r="F6714" i="19" s="1"/>
  <c r="B6715" i="19"/>
  <c r="A6715" i="19" s="1"/>
  <c r="C6715" i="19"/>
  <c r="D6715" i="19"/>
  <c r="E6715" i="19"/>
  <c r="F6715" i="19"/>
  <c r="B6716" i="19"/>
  <c r="C6716" i="19"/>
  <c r="A6716" i="19" s="1"/>
  <c r="D6716" i="19"/>
  <c r="E6716" i="19"/>
  <c r="F6716" i="19" s="1"/>
  <c r="B6717" i="19"/>
  <c r="A6717" i="19" s="1"/>
  <c r="C6717" i="19"/>
  <c r="D6717" i="19"/>
  <c r="E6717" i="19"/>
  <c r="F6717" i="19"/>
  <c r="B6718" i="19"/>
  <c r="A6718" i="19" s="1"/>
  <c r="C6718" i="19"/>
  <c r="D6718" i="19"/>
  <c r="E6718" i="19"/>
  <c r="F6718" i="19"/>
  <c r="B6719" i="19"/>
  <c r="C6719" i="19"/>
  <c r="D6719" i="19"/>
  <c r="E6719" i="19"/>
  <c r="F6719" i="19"/>
  <c r="B6720" i="19"/>
  <c r="C6720" i="19"/>
  <c r="D6720" i="19"/>
  <c r="E6720" i="19"/>
  <c r="F6720" i="19"/>
  <c r="B6721" i="19"/>
  <c r="C6721" i="19"/>
  <c r="D6721" i="19"/>
  <c r="E6721" i="19"/>
  <c r="F6721" i="19" s="1"/>
  <c r="B6722" i="19"/>
  <c r="C6722" i="19"/>
  <c r="D6722" i="19"/>
  <c r="A6722" i="19" s="1"/>
  <c r="E6722" i="19"/>
  <c r="F6722" i="19" s="1"/>
  <c r="B6723" i="19"/>
  <c r="C6723" i="19"/>
  <c r="D6723" i="19"/>
  <c r="E6723" i="19"/>
  <c r="F6723" i="19"/>
  <c r="A6724" i="19"/>
  <c r="B6724" i="19"/>
  <c r="C6724" i="19"/>
  <c r="D6724" i="19"/>
  <c r="E6724" i="19"/>
  <c r="F6724" i="19"/>
  <c r="B6725" i="19"/>
  <c r="A6725" i="19" s="1"/>
  <c r="C6725" i="19"/>
  <c r="D6725" i="19"/>
  <c r="E6725" i="19"/>
  <c r="F6725" i="19"/>
  <c r="B6726" i="19"/>
  <c r="A6726" i="19" s="1"/>
  <c r="C6726" i="19"/>
  <c r="D6726" i="19"/>
  <c r="E6726" i="19"/>
  <c r="F6726" i="19" s="1"/>
  <c r="B6727" i="19"/>
  <c r="A6727" i="19" s="1"/>
  <c r="C6727" i="19"/>
  <c r="D6727" i="19"/>
  <c r="E6727" i="19"/>
  <c r="F6727" i="19"/>
  <c r="B6728" i="19"/>
  <c r="A6728" i="19" s="1"/>
  <c r="C6728" i="19"/>
  <c r="D6728" i="19"/>
  <c r="E6728" i="19"/>
  <c r="F6728" i="19"/>
  <c r="B6729" i="19"/>
  <c r="A6729" i="19" s="1"/>
  <c r="C6729" i="19"/>
  <c r="D6729" i="19"/>
  <c r="E6729" i="19"/>
  <c r="F6729" i="19" s="1"/>
  <c r="B6730" i="19"/>
  <c r="C6730" i="19"/>
  <c r="D6730" i="19"/>
  <c r="A6730" i="19" s="1"/>
  <c r="E6730" i="19"/>
  <c r="F6730" i="19"/>
  <c r="A6731" i="19"/>
  <c r="B6731" i="19"/>
  <c r="C6731" i="19"/>
  <c r="D6731" i="19"/>
  <c r="E6731" i="19"/>
  <c r="F6731" i="19"/>
  <c r="B6732" i="19"/>
  <c r="A6732" i="19" s="1"/>
  <c r="C6732" i="19"/>
  <c r="D6732" i="19"/>
  <c r="E6732" i="19"/>
  <c r="F6732" i="19" s="1"/>
  <c r="B6733" i="19"/>
  <c r="A6733" i="19" s="1"/>
  <c r="C6733" i="19"/>
  <c r="D6733" i="19"/>
  <c r="E6733" i="19"/>
  <c r="F6733" i="19"/>
  <c r="B6734" i="19"/>
  <c r="C6734" i="19"/>
  <c r="D6734" i="19"/>
  <c r="E6734" i="19"/>
  <c r="F6734" i="19" s="1"/>
  <c r="A6735" i="19"/>
  <c r="B6735" i="19"/>
  <c r="C6735" i="19"/>
  <c r="D6735" i="19"/>
  <c r="E6735" i="19"/>
  <c r="F6735" i="19"/>
  <c r="B6736" i="19"/>
  <c r="C6736" i="19"/>
  <c r="A6736" i="19" s="1"/>
  <c r="D6736" i="19"/>
  <c r="E6736" i="19"/>
  <c r="F6736" i="19"/>
  <c r="B6737" i="19"/>
  <c r="C6737" i="19"/>
  <c r="D6737" i="19"/>
  <c r="E6737" i="19"/>
  <c r="F6737" i="19"/>
  <c r="A6738" i="19"/>
  <c r="B6738" i="19"/>
  <c r="C6738" i="19"/>
  <c r="D6738" i="19"/>
  <c r="E6738" i="19"/>
  <c r="F6738" i="19" s="1"/>
  <c r="B6739" i="19"/>
  <c r="A6739" i="19" s="1"/>
  <c r="C6739" i="19"/>
  <c r="D6739" i="19"/>
  <c r="E6739" i="19"/>
  <c r="F6739" i="19"/>
  <c r="A6740" i="19"/>
  <c r="B6740" i="19"/>
  <c r="C6740" i="19"/>
  <c r="D6740" i="19"/>
  <c r="E6740" i="19"/>
  <c r="F6740" i="19" s="1"/>
  <c r="B6741" i="19"/>
  <c r="C6741" i="19"/>
  <c r="D6741" i="19"/>
  <c r="E6741" i="19"/>
  <c r="F6741" i="19" s="1"/>
  <c r="B6742" i="19"/>
  <c r="A6742" i="19" s="1"/>
  <c r="C6742" i="19"/>
  <c r="D6742" i="19"/>
  <c r="E6742" i="19"/>
  <c r="F6742" i="19"/>
  <c r="A6743" i="19"/>
  <c r="B6743" i="19"/>
  <c r="C6743" i="19"/>
  <c r="D6743" i="19"/>
  <c r="E6743" i="19"/>
  <c r="F6743" i="19"/>
  <c r="B6744" i="19"/>
  <c r="C6744" i="19"/>
  <c r="D6744" i="19"/>
  <c r="E6744" i="19"/>
  <c r="F6744" i="19" s="1"/>
  <c r="B6745" i="19"/>
  <c r="C6745" i="19"/>
  <c r="D6745" i="19"/>
  <c r="E6745" i="19"/>
  <c r="F6745" i="19"/>
  <c r="B6746" i="19"/>
  <c r="A6746" i="19" s="1"/>
  <c r="C6746" i="19"/>
  <c r="D6746" i="19"/>
  <c r="E6746" i="19"/>
  <c r="F6746" i="19" s="1"/>
  <c r="B6747" i="19"/>
  <c r="C6747" i="19"/>
  <c r="D6747" i="19"/>
  <c r="A6747" i="19" s="1"/>
  <c r="E6747" i="19"/>
  <c r="F6747" i="19"/>
  <c r="B6748" i="19"/>
  <c r="C6748" i="19"/>
  <c r="D6748" i="19"/>
  <c r="E6748" i="19"/>
  <c r="F6748" i="19"/>
  <c r="B6749" i="19"/>
  <c r="A6749" i="19" s="1"/>
  <c r="C6749" i="19"/>
  <c r="D6749" i="19"/>
  <c r="E6749" i="19"/>
  <c r="F6749" i="19"/>
  <c r="B6750" i="19"/>
  <c r="C6750" i="19"/>
  <c r="D6750" i="19"/>
  <c r="A6750" i="19" s="1"/>
  <c r="E6750" i="19"/>
  <c r="F6750" i="19"/>
  <c r="B6751" i="19"/>
  <c r="A6751" i="19" s="1"/>
  <c r="C6751" i="19"/>
  <c r="D6751" i="19"/>
  <c r="E6751" i="19"/>
  <c r="F6751" i="19"/>
  <c r="B6752" i="19"/>
  <c r="A6752" i="19" s="1"/>
  <c r="C6752" i="19"/>
  <c r="D6752" i="19"/>
  <c r="E6752" i="19"/>
  <c r="F6752" i="19" s="1"/>
  <c r="B6753" i="19"/>
  <c r="A6753" i="19" s="1"/>
  <c r="C6753" i="19"/>
  <c r="D6753" i="19"/>
  <c r="E6753" i="19"/>
  <c r="F6753" i="19" s="1"/>
  <c r="A6754" i="19"/>
  <c r="B6754" i="19"/>
  <c r="C6754" i="19"/>
  <c r="D6754" i="19"/>
  <c r="E6754" i="19"/>
  <c r="F6754" i="19" s="1"/>
  <c r="B6755" i="19"/>
  <c r="C6755" i="19"/>
  <c r="D6755" i="19"/>
  <c r="E6755" i="19"/>
  <c r="F6755" i="19"/>
  <c r="A6756" i="19"/>
  <c r="B6756" i="19"/>
  <c r="C6756" i="19"/>
  <c r="D6756" i="19"/>
  <c r="E6756" i="19"/>
  <c r="F6756" i="19"/>
  <c r="B6757" i="19"/>
  <c r="C6757" i="19"/>
  <c r="D6757" i="19"/>
  <c r="E6757" i="19"/>
  <c r="F6757" i="19"/>
  <c r="B6758" i="19"/>
  <c r="C6758" i="19"/>
  <c r="D6758" i="19"/>
  <c r="E6758" i="19"/>
  <c r="F6758" i="19" s="1"/>
  <c r="B6759" i="19"/>
  <c r="A6759" i="19" s="1"/>
  <c r="C6759" i="19"/>
  <c r="D6759" i="19"/>
  <c r="E6759" i="19"/>
  <c r="F6759" i="19"/>
  <c r="B6760" i="19"/>
  <c r="A6760" i="19" s="1"/>
  <c r="C6760" i="19"/>
  <c r="D6760" i="19"/>
  <c r="E6760" i="19"/>
  <c r="F6760" i="19"/>
  <c r="B6761" i="19"/>
  <c r="C6761" i="19"/>
  <c r="D6761" i="19"/>
  <c r="E6761" i="19"/>
  <c r="F6761" i="19" s="1"/>
  <c r="B6762" i="19"/>
  <c r="C6762" i="19"/>
  <c r="D6762" i="19"/>
  <c r="A6762" i="19" s="1"/>
  <c r="E6762" i="19"/>
  <c r="F6762" i="19" s="1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 s="1"/>
  <c r="B6765" i="19"/>
  <c r="C6765" i="19"/>
  <c r="D6765" i="19"/>
  <c r="E6765" i="19"/>
  <c r="F6765" i="19" s="1"/>
  <c r="B6766" i="19"/>
  <c r="C6766" i="19"/>
  <c r="D6766" i="19"/>
  <c r="E6766" i="19"/>
  <c r="F6766" i="19"/>
  <c r="B6767" i="19"/>
  <c r="A6767" i="19" s="1"/>
  <c r="C6767" i="19"/>
  <c r="D6767" i="19"/>
  <c r="E6767" i="19"/>
  <c r="F6767" i="19"/>
  <c r="B6768" i="19"/>
  <c r="A6768" i="19" s="1"/>
  <c r="C6768" i="19"/>
  <c r="D6768" i="19"/>
  <c r="E6768" i="19"/>
  <c r="F6768" i="19"/>
  <c r="B6769" i="19"/>
  <c r="C6769" i="19"/>
  <c r="D6769" i="19"/>
  <c r="E6769" i="19"/>
  <c r="F6769" i="19" s="1"/>
  <c r="A6770" i="19"/>
  <c r="B6770" i="19"/>
  <c r="C6770" i="19"/>
  <c r="D6770" i="19"/>
  <c r="E6770" i="19"/>
  <c r="F6770" i="19" s="1"/>
  <c r="A6771" i="19"/>
  <c r="B6771" i="19"/>
  <c r="C6771" i="19"/>
  <c r="D6771" i="19"/>
  <c r="E6771" i="19"/>
  <c r="F6771" i="19"/>
  <c r="B6772" i="19"/>
  <c r="C6772" i="19"/>
  <c r="A6772" i="19" s="1"/>
  <c r="D6772" i="19"/>
  <c r="E6772" i="19"/>
  <c r="F6772" i="19" s="1"/>
  <c r="B6773" i="19"/>
  <c r="C6773" i="19"/>
  <c r="D6773" i="19"/>
  <c r="E6773" i="19"/>
  <c r="F6773" i="19" s="1"/>
  <c r="A6774" i="19"/>
  <c r="B6774" i="19"/>
  <c r="C6774" i="19"/>
  <c r="D6774" i="19"/>
  <c r="E6774" i="19"/>
  <c r="F6774" i="19"/>
  <c r="B6775" i="19"/>
  <c r="C6775" i="19"/>
  <c r="A6775" i="19" s="1"/>
  <c r="D6775" i="19"/>
  <c r="E6775" i="19"/>
  <c r="F6775" i="19"/>
  <c r="B6776" i="19"/>
  <c r="C6776" i="19"/>
  <c r="D6776" i="19"/>
  <c r="E6776" i="19"/>
  <c r="F6776" i="19"/>
  <c r="B6777" i="19"/>
  <c r="C6777" i="19"/>
  <c r="D6777" i="19"/>
  <c r="E6777" i="19"/>
  <c r="F6777" i="19"/>
  <c r="A6778" i="19"/>
  <c r="B6778" i="19"/>
  <c r="C6778" i="19"/>
  <c r="D6778" i="19"/>
  <c r="E6778" i="19"/>
  <c r="F6778" i="19" s="1"/>
  <c r="B6779" i="19"/>
  <c r="C6779" i="19"/>
  <c r="D6779" i="19"/>
  <c r="E6779" i="19"/>
  <c r="F6779" i="19"/>
  <c r="B6780" i="19"/>
  <c r="C6780" i="19"/>
  <c r="A6780" i="19" s="1"/>
  <c r="D6780" i="19"/>
  <c r="E6780" i="19"/>
  <c r="F6780" i="19"/>
  <c r="B6781" i="19"/>
  <c r="A6781" i="19" s="1"/>
  <c r="C6781" i="19"/>
  <c r="D6781" i="19"/>
  <c r="E6781" i="19"/>
  <c r="F6781" i="19"/>
  <c r="B6782" i="19"/>
  <c r="A6782" i="19" s="1"/>
  <c r="C6782" i="19"/>
  <c r="D6782" i="19"/>
  <c r="E6782" i="19"/>
  <c r="F6782" i="19"/>
  <c r="B6783" i="19"/>
  <c r="C6783" i="19"/>
  <c r="D6783" i="19"/>
  <c r="E6783" i="19"/>
  <c r="F6783" i="19"/>
  <c r="B6784" i="19"/>
  <c r="C6784" i="19"/>
  <c r="D6784" i="19"/>
  <c r="E6784" i="19"/>
  <c r="F6784" i="19"/>
  <c r="B6785" i="19"/>
  <c r="C6785" i="19"/>
  <c r="D6785" i="19"/>
  <c r="E6785" i="19"/>
  <c r="F6785" i="19" s="1"/>
  <c r="B6786" i="19"/>
  <c r="A6786" i="19" s="1"/>
  <c r="C6786" i="19"/>
  <c r="D6786" i="19"/>
  <c r="E6786" i="19"/>
  <c r="F6786" i="19" s="1"/>
  <c r="B6787" i="19"/>
  <c r="C6787" i="19"/>
  <c r="A6787" i="19" s="1"/>
  <c r="D6787" i="19"/>
  <c r="E6787" i="19"/>
  <c r="F6787" i="19"/>
  <c r="A6788" i="19"/>
  <c r="B6788" i="19"/>
  <c r="C6788" i="19"/>
  <c r="D6788" i="19"/>
  <c r="E6788" i="19"/>
  <c r="F6788" i="19" s="1"/>
  <c r="B6789" i="19"/>
  <c r="A6789" i="19" s="1"/>
  <c r="C6789" i="19"/>
  <c r="D6789" i="19"/>
  <c r="E6789" i="19"/>
  <c r="F6789" i="19"/>
  <c r="B6790" i="19"/>
  <c r="A6790" i="19" s="1"/>
  <c r="C6790" i="19"/>
  <c r="D6790" i="19"/>
  <c r="E6790" i="19"/>
  <c r="F6790" i="19" s="1"/>
  <c r="B6791" i="19"/>
  <c r="A6791" i="19" s="1"/>
  <c r="C6791" i="19"/>
  <c r="D6791" i="19"/>
  <c r="E6791" i="19"/>
  <c r="F6791" i="19"/>
  <c r="B6792" i="19"/>
  <c r="A6792" i="19" s="1"/>
  <c r="C6792" i="19"/>
  <c r="D6792" i="19"/>
  <c r="E6792" i="19"/>
  <c r="F6792" i="19"/>
  <c r="B6793" i="19"/>
  <c r="A6793" i="19" s="1"/>
  <c r="C6793" i="19"/>
  <c r="D6793" i="19"/>
  <c r="E6793" i="19"/>
  <c r="F6793" i="19" s="1"/>
  <c r="B6794" i="19"/>
  <c r="C6794" i="19"/>
  <c r="D6794" i="19"/>
  <c r="A6794" i="19" s="1"/>
  <c r="E6794" i="19"/>
  <c r="F6794" i="19" s="1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 s="1"/>
  <c r="B6797" i="19"/>
  <c r="A6797" i="19" s="1"/>
  <c r="C6797" i="19"/>
  <c r="D6797" i="19"/>
  <c r="E6797" i="19"/>
  <c r="F6797" i="19" s="1"/>
  <c r="B6798" i="19"/>
  <c r="A6798" i="19" s="1"/>
  <c r="C6798" i="19"/>
  <c r="D6798" i="19"/>
  <c r="E6798" i="19"/>
  <c r="F6798" i="19" s="1"/>
  <c r="B6799" i="19"/>
  <c r="A6799" i="19" s="1"/>
  <c r="C6799" i="19"/>
  <c r="D6799" i="19"/>
  <c r="E6799" i="19"/>
  <c r="F6799" i="19"/>
  <c r="B6800" i="19"/>
  <c r="C6800" i="19"/>
  <c r="D6800" i="19"/>
  <c r="A6800" i="19" s="1"/>
  <c r="E6800" i="19"/>
  <c r="F6800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B6803" i="19"/>
  <c r="C6803" i="19"/>
  <c r="D6803" i="19"/>
  <c r="E6803" i="19"/>
  <c r="F6803" i="19"/>
  <c r="B6804" i="19"/>
  <c r="A6804" i="19" s="1"/>
  <c r="C6804" i="19"/>
  <c r="D6804" i="19"/>
  <c r="E6804" i="19"/>
  <c r="F6804" i="19" s="1"/>
  <c r="B6805" i="19"/>
  <c r="A6805" i="19" s="1"/>
  <c r="C6805" i="19"/>
  <c r="D6805" i="19"/>
  <c r="E6805" i="19"/>
  <c r="F6805" i="19"/>
  <c r="B6806" i="19"/>
  <c r="C6806" i="19"/>
  <c r="D6806" i="19"/>
  <c r="E6806" i="19"/>
  <c r="F6806" i="19"/>
  <c r="B6807" i="19"/>
  <c r="A6807" i="19" s="1"/>
  <c r="C6807" i="19"/>
  <c r="D6807" i="19"/>
  <c r="E6807" i="19"/>
  <c r="F6807" i="19"/>
  <c r="B6808" i="19"/>
  <c r="C6808" i="19"/>
  <c r="D6808" i="19"/>
  <c r="E6808" i="19"/>
  <c r="F6808" i="19" s="1"/>
  <c r="B6809" i="19"/>
  <c r="C6809" i="19"/>
  <c r="D6809" i="19"/>
  <c r="E6809" i="19"/>
  <c r="F6809" i="19"/>
  <c r="B6810" i="19"/>
  <c r="A6810" i="19" s="1"/>
  <c r="C6810" i="19"/>
  <c r="D6810" i="19"/>
  <c r="E6810" i="19"/>
  <c r="F6810" i="19" s="1"/>
  <c r="A6811" i="19"/>
  <c r="B6811" i="19"/>
  <c r="C6811" i="19"/>
  <c r="D6811" i="19"/>
  <c r="E6811" i="19"/>
  <c r="F6811" i="19"/>
  <c r="B6812" i="19"/>
  <c r="C6812" i="19"/>
  <c r="A6812" i="19" s="1"/>
  <c r="D6812" i="19"/>
  <c r="E6812" i="19"/>
  <c r="F6812" i="19" s="1"/>
  <c r="B6813" i="19"/>
  <c r="A6813" i="19" s="1"/>
  <c r="C6813" i="19"/>
  <c r="D6813" i="19"/>
  <c r="E6813" i="19"/>
  <c r="F6813" i="19"/>
  <c r="B6814" i="19"/>
  <c r="A6814" i="19" s="1"/>
  <c r="C6814" i="19"/>
  <c r="D6814" i="19"/>
  <c r="E6814" i="19"/>
  <c r="F6814" i="19"/>
  <c r="B6815" i="19"/>
  <c r="C6815" i="19"/>
  <c r="D6815" i="19"/>
  <c r="E6815" i="19"/>
  <c r="F6815" i="19"/>
  <c r="B6816" i="19"/>
  <c r="A6816" i="19" s="1"/>
  <c r="C6816" i="19"/>
  <c r="D6816" i="19"/>
  <c r="E6816" i="19"/>
  <c r="F6816" i="19"/>
  <c r="B6817" i="19"/>
  <c r="C6817" i="19"/>
  <c r="D6817" i="19"/>
  <c r="E6817" i="19"/>
  <c r="F6817" i="19" s="1"/>
  <c r="B6818" i="19"/>
  <c r="C6818" i="19"/>
  <c r="D6818" i="19"/>
  <c r="E6818" i="19"/>
  <c r="F6818" i="19" s="1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 s="1"/>
  <c r="B6821" i="19"/>
  <c r="C6821" i="19"/>
  <c r="D6821" i="19"/>
  <c r="E6821" i="19"/>
  <c r="F6821" i="19"/>
  <c r="B6822" i="19"/>
  <c r="A6822" i="19" s="1"/>
  <c r="C6822" i="19"/>
  <c r="D6822" i="19"/>
  <c r="E6822" i="19"/>
  <c r="F6822" i="19"/>
  <c r="B6823" i="19"/>
  <c r="C6823" i="19"/>
  <c r="D6823" i="19"/>
  <c r="E6823" i="19"/>
  <c r="F6823" i="19"/>
  <c r="B6824" i="19"/>
  <c r="A6824" i="19" s="1"/>
  <c r="C6824" i="19"/>
  <c r="D6824" i="19"/>
  <c r="E6824" i="19"/>
  <c r="F6824" i="19"/>
  <c r="B6825" i="19"/>
  <c r="C6825" i="19"/>
  <c r="D6825" i="19"/>
  <c r="E6825" i="19"/>
  <c r="F6825" i="19" s="1"/>
  <c r="B6826" i="19"/>
  <c r="C6826" i="19"/>
  <c r="D6826" i="19"/>
  <c r="A6826" i="19" s="1"/>
  <c r="E6826" i="19"/>
  <c r="F6826" i="19"/>
  <c r="B6827" i="19"/>
  <c r="C6827" i="19"/>
  <c r="A6827" i="19" s="1"/>
  <c r="D6827" i="19"/>
  <c r="E6827" i="19"/>
  <c r="F6827" i="19"/>
  <c r="B6828" i="19"/>
  <c r="A6828" i="19" s="1"/>
  <c r="C6828" i="19"/>
  <c r="D6828" i="19"/>
  <c r="E6828" i="19"/>
  <c r="F6828" i="19" s="1"/>
  <c r="B6829" i="19"/>
  <c r="A6829" i="19" s="1"/>
  <c r="C6829" i="19"/>
  <c r="D6829" i="19"/>
  <c r="E6829" i="19"/>
  <c r="F6829" i="19"/>
  <c r="B6830" i="19"/>
  <c r="C6830" i="19"/>
  <c r="D6830" i="19"/>
  <c r="E6830" i="19"/>
  <c r="F6830" i="19" s="1"/>
  <c r="A6831" i="19"/>
  <c r="B6831" i="19"/>
  <c r="C6831" i="19"/>
  <c r="D6831" i="19"/>
  <c r="E6831" i="19"/>
  <c r="F6831" i="19"/>
  <c r="B6832" i="19"/>
  <c r="C6832" i="19"/>
  <c r="A6832" i="19" s="1"/>
  <c r="D6832" i="19"/>
  <c r="E6832" i="19"/>
  <c r="F6832" i="19"/>
  <c r="B6833" i="19"/>
  <c r="C6833" i="19"/>
  <c r="D6833" i="19"/>
  <c r="E6833" i="19"/>
  <c r="F6833" i="19"/>
  <c r="A6834" i="19"/>
  <c r="B6834" i="19"/>
  <c r="C6834" i="19"/>
  <c r="D6834" i="19"/>
  <c r="E6834" i="19"/>
  <c r="F6834" i="19" s="1"/>
  <c r="B6835" i="19"/>
  <c r="A6835" i="19" s="1"/>
  <c r="C6835" i="19"/>
  <c r="D6835" i="19"/>
  <c r="E6835" i="19"/>
  <c r="F6835" i="19"/>
  <c r="A6836" i="19"/>
  <c r="B6836" i="19"/>
  <c r="C6836" i="19"/>
  <c r="D6836" i="19"/>
  <c r="E6836" i="19"/>
  <c r="F6836" i="19" s="1"/>
  <c r="B6837" i="19"/>
  <c r="A6837" i="19" s="1"/>
  <c r="C6837" i="19"/>
  <c r="D6837" i="19"/>
  <c r="E6837" i="19"/>
  <c r="F6837" i="19" s="1"/>
  <c r="B6838" i="19"/>
  <c r="A6838" i="19" s="1"/>
  <c r="C6838" i="19"/>
  <c r="D6838" i="19"/>
  <c r="E6838" i="19"/>
  <c r="F6838" i="19"/>
  <c r="B6839" i="19"/>
  <c r="A6839" i="19" s="1"/>
  <c r="C6839" i="19"/>
  <c r="D6839" i="19"/>
  <c r="E6839" i="19"/>
  <c r="F6839" i="19"/>
  <c r="B6840" i="19"/>
  <c r="C6840" i="19"/>
  <c r="D6840" i="19"/>
  <c r="E6840" i="19"/>
  <c r="F6840" i="19" s="1"/>
  <c r="B6841" i="19"/>
  <c r="C6841" i="19"/>
  <c r="D6841" i="19"/>
  <c r="E6841" i="19"/>
  <c r="F6841" i="19"/>
  <c r="B6842" i="19"/>
  <c r="A6842" i="19" s="1"/>
  <c r="C6842" i="19"/>
  <c r="D6842" i="19"/>
  <c r="E6842" i="19"/>
  <c r="F6842" i="19" s="1"/>
  <c r="B6843" i="19"/>
  <c r="C6843" i="19"/>
  <c r="D6843" i="19"/>
  <c r="A6843" i="19" s="1"/>
  <c r="E6843" i="19"/>
  <c r="F6843" i="19"/>
  <c r="A6844" i="19"/>
  <c r="B6844" i="19"/>
  <c r="C6844" i="19"/>
  <c r="D6844" i="19"/>
  <c r="E6844" i="19"/>
  <c r="F6844" i="19"/>
  <c r="B6845" i="19"/>
  <c r="C6845" i="19"/>
  <c r="D6845" i="19"/>
  <c r="E6845" i="19"/>
  <c r="F6845" i="19"/>
  <c r="B6846" i="19"/>
  <c r="A6846" i="19" s="1"/>
  <c r="C6846" i="19"/>
  <c r="D6846" i="19"/>
  <c r="E6846" i="19"/>
  <c r="F6846" i="19"/>
  <c r="B6847" i="19"/>
  <c r="C6847" i="19"/>
  <c r="D6847" i="19"/>
  <c r="E6847" i="19"/>
  <c r="F6847" i="19"/>
  <c r="B6848" i="19"/>
  <c r="C6848" i="19"/>
  <c r="D6848" i="19"/>
  <c r="E6848" i="19"/>
  <c r="F6848" i="19"/>
  <c r="B6849" i="19"/>
  <c r="C6849" i="19"/>
  <c r="D6849" i="19"/>
  <c r="E6849" i="19"/>
  <c r="F6849" i="19" s="1"/>
  <c r="B6850" i="19"/>
  <c r="A6850" i="19" s="1"/>
  <c r="C6850" i="19"/>
  <c r="D6850" i="19"/>
  <c r="E6850" i="19"/>
  <c r="F6850" i="19" s="1"/>
  <c r="B6851" i="19"/>
  <c r="C6851" i="19"/>
  <c r="A6851" i="19" s="1"/>
  <c r="D6851" i="19"/>
  <c r="E6851" i="19"/>
  <c r="F6851" i="19"/>
  <c r="A6852" i="19"/>
  <c r="B6852" i="19"/>
  <c r="C6852" i="19"/>
  <c r="D6852" i="19"/>
  <c r="E6852" i="19"/>
  <c r="F6852" i="19" s="1"/>
  <c r="B6853" i="19"/>
  <c r="A6853" i="19" s="1"/>
  <c r="C6853" i="19"/>
  <c r="D6853" i="19"/>
  <c r="E6853" i="19"/>
  <c r="F6853" i="19"/>
  <c r="B6854" i="19"/>
  <c r="A6854" i="19" s="1"/>
  <c r="C6854" i="19"/>
  <c r="D6854" i="19"/>
  <c r="E6854" i="19"/>
  <c r="F6854" i="19" s="1"/>
  <c r="B6855" i="19"/>
  <c r="A6855" i="19" s="1"/>
  <c r="C6855" i="19"/>
  <c r="D6855" i="19"/>
  <c r="E6855" i="19"/>
  <c r="F6855" i="19"/>
  <c r="B6856" i="19"/>
  <c r="A6856" i="19" s="1"/>
  <c r="C6856" i="19"/>
  <c r="D6856" i="19"/>
  <c r="E6856" i="19"/>
  <c r="F6856" i="19"/>
  <c r="B6857" i="19"/>
  <c r="A6857" i="19" s="1"/>
  <c r="C6857" i="19"/>
  <c r="D6857" i="19"/>
  <c r="E6857" i="19"/>
  <c r="F6857" i="19" s="1"/>
  <c r="B6858" i="19"/>
  <c r="C6858" i="19"/>
  <c r="D6858" i="19"/>
  <c r="A6858" i="19" s="1"/>
  <c r="E6858" i="19"/>
  <c r="F6858" i="19"/>
  <c r="B6859" i="19"/>
  <c r="C6859" i="19"/>
  <c r="A6859" i="19" s="1"/>
  <c r="D6859" i="19"/>
  <c r="E6859" i="19"/>
  <c r="F6859" i="19"/>
  <c r="B6860" i="19"/>
  <c r="A6860" i="19" s="1"/>
  <c r="C6860" i="19"/>
  <c r="D6860" i="19"/>
  <c r="E6860" i="19"/>
  <c r="F6860" i="19" s="1"/>
  <c r="B6861" i="19"/>
  <c r="A6861" i="19" s="1"/>
  <c r="C6861" i="19"/>
  <c r="D6861" i="19"/>
  <c r="E6861" i="19"/>
  <c r="F6861" i="19"/>
  <c r="B6862" i="19"/>
  <c r="C6862" i="19"/>
  <c r="D6862" i="19"/>
  <c r="E6862" i="19"/>
  <c r="F6862" i="19" s="1"/>
  <c r="B6863" i="19"/>
  <c r="A6863" i="19" s="1"/>
  <c r="C6863" i="19"/>
  <c r="D6863" i="19"/>
  <c r="E6863" i="19"/>
  <c r="F6863" i="19"/>
  <c r="B6864" i="19"/>
  <c r="C6864" i="19"/>
  <c r="D6864" i="19"/>
  <c r="A6864" i="19" s="1"/>
  <c r="E6864" i="19"/>
  <c r="F6864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B6867" i="19"/>
  <c r="A6867" i="19" s="1"/>
  <c r="C6867" i="19"/>
  <c r="D6867" i="19"/>
  <c r="E6867" i="19"/>
  <c r="F6867" i="19"/>
  <c r="B6868" i="19"/>
  <c r="A6868" i="19" s="1"/>
  <c r="C6868" i="19"/>
  <c r="D6868" i="19"/>
  <c r="E6868" i="19"/>
  <c r="F6868" i="19" s="1"/>
  <c r="B6869" i="19"/>
  <c r="A6869" i="19" s="1"/>
  <c r="C6869" i="19"/>
  <c r="D6869" i="19"/>
  <c r="E6869" i="19"/>
  <c r="F6869" i="19"/>
  <c r="B6870" i="19"/>
  <c r="C6870" i="19"/>
  <c r="D6870" i="19"/>
  <c r="E6870" i="19"/>
  <c r="F6870" i="19"/>
  <c r="B6871" i="19"/>
  <c r="A6871" i="19" s="1"/>
  <c r="C6871" i="19"/>
  <c r="D6871" i="19"/>
  <c r="E6871" i="19"/>
  <c r="F6871" i="19"/>
  <c r="B6872" i="19"/>
  <c r="C6872" i="19"/>
  <c r="D6872" i="19"/>
  <c r="E6872" i="19"/>
  <c r="F6872" i="19" s="1"/>
  <c r="B6873" i="19"/>
  <c r="C6873" i="19"/>
  <c r="D6873" i="19"/>
  <c r="E6873" i="19"/>
  <c r="F6873" i="19"/>
  <c r="B6874" i="19"/>
  <c r="A6874" i="19" s="1"/>
  <c r="C6874" i="19"/>
  <c r="D6874" i="19"/>
  <c r="E6874" i="19"/>
  <c r="F6874" i="19" s="1"/>
  <c r="B6875" i="19"/>
  <c r="C6875" i="19"/>
  <c r="A6875" i="19" s="1"/>
  <c r="D6875" i="19"/>
  <c r="E6875" i="19"/>
  <c r="F6875" i="19"/>
  <c r="B6876" i="19"/>
  <c r="C6876" i="19"/>
  <c r="A6876" i="19" s="1"/>
  <c r="D6876" i="19"/>
  <c r="E6876" i="19"/>
  <c r="F6876" i="19" s="1"/>
  <c r="B6877" i="19"/>
  <c r="A6877" i="19" s="1"/>
  <c r="C6877" i="19"/>
  <c r="D6877" i="19"/>
  <c r="E6877" i="19"/>
  <c r="F6877" i="19"/>
  <c r="B6878" i="19"/>
  <c r="A6878" i="19" s="1"/>
  <c r="C6878" i="19"/>
  <c r="D6878" i="19"/>
  <c r="E6878" i="19"/>
  <c r="F6878" i="19"/>
  <c r="B6879" i="19"/>
  <c r="A6879" i="19" s="1"/>
  <c r="C6879" i="19"/>
  <c r="D6879" i="19"/>
  <c r="E6879" i="19"/>
  <c r="F6879" i="19"/>
  <c r="B6880" i="19"/>
  <c r="A6880" i="19" s="1"/>
  <c r="C6880" i="19"/>
  <c r="D6880" i="19"/>
  <c r="E6880" i="19"/>
  <c r="F6880" i="19" s="1"/>
  <c r="B6881" i="19"/>
  <c r="C6881" i="19"/>
  <c r="D6881" i="19"/>
  <c r="E6881" i="19"/>
  <c r="F6881" i="19" s="1"/>
  <c r="B6882" i="19"/>
  <c r="A6882" i="19" s="1"/>
  <c r="C6882" i="19"/>
  <c r="D6882" i="19"/>
  <c r="E6882" i="19"/>
  <c r="F6882" i="19" s="1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 s="1"/>
  <c r="B6885" i="19"/>
  <c r="C6885" i="19"/>
  <c r="D6885" i="19"/>
  <c r="E6885" i="19"/>
  <c r="F6885" i="19"/>
  <c r="B6886" i="19"/>
  <c r="A6886" i="19" s="1"/>
  <c r="C6886" i="19"/>
  <c r="D6886" i="19"/>
  <c r="E6886" i="19"/>
  <c r="F6886" i="19"/>
  <c r="B6887" i="19"/>
  <c r="A6887" i="19" s="1"/>
  <c r="C6887" i="19"/>
  <c r="D6887" i="19"/>
  <c r="E6887" i="19"/>
  <c r="F6887" i="19"/>
  <c r="B6888" i="19"/>
  <c r="C6888" i="19"/>
  <c r="D6888" i="19"/>
  <c r="E6888" i="19"/>
  <c r="F6888" i="19"/>
  <c r="B6889" i="19"/>
  <c r="C6889" i="19"/>
  <c r="D6889" i="19"/>
  <c r="E6889" i="19"/>
  <c r="F6889" i="19" s="1"/>
  <c r="A6890" i="19"/>
  <c r="B6890" i="19"/>
  <c r="C6890" i="19"/>
  <c r="D6890" i="19"/>
  <c r="E6890" i="19"/>
  <c r="F6890" i="19"/>
  <c r="B6891" i="19"/>
  <c r="C6891" i="19"/>
  <c r="A6891" i="19" s="1"/>
  <c r="D6891" i="19"/>
  <c r="E6891" i="19"/>
  <c r="F6891" i="19"/>
  <c r="B6892" i="19"/>
  <c r="A6892" i="19" s="1"/>
  <c r="C6892" i="19"/>
  <c r="D6892" i="19"/>
  <c r="E6892" i="19"/>
  <c r="F6892" i="19" s="1"/>
  <c r="B6893" i="19"/>
  <c r="C6893" i="19"/>
  <c r="D6893" i="19"/>
  <c r="E6893" i="19"/>
  <c r="F6893" i="19"/>
  <c r="B6894" i="19"/>
  <c r="C6894" i="19"/>
  <c r="D6894" i="19"/>
  <c r="E6894" i="19"/>
  <c r="F6894" i="19" s="1"/>
  <c r="A6895" i="19"/>
  <c r="B6895" i="19"/>
  <c r="C6895" i="19"/>
  <c r="D6895" i="19"/>
  <c r="E6895" i="19"/>
  <c r="F6895" i="19"/>
  <c r="B6896" i="19"/>
  <c r="C6896" i="19"/>
  <c r="A6896" i="19" s="1"/>
  <c r="D6896" i="19"/>
  <c r="E6896" i="19"/>
  <c r="F6896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B6899" i="19"/>
  <c r="A6899" i="19" s="1"/>
  <c r="C6899" i="19"/>
  <c r="D6899" i="19"/>
  <c r="E6899" i="19"/>
  <c r="F6899" i="19"/>
  <c r="B6900" i="19"/>
  <c r="A6900" i="19" s="1"/>
  <c r="C6900" i="19"/>
  <c r="D6900" i="19"/>
  <c r="E6900" i="19"/>
  <c r="F6900" i="19" s="1"/>
  <c r="B6901" i="19"/>
  <c r="A6901" i="19" s="1"/>
  <c r="C6901" i="19"/>
  <c r="D6901" i="19"/>
  <c r="E6901" i="19"/>
  <c r="F6901" i="19"/>
  <c r="B6902" i="19"/>
  <c r="A6902" i="19" s="1"/>
  <c r="C6902" i="19"/>
  <c r="D6902" i="19"/>
  <c r="E6902" i="19"/>
  <c r="F6902" i="19"/>
  <c r="B6903" i="19"/>
  <c r="C6903" i="19"/>
  <c r="D6903" i="19"/>
  <c r="A6903" i="19" s="1"/>
  <c r="E6903" i="19"/>
  <c r="F6903" i="19"/>
  <c r="B6904" i="19"/>
  <c r="C6904" i="19"/>
  <c r="D6904" i="19"/>
  <c r="E6904" i="19"/>
  <c r="F6904" i="19" s="1"/>
  <c r="B6905" i="19"/>
  <c r="C6905" i="19"/>
  <c r="D6905" i="19"/>
  <c r="E6905" i="19"/>
  <c r="F6905" i="19"/>
  <c r="A6906" i="19"/>
  <c r="B6906" i="19"/>
  <c r="C6906" i="19"/>
  <c r="D6906" i="19"/>
  <c r="E6906" i="19"/>
  <c r="F6906" i="19" s="1"/>
  <c r="B6907" i="19"/>
  <c r="C6907" i="19"/>
  <c r="D6907" i="19"/>
  <c r="A6907" i="19" s="1"/>
  <c r="E6907" i="19"/>
  <c r="F6907" i="19"/>
  <c r="A6908" i="19"/>
  <c r="B6908" i="19"/>
  <c r="C6908" i="19"/>
  <c r="D6908" i="19"/>
  <c r="E6908" i="19"/>
  <c r="F6908" i="19"/>
  <c r="B6909" i="19"/>
  <c r="A6909" i="19" s="1"/>
  <c r="C6909" i="19"/>
  <c r="D6909" i="19"/>
  <c r="E6909" i="19"/>
  <c r="F6909" i="19"/>
  <c r="B6910" i="19"/>
  <c r="C6910" i="19"/>
  <c r="D6910" i="19"/>
  <c r="E6910" i="19"/>
  <c r="F6910" i="19"/>
  <c r="B6911" i="19"/>
  <c r="C6911" i="19"/>
  <c r="D6911" i="19"/>
  <c r="E6911" i="19"/>
  <c r="F6911" i="19"/>
  <c r="B6912" i="19"/>
  <c r="A6912" i="19" s="1"/>
  <c r="C6912" i="19"/>
  <c r="D6912" i="19"/>
  <c r="E6912" i="19"/>
  <c r="F6912" i="19"/>
  <c r="B6913" i="19"/>
  <c r="C6913" i="19"/>
  <c r="D6913" i="19"/>
  <c r="E6913" i="19"/>
  <c r="F6913" i="19" s="1"/>
  <c r="B6914" i="19"/>
  <c r="A6914" i="19" s="1"/>
  <c r="C6914" i="19"/>
  <c r="D6914" i="19"/>
  <c r="E6914" i="19"/>
  <c r="F6914" i="19" s="1"/>
  <c r="B6915" i="19"/>
  <c r="C6915" i="19"/>
  <c r="A6915" i="19" s="1"/>
  <c r="D6915" i="19"/>
  <c r="E6915" i="19"/>
  <c r="F6915" i="19"/>
  <c r="A6916" i="19"/>
  <c r="B6916" i="19"/>
  <c r="C6916" i="19"/>
  <c r="D6916" i="19"/>
  <c r="E6916" i="19"/>
  <c r="F6916" i="19" s="1"/>
  <c r="B6917" i="19"/>
  <c r="A6917" i="19" s="1"/>
  <c r="C6917" i="19"/>
  <c r="D6917" i="19"/>
  <c r="E6917" i="19"/>
  <c r="F6917" i="19"/>
  <c r="B6918" i="19"/>
  <c r="A6918" i="19" s="1"/>
  <c r="C6918" i="19"/>
  <c r="D6918" i="19"/>
  <c r="E6918" i="19"/>
  <c r="F6918" i="19" s="1"/>
  <c r="B6919" i="19"/>
  <c r="A6919" i="19" s="1"/>
  <c r="C6919" i="19"/>
  <c r="D6919" i="19"/>
  <c r="E6919" i="19"/>
  <c r="F6919" i="19"/>
  <c r="B6920" i="19"/>
  <c r="A6920" i="19" s="1"/>
  <c r="C6920" i="19"/>
  <c r="D6920" i="19"/>
  <c r="E6920" i="19"/>
  <c r="F6920" i="19"/>
  <c r="B6921" i="19"/>
  <c r="A6921" i="19" s="1"/>
  <c r="C6921" i="19"/>
  <c r="D6921" i="19"/>
  <c r="E6921" i="19"/>
  <c r="F6921" i="19" s="1"/>
  <c r="B6922" i="19"/>
  <c r="C6922" i="19"/>
  <c r="D6922" i="19"/>
  <c r="A6922" i="19" s="1"/>
  <c r="E6922" i="19"/>
  <c r="F6922" i="19" s="1"/>
  <c r="B6923" i="19"/>
  <c r="C6923" i="19"/>
  <c r="A6923" i="19" s="1"/>
  <c r="D6923" i="19"/>
  <c r="E6923" i="19"/>
  <c r="F6923" i="19"/>
  <c r="B6924" i="19"/>
  <c r="A6924" i="19" s="1"/>
  <c r="C6924" i="19"/>
  <c r="D6924" i="19"/>
  <c r="E6924" i="19"/>
  <c r="F6924" i="19" s="1"/>
  <c r="B6925" i="19"/>
  <c r="A6925" i="19" s="1"/>
  <c r="C6925" i="19"/>
  <c r="D6925" i="19"/>
  <c r="E6925" i="19"/>
  <c r="F6925" i="19"/>
  <c r="B6926" i="19"/>
  <c r="C6926" i="19"/>
  <c r="D6926" i="19"/>
  <c r="E6926" i="19"/>
  <c r="F6926" i="19" s="1"/>
  <c r="B6927" i="19"/>
  <c r="A6927" i="19" s="1"/>
  <c r="C6927" i="19"/>
  <c r="D6927" i="19"/>
  <c r="E6927" i="19"/>
  <c r="F6927" i="19"/>
  <c r="B6928" i="19"/>
  <c r="C6928" i="19"/>
  <c r="D6928" i="19"/>
  <c r="A6928" i="19" s="1"/>
  <c r="E6928" i="19"/>
  <c r="F6928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B6931" i="19"/>
  <c r="C6931" i="19"/>
  <c r="D6931" i="19"/>
  <c r="E6931" i="19"/>
  <c r="F6931" i="19"/>
  <c r="B6932" i="19"/>
  <c r="A6932" i="19" s="1"/>
  <c r="C6932" i="19"/>
  <c r="D6932" i="19"/>
  <c r="E6932" i="19"/>
  <c r="F6932" i="19" s="1"/>
  <c r="B6933" i="19"/>
  <c r="A6933" i="19" s="1"/>
  <c r="C6933" i="19"/>
  <c r="D6933" i="19"/>
  <c r="E6933" i="19"/>
  <c r="F6933" i="19"/>
  <c r="B6934" i="19"/>
  <c r="A6934" i="19" s="1"/>
  <c r="C6934" i="19"/>
  <c r="D6934" i="19"/>
  <c r="E6934" i="19"/>
  <c r="F6934" i="19"/>
  <c r="B6935" i="19"/>
  <c r="A6935" i="19" s="1"/>
  <c r="C6935" i="19"/>
  <c r="D6935" i="19"/>
  <c r="E6935" i="19"/>
  <c r="F6935" i="19"/>
  <c r="B6936" i="19"/>
  <c r="C6936" i="19"/>
  <c r="D6936" i="19"/>
  <c r="E6936" i="19"/>
  <c r="F6936" i="19" s="1"/>
  <c r="B6937" i="19"/>
  <c r="C6937" i="19"/>
  <c r="D6937" i="19"/>
  <c r="E6937" i="19"/>
  <c r="F6937" i="19"/>
  <c r="B6938" i="19"/>
  <c r="A6938" i="19" s="1"/>
  <c r="C6938" i="19"/>
  <c r="D6938" i="19"/>
  <c r="E6938" i="19"/>
  <c r="F6938" i="19" s="1"/>
  <c r="A6939" i="19"/>
  <c r="B6939" i="19"/>
  <c r="C6939" i="19"/>
  <c r="D6939" i="19"/>
  <c r="E6939" i="19"/>
  <c r="F6939" i="19"/>
  <c r="B6940" i="19"/>
  <c r="C6940" i="19"/>
  <c r="A6940" i="19" s="1"/>
  <c r="D6940" i="19"/>
  <c r="E6940" i="19"/>
  <c r="F6940" i="19" s="1"/>
  <c r="B6941" i="19"/>
  <c r="A6941" i="19" s="1"/>
  <c r="C6941" i="19"/>
  <c r="D6941" i="19"/>
  <c r="E6941" i="19"/>
  <c r="F6941" i="19"/>
  <c r="B6942" i="19"/>
  <c r="A6942" i="19" s="1"/>
  <c r="C6942" i="19"/>
  <c r="D6942" i="19"/>
  <c r="E6942" i="19"/>
  <c r="F6942" i="19"/>
  <c r="B6943" i="19"/>
  <c r="C6943" i="19"/>
  <c r="D6943" i="19"/>
  <c r="E6943" i="19"/>
  <c r="F6943" i="19"/>
  <c r="B6944" i="19"/>
  <c r="A6944" i="19" s="1"/>
  <c r="C6944" i="19"/>
  <c r="D6944" i="19"/>
  <c r="E6944" i="19"/>
  <c r="F6944" i="19"/>
  <c r="B6945" i="19"/>
  <c r="A6945" i="19" s="1"/>
  <c r="C6945" i="19"/>
  <c r="D6945" i="19"/>
  <c r="E6945" i="19"/>
  <c r="F6945" i="19"/>
  <c r="B6946" i="19"/>
  <c r="A6946" i="19" s="1"/>
  <c r="C6946" i="19"/>
  <c r="D6946" i="19"/>
  <c r="E6946" i="19"/>
  <c r="F6946" i="19"/>
  <c r="B6947" i="19"/>
  <c r="C6947" i="19"/>
  <c r="D6947" i="19"/>
  <c r="E6947" i="19"/>
  <c r="F6947" i="19" s="1"/>
  <c r="A6948" i="19"/>
  <c r="B6948" i="19"/>
  <c r="C6948" i="19"/>
  <c r="D6948" i="19"/>
  <c r="E6948" i="19"/>
  <c r="F6948" i="19"/>
  <c r="B6949" i="19"/>
  <c r="C6949" i="19"/>
  <c r="A6949" i="19" s="1"/>
  <c r="D6949" i="19"/>
  <c r="E6949" i="19"/>
  <c r="F6949" i="19"/>
  <c r="B6950" i="19"/>
  <c r="A6950" i="19" s="1"/>
  <c r="C6950" i="19"/>
  <c r="D6950" i="19"/>
  <c r="E6950" i="19"/>
  <c r="F6950" i="19" s="1"/>
  <c r="B6951" i="19"/>
  <c r="A6951" i="19" s="1"/>
  <c r="C6951" i="19"/>
  <c r="D6951" i="19"/>
  <c r="E6951" i="19"/>
  <c r="F6951" i="19" s="1"/>
  <c r="B6952" i="19"/>
  <c r="A6952" i="19" s="1"/>
  <c r="C6952" i="19"/>
  <c r="D6952" i="19"/>
  <c r="E6952" i="19"/>
  <c r="F6952" i="19"/>
  <c r="B6953" i="19"/>
  <c r="A6953" i="19" s="1"/>
  <c r="C6953" i="19"/>
  <c r="D6953" i="19"/>
  <c r="E6953" i="19"/>
  <c r="F6953" i="19"/>
  <c r="B6954" i="19"/>
  <c r="C6954" i="19"/>
  <c r="D6954" i="19"/>
  <c r="E6954" i="19"/>
  <c r="F6954" i="19"/>
  <c r="B6955" i="19"/>
  <c r="C6955" i="19"/>
  <c r="D6955" i="19"/>
  <c r="E6955" i="19"/>
  <c r="F6955" i="19"/>
  <c r="A6956" i="19"/>
  <c r="B6956" i="19"/>
  <c r="C6956" i="19"/>
  <c r="D6956" i="19"/>
  <c r="E6956" i="19"/>
  <c r="F6956" i="19" s="1"/>
  <c r="B6957" i="19"/>
  <c r="C6957" i="19"/>
  <c r="D6957" i="19"/>
  <c r="E6957" i="19"/>
  <c r="F6957" i="19"/>
  <c r="B6958" i="19"/>
  <c r="C6958" i="19"/>
  <c r="D6958" i="19"/>
  <c r="A6958" i="19" s="1"/>
  <c r="E6958" i="19"/>
  <c r="F6958" i="19" s="1"/>
  <c r="B6959" i="19"/>
  <c r="A6959" i="19" s="1"/>
  <c r="C6959" i="19"/>
  <c r="D6959" i="19"/>
  <c r="E6959" i="19"/>
  <c r="F6959" i="19"/>
  <c r="B6960" i="19"/>
  <c r="C6960" i="19"/>
  <c r="D6960" i="19"/>
  <c r="A6960" i="19" s="1"/>
  <c r="E6960" i="19"/>
  <c r="F6960" i="19"/>
  <c r="B6961" i="19"/>
  <c r="C6961" i="19"/>
  <c r="D6961" i="19"/>
  <c r="E6961" i="19"/>
  <c r="F6961" i="19"/>
  <c r="B6962" i="19"/>
  <c r="A6962" i="19" s="1"/>
  <c r="C6962" i="19"/>
  <c r="D6962" i="19"/>
  <c r="E6962" i="19"/>
  <c r="F6962" i="19"/>
  <c r="B6963" i="19"/>
  <c r="C6963" i="19"/>
  <c r="D6963" i="19"/>
  <c r="E6963" i="19"/>
  <c r="F6963" i="19" s="1"/>
  <c r="B6964" i="19"/>
  <c r="A6964" i="19" s="1"/>
  <c r="C6964" i="19"/>
  <c r="D6964" i="19"/>
  <c r="E6964" i="19"/>
  <c r="F6964" i="19" s="1"/>
  <c r="B6965" i="19"/>
  <c r="C6965" i="19"/>
  <c r="D6965" i="19"/>
  <c r="A6965" i="19" s="1"/>
  <c r="E6965" i="19"/>
  <c r="F6965" i="19"/>
  <c r="A6966" i="19"/>
  <c r="B6966" i="19"/>
  <c r="C6966" i="19"/>
  <c r="D6966" i="19"/>
  <c r="E6966" i="19"/>
  <c r="F6966" i="19"/>
  <c r="B6967" i="19"/>
  <c r="C6967" i="19"/>
  <c r="D6967" i="19"/>
  <c r="E6967" i="19"/>
  <c r="F6967" i="19"/>
  <c r="B6968" i="19"/>
  <c r="A6968" i="19" s="1"/>
  <c r="C6968" i="19"/>
  <c r="D6968" i="19"/>
  <c r="E6968" i="19"/>
  <c r="F6968" i="19"/>
  <c r="B6969" i="19"/>
  <c r="A6969" i="19" s="1"/>
  <c r="C6969" i="19"/>
  <c r="D6969" i="19"/>
  <c r="E6969" i="19"/>
  <c r="F6969" i="19"/>
  <c r="B6970" i="19"/>
  <c r="A6970" i="19" s="1"/>
  <c r="C6970" i="19"/>
  <c r="D6970" i="19"/>
  <c r="E6970" i="19"/>
  <c r="F6970" i="19"/>
  <c r="B6971" i="19"/>
  <c r="A6971" i="19" s="1"/>
  <c r="C6971" i="19"/>
  <c r="D6971" i="19"/>
  <c r="E6971" i="19"/>
  <c r="F6971" i="19" s="1"/>
  <c r="B6972" i="19"/>
  <c r="C6972" i="19"/>
  <c r="D6972" i="19"/>
  <c r="A6972" i="19" s="1"/>
  <c r="E6972" i="19"/>
  <c r="F6972" i="19" s="1"/>
  <c r="A6973" i="19"/>
  <c r="B6973" i="19"/>
  <c r="C6973" i="19"/>
  <c r="D6973" i="19"/>
  <c r="E6973" i="19"/>
  <c r="F6973" i="19"/>
  <c r="B6974" i="19"/>
  <c r="C6974" i="19"/>
  <c r="A6974" i="19" s="1"/>
  <c r="D6974" i="19"/>
  <c r="E6974" i="19"/>
  <c r="F6974" i="19" s="1"/>
  <c r="B6975" i="19"/>
  <c r="C6975" i="19"/>
  <c r="D6975" i="19"/>
  <c r="E6975" i="19"/>
  <c r="F6975" i="19"/>
  <c r="B6976" i="19"/>
  <c r="A6976" i="19" s="1"/>
  <c r="C6976" i="19"/>
  <c r="D6976" i="19"/>
  <c r="E6976" i="19"/>
  <c r="F6976" i="19"/>
  <c r="B6977" i="19"/>
  <c r="A6977" i="19" s="1"/>
  <c r="C6977" i="19"/>
  <c r="D6977" i="19"/>
  <c r="E6977" i="19"/>
  <c r="F6977" i="19"/>
  <c r="B6978" i="19"/>
  <c r="A6978" i="19" s="1"/>
  <c r="C6978" i="19"/>
  <c r="D6978" i="19"/>
  <c r="E6978" i="19"/>
  <c r="F6978" i="19"/>
  <c r="B6979" i="19"/>
  <c r="C6979" i="19"/>
  <c r="D6979" i="19"/>
  <c r="E6979" i="19"/>
  <c r="F6979" i="19" s="1"/>
  <c r="A6980" i="19"/>
  <c r="B6980" i="19"/>
  <c r="C6980" i="19"/>
  <c r="D6980" i="19"/>
  <c r="E6980" i="19"/>
  <c r="F6980" i="19"/>
  <c r="B6981" i="19"/>
  <c r="C6981" i="19"/>
  <c r="A6981" i="19" s="1"/>
  <c r="D6981" i="19"/>
  <c r="E6981" i="19"/>
  <c r="F6981" i="19"/>
  <c r="B6982" i="19"/>
  <c r="A6982" i="19" s="1"/>
  <c r="C6982" i="19"/>
  <c r="D6982" i="19"/>
  <c r="E6982" i="19"/>
  <c r="F6982" i="19" s="1"/>
  <c r="B6983" i="19"/>
  <c r="A6983" i="19" s="1"/>
  <c r="C6983" i="19"/>
  <c r="D6983" i="19"/>
  <c r="E6983" i="19"/>
  <c r="F6983" i="19"/>
  <c r="B6984" i="19"/>
  <c r="A6984" i="19" s="1"/>
  <c r="C6984" i="19"/>
  <c r="D6984" i="19"/>
  <c r="E6984" i="19"/>
  <c r="F6984" i="19"/>
  <c r="B6985" i="19"/>
  <c r="A6985" i="19" s="1"/>
  <c r="C6985" i="19"/>
  <c r="D6985" i="19"/>
  <c r="E6985" i="19"/>
  <c r="F6985" i="19"/>
  <c r="B6986" i="19"/>
  <c r="C6986" i="19"/>
  <c r="D6986" i="19"/>
  <c r="E6986" i="19"/>
  <c r="F6986" i="19"/>
  <c r="B6987" i="19"/>
  <c r="C6987" i="19"/>
  <c r="D6987" i="19"/>
  <c r="E6987" i="19"/>
  <c r="F6987" i="19"/>
  <c r="A6988" i="19"/>
  <c r="B6988" i="19"/>
  <c r="C6988" i="19"/>
  <c r="D6988" i="19"/>
  <c r="E6988" i="19"/>
  <c r="F6988" i="19" s="1"/>
  <c r="B6989" i="19"/>
  <c r="C6989" i="19"/>
  <c r="D6989" i="19"/>
  <c r="E6989" i="19"/>
  <c r="F6989" i="19"/>
  <c r="B6990" i="19"/>
  <c r="C6990" i="19"/>
  <c r="D6990" i="19"/>
  <c r="A6990" i="19" s="1"/>
  <c r="E6990" i="19"/>
  <c r="F6990" i="19" s="1"/>
  <c r="B6991" i="19"/>
  <c r="A6991" i="19" s="1"/>
  <c r="C6991" i="19"/>
  <c r="D6991" i="19"/>
  <c r="E6991" i="19"/>
  <c r="F6991" i="19"/>
  <c r="B6992" i="19"/>
  <c r="C6992" i="19"/>
  <c r="D6992" i="19"/>
  <c r="A6992" i="19" s="1"/>
  <c r="E6992" i="19"/>
  <c r="F6992" i="19"/>
  <c r="B6993" i="19"/>
  <c r="A6993" i="19" s="1"/>
  <c r="C6993" i="19"/>
  <c r="D6993" i="19"/>
  <c r="E6993" i="19"/>
  <c r="F6993" i="19"/>
  <c r="B6994" i="19"/>
  <c r="A6994" i="19" s="1"/>
  <c r="C6994" i="19"/>
  <c r="D6994" i="19"/>
  <c r="E6994" i="19"/>
  <c r="F6994" i="19" s="1"/>
  <c r="B6995" i="19"/>
  <c r="C6995" i="19"/>
  <c r="D6995" i="19"/>
  <c r="E6995" i="19"/>
  <c r="F6995" i="19" s="1"/>
  <c r="B6996" i="19"/>
  <c r="A6996" i="19" s="1"/>
  <c r="C6996" i="19"/>
  <c r="D6996" i="19"/>
  <c r="E6996" i="19"/>
  <c r="F6996" i="19" s="1"/>
  <c r="B6997" i="19"/>
  <c r="C6997" i="19"/>
  <c r="D6997" i="19"/>
  <c r="A6997" i="19" s="1"/>
  <c r="E6997" i="19"/>
  <c r="F6997" i="19"/>
  <c r="A6998" i="19"/>
  <c r="B6998" i="19"/>
  <c r="C6998" i="19"/>
  <c r="D6998" i="19"/>
  <c r="E6998" i="19"/>
  <c r="F6998" i="19"/>
  <c r="B6999" i="19"/>
  <c r="C6999" i="19"/>
  <c r="D6999" i="19"/>
  <c r="E6999" i="19"/>
  <c r="F6999" i="19"/>
  <c r="B7000" i="19"/>
  <c r="A7000" i="19" s="1"/>
  <c r="C7000" i="19"/>
  <c r="D7000" i="19"/>
  <c r="E7000" i="19"/>
  <c r="F7000" i="19"/>
  <c r="B7001" i="19"/>
  <c r="A7001" i="19" s="1"/>
  <c r="C7001" i="19"/>
  <c r="D7001" i="19"/>
  <c r="E7001" i="19"/>
  <c r="F7001" i="19"/>
  <c r="B7002" i="19"/>
  <c r="A7002" i="19" s="1"/>
  <c r="C7002" i="19"/>
  <c r="D7002" i="19"/>
  <c r="E7002" i="19"/>
  <c r="F7002" i="19"/>
  <c r="B7003" i="19"/>
  <c r="A7003" i="19" s="1"/>
  <c r="C7003" i="19"/>
  <c r="D7003" i="19"/>
  <c r="E7003" i="19"/>
  <c r="F7003" i="19" s="1"/>
  <c r="B7004" i="19"/>
  <c r="C7004" i="19"/>
  <c r="D7004" i="19"/>
  <c r="A7004" i="19" s="1"/>
  <c r="E7004" i="19"/>
  <c r="F7004" i="19" s="1"/>
  <c r="A7005" i="19"/>
  <c r="B7005" i="19"/>
  <c r="C7005" i="19"/>
  <c r="D7005" i="19"/>
  <c r="E7005" i="19"/>
  <c r="F7005" i="19"/>
  <c r="B7006" i="19"/>
  <c r="C7006" i="19"/>
  <c r="A7006" i="19" s="1"/>
  <c r="D7006" i="19"/>
  <c r="E7006" i="19"/>
  <c r="F7006" i="19" s="1"/>
  <c r="B7007" i="19"/>
  <c r="C7007" i="19"/>
  <c r="D7007" i="19"/>
  <c r="E7007" i="19"/>
  <c r="F7007" i="19"/>
  <c r="B7008" i="19"/>
  <c r="A7008" i="19" s="1"/>
  <c r="C7008" i="19"/>
  <c r="D7008" i="19"/>
  <c r="E7008" i="19"/>
  <c r="F7008" i="19"/>
  <c r="B7009" i="19"/>
  <c r="A7009" i="19" s="1"/>
  <c r="C7009" i="19"/>
  <c r="D7009" i="19"/>
  <c r="E7009" i="19"/>
  <c r="F7009" i="19"/>
  <c r="B7010" i="19"/>
  <c r="A7010" i="19" s="1"/>
  <c r="C7010" i="19"/>
  <c r="D7010" i="19"/>
  <c r="E7010" i="19"/>
  <c r="F7010" i="19"/>
  <c r="B7011" i="19"/>
  <c r="C7011" i="19"/>
  <c r="D7011" i="19"/>
  <c r="E7011" i="19"/>
  <c r="F7011" i="19" s="1"/>
  <c r="A7012" i="19"/>
  <c r="B7012" i="19"/>
  <c r="C7012" i="19"/>
  <c r="D7012" i="19"/>
  <c r="E7012" i="19"/>
  <c r="F7012" i="19"/>
  <c r="B7013" i="19"/>
  <c r="C7013" i="19"/>
  <c r="A7013" i="19" s="1"/>
  <c r="D7013" i="19"/>
  <c r="E7013" i="19"/>
  <c r="F7013" i="19"/>
  <c r="B7014" i="19"/>
  <c r="A7014" i="19" s="1"/>
  <c r="C7014" i="19"/>
  <c r="D7014" i="19"/>
  <c r="E7014" i="19"/>
  <c r="F7014" i="19" s="1"/>
  <c r="B7015" i="19"/>
  <c r="A7015" i="19" s="1"/>
  <c r="C7015" i="19"/>
  <c r="D7015" i="19"/>
  <c r="E7015" i="19"/>
  <c r="F7015" i="19"/>
  <c r="B7016" i="19"/>
  <c r="A7016" i="19" s="1"/>
  <c r="C7016" i="19"/>
  <c r="D7016" i="19"/>
  <c r="E7016" i="19"/>
  <c r="F7016" i="19"/>
  <c r="B7017" i="19"/>
  <c r="A7017" i="19" s="1"/>
  <c r="C7017" i="19"/>
  <c r="D7017" i="19"/>
  <c r="E7017" i="19"/>
  <c r="F7017" i="19"/>
  <c r="B7018" i="19"/>
  <c r="C7018" i="19"/>
  <c r="D7018" i="19"/>
  <c r="E7018" i="19"/>
  <c r="F7018" i="19"/>
  <c r="B7019" i="19"/>
  <c r="C7019" i="19"/>
  <c r="D7019" i="19"/>
  <c r="E7019" i="19"/>
  <c r="F7019" i="19"/>
  <c r="A7020" i="19"/>
  <c r="B7020" i="19"/>
  <c r="C7020" i="19"/>
  <c r="D7020" i="19"/>
  <c r="E7020" i="19"/>
  <c r="F7020" i="19" s="1"/>
  <c r="B7021" i="19"/>
  <c r="C7021" i="19"/>
  <c r="D7021" i="19"/>
  <c r="E7021" i="19"/>
  <c r="F7021" i="19"/>
  <c r="B7022" i="19"/>
  <c r="C7022" i="19"/>
  <c r="D7022" i="19"/>
  <c r="A7022" i="19" s="1"/>
  <c r="E7022" i="19"/>
  <c r="F7022" i="19" s="1"/>
  <c r="B7023" i="19"/>
  <c r="A7023" i="19" s="1"/>
  <c r="C7023" i="19"/>
  <c r="D7023" i="19"/>
  <c r="E7023" i="19"/>
  <c r="F7023" i="19"/>
  <c r="B7024" i="19"/>
  <c r="C7024" i="19"/>
  <c r="D7024" i="19"/>
  <c r="A7024" i="19" s="1"/>
  <c r="E7024" i="19"/>
  <c r="F7024" i="19"/>
  <c r="B7025" i="19"/>
  <c r="A7025" i="19" s="1"/>
  <c r="C7025" i="19"/>
  <c r="D7025" i="19"/>
  <c r="E7025" i="19"/>
  <c r="F7025" i="19"/>
  <c r="B7026" i="19"/>
  <c r="A7026" i="19" s="1"/>
  <c r="C7026" i="19"/>
  <c r="D7026" i="19"/>
  <c r="E7026" i="19"/>
  <c r="F7026" i="19" s="1"/>
  <c r="B7027" i="19"/>
  <c r="C7027" i="19"/>
  <c r="D7027" i="19"/>
  <c r="E7027" i="19"/>
  <c r="F7027" i="19" s="1"/>
  <c r="B7028" i="19"/>
  <c r="A7028" i="19" s="1"/>
  <c r="C7028" i="19"/>
  <c r="D7028" i="19"/>
  <c r="E7028" i="19"/>
  <c r="F7028" i="19" s="1"/>
  <c r="B7029" i="19"/>
  <c r="C7029" i="19"/>
  <c r="D7029" i="19"/>
  <c r="A7029" i="19" s="1"/>
  <c r="E7029" i="19"/>
  <c r="F7029" i="19"/>
  <c r="A7030" i="19"/>
  <c r="B7030" i="19"/>
  <c r="C7030" i="19"/>
  <c r="D7030" i="19"/>
  <c r="E7030" i="19"/>
  <c r="F7030" i="19"/>
  <c r="B7031" i="19"/>
  <c r="C7031" i="19"/>
  <c r="D7031" i="19"/>
  <c r="E7031" i="19"/>
  <c r="F7031" i="19"/>
  <c r="B7032" i="19"/>
  <c r="A7032" i="19" s="1"/>
  <c r="C7032" i="19"/>
  <c r="D7032" i="19"/>
  <c r="E7032" i="19"/>
  <c r="F7032" i="19"/>
  <c r="B7033" i="19"/>
  <c r="A7033" i="19" s="1"/>
  <c r="C7033" i="19"/>
  <c r="D7033" i="19"/>
  <c r="E7033" i="19"/>
  <c r="F7033" i="19"/>
  <c r="B7034" i="19"/>
  <c r="A7034" i="19" s="1"/>
  <c r="C7034" i="19"/>
  <c r="D7034" i="19"/>
  <c r="E7034" i="19"/>
  <c r="F7034" i="19"/>
  <c r="B7035" i="19"/>
  <c r="A7035" i="19" s="1"/>
  <c r="C7035" i="19"/>
  <c r="D7035" i="19"/>
  <c r="E7035" i="19"/>
  <c r="F7035" i="19" s="1"/>
  <c r="B7036" i="19"/>
  <c r="C7036" i="19"/>
  <c r="D7036" i="19"/>
  <c r="A7036" i="19" s="1"/>
  <c r="E7036" i="19"/>
  <c r="F7036" i="19" s="1"/>
  <c r="A7037" i="19"/>
  <c r="B7037" i="19"/>
  <c r="C7037" i="19"/>
  <c r="D7037" i="19"/>
  <c r="E7037" i="19"/>
  <c r="F7037" i="19"/>
  <c r="B7038" i="19"/>
  <c r="C7038" i="19"/>
  <c r="A7038" i="19" s="1"/>
  <c r="D7038" i="19"/>
  <c r="E7038" i="19"/>
  <c r="F7038" i="19" s="1"/>
  <c r="B7039" i="19"/>
  <c r="C7039" i="19"/>
  <c r="D7039" i="19"/>
  <c r="E7039" i="19"/>
  <c r="F7039" i="19"/>
  <c r="B7040" i="19"/>
  <c r="A7040" i="19" s="1"/>
  <c r="C7040" i="19"/>
  <c r="D7040" i="19"/>
  <c r="E7040" i="19"/>
  <c r="F7040" i="19"/>
  <c r="B7041" i="19"/>
  <c r="A7041" i="19" s="1"/>
  <c r="C7041" i="19"/>
  <c r="D7041" i="19"/>
  <c r="E7041" i="19"/>
  <c r="F7041" i="19"/>
  <c r="B7042" i="19"/>
  <c r="A7042" i="19" s="1"/>
  <c r="C7042" i="19"/>
  <c r="D7042" i="19"/>
  <c r="E7042" i="19"/>
  <c r="F7042" i="19"/>
  <c r="B7043" i="19"/>
  <c r="C7043" i="19"/>
  <c r="D7043" i="19"/>
  <c r="E7043" i="19"/>
  <c r="F7043" i="19" s="1"/>
  <c r="A7044" i="19"/>
  <c r="B7044" i="19"/>
  <c r="C7044" i="19"/>
  <c r="D7044" i="19"/>
  <c r="E7044" i="19"/>
  <c r="F7044" i="19"/>
  <c r="B7045" i="19"/>
  <c r="C7045" i="19"/>
  <c r="A7045" i="19" s="1"/>
  <c r="D7045" i="19"/>
  <c r="E7045" i="19"/>
  <c r="F7045" i="19"/>
  <c r="B7046" i="19"/>
  <c r="A7046" i="19" s="1"/>
  <c r="C7046" i="19"/>
  <c r="D7046" i="19"/>
  <c r="E7046" i="19"/>
  <c r="F7046" i="19" s="1"/>
  <c r="B7047" i="19"/>
  <c r="A7047" i="19" s="1"/>
  <c r="C7047" i="19"/>
  <c r="D7047" i="19"/>
  <c r="E7047" i="19"/>
  <c r="F7047" i="19" s="1"/>
  <c r="B7048" i="19"/>
  <c r="A7048" i="19" s="1"/>
  <c r="C7048" i="19"/>
  <c r="D7048" i="19"/>
  <c r="E7048" i="19"/>
  <c r="F7048" i="19"/>
  <c r="B7049" i="19"/>
  <c r="A7049" i="19" s="1"/>
  <c r="C7049" i="19"/>
  <c r="D7049" i="19"/>
  <c r="E7049" i="19"/>
  <c r="F7049" i="19"/>
  <c r="B7050" i="19"/>
  <c r="C7050" i="19"/>
  <c r="D7050" i="19"/>
  <c r="E7050" i="19"/>
  <c r="F7050" i="19"/>
  <c r="B7051" i="19"/>
  <c r="C7051" i="19"/>
  <c r="D7051" i="19"/>
  <c r="E7051" i="19"/>
  <c r="F7051" i="19"/>
  <c r="A7052" i="19"/>
  <c r="B7052" i="19"/>
  <c r="C7052" i="19"/>
  <c r="D7052" i="19"/>
  <c r="E7052" i="19"/>
  <c r="F7052" i="19" s="1"/>
  <c r="B7053" i="19"/>
  <c r="C7053" i="19"/>
  <c r="D7053" i="19"/>
  <c r="E7053" i="19"/>
  <c r="F7053" i="19"/>
  <c r="B7054" i="19"/>
  <c r="C7054" i="19"/>
  <c r="D7054" i="19"/>
  <c r="A7054" i="19" s="1"/>
  <c r="E7054" i="19"/>
  <c r="F7054" i="19" s="1"/>
  <c r="B7055" i="19"/>
  <c r="A7055" i="19" s="1"/>
  <c r="C7055" i="19"/>
  <c r="D7055" i="19"/>
  <c r="E7055" i="19"/>
  <c r="F7055" i="19"/>
  <c r="B7056" i="19"/>
  <c r="C7056" i="19"/>
  <c r="D7056" i="19"/>
  <c r="A7056" i="19" s="1"/>
  <c r="E7056" i="19"/>
  <c r="F7056" i="19"/>
  <c r="B7057" i="19"/>
  <c r="A7057" i="19" s="1"/>
  <c r="C7057" i="19"/>
  <c r="D7057" i="19"/>
  <c r="E7057" i="19"/>
  <c r="F7057" i="19"/>
  <c r="B7058" i="19"/>
  <c r="A7058" i="19" s="1"/>
  <c r="C7058" i="19"/>
  <c r="D7058" i="19"/>
  <c r="E7058" i="19"/>
  <c r="F7058" i="19" s="1"/>
  <c r="B7059" i="19"/>
  <c r="C7059" i="19"/>
  <c r="D7059" i="19"/>
  <c r="E7059" i="19"/>
  <c r="F7059" i="19" s="1"/>
  <c r="B7060" i="19"/>
  <c r="A7060" i="19" s="1"/>
  <c r="C7060" i="19"/>
  <c r="D7060" i="19"/>
  <c r="E7060" i="19"/>
  <c r="F7060" i="19" s="1"/>
  <c r="B7061" i="19"/>
  <c r="C7061" i="19"/>
  <c r="D7061" i="19"/>
  <c r="A7061" i="19" s="1"/>
  <c r="E7061" i="19"/>
  <c r="F7061" i="19"/>
  <c r="A7062" i="19"/>
  <c r="B7062" i="19"/>
  <c r="C7062" i="19"/>
  <c r="D7062" i="19"/>
  <c r="E7062" i="19"/>
  <c r="F7062" i="19"/>
  <c r="B7063" i="19"/>
  <c r="C7063" i="19"/>
  <c r="D7063" i="19"/>
  <c r="E7063" i="19"/>
  <c r="F7063" i="19"/>
  <c r="B7064" i="19"/>
  <c r="A7064" i="19" s="1"/>
  <c r="C7064" i="19"/>
  <c r="D7064" i="19"/>
  <c r="E7064" i="19"/>
  <c r="F7064" i="19"/>
  <c r="B7065" i="19"/>
  <c r="A7065" i="19" s="1"/>
  <c r="C7065" i="19"/>
  <c r="D7065" i="19"/>
  <c r="E7065" i="19"/>
  <c r="F7065" i="19"/>
  <c r="B7066" i="19"/>
  <c r="A7066" i="19" s="1"/>
  <c r="C7066" i="19"/>
  <c r="D7066" i="19"/>
  <c r="E7066" i="19"/>
  <c r="F7066" i="19"/>
  <c r="B7067" i="19"/>
  <c r="A7067" i="19" s="1"/>
  <c r="C7067" i="19"/>
  <c r="D7067" i="19"/>
  <c r="E7067" i="19"/>
  <c r="F7067" i="19" s="1"/>
  <c r="B7068" i="19"/>
  <c r="C7068" i="19"/>
  <c r="D7068" i="19"/>
  <c r="A7068" i="19" s="1"/>
  <c r="E7068" i="19"/>
  <c r="F7068" i="19" s="1"/>
  <c r="A7069" i="19"/>
  <c r="B7069" i="19"/>
  <c r="C7069" i="19"/>
  <c r="D7069" i="19"/>
  <c r="E7069" i="19"/>
  <c r="F7069" i="19"/>
  <c r="B7070" i="19"/>
  <c r="C7070" i="19"/>
  <c r="A7070" i="19" s="1"/>
  <c r="D7070" i="19"/>
  <c r="E7070" i="19"/>
  <c r="F7070" i="19" s="1"/>
  <c r="B7071" i="19"/>
  <c r="C7071" i="19"/>
  <c r="D7071" i="19"/>
  <c r="E7071" i="19"/>
  <c r="F7071" i="19"/>
  <c r="B7072" i="19"/>
  <c r="A7072" i="19" s="1"/>
  <c r="C7072" i="19"/>
  <c r="D7072" i="19"/>
  <c r="E7072" i="19"/>
  <c r="F7072" i="19"/>
  <c r="B7073" i="19"/>
  <c r="A7073" i="19" s="1"/>
  <c r="C7073" i="19"/>
  <c r="D7073" i="19"/>
  <c r="E7073" i="19"/>
  <c r="F7073" i="19"/>
  <c r="B7074" i="19"/>
  <c r="A7074" i="19" s="1"/>
  <c r="C7074" i="19"/>
  <c r="D7074" i="19"/>
  <c r="E7074" i="19"/>
  <c r="F7074" i="19"/>
  <c r="B7075" i="19"/>
  <c r="C7075" i="19"/>
  <c r="D7075" i="19"/>
  <c r="E7075" i="19"/>
  <c r="F7075" i="19" s="1"/>
  <c r="A7076" i="19"/>
  <c r="B7076" i="19"/>
  <c r="C7076" i="19"/>
  <c r="D7076" i="19"/>
  <c r="E7076" i="19"/>
  <c r="F7076" i="19"/>
  <c r="B7077" i="19"/>
  <c r="C7077" i="19"/>
  <c r="A7077" i="19" s="1"/>
  <c r="D7077" i="19"/>
  <c r="E7077" i="19"/>
  <c r="F7077" i="19"/>
  <c r="B7078" i="19"/>
  <c r="A7078" i="19" s="1"/>
  <c r="C7078" i="19"/>
  <c r="D7078" i="19"/>
  <c r="E7078" i="19"/>
  <c r="F7078" i="19" s="1"/>
  <c r="B7079" i="19"/>
  <c r="A7079" i="19" s="1"/>
  <c r="C7079" i="19"/>
  <c r="D7079" i="19"/>
  <c r="E7079" i="19"/>
  <c r="F7079" i="19" s="1"/>
  <c r="B7080" i="19"/>
  <c r="A7080" i="19" s="1"/>
  <c r="C7080" i="19"/>
  <c r="D7080" i="19"/>
  <c r="E7080" i="19"/>
  <c r="F7080" i="19"/>
  <c r="B7081" i="19"/>
  <c r="A7081" i="19" s="1"/>
  <c r="C7081" i="19"/>
  <c r="D7081" i="19"/>
  <c r="E7081" i="19"/>
  <c r="F7081" i="19"/>
  <c r="B7082" i="19"/>
  <c r="C7082" i="19"/>
  <c r="D7082" i="19"/>
  <c r="E7082" i="19"/>
  <c r="F7082" i="19"/>
  <c r="B7083" i="19"/>
  <c r="C7083" i="19"/>
  <c r="D7083" i="19"/>
  <c r="E7083" i="19"/>
  <c r="F7083" i="19"/>
  <c r="A7084" i="19"/>
  <c r="B7084" i="19"/>
  <c r="C7084" i="19"/>
  <c r="D7084" i="19"/>
  <c r="E7084" i="19"/>
  <c r="F7084" i="19" s="1"/>
  <c r="B7085" i="19"/>
  <c r="C7085" i="19"/>
  <c r="D7085" i="19"/>
  <c r="E7085" i="19"/>
  <c r="F7085" i="19"/>
  <c r="B7086" i="19"/>
  <c r="C7086" i="19"/>
  <c r="D7086" i="19"/>
  <c r="A7086" i="19" s="1"/>
  <c r="E7086" i="19"/>
  <c r="F7086" i="19" s="1"/>
  <c r="B7087" i="19"/>
  <c r="A7087" i="19" s="1"/>
  <c r="C7087" i="19"/>
  <c r="D7087" i="19"/>
  <c r="E7087" i="19"/>
  <c r="F7087" i="19"/>
  <c r="B7088" i="19"/>
  <c r="C7088" i="19"/>
  <c r="D7088" i="19"/>
  <c r="A7088" i="19" s="1"/>
  <c r="E7088" i="19"/>
  <c r="F7088" i="19"/>
  <c r="B7089" i="19"/>
  <c r="C7089" i="19"/>
  <c r="D7089" i="19"/>
  <c r="E7089" i="19"/>
  <c r="F7089" i="19"/>
  <c r="B7090" i="19"/>
  <c r="A7090" i="19" s="1"/>
  <c r="C7090" i="19"/>
  <c r="D7090" i="19"/>
  <c r="E7090" i="19"/>
  <c r="F7090" i="19"/>
  <c r="B7091" i="19"/>
  <c r="C7091" i="19"/>
  <c r="D7091" i="19"/>
  <c r="E7091" i="19"/>
  <c r="F7091" i="19" s="1"/>
  <c r="B7092" i="19"/>
  <c r="A7092" i="19" s="1"/>
  <c r="C7092" i="19"/>
  <c r="D7092" i="19"/>
  <c r="E7092" i="19"/>
  <c r="F7092" i="19" s="1"/>
  <c r="B7093" i="19"/>
  <c r="C7093" i="19"/>
  <c r="D7093" i="19"/>
  <c r="A7093" i="19" s="1"/>
  <c r="E7093" i="19"/>
  <c r="F7093" i="19"/>
  <c r="A7094" i="19"/>
  <c r="B7094" i="19"/>
  <c r="C7094" i="19"/>
  <c r="D7094" i="19"/>
  <c r="E7094" i="19"/>
  <c r="F7094" i="19"/>
  <c r="B7095" i="19"/>
  <c r="C7095" i="19"/>
  <c r="D7095" i="19"/>
  <c r="E7095" i="19"/>
  <c r="F7095" i="19"/>
  <c r="B7096" i="19"/>
  <c r="A7096" i="19" s="1"/>
  <c r="C7096" i="19"/>
  <c r="D7096" i="19"/>
  <c r="E7096" i="19"/>
  <c r="F7096" i="19"/>
  <c r="B7097" i="19"/>
  <c r="A7097" i="19" s="1"/>
  <c r="C7097" i="19"/>
  <c r="D7097" i="19"/>
  <c r="E7097" i="19"/>
  <c r="F7097" i="19"/>
  <c r="B7098" i="19"/>
  <c r="A7098" i="19" s="1"/>
  <c r="C7098" i="19"/>
  <c r="D7098" i="19"/>
  <c r="E7098" i="19"/>
  <c r="F7098" i="19"/>
  <c r="B7099" i="19"/>
  <c r="A7099" i="19" s="1"/>
  <c r="C7099" i="19"/>
  <c r="D7099" i="19"/>
  <c r="E7099" i="19"/>
  <c r="F7099" i="19" s="1"/>
  <c r="B7100" i="19"/>
  <c r="C7100" i="19"/>
  <c r="D7100" i="19"/>
  <c r="A7100" i="19" s="1"/>
  <c r="E7100" i="19"/>
  <c r="F7100" i="19" s="1"/>
  <c r="A7101" i="19"/>
  <c r="B7101" i="19"/>
  <c r="C7101" i="19"/>
  <c r="D7101" i="19"/>
  <c r="E7101" i="19"/>
  <c r="F7101" i="19"/>
  <c r="B7102" i="19"/>
  <c r="C7102" i="19"/>
  <c r="A7102" i="19" s="1"/>
  <c r="D7102" i="19"/>
  <c r="E7102" i="19"/>
  <c r="F7102" i="19" s="1"/>
  <c r="B7103" i="19"/>
  <c r="C7103" i="19"/>
  <c r="D7103" i="19"/>
  <c r="E7103" i="19"/>
  <c r="F7103" i="19"/>
  <c r="B7104" i="19"/>
  <c r="A7104" i="19" s="1"/>
  <c r="C7104" i="19"/>
  <c r="D7104" i="19"/>
  <c r="E7104" i="19"/>
  <c r="F7104" i="19"/>
  <c r="B7105" i="19"/>
  <c r="A7105" i="19" s="1"/>
  <c r="C7105" i="19"/>
  <c r="D7105" i="19"/>
  <c r="E7105" i="19"/>
  <c r="F7105" i="19"/>
  <c r="B7106" i="19"/>
  <c r="A7106" i="19" s="1"/>
  <c r="C7106" i="19"/>
  <c r="D7106" i="19"/>
  <c r="E7106" i="19"/>
  <c r="F7106" i="19"/>
  <c r="B7107" i="19"/>
  <c r="C7107" i="19"/>
  <c r="D7107" i="19"/>
  <c r="E7107" i="19"/>
  <c r="F7107" i="19" s="1"/>
  <c r="A7108" i="19"/>
  <c r="B7108" i="19"/>
  <c r="C7108" i="19"/>
  <c r="D7108" i="19"/>
  <c r="E7108" i="19"/>
  <c r="F7108" i="19"/>
  <c r="B7109" i="19"/>
  <c r="C7109" i="19"/>
  <c r="A7109" i="19" s="1"/>
  <c r="D7109" i="19"/>
  <c r="E7109" i="19"/>
  <c r="F7109" i="19"/>
  <c r="B7110" i="19"/>
  <c r="A7110" i="19" s="1"/>
  <c r="C7110" i="19"/>
  <c r="D7110" i="19"/>
  <c r="E7110" i="19"/>
  <c r="F7110" i="19" s="1"/>
  <c r="B7111" i="19"/>
  <c r="A7111" i="19" s="1"/>
  <c r="C7111" i="19"/>
  <c r="D7111" i="19"/>
  <c r="E7111" i="19"/>
  <c r="F7111" i="19" s="1"/>
  <c r="B7112" i="19"/>
  <c r="A7112" i="19" s="1"/>
  <c r="C7112" i="19"/>
  <c r="D7112" i="19"/>
  <c r="E7112" i="19"/>
  <c r="F7112" i="19"/>
  <c r="B7113" i="19"/>
  <c r="A7113" i="19" s="1"/>
  <c r="C7113" i="19"/>
  <c r="D7113" i="19"/>
  <c r="E7113" i="19"/>
  <c r="F7113" i="19"/>
  <c r="B7114" i="19"/>
  <c r="C7114" i="19"/>
  <c r="D7114" i="19"/>
  <c r="E7114" i="19"/>
  <c r="F7114" i="19"/>
  <c r="B7115" i="19"/>
  <c r="C7115" i="19"/>
  <c r="D7115" i="19"/>
  <c r="E7115" i="19"/>
  <c r="F7115" i="19"/>
  <c r="A7116" i="19"/>
  <c r="B7116" i="19"/>
  <c r="C7116" i="19"/>
  <c r="D7116" i="19"/>
  <c r="E7116" i="19"/>
  <c r="F7116" i="19" s="1"/>
  <c r="B7117" i="19"/>
  <c r="C7117" i="19"/>
  <c r="D7117" i="19"/>
  <c r="E7117" i="19"/>
  <c r="F7117" i="19"/>
  <c r="B7118" i="19"/>
  <c r="C7118" i="19"/>
  <c r="D7118" i="19"/>
  <c r="A7118" i="19" s="1"/>
  <c r="E7118" i="19"/>
  <c r="F7118" i="19" s="1"/>
  <c r="B7119" i="19"/>
  <c r="A7119" i="19" s="1"/>
  <c r="C7119" i="19"/>
  <c r="D7119" i="19"/>
  <c r="E7119" i="19"/>
  <c r="F7119" i="19"/>
  <c r="B7120" i="19"/>
  <c r="C7120" i="19"/>
  <c r="D7120" i="19"/>
  <c r="A7120" i="19" s="1"/>
  <c r="E7120" i="19"/>
  <c r="F7120" i="19"/>
  <c r="B7121" i="19"/>
  <c r="C7121" i="19"/>
  <c r="D7121" i="19"/>
  <c r="E7121" i="19"/>
  <c r="F7121" i="19"/>
  <c r="B7122" i="19"/>
  <c r="A7122" i="19" s="1"/>
  <c r="C7122" i="19"/>
  <c r="D7122" i="19"/>
  <c r="E7122" i="19"/>
  <c r="F7122" i="19"/>
  <c r="B7123" i="19"/>
  <c r="C7123" i="19"/>
  <c r="D7123" i="19"/>
  <c r="E7123" i="19"/>
  <c r="F7123" i="19" s="1"/>
  <c r="B7124" i="19"/>
  <c r="A7124" i="19" s="1"/>
  <c r="C7124" i="19"/>
  <c r="D7124" i="19"/>
  <c r="E7124" i="19"/>
  <c r="F7124" i="19" s="1"/>
  <c r="B7125" i="19"/>
  <c r="C7125" i="19"/>
  <c r="D7125" i="19"/>
  <c r="A7125" i="19" s="1"/>
  <c r="E7125" i="19"/>
  <c r="F7125" i="19"/>
  <c r="A7126" i="19"/>
  <c r="B7126" i="19"/>
  <c r="C7126" i="19"/>
  <c r="D7126" i="19"/>
  <c r="E7126" i="19"/>
  <c r="F7126" i="19"/>
  <c r="B7127" i="19"/>
  <c r="C7127" i="19"/>
  <c r="D7127" i="19"/>
  <c r="E7127" i="19"/>
  <c r="F7127" i="19"/>
  <c r="B7128" i="19"/>
  <c r="A7128" i="19" s="1"/>
  <c r="C7128" i="19"/>
  <c r="D7128" i="19"/>
  <c r="E7128" i="19"/>
  <c r="F7128" i="19"/>
  <c r="B7129" i="19"/>
  <c r="A7129" i="19" s="1"/>
  <c r="C7129" i="19"/>
  <c r="D7129" i="19"/>
  <c r="E7129" i="19"/>
  <c r="F7129" i="19"/>
  <c r="B7130" i="19"/>
  <c r="A7130" i="19" s="1"/>
  <c r="C7130" i="19"/>
  <c r="D7130" i="19"/>
  <c r="E7130" i="19"/>
  <c r="F7130" i="19"/>
  <c r="B7131" i="19"/>
  <c r="A7131" i="19" s="1"/>
  <c r="C7131" i="19"/>
  <c r="D7131" i="19"/>
  <c r="E7131" i="19"/>
  <c r="F7131" i="19" s="1"/>
  <c r="B7132" i="19"/>
  <c r="C7132" i="19"/>
  <c r="D7132" i="19"/>
  <c r="A7132" i="19" s="1"/>
  <c r="E7132" i="19"/>
  <c r="F7132" i="19" s="1"/>
  <c r="A7133" i="19"/>
  <c r="B7133" i="19"/>
  <c r="C7133" i="19"/>
  <c r="D7133" i="19"/>
  <c r="E7133" i="19"/>
  <c r="F7133" i="19"/>
  <c r="B7134" i="19"/>
  <c r="C7134" i="19"/>
  <c r="A7134" i="19" s="1"/>
  <c r="D7134" i="19"/>
  <c r="E7134" i="19"/>
  <c r="F7134" i="19" s="1"/>
  <c r="B7135" i="19"/>
  <c r="C7135" i="19"/>
  <c r="D7135" i="19"/>
  <c r="E7135" i="19"/>
  <c r="F7135" i="19"/>
  <c r="B7136" i="19"/>
  <c r="A7136" i="19" s="1"/>
  <c r="C7136" i="19"/>
  <c r="D7136" i="19"/>
  <c r="E7136" i="19"/>
  <c r="F7136" i="19"/>
  <c r="B7137" i="19"/>
  <c r="A7137" i="19" s="1"/>
  <c r="C7137" i="19"/>
  <c r="D7137" i="19"/>
  <c r="E7137" i="19"/>
  <c r="F7137" i="19"/>
  <c r="B7138" i="19"/>
  <c r="A7138" i="19" s="1"/>
  <c r="C7138" i="19"/>
  <c r="D7138" i="19"/>
  <c r="E7138" i="19"/>
  <c r="F7138" i="19"/>
  <c r="B7139" i="19"/>
  <c r="C7139" i="19"/>
  <c r="D7139" i="19"/>
  <c r="E7139" i="19"/>
  <c r="F7139" i="19" s="1"/>
  <c r="A7140" i="19"/>
  <c r="B7140" i="19"/>
  <c r="C7140" i="19"/>
  <c r="D7140" i="19"/>
  <c r="E7140" i="19"/>
  <c r="F7140" i="19"/>
  <c r="B7141" i="19"/>
  <c r="C7141" i="19"/>
  <c r="A7141" i="19" s="1"/>
  <c r="D7141" i="19"/>
  <c r="E7141" i="19"/>
  <c r="F7141" i="19"/>
  <c r="B7142" i="19"/>
  <c r="A7142" i="19" s="1"/>
  <c r="C7142" i="19"/>
  <c r="D7142" i="19"/>
  <c r="E7142" i="19"/>
  <c r="F7142" i="19" s="1"/>
  <c r="B7143" i="19"/>
  <c r="A7143" i="19" s="1"/>
  <c r="C7143" i="19"/>
  <c r="D7143" i="19"/>
  <c r="E7143" i="19"/>
  <c r="F7143" i="19"/>
  <c r="B7144" i="19"/>
  <c r="A7144" i="19" s="1"/>
  <c r="C7144" i="19"/>
  <c r="D7144" i="19"/>
  <c r="E7144" i="19"/>
  <c r="F7144" i="19"/>
  <c r="B7145" i="19"/>
  <c r="A7145" i="19" s="1"/>
  <c r="C7145" i="19"/>
  <c r="D7145" i="19"/>
  <c r="E7145" i="19"/>
  <c r="F7145" i="19"/>
  <c r="B7146" i="19"/>
  <c r="C7146" i="19"/>
  <c r="D7146" i="19"/>
  <c r="E7146" i="19"/>
  <c r="F7146" i="19"/>
  <c r="B7147" i="19"/>
  <c r="C7147" i="19"/>
  <c r="D7147" i="19"/>
  <c r="E7147" i="19"/>
  <c r="F7147" i="19"/>
  <c r="A7148" i="19"/>
  <c r="B7148" i="19"/>
  <c r="C7148" i="19"/>
  <c r="D7148" i="19"/>
  <c r="E7148" i="19"/>
  <c r="F7148" i="19" s="1"/>
  <c r="B7149" i="19"/>
  <c r="C7149" i="19"/>
  <c r="D7149" i="19"/>
  <c r="E7149" i="19"/>
  <c r="F7149" i="19"/>
  <c r="B7150" i="19"/>
  <c r="C7150" i="19"/>
  <c r="D7150" i="19"/>
  <c r="A7150" i="19" s="1"/>
  <c r="E7150" i="19"/>
  <c r="F7150" i="19" s="1"/>
  <c r="B7151" i="19"/>
  <c r="A7151" i="19" s="1"/>
  <c r="C7151" i="19"/>
  <c r="D7151" i="19"/>
  <c r="E7151" i="19"/>
  <c r="F7151" i="19"/>
  <c r="B7152" i="19"/>
  <c r="C7152" i="19"/>
  <c r="D7152" i="19"/>
  <c r="A7152" i="19" s="1"/>
  <c r="E7152" i="19"/>
  <c r="F7152" i="19"/>
  <c r="B7153" i="19"/>
  <c r="A7153" i="19" s="1"/>
  <c r="C7153" i="19"/>
  <c r="D7153" i="19"/>
  <c r="E7153" i="19"/>
  <c r="F7153" i="19"/>
  <c r="B7154" i="19"/>
  <c r="A7154" i="19" s="1"/>
  <c r="C7154" i="19"/>
  <c r="D7154" i="19"/>
  <c r="E7154" i="19"/>
  <c r="F7154" i="19" s="1"/>
  <c r="B7155" i="19"/>
  <c r="C7155" i="19"/>
  <c r="D7155" i="19"/>
  <c r="E7155" i="19"/>
  <c r="F7155" i="19" s="1"/>
  <c r="B7156" i="19"/>
  <c r="A7156" i="19" s="1"/>
  <c r="C7156" i="19"/>
  <c r="D7156" i="19"/>
  <c r="E7156" i="19"/>
  <c r="F7156" i="19" s="1"/>
  <c r="B7157" i="19"/>
  <c r="C7157" i="19"/>
  <c r="D7157" i="19"/>
  <c r="A7157" i="19" s="1"/>
  <c r="E7157" i="19"/>
  <c r="F7157" i="19"/>
  <c r="A7158" i="19"/>
  <c r="B7158" i="19"/>
  <c r="C7158" i="19"/>
  <c r="D7158" i="19"/>
  <c r="E7158" i="19"/>
  <c r="F7158" i="19"/>
  <c r="B7159" i="19"/>
  <c r="C7159" i="19"/>
  <c r="D7159" i="19"/>
  <c r="E7159" i="19"/>
  <c r="F7159" i="19"/>
  <c r="B7160" i="19"/>
  <c r="C7160" i="19"/>
  <c r="D7160" i="19"/>
  <c r="E7160" i="19"/>
  <c r="F7160" i="19"/>
  <c r="B7161" i="19"/>
  <c r="A7161" i="19" s="1"/>
  <c r="C7161" i="19"/>
  <c r="D7161" i="19"/>
  <c r="E7161" i="19"/>
  <c r="F7161" i="19"/>
  <c r="B7162" i="19"/>
  <c r="A7162" i="19" s="1"/>
  <c r="C7162" i="19"/>
  <c r="D7162" i="19"/>
  <c r="E7162" i="19"/>
  <c r="F7162" i="19"/>
  <c r="B7163" i="19"/>
  <c r="A7163" i="19" s="1"/>
  <c r="C7163" i="19"/>
  <c r="D7163" i="19"/>
  <c r="E7163" i="19"/>
  <c r="F7163" i="19" s="1"/>
  <c r="B7164" i="19"/>
  <c r="C7164" i="19"/>
  <c r="D7164" i="19"/>
  <c r="A7164" i="19" s="1"/>
  <c r="E7164" i="19"/>
  <c r="F7164" i="19" s="1"/>
  <c r="A7165" i="19"/>
  <c r="B7165" i="19"/>
  <c r="C7165" i="19"/>
  <c r="D7165" i="19"/>
  <c r="E7165" i="19"/>
  <c r="F7165" i="19"/>
  <c r="B7166" i="19"/>
  <c r="C7166" i="19"/>
  <c r="A7166" i="19" s="1"/>
  <c r="D7166" i="19"/>
  <c r="E7166" i="19"/>
  <c r="F7166" i="19" s="1"/>
  <c r="B7167" i="19"/>
  <c r="C7167" i="19"/>
  <c r="D7167" i="19"/>
  <c r="E7167" i="19"/>
  <c r="F7167" i="19"/>
  <c r="B7168" i="19"/>
  <c r="A7168" i="19" s="1"/>
  <c r="C7168" i="19"/>
  <c r="D7168" i="19"/>
  <c r="E7168" i="19"/>
  <c r="F7168" i="19"/>
  <c r="B7169" i="19"/>
  <c r="A7169" i="19" s="1"/>
  <c r="C7169" i="19"/>
  <c r="D7169" i="19"/>
  <c r="E7169" i="19"/>
  <c r="F7169" i="19"/>
  <c r="B7170" i="19"/>
  <c r="A7170" i="19" s="1"/>
  <c r="C7170" i="19"/>
  <c r="D7170" i="19"/>
  <c r="E7170" i="19"/>
  <c r="F7170" i="19"/>
  <c r="B7171" i="19"/>
  <c r="C7171" i="19"/>
  <c r="D7171" i="19"/>
  <c r="E7171" i="19"/>
  <c r="F7171" i="19" s="1"/>
  <c r="A7172" i="19"/>
  <c r="B7172" i="19"/>
  <c r="C7172" i="19"/>
  <c r="D7172" i="19"/>
  <c r="E7172" i="19"/>
  <c r="F7172" i="19"/>
  <c r="B7173" i="19"/>
  <c r="C7173" i="19"/>
  <c r="A7173" i="19" s="1"/>
  <c r="D7173" i="19"/>
  <c r="E7173" i="19"/>
  <c r="F7173" i="19"/>
  <c r="B7174" i="19"/>
  <c r="A7174" i="19" s="1"/>
  <c r="C7174" i="19"/>
  <c r="D7174" i="19"/>
  <c r="E7174" i="19"/>
  <c r="F7174" i="19" s="1"/>
  <c r="B7175" i="19"/>
  <c r="A7175" i="19" s="1"/>
  <c r="C7175" i="19"/>
  <c r="D7175" i="19"/>
  <c r="E7175" i="19"/>
  <c r="F7175" i="19"/>
  <c r="B7176" i="19"/>
  <c r="A7176" i="19" s="1"/>
  <c r="C7176" i="19"/>
  <c r="D7176" i="19"/>
  <c r="E7176" i="19"/>
  <c r="F7176" i="19"/>
  <c r="B7177" i="19"/>
  <c r="A7177" i="19" s="1"/>
  <c r="C7177" i="19"/>
  <c r="D7177" i="19"/>
  <c r="E7177" i="19"/>
  <c r="F7177" i="19"/>
  <c r="B7178" i="19"/>
  <c r="C7178" i="19"/>
  <c r="D7178" i="19"/>
  <c r="E7178" i="19"/>
  <c r="F7178" i="19"/>
  <c r="B7179" i="19"/>
  <c r="C7179" i="19"/>
  <c r="D7179" i="19"/>
  <c r="E7179" i="19"/>
  <c r="F7179" i="19"/>
  <c r="A7180" i="19"/>
  <c r="B7180" i="19"/>
  <c r="C7180" i="19"/>
  <c r="D7180" i="19"/>
  <c r="E7180" i="19"/>
  <c r="F7180" i="19" s="1"/>
  <c r="B7181" i="19"/>
  <c r="C7181" i="19"/>
  <c r="D7181" i="19"/>
  <c r="E7181" i="19"/>
  <c r="F7181" i="19"/>
  <c r="B7182" i="19"/>
  <c r="C7182" i="19"/>
  <c r="D7182" i="19"/>
  <c r="A7182" i="19" s="1"/>
  <c r="E7182" i="19"/>
  <c r="F7182" i="19" s="1"/>
  <c r="B7183" i="19"/>
  <c r="A7183" i="19" s="1"/>
  <c r="C7183" i="19"/>
  <c r="D7183" i="19"/>
  <c r="E7183" i="19"/>
  <c r="F7183" i="19"/>
  <c r="B7184" i="19"/>
  <c r="C7184" i="19"/>
  <c r="D7184" i="19"/>
  <c r="A7184" i="19" s="1"/>
  <c r="E7184" i="19"/>
  <c r="F7184" i="19"/>
  <c r="B7185" i="19"/>
  <c r="C7185" i="19"/>
  <c r="D7185" i="19"/>
  <c r="E7185" i="19"/>
  <c r="F7185" i="19"/>
  <c r="B7186" i="19"/>
  <c r="A7186" i="19" s="1"/>
  <c r="C7186" i="19"/>
  <c r="D7186" i="19"/>
  <c r="E7186" i="19"/>
  <c r="F7186" i="19"/>
  <c r="B7187" i="19"/>
  <c r="C7187" i="19"/>
  <c r="D7187" i="19"/>
  <c r="E7187" i="19"/>
  <c r="F7187" i="19" s="1"/>
  <c r="B7188" i="19"/>
  <c r="A7188" i="19" s="1"/>
  <c r="C7188" i="19"/>
  <c r="D7188" i="19"/>
  <c r="E7188" i="19"/>
  <c r="F7188" i="19" s="1"/>
  <c r="B7189" i="19"/>
  <c r="C7189" i="19"/>
  <c r="D7189" i="19"/>
  <c r="A7189" i="19" s="1"/>
  <c r="E7189" i="19"/>
  <c r="F7189" i="19"/>
  <c r="A7190" i="19"/>
  <c r="B7190" i="19"/>
  <c r="C7190" i="19"/>
  <c r="D7190" i="19"/>
  <c r="E7190" i="19"/>
  <c r="F7190" i="19"/>
  <c r="B7191" i="19"/>
  <c r="C7191" i="19"/>
  <c r="D7191" i="19"/>
  <c r="E7191" i="19"/>
  <c r="F7191" i="19"/>
  <c r="B7192" i="19"/>
  <c r="C7192" i="19"/>
  <c r="D7192" i="19"/>
  <c r="E7192" i="19"/>
  <c r="F7192" i="19"/>
  <c r="B7193" i="19"/>
  <c r="A7193" i="19" s="1"/>
  <c r="C7193" i="19"/>
  <c r="D7193" i="19"/>
  <c r="E7193" i="19"/>
  <c r="F7193" i="19"/>
  <c r="B7194" i="19"/>
  <c r="A7194" i="19" s="1"/>
  <c r="C7194" i="19"/>
  <c r="D7194" i="19"/>
  <c r="E7194" i="19"/>
  <c r="F7194" i="19"/>
  <c r="B7195" i="19"/>
  <c r="A7195" i="19" s="1"/>
  <c r="C7195" i="19"/>
  <c r="D7195" i="19"/>
  <c r="E7195" i="19"/>
  <c r="F7195" i="19" s="1"/>
  <c r="B7196" i="19"/>
  <c r="C7196" i="19"/>
  <c r="D7196" i="19"/>
  <c r="A7196" i="19" s="1"/>
  <c r="E7196" i="19"/>
  <c r="F7196" i="19" s="1"/>
  <c r="A7197" i="19"/>
  <c r="B7197" i="19"/>
  <c r="C7197" i="19"/>
  <c r="D7197" i="19"/>
  <c r="E7197" i="19"/>
  <c r="F7197" i="19"/>
  <c r="B7198" i="19"/>
  <c r="C7198" i="19"/>
  <c r="A7198" i="19" s="1"/>
  <c r="D7198" i="19"/>
  <c r="E7198" i="19"/>
  <c r="F7198" i="19" s="1"/>
  <c r="B7199" i="19"/>
  <c r="C7199" i="19"/>
  <c r="D7199" i="19"/>
  <c r="E7199" i="19"/>
  <c r="F7199" i="19"/>
  <c r="B7200" i="19"/>
  <c r="A7200" i="19" s="1"/>
  <c r="C7200" i="19"/>
  <c r="D7200" i="19"/>
  <c r="E7200" i="19"/>
  <c r="F7200" i="19"/>
  <c r="B7201" i="19"/>
  <c r="A7201" i="19" s="1"/>
  <c r="C7201" i="19"/>
  <c r="D7201" i="19"/>
  <c r="E7201" i="19"/>
  <c r="F7201" i="19"/>
  <c r="B7202" i="19"/>
  <c r="A7202" i="19" s="1"/>
  <c r="C7202" i="19"/>
  <c r="D7202" i="19"/>
  <c r="E7202" i="19"/>
  <c r="F7202" i="19"/>
  <c r="B7203" i="19"/>
  <c r="C7203" i="19"/>
  <c r="D7203" i="19"/>
  <c r="E7203" i="19"/>
  <c r="F7203" i="19" s="1"/>
  <c r="A7204" i="19"/>
  <c r="B7204" i="19"/>
  <c r="C7204" i="19"/>
  <c r="D7204" i="19"/>
  <c r="E7204" i="19"/>
  <c r="F7204" i="19"/>
  <c r="B7205" i="19"/>
  <c r="C7205" i="19"/>
  <c r="A7205" i="19" s="1"/>
  <c r="D7205" i="19"/>
  <c r="E7205" i="19"/>
  <c r="F7205" i="19"/>
  <c r="B7206" i="19"/>
  <c r="A7206" i="19" s="1"/>
  <c r="C7206" i="19"/>
  <c r="D7206" i="19"/>
  <c r="E7206" i="19"/>
  <c r="F7206" i="19" s="1"/>
  <c r="B7207" i="19"/>
  <c r="A7207" i="19" s="1"/>
  <c r="C7207" i="19"/>
  <c r="D7207" i="19"/>
  <c r="E7207" i="19"/>
  <c r="F7207" i="19" s="1"/>
  <c r="B7208" i="19"/>
  <c r="A7208" i="19" s="1"/>
  <c r="C7208" i="19"/>
  <c r="D7208" i="19"/>
  <c r="E7208" i="19"/>
  <c r="F7208" i="19"/>
  <c r="B7209" i="19"/>
  <c r="A7209" i="19" s="1"/>
  <c r="C7209" i="19"/>
  <c r="D7209" i="19"/>
  <c r="E7209" i="19"/>
  <c r="F7209" i="19"/>
  <c r="B7210" i="19"/>
  <c r="C7210" i="19"/>
  <c r="D7210" i="19"/>
  <c r="E7210" i="19"/>
  <c r="F7210" i="19"/>
  <c r="B7211" i="19"/>
  <c r="C7211" i="19"/>
  <c r="D7211" i="19"/>
  <c r="E7211" i="19"/>
  <c r="F7211" i="19"/>
  <c r="A7212" i="19"/>
  <c r="B7212" i="19"/>
  <c r="C7212" i="19"/>
  <c r="D7212" i="19"/>
  <c r="E7212" i="19"/>
  <c r="F7212" i="19" s="1"/>
  <c r="B7213" i="19"/>
  <c r="C7213" i="19"/>
  <c r="D7213" i="19"/>
  <c r="E7213" i="19"/>
  <c r="F7213" i="19"/>
  <c r="B7214" i="19"/>
  <c r="C7214" i="19"/>
  <c r="D7214" i="19"/>
  <c r="A7214" i="19" s="1"/>
  <c r="E7214" i="19"/>
  <c r="F7214" i="19" s="1"/>
  <c r="B7215" i="19"/>
  <c r="A7215" i="19" s="1"/>
  <c r="C7215" i="19"/>
  <c r="D7215" i="19"/>
  <c r="E7215" i="19"/>
  <c r="F7215" i="19"/>
  <c r="B7216" i="19"/>
  <c r="C7216" i="19"/>
  <c r="D7216" i="19"/>
  <c r="A7216" i="19" s="1"/>
  <c r="E7216" i="19"/>
  <c r="F7216" i="19"/>
  <c r="B7217" i="19"/>
  <c r="C7217" i="19"/>
  <c r="D7217" i="19"/>
  <c r="E7217" i="19"/>
  <c r="F7217" i="19"/>
  <c r="B7218" i="19"/>
  <c r="A7218" i="19" s="1"/>
  <c r="C7218" i="19"/>
  <c r="D7218" i="19"/>
  <c r="E7218" i="19"/>
  <c r="F7218" i="19"/>
  <c r="B7219" i="19"/>
  <c r="C7219" i="19"/>
  <c r="D7219" i="19"/>
  <c r="E7219" i="19"/>
  <c r="F7219" i="19" s="1"/>
  <c r="B7220" i="19"/>
  <c r="A7220" i="19" s="1"/>
  <c r="C7220" i="19"/>
  <c r="D7220" i="19"/>
  <c r="E7220" i="19"/>
  <c r="F7220" i="19" s="1"/>
  <c r="B7221" i="19"/>
  <c r="C7221" i="19"/>
  <c r="D7221" i="19"/>
  <c r="A7221" i="19" s="1"/>
  <c r="E7221" i="19"/>
  <c r="F7221" i="19"/>
  <c r="A7222" i="19"/>
  <c r="B7222" i="19"/>
  <c r="C7222" i="19"/>
  <c r="D7222" i="19"/>
  <c r="E7222" i="19"/>
  <c r="F7222" i="19"/>
  <c r="B7223" i="19"/>
  <c r="C7223" i="19"/>
  <c r="D7223" i="19"/>
  <c r="E7223" i="19"/>
  <c r="F7223" i="19"/>
  <c r="B7224" i="19"/>
  <c r="C7224" i="19"/>
  <c r="D7224" i="19"/>
  <c r="E7224" i="19"/>
  <c r="F7224" i="19"/>
  <c r="B7225" i="19"/>
  <c r="A7225" i="19" s="1"/>
  <c r="C7225" i="19"/>
  <c r="D7225" i="19"/>
  <c r="E7225" i="19"/>
  <c r="F7225" i="19"/>
  <c r="B7226" i="19"/>
  <c r="A7226" i="19" s="1"/>
  <c r="C7226" i="19"/>
  <c r="D7226" i="19"/>
  <c r="E7226" i="19"/>
  <c r="F7226" i="19"/>
  <c r="B7227" i="19"/>
  <c r="A7227" i="19" s="1"/>
  <c r="C7227" i="19"/>
  <c r="D7227" i="19"/>
  <c r="E7227" i="19"/>
  <c r="F7227" i="19" s="1"/>
  <c r="B7228" i="19"/>
  <c r="C7228" i="19"/>
  <c r="D7228" i="19"/>
  <c r="A7228" i="19" s="1"/>
  <c r="E7228" i="19"/>
  <c r="F7228" i="19" s="1"/>
  <c r="A7229" i="19"/>
  <c r="B7229" i="19"/>
  <c r="C7229" i="19"/>
  <c r="D7229" i="19"/>
  <c r="E7229" i="19"/>
  <c r="F7229" i="19"/>
  <c r="B7230" i="19"/>
  <c r="C7230" i="19"/>
  <c r="A7230" i="19" s="1"/>
  <c r="D7230" i="19"/>
  <c r="E7230" i="19"/>
  <c r="F7230" i="19" s="1"/>
  <c r="B7231" i="19"/>
  <c r="C7231" i="19"/>
  <c r="D7231" i="19"/>
  <c r="E7231" i="19"/>
  <c r="F7231" i="19"/>
  <c r="B7232" i="19"/>
  <c r="A7232" i="19" s="1"/>
  <c r="C7232" i="19"/>
  <c r="D7232" i="19"/>
  <c r="E7232" i="19"/>
  <c r="F7232" i="19"/>
  <c r="B7233" i="19"/>
  <c r="A7233" i="19" s="1"/>
  <c r="C7233" i="19"/>
  <c r="D7233" i="19"/>
  <c r="E7233" i="19"/>
  <c r="F7233" i="19"/>
  <c r="B7234" i="19"/>
  <c r="A7234" i="19" s="1"/>
  <c r="C7234" i="19"/>
  <c r="D7234" i="19"/>
  <c r="E7234" i="19"/>
  <c r="F7234" i="19"/>
  <c r="B7235" i="19"/>
  <c r="C7235" i="19"/>
  <c r="D7235" i="19"/>
  <c r="E7235" i="19"/>
  <c r="F7235" i="19" s="1"/>
  <c r="A7236" i="19"/>
  <c r="B7236" i="19"/>
  <c r="C7236" i="19"/>
  <c r="D7236" i="19"/>
  <c r="E7236" i="19"/>
  <c r="F7236" i="19"/>
  <c r="B7237" i="19"/>
  <c r="C7237" i="19"/>
  <c r="A7237" i="19" s="1"/>
  <c r="D7237" i="19"/>
  <c r="E7237" i="19"/>
  <c r="F7237" i="19"/>
  <c r="B7238" i="19"/>
  <c r="A7238" i="19" s="1"/>
  <c r="C7238" i="19"/>
  <c r="D7238" i="19"/>
  <c r="E7238" i="19"/>
  <c r="F7238" i="19" s="1"/>
  <c r="B7239" i="19"/>
  <c r="A7239" i="19" s="1"/>
  <c r="C7239" i="19"/>
  <c r="D7239" i="19"/>
  <c r="E7239" i="19"/>
  <c r="F7239" i="19"/>
  <c r="B7240" i="19"/>
  <c r="A7240" i="19" s="1"/>
  <c r="C7240" i="19"/>
  <c r="D7240" i="19"/>
  <c r="E7240" i="19"/>
  <c r="F7240" i="19"/>
  <c r="B7241" i="19"/>
  <c r="A7241" i="19" s="1"/>
  <c r="C7241" i="19"/>
  <c r="D7241" i="19"/>
  <c r="E7241" i="19"/>
  <c r="F7241" i="19"/>
  <c r="B7242" i="19"/>
  <c r="C7242" i="19"/>
  <c r="D7242" i="19"/>
  <c r="E7242" i="19"/>
  <c r="F7242" i="19"/>
  <c r="B7243" i="19"/>
  <c r="C7243" i="19"/>
  <c r="D7243" i="19"/>
  <c r="E7243" i="19"/>
  <c r="F7243" i="19"/>
  <c r="A7244" i="19"/>
  <c r="B7244" i="19"/>
  <c r="C7244" i="19"/>
  <c r="D7244" i="19"/>
  <c r="E7244" i="19"/>
  <c r="F7244" i="19" s="1"/>
  <c r="B7245" i="19"/>
  <c r="C7245" i="19"/>
  <c r="D7245" i="19"/>
  <c r="E7245" i="19"/>
  <c r="F7245" i="19"/>
  <c r="B7246" i="19"/>
  <c r="C7246" i="19"/>
  <c r="D7246" i="19"/>
  <c r="A7246" i="19" s="1"/>
  <c r="E7246" i="19"/>
  <c r="F7246" i="19" s="1"/>
  <c r="B7247" i="19"/>
  <c r="A7247" i="19" s="1"/>
  <c r="C7247" i="19"/>
  <c r="D7247" i="19"/>
  <c r="E7247" i="19"/>
  <c r="F7247" i="19"/>
  <c r="B7248" i="19"/>
  <c r="C7248" i="19"/>
  <c r="D7248" i="19"/>
  <c r="A7248" i="19" s="1"/>
  <c r="E7248" i="19"/>
  <c r="F7248" i="19"/>
  <c r="B7249" i="19"/>
  <c r="A7249" i="19" s="1"/>
  <c r="C7249" i="19"/>
  <c r="D7249" i="19"/>
  <c r="E7249" i="19"/>
  <c r="F7249" i="19"/>
  <c r="B7250" i="19"/>
  <c r="A7250" i="19" s="1"/>
  <c r="C7250" i="19"/>
  <c r="D7250" i="19"/>
  <c r="E7250" i="19"/>
  <c r="F7250" i="19" s="1"/>
  <c r="B7251" i="19"/>
  <c r="C7251" i="19"/>
  <c r="D7251" i="19"/>
  <c r="E7251" i="19"/>
  <c r="F7251" i="19" s="1"/>
  <c r="B7252" i="19"/>
  <c r="A7252" i="19" s="1"/>
  <c r="C7252" i="19"/>
  <c r="D7252" i="19"/>
  <c r="E7252" i="19"/>
  <c r="F7252" i="19" s="1"/>
  <c r="B7253" i="19"/>
  <c r="C7253" i="19"/>
  <c r="D7253" i="19"/>
  <c r="A7253" i="19" s="1"/>
  <c r="E7253" i="19"/>
  <c r="F7253" i="19"/>
  <c r="A7254" i="19"/>
  <c r="B7254" i="19"/>
  <c r="C7254" i="19"/>
  <c r="D7254" i="19"/>
  <c r="E7254" i="19"/>
  <c r="F7254" i="19"/>
  <c r="B7255" i="19"/>
  <c r="C7255" i="19"/>
  <c r="D7255" i="19"/>
  <c r="E7255" i="19"/>
  <c r="F7255" i="19"/>
  <c r="B7256" i="19"/>
  <c r="C7256" i="19"/>
  <c r="D7256" i="19"/>
  <c r="E7256" i="19"/>
  <c r="F7256" i="19"/>
  <c r="B7257" i="19"/>
  <c r="A7257" i="19" s="1"/>
  <c r="C7257" i="19"/>
  <c r="D7257" i="19"/>
  <c r="E7257" i="19"/>
  <c r="F7257" i="19"/>
  <c r="B7258" i="19"/>
  <c r="A7258" i="19" s="1"/>
  <c r="C7258" i="19"/>
  <c r="D7258" i="19"/>
  <c r="E7258" i="19"/>
  <c r="F7258" i="19"/>
  <c r="B7259" i="19"/>
  <c r="A7259" i="19" s="1"/>
  <c r="C7259" i="19"/>
  <c r="D7259" i="19"/>
  <c r="E7259" i="19"/>
  <c r="F7259" i="19" s="1"/>
  <c r="B7260" i="19"/>
  <c r="C7260" i="19"/>
  <c r="D7260" i="19"/>
  <c r="A7260" i="19" s="1"/>
  <c r="E7260" i="19"/>
  <c r="F7260" i="19" s="1"/>
  <c r="A7261" i="19"/>
  <c r="B7261" i="19"/>
  <c r="C7261" i="19"/>
  <c r="D7261" i="19"/>
  <c r="E7261" i="19"/>
  <c r="F7261" i="19"/>
  <c r="B7262" i="19"/>
  <c r="C7262" i="19"/>
  <c r="A7262" i="19" s="1"/>
  <c r="D7262" i="19"/>
  <c r="E7262" i="19"/>
  <c r="F7262" i="19" s="1"/>
  <c r="B7263" i="19"/>
  <c r="C7263" i="19"/>
  <c r="D7263" i="19"/>
  <c r="E7263" i="19"/>
  <c r="F7263" i="19"/>
  <c r="B7264" i="19"/>
  <c r="A7264" i="19" s="1"/>
  <c r="C7264" i="19"/>
  <c r="D7264" i="19"/>
  <c r="E7264" i="19"/>
  <c r="F7264" i="19"/>
  <c r="B7265" i="19"/>
  <c r="A7265" i="19" s="1"/>
  <c r="C7265" i="19"/>
  <c r="D7265" i="19"/>
  <c r="E7265" i="19"/>
  <c r="F7265" i="19"/>
  <c r="B7266" i="19"/>
  <c r="A7266" i="19" s="1"/>
  <c r="C7266" i="19"/>
  <c r="D7266" i="19"/>
  <c r="E7266" i="19"/>
  <c r="F7266" i="19"/>
  <c r="B7267" i="19"/>
  <c r="C7267" i="19"/>
  <c r="D7267" i="19"/>
  <c r="E7267" i="19"/>
  <c r="F7267" i="19" s="1"/>
  <c r="A7268" i="19"/>
  <c r="B7268" i="19"/>
  <c r="C7268" i="19"/>
  <c r="D7268" i="19"/>
  <c r="E7268" i="19"/>
  <c r="F7268" i="19"/>
  <c r="B7269" i="19"/>
  <c r="C7269" i="19"/>
  <c r="A7269" i="19" s="1"/>
  <c r="D7269" i="19"/>
  <c r="E7269" i="19"/>
  <c r="F7269" i="19"/>
  <c r="B7270" i="19"/>
  <c r="A7270" i="19" s="1"/>
  <c r="C7270" i="19"/>
  <c r="D7270" i="19"/>
  <c r="E7270" i="19"/>
  <c r="F7270" i="19" s="1"/>
  <c r="B7271" i="19"/>
  <c r="A7271" i="19" s="1"/>
  <c r="C7271" i="19"/>
  <c r="D7271" i="19"/>
  <c r="E7271" i="19"/>
  <c r="F7271" i="19"/>
  <c r="B7272" i="19"/>
  <c r="A7272" i="19" s="1"/>
  <c r="C7272" i="19"/>
  <c r="D7272" i="19"/>
  <c r="E7272" i="19"/>
  <c r="F7272" i="19"/>
  <c r="B7273" i="19"/>
  <c r="A7273" i="19" s="1"/>
  <c r="C7273" i="19"/>
  <c r="D7273" i="19"/>
  <c r="E7273" i="19"/>
  <c r="F7273" i="19"/>
  <c r="B7274" i="19"/>
  <c r="C7274" i="19"/>
  <c r="D7274" i="19"/>
  <c r="E7274" i="19"/>
  <c r="F7274" i="19"/>
  <c r="B7275" i="19"/>
  <c r="C7275" i="19"/>
  <c r="D7275" i="19"/>
  <c r="E7275" i="19"/>
  <c r="F7275" i="19"/>
  <c r="A7276" i="19"/>
  <c r="B7276" i="19"/>
  <c r="C7276" i="19"/>
  <c r="D7276" i="19"/>
  <c r="E7276" i="19"/>
  <c r="F7276" i="19" s="1"/>
  <c r="B7277" i="19"/>
  <c r="C7277" i="19"/>
  <c r="D7277" i="19"/>
  <c r="E7277" i="19"/>
  <c r="F7277" i="19"/>
  <c r="B7278" i="19"/>
  <c r="C7278" i="19"/>
  <c r="D7278" i="19"/>
  <c r="A7278" i="19" s="1"/>
  <c r="E7278" i="19"/>
  <c r="F7278" i="19" s="1"/>
  <c r="B7279" i="19"/>
  <c r="A7279" i="19" s="1"/>
  <c r="C7279" i="19"/>
  <c r="D7279" i="19"/>
  <c r="E7279" i="19"/>
  <c r="F7279" i="19"/>
  <c r="B7280" i="19"/>
  <c r="C7280" i="19"/>
  <c r="D7280" i="19"/>
  <c r="A7280" i="19" s="1"/>
  <c r="E7280" i="19"/>
  <c r="F7280" i="19"/>
  <c r="B7281" i="19"/>
  <c r="A7281" i="19" s="1"/>
  <c r="C7281" i="19"/>
  <c r="D7281" i="19"/>
  <c r="E7281" i="19"/>
  <c r="F7281" i="19"/>
  <c r="B7282" i="19"/>
  <c r="A7282" i="19" s="1"/>
  <c r="C7282" i="19"/>
  <c r="D7282" i="19"/>
  <c r="E7282" i="19"/>
  <c r="F7282" i="19" s="1"/>
  <c r="B7283" i="19"/>
  <c r="C7283" i="19"/>
  <c r="D7283" i="19"/>
  <c r="E7283" i="19"/>
  <c r="F7283" i="19" s="1"/>
  <c r="B7284" i="19"/>
  <c r="A7284" i="19" s="1"/>
  <c r="C7284" i="19"/>
  <c r="D7284" i="19"/>
  <c r="E7284" i="19"/>
  <c r="F7284" i="19" s="1"/>
  <c r="B7285" i="19"/>
  <c r="C7285" i="19"/>
  <c r="D7285" i="19"/>
  <c r="A7285" i="19" s="1"/>
  <c r="E7285" i="19"/>
  <c r="F7285" i="19"/>
  <c r="A7286" i="19"/>
  <c r="B7286" i="19"/>
  <c r="C7286" i="19"/>
  <c r="D7286" i="19"/>
  <c r="E7286" i="19"/>
  <c r="F7286" i="19"/>
  <c r="B7287" i="19"/>
  <c r="C7287" i="19"/>
  <c r="D7287" i="19"/>
  <c r="E7287" i="19"/>
  <c r="F7287" i="19"/>
  <c r="B7288" i="19"/>
  <c r="C7288" i="19"/>
  <c r="D7288" i="19"/>
  <c r="E7288" i="19"/>
  <c r="F7288" i="19"/>
  <c r="B7289" i="19"/>
  <c r="A7289" i="19" s="1"/>
  <c r="C7289" i="19"/>
  <c r="D7289" i="19"/>
  <c r="E7289" i="19"/>
  <c r="F7289" i="19"/>
  <c r="B7290" i="19"/>
  <c r="A7290" i="19" s="1"/>
  <c r="C7290" i="19"/>
  <c r="D7290" i="19"/>
  <c r="E7290" i="19"/>
  <c r="F7290" i="19"/>
  <c r="B7291" i="19"/>
  <c r="A7291" i="19" s="1"/>
  <c r="C7291" i="19"/>
  <c r="D7291" i="19"/>
  <c r="E7291" i="19"/>
  <c r="F7291" i="19" s="1"/>
  <c r="B7292" i="19"/>
  <c r="C7292" i="19"/>
  <c r="D7292" i="19"/>
  <c r="A7292" i="19" s="1"/>
  <c r="E7292" i="19"/>
  <c r="F7292" i="19" s="1"/>
  <c r="A7293" i="19"/>
  <c r="B7293" i="19"/>
  <c r="C7293" i="19"/>
  <c r="D7293" i="19"/>
  <c r="E7293" i="19"/>
  <c r="F7293" i="19"/>
  <c r="B7294" i="19"/>
  <c r="C7294" i="19"/>
  <c r="A7294" i="19" s="1"/>
  <c r="D7294" i="19"/>
  <c r="E7294" i="19"/>
  <c r="F7294" i="19" s="1"/>
  <c r="B7295" i="19"/>
  <c r="C7295" i="19"/>
  <c r="D7295" i="19"/>
  <c r="E7295" i="19"/>
  <c r="F7295" i="19"/>
  <c r="B7296" i="19"/>
  <c r="A7296" i="19" s="1"/>
  <c r="C7296" i="19"/>
  <c r="D7296" i="19"/>
  <c r="E7296" i="19"/>
  <c r="F7296" i="19"/>
  <c r="B7297" i="19"/>
  <c r="A7297" i="19" s="1"/>
  <c r="C7297" i="19"/>
  <c r="D7297" i="19"/>
  <c r="E7297" i="19"/>
  <c r="F7297" i="19"/>
  <c r="B7298" i="19"/>
  <c r="A7298" i="19" s="1"/>
  <c r="C7298" i="19"/>
  <c r="D7298" i="19"/>
  <c r="E7298" i="19"/>
  <c r="F7298" i="19"/>
  <c r="B7299" i="19"/>
  <c r="C7299" i="19"/>
  <c r="D7299" i="19"/>
  <c r="E7299" i="19"/>
  <c r="F7299" i="19" s="1"/>
  <c r="A7300" i="19"/>
  <c r="B7300" i="19"/>
  <c r="C7300" i="19"/>
  <c r="D7300" i="19"/>
  <c r="E7300" i="19"/>
  <c r="F7300" i="19"/>
  <c r="B7301" i="19"/>
  <c r="C7301" i="19"/>
  <c r="A7301" i="19" s="1"/>
  <c r="D7301" i="19"/>
  <c r="E7301" i="19"/>
  <c r="F7301" i="19"/>
  <c r="B7302" i="19"/>
  <c r="A7302" i="19" s="1"/>
  <c r="C7302" i="19"/>
  <c r="D7302" i="19"/>
  <c r="E7302" i="19"/>
  <c r="F7302" i="19" s="1"/>
  <c r="B7303" i="19"/>
  <c r="A7303" i="19" s="1"/>
  <c r="C7303" i="19"/>
  <c r="D7303" i="19"/>
  <c r="E7303" i="19"/>
  <c r="F7303" i="19" s="1"/>
  <c r="B7304" i="19"/>
  <c r="A7304" i="19" s="1"/>
  <c r="C7304" i="19"/>
  <c r="D7304" i="19"/>
  <c r="E7304" i="19"/>
  <c r="F7304" i="19"/>
  <c r="B7305" i="19"/>
  <c r="A7305" i="19" s="1"/>
  <c r="C7305" i="19"/>
  <c r="D7305" i="19"/>
  <c r="E7305" i="19"/>
  <c r="F7305" i="19"/>
  <c r="B7306" i="19"/>
  <c r="C7306" i="19"/>
  <c r="D7306" i="19"/>
  <c r="E7306" i="19"/>
  <c r="F7306" i="19"/>
  <c r="B7307" i="19"/>
  <c r="C7307" i="19"/>
  <c r="D7307" i="19"/>
  <c r="E7307" i="19"/>
  <c r="F7307" i="19"/>
  <c r="A7308" i="19"/>
  <c r="B7308" i="19"/>
  <c r="C7308" i="19"/>
  <c r="D7308" i="19"/>
  <c r="E7308" i="19"/>
  <c r="F7308" i="19" s="1"/>
  <c r="B7309" i="19"/>
  <c r="C7309" i="19"/>
  <c r="D7309" i="19"/>
  <c r="E7309" i="19"/>
  <c r="F7309" i="19"/>
  <c r="B7310" i="19"/>
  <c r="C7310" i="19"/>
  <c r="D7310" i="19"/>
  <c r="A7310" i="19" s="1"/>
  <c r="E7310" i="19"/>
  <c r="F7310" i="19" s="1"/>
  <c r="B7311" i="19"/>
  <c r="A7311" i="19" s="1"/>
  <c r="C7311" i="19"/>
  <c r="D7311" i="19"/>
  <c r="E7311" i="19"/>
  <c r="F7311" i="19"/>
  <c r="B7312" i="19"/>
  <c r="C7312" i="19"/>
  <c r="D7312" i="19"/>
  <c r="A7312" i="19" s="1"/>
  <c r="E7312" i="19"/>
  <c r="F7312" i="19"/>
  <c r="B7313" i="19"/>
  <c r="A7313" i="19" s="1"/>
  <c r="C7313" i="19"/>
  <c r="D7313" i="19"/>
  <c r="E7313" i="19"/>
  <c r="F7313" i="19"/>
  <c r="B7314" i="19"/>
  <c r="A7314" i="19" s="1"/>
  <c r="C7314" i="19"/>
  <c r="D7314" i="19"/>
  <c r="E7314" i="19"/>
  <c r="F7314" i="19" s="1"/>
  <c r="B7315" i="19"/>
  <c r="C7315" i="19"/>
  <c r="D7315" i="19"/>
  <c r="E7315" i="19"/>
  <c r="F7315" i="19" s="1"/>
  <c r="B7316" i="19"/>
  <c r="A7316" i="19" s="1"/>
  <c r="C7316" i="19"/>
  <c r="D7316" i="19"/>
  <c r="E7316" i="19"/>
  <c r="F7316" i="19" s="1"/>
  <c r="B7317" i="19"/>
  <c r="C7317" i="19"/>
  <c r="D7317" i="19"/>
  <c r="A7317" i="19" s="1"/>
  <c r="E7317" i="19"/>
  <c r="F7317" i="19"/>
  <c r="A7318" i="19"/>
  <c r="B7318" i="19"/>
  <c r="C7318" i="19"/>
  <c r="D7318" i="19"/>
  <c r="E7318" i="19"/>
  <c r="F7318" i="19"/>
  <c r="B7319" i="19"/>
  <c r="C7319" i="19"/>
  <c r="D7319" i="19"/>
  <c r="E7319" i="19"/>
  <c r="F7319" i="19"/>
  <c r="B7320" i="19"/>
  <c r="C7320" i="19"/>
  <c r="D7320" i="19"/>
  <c r="E7320" i="19"/>
  <c r="F7320" i="19"/>
  <c r="B7321" i="19"/>
  <c r="A7321" i="19" s="1"/>
  <c r="C7321" i="19"/>
  <c r="D7321" i="19"/>
  <c r="E7321" i="19"/>
  <c r="F7321" i="19"/>
  <c r="B7322" i="19"/>
  <c r="A7322" i="19" s="1"/>
  <c r="C7322" i="19"/>
  <c r="D7322" i="19"/>
  <c r="E7322" i="19"/>
  <c r="F7322" i="19"/>
  <c r="B7323" i="19"/>
  <c r="A7323" i="19" s="1"/>
  <c r="C7323" i="19"/>
  <c r="D7323" i="19"/>
  <c r="E7323" i="19"/>
  <c r="F7323" i="19" s="1"/>
  <c r="B7324" i="19"/>
  <c r="C7324" i="19"/>
  <c r="D7324" i="19"/>
  <c r="A7324" i="19" s="1"/>
  <c r="E7324" i="19"/>
  <c r="F7324" i="19" s="1"/>
  <c r="A7325" i="19"/>
  <c r="B7325" i="19"/>
  <c r="C7325" i="19"/>
  <c r="D7325" i="19"/>
  <c r="E7325" i="19"/>
  <c r="F7325" i="19"/>
  <c r="B7326" i="19"/>
  <c r="C7326" i="19"/>
  <c r="A7326" i="19" s="1"/>
  <c r="D7326" i="19"/>
  <c r="E7326" i="19"/>
  <c r="F7326" i="19" s="1"/>
  <c r="B7327" i="19"/>
  <c r="C7327" i="19"/>
  <c r="D7327" i="19"/>
  <c r="E7327" i="19"/>
  <c r="F7327" i="19"/>
  <c r="B7328" i="19"/>
  <c r="A7328" i="19" s="1"/>
  <c r="C7328" i="19"/>
  <c r="D7328" i="19"/>
  <c r="E7328" i="19"/>
  <c r="F7328" i="19"/>
  <c r="B7329" i="19"/>
  <c r="A7329" i="19" s="1"/>
  <c r="C7329" i="19"/>
  <c r="D7329" i="19"/>
  <c r="E7329" i="19"/>
  <c r="F7329" i="19"/>
  <c r="B7330" i="19"/>
  <c r="A7330" i="19" s="1"/>
  <c r="C7330" i="19"/>
  <c r="D7330" i="19"/>
  <c r="E7330" i="19"/>
  <c r="F7330" i="19"/>
  <c r="B7331" i="19"/>
  <c r="C7331" i="19"/>
  <c r="D7331" i="19"/>
  <c r="E7331" i="19"/>
  <c r="F7331" i="19" s="1"/>
  <c r="A7332" i="19"/>
  <c r="B7332" i="19"/>
  <c r="C7332" i="19"/>
  <c r="D7332" i="19"/>
  <c r="E7332" i="19"/>
  <c r="F7332" i="19"/>
  <c r="B7333" i="19"/>
  <c r="C7333" i="19"/>
  <c r="A7333" i="19" s="1"/>
  <c r="D7333" i="19"/>
  <c r="E7333" i="19"/>
  <c r="F7333" i="19"/>
  <c r="B7334" i="19"/>
  <c r="A7334" i="19" s="1"/>
  <c r="C7334" i="19"/>
  <c r="D7334" i="19"/>
  <c r="E7334" i="19"/>
  <c r="F7334" i="19" s="1"/>
  <c r="B7335" i="19"/>
  <c r="A7335" i="19" s="1"/>
  <c r="C7335" i="19"/>
  <c r="D7335" i="19"/>
  <c r="E7335" i="19"/>
  <c r="F7335" i="19" s="1"/>
  <c r="B7336" i="19"/>
  <c r="A7336" i="19" s="1"/>
  <c r="C7336" i="19"/>
  <c r="D7336" i="19"/>
  <c r="E7336" i="19"/>
  <c r="F7336" i="19"/>
  <c r="B7337" i="19"/>
  <c r="A7337" i="19" s="1"/>
  <c r="C7337" i="19"/>
  <c r="D7337" i="19"/>
  <c r="E7337" i="19"/>
  <c r="F7337" i="19"/>
  <c r="B7338" i="19"/>
  <c r="C7338" i="19"/>
  <c r="D7338" i="19"/>
  <c r="E7338" i="19"/>
  <c r="F7338" i="19"/>
  <c r="B7339" i="19"/>
  <c r="C7339" i="19"/>
  <c r="D7339" i="19"/>
  <c r="E7339" i="19"/>
  <c r="F7339" i="19"/>
  <c r="A7340" i="19"/>
  <c r="B7340" i="19"/>
  <c r="C7340" i="19"/>
  <c r="D7340" i="19"/>
  <c r="E7340" i="19"/>
  <c r="F7340" i="19" s="1"/>
  <c r="B7341" i="19"/>
  <c r="C7341" i="19"/>
  <c r="D7341" i="19"/>
  <c r="E7341" i="19"/>
  <c r="F7341" i="19"/>
  <c r="B7342" i="19"/>
  <c r="C7342" i="19"/>
  <c r="D7342" i="19"/>
  <c r="A7342" i="19" s="1"/>
  <c r="E7342" i="19"/>
  <c r="F7342" i="19" s="1"/>
  <c r="B7343" i="19"/>
  <c r="A7343" i="19" s="1"/>
  <c r="C7343" i="19"/>
  <c r="D7343" i="19"/>
  <c r="E7343" i="19"/>
  <c r="F7343" i="19"/>
  <c r="B7344" i="19"/>
  <c r="C7344" i="19"/>
  <c r="D7344" i="19"/>
  <c r="A7344" i="19" s="1"/>
  <c r="E7344" i="19"/>
  <c r="F7344" i="19"/>
  <c r="B7345" i="19"/>
  <c r="C7345" i="19"/>
  <c r="D7345" i="19"/>
  <c r="E7345" i="19"/>
  <c r="F7345" i="19"/>
  <c r="B7346" i="19"/>
  <c r="A7346" i="19" s="1"/>
  <c r="C7346" i="19"/>
  <c r="D7346" i="19"/>
  <c r="E7346" i="19"/>
  <c r="F7346" i="19"/>
  <c r="B7347" i="19"/>
  <c r="C7347" i="19"/>
  <c r="D7347" i="19"/>
  <c r="E7347" i="19"/>
  <c r="F7347" i="19" s="1"/>
  <c r="B7348" i="19"/>
  <c r="A7348" i="19" s="1"/>
  <c r="C7348" i="19"/>
  <c r="D7348" i="19"/>
  <c r="E7348" i="19"/>
  <c r="F7348" i="19" s="1"/>
  <c r="B7349" i="19"/>
  <c r="C7349" i="19"/>
  <c r="D7349" i="19"/>
  <c r="A7349" i="19" s="1"/>
  <c r="E7349" i="19"/>
  <c r="F7349" i="19"/>
  <c r="A7350" i="19"/>
  <c r="B7350" i="19"/>
  <c r="C7350" i="19"/>
  <c r="D7350" i="19"/>
  <c r="E7350" i="19"/>
  <c r="F7350" i="19"/>
  <c r="B7351" i="19"/>
  <c r="C7351" i="19"/>
  <c r="D7351" i="19"/>
  <c r="E7351" i="19"/>
  <c r="F7351" i="19"/>
  <c r="B7352" i="19"/>
  <c r="C7352" i="19"/>
  <c r="D7352" i="19"/>
  <c r="E7352" i="19"/>
  <c r="F7352" i="19"/>
  <c r="B7353" i="19"/>
  <c r="A7353" i="19" s="1"/>
  <c r="C7353" i="19"/>
  <c r="D7353" i="19"/>
  <c r="E7353" i="19"/>
  <c r="F7353" i="19"/>
  <c r="B7354" i="19"/>
  <c r="A7354" i="19" s="1"/>
  <c r="C7354" i="19"/>
  <c r="D7354" i="19"/>
  <c r="E7354" i="19"/>
  <c r="F7354" i="19"/>
  <c r="B7355" i="19"/>
  <c r="A7355" i="19" s="1"/>
  <c r="C7355" i="19"/>
  <c r="D7355" i="19"/>
  <c r="E7355" i="19"/>
  <c r="F7355" i="19" s="1"/>
  <c r="B7356" i="19"/>
  <c r="C7356" i="19"/>
  <c r="D7356" i="19"/>
  <c r="A7356" i="19" s="1"/>
  <c r="E7356" i="19"/>
  <c r="F7356" i="19" s="1"/>
  <c r="A7357" i="19"/>
  <c r="B7357" i="19"/>
  <c r="C7357" i="19"/>
  <c r="D7357" i="19"/>
  <c r="E7357" i="19"/>
  <c r="F7357" i="19"/>
  <c r="B7358" i="19"/>
  <c r="C7358" i="19"/>
  <c r="A7358" i="19" s="1"/>
  <c r="D7358" i="19"/>
  <c r="E7358" i="19"/>
  <c r="F7358" i="19" s="1"/>
  <c r="B7359" i="19"/>
  <c r="C7359" i="19"/>
  <c r="D7359" i="19"/>
  <c r="E7359" i="19"/>
  <c r="F7359" i="19"/>
  <c r="B7360" i="19"/>
  <c r="A7360" i="19" s="1"/>
  <c r="C7360" i="19"/>
  <c r="D7360" i="19"/>
  <c r="E7360" i="19"/>
  <c r="F7360" i="19"/>
  <c r="B7361" i="19"/>
  <c r="A7361" i="19" s="1"/>
  <c r="C7361" i="19"/>
  <c r="D7361" i="19"/>
  <c r="E7361" i="19"/>
  <c r="F7361" i="19"/>
  <c r="B7362" i="19"/>
  <c r="A7362" i="19" s="1"/>
  <c r="C7362" i="19"/>
  <c r="D7362" i="19"/>
  <c r="E7362" i="19"/>
  <c r="F7362" i="19"/>
  <c r="B7363" i="19"/>
  <c r="C7363" i="19"/>
  <c r="D7363" i="19"/>
  <c r="E7363" i="19"/>
  <c r="F7363" i="19" s="1"/>
  <c r="A7364" i="19"/>
  <c r="B7364" i="19"/>
  <c r="C7364" i="19"/>
  <c r="D7364" i="19"/>
  <c r="E7364" i="19"/>
  <c r="F7364" i="19"/>
  <c r="B7365" i="19"/>
  <c r="C7365" i="19"/>
  <c r="A7365" i="19" s="1"/>
  <c r="D7365" i="19"/>
  <c r="E7365" i="19"/>
  <c r="F7365" i="19"/>
  <c r="B7366" i="19"/>
  <c r="A7366" i="19" s="1"/>
  <c r="C7366" i="19"/>
  <c r="D7366" i="19"/>
  <c r="E7366" i="19"/>
  <c r="F7366" i="19" s="1"/>
  <c r="B7367" i="19"/>
  <c r="A7367" i="19" s="1"/>
  <c r="C7367" i="19"/>
  <c r="D7367" i="19"/>
  <c r="E7367" i="19"/>
  <c r="F7367" i="19" s="1"/>
  <c r="B7368" i="19"/>
  <c r="A7368" i="19" s="1"/>
  <c r="C7368" i="19"/>
  <c r="D7368" i="19"/>
  <c r="E7368" i="19"/>
  <c r="F7368" i="19"/>
  <c r="B7369" i="19"/>
  <c r="A7369" i="19" s="1"/>
  <c r="C7369" i="19"/>
  <c r="D7369" i="19"/>
  <c r="E7369" i="19"/>
  <c r="F7369" i="19"/>
  <c r="B7370" i="19"/>
  <c r="C7370" i="19"/>
  <c r="D7370" i="19"/>
  <c r="E7370" i="19"/>
  <c r="F7370" i="19"/>
  <c r="B7371" i="19"/>
  <c r="C7371" i="19"/>
  <c r="D7371" i="19"/>
  <c r="E7371" i="19"/>
  <c r="F7371" i="19"/>
  <c r="A7372" i="19"/>
  <c r="B7372" i="19"/>
  <c r="C7372" i="19"/>
  <c r="D7372" i="19"/>
  <c r="E7372" i="19"/>
  <c r="F7372" i="19" s="1"/>
  <c r="B7373" i="19"/>
  <c r="C7373" i="19"/>
  <c r="D7373" i="19"/>
  <c r="E7373" i="19"/>
  <c r="F7373" i="19"/>
  <c r="B7374" i="19"/>
  <c r="C7374" i="19"/>
  <c r="D7374" i="19"/>
  <c r="A7374" i="19" s="1"/>
  <c r="E7374" i="19"/>
  <c r="F7374" i="19" s="1"/>
  <c r="B7375" i="19"/>
  <c r="A7375" i="19" s="1"/>
  <c r="C7375" i="19"/>
  <c r="D7375" i="19"/>
  <c r="E7375" i="19"/>
  <c r="F7375" i="19"/>
  <c r="B7376" i="19"/>
  <c r="C7376" i="19"/>
  <c r="D7376" i="19"/>
  <c r="A7376" i="19" s="1"/>
  <c r="E7376" i="19"/>
  <c r="F7376" i="19"/>
  <c r="B7377" i="19"/>
  <c r="C7377" i="19"/>
  <c r="D7377" i="19"/>
  <c r="E7377" i="19"/>
  <c r="F7377" i="19"/>
  <c r="B7378" i="19"/>
  <c r="A7378" i="19" s="1"/>
  <c r="C7378" i="19"/>
  <c r="D7378" i="19"/>
  <c r="E7378" i="19"/>
  <c r="F7378" i="19"/>
  <c r="B7379" i="19"/>
  <c r="C7379" i="19"/>
  <c r="D7379" i="19"/>
  <c r="E7379" i="19"/>
  <c r="F7379" i="19" s="1"/>
  <c r="B7380" i="19"/>
  <c r="A7380" i="19" s="1"/>
  <c r="C7380" i="19"/>
  <c r="D7380" i="19"/>
  <c r="E7380" i="19"/>
  <c r="F7380" i="19" s="1"/>
  <c r="B7381" i="19"/>
  <c r="C7381" i="19"/>
  <c r="D7381" i="19"/>
  <c r="A7381" i="19" s="1"/>
  <c r="E7381" i="19"/>
  <c r="F7381" i="19"/>
  <c r="A7382" i="19"/>
  <c r="B7382" i="19"/>
  <c r="C7382" i="19"/>
  <c r="D7382" i="19"/>
  <c r="E7382" i="19"/>
  <c r="F7382" i="19"/>
  <c r="B7383" i="19"/>
  <c r="C7383" i="19"/>
  <c r="D7383" i="19"/>
  <c r="E7383" i="19"/>
  <c r="F7383" i="19"/>
  <c r="B7384" i="19"/>
  <c r="C7384" i="19"/>
  <c r="D7384" i="19"/>
  <c r="E7384" i="19"/>
  <c r="F7384" i="19"/>
  <c r="B7385" i="19"/>
  <c r="A7385" i="19" s="1"/>
  <c r="C7385" i="19"/>
  <c r="D7385" i="19"/>
  <c r="E7385" i="19"/>
  <c r="F7385" i="19"/>
  <c r="B7386" i="19"/>
  <c r="A7386" i="19" s="1"/>
  <c r="C7386" i="19"/>
  <c r="D7386" i="19"/>
  <c r="E7386" i="19"/>
  <c r="F7386" i="19"/>
  <c r="B7387" i="19"/>
  <c r="A7387" i="19" s="1"/>
  <c r="C7387" i="19"/>
  <c r="D7387" i="19"/>
  <c r="E7387" i="19"/>
  <c r="F7387" i="19" s="1"/>
  <c r="B7388" i="19"/>
  <c r="C7388" i="19"/>
  <c r="D7388" i="19"/>
  <c r="A7388" i="19" s="1"/>
  <c r="E7388" i="19"/>
  <c r="F7388" i="19" s="1"/>
  <c r="A7389" i="19"/>
  <c r="B7389" i="19"/>
  <c r="C7389" i="19"/>
  <c r="D7389" i="19"/>
  <c r="E7389" i="19"/>
  <c r="F7389" i="19"/>
  <c r="B7390" i="19"/>
  <c r="C7390" i="19"/>
  <c r="A7390" i="19" s="1"/>
  <c r="D7390" i="19"/>
  <c r="E7390" i="19"/>
  <c r="F7390" i="19" s="1"/>
  <c r="B7391" i="19"/>
  <c r="C7391" i="19"/>
  <c r="D7391" i="19"/>
  <c r="E7391" i="19"/>
  <c r="F7391" i="19"/>
  <c r="B7392" i="19"/>
  <c r="A7392" i="19" s="1"/>
  <c r="C7392" i="19"/>
  <c r="D7392" i="19"/>
  <c r="E7392" i="19"/>
  <c r="F7392" i="19"/>
  <c r="B7393" i="19"/>
  <c r="A7393" i="19" s="1"/>
  <c r="C7393" i="19"/>
  <c r="D7393" i="19"/>
  <c r="E7393" i="19"/>
  <c r="F7393" i="19"/>
  <c r="B7394" i="19"/>
  <c r="A7394" i="19" s="1"/>
  <c r="C7394" i="19"/>
  <c r="D7394" i="19"/>
  <c r="E7394" i="19"/>
  <c r="F7394" i="19"/>
  <c r="B7395" i="19"/>
  <c r="C7395" i="19"/>
  <c r="D7395" i="19"/>
  <c r="E7395" i="19"/>
  <c r="F7395" i="19" s="1"/>
  <c r="A7396" i="19"/>
  <c r="B7396" i="19"/>
  <c r="C7396" i="19"/>
  <c r="D7396" i="19"/>
  <c r="E7396" i="19"/>
  <c r="F7396" i="19"/>
  <c r="B7397" i="19"/>
  <c r="C7397" i="19"/>
  <c r="A7397" i="19" s="1"/>
  <c r="D7397" i="19"/>
  <c r="E7397" i="19"/>
  <c r="F7397" i="19"/>
  <c r="B7398" i="19"/>
  <c r="A7398" i="19" s="1"/>
  <c r="C7398" i="19"/>
  <c r="D7398" i="19"/>
  <c r="E7398" i="19"/>
  <c r="F7398" i="19" s="1"/>
  <c r="B7399" i="19"/>
  <c r="A7399" i="19" s="1"/>
  <c r="C7399" i="19"/>
  <c r="D7399" i="19"/>
  <c r="E7399" i="19"/>
  <c r="F7399" i="19"/>
  <c r="B7400" i="19"/>
  <c r="A7400" i="19" s="1"/>
  <c r="C7400" i="19"/>
  <c r="D7400" i="19"/>
  <c r="E7400" i="19"/>
  <c r="F7400" i="19"/>
  <c r="B7401" i="19"/>
  <c r="A7401" i="19" s="1"/>
  <c r="C7401" i="19"/>
  <c r="D7401" i="19"/>
  <c r="E7401" i="19"/>
  <c r="F7401" i="19"/>
  <c r="B7402" i="19"/>
  <c r="C7402" i="19"/>
  <c r="D7402" i="19"/>
  <c r="E7402" i="19"/>
  <c r="F7402" i="19"/>
  <c r="B7403" i="19"/>
  <c r="C7403" i="19"/>
  <c r="D7403" i="19"/>
  <c r="E7403" i="19"/>
  <c r="F7403" i="19"/>
  <c r="A7404" i="19"/>
  <c r="B7404" i="19"/>
  <c r="C7404" i="19"/>
  <c r="D7404" i="19"/>
  <c r="E7404" i="19"/>
  <c r="F7404" i="19" s="1"/>
  <c r="B7405" i="19"/>
  <c r="C7405" i="19"/>
  <c r="D7405" i="19"/>
  <c r="E7405" i="19"/>
  <c r="F7405" i="19"/>
  <c r="B7406" i="19"/>
  <c r="C7406" i="19"/>
  <c r="D7406" i="19"/>
  <c r="A7406" i="19" s="1"/>
  <c r="E7406" i="19"/>
  <c r="F7406" i="19" s="1"/>
  <c r="B7407" i="19"/>
  <c r="A7407" i="19" s="1"/>
  <c r="C7407" i="19"/>
  <c r="D7407" i="19"/>
  <c r="E7407" i="19"/>
  <c r="F7407" i="19"/>
  <c r="B7408" i="19"/>
  <c r="C7408" i="19"/>
  <c r="D7408" i="19"/>
  <c r="A7408" i="19" s="1"/>
  <c r="E7408" i="19"/>
  <c r="F7408" i="19"/>
  <c r="B7409" i="19"/>
  <c r="A7409" i="19" s="1"/>
  <c r="C7409" i="19"/>
  <c r="D7409" i="19"/>
  <c r="E7409" i="19"/>
  <c r="F7409" i="19"/>
  <c r="B7410" i="19"/>
  <c r="A7410" i="19" s="1"/>
  <c r="C7410" i="19"/>
  <c r="D7410" i="19"/>
  <c r="E7410" i="19"/>
  <c r="F7410" i="19" s="1"/>
  <c r="B7411" i="19"/>
  <c r="C7411" i="19"/>
  <c r="D7411" i="19"/>
  <c r="E7411" i="19"/>
  <c r="F7411" i="19" s="1"/>
  <c r="B7412" i="19"/>
  <c r="A7412" i="19" s="1"/>
  <c r="C7412" i="19"/>
  <c r="D7412" i="19"/>
  <c r="E7412" i="19"/>
  <c r="F7412" i="19" s="1"/>
  <c r="B7413" i="19"/>
  <c r="C7413" i="19"/>
  <c r="D7413" i="19"/>
  <c r="A7413" i="19" s="1"/>
  <c r="E7413" i="19"/>
  <c r="F7413" i="19"/>
  <c r="A7414" i="19"/>
  <c r="B7414" i="19"/>
  <c r="C7414" i="19"/>
  <c r="D7414" i="19"/>
  <c r="E7414" i="19"/>
  <c r="F7414" i="19"/>
  <c r="B7415" i="19"/>
  <c r="C7415" i="19"/>
  <c r="D7415" i="19"/>
  <c r="E7415" i="19"/>
  <c r="F7415" i="19"/>
  <c r="B7416" i="19"/>
  <c r="C7416" i="19"/>
  <c r="D7416" i="19"/>
  <c r="E7416" i="19"/>
  <c r="F7416" i="19"/>
  <c r="B7417" i="19"/>
  <c r="A7417" i="19" s="1"/>
  <c r="C7417" i="19"/>
  <c r="D7417" i="19"/>
  <c r="E7417" i="19"/>
  <c r="F7417" i="19"/>
  <c r="B7418" i="19"/>
  <c r="A7418" i="19" s="1"/>
  <c r="C7418" i="19"/>
  <c r="D7418" i="19"/>
  <c r="E7418" i="19"/>
  <c r="F7418" i="19"/>
  <c r="B7419" i="19"/>
  <c r="A7419" i="19" s="1"/>
  <c r="C7419" i="19"/>
  <c r="D7419" i="19"/>
  <c r="E7419" i="19"/>
  <c r="F7419" i="19" s="1"/>
  <c r="B7420" i="19"/>
  <c r="C7420" i="19"/>
  <c r="D7420" i="19"/>
  <c r="A7420" i="19" s="1"/>
  <c r="E7420" i="19"/>
  <c r="F7420" i="19" s="1"/>
  <c r="A7421" i="19"/>
  <c r="B7421" i="19"/>
  <c r="C7421" i="19"/>
  <c r="D7421" i="19"/>
  <c r="E7421" i="19"/>
  <c r="F7421" i="19"/>
  <c r="B7422" i="19"/>
  <c r="C7422" i="19"/>
  <c r="A7422" i="19" s="1"/>
  <c r="D7422" i="19"/>
  <c r="E7422" i="19"/>
  <c r="F7422" i="19" s="1"/>
  <c r="B7423" i="19"/>
  <c r="C7423" i="19"/>
  <c r="D7423" i="19"/>
  <c r="E7423" i="19"/>
  <c r="F7423" i="19"/>
  <c r="B7424" i="19"/>
  <c r="A7424" i="19" s="1"/>
  <c r="C7424" i="19"/>
  <c r="D7424" i="19"/>
  <c r="E7424" i="19"/>
  <c r="F7424" i="19"/>
  <c r="B7425" i="19"/>
  <c r="A7425" i="19" s="1"/>
  <c r="C7425" i="19"/>
  <c r="D7425" i="19"/>
  <c r="E7425" i="19"/>
  <c r="F7425" i="19"/>
  <c r="B7426" i="19"/>
  <c r="A7426" i="19" s="1"/>
  <c r="C7426" i="19"/>
  <c r="D7426" i="19"/>
  <c r="E7426" i="19"/>
  <c r="F7426" i="19"/>
  <c r="B7427" i="19"/>
  <c r="C7427" i="19"/>
  <c r="D7427" i="19"/>
  <c r="E7427" i="19"/>
  <c r="F7427" i="19" s="1"/>
  <c r="A7428" i="19"/>
  <c r="B7428" i="19"/>
  <c r="C7428" i="19"/>
  <c r="D7428" i="19"/>
  <c r="E7428" i="19"/>
  <c r="F7428" i="19"/>
  <c r="B7429" i="19"/>
  <c r="C7429" i="19"/>
  <c r="A7429" i="19" s="1"/>
  <c r="D7429" i="19"/>
  <c r="E7429" i="19"/>
  <c r="F7429" i="19"/>
  <c r="B7430" i="19"/>
  <c r="A7430" i="19" s="1"/>
  <c r="C7430" i="19"/>
  <c r="D7430" i="19"/>
  <c r="E7430" i="19"/>
  <c r="F7430" i="19" s="1"/>
  <c r="B7431" i="19"/>
  <c r="A7431" i="19" s="1"/>
  <c r="C7431" i="19"/>
  <c r="D7431" i="19"/>
  <c r="E7431" i="19"/>
  <c r="F7431" i="19"/>
  <c r="B7432" i="19"/>
  <c r="A7432" i="19" s="1"/>
  <c r="C7432" i="19"/>
  <c r="D7432" i="19"/>
  <c r="E7432" i="19"/>
  <c r="F7432" i="19"/>
  <c r="B7433" i="19"/>
  <c r="A7433" i="19" s="1"/>
  <c r="C7433" i="19"/>
  <c r="D7433" i="19"/>
  <c r="E7433" i="19"/>
  <c r="F7433" i="19"/>
  <c r="B7434" i="19"/>
  <c r="C7434" i="19"/>
  <c r="D7434" i="19"/>
  <c r="E7434" i="19"/>
  <c r="F7434" i="19"/>
  <c r="B7435" i="19"/>
  <c r="C7435" i="19"/>
  <c r="D7435" i="19"/>
  <c r="E7435" i="19"/>
  <c r="F7435" i="19"/>
  <c r="A7436" i="19"/>
  <c r="B7436" i="19"/>
  <c r="C7436" i="19"/>
  <c r="D7436" i="19"/>
  <c r="E7436" i="19"/>
  <c r="F7436" i="19" s="1"/>
  <c r="B7437" i="19"/>
  <c r="C7437" i="19"/>
  <c r="D7437" i="19"/>
  <c r="E7437" i="19"/>
  <c r="F7437" i="19"/>
  <c r="B7438" i="19"/>
  <c r="C7438" i="19"/>
  <c r="D7438" i="19"/>
  <c r="A7438" i="19" s="1"/>
  <c r="E7438" i="19"/>
  <c r="F7438" i="19" s="1"/>
  <c r="B7439" i="19"/>
  <c r="A7439" i="19" s="1"/>
  <c r="C7439" i="19"/>
  <c r="D7439" i="19"/>
  <c r="E7439" i="19"/>
  <c r="F7439" i="19"/>
  <c r="B7440" i="19"/>
  <c r="C7440" i="19"/>
  <c r="D7440" i="19"/>
  <c r="A7440" i="19" s="1"/>
  <c r="E7440" i="19"/>
  <c r="F7440" i="19"/>
  <c r="B7441" i="19"/>
  <c r="C7441" i="19"/>
  <c r="D7441" i="19"/>
  <c r="E7441" i="19"/>
  <c r="F7441" i="19"/>
  <c r="B7442" i="19"/>
  <c r="A7442" i="19" s="1"/>
  <c r="C7442" i="19"/>
  <c r="D7442" i="19"/>
  <c r="E7442" i="19"/>
  <c r="F7442" i="19"/>
  <c r="B7443" i="19"/>
  <c r="C7443" i="19"/>
  <c r="D7443" i="19"/>
  <c r="E7443" i="19"/>
  <c r="F7443" i="19" s="1"/>
  <c r="B7444" i="19"/>
  <c r="A7444" i="19" s="1"/>
  <c r="C7444" i="19"/>
  <c r="D7444" i="19"/>
  <c r="E7444" i="19"/>
  <c r="F7444" i="19" s="1"/>
  <c r="B7445" i="19"/>
  <c r="C7445" i="19"/>
  <c r="D7445" i="19"/>
  <c r="A7445" i="19" s="1"/>
  <c r="E7445" i="19"/>
  <c r="F7445" i="19"/>
  <c r="A7446" i="19"/>
  <c r="B7446" i="19"/>
  <c r="C7446" i="19"/>
  <c r="D7446" i="19"/>
  <c r="E7446" i="19"/>
  <c r="F7446" i="19"/>
  <c r="B7447" i="19"/>
  <c r="C7447" i="19"/>
  <c r="D7447" i="19"/>
  <c r="E7447" i="19"/>
  <c r="F7447" i="19"/>
  <c r="B7448" i="19"/>
  <c r="C7448" i="19"/>
  <c r="D7448" i="19"/>
  <c r="E7448" i="19"/>
  <c r="F7448" i="19"/>
  <c r="B7449" i="19"/>
  <c r="A7449" i="19" s="1"/>
  <c r="C7449" i="19"/>
  <c r="D7449" i="19"/>
  <c r="E7449" i="19"/>
  <c r="F7449" i="19"/>
  <c r="B7450" i="19"/>
  <c r="A7450" i="19" s="1"/>
  <c r="C7450" i="19"/>
  <c r="D7450" i="19"/>
  <c r="E7450" i="19"/>
  <c r="F7450" i="19"/>
  <c r="B7451" i="19"/>
  <c r="A7451" i="19" s="1"/>
  <c r="C7451" i="19"/>
  <c r="D7451" i="19"/>
  <c r="E7451" i="19"/>
  <c r="F7451" i="19" s="1"/>
  <c r="B7452" i="19"/>
  <c r="C7452" i="19"/>
  <c r="D7452" i="19"/>
  <c r="A7452" i="19" s="1"/>
  <c r="E7452" i="19"/>
  <c r="F7452" i="19" s="1"/>
  <c r="A7453" i="19"/>
  <c r="B7453" i="19"/>
  <c r="C7453" i="19"/>
  <c r="D7453" i="19"/>
  <c r="E7453" i="19"/>
  <c r="F7453" i="19"/>
  <c r="B7454" i="19"/>
  <c r="C7454" i="19"/>
  <c r="A7454" i="19" s="1"/>
  <c r="D7454" i="19"/>
  <c r="E7454" i="19"/>
  <c r="F7454" i="19" s="1"/>
  <c r="B7455" i="19"/>
  <c r="C7455" i="19"/>
  <c r="D7455" i="19"/>
  <c r="E7455" i="19"/>
  <c r="F7455" i="19"/>
  <c r="B7456" i="19"/>
  <c r="A7456" i="19" s="1"/>
  <c r="C7456" i="19"/>
  <c r="D7456" i="19"/>
  <c r="E7456" i="19"/>
  <c r="F7456" i="19"/>
  <c r="B7457" i="19"/>
  <c r="A7457" i="19" s="1"/>
  <c r="C7457" i="19"/>
  <c r="D7457" i="19"/>
  <c r="E7457" i="19"/>
  <c r="F7457" i="19"/>
  <c r="B7458" i="19"/>
  <c r="A7458" i="19" s="1"/>
  <c r="C7458" i="19"/>
  <c r="D7458" i="19"/>
  <c r="E7458" i="19"/>
  <c r="F7458" i="19"/>
  <c r="B7459" i="19"/>
  <c r="C7459" i="19"/>
  <c r="D7459" i="19"/>
  <c r="E7459" i="19"/>
  <c r="F7459" i="19" s="1"/>
  <c r="A7460" i="19"/>
  <c r="B7460" i="19"/>
  <c r="C7460" i="19"/>
  <c r="D7460" i="19"/>
  <c r="E7460" i="19"/>
  <c r="F7460" i="19"/>
  <c r="B7461" i="19"/>
  <c r="C7461" i="19"/>
  <c r="A7461" i="19" s="1"/>
  <c r="D7461" i="19"/>
  <c r="E7461" i="19"/>
  <c r="F7461" i="19"/>
  <c r="B7462" i="19"/>
  <c r="A7462" i="19" s="1"/>
  <c r="C7462" i="19"/>
  <c r="D7462" i="19"/>
  <c r="E7462" i="19"/>
  <c r="F7462" i="19" s="1"/>
  <c r="B7463" i="19"/>
  <c r="A7463" i="19" s="1"/>
  <c r="C7463" i="19"/>
  <c r="D7463" i="19"/>
  <c r="E7463" i="19"/>
  <c r="F7463" i="19" s="1"/>
  <c r="B7464" i="19"/>
  <c r="A7464" i="19" s="1"/>
  <c r="C7464" i="19"/>
  <c r="D7464" i="19"/>
  <c r="E7464" i="19"/>
  <c r="F7464" i="19"/>
  <c r="B7465" i="19"/>
  <c r="A7465" i="19" s="1"/>
  <c r="C7465" i="19"/>
  <c r="D7465" i="19"/>
  <c r="E7465" i="19"/>
  <c r="F7465" i="19"/>
  <c r="B7466" i="19"/>
  <c r="C7466" i="19"/>
  <c r="D7466" i="19"/>
  <c r="E7466" i="19"/>
  <c r="F7466" i="19"/>
  <c r="B7467" i="19"/>
  <c r="C7467" i="19"/>
  <c r="D7467" i="19"/>
  <c r="E7467" i="19"/>
  <c r="F7467" i="19"/>
  <c r="A7468" i="19"/>
  <c r="B7468" i="19"/>
  <c r="C7468" i="19"/>
  <c r="D7468" i="19"/>
  <c r="E7468" i="19"/>
  <c r="F7468" i="19" s="1"/>
  <c r="B7469" i="19"/>
  <c r="C7469" i="19"/>
  <c r="D7469" i="19"/>
  <c r="E7469" i="19"/>
  <c r="F7469" i="19"/>
  <c r="B7470" i="19"/>
  <c r="C7470" i="19"/>
  <c r="D7470" i="19"/>
  <c r="A7470" i="19" s="1"/>
  <c r="E7470" i="19"/>
  <c r="F7470" i="19" s="1"/>
  <c r="B7471" i="19"/>
  <c r="A7471" i="19" s="1"/>
  <c r="C7471" i="19"/>
  <c r="D7471" i="19"/>
  <c r="E7471" i="19"/>
  <c r="F7471" i="19"/>
  <c r="B7472" i="19"/>
  <c r="C7472" i="19"/>
  <c r="D7472" i="19"/>
  <c r="A7472" i="19" s="1"/>
  <c r="E7472" i="19"/>
  <c r="F7472" i="19"/>
  <c r="B7473" i="19"/>
  <c r="C7473" i="19"/>
  <c r="D7473" i="19"/>
  <c r="E7473" i="19"/>
  <c r="F7473" i="19"/>
  <c r="B7474" i="19"/>
  <c r="A7474" i="19" s="1"/>
  <c r="C7474" i="19"/>
  <c r="D7474" i="19"/>
  <c r="E7474" i="19"/>
  <c r="F7474" i="19"/>
  <c r="B7475" i="19"/>
  <c r="C7475" i="19"/>
  <c r="D7475" i="19"/>
  <c r="E7475" i="19"/>
  <c r="F7475" i="19" s="1"/>
  <c r="B7476" i="19"/>
  <c r="A7476" i="19" s="1"/>
  <c r="C7476" i="19"/>
  <c r="D7476" i="19"/>
  <c r="E7476" i="19"/>
  <c r="F7476" i="19" s="1"/>
  <c r="B7477" i="19"/>
  <c r="C7477" i="19"/>
  <c r="D7477" i="19"/>
  <c r="A7477" i="19" s="1"/>
  <c r="E7477" i="19"/>
  <c r="F7477" i="19"/>
  <c r="A7478" i="19"/>
  <c r="B7478" i="19"/>
  <c r="C7478" i="19"/>
  <c r="D7478" i="19"/>
  <c r="E7478" i="19"/>
  <c r="F7478" i="19"/>
  <c r="B7479" i="19"/>
  <c r="C7479" i="19"/>
  <c r="D7479" i="19"/>
  <c r="E7479" i="19"/>
  <c r="F7479" i="19"/>
  <c r="B7480" i="19"/>
  <c r="C7480" i="19"/>
  <c r="D7480" i="19"/>
  <c r="E7480" i="19"/>
  <c r="F7480" i="19"/>
  <c r="B7481" i="19"/>
  <c r="A7481" i="19" s="1"/>
  <c r="C7481" i="19"/>
  <c r="D7481" i="19"/>
  <c r="E7481" i="19"/>
  <c r="F7481" i="19"/>
  <c r="B7482" i="19"/>
  <c r="A7482" i="19" s="1"/>
  <c r="C7482" i="19"/>
  <c r="D7482" i="19"/>
  <c r="E7482" i="19"/>
  <c r="F7482" i="19"/>
  <c r="B7483" i="19"/>
  <c r="A7483" i="19" s="1"/>
  <c r="C7483" i="19"/>
  <c r="D7483" i="19"/>
  <c r="E7483" i="19"/>
  <c r="F7483" i="19" s="1"/>
  <c r="B7484" i="19"/>
  <c r="C7484" i="19"/>
  <c r="D7484" i="19"/>
  <c r="A7484" i="19" s="1"/>
  <c r="E7484" i="19"/>
  <c r="F7484" i="19" s="1"/>
  <c r="A7485" i="19"/>
  <c r="B7485" i="19"/>
  <c r="C7485" i="19"/>
  <c r="D7485" i="19"/>
  <c r="E7485" i="19"/>
  <c r="F7485" i="19"/>
  <c r="B7486" i="19"/>
  <c r="C7486" i="19"/>
  <c r="A7486" i="19" s="1"/>
  <c r="D7486" i="19"/>
  <c r="E7486" i="19"/>
  <c r="F7486" i="19" s="1"/>
  <c r="B7487" i="19"/>
  <c r="C7487" i="19"/>
  <c r="D7487" i="19"/>
  <c r="E7487" i="19"/>
  <c r="F7487" i="19"/>
  <c r="B7488" i="19"/>
  <c r="A7488" i="19" s="1"/>
  <c r="C7488" i="19"/>
  <c r="D7488" i="19"/>
  <c r="E7488" i="19"/>
  <c r="F7488" i="19"/>
  <c r="B7489" i="19"/>
  <c r="A7489" i="19" s="1"/>
  <c r="C7489" i="19"/>
  <c r="D7489" i="19"/>
  <c r="E7489" i="19"/>
  <c r="F7489" i="19"/>
  <c r="B7490" i="19"/>
  <c r="A7490" i="19" s="1"/>
  <c r="C7490" i="19"/>
  <c r="D7490" i="19"/>
  <c r="E7490" i="19"/>
  <c r="F7490" i="19"/>
  <c r="B7491" i="19"/>
  <c r="C7491" i="19"/>
  <c r="D7491" i="19"/>
  <c r="E7491" i="19"/>
  <c r="F7491" i="19" s="1"/>
  <c r="A7492" i="19"/>
  <c r="B7492" i="19"/>
  <c r="C7492" i="19"/>
  <c r="D7492" i="19"/>
  <c r="E7492" i="19"/>
  <c r="F7492" i="19"/>
  <c r="B7493" i="19"/>
  <c r="C7493" i="19"/>
  <c r="A7493" i="19" s="1"/>
  <c r="D7493" i="19"/>
  <c r="E7493" i="19"/>
  <c r="F7493" i="19"/>
  <c r="B7494" i="19"/>
  <c r="A7494" i="19" s="1"/>
  <c r="C7494" i="19"/>
  <c r="D7494" i="19"/>
  <c r="E7494" i="19"/>
  <c r="F7494" i="19" s="1"/>
  <c r="B7495" i="19"/>
  <c r="A7495" i="19" s="1"/>
  <c r="C7495" i="19"/>
  <c r="D7495" i="19"/>
  <c r="E7495" i="19"/>
  <c r="F7495" i="19"/>
  <c r="B7496" i="19"/>
  <c r="A7496" i="19" s="1"/>
  <c r="C7496" i="19"/>
  <c r="D7496" i="19"/>
  <c r="E7496" i="19"/>
  <c r="F7496" i="19"/>
  <c r="B7497" i="19"/>
  <c r="A7497" i="19" s="1"/>
  <c r="C7497" i="19"/>
  <c r="D7497" i="19"/>
  <c r="E7497" i="19"/>
  <c r="F7497" i="19"/>
  <c r="B7498" i="19"/>
  <c r="C7498" i="19"/>
  <c r="D7498" i="19"/>
  <c r="E7498" i="19"/>
  <c r="F7498" i="19"/>
  <c r="B7499" i="19"/>
  <c r="C7499" i="19"/>
  <c r="D7499" i="19"/>
  <c r="E7499" i="19"/>
  <c r="F7499" i="19"/>
  <c r="A7500" i="19"/>
  <c r="B7500" i="19"/>
  <c r="C7500" i="19"/>
  <c r="D7500" i="19"/>
  <c r="E7500" i="19"/>
  <c r="F7500" i="19" s="1"/>
  <c r="B7501" i="19"/>
  <c r="C7501" i="19"/>
  <c r="D7501" i="19"/>
  <c r="E7501" i="19"/>
  <c r="F7501" i="19"/>
  <c r="B7502" i="19"/>
  <c r="C7502" i="19"/>
  <c r="D7502" i="19"/>
  <c r="A7502" i="19" s="1"/>
  <c r="E7502" i="19"/>
  <c r="F7502" i="19" s="1"/>
  <c r="B7503" i="19"/>
  <c r="A7503" i="19" s="1"/>
  <c r="C7503" i="19"/>
  <c r="D7503" i="19"/>
  <c r="E7503" i="19"/>
  <c r="F7503" i="19"/>
  <c r="B7504" i="19"/>
  <c r="C7504" i="19"/>
  <c r="D7504" i="19"/>
  <c r="A7504" i="19" s="1"/>
  <c r="E7504" i="19"/>
  <c r="F7504" i="19"/>
  <c r="B7505" i="19"/>
  <c r="A7505" i="19" s="1"/>
  <c r="C7505" i="19"/>
  <c r="D7505" i="19"/>
  <c r="E7505" i="19"/>
  <c r="F7505" i="19"/>
  <c r="B7506" i="19"/>
  <c r="A7506" i="19" s="1"/>
  <c r="C7506" i="19"/>
  <c r="D7506" i="19"/>
  <c r="E7506" i="19"/>
  <c r="F7506" i="19" s="1"/>
  <c r="B7507" i="19"/>
  <c r="C7507" i="19"/>
  <c r="D7507" i="19"/>
  <c r="E7507" i="19"/>
  <c r="F7507" i="19" s="1"/>
  <c r="B7508" i="19"/>
  <c r="A7508" i="19" s="1"/>
  <c r="C7508" i="19"/>
  <c r="D7508" i="19"/>
  <c r="E7508" i="19"/>
  <c r="F7508" i="19" s="1"/>
  <c r="B7509" i="19"/>
  <c r="C7509" i="19"/>
  <c r="D7509" i="19"/>
  <c r="A7509" i="19" s="1"/>
  <c r="E7509" i="19"/>
  <c r="F7509" i="19"/>
  <c r="A7510" i="19"/>
  <c r="B7510" i="19"/>
  <c r="C7510" i="19"/>
  <c r="D7510" i="19"/>
  <c r="E7510" i="19"/>
  <c r="F7510" i="19"/>
  <c r="B7511" i="19"/>
  <c r="C7511" i="19"/>
  <c r="D7511" i="19"/>
  <c r="E7511" i="19"/>
  <c r="F7511" i="19"/>
  <c r="B7512" i="19"/>
  <c r="C7512" i="19"/>
  <c r="D7512" i="19"/>
  <c r="E7512" i="19"/>
  <c r="F7512" i="19"/>
  <c r="B7513" i="19"/>
  <c r="A7513" i="19" s="1"/>
  <c r="C7513" i="19"/>
  <c r="D7513" i="19"/>
  <c r="E7513" i="19"/>
  <c r="F7513" i="19"/>
  <c r="B7514" i="19"/>
  <c r="A7514" i="19" s="1"/>
  <c r="C7514" i="19"/>
  <c r="D7514" i="19"/>
  <c r="E7514" i="19"/>
  <c r="F7514" i="19"/>
  <c r="B7515" i="19"/>
  <c r="A7515" i="19" s="1"/>
  <c r="C7515" i="19"/>
  <c r="D7515" i="19"/>
  <c r="E7515" i="19"/>
  <c r="F7515" i="19" s="1"/>
  <c r="B7516" i="19"/>
  <c r="C7516" i="19"/>
  <c r="D7516" i="19"/>
  <c r="A7516" i="19" s="1"/>
  <c r="E7516" i="19"/>
  <c r="F7516" i="19" s="1"/>
  <c r="A7517" i="19"/>
  <c r="B7517" i="19"/>
  <c r="C7517" i="19"/>
  <c r="D7517" i="19"/>
  <c r="E7517" i="19"/>
  <c r="F7517" i="19"/>
  <c r="B7518" i="19"/>
  <c r="C7518" i="19"/>
  <c r="A7518" i="19" s="1"/>
  <c r="D7518" i="19"/>
  <c r="E7518" i="19"/>
  <c r="F7518" i="19" s="1"/>
  <c r="B7519" i="19"/>
  <c r="C7519" i="19"/>
  <c r="D7519" i="19"/>
  <c r="E7519" i="19"/>
  <c r="F7519" i="19"/>
  <c r="B7520" i="19"/>
  <c r="A7520" i="19" s="1"/>
  <c r="C7520" i="19"/>
  <c r="D7520" i="19"/>
  <c r="E7520" i="19"/>
  <c r="F7520" i="19"/>
  <c r="B7521" i="19"/>
  <c r="A7521" i="19" s="1"/>
  <c r="C7521" i="19"/>
  <c r="D7521" i="19"/>
  <c r="E7521" i="19"/>
  <c r="F7521" i="19"/>
  <c r="B7522" i="19"/>
  <c r="A7522" i="19" s="1"/>
  <c r="C7522" i="19"/>
  <c r="D7522" i="19"/>
  <c r="E7522" i="19"/>
  <c r="F7522" i="19"/>
  <c r="B7523" i="19"/>
  <c r="C7523" i="19"/>
  <c r="D7523" i="19"/>
  <c r="E7523" i="19"/>
  <c r="F7523" i="19" s="1"/>
  <c r="A7524" i="19"/>
  <c r="B7524" i="19"/>
  <c r="C7524" i="19"/>
  <c r="D7524" i="19"/>
  <c r="E7524" i="19"/>
  <c r="F7524" i="19"/>
  <c r="B7525" i="19"/>
  <c r="C7525" i="19"/>
  <c r="A7525" i="19" s="1"/>
  <c r="D7525" i="19"/>
  <c r="E7525" i="19"/>
  <c r="F7525" i="19"/>
  <c r="B7526" i="19"/>
  <c r="A7526" i="19" s="1"/>
  <c r="C7526" i="19"/>
  <c r="D7526" i="19"/>
  <c r="E7526" i="19"/>
  <c r="F7526" i="19" s="1"/>
  <c r="B7527" i="19"/>
  <c r="A7527" i="19" s="1"/>
  <c r="C7527" i="19"/>
  <c r="D7527" i="19"/>
  <c r="E7527" i="19"/>
  <c r="F7527" i="19"/>
  <c r="B7528" i="19"/>
  <c r="A7528" i="19" s="1"/>
  <c r="C7528" i="19"/>
  <c r="D7528" i="19"/>
  <c r="E7528" i="19"/>
  <c r="F7528" i="19"/>
  <c r="B7529" i="19"/>
  <c r="A7529" i="19" s="1"/>
  <c r="C7529" i="19"/>
  <c r="D7529" i="19"/>
  <c r="E7529" i="19"/>
  <c r="F7529" i="19"/>
  <c r="B7530" i="19"/>
  <c r="C7530" i="19"/>
  <c r="D7530" i="19"/>
  <c r="E7530" i="19"/>
  <c r="F7530" i="19"/>
  <c r="B7531" i="19"/>
  <c r="C7531" i="19"/>
  <c r="D7531" i="19"/>
  <c r="E7531" i="19"/>
  <c r="F7531" i="19"/>
  <c r="A7532" i="19"/>
  <c r="B7532" i="19"/>
  <c r="C7532" i="19"/>
  <c r="D7532" i="19"/>
  <c r="E7532" i="19"/>
  <c r="F7532" i="19" s="1"/>
  <c r="B7533" i="19"/>
  <c r="C7533" i="19"/>
  <c r="D7533" i="19"/>
  <c r="E7533" i="19"/>
  <c r="F7533" i="19"/>
  <c r="B7534" i="19"/>
  <c r="C7534" i="19"/>
  <c r="D7534" i="19"/>
  <c r="A7534" i="19" s="1"/>
  <c r="E7534" i="19"/>
  <c r="F7534" i="19" s="1"/>
  <c r="B7535" i="19"/>
  <c r="A7535" i="19" s="1"/>
  <c r="C7535" i="19"/>
  <c r="D7535" i="19"/>
  <c r="E7535" i="19"/>
  <c r="F7535" i="19"/>
  <c r="B7536" i="19"/>
  <c r="C7536" i="19"/>
  <c r="D7536" i="19"/>
  <c r="A7536" i="19" s="1"/>
  <c r="E7536" i="19"/>
  <c r="F7536" i="19"/>
  <c r="B7537" i="19"/>
  <c r="A7537" i="19" s="1"/>
  <c r="C7537" i="19"/>
  <c r="D7537" i="19"/>
  <c r="E7537" i="19"/>
  <c r="F7537" i="19"/>
  <c r="B7538" i="19"/>
  <c r="A7538" i="19" s="1"/>
  <c r="C7538" i="19"/>
  <c r="D7538" i="19"/>
  <c r="E7538" i="19"/>
  <c r="F7538" i="19" s="1"/>
  <c r="B7539" i="19"/>
  <c r="C7539" i="19"/>
  <c r="D7539" i="19"/>
  <c r="E7539" i="19"/>
  <c r="F7539" i="19" s="1"/>
  <c r="B7540" i="19"/>
  <c r="A7540" i="19" s="1"/>
  <c r="C7540" i="19"/>
  <c r="D7540" i="19"/>
  <c r="E7540" i="19"/>
  <c r="F7540" i="19" s="1"/>
  <c r="B7541" i="19"/>
  <c r="C7541" i="19"/>
  <c r="D7541" i="19"/>
  <c r="A7541" i="19" s="1"/>
  <c r="E7541" i="19"/>
  <c r="F7541" i="19"/>
  <c r="A7542" i="19"/>
  <c r="B7542" i="19"/>
  <c r="C7542" i="19"/>
  <c r="D7542" i="19"/>
  <c r="E7542" i="19"/>
  <c r="F7542" i="19"/>
  <c r="B7543" i="19"/>
  <c r="C7543" i="19"/>
  <c r="D7543" i="19"/>
  <c r="E7543" i="19"/>
  <c r="F7543" i="19"/>
  <c r="B7544" i="19"/>
  <c r="C7544" i="19"/>
  <c r="D7544" i="19"/>
  <c r="E7544" i="19"/>
  <c r="F7544" i="19"/>
  <c r="B7545" i="19"/>
  <c r="A7545" i="19" s="1"/>
  <c r="C7545" i="19"/>
  <c r="D7545" i="19"/>
  <c r="E7545" i="19"/>
  <c r="F7545" i="19"/>
  <c r="B7546" i="19"/>
  <c r="A7546" i="19" s="1"/>
  <c r="C7546" i="19"/>
  <c r="D7546" i="19"/>
  <c r="E7546" i="19"/>
  <c r="F7546" i="19"/>
  <c r="B7547" i="19"/>
  <c r="A7547" i="19" s="1"/>
  <c r="C7547" i="19"/>
  <c r="D7547" i="19"/>
  <c r="E7547" i="19"/>
  <c r="F7547" i="19" s="1"/>
  <c r="B7548" i="19"/>
  <c r="C7548" i="19"/>
  <c r="D7548" i="19"/>
  <c r="A7548" i="19" s="1"/>
  <c r="E7548" i="19"/>
  <c r="F7548" i="19" s="1"/>
  <c r="A7549" i="19"/>
  <c r="B7549" i="19"/>
  <c r="C7549" i="19"/>
  <c r="D7549" i="19"/>
  <c r="E7549" i="19"/>
  <c r="F7549" i="19"/>
  <c r="B7550" i="19"/>
  <c r="C7550" i="19"/>
  <c r="A7550" i="19" s="1"/>
  <c r="D7550" i="19"/>
  <c r="E7550" i="19"/>
  <c r="F7550" i="19" s="1"/>
  <c r="B7551" i="19"/>
  <c r="C7551" i="19"/>
  <c r="D7551" i="19"/>
  <c r="E7551" i="19"/>
  <c r="F7551" i="19"/>
  <c r="B7552" i="19"/>
  <c r="A7552" i="19" s="1"/>
  <c r="C7552" i="19"/>
  <c r="D7552" i="19"/>
  <c r="E7552" i="19"/>
  <c r="F7552" i="19"/>
  <c r="B7553" i="19"/>
  <c r="A7553" i="19" s="1"/>
  <c r="C7553" i="19"/>
  <c r="D7553" i="19"/>
  <c r="E7553" i="19"/>
  <c r="F7553" i="19"/>
  <c r="B7554" i="19"/>
  <c r="A7554" i="19" s="1"/>
  <c r="C7554" i="19"/>
  <c r="D7554" i="19"/>
  <c r="E7554" i="19"/>
  <c r="F7554" i="19"/>
  <c r="B7555" i="19"/>
  <c r="C7555" i="19"/>
  <c r="D7555" i="19"/>
  <c r="E7555" i="19"/>
  <c r="F7555" i="19" s="1"/>
  <c r="A7556" i="19"/>
  <c r="B7556" i="19"/>
  <c r="C7556" i="19"/>
  <c r="D7556" i="19"/>
  <c r="E7556" i="19"/>
  <c r="F7556" i="19"/>
  <c r="B7557" i="19"/>
  <c r="C7557" i="19"/>
  <c r="A7557" i="19" s="1"/>
  <c r="D7557" i="19"/>
  <c r="E7557" i="19"/>
  <c r="F7557" i="19"/>
  <c r="B7558" i="19"/>
  <c r="A7558" i="19" s="1"/>
  <c r="C7558" i="19"/>
  <c r="D7558" i="19"/>
  <c r="E7558" i="19"/>
  <c r="F7558" i="19" s="1"/>
  <c r="B7559" i="19"/>
  <c r="A7559" i="19" s="1"/>
  <c r="C7559" i="19"/>
  <c r="D7559" i="19"/>
  <c r="E7559" i="19"/>
  <c r="F7559" i="19" s="1"/>
  <c r="B7560" i="19"/>
  <c r="A7560" i="19" s="1"/>
  <c r="C7560" i="19"/>
  <c r="D7560" i="19"/>
  <c r="E7560" i="19"/>
  <c r="F7560" i="19"/>
  <c r="B7561" i="19"/>
  <c r="A7561" i="19" s="1"/>
  <c r="C7561" i="19"/>
  <c r="D7561" i="19"/>
  <c r="E7561" i="19"/>
  <c r="F7561" i="19"/>
  <c r="B7562" i="19"/>
  <c r="C7562" i="19"/>
  <c r="D7562" i="19"/>
  <c r="E7562" i="19"/>
  <c r="F7562" i="19"/>
  <c r="B7563" i="19"/>
  <c r="C7563" i="19"/>
  <c r="D7563" i="19"/>
  <c r="E7563" i="19"/>
  <c r="F7563" i="19"/>
  <c r="A7564" i="19"/>
  <c r="B7564" i="19"/>
  <c r="C7564" i="19"/>
  <c r="D7564" i="19"/>
  <c r="E7564" i="19"/>
  <c r="F7564" i="19" s="1"/>
  <c r="B7565" i="19"/>
  <c r="C7565" i="19"/>
  <c r="D7565" i="19"/>
  <c r="E7565" i="19"/>
  <c r="F7565" i="19"/>
  <c r="B7566" i="19"/>
  <c r="C7566" i="19"/>
  <c r="D7566" i="19"/>
  <c r="A7566" i="19" s="1"/>
  <c r="E7566" i="19"/>
  <c r="F7566" i="19" s="1"/>
  <c r="B7567" i="19"/>
  <c r="A7567" i="19" s="1"/>
  <c r="C7567" i="19"/>
  <c r="D7567" i="19"/>
  <c r="E7567" i="19"/>
  <c r="F7567" i="19"/>
  <c r="B7568" i="19"/>
  <c r="C7568" i="19"/>
  <c r="D7568" i="19"/>
  <c r="A7568" i="19" s="1"/>
  <c r="E7568" i="19"/>
  <c r="F7568" i="19"/>
  <c r="B7569" i="19"/>
  <c r="A7569" i="19" s="1"/>
  <c r="C7569" i="19"/>
  <c r="D7569" i="19"/>
  <c r="E7569" i="19"/>
  <c r="F7569" i="19"/>
  <c r="B7570" i="19"/>
  <c r="A7570" i="19" s="1"/>
  <c r="C7570" i="19"/>
  <c r="D7570" i="19"/>
  <c r="E7570" i="19"/>
  <c r="F7570" i="19" s="1"/>
  <c r="B7571" i="19"/>
  <c r="C7571" i="19"/>
  <c r="D7571" i="19"/>
  <c r="E7571" i="19"/>
  <c r="F7571" i="19" s="1"/>
  <c r="B7572" i="19"/>
  <c r="A7572" i="19" s="1"/>
  <c r="C7572" i="19"/>
  <c r="D7572" i="19"/>
  <c r="E7572" i="19"/>
  <c r="F7572" i="19" s="1"/>
  <c r="B7573" i="19"/>
  <c r="C7573" i="19"/>
  <c r="D7573" i="19"/>
  <c r="A7573" i="19" s="1"/>
  <c r="E7573" i="19"/>
  <c r="F7573" i="19"/>
  <c r="A7574" i="19"/>
  <c r="B7574" i="19"/>
  <c r="C7574" i="19"/>
  <c r="D7574" i="19"/>
  <c r="E7574" i="19"/>
  <c r="F7574" i="19"/>
  <c r="B7575" i="19"/>
  <c r="C7575" i="19"/>
  <c r="D7575" i="19"/>
  <c r="E7575" i="19"/>
  <c r="F7575" i="19"/>
  <c r="B7576" i="19"/>
  <c r="C7576" i="19"/>
  <c r="D7576" i="19"/>
  <c r="E7576" i="19"/>
  <c r="F7576" i="19"/>
  <c r="B7577" i="19"/>
  <c r="A7577" i="19" s="1"/>
  <c r="C7577" i="19"/>
  <c r="D7577" i="19"/>
  <c r="E7577" i="19"/>
  <c r="F7577" i="19"/>
  <c r="B7578" i="19"/>
  <c r="A7578" i="19" s="1"/>
  <c r="C7578" i="19"/>
  <c r="D7578" i="19"/>
  <c r="E7578" i="19"/>
  <c r="F7578" i="19"/>
  <c r="B7579" i="19"/>
  <c r="A7579" i="19" s="1"/>
  <c r="C7579" i="19"/>
  <c r="D7579" i="19"/>
  <c r="E7579" i="19"/>
  <c r="F7579" i="19" s="1"/>
  <c r="B7580" i="19"/>
  <c r="C7580" i="19"/>
  <c r="D7580" i="19"/>
  <c r="A7580" i="19" s="1"/>
  <c r="E7580" i="19"/>
  <c r="F7580" i="19" s="1"/>
  <c r="A7581" i="19"/>
  <c r="B7581" i="19"/>
  <c r="C7581" i="19"/>
  <c r="D7581" i="19"/>
  <c r="E7581" i="19"/>
  <c r="F7581" i="19"/>
  <c r="B7582" i="19"/>
  <c r="C7582" i="19"/>
  <c r="A7582" i="19" s="1"/>
  <c r="D7582" i="19"/>
  <c r="E7582" i="19"/>
  <c r="F7582" i="19" s="1"/>
  <c r="B7583" i="19"/>
  <c r="C7583" i="19"/>
  <c r="D7583" i="19"/>
  <c r="E7583" i="19"/>
  <c r="F7583" i="19"/>
  <c r="B7584" i="19"/>
  <c r="A7584" i="19" s="1"/>
  <c r="C7584" i="19"/>
  <c r="D7584" i="19"/>
  <c r="E7584" i="19"/>
  <c r="F7584" i="19"/>
  <c r="B7585" i="19"/>
  <c r="A7585" i="19" s="1"/>
  <c r="C7585" i="19"/>
  <c r="D7585" i="19"/>
  <c r="E7585" i="19"/>
  <c r="F7585" i="19"/>
  <c r="B7586" i="19"/>
  <c r="A7586" i="19" s="1"/>
  <c r="C7586" i="19"/>
  <c r="D7586" i="19"/>
  <c r="E7586" i="19"/>
  <c r="F7586" i="19"/>
  <c r="B7587" i="19"/>
  <c r="C7587" i="19"/>
  <c r="D7587" i="19"/>
  <c r="E7587" i="19"/>
  <c r="F7587" i="19" s="1"/>
  <c r="A7588" i="19"/>
  <c r="B7588" i="19"/>
  <c r="C7588" i="19"/>
  <c r="D7588" i="19"/>
  <c r="E7588" i="19"/>
  <c r="F7588" i="19"/>
  <c r="B7589" i="19"/>
  <c r="C7589" i="19"/>
  <c r="A7589" i="19" s="1"/>
  <c r="D7589" i="19"/>
  <c r="E7589" i="19"/>
  <c r="F7589" i="19"/>
  <c r="B7590" i="19"/>
  <c r="A7590" i="19" s="1"/>
  <c r="C7590" i="19"/>
  <c r="D7590" i="19"/>
  <c r="E7590" i="19"/>
  <c r="F7590" i="19" s="1"/>
  <c r="B7591" i="19"/>
  <c r="A7591" i="19" s="1"/>
  <c r="C7591" i="19"/>
  <c r="D7591" i="19"/>
  <c r="E7591" i="19"/>
  <c r="F7591" i="19" s="1"/>
  <c r="B7592" i="19"/>
  <c r="C7592" i="19"/>
  <c r="D7592" i="19"/>
  <c r="E7592" i="19"/>
  <c r="F7592" i="19"/>
  <c r="B7593" i="19"/>
  <c r="A7593" i="19" s="1"/>
  <c r="C7593" i="19"/>
  <c r="D7593" i="19"/>
  <c r="E7593" i="19"/>
  <c r="F7593" i="19"/>
  <c r="B7594" i="19"/>
  <c r="C7594" i="19"/>
  <c r="D7594" i="19"/>
  <c r="E7594" i="19"/>
  <c r="F7594" i="19"/>
  <c r="B7595" i="19"/>
  <c r="C7595" i="19"/>
  <c r="D7595" i="19"/>
  <c r="E7595" i="19"/>
  <c r="F7595" i="19"/>
  <c r="A7596" i="19"/>
  <c r="B7596" i="19"/>
  <c r="C7596" i="19"/>
  <c r="D7596" i="19"/>
  <c r="E7596" i="19"/>
  <c r="F7596" i="19" s="1"/>
  <c r="B7597" i="19"/>
  <c r="C7597" i="19"/>
  <c r="D7597" i="19"/>
  <c r="E7597" i="19"/>
  <c r="F7597" i="19"/>
  <c r="A7598" i="19"/>
  <c r="B7598" i="19"/>
  <c r="C7598" i="19"/>
  <c r="D7598" i="19"/>
  <c r="E7598" i="19"/>
  <c r="F7598" i="19" s="1"/>
  <c r="B7599" i="19"/>
  <c r="C7599" i="19"/>
  <c r="D7599" i="19"/>
  <c r="E7599" i="19"/>
  <c r="F7599" i="19"/>
  <c r="B7600" i="19"/>
  <c r="A7600" i="19" s="1"/>
  <c r="C7600" i="19"/>
  <c r="D7600" i="19"/>
  <c r="E7600" i="19"/>
  <c r="F7600" i="19"/>
  <c r="B7601" i="19"/>
  <c r="A7601" i="19" s="1"/>
  <c r="C7601" i="19"/>
  <c r="D7601" i="19"/>
  <c r="E7601" i="19"/>
  <c r="F7601" i="19"/>
  <c r="B7602" i="19"/>
  <c r="A7602" i="19" s="1"/>
  <c r="C7602" i="19"/>
  <c r="D7602" i="19"/>
  <c r="E7602" i="19"/>
  <c r="F7602" i="19" s="1"/>
  <c r="B7603" i="19"/>
  <c r="C7603" i="19"/>
  <c r="D7603" i="19"/>
  <c r="E7603" i="19"/>
  <c r="F7603" i="19" s="1"/>
  <c r="B7604" i="19"/>
  <c r="A7604" i="19" s="1"/>
  <c r="C7604" i="19"/>
  <c r="D7604" i="19"/>
  <c r="E7604" i="19"/>
  <c r="F7604" i="19" s="1"/>
  <c r="B7605" i="19"/>
  <c r="C7605" i="19"/>
  <c r="D7605" i="19"/>
  <c r="A7605" i="19" s="1"/>
  <c r="E7605" i="19"/>
  <c r="F7605" i="19"/>
  <c r="A7606" i="19"/>
  <c r="B7606" i="19"/>
  <c r="C7606" i="19"/>
  <c r="D7606" i="19"/>
  <c r="E7606" i="19"/>
  <c r="F7606" i="19"/>
  <c r="B7607" i="19"/>
  <c r="C7607" i="19"/>
  <c r="D7607" i="19"/>
  <c r="E7607" i="19"/>
  <c r="F7607" i="19"/>
  <c r="B7608" i="19"/>
  <c r="A7608" i="19" s="1"/>
  <c r="C7608" i="19"/>
  <c r="D7608" i="19"/>
  <c r="E7608" i="19"/>
  <c r="F7608" i="19"/>
  <c r="B7609" i="19"/>
  <c r="A7609" i="19" s="1"/>
  <c r="C7609" i="19"/>
  <c r="D7609" i="19"/>
  <c r="E7609" i="19"/>
  <c r="F7609" i="19"/>
  <c r="B7610" i="19"/>
  <c r="C7610" i="19"/>
  <c r="D7610" i="19"/>
  <c r="E7610" i="19"/>
  <c r="F7610" i="19"/>
  <c r="B7611" i="19"/>
  <c r="C7611" i="19"/>
  <c r="D7611" i="19"/>
  <c r="E7611" i="19"/>
  <c r="F7611" i="19" s="1"/>
  <c r="A7612" i="19"/>
  <c r="B7612" i="19"/>
  <c r="C7612" i="19"/>
  <c r="D7612" i="19"/>
  <c r="E7612" i="19"/>
  <c r="F7612" i="19" s="1"/>
  <c r="A7613" i="19"/>
  <c r="B7613" i="19"/>
  <c r="C7613" i="19"/>
  <c r="D7613" i="19"/>
  <c r="E7613" i="19"/>
  <c r="F7613" i="19"/>
  <c r="B7614" i="19"/>
  <c r="C7614" i="19"/>
  <c r="A7614" i="19" s="1"/>
  <c r="D7614" i="19"/>
  <c r="E7614" i="19"/>
  <c r="F7614" i="19" s="1"/>
  <c r="B7615" i="19"/>
  <c r="C7615" i="19"/>
  <c r="D7615" i="19"/>
  <c r="E7615" i="19"/>
  <c r="F7615" i="19"/>
  <c r="B7616" i="19"/>
  <c r="A7616" i="19" s="1"/>
  <c r="C7616" i="19"/>
  <c r="D7616" i="19"/>
  <c r="E7616" i="19"/>
  <c r="F7616" i="19"/>
  <c r="B7617" i="19"/>
  <c r="A7617" i="19" s="1"/>
  <c r="C7617" i="19"/>
  <c r="D7617" i="19"/>
  <c r="E7617" i="19"/>
  <c r="F7617" i="19"/>
  <c r="B7618" i="19"/>
  <c r="C7618" i="19"/>
  <c r="D7618" i="19"/>
  <c r="E7618" i="19"/>
  <c r="F7618" i="19"/>
  <c r="B7619" i="19"/>
  <c r="C7619" i="19"/>
  <c r="D7619" i="19"/>
  <c r="E7619" i="19"/>
  <c r="F7619" i="19" s="1"/>
  <c r="A7620" i="19"/>
  <c r="B7620" i="19"/>
  <c r="C7620" i="19"/>
  <c r="D7620" i="19"/>
  <c r="E7620" i="19"/>
  <c r="F7620" i="19"/>
  <c r="B7621" i="19"/>
  <c r="C7621" i="19"/>
  <c r="A7621" i="19" s="1"/>
  <c r="D7621" i="19"/>
  <c r="E7621" i="19"/>
  <c r="F7621" i="19"/>
  <c r="B7622" i="19"/>
  <c r="C7622" i="19"/>
  <c r="D7622" i="19"/>
  <c r="E7622" i="19"/>
  <c r="F7622" i="19" s="1"/>
  <c r="B7623" i="19"/>
  <c r="A7623" i="19" s="1"/>
  <c r="C7623" i="19"/>
  <c r="D7623" i="19"/>
  <c r="E7623" i="19"/>
  <c r="F7623" i="19"/>
  <c r="B7624" i="19"/>
  <c r="C7624" i="19"/>
  <c r="D7624" i="19"/>
  <c r="E7624" i="19"/>
  <c r="F7624" i="19"/>
  <c r="B7625" i="19"/>
  <c r="C7625" i="19"/>
  <c r="D7625" i="19"/>
  <c r="A7625" i="19" s="1"/>
  <c r="E7625" i="19"/>
  <c r="F7625" i="19"/>
  <c r="B7626" i="19"/>
  <c r="A7626" i="19" s="1"/>
  <c r="C7626" i="19"/>
  <c r="D7626" i="19"/>
  <c r="E7626" i="19"/>
  <c r="F7626" i="19"/>
  <c r="B7627" i="19"/>
  <c r="C7627" i="19"/>
  <c r="D7627" i="19"/>
  <c r="E7627" i="19"/>
  <c r="F7627" i="19"/>
  <c r="A7628" i="19"/>
  <c r="B7628" i="19"/>
  <c r="C7628" i="19"/>
  <c r="D7628" i="19"/>
  <c r="E7628" i="19"/>
  <c r="F7628" i="19" s="1"/>
  <c r="B7629" i="19"/>
  <c r="C7629" i="19"/>
  <c r="D7629" i="19"/>
  <c r="E7629" i="19"/>
  <c r="F7629" i="19"/>
  <c r="B7630" i="19"/>
  <c r="C7630" i="19"/>
  <c r="D7630" i="19"/>
  <c r="A7630" i="19" s="1"/>
  <c r="E7630" i="19"/>
  <c r="F7630" i="19" s="1"/>
  <c r="B7631" i="19"/>
  <c r="A7631" i="19" s="1"/>
  <c r="C7631" i="19"/>
  <c r="D7631" i="19"/>
  <c r="E7631" i="19"/>
  <c r="F7631" i="19"/>
  <c r="B7632" i="19"/>
  <c r="A7632" i="19" s="1"/>
  <c r="C7632" i="19"/>
  <c r="D7632" i="19"/>
  <c r="E7632" i="19"/>
  <c r="F7632" i="19"/>
  <c r="B7633" i="19"/>
  <c r="C7633" i="19"/>
  <c r="D7633" i="19"/>
  <c r="E7633" i="19"/>
  <c r="F7633" i="19"/>
  <c r="B7634" i="19"/>
  <c r="A7634" i="19" s="1"/>
  <c r="C7634" i="19"/>
  <c r="D7634" i="19"/>
  <c r="E7634" i="19"/>
  <c r="F7634" i="19"/>
  <c r="B7635" i="19"/>
  <c r="C7635" i="19"/>
  <c r="D7635" i="19"/>
  <c r="E7635" i="19"/>
  <c r="F7635" i="19" s="1"/>
  <c r="B7636" i="19"/>
  <c r="A7636" i="19" s="1"/>
  <c r="C7636" i="19"/>
  <c r="D7636" i="19"/>
  <c r="E7636" i="19"/>
  <c r="F7636" i="19" s="1"/>
  <c r="B7637" i="19"/>
  <c r="C7637" i="19"/>
  <c r="D7637" i="19"/>
  <c r="A7637" i="19" s="1"/>
  <c r="E7637" i="19"/>
  <c r="F7637" i="19"/>
  <c r="A7638" i="19"/>
  <c r="B7638" i="19"/>
  <c r="C7638" i="19"/>
  <c r="D7638" i="19"/>
  <c r="E7638" i="19"/>
  <c r="F7638" i="19"/>
  <c r="B7639" i="19"/>
  <c r="C7639" i="19"/>
  <c r="D7639" i="19"/>
  <c r="E7639" i="19"/>
  <c r="F7639" i="19"/>
  <c r="B7640" i="19"/>
  <c r="C7640" i="19"/>
  <c r="D7640" i="19"/>
  <c r="E7640" i="19"/>
  <c r="F7640" i="19"/>
  <c r="B7641" i="19"/>
  <c r="A7641" i="19" s="1"/>
  <c r="C7641" i="19"/>
  <c r="D7641" i="19"/>
  <c r="E7641" i="19"/>
  <c r="F7641" i="19"/>
  <c r="B7642" i="19"/>
  <c r="A7642" i="19" s="1"/>
  <c r="C7642" i="19"/>
  <c r="D7642" i="19"/>
  <c r="E7642" i="19"/>
  <c r="F7642" i="19"/>
  <c r="B7643" i="19"/>
  <c r="C7643" i="19"/>
  <c r="D7643" i="19"/>
  <c r="E7643" i="19"/>
  <c r="F7643" i="19" s="1"/>
  <c r="B7644" i="19"/>
  <c r="C7644" i="19"/>
  <c r="D7644" i="19"/>
  <c r="A7644" i="19" s="1"/>
  <c r="E7644" i="19"/>
  <c r="F7644" i="19" s="1"/>
  <c r="B7645" i="19"/>
  <c r="C7645" i="19"/>
  <c r="A7645" i="19" s="1"/>
  <c r="D7645" i="19"/>
  <c r="E7645" i="19"/>
  <c r="F7645" i="19"/>
  <c r="B7646" i="19"/>
  <c r="C7646" i="19"/>
  <c r="A7646" i="19" s="1"/>
  <c r="D7646" i="19"/>
  <c r="E7646" i="19"/>
  <c r="F7646" i="19" s="1"/>
  <c r="B7647" i="19"/>
  <c r="C7647" i="19"/>
  <c r="D7647" i="19"/>
  <c r="E7647" i="19"/>
  <c r="F7647" i="19"/>
  <c r="B7648" i="19"/>
  <c r="A7648" i="19" s="1"/>
  <c r="C7648" i="19"/>
  <c r="D7648" i="19"/>
  <c r="E7648" i="19"/>
  <c r="F7648" i="19" s="1"/>
  <c r="B7649" i="19"/>
  <c r="A7649" i="19" s="1"/>
  <c r="C7649" i="19"/>
  <c r="D7649" i="19"/>
  <c r="E7649" i="19"/>
  <c r="F7649" i="19"/>
  <c r="A7650" i="19"/>
  <c r="B7650" i="19"/>
  <c r="C7650" i="19"/>
  <c r="D7650" i="19"/>
  <c r="E7650" i="19"/>
  <c r="F7650" i="19"/>
  <c r="B7651" i="19"/>
  <c r="C7651" i="19"/>
  <c r="D7651" i="19"/>
  <c r="E7651" i="19"/>
  <c r="F7651" i="19" s="1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B7654" i="19"/>
  <c r="C7654" i="19"/>
  <c r="D7654" i="19"/>
  <c r="E7654" i="19"/>
  <c r="F7654" i="19" s="1"/>
  <c r="B7655" i="19"/>
  <c r="A7655" i="19" s="1"/>
  <c r="C7655" i="19"/>
  <c r="D7655" i="19"/>
  <c r="E7655" i="19"/>
  <c r="F7655" i="19"/>
  <c r="B7656" i="19"/>
  <c r="A7656" i="19" s="1"/>
  <c r="C7656" i="19"/>
  <c r="D7656" i="19"/>
  <c r="E7656" i="19"/>
  <c r="F7656" i="19"/>
  <c r="B7657" i="19"/>
  <c r="C7657" i="19"/>
  <c r="D7657" i="19"/>
  <c r="A7657" i="19" s="1"/>
  <c r="E7657" i="19"/>
  <c r="F7657" i="19"/>
  <c r="B7658" i="19"/>
  <c r="C7658" i="19"/>
  <c r="D7658" i="19"/>
  <c r="E7658" i="19"/>
  <c r="F7658" i="19"/>
  <c r="B7659" i="19"/>
  <c r="C7659" i="19"/>
  <c r="D7659" i="19"/>
  <c r="E7659" i="19"/>
  <c r="F7659" i="19"/>
  <c r="A7660" i="19"/>
  <c r="B7660" i="19"/>
  <c r="C7660" i="19"/>
  <c r="D7660" i="19"/>
  <c r="E7660" i="19"/>
  <c r="F7660" i="19" s="1"/>
  <c r="B7661" i="19"/>
  <c r="A7661" i="19" s="1"/>
  <c r="C7661" i="19"/>
  <c r="D7661" i="19"/>
  <c r="E7661" i="19"/>
  <c r="F7661" i="19"/>
  <c r="A7662" i="19"/>
  <c r="B7662" i="19"/>
  <c r="C7662" i="19"/>
  <c r="D7662" i="19"/>
  <c r="E7662" i="19"/>
  <c r="F7662" i="19" s="1"/>
  <c r="B7663" i="19"/>
  <c r="A7663" i="19" s="1"/>
  <c r="C7663" i="19"/>
  <c r="D7663" i="19"/>
  <c r="E7663" i="19"/>
  <c r="F7663" i="19"/>
  <c r="A7664" i="19"/>
  <c r="B7664" i="19"/>
  <c r="C7664" i="19"/>
  <c r="D7664" i="19"/>
  <c r="E7664" i="19"/>
  <c r="F7664" i="19"/>
  <c r="B7665" i="19"/>
  <c r="C7665" i="19"/>
  <c r="D7665" i="19"/>
  <c r="E7665" i="19"/>
  <c r="F7665" i="19"/>
  <c r="B7666" i="19"/>
  <c r="A7666" i="19" s="1"/>
  <c r="C7666" i="19"/>
  <c r="D7666" i="19"/>
  <c r="E7666" i="19"/>
  <c r="F7666" i="19"/>
  <c r="B7667" i="19"/>
  <c r="C7667" i="19"/>
  <c r="D7667" i="19"/>
  <c r="E7667" i="19"/>
  <c r="F7667" i="19" s="1"/>
  <c r="B7668" i="19"/>
  <c r="A7668" i="19" s="1"/>
  <c r="C7668" i="19"/>
  <c r="D7668" i="19"/>
  <c r="E7668" i="19"/>
  <c r="F7668" i="19" s="1"/>
  <c r="A7669" i="19"/>
  <c r="B7669" i="19"/>
  <c r="C7669" i="19"/>
  <c r="D7669" i="19"/>
  <c r="E7669" i="19"/>
  <c r="F7669" i="19"/>
  <c r="B7670" i="19"/>
  <c r="C7670" i="19"/>
  <c r="A7670" i="19" s="1"/>
  <c r="D7670" i="19"/>
  <c r="E7670" i="19"/>
  <c r="F7670" i="19"/>
  <c r="B7671" i="19"/>
  <c r="C7671" i="19"/>
  <c r="D7671" i="19"/>
  <c r="E7671" i="19"/>
  <c r="F7671" i="19"/>
  <c r="B7672" i="19"/>
  <c r="C7672" i="19"/>
  <c r="D7672" i="19"/>
  <c r="E7672" i="19"/>
  <c r="F7672" i="19"/>
  <c r="B7673" i="19"/>
  <c r="A7673" i="19" s="1"/>
  <c r="C7673" i="19"/>
  <c r="D7673" i="19"/>
  <c r="E7673" i="19"/>
  <c r="F7673" i="19"/>
  <c r="B7674" i="19"/>
  <c r="A7674" i="19" s="1"/>
  <c r="C7674" i="19"/>
  <c r="D7674" i="19"/>
  <c r="E7674" i="19"/>
  <c r="F7674" i="19"/>
  <c r="B7675" i="19"/>
  <c r="A7675" i="19" s="1"/>
  <c r="C7675" i="19"/>
  <c r="D7675" i="19"/>
  <c r="E7675" i="19"/>
  <c r="F7675" i="19" s="1"/>
  <c r="B7676" i="19"/>
  <c r="C7676" i="19"/>
  <c r="D7676" i="19"/>
  <c r="A7676" i="19" s="1"/>
  <c r="E7676" i="19"/>
  <c r="F7676" i="19" s="1"/>
  <c r="B7677" i="19"/>
  <c r="C7677" i="19"/>
  <c r="A7677" i="19" s="1"/>
  <c r="D7677" i="19"/>
  <c r="E7677" i="19"/>
  <c r="F7677" i="19"/>
  <c r="A7678" i="19"/>
  <c r="B7678" i="19"/>
  <c r="C7678" i="19"/>
  <c r="D7678" i="19"/>
  <c r="E7678" i="19"/>
  <c r="F7678" i="19" s="1"/>
  <c r="B7679" i="19"/>
  <c r="C7679" i="19"/>
  <c r="D7679" i="19"/>
  <c r="E7679" i="19"/>
  <c r="F7679" i="19"/>
  <c r="B7680" i="19"/>
  <c r="A7680" i="19" s="1"/>
  <c r="C7680" i="19"/>
  <c r="D7680" i="19"/>
  <c r="E7680" i="19"/>
  <c r="F7680" i="19" s="1"/>
  <c r="B7681" i="19"/>
  <c r="C7681" i="19"/>
  <c r="D7681" i="19"/>
  <c r="E7681" i="19"/>
  <c r="F7681" i="19"/>
  <c r="B7682" i="19"/>
  <c r="A7682" i="19" s="1"/>
  <c r="C7682" i="19"/>
  <c r="D7682" i="19"/>
  <c r="E7682" i="19"/>
  <c r="F7682" i="19"/>
  <c r="B7683" i="19"/>
  <c r="C7683" i="19"/>
  <c r="D7683" i="19"/>
  <c r="E7683" i="19"/>
  <c r="F7683" i="19" s="1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B7686" i="19"/>
  <c r="A7686" i="19" s="1"/>
  <c r="C7686" i="19"/>
  <c r="D7686" i="19"/>
  <c r="E7686" i="19"/>
  <c r="F7686" i="19" s="1"/>
  <c r="B7687" i="19"/>
  <c r="A7687" i="19" s="1"/>
  <c r="C7687" i="19"/>
  <c r="D7687" i="19"/>
  <c r="E7687" i="19"/>
  <c r="F7687" i="19" s="1"/>
  <c r="B7688" i="19"/>
  <c r="C7688" i="19"/>
  <c r="D7688" i="19"/>
  <c r="E7688" i="19"/>
  <c r="F7688" i="19"/>
  <c r="B7689" i="19"/>
  <c r="A7689" i="19" s="1"/>
  <c r="C7689" i="19"/>
  <c r="D7689" i="19"/>
  <c r="E7689" i="19"/>
  <c r="F7689" i="19"/>
  <c r="B7690" i="19"/>
  <c r="C7690" i="19"/>
  <c r="D7690" i="19"/>
  <c r="E7690" i="19"/>
  <c r="F7690" i="19"/>
  <c r="B7691" i="19"/>
  <c r="C7691" i="19"/>
  <c r="D7691" i="19"/>
  <c r="E7691" i="19"/>
  <c r="F7691" i="19"/>
  <c r="A7692" i="19"/>
  <c r="B7692" i="19"/>
  <c r="C7692" i="19"/>
  <c r="D7692" i="19"/>
  <c r="E7692" i="19"/>
  <c r="F7692" i="19" s="1"/>
  <c r="B7693" i="19"/>
  <c r="A7693" i="19" s="1"/>
  <c r="C7693" i="19"/>
  <c r="D7693" i="19"/>
  <c r="E7693" i="19"/>
  <c r="F7693" i="19"/>
  <c r="B7694" i="19"/>
  <c r="C7694" i="19"/>
  <c r="D7694" i="19"/>
  <c r="A7694" i="19" s="1"/>
  <c r="E7694" i="19"/>
  <c r="F7694" i="19" s="1"/>
  <c r="B7695" i="19"/>
  <c r="C7695" i="19"/>
  <c r="D7695" i="19"/>
  <c r="E7695" i="19"/>
  <c r="F7695" i="19"/>
  <c r="B7696" i="19"/>
  <c r="A7696" i="19" s="1"/>
  <c r="C7696" i="19"/>
  <c r="D7696" i="19"/>
  <c r="E7696" i="19"/>
  <c r="F7696" i="19"/>
  <c r="B7697" i="19"/>
  <c r="C7697" i="19"/>
  <c r="D7697" i="19"/>
  <c r="E7697" i="19"/>
  <c r="F7697" i="19"/>
  <c r="B7698" i="19"/>
  <c r="A7698" i="19" s="1"/>
  <c r="C7698" i="19"/>
  <c r="D7698" i="19"/>
  <c r="E7698" i="19"/>
  <c r="F7698" i="19" s="1"/>
  <c r="B7699" i="19"/>
  <c r="C7699" i="19"/>
  <c r="D7699" i="19"/>
  <c r="E7699" i="19"/>
  <c r="F7699" i="19" s="1"/>
  <c r="B7700" i="19"/>
  <c r="A7700" i="19" s="1"/>
  <c r="C7700" i="19"/>
  <c r="D7700" i="19"/>
  <c r="E7700" i="19"/>
  <c r="F7700" i="19" s="1"/>
  <c r="B7701" i="19"/>
  <c r="C7701" i="19"/>
  <c r="D7701" i="19"/>
  <c r="A7701" i="19" s="1"/>
  <c r="E7701" i="19"/>
  <c r="F7701" i="19"/>
  <c r="B7702" i="19"/>
  <c r="C7702" i="19"/>
  <c r="A7702" i="19" s="1"/>
  <c r="D7702" i="19"/>
  <c r="E7702" i="19"/>
  <c r="F7702" i="19"/>
  <c r="B7703" i="19"/>
  <c r="A7703" i="19" s="1"/>
  <c r="C7703" i="19"/>
  <c r="D7703" i="19"/>
  <c r="E7703" i="19"/>
  <c r="F7703" i="19"/>
  <c r="B7704" i="19"/>
  <c r="C7704" i="19"/>
  <c r="D7704" i="19"/>
  <c r="E7704" i="19"/>
  <c r="F7704" i="19"/>
  <c r="B7705" i="19"/>
  <c r="A7705" i="19" s="1"/>
  <c r="C7705" i="19"/>
  <c r="D7705" i="19"/>
  <c r="E7705" i="19"/>
  <c r="F7705" i="19"/>
  <c r="B7706" i="19"/>
  <c r="C7706" i="19"/>
  <c r="D7706" i="19"/>
  <c r="E7706" i="19"/>
  <c r="F7706" i="19"/>
  <c r="B7707" i="19"/>
  <c r="C7707" i="19"/>
  <c r="D7707" i="19"/>
  <c r="E7707" i="19"/>
  <c r="F7707" i="19" s="1"/>
  <c r="A7708" i="19"/>
  <c r="B7708" i="19"/>
  <c r="C7708" i="19"/>
  <c r="D7708" i="19"/>
  <c r="E7708" i="19"/>
  <c r="F7708" i="19" s="1"/>
  <c r="B7709" i="19"/>
  <c r="C7709" i="19"/>
  <c r="A7709" i="19" s="1"/>
  <c r="D7709" i="19"/>
  <c r="E7709" i="19"/>
  <c r="F7709" i="19"/>
  <c r="B7710" i="19"/>
  <c r="C7710" i="19"/>
  <c r="A7710" i="19" s="1"/>
  <c r="D7710" i="19"/>
  <c r="E7710" i="19"/>
  <c r="F7710" i="19" s="1"/>
  <c r="B7711" i="19"/>
  <c r="C7711" i="19"/>
  <c r="D7711" i="19"/>
  <c r="E7711" i="19"/>
  <c r="F7711" i="19"/>
  <c r="B7712" i="19"/>
  <c r="A7712" i="19" s="1"/>
  <c r="C7712" i="19"/>
  <c r="D7712" i="19"/>
  <c r="E7712" i="19"/>
  <c r="F7712" i="19" s="1"/>
  <c r="B7713" i="19"/>
  <c r="C7713" i="19"/>
  <c r="D7713" i="19"/>
  <c r="E7713" i="19"/>
  <c r="F7713" i="19"/>
  <c r="B7714" i="19"/>
  <c r="A7714" i="19" s="1"/>
  <c r="C7714" i="19"/>
  <c r="D7714" i="19"/>
  <c r="E7714" i="19"/>
  <c r="F7714" i="19"/>
  <c r="B7715" i="19"/>
  <c r="C7715" i="19"/>
  <c r="D7715" i="19"/>
  <c r="E7715" i="19"/>
  <c r="F7715" i="19" s="1"/>
  <c r="A7716" i="19"/>
  <c r="B7716" i="19"/>
  <c r="C7716" i="19"/>
  <c r="D7716" i="19"/>
  <c r="E7716" i="19"/>
  <c r="F7716" i="19"/>
  <c r="B7717" i="19"/>
  <c r="C7717" i="19"/>
  <c r="A7717" i="19" s="1"/>
  <c r="D7717" i="19"/>
  <c r="E7717" i="19"/>
  <c r="F7717" i="19"/>
  <c r="B7718" i="19"/>
  <c r="A7718" i="19" s="1"/>
  <c r="C7718" i="19"/>
  <c r="D7718" i="19"/>
  <c r="E7718" i="19"/>
  <c r="F7718" i="19" s="1"/>
  <c r="B7719" i="19"/>
  <c r="A7719" i="19" s="1"/>
  <c r="C7719" i="19"/>
  <c r="D7719" i="19"/>
  <c r="E7719" i="19"/>
  <c r="F7719" i="19"/>
  <c r="B7720" i="19"/>
  <c r="C7720" i="19"/>
  <c r="D7720" i="19"/>
  <c r="E7720" i="19"/>
  <c r="F7720" i="19"/>
  <c r="B7721" i="19"/>
  <c r="A7721" i="19" s="1"/>
  <c r="C7721" i="19"/>
  <c r="D7721" i="19"/>
  <c r="E7721" i="19"/>
  <c r="F7721" i="19"/>
  <c r="B7722" i="19"/>
  <c r="A7722" i="19" s="1"/>
  <c r="C7722" i="19"/>
  <c r="D7722" i="19"/>
  <c r="E7722" i="19"/>
  <c r="F7722" i="19"/>
  <c r="B7723" i="19"/>
  <c r="C7723" i="19"/>
  <c r="D7723" i="19"/>
  <c r="E7723" i="19"/>
  <c r="F7723" i="19"/>
  <c r="A7724" i="19"/>
  <c r="B7724" i="19"/>
  <c r="C7724" i="19"/>
  <c r="D7724" i="19"/>
  <c r="E7724" i="19"/>
  <c r="F7724" i="19" s="1"/>
  <c r="B7725" i="19"/>
  <c r="A7725" i="19" s="1"/>
  <c r="C7725" i="19"/>
  <c r="D7725" i="19"/>
  <c r="E7725" i="19"/>
  <c r="F7725" i="19"/>
  <c r="B7726" i="19"/>
  <c r="C7726" i="19"/>
  <c r="D7726" i="19"/>
  <c r="A7726" i="19" s="1"/>
  <c r="E7726" i="19"/>
  <c r="F7726" i="19" s="1"/>
  <c r="B7727" i="19"/>
  <c r="C7727" i="19"/>
  <c r="D7727" i="19"/>
  <c r="E7727" i="19"/>
  <c r="F7727" i="19"/>
  <c r="B7728" i="19"/>
  <c r="A7728" i="19" s="1"/>
  <c r="C7728" i="19"/>
  <c r="D7728" i="19"/>
  <c r="E7728" i="19"/>
  <c r="F7728" i="19"/>
  <c r="B7729" i="19"/>
  <c r="C7729" i="19"/>
  <c r="D7729" i="19"/>
  <c r="E7729" i="19"/>
  <c r="F7729" i="19"/>
  <c r="B7730" i="19"/>
  <c r="A7730" i="19" s="1"/>
  <c r="C7730" i="19"/>
  <c r="D7730" i="19"/>
  <c r="E7730" i="19"/>
  <c r="F7730" i="19" s="1"/>
  <c r="B7731" i="19"/>
  <c r="C7731" i="19"/>
  <c r="D7731" i="19"/>
  <c r="E7731" i="19"/>
  <c r="F7731" i="19" s="1"/>
  <c r="B7732" i="19"/>
  <c r="A7732" i="19" s="1"/>
  <c r="C7732" i="19"/>
  <c r="D7732" i="19"/>
  <c r="E7732" i="19"/>
  <c r="F7732" i="19" s="1"/>
  <c r="A7733" i="19"/>
  <c r="B7733" i="19"/>
  <c r="C7733" i="19"/>
  <c r="D7733" i="19"/>
  <c r="E7733" i="19"/>
  <c r="F7733" i="19"/>
  <c r="B7734" i="19"/>
  <c r="C7734" i="19"/>
  <c r="A7734" i="19" s="1"/>
  <c r="D7734" i="19"/>
  <c r="E7734" i="19"/>
  <c r="F7734" i="19"/>
  <c r="B7735" i="19"/>
  <c r="C7735" i="19"/>
  <c r="D7735" i="19"/>
  <c r="E7735" i="19"/>
  <c r="F7735" i="19"/>
  <c r="B7736" i="19"/>
  <c r="A7736" i="19" s="1"/>
  <c r="C7736" i="19"/>
  <c r="D7736" i="19"/>
  <c r="E7736" i="19"/>
  <c r="F7736" i="19"/>
  <c r="B7737" i="19"/>
  <c r="A7737" i="19" s="1"/>
  <c r="C7737" i="19"/>
  <c r="D7737" i="19"/>
  <c r="E7737" i="19"/>
  <c r="F7737" i="19"/>
  <c r="B7738" i="19"/>
  <c r="C7738" i="19"/>
  <c r="D7738" i="19"/>
  <c r="E7738" i="19"/>
  <c r="F7738" i="19"/>
  <c r="B7739" i="19"/>
  <c r="C7739" i="19"/>
  <c r="D7739" i="19"/>
  <c r="E7739" i="19"/>
  <c r="F7739" i="19" s="1"/>
  <c r="B7740" i="19"/>
  <c r="C7740" i="19"/>
  <c r="D7740" i="19"/>
  <c r="A7740" i="19" s="1"/>
  <c r="E7740" i="19"/>
  <c r="F7740" i="19" s="1"/>
  <c r="A7741" i="19"/>
  <c r="B7741" i="19"/>
  <c r="C7741" i="19"/>
  <c r="D7741" i="19"/>
  <c r="E7741" i="19"/>
  <c r="F7741" i="19"/>
  <c r="B7742" i="19"/>
  <c r="C7742" i="19"/>
  <c r="A7742" i="19" s="1"/>
  <c r="D7742" i="19"/>
  <c r="E7742" i="19"/>
  <c r="F7742" i="19" s="1"/>
  <c r="B7743" i="19"/>
  <c r="C7743" i="19"/>
  <c r="D7743" i="19"/>
  <c r="E7743" i="19"/>
  <c r="F7743" i="19"/>
  <c r="B7744" i="19"/>
  <c r="A7744" i="19" s="1"/>
  <c r="C7744" i="19"/>
  <c r="D7744" i="19"/>
  <c r="E7744" i="19"/>
  <c r="F7744" i="19"/>
  <c r="B7745" i="19"/>
  <c r="C7745" i="19"/>
  <c r="D7745" i="19"/>
  <c r="E7745" i="19"/>
  <c r="F7745" i="19"/>
  <c r="B7746" i="19"/>
  <c r="C7746" i="19"/>
  <c r="D7746" i="19"/>
  <c r="A7746" i="19" s="1"/>
  <c r="E7746" i="19"/>
  <c r="F7746" i="19"/>
  <c r="B7747" i="19"/>
  <c r="C7747" i="19"/>
  <c r="D7747" i="19"/>
  <c r="E7747" i="19"/>
  <c r="F7747" i="19" s="1"/>
  <c r="A7748" i="19"/>
  <c r="B7748" i="19"/>
  <c r="C7748" i="19"/>
  <c r="D7748" i="19"/>
  <c r="E7748" i="19"/>
  <c r="F7748" i="19"/>
  <c r="B7749" i="19"/>
  <c r="C7749" i="19"/>
  <c r="A7749" i="19" s="1"/>
  <c r="D7749" i="19"/>
  <c r="E7749" i="19"/>
  <c r="F7749" i="19"/>
  <c r="B7750" i="19"/>
  <c r="A7750" i="19" s="1"/>
  <c r="C7750" i="19"/>
  <c r="D7750" i="19"/>
  <c r="E7750" i="19"/>
  <c r="F7750" i="19" s="1"/>
  <c r="B7751" i="19"/>
  <c r="A7751" i="19" s="1"/>
  <c r="C7751" i="19"/>
  <c r="D7751" i="19"/>
  <c r="E7751" i="19"/>
  <c r="F7751" i="19"/>
  <c r="B7752" i="19"/>
  <c r="A7752" i="19" s="1"/>
  <c r="C7752" i="19"/>
  <c r="D7752" i="19"/>
  <c r="E7752" i="19"/>
  <c r="F7752" i="19"/>
  <c r="B7753" i="19"/>
  <c r="C7753" i="19"/>
  <c r="D7753" i="19"/>
  <c r="E7753" i="19"/>
  <c r="F7753" i="19"/>
  <c r="B7754" i="19"/>
  <c r="C7754" i="19"/>
  <c r="D7754" i="19"/>
  <c r="E7754" i="19"/>
  <c r="F7754" i="19"/>
  <c r="B7755" i="19"/>
  <c r="C7755" i="19"/>
  <c r="D7755" i="19"/>
  <c r="E7755" i="19"/>
  <c r="F7755" i="19"/>
  <c r="A7756" i="19"/>
  <c r="B7756" i="19"/>
  <c r="C7756" i="19"/>
  <c r="D7756" i="19"/>
  <c r="E7756" i="19"/>
  <c r="F7756" i="19" s="1"/>
  <c r="B7757" i="19"/>
  <c r="C7757" i="19"/>
  <c r="D7757" i="19"/>
  <c r="E7757" i="19"/>
  <c r="F7757" i="19"/>
  <c r="A7758" i="19"/>
  <c r="B7758" i="19"/>
  <c r="C7758" i="19"/>
  <c r="D7758" i="19"/>
  <c r="E7758" i="19"/>
  <c r="F7758" i="19" s="1"/>
  <c r="B7759" i="19"/>
  <c r="C7759" i="19"/>
  <c r="D7759" i="19"/>
  <c r="E7759" i="19"/>
  <c r="F7759" i="19"/>
  <c r="B7760" i="19"/>
  <c r="C7760" i="19"/>
  <c r="D7760" i="19"/>
  <c r="A7760" i="19" s="1"/>
  <c r="E7760" i="19"/>
  <c r="F7760" i="19"/>
  <c r="B7761" i="19"/>
  <c r="C7761" i="19"/>
  <c r="D7761" i="19"/>
  <c r="E7761" i="19"/>
  <c r="F7761" i="19"/>
  <c r="B7762" i="19"/>
  <c r="A7762" i="19" s="1"/>
  <c r="C7762" i="19"/>
  <c r="D7762" i="19"/>
  <c r="E7762" i="19"/>
  <c r="F7762" i="19"/>
  <c r="B7763" i="19"/>
  <c r="C7763" i="19"/>
  <c r="D7763" i="19"/>
  <c r="E7763" i="19"/>
  <c r="F7763" i="19" s="1"/>
  <c r="B7764" i="19"/>
  <c r="A7764" i="19" s="1"/>
  <c r="C7764" i="19"/>
  <c r="D7764" i="19"/>
  <c r="E7764" i="19"/>
  <c r="F7764" i="19" s="1"/>
  <c r="B7765" i="19"/>
  <c r="C7765" i="19"/>
  <c r="D7765" i="19"/>
  <c r="A7765" i="19" s="1"/>
  <c r="E7765" i="19"/>
  <c r="F7765" i="19"/>
  <c r="A7766" i="19"/>
  <c r="B7766" i="19"/>
  <c r="C7766" i="19"/>
  <c r="D7766" i="19"/>
  <c r="E7766" i="19"/>
  <c r="F7766" i="19"/>
  <c r="B7767" i="19"/>
  <c r="C7767" i="19"/>
  <c r="D7767" i="19"/>
  <c r="E7767" i="19"/>
  <c r="F7767" i="19"/>
  <c r="B7768" i="19"/>
  <c r="C7768" i="19"/>
  <c r="D7768" i="19"/>
  <c r="E7768" i="19"/>
  <c r="F7768" i="19"/>
  <c r="B7769" i="19"/>
  <c r="A7769" i="19" s="1"/>
  <c r="C7769" i="19"/>
  <c r="D7769" i="19"/>
  <c r="E7769" i="19"/>
  <c r="F7769" i="19"/>
  <c r="B7770" i="19"/>
  <c r="C7770" i="19"/>
  <c r="D7770" i="19"/>
  <c r="E7770" i="19"/>
  <c r="F7770" i="19"/>
  <c r="B7771" i="19"/>
  <c r="A7771" i="19" s="1"/>
  <c r="C7771" i="19"/>
  <c r="D7771" i="19"/>
  <c r="E7771" i="19"/>
  <c r="F7771" i="19" s="1"/>
  <c r="B7772" i="19"/>
  <c r="C7772" i="19"/>
  <c r="D7772" i="19"/>
  <c r="A7772" i="19" s="1"/>
  <c r="E7772" i="19"/>
  <c r="F7772" i="19" s="1"/>
  <c r="B7773" i="19"/>
  <c r="C7773" i="19"/>
  <c r="A7773" i="19" s="1"/>
  <c r="D7773" i="19"/>
  <c r="E7773" i="19"/>
  <c r="F7773" i="19"/>
  <c r="A7774" i="19"/>
  <c r="B7774" i="19"/>
  <c r="C7774" i="19"/>
  <c r="D7774" i="19"/>
  <c r="E7774" i="19"/>
  <c r="F7774" i="19" s="1"/>
  <c r="B7775" i="19"/>
  <c r="C7775" i="19"/>
  <c r="D7775" i="19"/>
  <c r="E7775" i="19"/>
  <c r="F7775" i="19"/>
  <c r="B7776" i="19"/>
  <c r="A7776" i="19" s="1"/>
  <c r="C7776" i="19"/>
  <c r="D7776" i="19"/>
  <c r="E7776" i="19"/>
  <c r="F7776" i="19"/>
  <c r="B7777" i="19"/>
  <c r="A7777" i="19" s="1"/>
  <c r="C7777" i="19"/>
  <c r="D7777" i="19"/>
  <c r="E7777" i="19"/>
  <c r="F7777" i="19"/>
  <c r="B7778" i="19"/>
  <c r="C7778" i="19"/>
  <c r="D7778" i="19"/>
  <c r="A7778" i="19" s="1"/>
  <c r="E7778" i="19"/>
  <c r="F7778" i="19"/>
  <c r="B7779" i="19"/>
  <c r="C7779" i="19"/>
  <c r="D7779" i="19"/>
  <c r="E7779" i="19"/>
  <c r="F7779" i="19" s="1"/>
  <c r="A7780" i="19"/>
  <c r="B7780" i="19"/>
  <c r="C7780" i="19"/>
  <c r="D7780" i="19"/>
  <c r="E7780" i="19"/>
  <c r="F7780" i="19"/>
  <c r="B7781" i="19"/>
  <c r="C7781" i="19"/>
  <c r="A7781" i="19" s="1"/>
  <c r="D7781" i="19"/>
  <c r="E7781" i="19"/>
  <c r="F7781" i="19"/>
  <c r="B7782" i="19"/>
  <c r="C7782" i="19"/>
  <c r="D7782" i="19"/>
  <c r="E7782" i="19"/>
  <c r="F7782" i="19" s="1"/>
  <c r="B7783" i="19"/>
  <c r="A7783" i="19" s="1"/>
  <c r="C7783" i="19"/>
  <c r="D7783" i="19"/>
  <c r="E7783" i="19"/>
  <c r="F7783" i="19" s="1"/>
  <c r="B7784" i="19"/>
  <c r="A7784" i="19" s="1"/>
  <c r="C7784" i="19"/>
  <c r="D7784" i="19"/>
  <c r="E7784" i="19"/>
  <c r="F7784" i="19"/>
  <c r="A7785" i="19"/>
  <c r="B7785" i="19"/>
  <c r="C7785" i="19"/>
  <c r="D7785" i="19"/>
  <c r="E7785" i="19"/>
  <c r="F7785" i="19"/>
  <c r="B7786" i="19"/>
  <c r="C7786" i="19"/>
  <c r="D7786" i="19"/>
  <c r="E7786" i="19"/>
  <c r="F7786" i="19"/>
  <c r="B7787" i="19"/>
  <c r="C7787" i="19"/>
  <c r="D7787" i="19"/>
  <c r="E7787" i="19"/>
  <c r="F7787" i="19"/>
  <c r="A7788" i="19"/>
  <c r="B7788" i="19"/>
  <c r="C7788" i="19"/>
  <c r="D7788" i="19"/>
  <c r="E7788" i="19"/>
  <c r="F7788" i="19" s="1"/>
  <c r="B7789" i="19"/>
  <c r="C7789" i="19"/>
  <c r="D7789" i="19"/>
  <c r="E7789" i="19"/>
  <c r="F7789" i="19"/>
  <c r="B7790" i="19"/>
  <c r="C7790" i="19"/>
  <c r="D7790" i="19"/>
  <c r="A7790" i="19" s="1"/>
  <c r="E7790" i="19"/>
  <c r="F7790" i="19" s="1"/>
  <c r="B7791" i="19"/>
  <c r="A7791" i="19" s="1"/>
  <c r="C7791" i="19"/>
  <c r="D7791" i="19"/>
  <c r="E7791" i="19"/>
  <c r="F7791" i="19"/>
  <c r="B7792" i="19"/>
  <c r="C7792" i="19"/>
  <c r="D7792" i="19"/>
  <c r="A7792" i="19" s="1"/>
  <c r="E7792" i="19"/>
  <c r="F7792" i="19"/>
  <c r="B7793" i="19"/>
  <c r="C7793" i="19"/>
  <c r="D7793" i="19"/>
  <c r="E7793" i="19"/>
  <c r="F7793" i="19"/>
  <c r="B7794" i="19"/>
  <c r="A7794" i="19" s="1"/>
  <c r="C7794" i="19"/>
  <c r="D7794" i="19"/>
  <c r="E7794" i="19"/>
  <c r="F7794" i="19"/>
  <c r="B7795" i="19"/>
  <c r="C7795" i="19"/>
  <c r="D7795" i="19"/>
  <c r="E7795" i="19"/>
  <c r="F7795" i="19" s="1"/>
  <c r="B7796" i="19"/>
  <c r="A7796" i="19" s="1"/>
  <c r="C7796" i="19"/>
  <c r="D7796" i="19"/>
  <c r="E7796" i="19"/>
  <c r="F7796" i="19" s="1"/>
  <c r="B7797" i="19"/>
  <c r="C7797" i="19"/>
  <c r="D7797" i="19"/>
  <c r="A7797" i="19" s="1"/>
  <c r="E7797" i="19"/>
  <c r="F7797" i="19"/>
  <c r="B7798" i="19"/>
  <c r="C7798" i="19"/>
  <c r="A7798" i="19" s="1"/>
  <c r="D7798" i="19"/>
  <c r="E7798" i="19"/>
  <c r="F7798" i="19"/>
  <c r="B7799" i="19"/>
  <c r="A7799" i="19" s="1"/>
  <c r="C7799" i="19"/>
  <c r="D7799" i="19"/>
  <c r="E7799" i="19"/>
  <c r="F7799" i="19"/>
  <c r="B7800" i="19"/>
  <c r="C7800" i="19"/>
  <c r="D7800" i="19"/>
  <c r="E7800" i="19"/>
  <c r="F7800" i="19"/>
  <c r="B7801" i="19"/>
  <c r="A7801" i="19" s="1"/>
  <c r="C7801" i="19"/>
  <c r="D7801" i="19"/>
  <c r="E7801" i="19"/>
  <c r="F7801" i="19"/>
  <c r="B7802" i="19"/>
  <c r="A7802" i="19" s="1"/>
  <c r="C7802" i="19"/>
  <c r="D7802" i="19"/>
  <c r="E7802" i="19"/>
  <c r="F7802" i="19"/>
  <c r="B7803" i="19"/>
  <c r="A7803" i="19" s="1"/>
  <c r="C7803" i="19"/>
  <c r="D7803" i="19"/>
  <c r="E7803" i="19"/>
  <c r="F7803" i="19" s="1"/>
  <c r="A7804" i="19"/>
  <c r="B7804" i="19"/>
  <c r="C7804" i="19"/>
  <c r="D7804" i="19"/>
  <c r="E7804" i="19"/>
  <c r="F7804" i="19" s="1"/>
  <c r="B7805" i="19"/>
  <c r="C7805" i="19"/>
  <c r="A7805" i="19" s="1"/>
  <c r="D7805" i="19"/>
  <c r="E7805" i="19"/>
  <c r="F7805" i="19"/>
  <c r="A7806" i="19"/>
  <c r="B7806" i="19"/>
  <c r="C7806" i="19"/>
  <c r="D7806" i="19"/>
  <c r="E7806" i="19"/>
  <c r="F7806" i="19" s="1"/>
  <c r="B7807" i="19"/>
  <c r="C7807" i="19"/>
  <c r="D7807" i="19"/>
  <c r="E7807" i="19"/>
  <c r="F7807" i="19"/>
  <c r="B7808" i="19"/>
  <c r="A7808" i="19" s="1"/>
  <c r="C7808" i="19"/>
  <c r="D7808" i="19"/>
  <c r="E7808" i="19"/>
  <c r="F7808" i="19" s="1"/>
  <c r="B7809" i="19"/>
  <c r="C7809" i="19"/>
  <c r="D7809" i="19"/>
  <c r="E7809" i="19"/>
  <c r="F7809" i="19"/>
  <c r="B7810" i="19"/>
  <c r="A7810" i="19" s="1"/>
  <c r="C7810" i="19"/>
  <c r="D7810" i="19"/>
  <c r="E7810" i="19"/>
  <c r="F7810" i="19"/>
  <c r="B7811" i="19"/>
  <c r="C7811" i="19"/>
  <c r="D7811" i="19"/>
  <c r="E7811" i="19"/>
  <c r="F7811" i="19" s="1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B7814" i="19"/>
  <c r="C7814" i="19"/>
  <c r="D7814" i="19"/>
  <c r="E7814" i="19"/>
  <c r="F7814" i="19" s="1"/>
  <c r="B7815" i="19"/>
  <c r="A7815" i="19" s="1"/>
  <c r="C7815" i="19"/>
  <c r="D7815" i="19"/>
  <c r="E7815" i="19"/>
  <c r="F7815" i="19" s="1"/>
  <c r="B7816" i="19"/>
  <c r="C7816" i="19"/>
  <c r="D7816" i="19"/>
  <c r="E7816" i="19"/>
  <c r="F7816" i="19"/>
  <c r="B7817" i="19"/>
  <c r="A7817" i="19" s="1"/>
  <c r="C7817" i="19"/>
  <c r="D7817" i="19"/>
  <c r="E7817" i="19"/>
  <c r="F7817" i="19"/>
  <c r="B7818" i="19"/>
  <c r="C7818" i="19"/>
  <c r="D7818" i="19"/>
  <c r="E7818" i="19"/>
  <c r="F7818" i="19"/>
  <c r="B7819" i="19"/>
  <c r="C7819" i="19"/>
  <c r="D7819" i="19"/>
  <c r="E7819" i="19"/>
  <c r="F7819" i="19"/>
  <c r="A7820" i="19"/>
  <c r="B7820" i="19"/>
  <c r="C7820" i="19"/>
  <c r="D7820" i="19"/>
  <c r="E7820" i="19"/>
  <c r="F7820" i="19" s="1"/>
  <c r="B7821" i="19"/>
  <c r="A7821" i="19" s="1"/>
  <c r="C7821" i="19"/>
  <c r="D7821" i="19"/>
  <c r="E7821" i="19"/>
  <c r="F7821" i="19"/>
  <c r="B7822" i="19"/>
  <c r="C7822" i="19"/>
  <c r="D7822" i="19"/>
  <c r="A7822" i="19" s="1"/>
  <c r="E7822" i="19"/>
  <c r="F7822" i="19" s="1"/>
  <c r="B7823" i="19"/>
  <c r="C7823" i="19"/>
  <c r="D7823" i="19"/>
  <c r="E7823" i="19"/>
  <c r="F7823" i="19"/>
  <c r="B7824" i="19"/>
  <c r="A7824" i="19" s="1"/>
  <c r="C7824" i="19"/>
  <c r="D7824" i="19"/>
  <c r="E7824" i="19"/>
  <c r="F7824" i="19"/>
  <c r="B7825" i="19"/>
  <c r="C7825" i="19"/>
  <c r="D7825" i="19"/>
  <c r="E7825" i="19"/>
  <c r="F7825" i="19"/>
  <c r="B7826" i="19"/>
  <c r="A7826" i="19" s="1"/>
  <c r="C7826" i="19"/>
  <c r="D7826" i="19"/>
  <c r="E7826" i="19"/>
  <c r="F7826" i="19"/>
  <c r="B7827" i="19"/>
  <c r="C7827" i="19"/>
  <c r="D7827" i="19"/>
  <c r="E7827" i="19"/>
  <c r="F7827" i="19" s="1"/>
  <c r="B7828" i="19"/>
  <c r="A7828" i="19" s="1"/>
  <c r="C7828" i="19"/>
  <c r="D7828" i="19"/>
  <c r="E7828" i="19"/>
  <c r="F7828" i="19" s="1"/>
  <c r="A7829" i="19"/>
  <c r="B7829" i="19"/>
  <c r="C7829" i="19"/>
  <c r="D7829" i="19"/>
  <c r="E7829" i="19"/>
  <c r="F7829" i="19"/>
  <c r="B7830" i="19"/>
  <c r="C7830" i="19"/>
  <c r="A7830" i="19" s="1"/>
  <c r="D7830" i="19"/>
  <c r="E7830" i="19"/>
  <c r="F7830" i="19"/>
  <c r="B7831" i="19"/>
  <c r="A7831" i="19" s="1"/>
  <c r="C7831" i="19"/>
  <c r="D7831" i="19"/>
  <c r="E7831" i="19"/>
  <c r="F7831" i="19"/>
  <c r="B7832" i="19"/>
  <c r="A7832" i="19" s="1"/>
  <c r="C7832" i="19"/>
  <c r="D7832" i="19"/>
  <c r="E7832" i="19"/>
  <c r="F7832" i="19"/>
  <c r="B7833" i="19"/>
  <c r="A7833" i="19" s="1"/>
  <c r="C7833" i="19"/>
  <c r="D7833" i="19"/>
  <c r="E7833" i="19"/>
  <c r="F7833" i="19"/>
  <c r="B7834" i="19"/>
  <c r="C7834" i="19"/>
  <c r="D7834" i="19"/>
  <c r="E7834" i="19"/>
  <c r="F7834" i="19"/>
  <c r="B7835" i="19"/>
  <c r="C7835" i="19"/>
  <c r="D7835" i="19"/>
  <c r="E7835" i="19"/>
  <c r="F7835" i="19" s="1"/>
  <c r="B7836" i="19"/>
  <c r="C7836" i="19"/>
  <c r="D7836" i="19"/>
  <c r="A7836" i="19" s="1"/>
  <c r="E7836" i="19"/>
  <c r="F7836" i="19" s="1"/>
  <c r="A7837" i="19"/>
  <c r="B7837" i="19"/>
  <c r="C7837" i="19"/>
  <c r="D7837" i="19"/>
  <c r="E7837" i="19"/>
  <c r="F7837" i="19"/>
  <c r="B7838" i="19"/>
  <c r="C7838" i="19"/>
  <c r="A7838" i="19" s="1"/>
  <c r="D7838" i="19"/>
  <c r="E7838" i="19"/>
  <c r="F7838" i="19" s="1"/>
  <c r="B7839" i="19"/>
  <c r="C7839" i="19"/>
  <c r="D7839" i="19"/>
  <c r="E7839" i="19"/>
  <c r="F7839" i="19"/>
  <c r="B7840" i="19"/>
  <c r="A7840" i="19" s="1"/>
  <c r="C7840" i="19"/>
  <c r="D7840" i="19"/>
  <c r="E7840" i="19"/>
  <c r="F7840" i="19"/>
  <c r="B7841" i="19"/>
  <c r="C7841" i="19"/>
  <c r="D7841" i="19"/>
  <c r="E7841" i="19"/>
  <c r="F7841" i="19"/>
  <c r="B7842" i="19"/>
  <c r="A7842" i="19" s="1"/>
  <c r="C7842" i="19"/>
  <c r="D7842" i="19"/>
  <c r="E7842" i="19"/>
  <c r="F7842" i="19"/>
  <c r="B7843" i="19"/>
  <c r="C7843" i="19"/>
  <c r="D7843" i="19"/>
  <c r="E7843" i="19"/>
  <c r="F7843" i="19" s="1"/>
  <c r="A7844" i="19"/>
  <c r="B7844" i="19"/>
  <c r="C7844" i="19"/>
  <c r="D7844" i="19"/>
  <c r="E7844" i="19"/>
  <c r="F7844" i="19"/>
  <c r="B7845" i="19"/>
  <c r="C7845" i="19"/>
  <c r="A7845" i="19" s="1"/>
  <c r="D7845" i="19"/>
  <c r="E7845" i="19"/>
  <c r="F7845" i="19"/>
  <c r="B7846" i="19"/>
  <c r="A7846" i="19" s="1"/>
  <c r="C7846" i="19"/>
  <c r="D7846" i="19"/>
  <c r="E7846" i="19"/>
  <c r="F7846" i="19" s="1"/>
  <c r="B7847" i="19"/>
  <c r="A7847" i="19" s="1"/>
  <c r="C7847" i="19"/>
  <c r="D7847" i="19"/>
  <c r="E7847" i="19"/>
  <c r="F7847" i="19"/>
  <c r="B7848" i="19"/>
  <c r="C7848" i="19"/>
  <c r="D7848" i="19"/>
  <c r="E7848" i="19"/>
  <c r="F7848" i="19"/>
  <c r="B7849" i="19"/>
  <c r="A7849" i="19" s="1"/>
  <c r="C7849" i="19"/>
  <c r="D7849" i="19"/>
  <c r="E7849" i="19"/>
  <c r="F7849" i="19"/>
  <c r="B7850" i="19"/>
  <c r="C7850" i="19"/>
  <c r="D7850" i="19"/>
  <c r="E7850" i="19"/>
  <c r="F7850" i="19"/>
  <c r="B7851" i="19"/>
  <c r="C7851" i="19"/>
  <c r="D7851" i="19"/>
  <c r="E7851" i="19"/>
  <c r="F7851" i="19"/>
  <c r="A7852" i="19"/>
  <c r="B7852" i="19"/>
  <c r="C7852" i="19"/>
  <c r="D7852" i="19"/>
  <c r="E7852" i="19"/>
  <c r="F7852" i="19" s="1"/>
  <c r="B7853" i="19"/>
  <c r="C7853" i="19"/>
  <c r="D7853" i="19"/>
  <c r="E7853" i="19"/>
  <c r="F7853" i="19"/>
  <c r="A7854" i="19"/>
  <c r="B7854" i="19"/>
  <c r="C7854" i="19"/>
  <c r="D7854" i="19"/>
  <c r="E7854" i="19"/>
  <c r="F7854" i="19" s="1"/>
  <c r="B7855" i="19"/>
  <c r="C7855" i="19"/>
  <c r="D7855" i="19"/>
  <c r="E7855" i="19"/>
  <c r="F7855" i="19"/>
  <c r="B7856" i="19"/>
  <c r="A7856" i="19" s="1"/>
  <c r="C7856" i="19"/>
  <c r="D7856" i="19"/>
  <c r="E7856" i="19"/>
  <c r="F7856" i="19"/>
  <c r="B7857" i="19"/>
  <c r="A7857" i="19" s="1"/>
  <c r="C7857" i="19"/>
  <c r="D7857" i="19"/>
  <c r="E7857" i="19"/>
  <c r="F7857" i="19"/>
  <c r="B7858" i="19"/>
  <c r="A7858" i="19" s="1"/>
  <c r="C7858" i="19"/>
  <c r="D7858" i="19"/>
  <c r="E7858" i="19"/>
  <c r="F7858" i="19" s="1"/>
  <c r="B7859" i="19"/>
  <c r="C7859" i="19"/>
  <c r="D7859" i="19"/>
  <c r="E7859" i="19"/>
  <c r="F7859" i="19" s="1"/>
  <c r="B7860" i="19"/>
  <c r="A7860" i="19" s="1"/>
  <c r="C7860" i="19"/>
  <c r="D7860" i="19"/>
  <c r="E7860" i="19"/>
  <c r="F7860" i="19" s="1"/>
  <c r="B7861" i="19"/>
  <c r="C7861" i="19"/>
  <c r="D7861" i="19"/>
  <c r="A7861" i="19" s="1"/>
  <c r="E7861" i="19"/>
  <c r="F7861" i="19"/>
  <c r="A7862" i="19"/>
  <c r="B7862" i="19"/>
  <c r="C7862" i="19"/>
  <c r="D7862" i="19"/>
  <c r="E7862" i="19"/>
  <c r="F7862" i="19"/>
  <c r="B7863" i="19"/>
  <c r="C7863" i="19"/>
  <c r="D7863" i="19"/>
  <c r="E7863" i="19"/>
  <c r="F7863" i="19"/>
  <c r="B7864" i="19"/>
  <c r="A7864" i="19" s="1"/>
  <c r="C7864" i="19"/>
  <c r="D7864" i="19"/>
  <c r="E7864" i="19"/>
  <c r="F7864" i="19"/>
  <c r="B7865" i="19"/>
  <c r="A7865" i="19" s="1"/>
  <c r="C7865" i="19"/>
  <c r="D7865" i="19"/>
  <c r="E7865" i="19"/>
  <c r="F7865" i="19"/>
  <c r="B7866" i="19"/>
  <c r="C7866" i="19"/>
  <c r="D7866" i="19"/>
  <c r="E7866" i="19"/>
  <c r="F7866" i="19"/>
  <c r="B7867" i="19"/>
  <c r="C7867" i="19"/>
  <c r="D7867" i="19"/>
  <c r="E7867" i="19"/>
  <c r="F7867" i="19" s="1"/>
  <c r="A7868" i="19"/>
  <c r="B7868" i="19"/>
  <c r="C7868" i="19"/>
  <c r="D7868" i="19"/>
  <c r="E7868" i="19"/>
  <c r="F7868" i="19" s="1"/>
  <c r="A7869" i="19"/>
  <c r="B7869" i="19"/>
  <c r="C7869" i="19"/>
  <c r="D7869" i="19"/>
  <c r="E7869" i="19"/>
  <c r="F7869" i="19"/>
  <c r="B7870" i="19"/>
  <c r="C7870" i="19"/>
  <c r="A7870" i="19" s="1"/>
  <c r="D7870" i="19"/>
  <c r="E7870" i="19"/>
  <c r="F7870" i="19" s="1"/>
  <c r="B7871" i="19"/>
  <c r="C7871" i="19"/>
  <c r="D7871" i="19"/>
  <c r="E7871" i="19"/>
  <c r="F7871" i="19"/>
  <c r="B7872" i="19"/>
  <c r="A7872" i="19" s="1"/>
  <c r="C7872" i="19"/>
  <c r="D7872" i="19"/>
  <c r="E7872" i="19"/>
  <c r="F7872" i="19"/>
  <c r="B7873" i="19"/>
  <c r="A7873" i="19" s="1"/>
  <c r="C7873" i="19"/>
  <c r="D7873" i="19"/>
  <c r="E7873" i="19"/>
  <c r="F7873" i="19"/>
  <c r="B7874" i="19"/>
  <c r="A7874" i="19" s="1"/>
  <c r="C7874" i="19"/>
  <c r="D7874" i="19"/>
  <c r="E7874" i="19"/>
  <c r="F7874" i="19"/>
  <c r="B7875" i="19"/>
  <c r="C7875" i="19"/>
  <c r="D7875" i="19"/>
  <c r="E7875" i="19"/>
  <c r="F7875" i="19" s="1"/>
  <c r="A7876" i="19"/>
  <c r="B7876" i="19"/>
  <c r="C7876" i="19"/>
  <c r="D7876" i="19"/>
  <c r="E7876" i="19"/>
  <c r="F7876" i="19"/>
  <c r="B7877" i="19"/>
  <c r="C7877" i="19"/>
  <c r="A7877" i="19" s="1"/>
  <c r="D7877" i="19"/>
  <c r="E7877" i="19"/>
  <c r="F7877" i="19"/>
  <c r="B7878" i="19"/>
  <c r="C7878" i="19"/>
  <c r="D7878" i="19"/>
  <c r="E7878" i="19"/>
  <c r="F7878" i="19" s="1"/>
  <c r="B7879" i="19"/>
  <c r="A7879" i="19" s="1"/>
  <c r="C7879" i="19"/>
  <c r="D7879" i="19"/>
  <c r="E7879" i="19"/>
  <c r="F7879" i="19"/>
  <c r="B7880" i="19"/>
  <c r="C7880" i="19"/>
  <c r="D7880" i="19"/>
  <c r="E7880" i="19"/>
  <c r="F7880" i="19"/>
  <c r="B7881" i="19"/>
  <c r="C7881" i="19"/>
  <c r="D7881" i="19"/>
  <c r="A7881" i="19" s="1"/>
  <c r="E7881" i="19"/>
  <c r="F7881" i="19"/>
  <c r="B7882" i="19"/>
  <c r="C7882" i="19"/>
  <c r="D7882" i="19"/>
  <c r="E7882" i="19"/>
  <c r="F7882" i="19"/>
  <c r="B7883" i="19"/>
  <c r="C7883" i="19"/>
  <c r="D7883" i="19"/>
  <c r="E7883" i="19"/>
  <c r="F7883" i="19"/>
  <c r="A7884" i="19"/>
  <c r="B7884" i="19"/>
  <c r="C7884" i="19"/>
  <c r="D7884" i="19"/>
  <c r="E7884" i="19"/>
  <c r="F7884" i="19" s="1"/>
  <c r="B7885" i="19"/>
  <c r="C7885" i="19"/>
  <c r="D7885" i="19"/>
  <c r="E7885" i="19"/>
  <c r="F7885" i="19"/>
  <c r="B7886" i="19"/>
  <c r="C7886" i="19"/>
  <c r="D7886" i="19"/>
  <c r="A7886" i="19" s="1"/>
  <c r="E7886" i="19"/>
  <c r="F7886" i="19" s="1"/>
  <c r="B7887" i="19"/>
  <c r="A7887" i="19" s="1"/>
  <c r="C7887" i="19"/>
  <c r="D7887" i="19"/>
  <c r="E7887" i="19"/>
  <c r="F7887" i="19"/>
  <c r="B7888" i="19"/>
  <c r="A7888" i="19" s="1"/>
  <c r="C7888" i="19"/>
  <c r="D7888" i="19"/>
  <c r="E7888" i="19"/>
  <c r="F7888" i="19"/>
  <c r="B7889" i="19"/>
  <c r="C7889" i="19"/>
  <c r="D7889" i="19"/>
  <c r="E7889" i="19"/>
  <c r="F7889" i="19"/>
  <c r="B7890" i="19"/>
  <c r="A7890" i="19" s="1"/>
  <c r="C7890" i="19"/>
  <c r="D7890" i="19"/>
  <c r="E7890" i="19"/>
  <c r="F7890" i="19"/>
  <c r="B7891" i="19"/>
  <c r="C7891" i="19"/>
  <c r="D7891" i="19"/>
  <c r="E7891" i="19"/>
  <c r="F7891" i="19" s="1"/>
  <c r="B7892" i="19"/>
  <c r="A7892" i="19" s="1"/>
  <c r="C7892" i="19"/>
  <c r="D7892" i="19"/>
  <c r="E7892" i="19"/>
  <c r="F7892" i="19" s="1"/>
  <c r="B7893" i="19"/>
  <c r="C7893" i="19"/>
  <c r="D7893" i="19"/>
  <c r="A7893" i="19" s="1"/>
  <c r="E7893" i="19"/>
  <c r="F7893" i="19"/>
  <c r="A7894" i="19"/>
  <c r="B7894" i="19"/>
  <c r="C7894" i="19"/>
  <c r="D7894" i="19"/>
  <c r="E7894" i="19"/>
  <c r="F7894" i="19"/>
  <c r="B7895" i="19"/>
  <c r="C7895" i="19"/>
  <c r="D7895" i="19"/>
  <c r="E7895" i="19"/>
  <c r="F7895" i="19"/>
  <c r="B7896" i="19"/>
  <c r="C7896" i="19"/>
  <c r="D7896" i="19"/>
  <c r="E7896" i="19"/>
  <c r="F7896" i="19"/>
  <c r="B7897" i="19"/>
  <c r="A7897" i="19" s="1"/>
  <c r="C7897" i="19"/>
  <c r="D7897" i="19"/>
  <c r="E7897" i="19"/>
  <c r="F7897" i="19"/>
  <c r="B7898" i="19"/>
  <c r="A7898" i="19" s="1"/>
  <c r="C7898" i="19"/>
  <c r="D7898" i="19"/>
  <c r="E7898" i="19"/>
  <c r="F7898" i="19"/>
  <c r="B7899" i="19"/>
  <c r="C7899" i="19"/>
  <c r="D7899" i="19"/>
  <c r="E7899" i="19"/>
  <c r="F7899" i="19" s="1"/>
  <c r="B7900" i="19"/>
  <c r="C7900" i="19"/>
  <c r="D7900" i="19"/>
  <c r="A7900" i="19" s="1"/>
  <c r="E7900" i="19"/>
  <c r="F7900" i="19" s="1"/>
  <c r="B7901" i="19"/>
  <c r="C7901" i="19"/>
  <c r="A7901" i="19" s="1"/>
  <c r="D7901" i="19"/>
  <c r="E7901" i="19"/>
  <c r="F7901" i="19"/>
  <c r="B7902" i="19"/>
  <c r="C7902" i="19"/>
  <c r="A7902" i="19" s="1"/>
  <c r="D7902" i="19"/>
  <c r="E7902" i="19"/>
  <c r="F7902" i="19" s="1"/>
  <c r="B7903" i="19"/>
  <c r="C7903" i="19"/>
  <c r="D7903" i="19"/>
  <c r="E7903" i="19"/>
  <c r="F7903" i="19"/>
  <c r="B7904" i="19"/>
  <c r="A7904" i="19" s="1"/>
  <c r="C7904" i="19"/>
  <c r="D7904" i="19"/>
  <c r="E7904" i="19"/>
  <c r="F7904" i="19" s="1"/>
  <c r="B7905" i="19"/>
  <c r="A7905" i="19" s="1"/>
  <c r="C7905" i="19"/>
  <c r="D7905" i="19"/>
  <c r="E7905" i="19"/>
  <c r="F7905" i="19"/>
  <c r="A7906" i="19"/>
  <c r="B7906" i="19"/>
  <c r="C7906" i="19"/>
  <c r="D7906" i="19"/>
  <c r="E7906" i="19"/>
  <c r="F7906" i="19"/>
  <c r="B7907" i="19"/>
  <c r="C7907" i="19"/>
  <c r="D7907" i="19"/>
  <c r="E7907" i="19"/>
  <c r="F7907" i="19" s="1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B7910" i="19"/>
  <c r="C7910" i="19"/>
  <c r="D7910" i="19"/>
  <c r="E7910" i="19"/>
  <c r="F7910" i="19" s="1"/>
  <c r="B7911" i="19"/>
  <c r="A7911" i="19" s="1"/>
  <c r="C7911" i="19"/>
  <c r="D7911" i="19"/>
  <c r="E7911" i="19"/>
  <c r="F7911" i="19"/>
  <c r="B7912" i="19"/>
  <c r="A7912" i="19" s="1"/>
  <c r="C7912" i="19"/>
  <c r="D7912" i="19"/>
  <c r="E7912" i="19"/>
  <c r="F7912" i="19"/>
  <c r="B7913" i="19"/>
  <c r="C7913" i="19"/>
  <c r="D7913" i="19"/>
  <c r="A7913" i="19" s="1"/>
  <c r="E7913" i="19"/>
  <c r="F7913" i="19"/>
  <c r="B7914" i="19"/>
  <c r="C7914" i="19"/>
  <c r="D7914" i="19"/>
  <c r="E7914" i="19"/>
  <c r="F7914" i="19"/>
  <c r="B7915" i="19"/>
  <c r="C7915" i="19"/>
  <c r="D7915" i="19"/>
  <c r="E7915" i="19"/>
  <c r="F7915" i="19"/>
  <c r="A7916" i="19"/>
  <c r="B7916" i="19"/>
  <c r="C7916" i="19"/>
  <c r="D7916" i="19"/>
  <c r="E7916" i="19"/>
  <c r="F7916" i="19" s="1"/>
  <c r="B7917" i="19"/>
  <c r="A7917" i="19" s="1"/>
  <c r="C7917" i="19"/>
  <c r="D7917" i="19"/>
  <c r="E7917" i="19"/>
  <c r="F7917" i="19"/>
  <c r="A7918" i="19"/>
  <c r="B7918" i="19"/>
  <c r="C7918" i="19"/>
  <c r="D7918" i="19"/>
  <c r="E7918" i="19"/>
  <c r="F7918" i="19" s="1"/>
  <c r="B7919" i="19"/>
  <c r="A7919" i="19" s="1"/>
  <c r="C7919" i="19"/>
  <c r="D7919" i="19"/>
  <c r="E7919" i="19"/>
  <c r="F7919" i="19"/>
  <c r="A7920" i="19"/>
  <c r="B7920" i="19"/>
  <c r="C7920" i="19"/>
  <c r="D7920" i="19"/>
  <c r="E7920" i="19"/>
  <c r="F7920" i="19"/>
  <c r="B7921" i="19"/>
  <c r="C7921" i="19"/>
  <c r="D7921" i="19"/>
  <c r="E7921" i="19"/>
  <c r="F7921" i="19"/>
  <c r="B7922" i="19"/>
  <c r="A7922" i="19" s="1"/>
  <c r="C7922" i="19"/>
  <c r="D7922" i="19"/>
  <c r="E7922" i="19"/>
  <c r="F7922" i="19"/>
  <c r="B7923" i="19"/>
  <c r="C7923" i="19"/>
  <c r="D7923" i="19"/>
  <c r="E7923" i="19"/>
  <c r="F7923" i="19" s="1"/>
  <c r="B7924" i="19"/>
  <c r="A7924" i="19" s="1"/>
  <c r="C7924" i="19"/>
  <c r="D7924" i="19"/>
  <c r="E7924" i="19"/>
  <c r="F7924" i="19" s="1"/>
  <c r="A7925" i="19"/>
  <c r="B7925" i="19"/>
  <c r="C7925" i="19"/>
  <c r="D7925" i="19"/>
  <c r="E7925" i="19"/>
  <c r="F7925" i="19"/>
  <c r="B7926" i="19"/>
  <c r="C7926" i="19"/>
  <c r="A7926" i="19" s="1"/>
  <c r="D7926" i="19"/>
  <c r="E7926" i="19"/>
  <c r="F7926" i="19"/>
  <c r="B7927" i="19"/>
  <c r="C7927" i="19"/>
  <c r="D7927" i="19"/>
  <c r="E7927" i="19"/>
  <c r="F7927" i="19"/>
  <c r="B7928" i="19"/>
  <c r="C7928" i="19"/>
  <c r="D7928" i="19"/>
  <c r="E7928" i="19"/>
  <c r="F7928" i="19"/>
  <c r="B7929" i="19"/>
  <c r="A7929" i="19" s="1"/>
  <c r="C7929" i="19"/>
  <c r="D7929" i="19"/>
  <c r="E7929" i="19"/>
  <c r="F7929" i="19"/>
  <c r="B7930" i="19"/>
  <c r="A7930" i="19" s="1"/>
  <c r="C7930" i="19"/>
  <c r="D7930" i="19"/>
  <c r="E7930" i="19"/>
  <c r="F7930" i="19"/>
  <c r="B7931" i="19"/>
  <c r="A7931" i="19" s="1"/>
  <c r="C7931" i="19"/>
  <c r="D7931" i="19"/>
  <c r="E7931" i="19"/>
  <c r="F7931" i="19" s="1"/>
  <c r="B7932" i="19"/>
  <c r="C7932" i="19"/>
  <c r="D7932" i="19"/>
  <c r="A7932" i="19" s="1"/>
  <c r="E7932" i="19"/>
  <c r="F7932" i="19" s="1"/>
  <c r="B7933" i="19"/>
  <c r="C7933" i="19"/>
  <c r="A7933" i="19" s="1"/>
  <c r="D7933" i="19"/>
  <c r="E7933" i="19"/>
  <c r="F7933" i="19"/>
  <c r="A7934" i="19"/>
  <c r="B7934" i="19"/>
  <c r="C7934" i="19"/>
  <c r="D7934" i="19"/>
  <c r="E7934" i="19"/>
  <c r="F7934" i="19" s="1"/>
  <c r="B7935" i="19"/>
  <c r="C7935" i="19"/>
  <c r="D7935" i="19"/>
  <c r="E7935" i="19"/>
  <c r="F7935" i="19"/>
  <c r="B7936" i="19"/>
  <c r="A7936" i="19" s="1"/>
  <c r="C7936" i="19"/>
  <c r="D7936" i="19"/>
  <c r="E7936" i="19"/>
  <c r="F7936" i="19" s="1"/>
  <c r="B7937" i="19"/>
  <c r="C7937" i="19"/>
  <c r="D7937" i="19"/>
  <c r="E7937" i="19"/>
  <c r="F7937" i="19"/>
  <c r="B7938" i="19"/>
  <c r="A7938" i="19" s="1"/>
  <c r="C7938" i="19"/>
  <c r="D7938" i="19"/>
  <c r="E7938" i="19"/>
  <c r="F7938" i="19"/>
  <c r="B7939" i="19"/>
  <c r="C7939" i="19"/>
  <c r="D7939" i="19"/>
  <c r="E7939" i="19"/>
  <c r="F7939" i="19" s="1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B7942" i="19"/>
  <c r="A7942" i="19" s="1"/>
  <c r="C7942" i="19"/>
  <c r="D7942" i="19"/>
  <c r="E7942" i="19"/>
  <c r="F7942" i="19" s="1"/>
  <c r="B7943" i="19"/>
  <c r="A7943" i="19" s="1"/>
  <c r="C7943" i="19"/>
  <c r="D7943" i="19"/>
  <c r="E7943" i="19"/>
  <c r="F7943" i="19" s="1"/>
  <c r="B7944" i="19"/>
  <c r="C7944" i="19"/>
  <c r="D7944" i="19"/>
  <c r="E7944" i="19"/>
  <c r="F7944" i="19"/>
  <c r="B7945" i="19"/>
  <c r="A7945" i="19" s="1"/>
  <c r="C7945" i="19"/>
  <c r="D7945" i="19"/>
  <c r="E7945" i="19"/>
  <c r="F7945" i="19"/>
  <c r="B7946" i="19"/>
  <c r="C7946" i="19"/>
  <c r="D7946" i="19"/>
  <c r="E7946" i="19"/>
  <c r="F7946" i="19"/>
  <c r="B7947" i="19"/>
  <c r="C7947" i="19"/>
  <c r="D7947" i="19"/>
  <c r="E7947" i="19"/>
  <c r="F7947" i="19"/>
  <c r="A7948" i="19"/>
  <c r="B7948" i="19"/>
  <c r="C7948" i="19"/>
  <c r="D7948" i="19"/>
  <c r="E7948" i="19"/>
  <c r="F7948" i="19" s="1"/>
  <c r="B7949" i="19"/>
  <c r="A7949" i="19" s="1"/>
  <c r="C7949" i="19"/>
  <c r="D7949" i="19"/>
  <c r="E7949" i="19"/>
  <c r="F7949" i="19"/>
  <c r="B7950" i="19"/>
  <c r="C7950" i="19"/>
  <c r="D7950" i="19"/>
  <c r="A7950" i="19" s="1"/>
  <c r="E7950" i="19"/>
  <c r="F7950" i="19" s="1"/>
  <c r="B7951" i="19"/>
  <c r="C7951" i="19"/>
  <c r="D7951" i="19"/>
  <c r="E7951" i="19"/>
  <c r="F7951" i="19"/>
  <c r="B7952" i="19"/>
  <c r="A7952" i="19" s="1"/>
  <c r="C7952" i="19"/>
  <c r="D7952" i="19"/>
  <c r="E7952" i="19"/>
  <c r="F7952" i="19"/>
  <c r="B7953" i="19"/>
  <c r="C7953" i="19"/>
  <c r="D7953" i="19"/>
  <c r="E7953" i="19"/>
  <c r="F7953" i="19"/>
  <c r="B7954" i="19"/>
  <c r="A7954" i="19" s="1"/>
  <c r="C7954" i="19"/>
  <c r="D7954" i="19"/>
  <c r="E7954" i="19"/>
  <c r="F7954" i="19" s="1"/>
  <c r="B7955" i="19"/>
  <c r="C7955" i="19"/>
  <c r="D7955" i="19"/>
  <c r="E7955" i="19"/>
  <c r="F7955" i="19" s="1"/>
  <c r="B7956" i="19"/>
  <c r="A7956" i="19" s="1"/>
  <c r="C7956" i="19"/>
  <c r="D7956" i="19"/>
  <c r="E7956" i="19"/>
  <c r="F7956" i="19" s="1"/>
  <c r="B7957" i="19"/>
  <c r="C7957" i="19"/>
  <c r="D7957" i="19"/>
  <c r="A7957" i="19" s="1"/>
  <c r="E7957" i="19"/>
  <c r="F7957" i="19"/>
  <c r="B7958" i="19"/>
  <c r="C7958" i="19"/>
  <c r="A7958" i="19" s="1"/>
  <c r="D7958" i="19"/>
  <c r="E7958" i="19"/>
  <c r="F7958" i="19"/>
  <c r="B7959" i="19"/>
  <c r="A7959" i="19" s="1"/>
  <c r="C7959" i="19"/>
  <c r="D7959" i="19"/>
  <c r="E7959" i="19"/>
  <c r="F7959" i="19"/>
  <c r="B7960" i="19"/>
  <c r="C7960" i="19"/>
  <c r="D7960" i="19"/>
  <c r="E7960" i="19"/>
  <c r="F7960" i="19"/>
  <c r="B7961" i="19"/>
  <c r="A7961" i="19" s="1"/>
  <c r="C7961" i="19"/>
  <c r="D7961" i="19"/>
  <c r="E7961" i="19"/>
  <c r="F7961" i="19"/>
  <c r="B7962" i="19"/>
  <c r="C7962" i="19"/>
  <c r="D7962" i="19"/>
  <c r="E7962" i="19"/>
  <c r="F7962" i="19"/>
  <c r="B7963" i="19"/>
  <c r="C7963" i="19"/>
  <c r="D7963" i="19"/>
  <c r="E7963" i="19"/>
  <c r="F7963" i="19" s="1"/>
  <c r="A7964" i="19"/>
  <c r="B7964" i="19"/>
  <c r="C7964" i="19"/>
  <c r="D7964" i="19"/>
  <c r="E7964" i="19"/>
  <c r="F7964" i="19" s="1"/>
  <c r="B7965" i="19"/>
  <c r="C7965" i="19"/>
  <c r="A7965" i="19" s="1"/>
  <c r="D7965" i="19"/>
  <c r="E7965" i="19"/>
  <c r="F7965" i="19"/>
  <c r="B7966" i="19"/>
  <c r="C7966" i="19"/>
  <c r="A7966" i="19" s="1"/>
  <c r="D7966" i="19"/>
  <c r="E7966" i="19"/>
  <c r="F7966" i="19" s="1"/>
  <c r="B7967" i="19"/>
  <c r="C7967" i="19"/>
  <c r="D7967" i="19"/>
  <c r="E7967" i="19"/>
  <c r="F7967" i="19"/>
  <c r="B7968" i="19"/>
  <c r="A7968" i="19" s="1"/>
  <c r="C7968" i="19"/>
  <c r="D7968" i="19"/>
  <c r="E7968" i="19"/>
  <c r="F7968" i="19" s="1"/>
  <c r="B7969" i="19"/>
  <c r="C7969" i="19"/>
  <c r="D7969" i="19"/>
  <c r="E7969" i="19"/>
  <c r="F7969" i="19"/>
  <c r="B7970" i="19"/>
  <c r="A7970" i="19" s="1"/>
  <c r="C7970" i="19"/>
  <c r="D7970" i="19"/>
  <c r="E7970" i="19"/>
  <c r="F7970" i="19"/>
  <c r="B7971" i="19"/>
  <c r="C7971" i="19"/>
  <c r="D7971" i="19"/>
  <c r="E7971" i="19"/>
  <c r="F7971" i="19" s="1"/>
  <c r="A7972" i="19"/>
  <c r="B7972" i="19"/>
  <c r="C7972" i="19"/>
  <c r="D7972" i="19"/>
  <c r="E7972" i="19"/>
  <c r="F7972" i="19"/>
  <c r="B7973" i="19"/>
  <c r="C7973" i="19"/>
  <c r="A7973" i="19" s="1"/>
  <c r="D7973" i="19"/>
  <c r="E7973" i="19"/>
  <c r="F7973" i="19"/>
  <c r="B7974" i="19"/>
  <c r="A7974" i="19" s="1"/>
  <c r="C7974" i="19"/>
  <c r="D7974" i="19"/>
  <c r="E7974" i="19"/>
  <c r="F7974" i="19" s="1"/>
  <c r="B7975" i="19"/>
  <c r="A7975" i="19" s="1"/>
  <c r="C7975" i="19"/>
  <c r="D7975" i="19"/>
  <c r="E7975" i="19"/>
  <c r="F7975" i="19"/>
  <c r="B7976" i="19"/>
  <c r="C7976" i="19"/>
  <c r="D7976" i="19"/>
  <c r="E7976" i="19"/>
  <c r="F7976" i="19"/>
  <c r="B7977" i="19"/>
  <c r="A7977" i="19" s="1"/>
  <c r="C7977" i="19"/>
  <c r="D7977" i="19"/>
  <c r="E7977" i="19"/>
  <c r="F7977" i="19"/>
  <c r="B7978" i="19"/>
  <c r="A7978" i="19" s="1"/>
  <c r="C7978" i="19"/>
  <c r="D7978" i="19"/>
  <c r="E7978" i="19"/>
  <c r="F7978" i="19"/>
  <c r="B7979" i="19"/>
  <c r="C7979" i="19"/>
  <c r="D7979" i="19"/>
  <c r="E7979" i="19"/>
  <c r="F7979" i="19"/>
  <c r="A7980" i="19"/>
  <c r="B7980" i="19"/>
  <c r="C7980" i="19"/>
  <c r="D7980" i="19"/>
  <c r="E7980" i="19"/>
  <c r="F7980" i="19" s="1"/>
  <c r="B7981" i="19"/>
  <c r="C7981" i="19"/>
  <c r="D7981" i="19"/>
  <c r="E7981" i="19"/>
  <c r="F7981" i="19"/>
  <c r="B7982" i="19"/>
  <c r="C7982" i="19"/>
  <c r="D7982" i="19"/>
  <c r="A7982" i="19" s="1"/>
  <c r="E7982" i="19"/>
  <c r="F7982" i="19" s="1"/>
  <c r="B7983" i="19"/>
  <c r="C7983" i="19"/>
  <c r="D7983" i="19"/>
  <c r="E7983" i="19"/>
  <c r="F7983" i="19"/>
  <c r="B7984" i="19"/>
  <c r="A7984" i="19" s="1"/>
  <c r="C7984" i="19"/>
  <c r="D7984" i="19"/>
  <c r="E7984" i="19"/>
  <c r="F7984" i="19"/>
  <c r="B7985" i="19"/>
  <c r="C7985" i="19"/>
  <c r="D7985" i="19"/>
  <c r="E7985" i="19"/>
  <c r="F7985" i="19"/>
  <c r="B7986" i="19"/>
  <c r="A7986" i="19" s="1"/>
  <c r="C7986" i="19"/>
  <c r="D7986" i="19"/>
  <c r="E7986" i="19"/>
  <c r="F7986" i="19" s="1"/>
  <c r="B7987" i="19"/>
  <c r="C7987" i="19"/>
  <c r="D7987" i="19"/>
  <c r="E7987" i="19"/>
  <c r="F7987" i="19" s="1"/>
  <c r="B7988" i="19"/>
  <c r="A7988" i="19" s="1"/>
  <c r="C7988" i="19"/>
  <c r="D7988" i="19"/>
  <c r="E7988" i="19"/>
  <c r="F7988" i="19" s="1"/>
  <c r="A7989" i="19"/>
  <c r="B7989" i="19"/>
  <c r="C7989" i="19"/>
  <c r="D7989" i="19"/>
  <c r="E7989" i="19"/>
  <c r="F7989" i="19"/>
  <c r="B7990" i="19"/>
  <c r="C7990" i="19"/>
  <c r="A7990" i="19" s="1"/>
  <c r="D7990" i="19"/>
  <c r="E7990" i="19"/>
  <c r="F7990" i="19"/>
  <c r="B7991" i="19"/>
  <c r="C7991" i="19"/>
  <c r="D7991" i="19"/>
  <c r="E7991" i="19"/>
  <c r="F7991" i="19"/>
  <c r="B7992" i="19"/>
  <c r="A7992" i="19" s="1"/>
  <c r="C7992" i="19"/>
  <c r="D7992" i="19"/>
  <c r="E7992" i="19"/>
  <c r="F7992" i="19"/>
  <c r="B7993" i="19"/>
  <c r="A7993" i="19" s="1"/>
  <c r="C7993" i="19"/>
  <c r="D7993" i="19"/>
  <c r="E7993" i="19"/>
  <c r="F7993" i="19"/>
  <c r="B7994" i="19"/>
  <c r="C7994" i="19"/>
  <c r="D7994" i="19"/>
  <c r="E7994" i="19"/>
  <c r="F7994" i="19"/>
  <c r="B7995" i="19"/>
  <c r="C7995" i="19"/>
  <c r="D7995" i="19"/>
  <c r="E7995" i="19"/>
  <c r="F7995" i="19" s="1"/>
  <c r="B7996" i="19"/>
  <c r="C7996" i="19"/>
  <c r="D7996" i="19"/>
  <c r="A7996" i="19" s="1"/>
  <c r="E7996" i="19"/>
  <c r="F7996" i="19" s="1"/>
  <c r="A7997" i="19"/>
  <c r="B7997" i="19"/>
  <c r="C7997" i="19"/>
  <c r="D7997" i="19"/>
  <c r="E7997" i="19"/>
  <c r="F7997" i="19"/>
  <c r="B7998" i="19"/>
  <c r="C7998" i="19"/>
  <c r="A7998" i="19" s="1"/>
  <c r="D7998" i="19"/>
  <c r="E7998" i="19"/>
  <c r="F7998" i="19" s="1"/>
  <c r="B7999" i="19"/>
  <c r="C7999" i="19"/>
  <c r="D7999" i="19"/>
  <c r="E7999" i="19"/>
  <c r="F7999" i="19"/>
  <c r="B8000" i="19"/>
  <c r="A8000" i="19" s="1"/>
  <c r="C8000" i="19"/>
  <c r="D8000" i="19"/>
  <c r="E8000" i="19"/>
  <c r="F8000" i="19"/>
  <c r="B8001" i="19"/>
  <c r="C8001" i="19"/>
  <c r="D8001" i="19"/>
  <c r="E8001" i="19"/>
  <c r="F8001" i="19"/>
  <c r="B8002" i="19"/>
  <c r="C8002" i="19"/>
  <c r="D8002" i="19"/>
  <c r="A8002" i="19" s="1"/>
  <c r="E8002" i="19"/>
  <c r="F8002" i="19"/>
  <c r="B8003" i="19"/>
  <c r="C8003" i="19"/>
  <c r="D8003" i="19"/>
  <c r="E8003" i="19"/>
  <c r="F8003" i="19" s="1"/>
  <c r="A8004" i="19"/>
  <c r="B8004" i="19"/>
  <c r="C8004" i="19"/>
  <c r="D8004" i="19"/>
  <c r="E8004" i="19"/>
  <c r="F8004" i="19"/>
  <c r="B8005" i="19"/>
  <c r="C8005" i="19"/>
  <c r="A8005" i="19" s="1"/>
  <c r="D8005" i="19"/>
  <c r="E8005" i="19"/>
  <c r="F8005" i="19"/>
  <c r="B8006" i="19"/>
  <c r="C8006" i="19"/>
  <c r="D8006" i="19"/>
  <c r="E8006" i="19"/>
  <c r="F8006" i="19" s="1"/>
  <c r="B8007" i="19"/>
  <c r="A8007" i="19" s="1"/>
  <c r="C8007" i="19"/>
  <c r="D8007" i="19"/>
  <c r="E8007" i="19"/>
  <c r="F8007" i="19"/>
  <c r="B8008" i="19"/>
  <c r="A8008" i="19" s="1"/>
  <c r="C8008" i="19"/>
  <c r="D8008" i="19"/>
  <c r="E8008" i="19"/>
  <c r="F8008" i="19"/>
  <c r="B8009" i="19"/>
  <c r="A8009" i="19" s="1"/>
  <c r="C8009" i="19"/>
  <c r="D8009" i="19"/>
  <c r="E8009" i="19"/>
  <c r="F8009" i="19"/>
  <c r="B8010" i="19"/>
  <c r="C8010" i="19"/>
  <c r="D8010" i="19"/>
  <c r="E8010" i="19"/>
  <c r="F8010" i="19"/>
  <c r="B8011" i="19"/>
  <c r="C8011" i="19"/>
  <c r="D8011" i="19"/>
  <c r="E8011" i="19"/>
  <c r="F8011" i="19"/>
  <c r="A8012" i="19"/>
  <c r="B8012" i="19"/>
  <c r="C8012" i="19"/>
  <c r="D8012" i="19"/>
  <c r="E8012" i="19"/>
  <c r="F8012" i="19" s="1"/>
  <c r="B8013" i="19"/>
  <c r="C8013" i="19"/>
  <c r="D8013" i="19"/>
  <c r="E8013" i="19"/>
  <c r="F8013" i="19"/>
  <c r="A8014" i="19"/>
  <c r="B8014" i="19"/>
  <c r="C8014" i="19"/>
  <c r="D8014" i="19"/>
  <c r="E8014" i="19"/>
  <c r="F8014" i="19" s="1"/>
  <c r="B8015" i="19"/>
  <c r="C8015" i="19"/>
  <c r="D8015" i="19"/>
  <c r="E8015" i="19"/>
  <c r="F8015" i="19"/>
  <c r="B8016" i="19"/>
  <c r="C8016" i="19"/>
  <c r="D8016" i="19"/>
  <c r="A8016" i="19" s="1"/>
  <c r="E8016" i="19"/>
  <c r="F8016" i="19"/>
  <c r="B8017" i="19"/>
  <c r="A8017" i="19" s="1"/>
  <c r="C8017" i="19"/>
  <c r="D8017" i="19"/>
  <c r="E8017" i="19"/>
  <c r="F8017" i="19"/>
  <c r="B8018" i="19"/>
  <c r="A8018" i="19" s="1"/>
  <c r="C8018" i="19"/>
  <c r="D8018" i="19"/>
  <c r="E8018" i="19"/>
  <c r="F8018" i="19" s="1"/>
  <c r="B8019" i="19"/>
  <c r="C8019" i="19"/>
  <c r="D8019" i="19"/>
  <c r="E8019" i="19"/>
  <c r="F8019" i="19" s="1"/>
  <c r="B8020" i="19"/>
  <c r="A8020" i="19" s="1"/>
  <c r="C8020" i="19"/>
  <c r="D8020" i="19"/>
  <c r="E8020" i="19"/>
  <c r="F8020" i="19" s="1"/>
  <c r="B8021" i="19"/>
  <c r="C8021" i="19"/>
  <c r="D8021" i="19"/>
  <c r="A8021" i="19" s="1"/>
  <c r="E8021" i="19"/>
  <c r="F8021" i="19"/>
  <c r="A8022" i="19"/>
  <c r="B8022" i="19"/>
  <c r="C8022" i="19"/>
  <c r="D8022" i="19"/>
  <c r="E8022" i="19"/>
  <c r="F8022" i="19"/>
  <c r="B8023" i="19"/>
  <c r="C8023" i="19"/>
  <c r="D8023" i="19"/>
  <c r="E8023" i="19"/>
  <c r="F8023" i="19"/>
  <c r="B8024" i="19"/>
  <c r="C8024" i="19"/>
  <c r="D8024" i="19"/>
  <c r="E8024" i="19"/>
  <c r="F8024" i="19"/>
  <c r="B8025" i="19"/>
  <c r="A8025" i="19" s="1"/>
  <c r="C8025" i="19"/>
  <c r="D8025" i="19"/>
  <c r="E8025" i="19"/>
  <c r="F8025" i="19"/>
  <c r="B8026" i="19"/>
  <c r="C8026" i="19"/>
  <c r="D8026" i="19"/>
  <c r="E8026" i="19"/>
  <c r="F8026" i="19"/>
  <c r="B8027" i="19"/>
  <c r="A8027" i="19" s="1"/>
  <c r="C8027" i="19"/>
  <c r="D8027" i="19"/>
  <c r="E8027" i="19"/>
  <c r="F8027" i="19" s="1"/>
  <c r="B8028" i="19"/>
  <c r="C8028" i="19"/>
  <c r="D8028" i="19"/>
  <c r="A8028" i="19" s="1"/>
  <c r="E8028" i="19"/>
  <c r="F8028" i="19" s="1"/>
  <c r="B8029" i="19"/>
  <c r="C8029" i="19"/>
  <c r="A8029" i="19" s="1"/>
  <c r="D8029" i="19"/>
  <c r="E8029" i="19"/>
  <c r="F8029" i="19"/>
  <c r="A8030" i="19"/>
  <c r="B8030" i="19"/>
  <c r="C8030" i="19"/>
  <c r="D8030" i="19"/>
  <c r="E8030" i="19"/>
  <c r="F8030" i="19" s="1"/>
  <c r="B8031" i="19"/>
  <c r="C8031" i="19"/>
  <c r="D8031" i="19"/>
  <c r="E8031" i="19"/>
  <c r="F8031" i="19"/>
  <c r="B8032" i="19"/>
  <c r="A8032" i="19" s="1"/>
  <c r="C8032" i="19"/>
  <c r="D8032" i="19"/>
  <c r="E8032" i="19"/>
  <c r="F8032" i="19"/>
  <c r="B8033" i="19"/>
  <c r="A8033" i="19" s="1"/>
  <c r="C8033" i="19"/>
  <c r="D8033" i="19"/>
  <c r="E8033" i="19"/>
  <c r="F8033" i="19"/>
  <c r="B8034" i="19"/>
  <c r="C8034" i="19"/>
  <c r="D8034" i="19"/>
  <c r="A8034" i="19" s="1"/>
  <c r="E8034" i="19"/>
  <c r="F8034" i="19"/>
  <c r="B8035" i="19"/>
  <c r="C8035" i="19"/>
  <c r="D8035" i="19"/>
  <c r="E8035" i="19"/>
  <c r="F8035" i="19" s="1"/>
  <c r="A8036" i="19"/>
  <c r="B8036" i="19"/>
  <c r="C8036" i="19"/>
  <c r="D8036" i="19"/>
  <c r="E8036" i="19"/>
  <c r="F8036" i="19"/>
  <c r="B8037" i="19"/>
  <c r="C8037" i="19"/>
  <c r="A8037" i="19" s="1"/>
  <c r="D8037" i="19"/>
  <c r="E8037" i="19"/>
  <c r="F8037" i="19"/>
  <c r="B8038" i="19"/>
  <c r="C8038" i="19"/>
  <c r="D8038" i="19"/>
  <c r="E8038" i="19"/>
  <c r="F8038" i="19" s="1"/>
  <c r="B8039" i="19"/>
  <c r="A8039" i="19" s="1"/>
  <c r="C8039" i="19"/>
  <c r="D8039" i="19"/>
  <c r="E8039" i="19"/>
  <c r="F8039" i="19" s="1"/>
  <c r="B8040" i="19"/>
  <c r="A8040" i="19" s="1"/>
  <c r="C8040" i="19"/>
  <c r="D8040" i="19"/>
  <c r="E8040" i="19"/>
  <c r="F8040" i="19"/>
  <c r="A8041" i="19"/>
  <c r="B8041" i="19"/>
  <c r="C8041" i="19"/>
  <c r="D8041" i="19"/>
  <c r="E8041" i="19"/>
  <c r="F8041" i="19"/>
  <c r="B8042" i="19"/>
  <c r="C8042" i="19"/>
  <c r="D8042" i="19"/>
  <c r="E8042" i="19"/>
  <c r="F8042" i="19"/>
  <c r="B8043" i="19"/>
  <c r="C8043" i="19"/>
  <c r="D8043" i="19"/>
  <c r="E8043" i="19"/>
  <c r="F8043" i="19"/>
  <c r="A8044" i="19"/>
  <c r="B8044" i="19"/>
  <c r="C8044" i="19"/>
  <c r="D8044" i="19"/>
  <c r="E8044" i="19"/>
  <c r="F8044" i="19" s="1"/>
  <c r="B8045" i="19"/>
  <c r="C8045" i="19"/>
  <c r="D8045" i="19"/>
  <c r="E8045" i="19"/>
  <c r="F8045" i="19"/>
  <c r="B8046" i="19"/>
  <c r="C8046" i="19"/>
  <c r="D8046" i="19"/>
  <c r="A8046" i="19" s="1"/>
  <c r="E8046" i="19"/>
  <c r="F8046" i="19" s="1"/>
  <c r="B8047" i="19"/>
  <c r="A8047" i="19" s="1"/>
  <c r="C8047" i="19"/>
  <c r="D8047" i="19"/>
  <c r="E8047" i="19"/>
  <c r="F8047" i="19"/>
  <c r="B8048" i="19"/>
  <c r="C8048" i="19"/>
  <c r="D8048" i="19"/>
  <c r="A8048" i="19" s="1"/>
  <c r="E8048" i="19"/>
  <c r="F8048" i="19"/>
  <c r="B8049" i="19"/>
  <c r="C8049" i="19"/>
  <c r="D8049" i="19"/>
  <c r="E8049" i="19"/>
  <c r="F8049" i="19"/>
  <c r="B8050" i="19"/>
  <c r="A8050" i="19" s="1"/>
  <c r="C8050" i="19"/>
  <c r="D8050" i="19"/>
  <c r="E8050" i="19"/>
  <c r="F8050" i="19"/>
  <c r="B8051" i="19"/>
  <c r="C8051" i="19"/>
  <c r="D8051" i="19"/>
  <c r="E8051" i="19"/>
  <c r="F8051" i="19" s="1"/>
  <c r="B8052" i="19"/>
  <c r="A8052" i="19" s="1"/>
  <c r="C8052" i="19"/>
  <c r="D8052" i="19"/>
  <c r="E8052" i="19"/>
  <c r="F8052" i="19" s="1"/>
  <c r="B8053" i="19"/>
  <c r="C8053" i="19"/>
  <c r="D8053" i="19"/>
  <c r="A8053" i="19" s="1"/>
  <c r="E8053" i="19"/>
  <c r="F8053" i="19"/>
  <c r="B8054" i="19"/>
  <c r="C8054" i="19"/>
  <c r="A8054" i="19" s="1"/>
  <c r="D8054" i="19"/>
  <c r="E8054" i="19"/>
  <c r="F8054" i="19"/>
  <c r="B8055" i="19"/>
  <c r="A8055" i="19" s="1"/>
  <c r="C8055" i="19"/>
  <c r="D8055" i="19"/>
  <c r="E8055" i="19"/>
  <c r="F8055" i="19"/>
  <c r="B8056" i="19"/>
  <c r="C8056" i="19"/>
  <c r="D8056" i="19"/>
  <c r="E8056" i="19"/>
  <c r="F8056" i="19"/>
  <c r="B8057" i="19"/>
  <c r="A8057" i="19" s="1"/>
  <c r="C8057" i="19"/>
  <c r="D8057" i="19"/>
  <c r="E8057" i="19"/>
  <c r="F8057" i="19"/>
  <c r="B8058" i="19"/>
  <c r="A8058" i="19" s="1"/>
  <c r="C8058" i="19"/>
  <c r="D8058" i="19"/>
  <c r="E8058" i="19"/>
  <c r="F8058" i="19"/>
  <c r="B8059" i="19"/>
  <c r="A8059" i="19" s="1"/>
  <c r="C8059" i="19"/>
  <c r="D8059" i="19"/>
  <c r="E8059" i="19"/>
  <c r="F8059" i="19" s="1"/>
  <c r="A8060" i="19"/>
  <c r="B8060" i="19"/>
  <c r="C8060" i="19"/>
  <c r="D8060" i="19"/>
  <c r="E8060" i="19"/>
  <c r="F8060" i="19" s="1"/>
  <c r="B8061" i="19"/>
  <c r="C8061" i="19"/>
  <c r="A8061" i="19" s="1"/>
  <c r="D8061" i="19"/>
  <c r="E8061" i="19"/>
  <c r="F8061" i="19"/>
  <c r="A8062" i="19"/>
  <c r="B8062" i="19"/>
  <c r="C8062" i="19"/>
  <c r="D8062" i="19"/>
  <c r="E8062" i="19"/>
  <c r="F8062" i="19" s="1"/>
  <c r="B8063" i="19"/>
  <c r="A8063" i="19" s="1"/>
  <c r="C8063" i="19"/>
  <c r="D8063" i="19"/>
  <c r="E8063" i="19"/>
  <c r="F8063" i="19"/>
  <c r="B8064" i="19"/>
  <c r="C8064" i="19"/>
  <c r="D8064" i="19"/>
  <c r="E8064" i="19"/>
  <c r="F8064" i="19" s="1"/>
  <c r="B8065" i="19"/>
  <c r="C8065" i="19"/>
  <c r="D8065" i="19"/>
  <c r="E8065" i="19"/>
  <c r="F8065" i="19"/>
  <c r="B8066" i="19"/>
  <c r="A8066" i="19" s="1"/>
  <c r="C8066" i="19"/>
  <c r="D8066" i="19"/>
  <c r="E8066" i="19"/>
  <c r="F8066" i="19"/>
  <c r="B8067" i="19"/>
  <c r="C8067" i="19"/>
  <c r="D8067" i="19"/>
  <c r="E8067" i="19"/>
  <c r="F8067" i="19" s="1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B8070" i="19"/>
  <c r="C8070" i="19"/>
  <c r="D8070" i="19"/>
  <c r="E8070" i="19"/>
  <c r="F8070" i="19" s="1"/>
  <c r="B8071" i="19"/>
  <c r="C8071" i="19"/>
  <c r="D8071" i="19"/>
  <c r="E8071" i="19"/>
  <c r="F8071" i="19"/>
  <c r="B8072" i="19"/>
  <c r="A8072" i="19" s="1"/>
  <c r="C8072" i="19"/>
  <c r="D8072" i="19"/>
  <c r="E8072" i="19"/>
  <c r="F8072" i="19"/>
  <c r="B8073" i="19"/>
  <c r="C8073" i="19"/>
  <c r="D8073" i="19"/>
  <c r="A8073" i="19" s="1"/>
  <c r="E8073" i="19"/>
  <c r="F8073" i="19"/>
  <c r="B8074" i="19"/>
  <c r="C8074" i="19"/>
  <c r="D8074" i="19"/>
  <c r="E8074" i="19"/>
  <c r="F8074" i="19"/>
  <c r="B8075" i="19"/>
  <c r="C8075" i="19"/>
  <c r="D8075" i="19"/>
  <c r="E8075" i="19"/>
  <c r="F8075" i="19"/>
  <c r="A8076" i="19"/>
  <c r="B8076" i="19"/>
  <c r="C8076" i="19"/>
  <c r="D8076" i="19"/>
  <c r="E8076" i="19"/>
  <c r="F8076" i="19" s="1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 s="1"/>
  <c r="B8079" i="19"/>
  <c r="C8079" i="19"/>
  <c r="D8079" i="19"/>
  <c r="E8079" i="19"/>
  <c r="F8079" i="19"/>
  <c r="B8080" i="19"/>
  <c r="C8080" i="19"/>
  <c r="D8080" i="19"/>
  <c r="A8080" i="19" s="1"/>
  <c r="E8080" i="19"/>
  <c r="F8080" i="19"/>
  <c r="B8081" i="19"/>
  <c r="C8081" i="19"/>
  <c r="D8081" i="19"/>
  <c r="E8081" i="19"/>
  <c r="F8081" i="19"/>
  <c r="B8082" i="19"/>
  <c r="C8082" i="19"/>
  <c r="D8082" i="19"/>
  <c r="E8082" i="19"/>
  <c r="F8082" i="19"/>
  <c r="B8083" i="19"/>
  <c r="C8083" i="19"/>
  <c r="D8083" i="19"/>
  <c r="E8083" i="19"/>
  <c r="F8083" i="19" s="1"/>
  <c r="B8084" i="19"/>
  <c r="A8084" i="19" s="1"/>
  <c r="C8084" i="19"/>
  <c r="D8084" i="19"/>
  <c r="E8084" i="19"/>
  <c r="F8084" i="19" s="1"/>
  <c r="B8085" i="19"/>
  <c r="C8085" i="19"/>
  <c r="A8085" i="19" s="1"/>
  <c r="D8085" i="19"/>
  <c r="E8085" i="19"/>
  <c r="F8085" i="19"/>
  <c r="A8086" i="19"/>
  <c r="B8086" i="19"/>
  <c r="C8086" i="19"/>
  <c r="D8086" i="19"/>
  <c r="E8086" i="19"/>
  <c r="F8086" i="19" s="1"/>
  <c r="B8087" i="19"/>
  <c r="C8087" i="19"/>
  <c r="D8087" i="19"/>
  <c r="E8087" i="19"/>
  <c r="F8087" i="19"/>
  <c r="B8088" i="19"/>
  <c r="A8088" i="19" s="1"/>
  <c r="C8088" i="19"/>
  <c r="D8088" i="19"/>
  <c r="E8088" i="19"/>
  <c r="F8088" i="19"/>
  <c r="B8089" i="19"/>
  <c r="A8089" i="19" s="1"/>
  <c r="C8089" i="19"/>
  <c r="D8089" i="19"/>
  <c r="E8089" i="19"/>
  <c r="F8089" i="19"/>
  <c r="B8090" i="19"/>
  <c r="C8090" i="19"/>
  <c r="D8090" i="19"/>
  <c r="E8090" i="19"/>
  <c r="F8090" i="19"/>
  <c r="B8091" i="19"/>
  <c r="C8091" i="19"/>
  <c r="D8091" i="19"/>
  <c r="E8091" i="19"/>
  <c r="F8091" i="19" s="1"/>
  <c r="A8092" i="19"/>
  <c r="B8092" i="19"/>
  <c r="C8092" i="19"/>
  <c r="D8092" i="19"/>
  <c r="E8092" i="19"/>
  <c r="F8092" i="19" s="1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 s="1"/>
  <c r="B8095" i="19"/>
  <c r="C8095" i="19"/>
  <c r="D8095" i="19"/>
  <c r="E8095" i="19"/>
  <c r="F8095" i="19"/>
  <c r="B8096" i="19"/>
  <c r="A8096" i="19" s="1"/>
  <c r="C8096" i="19"/>
  <c r="D8096" i="19"/>
  <c r="E8096" i="19"/>
  <c r="F8096" i="19"/>
  <c r="B8097" i="19"/>
  <c r="A8097" i="19" s="1"/>
  <c r="C8097" i="19"/>
  <c r="D8097" i="19"/>
  <c r="E8097" i="19"/>
  <c r="F8097" i="19"/>
  <c r="B8098" i="19"/>
  <c r="A8098" i="19" s="1"/>
  <c r="C8098" i="19"/>
  <c r="D8098" i="19"/>
  <c r="E8098" i="19"/>
  <c r="F8098" i="19"/>
  <c r="B8099" i="19"/>
  <c r="C8099" i="19"/>
  <c r="D8099" i="19"/>
  <c r="E8099" i="19"/>
  <c r="F8099" i="19" s="1"/>
  <c r="A8100" i="19"/>
  <c r="B8100" i="19"/>
  <c r="C8100" i="19"/>
  <c r="D8100" i="19"/>
  <c r="E8100" i="19"/>
  <c r="F8100" i="19"/>
  <c r="B8101" i="19"/>
  <c r="C8101" i="19"/>
  <c r="A8101" i="19" s="1"/>
  <c r="D8101" i="19"/>
  <c r="E8101" i="19"/>
  <c r="F8101" i="19"/>
  <c r="B8102" i="19"/>
  <c r="A8102" i="19" s="1"/>
  <c r="C8102" i="19"/>
  <c r="D8102" i="19"/>
  <c r="E8102" i="19"/>
  <c r="F8102" i="19" s="1"/>
  <c r="B8103" i="19"/>
  <c r="A8103" i="19" s="1"/>
  <c r="C8103" i="19"/>
  <c r="D8103" i="19"/>
  <c r="E8103" i="19"/>
  <c r="F8103" i="19"/>
  <c r="B8104" i="19"/>
  <c r="C8104" i="19"/>
  <c r="D8104" i="19"/>
  <c r="E8104" i="19"/>
  <c r="F8104" i="19"/>
  <c r="B8105" i="19"/>
  <c r="A8105" i="19" s="1"/>
  <c r="C8105" i="19"/>
  <c r="D8105" i="19"/>
  <c r="E8105" i="19"/>
  <c r="F8105" i="19"/>
  <c r="B8106" i="19"/>
  <c r="A8106" i="19" s="1"/>
  <c r="C8106" i="19"/>
  <c r="D8106" i="19"/>
  <c r="E8106" i="19"/>
  <c r="F8106" i="19"/>
  <c r="B8107" i="19"/>
  <c r="C8107" i="19"/>
  <c r="D8107" i="19"/>
  <c r="E8107" i="19"/>
  <c r="F8107" i="19" s="1"/>
  <c r="A8108" i="19"/>
  <c r="B8108" i="19"/>
  <c r="C8108" i="19"/>
  <c r="D8108" i="19"/>
  <c r="E8108" i="19"/>
  <c r="F8108" i="19" s="1"/>
  <c r="B8109" i="19"/>
  <c r="A8109" i="19" s="1"/>
  <c r="C8109" i="19"/>
  <c r="D8109" i="19"/>
  <c r="E8109" i="19"/>
  <c r="F8109" i="19"/>
  <c r="B8110" i="19"/>
  <c r="C8110" i="19"/>
  <c r="A8110" i="19" s="1"/>
  <c r="D8110" i="19"/>
  <c r="E8110" i="19"/>
  <c r="F8110" i="19" s="1"/>
  <c r="B8111" i="19"/>
  <c r="C8111" i="19"/>
  <c r="D8111" i="19"/>
  <c r="E8111" i="19"/>
  <c r="F8111" i="19"/>
  <c r="A8112" i="19"/>
  <c r="B8112" i="19"/>
  <c r="C8112" i="19"/>
  <c r="D8112" i="19"/>
  <c r="E8112" i="19"/>
  <c r="F8112" i="19"/>
  <c r="B8113" i="19"/>
  <c r="C8113" i="19"/>
  <c r="D8113" i="19"/>
  <c r="E8113" i="19"/>
  <c r="F8113" i="19"/>
  <c r="B8114" i="19"/>
  <c r="C8114" i="19"/>
  <c r="D8114" i="19"/>
  <c r="E8114" i="19"/>
  <c r="F8114" i="19"/>
  <c r="B8115" i="19"/>
  <c r="C8115" i="19"/>
  <c r="D8115" i="19"/>
  <c r="E8115" i="19"/>
  <c r="F8115" i="19" s="1"/>
  <c r="B8116" i="19"/>
  <c r="A8116" i="19" s="1"/>
  <c r="C8116" i="19"/>
  <c r="D8116" i="19"/>
  <c r="E8116" i="19"/>
  <c r="F8116" i="19" s="1"/>
  <c r="A8117" i="19"/>
  <c r="B8117" i="19"/>
  <c r="C8117" i="19"/>
  <c r="D8117" i="19"/>
  <c r="E8117" i="19"/>
  <c r="F8117" i="19"/>
  <c r="B8118" i="19"/>
  <c r="C8118" i="19"/>
  <c r="A8118" i="19" s="1"/>
  <c r="D8118" i="19"/>
  <c r="E8118" i="19"/>
  <c r="F8118" i="19"/>
  <c r="B8119" i="19"/>
  <c r="C8119" i="19"/>
  <c r="D8119" i="19"/>
  <c r="E8119" i="19"/>
  <c r="F8119" i="19"/>
  <c r="B8120" i="19"/>
  <c r="A8120" i="19" s="1"/>
  <c r="C8120" i="19"/>
  <c r="D8120" i="19"/>
  <c r="E8120" i="19"/>
  <c r="F8120" i="19"/>
  <c r="B8121" i="19"/>
  <c r="C8121" i="19"/>
  <c r="D8121" i="19"/>
  <c r="E8121" i="19"/>
  <c r="F8121" i="19"/>
  <c r="B8122" i="19"/>
  <c r="A8122" i="19" s="1"/>
  <c r="C8122" i="19"/>
  <c r="D8122" i="19"/>
  <c r="E8122" i="19"/>
  <c r="F8122" i="19"/>
  <c r="B8123" i="19"/>
  <c r="A8123" i="19" s="1"/>
  <c r="C8123" i="19"/>
  <c r="D8123" i="19"/>
  <c r="E8123" i="19"/>
  <c r="F8123" i="19" s="1"/>
  <c r="B8124" i="19"/>
  <c r="C8124" i="19"/>
  <c r="D8124" i="19"/>
  <c r="A8124" i="19" s="1"/>
  <c r="E8124" i="19"/>
  <c r="F8124" i="19" s="1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 s="1"/>
  <c r="B8127" i="19"/>
  <c r="C8127" i="19"/>
  <c r="D8127" i="19"/>
  <c r="E8127" i="19"/>
  <c r="F8127" i="19"/>
  <c r="B8128" i="19"/>
  <c r="A8128" i="19" s="1"/>
  <c r="C8128" i="19"/>
  <c r="D8128" i="19"/>
  <c r="E8128" i="19"/>
  <c r="F8128" i="19" s="1"/>
  <c r="B8129" i="19"/>
  <c r="C8129" i="19"/>
  <c r="D8129" i="19"/>
  <c r="E8129" i="19"/>
  <c r="F8129" i="19"/>
  <c r="B8130" i="19"/>
  <c r="A8130" i="19" s="1"/>
  <c r="C8130" i="19"/>
  <c r="D8130" i="19"/>
  <c r="E8130" i="19"/>
  <c r="F8130" i="19"/>
  <c r="B8131" i="19"/>
  <c r="C8131" i="19"/>
  <c r="D8131" i="19"/>
  <c r="E8131" i="19"/>
  <c r="F8131" i="19" s="1"/>
  <c r="A8132" i="19"/>
  <c r="B8132" i="19"/>
  <c r="C8132" i="19"/>
  <c r="D8132" i="19"/>
  <c r="E8132" i="19"/>
  <c r="F8132" i="19" s="1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 s="1"/>
  <c r="B8135" i="19"/>
  <c r="C8135" i="19"/>
  <c r="D8135" i="19"/>
  <c r="E8135" i="19"/>
  <c r="F8135" i="19" s="1"/>
  <c r="B8136" i="19"/>
  <c r="A8136" i="19" s="1"/>
  <c r="C8136" i="19"/>
  <c r="D8136" i="19"/>
  <c r="E8136" i="19"/>
  <c r="F8136" i="19"/>
  <c r="A8137" i="19"/>
  <c r="B8137" i="19"/>
  <c r="C8137" i="19"/>
  <c r="D8137" i="19"/>
  <c r="E8137" i="19"/>
  <c r="F8137" i="19"/>
  <c r="B8138" i="19"/>
  <c r="C8138" i="19"/>
  <c r="D8138" i="19"/>
  <c r="E8138" i="19"/>
  <c r="F8138" i="19"/>
  <c r="B8139" i="19"/>
  <c r="C8139" i="19"/>
  <c r="D8139" i="19"/>
  <c r="E8139" i="19"/>
  <c r="F8139" i="19"/>
  <c r="A8140" i="19"/>
  <c r="B8140" i="19"/>
  <c r="C8140" i="19"/>
  <c r="D8140" i="19"/>
  <c r="E8140" i="19"/>
  <c r="F8140" i="19" s="1"/>
  <c r="B8141" i="19"/>
  <c r="C8141" i="19"/>
  <c r="D8141" i="19"/>
  <c r="E8141" i="19"/>
  <c r="F8141" i="19"/>
  <c r="B8142" i="19"/>
  <c r="C8142" i="19"/>
  <c r="D8142" i="19"/>
  <c r="A8142" i="19" s="1"/>
  <c r="E8142" i="19"/>
  <c r="F8142" i="19" s="1"/>
  <c r="B8143" i="19"/>
  <c r="A8143" i="19" s="1"/>
  <c r="C8143" i="19"/>
  <c r="D8143" i="19"/>
  <c r="E8143" i="19"/>
  <c r="F8143" i="19"/>
  <c r="B8144" i="19"/>
  <c r="A8144" i="19" s="1"/>
  <c r="C8144" i="19"/>
  <c r="D8144" i="19"/>
  <c r="E8144" i="19"/>
  <c r="F8144" i="19"/>
  <c r="B8145" i="19"/>
  <c r="C8145" i="19"/>
  <c r="D8145" i="19"/>
  <c r="E8145" i="19"/>
  <c r="F8145" i="19"/>
  <c r="B8146" i="19"/>
  <c r="A8146" i="19" s="1"/>
  <c r="C8146" i="19"/>
  <c r="D8146" i="19"/>
  <c r="E8146" i="19"/>
  <c r="F8146" i="19"/>
  <c r="B8147" i="19"/>
  <c r="C8147" i="19"/>
  <c r="D8147" i="19"/>
  <c r="E8147" i="19"/>
  <c r="F8147" i="19" s="1"/>
  <c r="A8148" i="19"/>
  <c r="B8148" i="19"/>
  <c r="C8148" i="19"/>
  <c r="D8148" i="19"/>
  <c r="E8148" i="19"/>
  <c r="F8148" i="19" s="1"/>
  <c r="B8149" i="19"/>
  <c r="C8149" i="19"/>
  <c r="A8149" i="19" s="1"/>
  <c r="D8149" i="19"/>
  <c r="E8149" i="19"/>
  <c r="F8149" i="19"/>
  <c r="B8150" i="19"/>
  <c r="C8150" i="19"/>
  <c r="A8150" i="19" s="1"/>
  <c r="D8150" i="19"/>
  <c r="E8150" i="19"/>
  <c r="F8150" i="19" s="1"/>
  <c r="B8151" i="19"/>
  <c r="C8151" i="19"/>
  <c r="D8151" i="19"/>
  <c r="E8151" i="19"/>
  <c r="F8151" i="19"/>
  <c r="B8152" i="19"/>
  <c r="A8152" i="19" s="1"/>
  <c r="C8152" i="19"/>
  <c r="D8152" i="19"/>
  <c r="E8152" i="19"/>
  <c r="F8152" i="19"/>
  <c r="B8153" i="19"/>
  <c r="C8153" i="19"/>
  <c r="D8153" i="19"/>
  <c r="E8153" i="19"/>
  <c r="F8153" i="19"/>
  <c r="B8154" i="19"/>
  <c r="A8154" i="19" s="1"/>
  <c r="C8154" i="19"/>
  <c r="D8154" i="19"/>
  <c r="E8154" i="19"/>
  <c r="F8154" i="19"/>
  <c r="B8155" i="19"/>
  <c r="C8155" i="19"/>
  <c r="D8155" i="19"/>
  <c r="E8155" i="19"/>
  <c r="F8155" i="19" s="1"/>
  <c r="B8156" i="19"/>
  <c r="C8156" i="19"/>
  <c r="D8156" i="19"/>
  <c r="A8156" i="19" s="1"/>
  <c r="E8156" i="19"/>
  <c r="F8156" i="19" s="1"/>
  <c r="A8157" i="19"/>
  <c r="B8157" i="19"/>
  <c r="C8157" i="19"/>
  <c r="D8157" i="19"/>
  <c r="E8157" i="19"/>
  <c r="F8157" i="19"/>
  <c r="B8158" i="19"/>
  <c r="C8158" i="19"/>
  <c r="A8158" i="19" s="1"/>
  <c r="D8158" i="19"/>
  <c r="E8158" i="19"/>
  <c r="F8158" i="19" s="1"/>
  <c r="B8159" i="19"/>
  <c r="C8159" i="19"/>
  <c r="D8159" i="19"/>
  <c r="E8159" i="19"/>
  <c r="F8159" i="19"/>
  <c r="B8160" i="19"/>
  <c r="A8160" i="19" s="1"/>
  <c r="C8160" i="19"/>
  <c r="D8160" i="19"/>
  <c r="E8160" i="19"/>
  <c r="F8160" i="19"/>
  <c r="B8161" i="19"/>
  <c r="C8161" i="19"/>
  <c r="D8161" i="19"/>
  <c r="E8161" i="19"/>
  <c r="F8161" i="19"/>
  <c r="B8162" i="19"/>
  <c r="C8162" i="19"/>
  <c r="D8162" i="19"/>
  <c r="A8162" i="19" s="1"/>
  <c r="E8162" i="19"/>
  <c r="F8162" i="19"/>
  <c r="B8163" i="19"/>
  <c r="C8163" i="19"/>
  <c r="D8163" i="19"/>
  <c r="E8163" i="19"/>
  <c r="F8163" i="19" s="1"/>
  <c r="A8164" i="19"/>
  <c r="B8164" i="19"/>
  <c r="C8164" i="19"/>
  <c r="D8164" i="19"/>
  <c r="E8164" i="19"/>
  <c r="F8164" i="19" s="1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 s="1"/>
  <c r="B8167" i="19"/>
  <c r="C8167" i="19"/>
  <c r="D8167" i="19"/>
  <c r="E8167" i="19"/>
  <c r="F8167" i="19" s="1"/>
  <c r="B8168" i="19"/>
  <c r="A8168" i="19" s="1"/>
  <c r="C8168" i="19"/>
  <c r="D8168" i="19"/>
  <c r="E8168" i="19"/>
  <c r="F8168" i="19"/>
  <c r="B8169" i="19"/>
  <c r="A8169" i="19" s="1"/>
  <c r="C8169" i="19"/>
  <c r="D8169" i="19"/>
  <c r="E8169" i="19"/>
  <c r="F8169" i="19"/>
  <c r="B8170" i="19"/>
  <c r="C8170" i="19"/>
  <c r="D8170" i="19"/>
  <c r="E8170" i="19"/>
  <c r="F8170" i="19"/>
  <c r="B8171" i="19"/>
  <c r="C8171" i="19"/>
  <c r="D8171" i="19"/>
  <c r="E8171" i="19"/>
  <c r="F8171" i="19" s="1"/>
  <c r="A8172" i="19"/>
  <c r="B8172" i="19"/>
  <c r="C8172" i="19"/>
  <c r="D8172" i="19"/>
  <c r="E8172" i="19"/>
  <c r="F8172" i="19" s="1"/>
  <c r="B8173" i="19"/>
  <c r="A8173" i="19" s="1"/>
  <c r="C8173" i="19"/>
  <c r="D8173" i="19"/>
  <c r="E8173" i="19"/>
  <c r="F8173" i="19"/>
  <c r="B8174" i="19"/>
  <c r="C8174" i="19"/>
  <c r="D8174" i="19"/>
  <c r="A8174" i="19" s="1"/>
  <c r="E8174" i="19"/>
  <c r="F8174" i="19" s="1"/>
  <c r="B8175" i="19"/>
  <c r="A8175" i="19" s="1"/>
  <c r="C8175" i="19"/>
  <c r="D8175" i="19"/>
  <c r="E8175" i="19"/>
  <c r="F8175" i="19"/>
  <c r="B8176" i="19"/>
  <c r="A8176" i="19" s="1"/>
  <c r="C8176" i="19"/>
  <c r="D8176" i="19"/>
  <c r="E8176" i="19"/>
  <c r="F8176" i="19"/>
  <c r="B8177" i="19"/>
  <c r="A8177" i="19" s="1"/>
  <c r="C8177" i="19"/>
  <c r="D8177" i="19"/>
  <c r="E8177" i="19"/>
  <c r="F8177" i="19"/>
  <c r="B8178" i="19"/>
  <c r="C8178" i="19"/>
  <c r="D8178" i="19"/>
  <c r="E8178" i="19"/>
  <c r="F8178" i="19" s="1"/>
  <c r="B8179" i="19"/>
  <c r="C8179" i="19"/>
  <c r="D8179" i="19"/>
  <c r="E8179" i="19"/>
  <c r="F8179" i="19" s="1"/>
  <c r="B8180" i="19"/>
  <c r="A8180" i="19" s="1"/>
  <c r="C8180" i="19"/>
  <c r="D8180" i="19"/>
  <c r="E8180" i="19"/>
  <c r="F8180" i="19" s="1"/>
  <c r="B8181" i="19"/>
  <c r="C8181" i="19"/>
  <c r="A8181" i="19" s="1"/>
  <c r="D8181" i="19"/>
  <c r="E8181" i="19"/>
  <c r="F8181" i="19"/>
  <c r="B8182" i="19"/>
  <c r="C8182" i="19"/>
  <c r="A8182" i="19" s="1"/>
  <c r="D8182" i="19"/>
  <c r="E8182" i="19"/>
  <c r="F8182" i="19"/>
  <c r="B8183" i="19"/>
  <c r="A8183" i="19" s="1"/>
  <c r="C8183" i="19"/>
  <c r="D8183" i="19"/>
  <c r="E8183" i="19"/>
  <c r="F8183" i="19"/>
  <c r="B8184" i="19"/>
  <c r="C8184" i="19"/>
  <c r="D8184" i="19"/>
  <c r="E8184" i="19"/>
  <c r="F8184" i="19"/>
  <c r="B8185" i="19"/>
  <c r="C8185" i="19"/>
  <c r="D8185" i="19"/>
  <c r="E8185" i="19"/>
  <c r="F8185" i="19"/>
  <c r="B8186" i="19"/>
  <c r="A8186" i="19" s="1"/>
  <c r="C8186" i="19"/>
  <c r="D8186" i="19"/>
  <c r="E8186" i="19"/>
  <c r="F8186" i="19"/>
  <c r="B8187" i="19"/>
  <c r="A8187" i="19" s="1"/>
  <c r="C8187" i="19"/>
  <c r="D8187" i="19"/>
  <c r="E8187" i="19"/>
  <c r="F8187" i="19" s="1"/>
  <c r="A8188" i="19"/>
  <c r="B8188" i="19"/>
  <c r="C8188" i="19"/>
  <c r="D8188" i="19"/>
  <c r="E8188" i="19"/>
  <c r="F8188" i="19" s="1"/>
  <c r="B8189" i="19"/>
  <c r="C8189" i="19"/>
  <c r="A8189" i="19" s="1"/>
  <c r="D8189" i="19"/>
  <c r="E8189" i="19"/>
  <c r="F8189" i="19"/>
  <c r="A8190" i="19"/>
  <c r="B8190" i="19"/>
  <c r="C8190" i="19"/>
  <c r="D8190" i="19"/>
  <c r="E8190" i="19"/>
  <c r="F8190" i="19" s="1"/>
  <c r="B8191" i="19"/>
  <c r="A8191" i="19" s="1"/>
  <c r="C8191" i="19"/>
  <c r="D8191" i="19"/>
  <c r="E8191" i="19"/>
  <c r="F8191" i="19"/>
  <c r="B8192" i="19"/>
  <c r="C8192" i="19"/>
  <c r="D8192" i="19"/>
  <c r="E8192" i="19"/>
  <c r="F8192" i="19" s="1"/>
  <c r="B8193" i="19"/>
  <c r="C8193" i="19"/>
  <c r="D8193" i="19"/>
  <c r="E8193" i="19"/>
  <c r="F8193" i="19"/>
  <c r="B8194" i="19"/>
  <c r="A8194" i="19" s="1"/>
  <c r="C8194" i="19"/>
  <c r="D8194" i="19"/>
  <c r="E8194" i="19"/>
  <c r="F8194" i="19"/>
  <c r="B8195" i="19"/>
  <c r="C8195" i="19"/>
  <c r="D8195" i="19"/>
  <c r="E8195" i="19"/>
  <c r="F8195" i="19" s="1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B8198" i="19"/>
  <c r="C8198" i="19"/>
  <c r="D8198" i="19"/>
  <c r="E8198" i="19"/>
  <c r="F8198" i="19" s="1"/>
  <c r="B8199" i="19"/>
  <c r="C8199" i="19"/>
  <c r="D8199" i="19"/>
  <c r="E8199" i="19"/>
  <c r="F8199" i="19"/>
  <c r="B8200" i="19"/>
  <c r="A8200" i="19" s="1"/>
  <c r="C8200" i="19"/>
  <c r="D8200" i="19"/>
  <c r="E8200" i="19"/>
  <c r="F8200" i="19"/>
  <c r="B8201" i="19"/>
  <c r="C8201" i="19"/>
  <c r="D8201" i="19"/>
  <c r="A8201" i="19" s="1"/>
  <c r="E8201" i="19"/>
  <c r="F8201" i="19"/>
  <c r="B8202" i="19"/>
  <c r="C8202" i="19"/>
  <c r="D8202" i="19"/>
  <c r="E8202" i="19"/>
  <c r="F8202" i="19"/>
  <c r="B8203" i="19"/>
  <c r="C8203" i="19"/>
  <c r="D8203" i="19"/>
  <c r="E8203" i="19"/>
  <c r="F8203" i="19"/>
  <c r="A8204" i="19"/>
  <c r="B8204" i="19"/>
  <c r="C8204" i="19"/>
  <c r="D8204" i="19"/>
  <c r="E8204" i="19"/>
  <c r="F8204" i="19" s="1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 s="1"/>
  <c r="B8207" i="19"/>
  <c r="C8207" i="19"/>
  <c r="D8207" i="19"/>
  <c r="E8207" i="19"/>
  <c r="F8207" i="19"/>
  <c r="B8208" i="19"/>
  <c r="C8208" i="19"/>
  <c r="D8208" i="19"/>
  <c r="A8208" i="19" s="1"/>
  <c r="E8208" i="19"/>
  <c r="F8208" i="19"/>
  <c r="B8209" i="19"/>
  <c r="A8209" i="19" s="1"/>
  <c r="C8209" i="19"/>
  <c r="D8209" i="19"/>
  <c r="E8209" i="19"/>
  <c r="F8209" i="19"/>
  <c r="B8210" i="19"/>
  <c r="C8210" i="19"/>
  <c r="D8210" i="19"/>
  <c r="E8210" i="19"/>
  <c r="F8210" i="19" s="1"/>
  <c r="B8211" i="19"/>
  <c r="C8211" i="19"/>
  <c r="D8211" i="19"/>
  <c r="E8211" i="19"/>
  <c r="F8211" i="19" s="1"/>
  <c r="B8212" i="19"/>
  <c r="A8212" i="19" s="1"/>
  <c r="C8212" i="19"/>
  <c r="D8212" i="19"/>
  <c r="E8212" i="19"/>
  <c r="F8212" i="19" s="1"/>
  <c r="B8213" i="19"/>
  <c r="C8213" i="19"/>
  <c r="A8213" i="19" s="1"/>
  <c r="D8213" i="19"/>
  <c r="E8213" i="19"/>
  <c r="F8213" i="19"/>
  <c r="A8214" i="19"/>
  <c r="B8214" i="19"/>
  <c r="C8214" i="19"/>
  <c r="D8214" i="19"/>
  <c r="E8214" i="19"/>
  <c r="F8214" i="19" s="1"/>
  <c r="B8215" i="19"/>
  <c r="A8215" i="19" s="1"/>
  <c r="C8215" i="19"/>
  <c r="D8215" i="19"/>
  <c r="E8215" i="19"/>
  <c r="F8215" i="19"/>
  <c r="B8216" i="19"/>
  <c r="A8216" i="19" s="1"/>
  <c r="C8216" i="19"/>
  <c r="D8216" i="19"/>
  <c r="E8216" i="19"/>
  <c r="F8216" i="19"/>
  <c r="B8217" i="19"/>
  <c r="A8217" i="19" s="1"/>
  <c r="C8217" i="19"/>
  <c r="D8217" i="19"/>
  <c r="E8217" i="19"/>
  <c r="F8217" i="19"/>
  <c r="B8218" i="19"/>
  <c r="C8218" i="19"/>
  <c r="D8218" i="19"/>
  <c r="E8218" i="19"/>
  <c r="F8218" i="19"/>
  <c r="B8219" i="19"/>
  <c r="C8219" i="19"/>
  <c r="D8219" i="19"/>
  <c r="E8219" i="19"/>
  <c r="F8219" i="19" s="1"/>
  <c r="A8220" i="19"/>
  <c r="B8220" i="19"/>
  <c r="C8220" i="19"/>
  <c r="D8220" i="19"/>
  <c r="E8220" i="19"/>
  <c r="F8220" i="19" s="1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 s="1"/>
  <c r="B8223" i="19"/>
  <c r="C8223" i="19"/>
  <c r="D8223" i="19"/>
  <c r="E8223" i="19"/>
  <c r="F8223" i="19"/>
  <c r="B8224" i="19"/>
  <c r="A8224" i="19" s="1"/>
  <c r="C8224" i="19"/>
  <c r="D8224" i="19"/>
  <c r="E8224" i="19"/>
  <c r="F8224" i="19"/>
  <c r="B8225" i="19"/>
  <c r="A8225" i="19" s="1"/>
  <c r="C8225" i="19"/>
  <c r="D8225" i="19"/>
  <c r="E8225" i="19"/>
  <c r="F8225" i="19"/>
  <c r="B8226" i="19"/>
  <c r="C8226" i="19"/>
  <c r="D8226" i="19"/>
  <c r="E8226" i="19"/>
  <c r="F8226" i="19"/>
  <c r="B8227" i="19"/>
  <c r="C8227" i="19"/>
  <c r="D8227" i="19"/>
  <c r="E8227" i="19"/>
  <c r="F8227" i="19" s="1"/>
  <c r="A8228" i="19"/>
  <c r="B8228" i="19"/>
  <c r="C8228" i="19"/>
  <c r="D8228" i="19"/>
  <c r="E8228" i="19"/>
  <c r="F8228" i="19"/>
  <c r="B8229" i="19"/>
  <c r="C8229" i="19"/>
  <c r="A8229" i="19" s="1"/>
  <c r="D8229" i="19"/>
  <c r="E8229" i="19"/>
  <c r="F8229" i="19"/>
  <c r="B8230" i="19"/>
  <c r="A8230" i="19" s="1"/>
  <c r="C8230" i="19"/>
  <c r="D8230" i="19"/>
  <c r="E8230" i="19"/>
  <c r="F8230" i="19" s="1"/>
  <c r="B8231" i="19"/>
  <c r="A8231" i="19" s="1"/>
  <c r="C8231" i="19"/>
  <c r="D8231" i="19"/>
  <c r="E8231" i="19"/>
  <c r="F8231" i="19"/>
  <c r="B8232" i="19"/>
  <c r="C8232" i="19"/>
  <c r="D8232" i="19"/>
  <c r="E8232" i="19"/>
  <c r="F8232" i="19"/>
  <c r="B8233" i="19"/>
  <c r="A8233" i="19" s="1"/>
  <c r="C8233" i="19"/>
  <c r="D8233" i="19"/>
  <c r="E8233" i="19"/>
  <c r="F8233" i="19"/>
  <c r="B8234" i="19"/>
  <c r="A8234" i="19" s="1"/>
  <c r="C8234" i="19"/>
  <c r="D8234" i="19"/>
  <c r="E8234" i="19"/>
  <c r="F8234" i="19"/>
  <c r="B8235" i="19"/>
  <c r="C8235" i="19"/>
  <c r="D8235" i="19"/>
  <c r="E8235" i="19"/>
  <c r="F8235" i="19" s="1"/>
  <c r="A8236" i="19"/>
  <c r="B8236" i="19"/>
  <c r="C8236" i="19"/>
  <c r="D8236" i="19"/>
  <c r="E8236" i="19"/>
  <c r="F8236" i="19" s="1"/>
  <c r="A8237" i="19"/>
  <c r="B8237" i="19"/>
  <c r="C8237" i="19"/>
  <c r="D8237" i="19"/>
  <c r="E8237" i="19"/>
  <c r="F8237" i="19"/>
  <c r="B8238" i="19"/>
  <c r="C8238" i="19"/>
  <c r="D8238" i="19"/>
  <c r="E8238" i="19"/>
  <c r="F8238" i="19" s="1"/>
  <c r="B8239" i="19"/>
  <c r="C8239" i="19"/>
  <c r="D8239" i="19"/>
  <c r="E8239" i="19"/>
  <c r="F8239" i="19"/>
  <c r="B8240" i="19"/>
  <c r="A8240" i="19" s="1"/>
  <c r="C8240" i="19"/>
  <c r="D8240" i="19"/>
  <c r="E8240" i="19"/>
  <c r="F8240" i="19"/>
  <c r="B8241" i="19"/>
  <c r="C8241" i="19"/>
  <c r="D8241" i="19"/>
  <c r="E8241" i="19"/>
  <c r="F8241" i="19"/>
  <c r="B8242" i="19"/>
  <c r="C8242" i="19"/>
  <c r="D8242" i="19"/>
  <c r="E8242" i="19"/>
  <c r="F8242" i="19"/>
  <c r="B8243" i="19"/>
  <c r="C8243" i="19"/>
  <c r="D8243" i="19"/>
  <c r="E8243" i="19"/>
  <c r="F8243" i="19" s="1"/>
  <c r="B8244" i="19"/>
  <c r="A8244" i="19" s="1"/>
  <c r="C8244" i="19"/>
  <c r="D8244" i="19"/>
  <c r="E8244" i="19"/>
  <c r="F8244" i="19" s="1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B8247" i="19"/>
  <c r="C8247" i="19"/>
  <c r="D8247" i="19"/>
  <c r="E8247" i="19"/>
  <c r="F8247" i="19"/>
  <c r="B8248" i="19"/>
  <c r="A8248" i="19" s="1"/>
  <c r="C8248" i="19"/>
  <c r="D8248" i="19"/>
  <c r="E8248" i="19"/>
  <c r="F8248" i="19"/>
  <c r="B8249" i="19"/>
  <c r="A8249" i="19" s="1"/>
  <c r="C8249" i="19"/>
  <c r="D8249" i="19"/>
  <c r="E8249" i="19"/>
  <c r="F8249" i="19"/>
  <c r="B8250" i="19"/>
  <c r="A8250" i="19" s="1"/>
  <c r="C8250" i="19"/>
  <c r="D8250" i="19"/>
  <c r="E8250" i="19"/>
  <c r="F8250" i="19"/>
  <c r="B8251" i="19"/>
  <c r="A8251" i="19" s="1"/>
  <c r="C8251" i="19"/>
  <c r="D8251" i="19"/>
  <c r="E8251" i="19"/>
  <c r="F8251" i="19" s="1"/>
  <c r="B8252" i="19"/>
  <c r="C8252" i="19"/>
  <c r="D8252" i="19"/>
  <c r="A8252" i="19" s="1"/>
  <c r="E8252" i="19"/>
  <c r="F8252" i="19" s="1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 s="1"/>
  <c r="B8255" i="19"/>
  <c r="C8255" i="19"/>
  <c r="D8255" i="19"/>
  <c r="E8255" i="19"/>
  <c r="F8255" i="19"/>
  <c r="B8256" i="19"/>
  <c r="A8256" i="19" s="1"/>
  <c r="C8256" i="19"/>
  <c r="D8256" i="19"/>
  <c r="E8256" i="19"/>
  <c r="F8256" i="19" s="1"/>
  <c r="B8257" i="19"/>
  <c r="C8257" i="19"/>
  <c r="D8257" i="19"/>
  <c r="E8257" i="19"/>
  <c r="F8257" i="19"/>
  <c r="B8258" i="19"/>
  <c r="A8258" i="19" s="1"/>
  <c r="C8258" i="19"/>
  <c r="D8258" i="19"/>
  <c r="E8258" i="19"/>
  <c r="F8258" i="19"/>
  <c r="B8259" i="19"/>
  <c r="C8259" i="19"/>
  <c r="D8259" i="19"/>
  <c r="E8259" i="19"/>
  <c r="F8259" i="19" s="1"/>
  <c r="A8260" i="19"/>
  <c r="B8260" i="19"/>
  <c r="C8260" i="19"/>
  <c r="D8260" i="19"/>
  <c r="E8260" i="19"/>
  <c r="F8260" i="19" s="1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 s="1"/>
  <c r="B8263" i="19"/>
  <c r="A8263" i="19" s="1"/>
  <c r="C8263" i="19"/>
  <c r="D8263" i="19"/>
  <c r="E8263" i="19"/>
  <c r="F8263" i="19" s="1"/>
  <c r="B8264" i="19"/>
  <c r="A8264" i="19" s="1"/>
  <c r="C8264" i="19"/>
  <c r="D8264" i="19"/>
  <c r="E8264" i="19"/>
  <c r="F8264" i="19"/>
  <c r="A8265" i="19"/>
  <c r="B8265" i="19"/>
  <c r="C8265" i="19"/>
  <c r="D8265" i="19"/>
  <c r="E8265" i="19"/>
  <c r="F8265" i="19"/>
  <c r="B8266" i="19"/>
  <c r="A8266" i="19" s="1"/>
  <c r="C8266" i="19"/>
  <c r="D8266" i="19"/>
  <c r="E8266" i="19"/>
  <c r="F8266" i="19"/>
  <c r="B8267" i="19"/>
  <c r="C8267" i="19"/>
  <c r="D8267" i="19"/>
  <c r="E8267" i="19"/>
  <c r="F8267" i="19" s="1"/>
  <c r="A8268" i="19"/>
  <c r="B8268" i="19"/>
  <c r="C8268" i="19"/>
  <c r="D8268" i="19"/>
  <c r="E8268" i="19"/>
  <c r="F8268" i="19" s="1"/>
  <c r="B8269" i="19"/>
  <c r="C8269" i="19"/>
  <c r="D8269" i="19"/>
  <c r="E8269" i="19"/>
  <c r="F8269" i="19"/>
  <c r="B8270" i="19"/>
  <c r="C8270" i="19"/>
  <c r="D8270" i="19"/>
  <c r="A8270" i="19" s="1"/>
  <c r="E8270" i="19"/>
  <c r="F8270" i="19" s="1"/>
  <c r="B8271" i="19"/>
  <c r="A8271" i="19" s="1"/>
  <c r="C8271" i="19"/>
  <c r="D8271" i="19"/>
  <c r="E8271" i="19"/>
  <c r="F8271" i="19"/>
  <c r="B8272" i="19"/>
  <c r="A8272" i="19" s="1"/>
  <c r="C8272" i="19"/>
  <c r="D8272" i="19"/>
  <c r="E8272" i="19"/>
  <c r="F8272" i="19"/>
  <c r="B8273" i="19"/>
  <c r="C8273" i="19"/>
  <c r="D8273" i="19"/>
  <c r="E8273" i="19"/>
  <c r="F8273" i="19"/>
  <c r="B8274" i="19"/>
  <c r="A8274" i="19" s="1"/>
  <c r="C8274" i="19"/>
  <c r="D8274" i="19"/>
  <c r="E8274" i="19"/>
  <c r="F8274" i="19"/>
  <c r="B8275" i="19"/>
  <c r="C8275" i="19"/>
  <c r="D8275" i="19"/>
  <c r="E8275" i="19"/>
  <c r="F8275" i="19" s="1"/>
  <c r="A8276" i="19"/>
  <c r="B8276" i="19"/>
  <c r="C8276" i="19"/>
  <c r="D8276" i="19"/>
  <c r="E8276" i="19"/>
  <c r="F8276" i="19" s="1"/>
  <c r="A8277" i="19"/>
  <c r="B8277" i="19"/>
  <c r="C8277" i="19"/>
  <c r="D8277" i="19"/>
  <c r="E8277" i="19"/>
  <c r="F8277" i="19"/>
  <c r="B8278" i="19"/>
  <c r="C8278" i="19"/>
  <c r="A8278" i="19" s="1"/>
  <c r="D8278" i="19"/>
  <c r="E8278" i="19"/>
  <c r="F8278" i="19" s="1"/>
  <c r="B8279" i="19"/>
  <c r="C8279" i="19"/>
  <c r="D8279" i="19"/>
  <c r="E8279" i="19"/>
  <c r="F8279" i="19"/>
  <c r="B8280" i="19"/>
  <c r="A8280" i="19" s="1"/>
  <c r="C8280" i="19"/>
  <c r="D8280" i="19"/>
  <c r="E8280" i="19"/>
  <c r="F8280" i="19"/>
  <c r="B8281" i="19"/>
  <c r="C8281" i="19"/>
  <c r="D8281" i="19"/>
  <c r="E8281" i="19"/>
  <c r="F8281" i="19"/>
  <c r="B8282" i="19"/>
  <c r="A8282" i="19" s="1"/>
  <c r="C8282" i="19"/>
  <c r="D8282" i="19"/>
  <c r="E8282" i="19"/>
  <c r="F8282" i="19"/>
  <c r="B8283" i="19"/>
  <c r="C8283" i="19"/>
  <c r="D8283" i="19"/>
  <c r="E8283" i="19"/>
  <c r="F8283" i="19" s="1"/>
  <c r="B8284" i="19"/>
  <c r="C8284" i="19"/>
  <c r="D8284" i="19"/>
  <c r="A8284" i="19" s="1"/>
  <c r="E8284" i="19"/>
  <c r="F8284" i="19" s="1"/>
  <c r="A8285" i="19"/>
  <c r="B8285" i="19"/>
  <c r="C8285" i="19"/>
  <c r="D8285" i="19"/>
  <c r="E8285" i="19"/>
  <c r="F8285" i="19"/>
  <c r="B8286" i="19"/>
  <c r="C8286" i="19"/>
  <c r="A8286" i="19" s="1"/>
  <c r="D8286" i="19"/>
  <c r="E8286" i="19"/>
  <c r="F8286" i="19" s="1"/>
  <c r="B8287" i="19"/>
  <c r="C8287" i="19"/>
  <c r="D8287" i="19"/>
  <c r="E8287" i="19"/>
  <c r="F8287" i="19"/>
  <c r="B8288" i="19"/>
  <c r="A8288" i="19" s="1"/>
  <c r="C8288" i="19"/>
  <c r="D8288" i="19"/>
  <c r="E8288" i="19"/>
  <c r="F8288" i="19"/>
  <c r="B8289" i="19"/>
  <c r="C8289" i="19"/>
  <c r="D8289" i="19"/>
  <c r="E8289" i="19"/>
  <c r="F8289" i="19"/>
  <c r="B8290" i="19"/>
  <c r="C8290" i="19"/>
  <c r="D8290" i="19"/>
  <c r="A8290" i="19" s="1"/>
  <c r="E8290" i="19"/>
  <c r="F8290" i="19"/>
  <c r="B8291" i="19"/>
  <c r="C8291" i="19"/>
  <c r="D8291" i="19"/>
  <c r="E8291" i="19"/>
  <c r="F8291" i="19" s="1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B8294" i="19"/>
  <c r="A8294" i="19" s="1"/>
  <c r="C8294" i="19"/>
  <c r="D8294" i="19"/>
  <c r="E8294" i="19"/>
  <c r="F8294" i="19" s="1"/>
  <c r="B8295" i="19"/>
  <c r="C8295" i="19"/>
  <c r="D8295" i="19"/>
  <c r="E8295" i="19"/>
  <c r="F8295" i="19"/>
  <c r="B8296" i="19"/>
  <c r="A8296" i="19" s="1"/>
  <c r="C8296" i="19"/>
  <c r="D8296" i="19"/>
  <c r="E8296" i="19"/>
  <c r="F8296" i="19"/>
  <c r="A8297" i="19"/>
  <c r="B8297" i="19"/>
  <c r="C8297" i="19"/>
  <c r="D8297" i="19"/>
  <c r="E8297" i="19"/>
  <c r="F8297" i="19"/>
  <c r="B8298" i="19"/>
  <c r="C8298" i="19"/>
  <c r="D8298" i="19"/>
  <c r="E8298" i="19"/>
  <c r="F8298" i="19"/>
  <c r="B8299" i="19"/>
  <c r="C8299" i="19"/>
  <c r="D8299" i="19"/>
  <c r="E8299" i="19"/>
  <c r="F8299" i="19" s="1"/>
  <c r="A8300" i="19"/>
  <c r="B8300" i="19"/>
  <c r="C8300" i="19"/>
  <c r="D8300" i="19"/>
  <c r="E8300" i="19"/>
  <c r="F8300" i="19" s="1"/>
  <c r="B8301" i="19"/>
  <c r="A8301" i="19" s="1"/>
  <c r="C8301" i="19"/>
  <c r="D8301" i="19"/>
  <c r="E8301" i="19"/>
  <c r="F8301" i="19"/>
  <c r="B8302" i="19"/>
  <c r="C8302" i="19"/>
  <c r="D8302" i="19"/>
  <c r="A8302" i="19" s="1"/>
  <c r="E8302" i="19"/>
  <c r="F8302" i="19" s="1"/>
  <c r="B8303" i="19"/>
  <c r="A8303" i="19" s="1"/>
  <c r="C8303" i="19"/>
  <c r="D8303" i="19"/>
  <c r="E8303" i="19"/>
  <c r="F8303" i="19"/>
  <c r="B8304" i="19"/>
  <c r="A8304" i="19" s="1"/>
  <c r="C8304" i="19"/>
  <c r="D8304" i="19"/>
  <c r="E8304" i="19"/>
  <c r="F8304" i="19"/>
  <c r="B8305" i="19"/>
  <c r="A8305" i="19" s="1"/>
  <c r="C8305" i="19"/>
  <c r="D8305" i="19"/>
  <c r="E8305" i="19"/>
  <c r="F8305" i="19"/>
  <c r="B8306" i="19"/>
  <c r="A8306" i="19" s="1"/>
  <c r="C8306" i="19"/>
  <c r="D8306" i="19"/>
  <c r="E8306" i="19"/>
  <c r="F8306" i="19" s="1"/>
  <c r="B8307" i="19"/>
  <c r="C8307" i="19"/>
  <c r="D8307" i="19"/>
  <c r="E8307" i="19"/>
  <c r="F8307" i="19" s="1"/>
  <c r="B8308" i="19"/>
  <c r="A8308" i="19" s="1"/>
  <c r="C8308" i="19"/>
  <c r="D8308" i="19"/>
  <c r="E8308" i="19"/>
  <c r="F8308" i="19" s="1"/>
  <c r="B8309" i="19"/>
  <c r="C8309" i="19"/>
  <c r="A8309" i="19" s="1"/>
  <c r="D8309" i="19"/>
  <c r="E8309" i="19"/>
  <c r="F8309" i="19"/>
  <c r="B8310" i="19"/>
  <c r="C8310" i="19"/>
  <c r="A8310" i="19" s="1"/>
  <c r="D8310" i="19"/>
  <c r="E8310" i="19"/>
  <c r="F8310" i="19"/>
  <c r="B8311" i="19"/>
  <c r="A8311" i="19" s="1"/>
  <c r="C8311" i="19"/>
  <c r="D8311" i="19"/>
  <c r="E8311" i="19"/>
  <c r="F8311" i="19"/>
  <c r="B8312" i="19"/>
  <c r="C8312" i="19"/>
  <c r="D8312" i="19"/>
  <c r="E8312" i="19"/>
  <c r="F8312" i="19"/>
  <c r="B8313" i="19"/>
  <c r="C8313" i="19"/>
  <c r="D8313" i="19"/>
  <c r="E8313" i="19"/>
  <c r="F8313" i="19"/>
  <c r="B8314" i="19"/>
  <c r="A8314" i="19" s="1"/>
  <c r="C8314" i="19"/>
  <c r="D8314" i="19"/>
  <c r="E8314" i="19"/>
  <c r="F8314" i="19"/>
  <c r="B8315" i="19"/>
  <c r="A8315" i="19" s="1"/>
  <c r="C8315" i="19"/>
  <c r="D8315" i="19"/>
  <c r="E8315" i="19"/>
  <c r="F8315" i="19" s="1"/>
  <c r="A8316" i="19"/>
  <c r="B8316" i="19"/>
  <c r="C8316" i="19"/>
  <c r="D8316" i="19"/>
  <c r="E8316" i="19"/>
  <c r="F8316" i="19" s="1"/>
  <c r="B8317" i="19"/>
  <c r="C8317" i="19"/>
  <c r="A8317" i="19" s="1"/>
  <c r="D8317" i="19"/>
  <c r="E8317" i="19"/>
  <c r="F8317" i="19"/>
  <c r="A8318" i="19"/>
  <c r="B8318" i="19"/>
  <c r="C8318" i="19"/>
  <c r="D8318" i="19"/>
  <c r="E8318" i="19"/>
  <c r="F8318" i="19" s="1"/>
  <c r="B8319" i="19"/>
  <c r="A8319" i="19" s="1"/>
  <c r="C8319" i="19"/>
  <c r="D8319" i="19"/>
  <c r="E8319" i="19"/>
  <c r="F8319" i="19"/>
  <c r="B8320" i="19"/>
  <c r="C8320" i="19"/>
  <c r="D8320" i="19"/>
  <c r="E8320" i="19"/>
  <c r="F8320" i="19" s="1"/>
  <c r="B8321" i="19"/>
  <c r="C8321" i="19"/>
  <c r="D8321" i="19"/>
  <c r="E8321" i="19"/>
  <c r="F8321" i="19"/>
  <c r="A8322" i="19"/>
  <c r="B8322" i="19"/>
  <c r="C8322" i="19"/>
  <c r="D8322" i="19"/>
  <c r="E8322" i="19"/>
  <c r="F8322" i="19"/>
  <c r="B8323" i="19"/>
  <c r="C8323" i="19"/>
  <c r="D8323" i="19"/>
  <c r="E8323" i="19"/>
  <c r="F8323" i="19" s="1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B8326" i="19"/>
  <c r="C8326" i="19"/>
  <c r="D8326" i="19"/>
  <c r="E8326" i="19"/>
  <c r="F8326" i="19" s="1"/>
  <c r="B8327" i="19"/>
  <c r="C8327" i="19"/>
  <c r="D8327" i="19"/>
  <c r="E8327" i="19"/>
  <c r="F8327" i="19"/>
  <c r="B8328" i="19"/>
  <c r="A8328" i="19" s="1"/>
  <c r="C8328" i="19"/>
  <c r="D8328" i="19"/>
  <c r="E8328" i="19"/>
  <c r="F8328" i="19"/>
  <c r="B8329" i="19"/>
  <c r="C8329" i="19"/>
  <c r="D8329" i="19"/>
  <c r="A8329" i="19" s="1"/>
  <c r="E8329" i="19"/>
  <c r="F8329" i="19"/>
  <c r="B8330" i="19"/>
  <c r="C8330" i="19"/>
  <c r="D8330" i="19"/>
  <c r="E8330" i="19"/>
  <c r="F8330" i="19"/>
  <c r="B8331" i="19"/>
  <c r="C8331" i="19"/>
  <c r="D8331" i="19"/>
  <c r="E8331" i="19"/>
  <c r="F8331" i="19"/>
  <c r="A8332" i="19"/>
  <c r="B8332" i="19"/>
  <c r="C8332" i="19"/>
  <c r="D8332" i="19"/>
  <c r="E8332" i="19"/>
  <c r="F8332" i="19" s="1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 s="1"/>
  <c r="B8335" i="19"/>
  <c r="C8335" i="19"/>
  <c r="D8335" i="19"/>
  <c r="E8335" i="19"/>
  <c r="F8335" i="19"/>
  <c r="B8336" i="19"/>
  <c r="C8336" i="19"/>
  <c r="D8336" i="19"/>
  <c r="A8336" i="19" s="1"/>
  <c r="E8336" i="19"/>
  <c r="F8336" i="19"/>
  <c r="B8337" i="19"/>
  <c r="A8337" i="19" s="1"/>
  <c r="C8337" i="19"/>
  <c r="D8337" i="19"/>
  <c r="E8337" i="19"/>
  <c r="F8337" i="19"/>
  <c r="B8338" i="19"/>
  <c r="C8338" i="19"/>
  <c r="D8338" i="19"/>
  <c r="E8338" i="19"/>
  <c r="F8338" i="19" s="1"/>
  <c r="B8339" i="19"/>
  <c r="C8339" i="19"/>
  <c r="D8339" i="19"/>
  <c r="E8339" i="19"/>
  <c r="F8339" i="19" s="1"/>
  <c r="B8340" i="19"/>
  <c r="A8340" i="19" s="1"/>
  <c r="C8340" i="19"/>
  <c r="D8340" i="19"/>
  <c r="E8340" i="19"/>
  <c r="F8340" i="19" s="1"/>
  <c r="B8341" i="19"/>
  <c r="C8341" i="19"/>
  <c r="A8341" i="19" s="1"/>
  <c r="D8341" i="19"/>
  <c r="E8341" i="19"/>
  <c r="F8341" i="19"/>
  <c r="A8342" i="19"/>
  <c r="B8342" i="19"/>
  <c r="C8342" i="19"/>
  <c r="D8342" i="19"/>
  <c r="E8342" i="19"/>
  <c r="F8342" i="19" s="1"/>
  <c r="B8343" i="19"/>
  <c r="A8343" i="19" s="1"/>
  <c r="C8343" i="19"/>
  <c r="D8343" i="19"/>
  <c r="E8343" i="19"/>
  <c r="F8343" i="19"/>
  <c r="B8344" i="19"/>
  <c r="A8344" i="19" s="1"/>
  <c r="C8344" i="19"/>
  <c r="D8344" i="19"/>
  <c r="E8344" i="19"/>
  <c r="F8344" i="19"/>
  <c r="A8345" i="19"/>
  <c r="B8345" i="19"/>
  <c r="C8345" i="19"/>
  <c r="D8345" i="19"/>
  <c r="E8345" i="19"/>
  <c r="F8345" i="19"/>
  <c r="B8346" i="19"/>
  <c r="C8346" i="19"/>
  <c r="D8346" i="19"/>
  <c r="E8346" i="19"/>
  <c r="F8346" i="19"/>
  <c r="B8347" i="19"/>
  <c r="C8347" i="19"/>
  <c r="D8347" i="19"/>
  <c r="E8347" i="19"/>
  <c r="F8347" i="19"/>
  <c r="A8348" i="19"/>
  <c r="B8348" i="19"/>
  <c r="C8348" i="19"/>
  <c r="D8348" i="19"/>
  <c r="E8348" i="19"/>
  <c r="F8348" i="19" s="1"/>
  <c r="B8349" i="19"/>
  <c r="A8349" i="19" s="1"/>
  <c r="C8349" i="19"/>
  <c r="D8349" i="19"/>
  <c r="E8349" i="19"/>
  <c r="F8349" i="19"/>
  <c r="B8350" i="19"/>
  <c r="C8350" i="19"/>
  <c r="D8350" i="19"/>
  <c r="A8350" i="19" s="1"/>
  <c r="E8350" i="19"/>
  <c r="F8350" i="19" s="1"/>
  <c r="B8351" i="19"/>
  <c r="A8351" i="19" s="1"/>
  <c r="C8351" i="19"/>
  <c r="D8351" i="19"/>
  <c r="E8351" i="19"/>
  <c r="F8351" i="19"/>
  <c r="B8352" i="19"/>
  <c r="C8352" i="19"/>
  <c r="D8352" i="19"/>
  <c r="E8352" i="19"/>
  <c r="F8352" i="19" s="1"/>
  <c r="B8353" i="19"/>
  <c r="C8353" i="19"/>
  <c r="D8353" i="19"/>
  <c r="E8353" i="19"/>
  <c r="F8353" i="19"/>
  <c r="A8354" i="19"/>
  <c r="B8354" i="19"/>
  <c r="C8354" i="19"/>
  <c r="D8354" i="19"/>
  <c r="E8354" i="19"/>
  <c r="F8354" i="19" s="1"/>
  <c r="B8355" i="19"/>
  <c r="C8355" i="19"/>
  <c r="D8355" i="19"/>
  <c r="E8355" i="19"/>
  <c r="F8355" i="19" s="1"/>
  <c r="B8356" i="19"/>
  <c r="A8356" i="19" s="1"/>
  <c r="C8356" i="19"/>
  <c r="D8356" i="19"/>
  <c r="E8356" i="19"/>
  <c r="F8356" i="19"/>
  <c r="A8357" i="19"/>
  <c r="B8357" i="19"/>
  <c r="C8357" i="19"/>
  <c r="D8357" i="19"/>
  <c r="E8357" i="19"/>
  <c r="F8357" i="19"/>
  <c r="B8358" i="19"/>
  <c r="A8358" i="19" s="1"/>
  <c r="C8358" i="19"/>
  <c r="D8358" i="19"/>
  <c r="E8358" i="19"/>
  <c r="F8358" i="19"/>
  <c r="B8359" i="19"/>
  <c r="C8359" i="19"/>
  <c r="D8359" i="19"/>
  <c r="E8359" i="19"/>
  <c r="F8359" i="19"/>
  <c r="B8360" i="19"/>
  <c r="A8360" i="19" s="1"/>
  <c r="C8360" i="19"/>
  <c r="D8360" i="19"/>
  <c r="E8360" i="19"/>
  <c r="F8360" i="19"/>
  <c r="B8361" i="19"/>
  <c r="A8361" i="19" s="1"/>
  <c r="C8361" i="19"/>
  <c r="D8361" i="19"/>
  <c r="E8361" i="19"/>
  <c r="F8361" i="19"/>
  <c r="B8362" i="19"/>
  <c r="C8362" i="19"/>
  <c r="D8362" i="19"/>
  <c r="E8362" i="19"/>
  <c r="F8362" i="19"/>
  <c r="B8363" i="19"/>
  <c r="A8363" i="19" s="1"/>
  <c r="C8363" i="19"/>
  <c r="D8363" i="19"/>
  <c r="E8363" i="19"/>
  <c r="F8363" i="19" s="1"/>
  <c r="A8364" i="19"/>
  <c r="B8364" i="19"/>
  <c r="C8364" i="19"/>
  <c r="D8364" i="19"/>
  <c r="E8364" i="19"/>
  <c r="F8364" i="19" s="1"/>
  <c r="B8365" i="19"/>
  <c r="A8365" i="19" s="1"/>
  <c r="C8365" i="19"/>
  <c r="D8365" i="19"/>
  <c r="E8365" i="19"/>
  <c r="F8365" i="19"/>
  <c r="B8366" i="19"/>
  <c r="C8366" i="19"/>
  <c r="D8366" i="19"/>
  <c r="A8366" i="19" s="1"/>
  <c r="E8366" i="19"/>
  <c r="F8366" i="19" s="1"/>
  <c r="B8367" i="19"/>
  <c r="A8367" i="19" s="1"/>
  <c r="C8367" i="19"/>
  <c r="D8367" i="19"/>
  <c r="E8367" i="19"/>
  <c r="F8367" i="19"/>
  <c r="B8368" i="19"/>
  <c r="A8368" i="19" s="1"/>
  <c r="C8368" i="19"/>
  <c r="D8368" i="19"/>
  <c r="E8368" i="19"/>
  <c r="F8368" i="19" s="1"/>
  <c r="B8369" i="19"/>
  <c r="A8369" i="19" s="1"/>
  <c r="C8369" i="19"/>
  <c r="D8369" i="19"/>
  <c r="E8369" i="19"/>
  <c r="F8369" i="19"/>
  <c r="B8370" i="19"/>
  <c r="A8370" i="19" s="1"/>
  <c r="C8370" i="19"/>
  <c r="D8370" i="19"/>
  <c r="E8370" i="19"/>
  <c r="F8370" i="19"/>
  <c r="B8371" i="19"/>
  <c r="C8371" i="19"/>
  <c r="D8371" i="19"/>
  <c r="E8371" i="19"/>
  <c r="F8371" i="19" s="1"/>
  <c r="A8372" i="19"/>
  <c r="B8372" i="19"/>
  <c r="C8372" i="19"/>
  <c r="D8372" i="19"/>
  <c r="E8372" i="19"/>
  <c r="F8372" i="19" s="1"/>
  <c r="B8373" i="19"/>
  <c r="C8373" i="19"/>
  <c r="A8373" i="19" s="1"/>
  <c r="D8373" i="19"/>
  <c r="E8373" i="19"/>
  <c r="F8373" i="19"/>
  <c r="B8374" i="19"/>
  <c r="C8374" i="19"/>
  <c r="A8374" i="19" s="1"/>
  <c r="D8374" i="19"/>
  <c r="E8374" i="19"/>
  <c r="F8374" i="19" s="1"/>
  <c r="B8375" i="19"/>
  <c r="C8375" i="19"/>
  <c r="D8375" i="19"/>
  <c r="E8375" i="19"/>
  <c r="F8375" i="19"/>
  <c r="B8376" i="19"/>
  <c r="A8376" i="19" s="1"/>
  <c r="C8376" i="19"/>
  <c r="D8376" i="19"/>
  <c r="E8376" i="19"/>
  <c r="F8376" i="19"/>
  <c r="B8377" i="19"/>
  <c r="C8377" i="19"/>
  <c r="D8377" i="19"/>
  <c r="A8377" i="19" s="1"/>
  <c r="E8377" i="19"/>
  <c r="F8377" i="19"/>
  <c r="B8378" i="19"/>
  <c r="C8378" i="19"/>
  <c r="D8378" i="19"/>
  <c r="E8378" i="19"/>
  <c r="F8378" i="19"/>
  <c r="B8379" i="19"/>
  <c r="C8379" i="19"/>
  <c r="D8379" i="19"/>
  <c r="E8379" i="19"/>
  <c r="F8379" i="19"/>
  <c r="B8380" i="19"/>
  <c r="C8380" i="19"/>
  <c r="D8380" i="19"/>
  <c r="A8380" i="19" s="1"/>
  <c r="E8380" i="19"/>
  <c r="F8380" i="19" s="1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 s="1"/>
  <c r="B8383" i="19"/>
  <c r="C8383" i="19"/>
  <c r="D8383" i="19"/>
  <c r="E8383" i="19"/>
  <c r="F8383" i="19"/>
  <c r="B8384" i="19"/>
  <c r="C8384" i="19"/>
  <c r="D8384" i="19"/>
  <c r="A8384" i="19" s="1"/>
  <c r="E8384" i="19"/>
  <c r="F8384" i="19"/>
  <c r="B8385" i="19"/>
  <c r="A8385" i="19" s="1"/>
  <c r="C8385" i="19"/>
  <c r="D8385" i="19"/>
  <c r="E8385" i="19"/>
  <c r="F8385" i="19"/>
  <c r="B8386" i="19"/>
  <c r="C8386" i="19"/>
  <c r="D8386" i="19"/>
  <c r="A8386" i="19" s="1"/>
  <c r="E8386" i="19"/>
  <c r="F8386" i="19" s="1"/>
  <c r="B8387" i="19"/>
  <c r="C8387" i="19"/>
  <c r="D8387" i="19"/>
  <c r="E8387" i="19"/>
  <c r="F8387" i="19" s="1"/>
  <c r="B8388" i="19"/>
  <c r="A8388" i="19" s="1"/>
  <c r="C8388" i="19"/>
  <c r="D8388" i="19"/>
  <c r="E8388" i="19"/>
  <c r="F8388" i="19"/>
  <c r="B8389" i="19"/>
  <c r="C8389" i="19"/>
  <c r="D8389" i="19"/>
  <c r="E8389" i="19"/>
  <c r="F8389" i="19"/>
  <c r="B8390" i="19"/>
  <c r="A8390" i="19" s="1"/>
  <c r="C8390" i="19"/>
  <c r="D8390" i="19"/>
  <c r="E8390" i="19"/>
  <c r="F8390" i="19" s="1"/>
  <c r="B8391" i="19"/>
  <c r="A8391" i="19" s="1"/>
  <c r="C8391" i="19"/>
  <c r="D8391" i="19"/>
  <c r="E8391" i="19"/>
  <c r="F8391" i="19"/>
  <c r="B8392" i="19"/>
  <c r="C8392" i="19"/>
  <c r="D8392" i="19"/>
  <c r="E8392" i="19"/>
  <c r="F8392" i="19"/>
  <c r="B8393" i="19"/>
  <c r="A8393" i="19" s="1"/>
  <c r="C8393" i="19"/>
  <c r="D8393" i="19"/>
  <c r="E8393" i="19"/>
  <c r="F8393" i="19"/>
  <c r="B8394" i="19"/>
  <c r="A8394" i="19" s="1"/>
  <c r="C8394" i="19"/>
  <c r="D8394" i="19"/>
  <c r="E8394" i="19"/>
  <c r="F8394" i="19"/>
  <c r="B8395" i="19"/>
  <c r="C8395" i="19"/>
  <c r="D8395" i="19"/>
  <c r="E8395" i="19"/>
  <c r="F8395" i="19" s="1"/>
  <c r="B8396" i="19"/>
  <c r="C8396" i="19"/>
  <c r="D8396" i="19"/>
  <c r="A8396" i="19" s="1"/>
  <c r="E8396" i="19"/>
  <c r="F8396" i="19" s="1"/>
  <c r="B8397" i="19"/>
  <c r="A8397" i="19" s="1"/>
  <c r="C8397" i="19"/>
  <c r="D8397" i="19"/>
  <c r="E8397" i="19"/>
  <c r="F8397" i="19"/>
  <c r="B8398" i="19"/>
  <c r="C8398" i="19"/>
  <c r="A8398" i="19" s="1"/>
  <c r="D8398" i="19"/>
  <c r="E8398" i="19"/>
  <c r="F8398" i="19" s="1"/>
  <c r="B8399" i="19"/>
  <c r="C8399" i="19"/>
  <c r="D8399" i="19"/>
  <c r="E8399" i="19"/>
  <c r="F8399" i="19"/>
  <c r="A8400" i="19"/>
  <c r="B8400" i="19"/>
  <c r="C8400" i="19"/>
  <c r="D8400" i="19"/>
  <c r="E8400" i="19"/>
  <c r="F8400" i="19"/>
  <c r="B8401" i="19"/>
  <c r="C8401" i="19"/>
  <c r="D8401" i="19"/>
  <c r="E8401" i="19"/>
  <c r="F8401" i="19"/>
  <c r="B8402" i="19"/>
  <c r="A8402" i="19" s="1"/>
  <c r="C8402" i="19"/>
  <c r="D8402" i="19"/>
  <c r="E8402" i="19"/>
  <c r="F8402" i="19" s="1"/>
  <c r="B8403" i="19"/>
  <c r="C8403" i="19"/>
  <c r="D8403" i="19"/>
  <c r="E8403" i="19"/>
  <c r="F8403" i="19" s="1"/>
  <c r="A8404" i="19"/>
  <c r="B8404" i="19"/>
  <c r="C8404" i="19"/>
  <c r="D8404" i="19"/>
  <c r="E8404" i="19"/>
  <c r="F8404" i="19" s="1"/>
  <c r="B8405" i="19"/>
  <c r="C8405" i="19"/>
  <c r="A8405" i="19" s="1"/>
  <c r="D8405" i="19"/>
  <c r="E8405" i="19"/>
  <c r="F8405" i="19"/>
  <c r="A8406" i="19"/>
  <c r="B8406" i="19"/>
  <c r="C8406" i="19"/>
  <c r="D8406" i="19"/>
  <c r="E8406" i="19"/>
  <c r="F8406" i="19" s="1"/>
  <c r="B8407" i="19"/>
  <c r="A8407" i="19" s="1"/>
  <c r="C8407" i="19"/>
  <c r="D8407" i="19"/>
  <c r="E8407" i="19"/>
  <c r="F8407" i="19" s="1"/>
  <c r="B8408" i="19"/>
  <c r="A8408" i="19" s="1"/>
  <c r="C8408" i="19"/>
  <c r="D8408" i="19"/>
  <c r="E8408" i="19"/>
  <c r="F8408" i="19"/>
  <c r="A8409" i="19"/>
  <c r="B8409" i="19"/>
  <c r="C8409" i="19"/>
  <c r="D8409" i="19"/>
  <c r="E8409" i="19"/>
  <c r="F8409" i="19"/>
  <c r="B8410" i="19"/>
  <c r="C8410" i="19"/>
  <c r="D8410" i="19"/>
  <c r="E8410" i="19"/>
  <c r="F8410" i="19"/>
  <c r="B8411" i="19"/>
  <c r="C8411" i="19"/>
  <c r="D8411" i="19"/>
  <c r="E8411" i="19"/>
  <c r="F8411" i="19"/>
  <c r="A8412" i="19"/>
  <c r="B8412" i="19"/>
  <c r="C8412" i="19"/>
  <c r="D8412" i="19"/>
  <c r="E8412" i="19"/>
  <c r="F8412" i="19" s="1"/>
  <c r="B8413" i="19"/>
  <c r="C8413" i="19"/>
  <c r="D8413" i="19"/>
  <c r="E8413" i="19"/>
  <c r="F8413" i="19"/>
  <c r="B8414" i="19"/>
  <c r="C8414" i="19"/>
  <c r="D8414" i="19"/>
  <c r="A8414" i="19" s="1"/>
  <c r="E8414" i="19"/>
  <c r="F8414" i="19" s="1"/>
  <c r="B8415" i="19"/>
  <c r="A8415" i="19" s="1"/>
  <c r="C8415" i="19"/>
  <c r="D8415" i="19"/>
  <c r="E8415" i="19"/>
  <c r="F8415" i="19"/>
  <c r="B8416" i="19"/>
  <c r="A8416" i="19" s="1"/>
  <c r="C8416" i="19"/>
  <c r="D8416" i="19"/>
  <c r="E8416" i="19"/>
  <c r="F8416" i="19" s="1"/>
  <c r="B8417" i="19"/>
  <c r="C8417" i="19"/>
  <c r="D8417" i="19"/>
  <c r="E8417" i="19"/>
  <c r="F8417" i="19"/>
  <c r="A8418" i="19"/>
  <c r="B8418" i="19"/>
  <c r="C8418" i="19"/>
  <c r="D8418" i="19"/>
  <c r="E8418" i="19"/>
  <c r="F8418" i="19" s="1"/>
  <c r="B8419" i="19"/>
  <c r="C8419" i="19"/>
  <c r="D8419" i="19"/>
  <c r="E8419" i="19"/>
  <c r="F8419" i="19" s="1"/>
  <c r="B8420" i="19"/>
  <c r="A8420" i="19" s="1"/>
  <c r="C8420" i="19"/>
  <c r="D8420" i="19"/>
  <c r="E8420" i="19"/>
  <c r="F8420" i="19"/>
  <c r="A8421" i="19"/>
  <c r="B8421" i="19"/>
  <c r="C8421" i="19"/>
  <c r="D8421" i="19"/>
  <c r="E8421" i="19"/>
  <c r="F8421" i="19"/>
  <c r="B8422" i="19"/>
  <c r="A8422" i="19" s="1"/>
  <c r="C8422" i="19"/>
  <c r="D8422" i="19"/>
  <c r="E8422" i="19"/>
  <c r="F8422" i="19"/>
  <c r="B8423" i="19"/>
  <c r="C8423" i="19"/>
  <c r="D8423" i="19"/>
  <c r="E8423" i="19"/>
  <c r="F8423" i="19"/>
  <c r="B8424" i="19"/>
  <c r="A8424" i="19" s="1"/>
  <c r="C8424" i="19"/>
  <c r="D8424" i="19"/>
  <c r="E8424" i="19"/>
  <c r="F8424" i="19"/>
  <c r="B8425" i="19"/>
  <c r="A8425" i="19" s="1"/>
  <c r="C8425" i="19"/>
  <c r="D8425" i="19"/>
  <c r="E8425" i="19"/>
  <c r="F8425" i="19"/>
  <c r="B8426" i="19"/>
  <c r="C8426" i="19"/>
  <c r="D8426" i="19"/>
  <c r="E8426" i="19"/>
  <c r="F8426" i="19"/>
  <c r="B8427" i="19"/>
  <c r="A8427" i="19" s="1"/>
  <c r="C8427" i="19"/>
  <c r="D8427" i="19"/>
  <c r="E8427" i="19"/>
  <c r="F8427" i="19" s="1"/>
  <c r="A8428" i="19"/>
  <c r="B8428" i="19"/>
  <c r="C8428" i="19"/>
  <c r="D8428" i="19"/>
  <c r="E8428" i="19"/>
  <c r="F8428" i="19" s="1"/>
  <c r="B8429" i="19"/>
  <c r="A8429" i="19" s="1"/>
  <c r="C8429" i="19"/>
  <c r="D8429" i="19"/>
  <c r="E8429" i="19"/>
  <c r="F8429" i="19"/>
  <c r="B8430" i="19"/>
  <c r="C8430" i="19"/>
  <c r="D8430" i="19"/>
  <c r="A8430" i="19" s="1"/>
  <c r="E8430" i="19"/>
  <c r="F8430" i="19" s="1"/>
  <c r="B8431" i="19"/>
  <c r="C8431" i="19"/>
  <c r="D8431" i="19"/>
  <c r="E8431" i="19"/>
  <c r="F8431" i="19"/>
  <c r="B8432" i="19"/>
  <c r="A8432" i="19" s="1"/>
  <c r="C8432" i="19"/>
  <c r="D8432" i="19"/>
  <c r="E8432" i="19"/>
  <c r="F8432" i="19"/>
  <c r="B8433" i="19"/>
  <c r="A8433" i="19" s="1"/>
  <c r="C8433" i="19"/>
  <c r="D8433" i="19"/>
  <c r="E8433" i="19"/>
  <c r="F8433" i="19"/>
  <c r="A8434" i="19"/>
  <c r="B8434" i="19"/>
  <c r="C8434" i="19"/>
  <c r="D8434" i="19"/>
  <c r="E8434" i="19"/>
  <c r="F8434" i="19"/>
  <c r="B8435" i="19"/>
  <c r="C8435" i="19"/>
  <c r="D8435" i="19"/>
  <c r="E8435" i="19"/>
  <c r="F8435" i="19" s="1"/>
  <c r="A8436" i="19"/>
  <c r="B8436" i="19"/>
  <c r="C8436" i="19"/>
  <c r="D8436" i="19"/>
  <c r="E8436" i="19"/>
  <c r="F8436" i="19" s="1"/>
  <c r="A8437" i="19"/>
  <c r="B8437" i="19"/>
  <c r="C8437" i="19"/>
  <c r="D8437" i="19"/>
  <c r="E8437" i="19"/>
  <c r="F8437" i="19"/>
  <c r="B8438" i="19"/>
  <c r="C8438" i="19"/>
  <c r="A8438" i="19" s="1"/>
  <c r="D8438" i="19"/>
  <c r="E8438" i="19"/>
  <c r="F8438" i="19" s="1"/>
  <c r="B8439" i="19"/>
  <c r="C8439" i="19"/>
  <c r="D8439" i="19"/>
  <c r="E8439" i="19"/>
  <c r="F8439" i="19"/>
  <c r="B8440" i="19"/>
  <c r="A8440" i="19" s="1"/>
  <c r="C8440" i="19"/>
  <c r="D8440" i="19"/>
  <c r="E8440" i="19"/>
  <c r="F8440" i="19"/>
  <c r="B8441" i="19"/>
  <c r="C8441" i="19"/>
  <c r="D8441" i="19"/>
  <c r="A8441" i="19" s="1"/>
  <c r="E8441" i="19"/>
  <c r="F8441" i="19"/>
  <c r="B8442" i="19"/>
  <c r="C8442" i="19"/>
  <c r="D8442" i="19"/>
  <c r="E8442" i="19"/>
  <c r="F8442" i="19"/>
  <c r="B8443" i="19"/>
  <c r="C8443" i="19"/>
  <c r="D8443" i="19"/>
  <c r="E8443" i="19"/>
  <c r="F8443" i="19"/>
  <c r="B8444" i="19"/>
  <c r="C8444" i="19"/>
  <c r="D8444" i="19"/>
  <c r="A8444" i="19" s="1"/>
  <c r="E8444" i="19"/>
  <c r="F8444" i="19" s="1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 s="1"/>
  <c r="B8447" i="19"/>
  <c r="C8447" i="19"/>
  <c r="D8447" i="19"/>
  <c r="E8447" i="19"/>
  <c r="F8447" i="19"/>
  <c r="B8448" i="19"/>
  <c r="C8448" i="19"/>
  <c r="D8448" i="19"/>
  <c r="A8448" i="19" s="1"/>
  <c r="E8448" i="19"/>
  <c r="F8448" i="19"/>
  <c r="B8449" i="19"/>
  <c r="A8449" i="19" s="1"/>
  <c r="C8449" i="19"/>
  <c r="D8449" i="19"/>
  <c r="E8449" i="19"/>
  <c r="F8449" i="19"/>
  <c r="B8450" i="19"/>
  <c r="C8450" i="19"/>
  <c r="D8450" i="19"/>
  <c r="A8450" i="19" s="1"/>
  <c r="E8450" i="19"/>
  <c r="F8450" i="19" s="1"/>
  <c r="B8451" i="19"/>
  <c r="C8451" i="19"/>
  <c r="D8451" i="19"/>
  <c r="E8451" i="19"/>
  <c r="F8451" i="19" s="1"/>
  <c r="A8452" i="19"/>
  <c r="B8452" i="19"/>
  <c r="C8452" i="19"/>
  <c r="D8452" i="19"/>
  <c r="E8452" i="19"/>
  <c r="F8452" i="19"/>
  <c r="B8453" i="19"/>
  <c r="C8453" i="19"/>
  <c r="D8453" i="19"/>
  <c r="E8453" i="19"/>
  <c r="F8453" i="19"/>
  <c r="B8454" i="19"/>
  <c r="A8454" i="19" s="1"/>
  <c r="C8454" i="19"/>
  <c r="D8454" i="19"/>
  <c r="E8454" i="19"/>
  <c r="F8454" i="19" s="1"/>
  <c r="B8455" i="19"/>
  <c r="A8455" i="19" s="1"/>
  <c r="C8455" i="19"/>
  <c r="D8455" i="19"/>
  <c r="E8455" i="19"/>
  <c r="F8455" i="19"/>
  <c r="B8456" i="19"/>
  <c r="C8456" i="19"/>
  <c r="D8456" i="19"/>
  <c r="E8456" i="19"/>
  <c r="F8456" i="19"/>
  <c r="B8457" i="19"/>
  <c r="A8457" i="19" s="1"/>
  <c r="C8457" i="19"/>
  <c r="D8457" i="19"/>
  <c r="E8457" i="19"/>
  <c r="F8457" i="19"/>
  <c r="B8458" i="19"/>
  <c r="A8458" i="19" s="1"/>
  <c r="C8458" i="19"/>
  <c r="D8458" i="19"/>
  <c r="E8458" i="19"/>
  <c r="F8458" i="19"/>
  <c r="B8459" i="19"/>
  <c r="C8459" i="19"/>
  <c r="D8459" i="19"/>
  <c r="E8459" i="19"/>
  <c r="F8459" i="19" s="1"/>
  <c r="B8460" i="19"/>
  <c r="C8460" i="19"/>
  <c r="D8460" i="19"/>
  <c r="A8460" i="19" s="1"/>
  <c r="E8460" i="19"/>
  <c r="F8460" i="19" s="1"/>
  <c r="B8461" i="19"/>
  <c r="A8461" i="19" s="1"/>
  <c r="C8461" i="19"/>
  <c r="D8461" i="19"/>
  <c r="E8461" i="19"/>
  <c r="F8461" i="19"/>
  <c r="B8462" i="19"/>
  <c r="C8462" i="19"/>
  <c r="A8462" i="19" s="1"/>
  <c r="D8462" i="19"/>
  <c r="E8462" i="19"/>
  <c r="F8462" i="19" s="1"/>
  <c r="B8463" i="19"/>
  <c r="C8463" i="19"/>
  <c r="D8463" i="19"/>
  <c r="E8463" i="19"/>
  <c r="F8463" i="19"/>
  <c r="A8464" i="19"/>
  <c r="B8464" i="19"/>
  <c r="C8464" i="19"/>
  <c r="D8464" i="19"/>
  <c r="E8464" i="19"/>
  <c r="F8464" i="19"/>
  <c r="B8465" i="19"/>
  <c r="C8465" i="19"/>
  <c r="D8465" i="19"/>
  <c r="E8465" i="19"/>
  <c r="F8465" i="19"/>
  <c r="B8466" i="19"/>
  <c r="A8466" i="19" s="1"/>
  <c r="C8466" i="19"/>
  <c r="D8466" i="19"/>
  <c r="E8466" i="19"/>
  <c r="F8466" i="19"/>
  <c r="B8467" i="19"/>
  <c r="C8467" i="19"/>
  <c r="D8467" i="19"/>
  <c r="E8467" i="19"/>
  <c r="F8467" i="19" s="1"/>
  <c r="A8468" i="19"/>
  <c r="B8468" i="19"/>
  <c r="C8468" i="19"/>
  <c r="D8468" i="19"/>
  <c r="E8468" i="19"/>
  <c r="F8468" i="19" s="1"/>
  <c r="B8469" i="19"/>
  <c r="C8469" i="19"/>
  <c r="A8469" i="19" s="1"/>
  <c r="D8469" i="19"/>
  <c r="E8469" i="19"/>
  <c r="F8469" i="19"/>
  <c r="A8470" i="19"/>
  <c r="B8470" i="19"/>
  <c r="C8470" i="19"/>
  <c r="D8470" i="19"/>
  <c r="E8470" i="19"/>
  <c r="F8470" i="19" s="1"/>
  <c r="B8471" i="19"/>
  <c r="A8471" i="19" s="1"/>
  <c r="C8471" i="19"/>
  <c r="D8471" i="19"/>
  <c r="E8471" i="19"/>
  <c r="F8471" i="19" s="1"/>
  <c r="B8472" i="19"/>
  <c r="A8472" i="19" s="1"/>
  <c r="C8472" i="19"/>
  <c r="D8472" i="19"/>
  <c r="E8472" i="19"/>
  <c r="F8472" i="19"/>
  <c r="A8473" i="19"/>
  <c r="B8473" i="19"/>
  <c r="C8473" i="19"/>
  <c r="D8473" i="19"/>
  <c r="E8473" i="19"/>
  <c r="F8473" i="19"/>
  <c r="B8474" i="19"/>
  <c r="C8474" i="19"/>
  <c r="D8474" i="19"/>
  <c r="E8474" i="19"/>
  <c r="F8474" i="19"/>
  <c r="B8475" i="19"/>
  <c r="C8475" i="19"/>
  <c r="D8475" i="19"/>
  <c r="E8475" i="19"/>
  <c r="F8475" i="19"/>
  <c r="A8476" i="19"/>
  <c r="B8476" i="19"/>
  <c r="C8476" i="19"/>
  <c r="D8476" i="19"/>
  <c r="E8476" i="19"/>
  <c r="F8476" i="19" s="1"/>
  <c r="B8477" i="19"/>
  <c r="C8477" i="19"/>
  <c r="D8477" i="19"/>
  <c r="E8477" i="19"/>
  <c r="F8477" i="19"/>
  <c r="B8478" i="19"/>
  <c r="C8478" i="19"/>
  <c r="D8478" i="19"/>
  <c r="A8478" i="19" s="1"/>
  <c r="E8478" i="19"/>
  <c r="F8478" i="19" s="1"/>
  <c r="B8479" i="19"/>
  <c r="A8479" i="19" s="1"/>
  <c r="C8479" i="19"/>
  <c r="D8479" i="19"/>
  <c r="E8479" i="19"/>
  <c r="F8479" i="19"/>
  <c r="B8480" i="19"/>
  <c r="A8480" i="19" s="1"/>
  <c r="C8480" i="19"/>
  <c r="D8480" i="19"/>
  <c r="E8480" i="19"/>
  <c r="F8480" i="19" s="1"/>
  <c r="B8481" i="19"/>
  <c r="C8481" i="19"/>
  <c r="D8481" i="19"/>
  <c r="E8481" i="19"/>
  <c r="F8481" i="19"/>
  <c r="A8482" i="19"/>
  <c r="B8482" i="19"/>
  <c r="C8482" i="19"/>
  <c r="D8482" i="19"/>
  <c r="E8482" i="19"/>
  <c r="F8482" i="19" s="1"/>
  <c r="B8483" i="19"/>
  <c r="C8483" i="19"/>
  <c r="D8483" i="19"/>
  <c r="E8483" i="19"/>
  <c r="F8483" i="19" s="1"/>
  <c r="B8484" i="19"/>
  <c r="A8484" i="19" s="1"/>
  <c r="C8484" i="19"/>
  <c r="D8484" i="19"/>
  <c r="E8484" i="19"/>
  <c r="F8484" i="19"/>
  <c r="A8485" i="19"/>
  <c r="B8485" i="19"/>
  <c r="C8485" i="19"/>
  <c r="D8485" i="19"/>
  <c r="E8485" i="19"/>
  <c r="F8485" i="19"/>
  <c r="B8486" i="19"/>
  <c r="A8486" i="19" s="1"/>
  <c r="C8486" i="19"/>
  <c r="D8486" i="19"/>
  <c r="E8486" i="19"/>
  <c r="F8486" i="19"/>
  <c r="B8487" i="19"/>
  <c r="C8487" i="19"/>
  <c r="D8487" i="19"/>
  <c r="E8487" i="19"/>
  <c r="F8487" i="19" s="1"/>
  <c r="B8488" i="19"/>
  <c r="A8488" i="19" s="1"/>
  <c r="C8488" i="19"/>
  <c r="D8488" i="19"/>
  <c r="E8488" i="19"/>
  <c r="F8488" i="19"/>
  <c r="B8489" i="19"/>
  <c r="A8489" i="19" s="1"/>
  <c r="C8489" i="19"/>
  <c r="D8489" i="19"/>
  <c r="E8489" i="19"/>
  <c r="F8489" i="19"/>
  <c r="B8490" i="19"/>
  <c r="C8490" i="19"/>
  <c r="D8490" i="19"/>
  <c r="E8490" i="19"/>
  <c r="F8490" i="19"/>
  <c r="B8491" i="19"/>
  <c r="A8491" i="19" s="1"/>
  <c r="C8491" i="19"/>
  <c r="D8491" i="19"/>
  <c r="E8491" i="19"/>
  <c r="F8491" i="19" s="1"/>
  <c r="A8492" i="19"/>
  <c r="B8492" i="19"/>
  <c r="C8492" i="19"/>
  <c r="D8492" i="19"/>
  <c r="E8492" i="19"/>
  <c r="F8492" i="19" s="1"/>
  <c r="B8493" i="19"/>
  <c r="A8493" i="19" s="1"/>
  <c r="C8493" i="19"/>
  <c r="D8493" i="19"/>
  <c r="E8493" i="19"/>
  <c r="F8493" i="19"/>
  <c r="B8494" i="19"/>
  <c r="C8494" i="19"/>
  <c r="D8494" i="19"/>
  <c r="A8494" i="19" s="1"/>
  <c r="E8494" i="19"/>
  <c r="F8494" i="19" s="1"/>
  <c r="B8495" i="19"/>
  <c r="C8495" i="19"/>
  <c r="D8495" i="19"/>
  <c r="E8495" i="19"/>
  <c r="F8495" i="19"/>
  <c r="B8496" i="19"/>
  <c r="C8496" i="19"/>
  <c r="D8496" i="19"/>
  <c r="E8496" i="19"/>
  <c r="F8496" i="19"/>
  <c r="B8497" i="19"/>
  <c r="A8497" i="19" s="1"/>
  <c r="C8497" i="19"/>
  <c r="D8497" i="19"/>
  <c r="E8497" i="19"/>
  <c r="F8497" i="19"/>
  <c r="A8498" i="19"/>
  <c r="B8498" i="19"/>
  <c r="C8498" i="19"/>
  <c r="D8498" i="19"/>
  <c r="E8498" i="19"/>
  <c r="F8498" i="19"/>
  <c r="B8499" i="19"/>
  <c r="C8499" i="19"/>
  <c r="D8499" i="19"/>
  <c r="E8499" i="19"/>
  <c r="F8499" i="19" s="1"/>
  <c r="A8500" i="19"/>
  <c r="B8500" i="19"/>
  <c r="C8500" i="19"/>
  <c r="D8500" i="19"/>
  <c r="E8500" i="19"/>
  <c r="F8500" i="19" s="1"/>
  <c r="A8501" i="19"/>
  <c r="B8501" i="19"/>
  <c r="C8501" i="19"/>
  <c r="D8501" i="19"/>
  <c r="E8501" i="19"/>
  <c r="F8501" i="19"/>
  <c r="B8502" i="19"/>
  <c r="C8502" i="19"/>
  <c r="A8502" i="19" s="1"/>
  <c r="D8502" i="19"/>
  <c r="E8502" i="19"/>
  <c r="F8502" i="19" s="1"/>
  <c r="B8503" i="19"/>
  <c r="C8503" i="19"/>
  <c r="D8503" i="19"/>
  <c r="E8503" i="19"/>
  <c r="F8503" i="19"/>
  <c r="B8504" i="19"/>
  <c r="A8504" i="19" s="1"/>
  <c r="C8504" i="19"/>
  <c r="D8504" i="19"/>
  <c r="E8504" i="19"/>
  <c r="F8504" i="19"/>
  <c r="B8505" i="19"/>
  <c r="C8505" i="19"/>
  <c r="D8505" i="19"/>
  <c r="A8505" i="19" s="1"/>
  <c r="E8505" i="19"/>
  <c r="F8505" i="19"/>
  <c r="B8506" i="19"/>
  <c r="C8506" i="19"/>
  <c r="D8506" i="19"/>
  <c r="E8506" i="19"/>
  <c r="F8506" i="19"/>
  <c r="B8507" i="19"/>
  <c r="A8507" i="19" s="1"/>
  <c r="C8507" i="19"/>
  <c r="D8507" i="19"/>
  <c r="E8507" i="19"/>
  <c r="F8507" i="19"/>
  <c r="B8508" i="19"/>
  <c r="C8508" i="19"/>
  <c r="D8508" i="19"/>
  <c r="A8508" i="19" s="1"/>
  <c r="E8508" i="19"/>
  <c r="F8508" i="19" s="1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 s="1"/>
  <c r="B8511" i="19"/>
  <c r="C8511" i="19"/>
  <c r="D8511" i="19"/>
  <c r="E8511" i="19"/>
  <c r="F8511" i="19"/>
  <c r="B8512" i="19"/>
  <c r="C8512" i="19"/>
  <c r="D8512" i="19"/>
  <c r="A8512" i="19" s="1"/>
  <c r="E8512" i="19"/>
  <c r="F8512" i="19"/>
  <c r="B8513" i="19"/>
  <c r="A8513" i="19" s="1"/>
  <c r="C8513" i="19"/>
  <c r="D8513" i="19"/>
  <c r="E8513" i="19"/>
  <c r="F8513" i="19"/>
  <c r="B8514" i="19"/>
  <c r="C8514" i="19"/>
  <c r="D8514" i="19"/>
  <c r="A8514" i="19" s="1"/>
  <c r="E8514" i="19"/>
  <c r="F8514" i="19" s="1"/>
  <c r="B8515" i="19"/>
  <c r="C8515" i="19"/>
  <c r="D8515" i="19"/>
  <c r="E8515" i="19"/>
  <c r="F8515" i="19" s="1"/>
  <c r="A8516" i="19"/>
  <c r="B8516" i="19"/>
  <c r="C8516" i="19"/>
  <c r="D8516" i="19"/>
  <c r="E8516" i="19"/>
  <c r="F8516" i="19"/>
  <c r="B8517" i="19"/>
  <c r="C8517" i="19"/>
  <c r="D8517" i="19"/>
  <c r="E8517" i="19"/>
  <c r="F8517" i="19"/>
  <c r="B8518" i="19"/>
  <c r="A8518" i="19" s="1"/>
  <c r="C8518" i="19"/>
  <c r="D8518" i="19"/>
  <c r="E8518" i="19"/>
  <c r="F8518" i="19"/>
  <c r="B8519" i="19"/>
  <c r="A8519" i="19" s="1"/>
  <c r="C8519" i="19"/>
  <c r="D8519" i="19"/>
  <c r="E8519" i="19"/>
  <c r="F8519" i="19"/>
  <c r="B8520" i="19"/>
  <c r="C8520" i="19"/>
  <c r="D8520" i="19"/>
  <c r="E8520" i="19"/>
  <c r="F8520" i="19"/>
  <c r="B8521" i="19"/>
  <c r="A8521" i="19" s="1"/>
  <c r="C8521" i="19"/>
  <c r="D8521" i="19"/>
  <c r="E8521" i="19"/>
  <c r="F8521" i="19" s="1"/>
  <c r="B8522" i="19"/>
  <c r="A8522" i="19" s="1"/>
  <c r="C8522" i="19"/>
  <c r="D8522" i="19"/>
  <c r="E8522" i="19"/>
  <c r="F8522" i="19"/>
  <c r="B8523" i="19"/>
  <c r="A8523" i="19" s="1"/>
  <c r="C8523" i="19"/>
  <c r="D8523" i="19"/>
  <c r="E8523" i="19"/>
  <c r="F8523" i="19" s="1"/>
  <c r="B8524" i="19"/>
  <c r="C8524" i="19"/>
  <c r="D8524" i="19"/>
  <c r="E8524" i="19"/>
  <c r="F8524" i="19"/>
  <c r="A8525" i="19"/>
  <c r="B8525" i="19"/>
  <c r="C8525" i="19"/>
  <c r="D8525" i="19"/>
  <c r="E8525" i="19"/>
  <c r="F8525" i="19" s="1"/>
  <c r="B8526" i="19"/>
  <c r="C8526" i="19"/>
  <c r="D8526" i="19"/>
  <c r="E8526" i="19"/>
  <c r="F8526" i="19"/>
  <c r="B8527" i="19"/>
  <c r="A8527" i="19" s="1"/>
  <c r="C8527" i="19"/>
  <c r="D8527" i="19"/>
  <c r="E8527" i="19"/>
  <c r="F8527" i="19"/>
  <c r="B8528" i="19"/>
  <c r="A8528" i="19" s="1"/>
  <c r="C8528" i="19"/>
  <c r="D8528" i="19"/>
  <c r="E8528" i="19"/>
  <c r="F8528" i="19"/>
  <c r="B8529" i="19"/>
  <c r="A8529" i="19" s="1"/>
  <c r="C8529" i="19"/>
  <c r="D8529" i="19"/>
  <c r="E8529" i="19"/>
  <c r="F8529" i="19"/>
  <c r="B8530" i="19"/>
  <c r="C8530" i="19"/>
  <c r="D8530" i="19"/>
  <c r="E8530" i="19"/>
  <c r="F8530" i="19"/>
  <c r="B8531" i="19"/>
  <c r="C8531" i="19"/>
  <c r="D8531" i="19"/>
  <c r="A8531" i="19" s="1"/>
  <c r="E8531" i="19"/>
  <c r="F8531" i="19"/>
  <c r="B8532" i="19"/>
  <c r="C8532" i="19"/>
  <c r="D8532" i="19"/>
  <c r="E8532" i="19"/>
  <c r="F8532" i="19"/>
  <c r="B8533" i="19"/>
  <c r="C8533" i="19"/>
  <c r="D8533" i="19"/>
  <c r="A8533" i="19" s="1"/>
  <c r="E8533" i="19"/>
  <c r="F8533" i="19" s="1"/>
  <c r="B8534" i="19"/>
  <c r="C8534" i="19"/>
  <c r="D8534" i="19"/>
  <c r="E8534" i="19"/>
  <c r="F8534" i="19"/>
  <c r="B8535" i="19"/>
  <c r="A8535" i="19" s="1"/>
  <c r="C8535" i="19"/>
  <c r="D8535" i="19"/>
  <c r="E8535" i="19"/>
  <c r="F8535" i="19"/>
  <c r="B8536" i="19"/>
  <c r="C8536" i="19"/>
  <c r="D8536" i="19"/>
  <c r="E8536" i="19"/>
  <c r="F8536" i="19"/>
  <c r="B8537" i="19"/>
  <c r="A8537" i="19" s="1"/>
  <c r="C8537" i="19"/>
  <c r="D8537" i="19"/>
  <c r="E8537" i="19"/>
  <c r="F8537" i="19" s="1"/>
  <c r="B8538" i="19"/>
  <c r="A8538" i="19" s="1"/>
  <c r="C8538" i="19"/>
  <c r="D8538" i="19"/>
  <c r="E8538" i="19"/>
  <c r="F8538" i="19"/>
  <c r="B8539" i="19"/>
  <c r="A8539" i="19" s="1"/>
  <c r="C8539" i="19"/>
  <c r="D8539" i="19"/>
  <c r="E8539" i="19"/>
  <c r="F8539" i="19" s="1"/>
  <c r="B8540" i="19"/>
  <c r="C8540" i="19"/>
  <c r="D8540" i="19"/>
  <c r="E8540" i="19"/>
  <c r="F8540" i="19"/>
  <c r="A8541" i="19"/>
  <c r="B8541" i="19"/>
  <c r="C8541" i="19"/>
  <c r="D8541" i="19"/>
  <c r="E8541" i="19"/>
  <c r="F8541" i="19" s="1"/>
  <c r="B8542" i="19"/>
  <c r="C8542" i="19"/>
  <c r="D8542" i="19"/>
  <c r="E8542" i="19"/>
  <c r="F8542" i="19"/>
  <c r="B8543" i="19"/>
  <c r="A8543" i="19" s="1"/>
  <c r="C8543" i="19"/>
  <c r="D8543" i="19"/>
  <c r="E8543" i="19"/>
  <c r="F8543" i="19"/>
  <c r="B8544" i="19"/>
  <c r="A8544" i="19" s="1"/>
  <c r="C8544" i="19"/>
  <c r="D8544" i="19"/>
  <c r="E8544" i="19"/>
  <c r="F8544" i="19"/>
  <c r="B8545" i="19"/>
  <c r="A8545" i="19" s="1"/>
  <c r="C8545" i="19"/>
  <c r="D8545" i="19"/>
  <c r="E8545" i="19"/>
  <c r="F8545" i="19"/>
  <c r="B8546" i="19"/>
  <c r="C8546" i="19"/>
  <c r="D8546" i="19"/>
  <c r="E8546" i="19"/>
  <c r="F8546" i="19"/>
  <c r="B8547" i="19"/>
  <c r="C8547" i="19"/>
  <c r="D8547" i="19"/>
  <c r="A8547" i="19" s="1"/>
  <c r="E8547" i="19"/>
  <c r="F8547" i="19"/>
  <c r="B8548" i="19"/>
  <c r="C8548" i="19"/>
  <c r="D8548" i="19"/>
  <c r="E8548" i="19"/>
  <c r="F8548" i="19"/>
  <c r="B8549" i="19"/>
  <c r="C8549" i="19"/>
  <c r="D8549" i="19"/>
  <c r="A8549" i="19" s="1"/>
  <c r="E8549" i="19"/>
  <c r="F8549" i="19" s="1"/>
  <c r="B8550" i="19"/>
  <c r="C8550" i="19"/>
  <c r="D8550" i="19"/>
  <c r="E8550" i="19"/>
  <c r="F8550" i="19"/>
  <c r="B8551" i="19"/>
  <c r="A8551" i="19" s="1"/>
  <c r="C8551" i="19"/>
  <c r="D8551" i="19"/>
  <c r="E8551" i="19"/>
  <c r="F8551" i="19"/>
  <c r="B8552" i="19"/>
  <c r="C8552" i="19"/>
  <c r="D8552" i="19"/>
  <c r="E8552" i="19"/>
  <c r="F8552" i="19"/>
  <c r="B8553" i="19"/>
  <c r="A8553" i="19" s="1"/>
  <c r="C8553" i="19"/>
  <c r="D8553" i="19"/>
  <c r="E8553" i="19"/>
  <c r="F8553" i="19" s="1"/>
  <c r="B8554" i="19"/>
  <c r="A8554" i="19" s="1"/>
  <c r="C8554" i="19"/>
  <c r="D8554" i="19"/>
  <c r="E8554" i="19"/>
  <c r="F8554" i="19"/>
  <c r="B8555" i="19"/>
  <c r="A8555" i="19" s="1"/>
  <c r="C8555" i="19"/>
  <c r="D8555" i="19"/>
  <c r="E8555" i="19"/>
  <c r="F8555" i="19" s="1"/>
  <c r="B8556" i="19"/>
  <c r="C8556" i="19"/>
  <c r="D8556" i="19"/>
  <c r="E8556" i="19"/>
  <c r="F8556" i="19"/>
  <c r="A8557" i="19"/>
  <c r="B8557" i="19"/>
  <c r="C8557" i="19"/>
  <c r="D8557" i="19"/>
  <c r="E8557" i="19"/>
  <c r="F8557" i="19" s="1"/>
  <c r="B8558" i="19"/>
  <c r="C8558" i="19"/>
  <c r="D8558" i="19"/>
  <c r="E8558" i="19"/>
  <c r="F8558" i="19"/>
  <c r="B8559" i="19"/>
  <c r="A8559" i="19" s="1"/>
  <c r="C8559" i="19"/>
  <c r="D8559" i="19"/>
  <c r="E8559" i="19"/>
  <c r="F8559" i="19"/>
  <c r="B8560" i="19"/>
  <c r="A8560" i="19" s="1"/>
  <c r="C8560" i="19"/>
  <c r="D8560" i="19"/>
  <c r="E8560" i="19"/>
  <c r="F8560" i="19"/>
  <c r="B8561" i="19"/>
  <c r="A8561" i="19" s="1"/>
  <c r="C8561" i="19"/>
  <c r="D8561" i="19"/>
  <c r="E8561" i="19"/>
  <c r="F8561" i="19"/>
  <c r="B8562" i="19"/>
  <c r="C8562" i="19"/>
  <c r="D8562" i="19"/>
  <c r="E8562" i="19"/>
  <c r="F8562" i="19"/>
  <c r="B8563" i="19"/>
  <c r="C8563" i="19"/>
  <c r="D8563" i="19"/>
  <c r="A8563" i="19" s="1"/>
  <c r="E8563" i="19"/>
  <c r="F8563" i="19"/>
  <c r="B8564" i="19"/>
  <c r="C8564" i="19"/>
  <c r="D8564" i="19"/>
  <c r="E8564" i="19"/>
  <c r="F8564" i="19"/>
  <c r="B8565" i="19"/>
  <c r="C8565" i="19"/>
  <c r="D8565" i="19"/>
  <c r="A8565" i="19" s="1"/>
  <c r="E8565" i="19"/>
  <c r="F8565" i="19" s="1"/>
  <c r="B8566" i="19"/>
  <c r="C8566" i="19"/>
  <c r="D8566" i="19"/>
  <c r="E8566" i="19"/>
  <c r="F8566" i="19"/>
  <c r="B8567" i="19"/>
  <c r="A8567" i="19" s="1"/>
  <c r="C8567" i="19"/>
  <c r="D8567" i="19"/>
  <c r="E8567" i="19"/>
  <c r="F8567" i="19"/>
  <c r="B8568" i="19"/>
  <c r="C8568" i="19"/>
  <c r="D8568" i="19"/>
  <c r="E8568" i="19"/>
  <c r="F8568" i="19"/>
  <c r="B8569" i="19"/>
  <c r="A8569" i="19" s="1"/>
  <c r="C8569" i="19"/>
  <c r="D8569" i="19"/>
  <c r="E8569" i="19"/>
  <c r="F8569" i="19" s="1"/>
  <c r="B8570" i="19"/>
  <c r="A8570" i="19" s="1"/>
  <c r="C8570" i="19"/>
  <c r="D8570" i="19"/>
  <c r="E8570" i="19"/>
  <c r="F8570" i="19"/>
  <c r="B8571" i="19"/>
  <c r="A8571" i="19" s="1"/>
  <c r="C8571" i="19"/>
  <c r="D8571" i="19"/>
  <c r="E8571" i="19"/>
  <c r="F8571" i="19" s="1"/>
  <c r="B8572" i="19"/>
  <c r="C8572" i="19"/>
  <c r="D8572" i="19"/>
  <c r="E8572" i="19"/>
  <c r="F8572" i="19"/>
  <c r="A8573" i="19"/>
  <c r="B8573" i="19"/>
  <c r="C8573" i="19"/>
  <c r="D8573" i="19"/>
  <c r="E8573" i="19"/>
  <c r="F8573" i="19" s="1"/>
  <c r="B8574" i="19"/>
  <c r="C8574" i="19"/>
  <c r="D8574" i="19"/>
  <c r="E8574" i="19"/>
  <c r="F8574" i="19"/>
  <c r="B8575" i="19"/>
  <c r="A8575" i="19" s="1"/>
  <c r="C8575" i="19"/>
  <c r="D8575" i="19"/>
  <c r="E8575" i="19"/>
  <c r="F8575" i="19"/>
  <c r="B8576" i="19"/>
  <c r="A8576" i="19" s="1"/>
  <c r="C8576" i="19"/>
  <c r="D8576" i="19"/>
  <c r="E8576" i="19"/>
  <c r="F8576" i="19"/>
  <c r="B8577" i="19"/>
  <c r="A8577" i="19" s="1"/>
  <c r="C8577" i="19"/>
  <c r="D8577" i="19"/>
  <c r="E8577" i="19"/>
  <c r="F8577" i="19"/>
  <c r="B8578" i="19"/>
  <c r="C8578" i="19"/>
  <c r="D8578" i="19"/>
  <c r="E8578" i="19"/>
  <c r="F8578" i="19"/>
  <c r="B8579" i="19"/>
  <c r="C8579" i="19"/>
  <c r="D8579" i="19"/>
  <c r="A8579" i="19" s="1"/>
  <c r="E8579" i="19"/>
  <c r="F8579" i="19"/>
  <c r="B8580" i="19"/>
  <c r="C8580" i="19"/>
  <c r="D8580" i="19"/>
  <c r="E8580" i="19"/>
  <c r="F8580" i="19"/>
  <c r="B8581" i="19"/>
  <c r="C8581" i="19"/>
  <c r="D8581" i="19"/>
  <c r="A8581" i="19" s="1"/>
  <c r="E8581" i="19"/>
  <c r="F8581" i="19" s="1"/>
  <c r="B8582" i="19"/>
  <c r="C8582" i="19"/>
  <c r="D8582" i="19"/>
  <c r="E8582" i="19"/>
  <c r="F8582" i="19"/>
  <c r="B8583" i="19"/>
  <c r="A8583" i="19" s="1"/>
  <c r="C8583" i="19"/>
  <c r="D8583" i="19"/>
  <c r="E8583" i="19"/>
  <c r="F8583" i="19"/>
  <c r="B8584" i="19"/>
  <c r="C8584" i="19"/>
  <c r="D8584" i="19"/>
  <c r="E8584" i="19"/>
  <c r="F8584" i="19"/>
  <c r="B8585" i="19"/>
  <c r="A8585" i="19" s="1"/>
  <c r="C8585" i="19"/>
  <c r="D8585" i="19"/>
  <c r="E8585" i="19"/>
  <c r="F8585" i="19" s="1"/>
  <c r="B8586" i="19"/>
  <c r="A8586" i="19" s="1"/>
  <c r="C8586" i="19"/>
  <c r="D8586" i="19"/>
  <c r="E8586" i="19"/>
  <c r="F8586" i="19"/>
  <c r="B8587" i="19"/>
  <c r="A8587" i="19" s="1"/>
  <c r="C8587" i="19"/>
  <c r="D8587" i="19"/>
  <c r="E8587" i="19"/>
  <c r="F8587" i="19" s="1"/>
  <c r="B8588" i="19"/>
  <c r="C8588" i="19"/>
  <c r="D8588" i="19"/>
  <c r="E8588" i="19"/>
  <c r="F8588" i="19"/>
  <c r="A8589" i="19"/>
  <c r="B8589" i="19"/>
  <c r="C8589" i="19"/>
  <c r="D8589" i="19"/>
  <c r="E8589" i="19"/>
  <c r="F8589" i="19" s="1"/>
  <c r="B8590" i="19"/>
  <c r="C8590" i="19"/>
  <c r="D8590" i="19"/>
  <c r="E8590" i="19"/>
  <c r="F8590" i="19"/>
  <c r="B8591" i="19"/>
  <c r="A8591" i="19" s="1"/>
  <c r="C8591" i="19"/>
  <c r="D8591" i="19"/>
  <c r="E8591" i="19"/>
  <c r="F8591" i="19"/>
  <c r="B8592" i="19"/>
  <c r="A8592" i="19" s="1"/>
  <c r="C8592" i="19"/>
  <c r="D8592" i="19"/>
  <c r="E8592" i="19"/>
  <c r="F8592" i="19"/>
  <c r="B8593" i="19"/>
  <c r="A8593" i="19" s="1"/>
  <c r="C8593" i="19"/>
  <c r="D8593" i="19"/>
  <c r="E8593" i="19"/>
  <c r="F8593" i="19"/>
  <c r="B8594" i="19"/>
  <c r="C8594" i="19"/>
  <c r="D8594" i="19"/>
  <c r="E8594" i="19"/>
  <c r="F8594" i="19"/>
  <c r="B8595" i="19"/>
  <c r="C8595" i="19"/>
  <c r="D8595" i="19"/>
  <c r="A8595" i="19" s="1"/>
  <c r="E8595" i="19"/>
  <c r="F8595" i="19"/>
  <c r="B8596" i="19"/>
  <c r="C8596" i="19"/>
  <c r="D8596" i="19"/>
  <c r="E8596" i="19"/>
  <c r="F8596" i="19"/>
  <c r="B8597" i="19"/>
  <c r="C8597" i="19"/>
  <c r="D8597" i="19"/>
  <c r="A8597" i="19" s="1"/>
  <c r="E8597" i="19"/>
  <c r="F8597" i="19" s="1"/>
  <c r="B8598" i="19"/>
  <c r="C8598" i="19"/>
  <c r="D8598" i="19"/>
  <c r="E8598" i="19"/>
  <c r="F8598" i="19"/>
  <c r="B8599" i="19"/>
  <c r="A8599" i="19" s="1"/>
  <c r="C8599" i="19"/>
  <c r="D8599" i="19"/>
  <c r="E8599" i="19"/>
  <c r="F8599" i="19"/>
  <c r="B8600" i="19"/>
  <c r="C8600" i="19"/>
  <c r="D8600" i="19"/>
  <c r="E8600" i="19"/>
  <c r="F8600" i="19"/>
  <c r="B8601" i="19"/>
  <c r="A8601" i="19" s="1"/>
  <c r="C8601" i="19"/>
  <c r="D8601" i="19"/>
  <c r="E8601" i="19"/>
  <c r="F8601" i="19" s="1"/>
  <c r="B8602" i="19"/>
  <c r="A8602" i="19" s="1"/>
  <c r="C8602" i="19"/>
  <c r="D8602" i="19"/>
  <c r="E8602" i="19"/>
  <c r="F8602" i="19"/>
  <c r="B8603" i="19"/>
  <c r="A8603" i="19" s="1"/>
  <c r="C8603" i="19"/>
  <c r="D8603" i="19"/>
  <c r="E8603" i="19"/>
  <c r="F8603" i="19" s="1"/>
  <c r="B8604" i="19"/>
  <c r="C8604" i="19"/>
  <c r="D8604" i="19"/>
  <c r="E8604" i="19"/>
  <c r="F8604" i="19"/>
  <c r="A8605" i="19"/>
  <c r="B8605" i="19"/>
  <c r="C8605" i="19"/>
  <c r="D8605" i="19"/>
  <c r="E8605" i="19"/>
  <c r="F8605" i="19" s="1"/>
  <c r="B8606" i="19"/>
  <c r="C8606" i="19"/>
  <c r="D8606" i="19"/>
  <c r="E8606" i="19"/>
  <c r="F8606" i="19"/>
  <c r="B8607" i="19"/>
  <c r="A8607" i="19" s="1"/>
  <c r="C8607" i="19"/>
  <c r="D8607" i="19"/>
  <c r="E8607" i="19"/>
  <c r="F8607" i="19"/>
  <c r="B8608" i="19"/>
  <c r="A8608" i="19" s="1"/>
  <c r="C8608" i="19"/>
  <c r="D8608" i="19"/>
  <c r="E8608" i="19"/>
  <c r="F8608" i="19"/>
  <c r="B8609" i="19"/>
  <c r="A8609" i="19" s="1"/>
  <c r="C8609" i="19"/>
  <c r="D8609" i="19"/>
  <c r="E8609" i="19"/>
  <c r="F8609" i="19"/>
  <c r="B8610" i="19"/>
  <c r="C8610" i="19"/>
  <c r="D8610" i="19"/>
  <c r="E8610" i="19"/>
  <c r="F8610" i="19"/>
  <c r="B8611" i="19"/>
  <c r="C8611" i="19"/>
  <c r="D8611" i="19"/>
  <c r="A8611" i="19" s="1"/>
  <c r="E8611" i="19"/>
  <c r="F8611" i="19"/>
  <c r="B8612" i="19"/>
  <c r="C8612" i="19"/>
  <c r="D8612" i="19"/>
  <c r="E8612" i="19"/>
  <c r="F8612" i="19"/>
  <c r="B8613" i="19"/>
  <c r="C8613" i="19"/>
  <c r="D8613" i="19"/>
  <c r="A8613" i="19" s="1"/>
  <c r="E8613" i="19"/>
  <c r="F8613" i="19" s="1"/>
  <c r="B8614" i="19"/>
  <c r="C8614" i="19"/>
  <c r="D8614" i="19"/>
  <c r="E8614" i="19"/>
  <c r="F8614" i="19"/>
  <c r="B8615" i="19"/>
  <c r="A8615" i="19" s="1"/>
  <c r="C8615" i="19"/>
  <c r="D8615" i="19"/>
  <c r="E8615" i="19"/>
  <c r="F8615" i="19"/>
  <c r="B8616" i="19"/>
  <c r="C8616" i="19"/>
  <c r="D8616" i="19"/>
  <c r="E8616" i="19"/>
  <c r="F8616" i="19"/>
  <c r="B8617" i="19"/>
  <c r="A8617" i="19" s="1"/>
  <c r="C8617" i="19"/>
  <c r="D8617" i="19"/>
  <c r="E8617" i="19"/>
  <c r="F8617" i="19" s="1"/>
  <c r="B8618" i="19"/>
  <c r="A8618" i="19" s="1"/>
  <c r="C8618" i="19"/>
  <c r="D8618" i="19"/>
  <c r="E8618" i="19"/>
  <c r="F8618" i="19"/>
  <c r="B8619" i="19"/>
  <c r="A8619" i="19" s="1"/>
  <c r="C8619" i="19"/>
  <c r="D8619" i="19"/>
  <c r="E8619" i="19"/>
  <c r="F8619" i="19" s="1"/>
  <c r="B8620" i="19"/>
  <c r="C8620" i="19"/>
  <c r="D8620" i="19"/>
  <c r="E8620" i="19"/>
  <c r="F8620" i="19"/>
  <c r="A8621" i="19"/>
  <c r="B8621" i="19"/>
  <c r="C8621" i="19"/>
  <c r="D8621" i="19"/>
  <c r="E8621" i="19"/>
  <c r="F8621" i="19" s="1"/>
  <c r="B8622" i="19"/>
  <c r="C8622" i="19"/>
  <c r="D8622" i="19"/>
  <c r="E8622" i="19"/>
  <c r="F8622" i="19"/>
  <c r="B8623" i="19"/>
  <c r="A8623" i="19" s="1"/>
  <c r="C8623" i="19"/>
  <c r="D8623" i="19"/>
  <c r="E8623" i="19"/>
  <c r="F8623" i="19"/>
  <c r="B8624" i="19"/>
  <c r="A8624" i="19" s="1"/>
  <c r="C8624" i="19"/>
  <c r="D8624" i="19"/>
  <c r="E8624" i="19"/>
  <c r="F8624" i="19"/>
  <c r="A8625" i="19"/>
  <c r="B8625" i="19"/>
  <c r="C8625" i="19"/>
  <c r="D8625" i="19"/>
  <c r="E8625" i="19"/>
  <c r="F8625" i="19"/>
  <c r="B8626" i="19"/>
  <c r="C8626" i="19"/>
  <c r="D8626" i="19"/>
  <c r="E8626" i="19"/>
  <c r="F8626" i="19"/>
  <c r="B8627" i="19"/>
  <c r="C8627" i="19"/>
  <c r="D8627" i="19"/>
  <c r="A8627" i="19" s="1"/>
  <c r="E8627" i="19"/>
  <c r="F8627" i="19"/>
  <c r="B8628" i="19"/>
  <c r="A8628" i="19" s="1"/>
  <c r="C8628" i="19"/>
  <c r="D8628" i="19"/>
  <c r="E8628" i="19"/>
  <c r="F8628" i="19"/>
  <c r="B8629" i="19"/>
  <c r="C8629" i="19"/>
  <c r="D8629" i="19"/>
  <c r="A8629" i="19" s="1"/>
  <c r="E8629" i="19"/>
  <c r="F8629" i="19" s="1"/>
  <c r="B8630" i="19"/>
  <c r="C8630" i="19"/>
  <c r="D8630" i="19"/>
  <c r="E8630" i="19"/>
  <c r="F8630" i="19"/>
  <c r="B8631" i="19"/>
  <c r="A8631" i="19" s="1"/>
  <c r="C8631" i="19"/>
  <c r="D8631" i="19"/>
  <c r="E8631" i="19"/>
  <c r="F8631" i="19"/>
  <c r="B8632" i="19"/>
  <c r="C8632" i="19"/>
  <c r="D8632" i="19"/>
  <c r="E8632" i="19"/>
  <c r="F8632" i="19"/>
  <c r="B8633" i="19"/>
  <c r="A8633" i="19" s="1"/>
  <c r="C8633" i="19"/>
  <c r="D8633" i="19"/>
  <c r="E8633" i="19"/>
  <c r="F8633" i="19" s="1"/>
  <c r="B8634" i="19"/>
  <c r="A8634" i="19" s="1"/>
  <c r="C8634" i="19"/>
  <c r="D8634" i="19"/>
  <c r="E8634" i="19"/>
  <c r="F8634" i="19"/>
  <c r="B8635" i="19"/>
  <c r="A8635" i="19" s="1"/>
  <c r="C8635" i="19"/>
  <c r="D8635" i="19"/>
  <c r="E8635" i="19"/>
  <c r="F8635" i="19" s="1"/>
  <c r="B8636" i="19"/>
  <c r="C8636" i="19"/>
  <c r="D8636" i="19"/>
  <c r="E8636" i="19"/>
  <c r="F8636" i="19"/>
  <c r="A8637" i="19"/>
  <c r="B8637" i="19"/>
  <c r="C8637" i="19"/>
  <c r="D8637" i="19"/>
  <c r="E8637" i="19"/>
  <c r="F8637" i="19" s="1"/>
  <c r="B8638" i="19"/>
  <c r="C8638" i="19"/>
  <c r="D8638" i="19"/>
  <c r="E8638" i="19"/>
  <c r="F8638" i="19"/>
  <c r="B8639" i="19"/>
  <c r="A8639" i="19" s="1"/>
  <c r="C8639" i="19"/>
  <c r="D8639" i="19"/>
  <c r="E8639" i="19"/>
  <c r="F8639" i="19"/>
  <c r="B8640" i="19"/>
  <c r="A8640" i="19" s="1"/>
  <c r="C8640" i="19"/>
  <c r="D8640" i="19"/>
  <c r="E8640" i="19"/>
  <c r="F8640" i="19"/>
  <c r="A8641" i="19"/>
  <c r="B8641" i="19"/>
  <c r="C8641" i="19"/>
  <c r="D8641" i="19"/>
  <c r="E8641" i="19"/>
  <c r="F8641" i="19"/>
  <c r="B8642" i="19"/>
  <c r="C8642" i="19"/>
  <c r="D8642" i="19"/>
  <c r="E8642" i="19"/>
  <c r="F8642" i="19"/>
  <c r="B8643" i="19"/>
  <c r="C8643" i="19"/>
  <c r="D8643" i="19"/>
  <c r="A8643" i="19" s="1"/>
  <c r="E8643" i="19"/>
  <c r="F8643" i="19"/>
  <c r="B8644" i="19"/>
  <c r="A8644" i="19" s="1"/>
  <c r="C8644" i="19"/>
  <c r="D8644" i="19"/>
  <c r="E8644" i="19"/>
  <c r="F8644" i="19"/>
  <c r="B8645" i="19"/>
  <c r="C8645" i="19"/>
  <c r="D8645" i="19"/>
  <c r="A8645" i="19" s="1"/>
  <c r="E8645" i="19"/>
  <c r="F8645" i="19" s="1"/>
  <c r="B8646" i="19"/>
  <c r="C8646" i="19"/>
  <c r="D8646" i="19"/>
  <c r="E8646" i="19"/>
  <c r="F8646" i="19"/>
  <c r="B8647" i="19"/>
  <c r="A8647" i="19" s="1"/>
  <c r="C8647" i="19"/>
  <c r="D8647" i="19"/>
  <c r="E8647" i="19"/>
  <c r="F8647" i="19"/>
  <c r="B8648" i="19"/>
  <c r="C8648" i="19"/>
  <c r="D8648" i="19"/>
  <c r="E8648" i="19"/>
  <c r="F8648" i="19"/>
  <c r="B8649" i="19"/>
  <c r="A8649" i="19" s="1"/>
  <c r="C8649" i="19"/>
  <c r="D8649" i="19"/>
  <c r="E8649" i="19"/>
  <c r="F8649" i="19" s="1"/>
  <c r="B8650" i="19"/>
  <c r="A8650" i="19" s="1"/>
  <c r="C8650" i="19"/>
  <c r="D8650" i="19"/>
  <c r="E8650" i="19"/>
  <c r="F8650" i="19"/>
  <c r="B8651" i="19"/>
  <c r="A8651" i="19" s="1"/>
  <c r="C8651" i="19"/>
  <c r="D8651" i="19"/>
  <c r="E8651" i="19"/>
  <c r="F8651" i="19" s="1"/>
  <c r="B8652" i="19"/>
  <c r="C8652" i="19"/>
  <c r="D8652" i="19"/>
  <c r="E8652" i="19"/>
  <c r="F8652" i="19"/>
  <c r="A8653" i="19"/>
  <c r="B8653" i="19"/>
  <c r="C8653" i="19"/>
  <c r="D8653" i="19"/>
  <c r="E8653" i="19"/>
  <c r="F8653" i="19" s="1"/>
  <c r="B8654" i="19"/>
  <c r="C8654" i="19"/>
  <c r="D8654" i="19"/>
  <c r="E8654" i="19"/>
  <c r="F8654" i="19"/>
  <c r="B8655" i="19"/>
  <c r="A8655" i="19" s="1"/>
  <c r="C8655" i="19"/>
  <c r="D8655" i="19"/>
  <c r="E8655" i="19"/>
  <c r="F8655" i="19"/>
  <c r="B8656" i="19"/>
  <c r="A8656" i="19" s="1"/>
  <c r="C8656" i="19"/>
  <c r="D8656" i="19"/>
  <c r="E8656" i="19"/>
  <c r="F8656" i="19"/>
  <c r="A8657" i="19"/>
  <c r="B8657" i="19"/>
  <c r="C8657" i="19"/>
  <c r="D8657" i="19"/>
  <c r="E8657" i="19"/>
  <c r="F8657" i="19"/>
  <c r="B8658" i="19"/>
  <c r="C8658" i="19"/>
  <c r="D8658" i="19"/>
  <c r="E8658" i="19"/>
  <c r="F8658" i="19"/>
  <c r="B8659" i="19"/>
  <c r="C8659" i="19"/>
  <c r="D8659" i="19"/>
  <c r="A8659" i="19" s="1"/>
  <c r="E8659" i="19"/>
  <c r="F8659" i="19"/>
  <c r="B8660" i="19"/>
  <c r="A8660" i="19" s="1"/>
  <c r="C8660" i="19"/>
  <c r="D8660" i="19"/>
  <c r="E8660" i="19"/>
  <c r="F8660" i="19"/>
  <c r="B8661" i="19"/>
  <c r="C8661" i="19"/>
  <c r="D8661" i="19"/>
  <c r="A8661" i="19" s="1"/>
  <c r="E8661" i="19"/>
  <c r="F8661" i="19" s="1"/>
  <c r="B8662" i="19"/>
  <c r="C8662" i="19"/>
  <c r="D8662" i="19"/>
  <c r="E8662" i="19"/>
  <c r="F8662" i="19"/>
  <c r="B8663" i="19"/>
  <c r="A8663" i="19" s="1"/>
  <c r="C8663" i="19"/>
  <c r="D8663" i="19"/>
  <c r="E8663" i="19"/>
  <c r="F8663" i="19"/>
  <c r="B8664" i="19"/>
  <c r="C8664" i="19"/>
  <c r="D8664" i="19"/>
  <c r="E8664" i="19"/>
  <c r="F8664" i="19"/>
  <c r="B8665" i="19"/>
  <c r="A8665" i="19" s="1"/>
  <c r="C8665" i="19"/>
  <c r="D8665" i="19"/>
  <c r="E8665" i="19"/>
  <c r="F8665" i="19" s="1"/>
  <c r="B8666" i="19"/>
  <c r="A8666" i="19" s="1"/>
  <c r="C8666" i="19"/>
  <c r="D8666" i="19"/>
  <c r="E8666" i="19"/>
  <c r="F8666" i="19"/>
  <c r="B8667" i="19"/>
  <c r="A8667" i="19" s="1"/>
  <c r="C8667" i="19"/>
  <c r="D8667" i="19"/>
  <c r="E8667" i="19"/>
  <c r="F8667" i="19" s="1"/>
  <c r="B8668" i="19"/>
  <c r="C8668" i="19"/>
  <c r="D8668" i="19"/>
  <c r="E8668" i="19"/>
  <c r="F8668" i="19"/>
  <c r="A8669" i="19"/>
  <c r="B8669" i="19"/>
  <c r="C8669" i="19"/>
  <c r="D8669" i="19"/>
  <c r="E8669" i="19"/>
  <c r="F8669" i="19" s="1"/>
  <c r="B8670" i="19"/>
  <c r="C8670" i="19"/>
  <c r="D8670" i="19"/>
  <c r="E8670" i="19"/>
  <c r="F8670" i="19"/>
  <c r="B8671" i="19"/>
  <c r="A8671" i="19" s="1"/>
  <c r="C8671" i="19"/>
  <c r="D8671" i="19"/>
  <c r="E8671" i="19"/>
  <c r="F8671" i="19"/>
  <c r="B8672" i="19"/>
  <c r="A8672" i="19" s="1"/>
  <c r="C8672" i="19"/>
  <c r="D8672" i="19"/>
  <c r="E8672" i="19"/>
  <c r="F8672" i="19"/>
  <c r="A8673" i="19"/>
  <c r="B8673" i="19"/>
  <c r="C8673" i="19"/>
  <c r="D8673" i="19"/>
  <c r="E8673" i="19"/>
  <c r="F8673" i="19"/>
  <c r="B8674" i="19"/>
  <c r="C8674" i="19"/>
  <c r="D8674" i="19"/>
  <c r="E8674" i="19"/>
  <c r="F8674" i="19"/>
  <c r="B8675" i="19"/>
  <c r="C8675" i="19"/>
  <c r="D8675" i="19"/>
  <c r="A8675" i="19" s="1"/>
  <c r="E8675" i="19"/>
  <c r="F8675" i="19"/>
  <c r="B8676" i="19"/>
  <c r="A8676" i="19" s="1"/>
  <c r="C8676" i="19"/>
  <c r="D8676" i="19"/>
  <c r="E8676" i="19"/>
  <c r="F8676" i="19"/>
  <c r="B8677" i="19"/>
  <c r="C8677" i="19"/>
  <c r="D8677" i="19"/>
  <c r="A8677" i="19" s="1"/>
  <c r="E8677" i="19"/>
  <c r="F8677" i="19" s="1"/>
  <c r="B8678" i="19"/>
  <c r="C8678" i="19"/>
  <c r="D8678" i="19"/>
  <c r="E8678" i="19"/>
  <c r="F8678" i="19"/>
  <c r="B8679" i="19"/>
  <c r="A8679" i="19" s="1"/>
  <c r="C8679" i="19"/>
  <c r="D8679" i="19"/>
  <c r="E8679" i="19"/>
  <c r="F8679" i="19"/>
  <c r="B8680" i="19"/>
  <c r="C8680" i="19"/>
  <c r="D8680" i="19"/>
  <c r="E8680" i="19"/>
  <c r="F8680" i="19"/>
  <c r="B8681" i="19"/>
  <c r="A8681" i="19" s="1"/>
  <c r="C8681" i="19"/>
  <c r="D8681" i="19"/>
  <c r="E8681" i="19"/>
  <c r="F8681" i="19" s="1"/>
  <c r="B8682" i="19"/>
  <c r="A8682" i="19" s="1"/>
  <c r="C8682" i="19"/>
  <c r="D8682" i="19"/>
  <c r="E8682" i="19"/>
  <c r="F8682" i="19"/>
  <c r="B8683" i="19"/>
  <c r="A8683" i="19" s="1"/>
  <c r="C8683" i="19"/>
  <c r="D8683" i="19"/>
  <c r="E8683" i="19"/>
  <c r="F8683" i="19" s="1"/>
  <c r="B8684" i="19"/>
  <c r="C8684" i="19"/>
  <c r="D8684" i="19"/>
  <c r="E8684" i="19"/>
  <c r="F8684" i="19"/>
  <c r="A8685" i="19"/>
  <c r="B8685" i="19"/>
  <c r="C8685" i="19"/>
  <c r="D8685" i="19"/>
  <c r="E8685" i="19"/>
  <c r="F8685" i="19" s="1"/>
  <c r="B8686" i="19"/>
  <c r="C8686" i="19"/>
  <c r="D8686" i="19"/>
  <c r="E8686" i="19"/>
  <c r="F8686" i="19"/>
  <c r="B8687" i="19"/>
  <c r="A8687" i="19" s="1"/>
  <c r="C8687" i="19"/>
  <c r="D8687" i="19"/>
  <c r="E8687" i="19"/>
  <c r="F8687" i="19"/>
  <c r="B8688" i="19"/>
  <c r="A8688" i="19" s="1"/>
  <c r="C8688" i="19"/>
  <c r="D8688" i="19"/>
  <c r="E8688" i="19"/>
  <c r="F8688" i="19"/>
  <c r="A8689" i="19"/>
  <c r="B8689" i="19"/>
  <c r="C8689" i="19"/>
  <c r="D8689" i="19"/>
  <c r="E8689" i="19"/>
  <c r="F8689" i="19"/>
  <c r="B8690" i="19"/>
  <c r="C8690" i="19"/>
  <c r="D8690" i="19"/>
  <c r="E8690" i="19"/>
  <c r="F8690" i="19"/>
  <c r="B8691" i="19"/>
  <c r="C8691" i="19"/>
  <c r="D8691" i="19"/>
  <c r="A8691" i="19" s="1"/>
  <c r="E8691" i="19"/>
  <c r="F8691" i="19"/>
  <c r="B8692" i="19"/>
  <c r="A8692" i="19" s="1"/>
  <c r="C8692" i="19"/>
  <c r="D8692" i="19"/>
  <c r="E8692" i="19"/>
  <c r="F8692" i="19"/>
  <c r="B8693" i="19"/>
  <c r="C8693" i="19"/>
  <c r="D8693" i="19"/>
  <c r="A8693" i="19" s="1"/>
  <c r="E8693" i="19"/>
  <c r="F8693" i="19" s="1"/>
  <c r="B8694" i="19"/>
  <c r="C8694" i="19"/>
  <c r="D8694" i="19"/>
  <c r="E8694" i="19"/>
  <c r="F8694" i="19"/>
  <c r="B8695" i="19"/>
  <c r="A8695" i="19" s="1"/>
  <c r="C8695" i="19"/>
  <c r="D8695" i="19"/>
  <c r="E8695" i="19"/>
  <c r="F8695" i="19"/>
  <c r="B8696" i="19"/>
  <c r="C8696" i="19"/>
  <c r="D8696" i="19"/>
  <c r="E8696" i="19"/>
  <c r="F8696" i="19"/>
  <c r="B8697" i="19"/>
  <c r="A8697" i="19" s="1"/>
  <c r="C8697" i="19"/>
  <c r="D8697" i="19"/>
  <c r="E8697" i="19"/>
  <c r="F8697" i="19" s="1"/>
  <c r="B8698" i="19"/>
  <c r="A8698" i="19" s="1"/>
  <c r="C8698" i="19"/>
  <c r="D8698" i="19"/>
  <c r="E8698" i="19"/>
  <c r="F8698" i="19"/>
  <c r="B8699" i="19"/>
  <c r="A8699" i="19" s="1"/>
  <c r="C8699" i="19"/>
  <c r="D8699" i="19"/>
  <c r="E8699" i="19"/>
  <c r="F8699" i="19" s="1"/>
  <c r="B8700" i="19"/>
  <c r="C8700" i="19"/>
  <c r="D8700" i="19"/>
  <c r="E8700" i="19"/>
  <c r="F8700" i="19"/>
  <c r="A8701" i="19"/>
  <c r="B8701" i="19"/>
  <c r="C8701" i="19"/>
  <c r="D8701" i="19"/>
  <c r="E8701" i="19"/>
  <c r="F8701" i="19" s="1"/>
  <c r="B8702" i="19"/>
  <c r="C8702" i="19"/>
  <c r="D8702" i="19"/>
  <c r="E8702" i="19"/>
  <c r="F8702" i="19"/>
  <c r="B8703" i="19"/>
  <c r="A8703" i="19" s="1"/>
  <c r="C8703" i="19"/>
  <c r="D8703" i="19"/>
  <c r="E8703" i="19"/>
  <c r="F8703" i="19"/>
  <c r="B8704" i="19"/>
  <c r="A8704" i="19" s="1"/>
  <c r="C8704" i="19"/>
  <c r="D8704" i="19"/>
  <c r="E8704" i="19"/>
  <c r="F8704" i="19"/>
  <c r="A8705" i="19"/>
  <c r="B8705" i="19"/>
  <c r="C8705" i="19"/>
  <c r="D8705" i="19"/>
  <c r="E8705" i="19"/>
  <c r="F8705" i="19"/>
  <c r="B8706" i="19"/>
  <c r="C8706" i="19"/>
  <c r="D8706" i="19"/>
  <c r="E8706" i="19"/>
  <c r="F8706" i="19"/>
  <c r="B8707" i="19"/>
  <c r="C8707" i="19"/>
  <c r="D8707" i="19"/>
  <c r="A8707" i="19" s="1"/>
  <c r="E8707" i="19"/>
  <c r="F8707" i="19"/>
  <c r="B8708" i="19"/>
  <c r="A8708" i="19" s="1"/>
  <c r="C8708" i="19"/>
  <c r="D8708" i="19"/>
  <c r="E8708" i="19"/>
  <c r="F8708" i="19"/>
  <c r="B8709" i="19"/>
  <c r="C8709" i="19"/>
  <c r="D8709" i="19"/>
  <c r="A8709" i="19" s="1"/>
  <c r="E8709" i="19"/>
  <c r="F8709" i="19" s="1"/>
  <c r="B8710" i="19"/>
  <c r="C8710" i="19"/>
  <c r="D8710" i="19"/>
  <c r="E8710" i="19"/>
  <c r="F8710" i="19"/>
  <c r="B8711" i="19"/>
  <c r="A8711" i="19" s="1"/>
  <c r="C8711" i="19"/>
  <c r="D8711" i="19"/>
  <c r="E8711" i="19"/>
  <c r="F8711" i="19"/>
  <c r="B8712" i="19"/>
  <c r="C8712" i="19"/>
  <c r="D8712" i="19"/>
  <c r="E8712" i="19"/>
  <c r="F8712" i="19"/>
  <c r="B8713" i="19"/>
  <c r="A8713" i="19" s="1"/>
  <c r="C8713" i="19"/>
  <c r="D8713" i="19"/>
  <c r="E8713" i="19"/>
  <c r="F8713" i="19" s="1"/>
  <c r="B8714" i="19"/>
  <c r="A8714" i="19" s="1"/>
  <c r="C8714" i="19"/>
  <c r="D8714" i="19"/>
  <c r="E8714" i="19"/>
  <c r="F8714" i="19"/>
  <c r="B8715" i="19"/>
  <c r="A8715" i="19" s="1"/>
  <c r="C8715" i="19"/>
  <c r="D8715" i="19"/>
  <c r="E8715" i="19"/>
  <c r="F8715" i="19" s="1"/>
  <c r="B8716" i="19"/>
  <c r="C8716" i="19"/>
  <c r="D8716" i="19"/>
  <c r="E8716" i="19"/>
  <c r="F8716" i="19"/>
  <c r="A8717" i="19"/>
  <c r="B8717" i="19"/>
  <c r="C8717" i="19"/>
  <c r="D8717" i="19"/>
  <c r="E8717" i="19"/>
  <c r="F8717" i="19" s="1"/>
  <c r="B8718" i="19"/>
  <c r="C8718" i="19"/>
  <c r="D8718" i="19"/>
  <c r="E8718" i="19"/>
  <c r="F8718" i="19"/>
  <c r="B8719" i="19"/>
  <c r="A8719" i="19" s="1"/>
  <c r="C8719" i="19"/>
  <c r="D8719" i="19"/>
  <c r="E8719" i="19"/>
  <c r="F8719" i="19"/>
  <c r="B8720" i="19"/>
  <c r="A8720" i="19" s="1"/>
  <c r="C8720" i="19"/>
  <c r="D8720" i="19"/>
  <c r="E8720" i="19"/>
  <c r="F8720" i="19"/>
  <c r="A8721" i="19"/>
  <c r="B8721" i="19"/>
  <c r="C8721" i="19"/>
  <c r="D8721" i="19"/>
  <c r="E8721" i="19"/>
  <c r="F8721" i="19"/>
  <c r="B8722" i="19"/>
  <c r="C8722" i="19"/>
  <c r="D8722" i="19"/>
  <c r="E8722" i="19"/>
  <c r="F8722" i="19"/>
  <c r="B8723" i="19"/>
  <c r="C8723" i="19"/>
  <c r="D8723" i="19"/>
  <c r="A8723" i="19" s="1"/>
  <c r="E8723" i="19"/>
  <c r="F8723" i="19"/>
  <c r="B8724" i="19"/>
  <c r="A8724" i="19" s="1"/>
  <c r="C8724" i="19"/>
  <c r="D8724" i="19"/>
  <c r="E8724" i="19"/>
  <c r="F8724" i="19"/>
  <c r="B8725" i="19"/>
  <c r="C8725" i="19"/>
  <c r="D8725" i="19"/>
  <c r="A8725" i="19" s="1"/>
  <c r="E8725" i="19"/>
  <c r="F8725" i="19" s="1"/>
  <c r="B8726" i="19"/>
  <c r="C8726" i="19"/>
  <c r="D8726" i="19"/>
  <c r="E8726" i="19"/>
  <c r="F8726" i="19"/>
  <c r="B8727" i="19"/>
  <c r="A8727" i="19" s="1"/>
  <c r="C8727" i="19"/>
  <c r="D8727" i="19"/>
  <c r="E8727" i="19"/>
  <c r="F8727" i="19"/>
  <c r="B8728" i="19"/>
  <c r="C8728" i="19"/>
  <c r="D8728" i="19"/>
  <c r="E8728" i="19"/>
  <c r="F8728" i="19"/>
  <c r="B8729" i="19"/>
  <c r="A8729" i="19" s="1"/>
  <c r="C8729" i="19"/>
  <c r="D8729" i="19"/>
  <c r="E8729" i="19"/>
  <c r="F8729" i="19" s="1"/>
  <c r="B8730" i="19"/>
  <c r="A8730" i="19" s="1"/>
  <c r="C8730" i="19"/>
  <c r="D8730" i="19"/>
  <c r="E8730" i="19"/>
  <c r="F8730" i="19"/>
  <c r="B8731" i="19"/>
  <c r="A8731" i="19" s="1"/>
  <c r="C8731" i="19"/>
  <c r="D8731" i="19"/>
  <c r="E8731" i="19"/>
  <c r="F8731" i="19" s="1"/>
  <c r="B8732" i="19"/>
  <c r="C8732" i="19"/>
  <c r="D8732" i="19"/>
  <c r="E8732" i="19"/>
  <c r="F8732" i="19"/>
  <c r="A8733" i="19"/>
  <c r="B8733" i="19"/>
  <c r="C8733" i="19"/>
  <c r="D8733" i="19"/>
  <c r="E8733" i="19"/>
  <c r="F8733" i="19" s="1"/>
  <c r="B8734" i="19"/>
  <c r="C8734" i="19"/>
  <c r="D8734" i="19"/>
  <c r="E8734" i="19"/>
  <c r="F8734" i="19"/>
  <c r="B8735" i="19"/>
  <c r="A8735" i="19" s="1"/>
  <c r="C8735" i="19"/>
  <c r="D8735" i="19"/>
  <c r="E8735" i="19"/>
  <c r="F8735" i="19"/>
  <c r="B8736" i="19"/>
  <c r="A8736" i="19" s="1"/>
  <c r="C8736" i="19"/>
  <c r="D8736" i="19"/>
  <c r="E8736" i="19"/>
  <c r="F8736" i="19"/>
  <c r="A8737" i="19"/>
  <c r="B8737" i="19"/>
  <c r="C8737" i="19"/>
  <c r="D8737" i="19"/>
  <c r="E8737" i="19"/>
  <c r="F8737" i="19"/>
  <c r="B8738" i="19"/>
  <c r="C8738" i="19"/>
  <c r="D8738" i="19"/>
  <c r="E8738" i="19"/>
  <c r="F8738" i="19"/>
  <c r="B8739" i="19"/>
  <c r="C8739" i="19"/>
  <c r="D8739" i="19"/>
  <c r="A8739" i="19" s="1"/>
  <c r="E8739" i="19"/>
  <c r="F8739" i="19"/>
  <c r="B8740" i="19"/>
  <c r="A8740" i="19" s="1"/>
  <c r="C8740" i="19"/>
  <c r="D8740" i="19"/>
  <c r="E8740" i="19"/>
  <c r="F8740" i="19"/>
  <c r="B8741" i="19"/>
  <c r="C8741" i="19"/>
  <c r="D8741" i="19"/>
  <c r="A8741" i="19" s="1"/>
  <c r="E8741" i="19"/>
  <c r="F8741" i="19" s="1"/>
  <c r="B8742" i="19"/>
  <c r="C8742" i="19"/>
  <c r="D8742" i="19"/>
  <c r="E8742" i="19"/>
  <c r="F8742" i="19"/>
  <c r="B8743" i="19"/>
  <c r="A8743" i="19" s="1"/>
  <c r="C8743" i="19"/>
  <c r="D8743" i="19"/>
  <c r="E8743" i="19"/>
  <c r="F8743" i="19"/>
  <c r="B8744" i="19"/>
  <c r="C8744" i="19"/>
  <c r="D8744" i="19"/>
  <c r="E8744" i="19"/>
  <c r="F8744" i="19"/>
  <c r="B8745" i="19"/>
  <c r="A8745" i="19" s="1"/>
  <c r="C8745" i="19"/>
  <c r="D8745" i="19"/>
  <c r="E8745" i="19"/>
  <c r="F8745" i="19" s="1"/>
  <c r="B8746" i="19"/>
  <c r="A8746" i="19" s="1"/>
  <c r="C8746" i="19"/>
  <c r="D8746" i="19"/>
  <c r="E8746" i="19"/>
  <c r="F8746" i="19"/>
  <c r="B8747" i="19"/>
  <c r="A8747" i="19" s="1"/>
  <c r="C8747" i="19"/>
  <c r="D8747" i="19"/>
  <c r="E8747" i="19"/>
  <c r="F8747" i="19" s="1"/>
  <c r="B8748" i="19"/>
  <c r="C8748" i="19"/>
  <c r="D8748" i="19"/>
  <c r="E8748" i="19"/>
  <c r="F8748" i="19"/>
  <c r="A8749" i="19"/>
  <c r="B8749" i="19"/>
  <c r="C8749" i="19"/>
  <c r="D8749" i="19"/>
  <c r="E8749" i="19"/>
  <c r="F8749" i="19" s="1"/>
  <c r="B8750" i="19"/>
  <c r="C8750" i="19"/>
  <c r="D8750" i="19"/>
  <c r="E8750" i="19"/>
  <c r="F8750" i="19"/>
  <c r="B8751" i="19"/>
  <c r="A8751" i="19" s="1"/>
  <c r="C8751" i="19"/>
  <c r="D8751" i="19"/>
  <c r="E8751" i="19"/>
  <c r="F8751" i="19"/>
  <c r="B8752" i="19"/>
  <c r="A8752" i="19" s="1"/>
  <c r="C8752" i="19"/>
  <c r="D8752" i="19"/>
  <c r="E8752" i="19"/>
  <c r="F8752" i="19"/>
  <c r="A8753" i="19"/>
  <c r="B8753" i="19"/>
  <c r="C8753" i="19"/>
  <c r="D8753" i="19"/>
  <c r="E8753" i="19"/>
  <c r="F8753" i="19"/>
  <c r="B8754" i="19"/>
  <c r="C8754" i="19"/>
  <c r="D8754" i="19"/>
  <c r="E8754" i="19"/>
  <c r="F8754" i="19"/>
  <c r="B8755" i="19"/>
  <c r="C8755" i="19"/>
  <c r="D8755" i="19"/>
  <c r="A8755" i="19" s="1"/>
  <c r="E8755" i="19"/>
  <c r="F8755" i="19"/>
  <c r="B8756" i="19"/>
  <c r="A8756" i="19" s="1"/>
  <c r="C8756" i="19"/>
  <c r="D8756" i="19"/>
  <c r="E8756" i="19"/>
  <c r="F8756" i="19"/>
  <c r="B8757" i="19"/>
  <c r="C8757" i="19"/>
  <c r="D8757" i="19"/>
  <c r="A8757" i="19" s="1"/>
  <c r="E8757" i="19"/>
  <c r="F8757" i="19" s="1"/>
  <c r="B8758" i="19"/>
  <c r="C8758" i="19"/>
  <c r="D8758" i="19"/>
  <c r="E8758" i="19"/>
  <c r="F8758" i="19"/>
  <c r="B8759" i="19"/>
  <c r="A8759" i="19" s="1"/>
  <c r="C8759" i="19"/>
  <c r="D8759" i="19"/>
  <c r="E8759" i="19"/>
  <c r="F8759" i="19"/>
  <c r="B8760" i="19"/>
  <c r="C8760" i="19"/>
  <c r="D8760" i="19"/>
  <c r="E8760" i="19"/>
  <c r="F8760" i="19"/>
  <c r="B8761" i="19"/>
  <c r="A8761" i="19" s="1"/>
  <c r="C8761" i="19"/>
  <c r="D8761" i="19"/>
  <c r="E8761" i="19"/>
  <c r="F8761" i="19" s="1"/>
  <c r="B8762" i="19"/>
  <c r="A8762" i="19" s="1"/>
  <c r="C8762" i="19"/>
  <c r="D8762" i="19"/>
  <c r="E8762" i="19"/>
  <c r="F8762" i="19"/>
  <c r="B8763" i="19"/>
  <c r="A8763" i="19" s="1"/>
  <c r="C8763" i="19"/>
  <c r="D8763" i="19"/>
  <c r="E8763" i="19"/>
  <c r="F8763" i="19" s="1"/>
  <c r="B8764" i="19"/>
  <c r="C8764" i="19"/>
  <c r="D8764" i="19"/>
  <c r="E8764" i="19"/>
  <c r="F8764" i="19"/>
  <c r="A8765" i="19"/>
  <c r="B8765" i="19"/>
  <c r="C8765" i="19"/>
  <c r="D8765" i="19"/>
  <c r="E8765" i="19"/>
  <c r="F8765" i="19" s="1"/>
  <c r="B8766" i="19"/>
  <c r="C8766" i="19"/>
  <c r="D8766" i="19"/>
  <c r="E8766" i="19"/>
  <c r="F8766" i="19"/>
  <c r="B8767" i="19"/>
  <c r="A8767" i="19" s="1"/>
  <c r="C8767" i="19"/>
  <c r="D8767" i="19"/>
  <c r="E8767" i="19"/>
  <c r="F8767" i="19"/>
  <c r="B8768" i="19"/>
  <c r="A8768" i="19" s="1"/>
  <c r="C8768" i="19"/>
  <c r="D8768" i="19"/>
  <c r="E8768" i="19"/>
  <c r="F8768" i="19"/>
  <c r="A8769" i="19"/>
  <c r="B8769" i="19"/>
  <c r="C8769" i="19"/>
  <c r="D8769" i="19"/>
  <c r="E8769" i="19"/>
  <c r="F8769" i="19"/>
  <c r="B8770" i="19"/>
  <c r="C8770" i="19"/>
  <c r="D8770" i="19"/>
  <c r="E8770" i="19"/>
  <c r="F8770" i="19"/>
  <c r="B8771" i="19"/>
  <c r="C8771" i="19"/>
  <c r="D8771" i="19"/>
  <c r="A8771" i="19" s="1"/>
  <c r="E8771" i="19"/>
  <c r="F8771" i="19"/>
  <c r="B8772" i="19"/>
  <c r="A8772" i="19" s="1"/>
  <c r="C8772" i="19"/>
  <c r="D8772" i="19"/>
  <c r="E8772" i="19"/>
  <c r="F8772" i="19"/>
  <c r="B8773" i="19"/>
  <c r="C8773" i="19"/>
  <c r="D8773" i="19"/>
  <c r="A8773" i="19" s="1"/>
  <c r="E8773" i="19"/>
  <c r="F8773" i="19" s="1"/>
  <c r="B8774" i="19"/>
  <c r="C8774" i="19"/>
  <c r="D8774" i="19"/>
  <c r="E8774" i="19"/>
  <c r="F8774" i="19"/>
  <c r="B8775" i="19"/>
  <c r="A8775" i="19" s="1"/>
  <c r="C8775" i="19"/>
  <c r="D8775" i="19"/>
  <c r="E8775" i="19"/>
  <c r="F8775" i="19"/>
  <c r="B8776" i="19"/>
  <c r="C8776" i="19"/>
  <c r="D8776" i="19"/>
  <c r="E8776" i="19"/>
  <c r="F8776" i="19"/>
  <c r="B8777" i="19"/>
  <c r="A8777" i="19" s="1"/>
  <c r="C8777" i="19"/>
  <c r="D8777" i="19"/>
  <c r="E8777" i="19"/>
  <c r="F8777" i="19" s="1"/>
  <c r="B8778" i="19"/>
  <c r="A8778" i="19" s="1"/>
  <c r="C8778" i="19"/>
  <c r="D8778" i="19"/>
  <c r="E8778" i="19"/>
  <c r="F8778" i="19"/>
  <c r="B8779" i="19"/>
  <c r="A8779" i="19" s="1"/>
  <c r="C8779" i="19"/>
  <c r="D8779" i="19"/>
  <c r="E8779" i="19"/>
  <c r="F8779" i="19" s="1"/>
  <c r="B8780" i="19"/>
  <c r="C8780" i="19"/>
  <c r="D8780" i="19"/>
  <c r="E8780" i="19"/>
  <c r="F8780" i="19"/>
  <c r="A8781" i="19"/>
  <c r="B8781" i="19"/>
  <c r="C8781" i="19"/>
  <c r="D8781" i="19"/>
  <c r="E8781" i="19"/>
  <c r="F8781" i="19" s="1"/>
  <c r="B8782" i="19"/>
  <c r="C8782" i="19"/>
  <c r="D8782" i="19"/>
  <c r="E8782" i="19"/>
  <c r="F8782" i="19"/>
  <c r="B8783" i="19"/>
  <c r="A8783" i="19" s="1"/>
  <c r="C8783" i="19"/>
  <c r="D8783" i="19"/>
  <c r="E8783" i="19"/>
  <c r="F8783" i="19"/>
  <c r="B8784" i="19"/>
  <c r="A8784" i="19" s="1"/>
  <c r="C8784" i="19"/>
  <c r="D8784" i="19"/>
  <c r="E8784" i="19"/>
  <c r="F8784" i="19"/>
  <c r="A8785" i="19"/>
  <c r="B8785" i="19"/>
  <c r="C8785" i="19"/>
  <c r="D8785" i="19"/>
  <c r="E8785" i="19"/>
  <c r="F8785" i="19"/>
  <c r="B8786" i="19"/>
  <c r="C8786" i="19"/>
  <c r="D8786" i="19"/>
  <c r="E8786" i="19"/>
  <c r="F8786" i="19"/>
  <c r="B8787" i="19"/>
  <c r="C8787" i="19"/>
  <c r="D8787" i="19"/>
  <c r="A8787" i="19" s="1"/>
  <c r="E8787" i="19"/>
  <c r="F8787" i="19"/>
  <c r="B8788" i="19"/>
  <c r="A8788" i="19" s="1"/>
  <c r="C8788" i="19"/>
  <c r="D8788" i="19"/>
  <c r="E8788" i="19"/>
  <c r="F8788" i="19"/>
  <c r="B8789" i="19"/>
  <c r="C8789" i="19"/>
  <c r="D8789" i="19"/>
  <c r="A8789" i="19" s="1"/>
  <c r="E8789" i="19"/>
  <c r="F8789" i="19" s="1"/>
  <c r="B8790" i="19"/>
  <c r="C8790" i="19"/>
  <c r="D8790" i="19"/>
  <c r="E8790" i="19"/>
  <c r="F8790" i="19"/>
  <c r="B8791" i="19"/>
  <c r="A8791" i="19" s="1"/>
  <c r="C8791" i="19"/>
  <c r="D8791" i="19"/>
  <c r="E8791" i="19"/>
  <c r="F8791" i="19"/>
  <c r="B8792" i="19"/>
  <c r="C8792" i="19"/>
  <c r="D8792" i="19"/>
  <c r="E8792" i="19"/>
  <c r="F8792" i="19"/>
  <c r="B8793" i="19"/>
  <c r="A8793" i="19" s="1"/>
  <c r="C8793" i="19"/>
  <c r="D8793" i="19"/>
  <c r="E8793" i="19"/>
  <c r="F8793" i="19" s="1"/>
  <c r="B8794" i="19"/>
  <c r="A8794" i="19" s="1"/>
  <c r="C8794" i="19"/>
  <c r="D8794" i="19"/>
  <c r="E8794" i="19"/>
  <c r="F8794" i="19"/>
  <c r="B8795" i="19"/>
  <c r="A8795" i="19" s="1"/>
  <c r="C8795" i="19"/>
  <c r="D8795" i="19"/>
  <c r="E8795" i="19"/>
  <c r="F8795" i="19" s="1"/>
  <c r="B8796" i="19"/>
  <c r="C8796" i="19"/>
  <c r="D8796" i="19"/>
  <c r="E8796" i="19"/>
  <c r="F8796" i="19"/>
  <c r="A8797" i="19"/>
  <c r="B8797" i="19"/>
  <c r="C8797" i="19"/>
  <c r="D8797" i="19"/>
  <c r="E8797" i="19"/>
  <c r="F8797" i="19" s="1"/>
  <c r="B8798" i="19"/>
  <c r="C8798" i="19"/>
  <c r="D8798" i="19"/>
  <c r="E8798" i="19"/>
  <c r="F8798" i="19"/>
  <c r="B8799" i="19"/>
  <c r="A8799" i="19" s="1"/>
  <c r="C8799" i="19"/>
  <c r="D8799" i="19"/>
  <c r="E8799" i="19"/>
  <c r="F8799" i="19"/>
  <c r="B8800" i="19"/>
  <c r="A8800" i="19" s="1"/>
  <c r="C8800" i="19"/>
  <c r="D8800" i="19"/>
  <c r="E8800" i="19"/>
  <c r="F8800" i="19"/>
  <c r="A8801" i="19"/>
  <c r="B8801" i="19"/>
  <c r="C8801" i="19"/>
  <c r="D8801" i="19"/>
  <c r="E8801" i="19"/>
  <c r="F8801" i="19"/>
  <c r="B8802" i="19"/>
  <c r="C8802" i="19"/>
  <c r="D8802" i="19"/>
  <c r="E8802" i="19"/>
  <c r="F8802" i="19"/>
  <c r="B8803" i="19"/>
  <c r="C8803" i="19"/>
  <c r="D8803" i="19"/>
  <c r="A8803" i="19" s="1"/>
  <c r="E8803" i="19"/>
  <c r="F8803" i="19"/>
  <c r="B8804" i="19"/>
  <c r="A8804" i="19" s="1"/>
  <c r="C8804" i="19"/>
  <c r="D8804" i="19"/>
  <c r="E8804" i="19"/>
  <c r="F8804" i="19"/>
  <c r="B8805" i="19"/>
  <c r="C8805" i="19"/>
  <c r="D8805" i="19"/>
  <c r="A8805" i="19" s="1"/>
  <c r="E8805" i="19"/>
  <c r="F8805" i="19" s="1"/>
  <c r="B8806" i="19"/>
  <c r="C8806" i="19"/>
  <c r="D8806" i="19"/>
  <c r="E8806" i="19"/>
  <c r="F8806" i="19"/>
  <c r="B8807" i="19"/>
  <c r="A8807" i="19" s="1"/>
  <c r="C8807" i="19"/>
  <c r="D8807" i="19"/>
  <c r="E8807" i="19"/>
  <c r="F8807" i="19"/>
  <c r="B8808" i="19"/>
  <c r="C8808" i="19"/>
  <c r="D8808" i="19"/>
  <c r="E8808" i="19"/>
  <c r="F8808" i="19"/>
  <c r="B8809" i="19"/>
  <c r="A8809" i="19" s="1"/>
  <c r="C8809" i="19"/>
  <c r="D8809" i="19"/>
  <c r="E8809" i="19"/>
  <c r="F8809" i="19" s="1"/>
  <c r="B8810" i="19"/>
  <c r="A8810" i="19" s="1"/>
  <c r="C8810" i="19"/>
  <c r="D8810" i="19"/>
  <c r="E8810" i="19"/>
  <c r="F8810" i="19"/>
  <c r="B8811" i="19"/>
  <c r="A8811" i="19" s="1"/>
  <c r="C8811" i="19"/>
  <c r="D8811" i="19"/>
  <c r="E8811" i="19"/>
  <c r="F8811" i="19" s="1"/>
  <c r="B8812" i="19"/>
  <c r="C8812" i="19"/>
  <c r="D8812" i="19"/>
  <c r="E8812" i="19"/>
  <c r="F8812" i="19"/>
  <c r="A8813" i="19"/>
  <c r="B8813" i="19"/>
  <c r="C8813" i="19"/>
  <c r="D8813" i="19"/>
  <c r="E8813" i="19"/>
  <c r="F8813" i="19" s="1"/>
  <c r="B8814" i="19"/>
  <c r="C8814" i="19"/>
  <c r="D8814" i="19"/>
  <c r="E8814" i="19"/>
  <c r="F8814" i="19"/>
  <c r="B8815" i="19"/>
  <c r="A8815" i="19" s="1"/>
  <c r="C8815" i="19"/>
  <c r="D8815" i="19"/>
  <c r="E8815" i="19"/>
  <c r="F8815" i="19"/>
  <c r="B8816" i="19"/>
  <c r="A8816" i="19" s="1"/>
  <c r="C8816" i="19"/>
  <c r="D8816" i="19"/>
  <c r="E8816" i="19"/>
  <c r="F8816" i="19"/>
  <c r="A8817" i="19"/>
  <c r="B8817" i="19"/>
  <c r="C8817" i="19"/>
  <c r="D8817" i="19"/>
  <c r="E8817" i="19"/>
  <c r="F8817" i="19"/>
  <c r="B8818" i="19"/>
  <c r="C8818" i="19"/>
  <c r="D8818" i="19"/>
  <c r="E8818" i="19"/>
  <c r="F8818" i="19"/>
  <c r="B8819" i="19"/>
  <c r="C8819" i="19"/>
  <c r="D8819" i="19"/>
  <c r="A8819" i="19" s="1"/>
  <c r="E8819" i="19"/>
  <c r="F8819" i="19"/>
  <c r="B8820" i="19"/>
  <c r="A8820" i="19" s="1"/>
  <c r="C8820" i="19"/>
  <c r="D8820" i="19"/>
  <c r="E8820" i="19"/>
  <c r="F8820" i="19"/>
  <c r="B8821" i="19"/>
  <c r="C8821" i="19"/>
  <c r="D8821" i="19"/>
  <c r="A8821" i="19" s="1"/>
  <c r="E8821" i="19"/>
  <c r="F8821" i="19" s="1"/>
  <c r="B8822" i="19"/>
  <c r="C8822" i="19"/>
  <c r="D8822" i="19"/>
  <c r="E8822" i="19"/>
  <c r="F8822" i="19"/>
  <c r="B8823" i="19"/>
  <c r="A8823" i="19" s="1"/>
  <c r="C8823" i="19"/>
  <c r="D8823" i="19"/>
  <c r="E8823" i="19"/>
  <c r="F8823" i="19"/>
  <c r="B8824" i="19"/>
  <c r="C8824" i="19"/>
  <c r="D8824" i="19"/>
  <c r="E8824" i="19"/>
  <c r="F8824" i="19"/>
  <c r="B8825" i="19"/>
  <c r="A8825" i="19" s="1"/>
  <c r="C8825" i="19"/>
  <c r="D8825" i="19"/>
  <c r="E8825" i="19"/>
  <c r="F8825" i="19" s="1"/>
  <c r="B8826" i="19"/>
  <c r="A8826" i="19" s="1"/>
  <c r="C8826" i="19"/>
  <c r="D8826" i="19"/>
  <c r="E8826" i="19"/>
  <c r="F8826" i="19"/>
  <c r="B8827" i="19"/>
  <c r="A8827" i="19" s="1"/>
  <c r="C8827" i="19"/>
  <c r="D8827" i="19"/>
  <c r="E8827" i="19"/>
  <c r="F8827" i="19" s="1"/>
  <c r="B8828" i="19"/>
  <c r="C8828" i="19"/>
  <c r="D8828" i="19"/>
  <c r="E8828" i="19"/>
  <c r="F8828" i="19"/>
  <c r="A8829" i="19"/>
  <c r="B8829" i="19"/>
  <c r="C8829" i="19"/>
  <c r="D8829" i="19"/>
  <c r="E8829" i="19"/>
  <c r="F8829" i="19" s="1"/>
  <c r="B8830" i="19"/>
  <c r="C8830" i="19"/>
  <c r="D8830" i="19"/>
  <c r="E8830" i="19"/>
  <c r="F8830" i="19"/>
  <c r="B8831" i="19"/>
  <c r="A8831" i="19" s="1"/>
  <c r="C8831" i="19"/>
  <c r="D8831" i="19"/>
  <c r="E8831" i="19"/>
  <c r="F8831" i="19"/>
  <c r="B8832" i="19"/>
  <c r="A8832" i="19" s="1"/>
  <c r="C8832" i="19"/>
  <c r="D8832" i="19"/>
  <c r="E8832" i="19"/>
  <c r="F8832" i="19"/>
  <c r="A8833" i="19"/>
  <c r="B8833" i="19"/>
  <c r="C8833" i="19"/>
  <c r="D8833" i="19"/>
  <c r="E8833" i="19"/>
  <c r="F8833" i="19"/>
  <c r="B8834" i="19"/>
  <c r="C8834" i="19"/>
  <c r="D8834" i="19"/>
  <c r="E8834" i="19"/>
  <c r="F8834" i="19"/>
  <c r="B8835" i="19"/>
  <c r="C8835" i="19"/>
  <c r="D8835" i="19"/>
  <c r="A8835" i="19" s="1"/>
  <c r="E8835" i="19"/>
  <c r="F8835" i="19"/>
  <c r="B8836" i="19"/>
  <c r="A8836" i="19" s="1"/>
  <c r="C8836" i="19"/>
  <c r="D8836" i="19"/>
  <c r="E8836" i="19"/>
  <c r="F8836" i="19"/>
  <c r="B8837" i="19"/>
  <c r="C8837" i="19"/>
  <c r="D8837" i="19"/>
  <c r="A8837" i="19" s="1"/>
  <c r="E8837" i="19"/>
  <c r="F8837" i="19" s="1"/>
  <c r="B8838" i="19"/>
  <c r="C8838" i="19"/>
  <c r="D8838" i="19"/>
  <c r="E8838" i="19"/>
  <c r="F8838" i="19"/>
  <c r="B8839" i="19"/>
  <c r="A8839" i="19" s="1"/>
  <c r="C8839" i="19"/>
  <c r="D8839" i="19"/>
  <c r="E8839" i="19"/>
  <c r="F8839" i="19"/>
  <c r="B8840" i="19"/>
  <c r="C8840" i="19"/>
  <c r="D8840" i="19"/>
  <c r="E8840" i="19"/>
  <c r="F8840" i="19"/>
  <c r="B8841" i="19"/>
  <c r="A8841" i="19" s="1"/>
  <c r="C8841" i="19"/>
  <c r="D8841" i="19"/>
  <c r="E8841" i="19"/>
  <c r="F8841" i="19" s="1"/>
  <c r="B8842" i="19"/>
  <c r="A8842" i="19" s="1"/>
  <c r="C8842" i="19"/>
  <c r="D8842" i="19"/>
  <c r="E8842" i="19"/>
  <c r="F8842" i="19"/>
  <c r="B8843" i="19"/>
  <c r="A8843" i="19" s="1"/>
  <c r="C8843" i="19"/>
  <c r="D8843" i="19"/>
  <c r="E8843" i="19"/>
  <c r="F8843" i="19" s="1"/>
  <c r="B8844" i="19"/>
  <c r="C8844" i="19"/>
  <c r="D8844" i="19"/>
  <c r="E8844" i="19"/>
  <c r="F8844" i="19"/>
  <c r="A8845" i="19"/>
  <c r="B8845" i="19"/>
  <c r="C8845" i="19"/>
  <c r="D8845" i="19"/>
  <c r="E8845" i="19"/>
  <c r="F8845" i="19" s="1"/>
  <c r="B8846" i="19"/>
  <c r="C8846" i="19"/>
  <c r="D8846" i="19"/>
  <c r="E8846" i="19"/>
  <c r="F8846" i="19"/>
  <c r="B8847" i="19"/>
  <c r="A8847" i="19" s="1"/>
  <c r="C8847" i="19"/>
  <c r="D8847" i="19"/>
  <c r="E8847" i="19"/>
  <c r="F8847" i="19"/>
  <c r="B8848" i="19"/>
  <c r="A8848" i="19" s="1"/>
  <c r="C8848" i="19"/>
  <c r="D8848" i="19"/>
  <c r="E8848" i="19"/>
  <c r="F8848" i="19"/>
  <c r="A8849" i="19"/>
  <c r="B8849" i="19"/>
  <c r="C8849" i="19"/>
  <c r="D8849" i="19"/>
  <c r="E8849" i="19"/>
  <c r="F8849" i="19"/>
  <c r="B8850" i="19"/>
  <c r="C8850" i="19"/>
  <c r="D8850" i="19"/>
  <c r="E8850" i="19"/>
  <c r="F8850" i="19"/>
  <c r="B8851" i="19"/>
  <c r="C8851" i="19"/>
  <c r="D8851" i="19"/>
  <c r="A8851" i="19" s="1"/>
  <c r="E8851" i="19"/>
  <c r="F8851" i="19"/>
  <c r="B8852" i="19"/>
  <c r="A8852" i="19" s="1"/>
  <c r="C8852" i="19"/>
  <c r="D8852" i="19"/>
  <c r="E8852" i="19"/>
  <c r="F8852" i="19"/>
  <c r="B8853" i="19"/>
  <c r="C8853" i="19"/>
  <c r="D8853" i="19"/>
  <c r="A8853" i="19" s="1"/>
  <c r="E8853" i="19"/>
  <c r="F8853" i="19" s="1"/>
  <c r="B8854" i="19"/>
  <c r="C8854" i="19"/>
  <c r="D8854" i="19"/>
  <c r="E8854" i="19"/>
  <c r="F8854" i="19"/>
  <c r="B8855" i="19"/>
  <c r="A8855" i="19" s="1"/>
  <c r="C8855" i="19"/>
  <c r="D8855" i="19"/>
  <c r="E8855" i="19"/>
  <c r="F8855" i="19"/>
  <c r="B8856" i="19"/>
  <c r="C8856" i="19"/>
  <c r="D8856" i="19"/>
  <c r="E8856" i="19"/>
  <c r="F8856" i="19"/>
  <c r="B8857" i="19"/>
  <c r="A8857" i="19" s="1"/>
  <c r="C8857" i="19"/>
  <c r="D8857" i="19"/>
  <c r="E8857" i="19"/>
  <c r="F8857" i="19" s="1"/>
  <c r="B8858" i="19"/>
  <c r="A8858" i="19" s="1"/>
  <c r="C8858" i="19"/>
  <c r="D8858" i="19"/>
  <c r="E8858" i="19"/>
  <c r="F8858" i="19"/>
  <c r="B8859" i="19"/>
  <c r="A8859" i="19" s="1"/>
  <c r="C8859" i="19"/>
  <c r="D8859" i="19"/>
  <c r="E8859" i="19"/>
  <c r="F8859" i="19" s="1"/>
  <c r="B8860" i="19"/>
  <c r="C8860" i="19"/>
  <c r="D8860" i="19"/>
  <c r="E8860" i="19"/>
  <c r="F8860" i="19"/>
  <c r="A8861" i="19"/>
  <c r="B8861" i="19"/>
  <c r="C8861" i="19"/>
  <c r="D8861" i="19"/>
  <c r="E8861" i="19"/>
  <c r="F8861" i="19" s="1"/>
  <c r="B8862" i="19"/>
  <c r="C8862" i="19"/>
  <c r="D8862" i="19"/>
  <c r="E8862" i="19"/>
  <c r="F8862" i="19"/>
  <c r="B8863" i="19"/>
  <c r="A8863" i="19" s="1"/>
  <c r="C8863" i="19"/>
  <c r="D8863" i="19"/>
  <c r="E8863" i="19"/>
  <c r="F8863" i="19"/>
  <c r="B8864" i="19"/>
  <c r="A8864" i="19" s="1"/>
  <c r="C8864" i="19"/>
  <c r="D8864" i="19"/>
  <c r="E8864" i="19"/>
  <c r="F8864" i="19"/>
  <c r="A8865" i="19"/>
  <c r="B8865" i="19"/>
  <c r="C8865" i="19"/>
  <c r="D8865" i="19"/>
  <c r="E8865" i="19"/>
  <c r="F8865" i="19"/>
  <c r="B8866" i="19"/>
  <c r="C8866" i="19"/>
  <c r="D8866" i="19"/>
  <c r="E8866" i="19"/>
  <c r="F8866" i="19"/>
  <c r="B8867" i="19"/>
  <c r="C8867" i="19"/>
  <c r="D8867" i="19"/>
  <c r="A8867" i="19" s="1"/>
  <c r="E8867" i="19"/>
  <c r="F8867" i="19"/>
  <c r="B8868" i="19"/>
  <c r="A8868" i="19" s="1"/>
  <c r="C8868" i="19"/>
  <c r="D8868" i="19"/>
  <c r="E8868" i="19"/>
  <c r="F8868" i="19"/>
  <c r="B8869" i="19"/>
  <c r="C8869" i="19"/>
  <c r="D8869" i="19"/>
  <c r="A8869" i="19" s="1"/>
  <c r="E8869" i="19"/>
  <c r="F8869" i="19" s="1"/>
  <c r="B8870" i="19"/>
  <c r="C8870" i="19"/>
  <c r="D8870" i="19"/>
  <c r="E8870" i="19"/>
  <c r="F8870" i="19"/>
  <c r="B8871" i="19"/>
  <c r="A8871" i="19" s="1"/>
  <c r="C8871" i="19"/>
  <c r="D8871" i="19"/>
  <c r="E8871" i="19"/>
  <c r="F8871" i="19"/>
  <c r="B8872" i="19"/>
  <c r="C8872" i="19"/>
  <c r="D8872" i="19"/>
  <c r="E8872" i="19"/>
  <c r="F8872" i="19"/>
  <c r="B8873" i="19"/>
  <c r="A8873" i="19" s="1"/>
  <c r="C8873" i="19"/>
  <c r="D8873" i="19"/>
  <c r="E8873" i="19"/>
  <c r="F8873" i="19" s="1"/>
  <c r="B8874" i="19"/>
  <c r="A8874" i="19" s="1"/>
  <c r="C8874" i="19"/>
  <c r="D8874" i="19"/>
  <c r="E8874" i="19"/>
  <c r="F8874" i="19"/>
  <c r="B8875" i="19"/>
  <c r="A8875" i="19" s="1"/>
  <c r="C8875" i="19"/>
  <c r="D8875" i="19"/>
  <c r="E8875" i="19"/>
  <c r="F8875" i="19" s="1"/>
  <c r="B8876" i="19"/>
  <c r="C8876" i="19"/>
  <c r="D8876" i="19"/>
  <c r="E8876" i="19"/>
  <c r="F8876" i="19"/>
  <c r="A8877" i="19"/>
  <c r="B8877" i="19"/>
  <c r="C8877" i="19"/>
  <c r="D8877" i="19"/>
  <c r="E8877" i="19"/>
  <c r="F8877" i="19" s="1"/>
  <c r="B8878" i="19"/>
  <c r="C8878" i="19"/>
  <c r="D8878" i="19"/>
  <c r="E8878" i="19"/>
  <c r="F8878" i="19"/>
  <c r="B8879" i="19"/>
  <c r="A8879" i="19" s="1"/>
  <c r="C8879" i="19"/>
  <c r="D8879" i="19"/>
  <c r="E8879" i="19"/>
  <c r="F8879" i="19"/>
  <c r="B8880" i="19"/>
  <c r="A8880" i="19" s="1"/>
  <c r="C8880" i="19"/>
  <c r="D8880" i="19"/>
  <c r="E8880" i="19"/>
  <c r="F8880" i="19"/>
  <c r="A8881" i="19"/>
  <c r="B8881" i="19"/>
  <c r="C8881" i="19"/>
  <c r="D8881" i="19"/>
  <c r="E8881" i="19"/>
  <c r="F8881" i="19"/>
  <c r="B8882" i="19"/>
  <c r="C8882" i="19"/>
  <c r="D8882" i="19"/>
  <c r="E8882" i="19"/>
  <c r="F8882" i="19"/>
  <c r="B8883" i="19"/>
  <c r="C8883" i="19"/>
  <c r="D8883" i="19"/>
  <c r="A8883" i="19" s="1"/>
  <c r="E8883" i="19"/>
  <c r="F8883" i="19"/>
  <c r="B8884" i="19"/>
  <c r="A8884" i="19" s="1"/>
  <c r="C8884" i="19"/>
  <c r="D8884" i="19"/>
  <c r="E8884" i="19"/>
  <c r="F8884" i="19"/>
  <c r="B8885" i="19"/>
  <c r="C8885" i="19"/>
  <c r="D8885" i="19"/>
  <c r="A8885" i="19" s="1"/>
  <c r="E8885" i="19"/>
  <c r="F8885" i="19" s="1"/>
  <c r="B8886" i="19"/>
  <c r="C8886" i="19"/>
  <c r="D8886" i="19"/>
  <c r="E8886" i="19"/>
  <c r="F8886" i="19"/>
  <c r="B8887" i="19"/>
  <c r="A8887" i="19" s="1"/>
  <c r="C8887" i="19"/>
  <c r="D8887" i="19"/>
  <c r="E8887" i="19"/>
  <c r="F8887" i="19"/>
  <c r="B8888" i="19"/>
  <c r="C8888" i="19"/>
  <c r="D8888" i="19"/>
  <c r="E8888" i="19"/>
  <c r="F8888" i="19"/>
  <c r="B8889" i="19"/>
  <c r="A8889" i="19" s="1"/>
  <c r="C8889" i="19"/>
  <c r="D8889" i="19"/>
  <c r="E8889" i="19"/>
  <c r="F8889" i="19" s="1"/>
  <c r="B8890" i="19"/>
  <c r="A8890" i="19" s="1"/>
  <c r="C8890" i="19"/>
  <c r="D8890" i="19"/>
  <c r="E8890" i="19"/>
  <c r="F8890" i="19"/>
  <c r="B8891" i="19"/>
  <c r="A8891" i="19" s="1"/>
  <c r="C8891" i="19"/>
  <c r="D8891" i="19"/>
  <c r="E8891" i="19"/>
  <c r="F8891" i="19" s="1"/>
  <c r="B8892" i="19"/>
  <c r="C8892" i="19"/>
  <c r="D8892" i="19"/>
  <c r="E8892" i="19"/>
  <c r="F8892" i="19"/>
  <c r="A8893" i="19"/>
  <c r="B8893" i="19"/>
  <c r="C8893" i="19"/>
  <c r="D8893" i="19"/>
  <c r="E8893" i="19"/>
  <c r="F8893" i="19" s="1"/>
  <c r="B8894" i="19"/>
  <c r="C8894" i="19"/>
  <c r="D8894" i="19"/>
  <c r="E8894" i="19"/>
  <c r="F8894" i="19"/>
  <c r="B8895" i="19"/>
  <c r="A8895" i="19" s="1"/>
  <c r="C8895" i="19"/>
  <c r="D8895" i="19"/>
  <c r="E8895" i="19"/>
  <c r="F8895" i="19"/>
  <c r="B8896" i="19"/>
  <c r="A8896" i="19" s="1"/>
  <c r="C8896" i="19"/>
  <c r="D8896" i="19"/>
  <c r="E8896" i="19"/>
  <c r="F8896" i="19"/>
  <c r="A8897" i="19"/>
  <c r="B8897" i="19"/>
  <c r="C8897" i="19"/>
  <c r="D8897" i="19"/>
  <c r="E8897" i="19"/>
  <c r="F8897" i="19"/>
  <c r="B8898" i="19"/>
  <c r="C8898" i="19"/>
  <c r="D8898" i="19"/>
  <c r="E8898" i="19"/>
  <c r="F8898" i="19"/>
  <c r="B8899" i="19"/>
  <c r="C8899" i="19"/>
  <c r="D8899" i="19"/>
  <c r="A8899" i="19" s="1"/>
  <c r="E8899" i="19"/>
  <c r="F8899" i="19"/>
  <c r="B8900" i="19"/>
  <c r="A8900" i="19" s="1"/>
  <c r="C8900" i="19"/>
  <c r="D8900" i="19"/>
  <c r="E8900" i="19"/>
  <c r="F8900" i="19"/>
  <c r="B8901" i="19"/>
  <c r="C8901" i="19"/>
  <c r="D8901" i="19"/>
  <c r="A8901" i="19" s="1"/>
  <c r="E8901" i="19"/>
  <c r="F8901" i="19" s="1"/>
  <c r="B8902" i="19"/>
  <c r="C8902" i="19"/>
  <c r="D8902" i="19"/>
  <c r="E8902" i="19"/>
  <c r="F8902" i="19"/>
  <c r="B8903" i="19"/>
  <c r="A8903" i="19" s="1"/>
  <c r="C8903" i="19"/>
  <c r="D8903" i="19"/>
  <c r="E8903" i="19"/>
  <c r="F8903" i="19"/>
  <c r="B8904" i="19"/>
  <c r="C8904" i="19"/>
  <c r="D8904" i="19"/>
  <c r="E8904" i="19"/>
  <c r="F8904" i="19"/>
  <c r="B8905" i="19"/>
  <c r="A8905" i="19" s="1"/>
  <c r="C8905" i="19"/>
  <c r="D8905" i="19"/>
  <c r="E8905" i="19"/>
  <c r="F8905" i="19" s="1"/>
  <c r="B8906" i="19"/>
  <c r="A8906" i="19" s="1"/>
  <c r="C8906" i="19"/>
  <c r="D8906" i="19"/>
  <c r="E8906" i="19"/>
  <c r="F8906" i="19"/>
  <c r="B8907" i="19"/>
  <c r="A8907" i="19" s="1"/>
  <c r="C8907" i="19"/>
  <c r="D8907" i="19"/>
  <c r="E8907" i="19"/>
  <c r="F8907" i="19" s="1"/>
  <c r="B8908" i="19"/>
  <c r="C8908" i="19"/>
  <c r="D8908" i="19"/>
  <c r="E8908" i="19"/>
  <c r="F8908" i="19"/>
  <c r="A8909" i="19"/>
  <c r="B8909" i="19"/>
  <c r="C8909" i="19"/>
  <c r="D8909" i="19"/>
  <c r="E8909" i="19"/>
  <c r="F8909" i="19" s="1"/>
  <c r="B8910" i="19"/>
  <c r="C8910" i="19"/>
  <c r="D8910" i="19"/>
  <c r="E8910" i="19"/>
  <c r="F8910" i="19"/>
  <c r="B8911" i="19"/>
  <c r="A8911" i="19" s="1"/>
  <c r="C8911" i="19"/>
  <c r="D8911" i="19"/>
  <c r="E8911" i="19"/>
  <c r="F8911" i="19"/>
  <c r="B8912" i="19"/>
  <c r="A8912" i="19" s="1"/>
  <c r="C8912" i="19"/>
  <c r="D8912" i="19"/>
  <c r="E8912" i="19"/>
  <c r="F8912" i="19"/>
  <c r="A8913" i="19"/>
  <c r="B8913" i="19"/>
  <c r="C8913" i="19"/>
  <c r="D8913" i="19"/>
  <c r="E8913" i="19"/>
  <c r="F8913" i="19"/>
  <c r="B8914" i="19"/>
  <c r="C8914" i="19"/>
  <c r="D8914" i="19"/>
  <c r="E8914" i="19"/>
  <c r="F8914" i="19"/>
  <c r="B8915" i="19"/>
  <c r="C8915" i="19"/>
  <c r="D8915" i="19"/>
  <c r="A8915" i="19" s="1"/>
  <c r="E8915" i="19"/>
  <c r="F8915" i="19"/>
  <c r="B8916" i="19"/>
  <c r="A8916" i="19" s="1"/>
  <c r="C8916" i="19"/>
  <c r="D8916" i="19"/>
  <c r="E8916" i="19"/>
  <c r="F8916" i="19"/>
  <c r="B8917" i="19"/>
  <c r="C8917" i="19"/>
  <c r="D8917" i="19"/>
  <c r="A8917" i="19" s="1"/>
  <c r="E8917" i="19"/>
  <c r="F8917" i="19" s="1"/>
  <c r="B8918" i="19"/>
  <c r="C8918" i="19"/>
  <c r="D8918" i="19"/>
  <c r="E8918" i="19"/>
  <c r="F8918" i="19"/>
  <c r="B8919" i="19"/>
  <c r="A8919" i="19" s="1"/>
  <c r="C8919" i="19"/>
  <c r="D8919" i="19"/>
  <c r="E8919" i="19"/>
  <c r="F8919" i="19"/>
  <c r="B8920" i="19"/>
  <c r="C8920" i="19"/>
  <c r="D8920" i="19"/>
  <c r="E8920" i="19"/>
  <c r="F8920" i="19"/>
  <c r="B8921" i="19"/>
  <c r="A8921" i="19" s="1"/>
  <c r="C8921" i="19"/>
  <c r="D8921" i="19"/>
  <c r="E8921" i="19"/>
  <c r="F8921" i="19" s="1"/>
  <c r="B8922" i="19"/>
  <c r="A8922" i="19" s="1"/>
  <c r="C8922" i="19"/>
  <c r="D8922" i="19"/>
  <c r="E8922" i="19"/>
  <c r="F8922" i="19"/>
  <c r="B8923" i="19"/>
  <c r="A8923" i="19" s="1"/>
  <c r="C8923" i="19"/>
  <c r="D8923" i="19"/>
  <c r="E8923" i="19"/>
  <c r="F8923" i="19" s="1"/>
  <c r="B8924" i="19"/>
  <c r="C8924" i="19"/>
  <c r="D8924" i="19"/>
  <c r="E8924" i="19"/>
  <c r="F8924" i="19"/>
  <c r="A8925" i="19"/>
  <c r="B8925" i="19"/>
  <c r="C8925" i="19"/>
  <c r="D8925" i="19"/>
  <c r="E8925" i="19"/>
  <c r="F8925" i="19" s="1"/>
  <c r="B8926" i="19"/>
  <c r="C8926" i="19"/>
  <c r="D8926" i="19"/>
  <c r="E8926" i="19"/>
  <c r="F8926" i="19"/>
  <c r="B8927" i="19"/>
  <c r="A8927" i="19" s="1"/>
  <c r="C8927" i="19"/>
  <c r="D8927" i="19"/>
  <c r="E8927" i="19"/>
  <c r="F8927" i="19"/>
  <c r="B8928" i="19"/>
  <c r="A8928" i="19" s="1"/>
  <c r="C8928" i="19"/>
  <c r="D8928" i="19"/>
  <c r="E8928" i="19"/>
  <c r="F8928" i="19"/>
  <c r="A8929" i="19"/>
  <c r="B8929" i="19"/>
  <c r="C8929" i="19"/>
  <c r="D8929" i="19"/>
  <c r="E8929" i="19"/>
  <c r="F8929" i="19"/>
  <c r="B8930" i="19"/>
  <c r="C8930" i="19"/>
  <c r="D8930" i="19"/>
  <c r="E8930" i="19"/>
  <c r="F8930" i="19"/>
  <c r="B8931" i="19"/>
  <c r="C8931" i="19"/>
  <c r="D8931" i="19"/>
  <c r="A8931" i="19" s="1"/>
  <c r="E8931" i="19"/>
  <c r="F8931" i="19"/>
  <c r="B8932" i="19"/>
  <c r="A8932" i="19" s="1"/>
  <c r="C8932" i="19"/>
  <c r="D8932" i="19"/>
  <c r="E8932" i="19"/>
  <c r="F8932" i="19"/>
  <c r="B8933" i="19"/>
  <c r="C8933" i="19"/>
  <c r="D8933" i="19"/>
  <c r="A8933" i="19" s="1"/>
  <c r="E8933" i="19"/>
  <c r="F8933" i="19" s="1"/>
  <c r="B8934" i="19"/>
  <c r="C8934" i="19"/>
  <c r="D8934" i="19"/>
  <c r="E8934" i="19"/>
  <c r="F8934" i="19"/>
  <c r="B8935" i="19"/>
  <c r="A8935" i="19" s="1"/>
  <c r="C8935" i="19"/>
  <c r="D8935" i="19"/>
  <c r="E8935" i="19"/>
  <c r="F8935" i="19"/>
  <c r="B8936" i="19"/>
  <c r="C8936" i="19"/>
  <c r="D8936" i="19"/>
  <c r="E8936" i="19"/>
  <c r="F8936" i="19"/>
  <c r="B8937" i="19"/>
  <c r="A8937" i="19" s="1"/>
  <c r="C8937" i="19"/>
  <c r="D8937" i="19"/>
  <c r="E8937" i="19"/>
  <c r="F8937" i="19" s="1"/>
  <c r="B8938" i="19"/>
  <c r="A8938" i="19" s="1"/>
  <c r="C8938" i="19"/>
  <c r="D8938" i="19"/>
  <c r="E8938" i="19"/>
  <c r="F8938" i="19"/>
  <c r="B8939" i="19"/>
  <c r="A8939" i="19" s="1"/>
  <c r="C8939" i="19"/>
  <c r="D8939" i="19"/>
  <c r="E8939" i="19"/>
  <c r="F8939" i="19" s="1"/>
  <c r="B8940" i="19"/>
  <c r="C8940" i="19"/>
  <c r="D8940" i="19"/>
  <c r="E8940" i="19"/>
  <c r="F8940" i="19"/>
  <c r="A8941" i="19"/>
  <c r="B8941" i="19"/>
  <c r="C8941" i="19"/>
  <c r="D8941" i="19"/>
  <c r="E8941" i="19"/>
  <c r="F8941" i="19" s="1"/>
  <c r="B8942" i="19"/>
  <c r="C8942" i="19"/>
  <c r="D8942" i="19"/>
  <c r="E8942" i="19"/>
  <c r="F8942" i="19"/>
  <c r="B8943" i="19"/>
  <c r="A8943" i="19" s="1"/>
  <c r="C8943" i="19"/>
  <c r="D8943" i="19"/>
  <c r="E8943" i="19"/>
  <c r="F8943" i="19"/>
  <c r="B8944" i="19"/>
  <c r="A8944" i="19" s="1"/>
  <c r="C8944" i="19"/>
  <c r="D8944" i="19"/>
  <c r="E8944" i="19"/>
  <c r="F8944" i="19"/>
  <c r="A8945" i="19"/>
  <c r="B8945" i="19"/>
  <c r="C8945" i="19"/>
  <c r="D8945" i="19"/>
  <c r="E8945" i="19"/>
  <c r="F8945" i="19"/>
  <c r="B8946" i="19"/>
  <c r="C8946" i="19"/>
  <c r="D8946" i="19"/>
  <c r="E8946" i="19"/>
  <c r="F8946" i="19"/>
  <c r="B8947" i="19"/>
  <c r="C8947" i="19"/>
  <c r="D8947" i="19"/>
  <c r="A8947" i="19" s="1"/>
  <c r="E8947" i="19"/>
  <c r="F8947" i="19"/>
  <c r="B8948" i="19"/>
  <c r="A8948" i="19" s="1"/>
  <c r="C8948" i="19"/>
  <c r="D8948" i="19"/>
  <c r="E8948" i="19"/>
  <c r="F8948" i="19"/>
  <c r="B8949" i="19"/>
  <c r="C8949" i="19"/>
  <c r="D8949" i="19"/>
  <c r="A8949" i="19" s="1"/>
  <c r="E8949" i="19"/>
  <c r="F8949" i="19" s="1"/>
  <c r="B8950" i="19"/>
  <c r="C8950" i="19"/>
  <c r="D8950" i="19"/>
  <c r="E8950" i="19"/>
  <c r="F8950" i="19"/>
  <c r="B8951" i="19"/>
  <c r="A8951" i="19" s="1"/>
  <c r="C8951" i="19"/>
  <c r="D8951" i="19"/>
  <c r="E8951" i="19"/>
  <c r="F8951" i="19"/>
  <c r="B8952" i="19"/>
  <c r="C8952" i="19"/>
  <c r="D8952" i="19"/>
  <c r="E8952" i="19"/>
  <c r="F8952" i="19"/>
  <c r="B8953" i="19"/>
  <c r="A8953" i="19" s="1"/>
  <c r="C8953" i="19"/>
  <c r="D8953" i="19"/>
  <c r="E8953" i="19"/>
  <c r="F8953" i="19" s="1"/>
  <c r="B8954" i="19"/>
  <c r="A8954" i="19" s="1"/>
  <c r="C8954" i="19"/>
  <c r="D8954" i="19"/>
  <c r="E8954" i="19"/>
  <c r="F8954" i="19"/>
  <c r="B8955" i="19"/>
  <c r="A8955" i="19" s="1"/>
  <c r="C8955" i="19"/>
  <c r="D8955" i="19"/>
  <c r="E8955" i="19"/>
  <c r="F8955" i="19" s="1"/>
  <c r="B8956" i="19"/>
  <c r="C8956" i="19"/>
  <c r="D8956" i="19"/>
  <c r="E8956" i="19"/>
  <c r="F8956" i="19"/>
  <c r="A8957" i="19"/>
  <c r="B8957" i="19"/>
  <c r="C8957" i="19"/>
  <c r="D8957" i="19"/>
  <c r="E8957" i="19"/>
  <c r="F8957" i="19" s="1"/>
  <c r="B8958" i="19"/>
  <c r="C8958" i="19"/>
  <c r="D8958" i="19"/>
  <c r="E8958" i="19"/>
  <c r="F8958" i="19"/>
  <c r="B8959" i="19"/>
  <c r="A8959" i="19" s="1"/>
  <c r="C8959" i="19"/>
  <c r="D8959" i="19"/>
  <c r="E8959" i="19"/>
  <c r="F8959" i="19"/>
  <c r="B8960" i="19"/>
  <c r="A8960" i="19" s="1"/>
  <c r="C8960" i="19"/>
  <c r="D8960" i="19"/>
  <c r="E8960" i="19"/>
  <c r="F8960" i="19"/>
  <c r="A8961" i="19"/>
  <c r="B8961" i="19"/>
  <c r="C8961" i="19"/>
  <c r="D8961" i="19"/>
  <c r="E8961" i="19"/>
  <c r="F8961" i="19"/>
  <c r="B8962" i="19"/>
  <c r="C8962" i="19"/>
  <c r="D8962" i="19"/>
  <c r="E8962" i="19"/>
  <c r="F8962" i="19"/>
  <c r="B8963" i="19"/>
  <c r="C8963" i="19"/>
  <c r="D8963" i="19"/>
  <c r="A8963" i="19" s="1"/>
  <c r="E8963" i="19"/>
  <c r="F8963" i="19"/>
  <c r="B8964" i="19"/>
  <c r="A8964" i="19" s="1"/>
  <c r="C8964" i="19"/>
  <c r="D8964" i="19"/>
  <c r="E8964" i="19"/>
  <c r="F8964" i="19"/>
  <c r="B8965" i="19"/>
  <c r="C8965" i="19"/>
  <c r="D8965" i="19"/>
  <c r="A8965" i="19" s="1"/>
  <c r="E8965" i="19"/>
  <c r="F8965" i="19" s="1"/>
  <c r="B8966" i="19"/>
  <c r="C8966" i="19"/>
  <c r="D8966" i="19"/>
  <c r="E8966" i="19"/>
  <c r="F8966" i="19"/>
  <c r="B8967" i="19"/>
  <c r="A8967" i="19" s="1"/>
  <c r="C8967" i="19"/>
  <c r="D8967" i="19"/>
  <c r="E8967" i="19"/>
  <c r="F8967" i="19"/>
  <c r="B8968" i="19"/>
  <c r="C8968" i="19"/>
  <c r="D8968" i="19"/>
  <c r="E8968" i="19"/>
  <c r="F8968" i="19"/>
  <c r="B8969" i="19"/>
  <c r="A8969" i="19" s="1"/>
  <c r="C8969" i="19"/>
  <c r="D8969" i="19"/>
  <c r="E8969" i="19"/>
  <c r="F8969" i="19" s="1"/>
  <c r="B8970" i="19"/>
  <c r="A8970" i="19" s="1"/>
  <c r="C8970" i="19"/>
  <c r="D8970" i="19"/>
  <c r="E8970" i="19"/>
  <c r="F8970" i="19"/>
  <c r="B8971" i="19"/>
  <c r="A8971" i="19" s="1"/>
  <c r="C8971" i="19"/>
  <c r="D8971" i="19"/>
  <c r="E8971" i="19"/>
  <c r="F8971" i="19" s="1"/>
  <c r="B8972" i="19"/>
  <c r="C8972" i="19"/>
  <c r="D8972" i="19"/>
  <c r="E8972" i="19"/>
  <c r="F8972" i="19"/>
  <c r="A8973" i="19"/>
  <c r="B8973" i="19"/>
  <c r="C8973" i="19"/>
  <c r="D8973" i="19"/>
  <c r="E8973" i="19"/>
  <c r="F8973" i="19" s="1"/>
  <c r="B8974" i="19"/>
  <c r="C8974" i="19"/>
  <c r="D8974" i="19"/>
  <c r="E8974" i="19"/>
  <c r="F8974" i="19"/>
  <c r="B8975" i="19"/>
  <c r="A8975" i="19" s="1"/>
  <c r="C8975" i="19"/>
  <c r="D8975" i="19"/>
  <c r="E8975" i="19"/>
  <c r="F8975" i="19"/>
  <c r="B8976" i="19"/>
  <c r="A8976" i="19" s="1"/>
  <c r="C8976" i="19"/>
  <c r="D8976" i="19"/>
  <c r="E8976" i="19"/>
  <c r="F8976" i="19"/>
  <c r="A8977" i="19"/>
  <c r="B8977" i="19"/>
  <c r="C8977" i="19"/>
  <c r="D8977" i="19"/>
  <c r="E8977" i="19"/>
  <c r="F8977" i="19"/>
  <c r="B8978" i="19"/>
  <c r="C8978" i="19"/>
  <c r="D8978" i="19"/>
  <c r="E8978" i="19"/>
  <c r="F8978" i="19"/>
  <c r="B8979" i="19"/>
  <c r="C8979" i="19"/>
  <c r="D8979" i="19"/>
  <c r="A8979" i="19" s="1"/>
  <c r="E8979" i="19"/>
  <c r="F8979" i="19"/>
  <c r="B8980" i="19"/>
  <c r="A8980" i="19" s="1"/>
  <c r="C8980" i="19"/>
  <c r="D8980" i="19"/>
  <c r="E8980" i="19"/>
  <c r="F8980" i="19"/>
  <c r="B8981" i="19"/>
  <c r="C8981" i="19"/>
  <c r="D8981" i="19"/>
  <c r="A8981" i="19" s="1"/>
  <c r="E8981" i="19"/>
  <c r="F8981" i="19" s="1"/>
  <c r="B8982" i="19"/>
  <c r="C8982" i="19"/>
  <c r="D8982" i="19"/>
  <c r="E8982" i="19"/>
  <c r="F8982" i="19"/>
  <c r="B8983" i="19"/>
  <c r="A8983" i="19" s="1"/>
  <c r="C8983" i="19"/>
  <c r="D8983" i="19"/>
  <c r="E8983" i="19"/>
  <c r="F8983" i="19"/>
  <c r="B8984" i="19"/>
  <c r="C8984" i="19"/>
  <c r="D8984" i="19"/>
  <c r="E8984" i="19"/>
  <c r="F8984" i="19"/>
  <c r="B8985" i="19"/>
  <c r="A8985" i="19" s="1"/>
  <c r="C8985" i="19"/>
  <c r="D8985" i="19"/>
  <c r="E8985" i="19"/>
  <c r="F8985" i="19" s="1"/>
  <c r="B8986" i="19"/>
  <c r="A8986" i="19" s="1"/>
  <c r="C8986" i="19"/>
  <c r="D8986" i="19"/>
  <c r="E8986" i="19"/>
  <c r="F8986" i="19"/>
  <c r="B8987" i="19"/>
  <c r="A8987" i="19" s="1"/>
  <c r="C8987" i="19"/>
  <c r="D8987" i="19"/>
  <c r="E8987" i="19"/>
  <c r="F8987" i="19" s="1"/>
  <c r="B8988" i="19"/>
  <c r="C8988" i="19"/>
  <c r="D8988" i="19"/>
  <c r="E8988" i="19"/>
  <c r="F8988" i="19"/>
  <c r="A8989" i="19"/>
  <c r="B8989" i="19"/>
  <c r="C8989" i="19"/>
  <c r="D8989" i="19"/>
  <c r="E8989" i="19"/>
  <c r="F8989" i="19" s="1"/>
  <c r="B8990" i="19"/>
  <c r="C8990" i="19"/>
  <c r="D8990" i="19"/>
  <c r="E8990" i="19"/>
  <c r="F8990" i="19"/>
  <c r="B8991" i="19"/>
  <c r="A8991" i="19" s="1"/>
  <c r="C8991" i="19"/>
  <c r="D8991" i="19"/>
  <c r="E8991" i="19"/>
  <c r="F8991" i="19"/>
  <c r="B8992" i="19"/>
  <c r="A8992" i="19" s="1"/>
  <c r="C8992" i="19"/>
  <c r="D8992" i="19"/>
  <c r="E8992" i="19"/>
  <c r="F8992" i="19"/>
  <c r="A8993" i="19"/>
  <c r="B8993" i="19"/>
  <c r="C8993" i="19"/>
  <c r="D8993" i="19"/>
  <c r="E8993" i="19"/>
  <c r="F8993" i="19"/>
  <c r="B8994" i="19"/>
  <c r="C8994" i="19"/>
  <c r="D8994" i="19"/>
  <c r="E8994" i="19"/>
  <c r="F8994" i="19"/>
  <c r="B8995" i="19"/>
  <c r="C8995" i="19"/>
  <c r="D8995" i="19"/>
  <c r="A8995" i="19" s="1"/>
  <c r="E8995" i="19"/>
  <c r="F8995" i="19"/>
  <c r="B8996" i="19"/>
  <c r="A8996" i="19" s="1"/>
  <c r="C8996" i="19"/>
  <c r="D8996" i="19"/>
  <c r="E8996" i="19"/>
  <c r="F8996" i="19"/>
  <c r="B8997" i="19"/>
  <c r="C8997" i="19"/>
  <c r="D8997" i="19"/>
  <c r="A8997" i="19" s="1"/>
  <c r="E8997" i="19"/>
  <c r="F8997" i="19" s="1"/>
  <c r="B8998" i="19"/>
  <c r="C8998" i="19"/>
  <c r="D8998" i="19"/>
  <c r="E8998" i="19"/>
  <c r="F8998" i="19"/>
  <c r="B8999" i="19"/>
  <c r="A8999" i="19" s="1"/>
  <c r="C8999" i="19"/>
  <c r="D8999" i="19"/>
  <c r="E8999" i="19"/>
  <c r="F8999" i="19"/>
  <c r="B9000" i="19"/>
  <c r="C9000" i="19"/>
  <c r="D9000" i="19"/>
  <c r="E9000" i="19"/>
  <c r="F9000" i="19"/>
  <c r="B9001" i="19"/>
  <c r="A9001" i="19" s="1"/>
  <c r="C9001" i="19"/>
  <c r="D9001" i="19"/>
  <c r="E9001" i="19"/>
  <c r="F9001" i="19" s="1"/>
  <c r="B9002" i="19"/>
  <c r="A9002" i="19" s="1"/>
  <c r="C9002" i="19"/>
  <c r="D9002" i="19"/>
  <c r="E9002" i="19"/>
  <c r="F9002" i="19"/>
  <c r="B9003" i="19"/>
  <c r="A9003" i="19" s="1"/>
  <c r="C9003" i="19"/>
  <c r="D9003" i="19"/>
  <c r="E9003" i="19"/>
  <c r="F9003" i="19" s="1"/>
  <c r="B9004" i="19"/>
  <c r="C9004" i="19"/>
  <c r="D9004" i="19"/>
  <c r="E9004" i="19"/>
  <c r="F9004" i="19"/>
  <c r="A9005" i="19"/>
  <c r="B9005" i="19"/>
  <c r="C9005" i="19"/>
  <c r="D9005" i="19"/>
  <c r="E9005" i="19"/>
  <c r="F9005" i="19" s="1"/>
  <c r="B9006" i="19"/>
  <c r="C9006" i="19"/>
  <c r="D9006" i="19"/>
  <c r="E9006" i="19"/>
  <c r="F9006" i="19"/>
  <c r="B9007" i="19"/>
  <c r="A9007" i="19" s="1"/>
  <c r="C9007" i="19"/>
  <c r="D9007" i="19"/>
  <c r="E9007" i="19"/>
  <c r="F9007" i="19"/>
  <c r="B9008" i="19"/>
  <c r="A9008" i="19" s="1"/>
  <c r="C9008" i="19"/>
  <c r="D9008" i="19"/>
  <c r="E9008" i="19"/>
  <c r="F9008" i="19"/>
  <c r="A9009" i="19"/>
  <c r="B9009" i="19"/>
  <c r="C9009" i="19"/>
  <c r="D9009" i="19"/>
  <c r="E9009" i="19"/>
  <c r="F9009" i="19"/>
  <c r="B9010" i="19"/>
  <c r="C9010" i="19"/>
  <c r="D9010" i="19"/>
  <c r="E9010" i="19"/>
  <c r="F9010" i="19"/>
  <c r="B9011" i="19"/>
  <c r="C9011" i="19"/>
  <c r="D9011" i="19"/>
  <c r="A9011" i="19" s="1"/>
  <c r="E9011" i="19"/>
  <c r="F9011" i="19"/>
  <c r="B9012" i="19"/>
  <c r="A9012" i="19" s="1"/>
  <c r="C9012" i="19"/>
  <c r="D9012" i="19"/>
  <c r="E9012" i="19"/>
  <c r="F9012" i="19"/>
  <c r="B9013" i="19"/>
  <c r="C9013" i="19"/>
  <c r="D9013" i="19"/>
  <c r="A9013" i="19" s="1"/>
  <c r="E9013" i="19"/>
  <c r="F9013" i="19" s="1"/>
  <c r="B9014" i="19"/>
  <c r="C9014" i="19"/>
  <c r="D9014" i="19"/>
  <c r="E9014" i="19"/>
  <c r="F9014" i="19"/>
  <c r="B9015" i="19"/>
  <c r="A9015" i="19" s="1"/>
  <c r="C9015" i="19"/>
  <c r="D9015" i="19"/>
  <c r="E9015" i="19"/>
  <c r="F9015" i="19"/>
  <c r="B9016" i="19"/>
  <c r="C9016" i="19"/>
  <c r="D9016" i="19"/>
  <c r="E9016" i="19"/>
  <c r="F9016" i="19"/>
  <c r="B9017" i="19"/>
  <c r="A9017" i="19" s="1"/>
  <c r="C9017" i="19"/>
  <c r="D9017" i="19"/>
  <c r="E9017" i="19"/>
  <c r="F9017" i="19" s="1"/>
  <c r="B9018" i="19"/>
  <c r="A9018" i="19" s="1"/>
  <c r="C9018" i="19"/>
  <c r="D9018" i="19"/>
  <c r="E9018" i="19"/>
  <c r="F9018" i="19"/>
  <c r="B9019" i="19"/>
  <c r="A9019" i="19" s="1"/>
  <c r="C9019" i="19"/>
  <c r="D9019" i="19"/>
  <c r="E9019" i="19"/>
  <c r="F9019" i="19" s="1"/>
  <c r="B9020" i="19"/>
  <c r="C9020" i="19"/>
  <c r="D9020" i="19"/>
  <c r="E9020" i="19"/>
  <c r="F9020" i="19"/>
  <c r="A9021" i="19"/>
  <c r="B9021" i="19"/>
  <c r="C9021" i="19"/>
  <c r="D9021" i="19"/>
  <c r="E9021" i="19"/>
  <c r="F9021" i="19" s="1"/>
  <c r="B9022" i="19"/>
  <c r="C9022" i="19"/>
  <c r="D9022" i="19"/>
  <c r="E9022" i="19"/>
  <c r="F9022" i="19"/>
  <c r="B9023" i="19"/>
  <c r="A9023" i="19" s="1"/>
  <c r="C9023" i="19"/>
  <c r="D9023" i="19"/>
  <c r="E9023" i="19"/>
  <c r="F9023" i="19"/>
  <c r="B9024" i="19"/>
  <c r="A9024" i="19" s="1"/>
  <c r="C9024" i="19"/>
  <c r="D9024" i="19"/>
  <c r="E9024" i="19"/>
  <c r="F9024" i="19"/>
  <c r="A9025" i="19"/>
  <c r="B9025" i="19"/>
  <c r="C9025" i="19"/>
  <c r="D9025" i="19"/>
  <c r="E9025" i="19"/>
  <c r="F9025" i="19"/>
  <c r="B9026" i="19"/>
  <c r="C9026" i="19"/>
  <c r="D9026" i="19"/>
  <c r="E9026" i="19"/>
  <c r="F9026" i="19"/>
  <c r="B9027" i="19"/>
  <c r="C9027" i="19"/>
  <c r="D9027" i="19"/>
  <c r="A9027" i="19" s="1"/>
  <c r="E9027" i="19"/>
  <c r="F9027" i="19"/>
  <c r="B9028" i="19"/>
  <c r="A9028" i="19" s="1"/>
  <c r="C9028" i="19"/>
  <c r="D9028" i="19"/>
  <c r="E9028" i="19"/>
  <c r="F9028" i="19"/>
  <c r="B9029" i="19"/>
  <c r="C9029" i="19"/>
  <c r="D9029" i="19"/>
  <c r="A9029" i="19" s="1"/>
  <c r="E9029" i="19"/>
  <c r="F9029" i="19" s="1"/>
  <c r="B9030" i="19"/>
  <c r="C9030" i="19"/>
  <c r="D9030" i="19"/>
  <c r="E9030" i="19"/>
  <c r="F9030" i="19"/>
  <c r="B9031" i="19"/>
  <c r="A9031" i="19" s="1"/>
  <c r="C9031" i="19"/>
  <c r="D9031" i="19"/>
  <c r="E9031" i="19"/>
  <c r="F9031" i="19"/>
  <c r="B9032" i="19"/>
  <c r="C9032" i="19"/>
  <c r="D9032" i="19"/>
  <c r="E9032" i="19"/>
  <c r="F9032" i="19"/>
  <c r="B9033" i="19"/>
  <c r="A9033" i="19" s="1"/>
  <c r="C9033" i="19"/>
  <c r="D9033" i="19"/>
  <c r="E9033" i="19"/>
  <c r="F9033" i="19" s="1"/>
  <c r="B9034" i="19"/>
  <c r="A9034" i="19" s="1"/>
  <c r="C9034" i="19"/>
  <c r="D9034" i="19"/>
  <c r="E9034" i="19"/>
  <c r="F9034" i="19"/>
  <c r="B9035" i="19"/>
  <c r="A9035" i="19" s="1"/>
  <c r="C9035" i="19"/>
  <c r="D9035" i="19"/>
  <c r="E9035" i="19"/>
  <c r="F9035" i="19" s="1"/>
  <c r="B9036" i="19"/>
  <c r="C9036" i="19"/>
  <c r="D9036" i="19"/>
  <c r="E9036" i="19"/>
  <c r="F9036" i="19"/>
  <c r="A9037" i="19"/>
  <c r="B9037" i="19"/>
  <c r="C9037" i="19"/>
  <c r="D9037" i="19"/>
  <c r="E9037" i="19"/>
  <c r="F9037" i="19" s="1"/>
  <c r="B9038" i="19"/>
  <c r="C9038" i="19"/>
  <c r="D9038" i="19"/>
  <c r="E9038" i="19"/>
  <c r="F9038" i="19"/>
  <c r="B9039" i="19"/>
  <c r="A9039" i="19" s="1"/>
  <c r="C9039" i="19"/>
  <c r="D9039" i="19"/>
  <c r="E9039" i="19"/>
  <c r="F9039" i="19"/>
  <c r="B9040" i="19"/>
  <c r="A9040" i="19" s="1"/>
  <c r="C9040" i="19"/>
  <c r="D9040" i="19"/>
  <c r="E9040" i="19"/>
  <c r="F9040" i="19"/>
  <c r="A9041" i="19"/>
  <c r="B9041" i="19"/>
  <c r="C9041" i="19"/>
  <c r="D9041" i="19"/>
  <c r="E9041" i="19"/>
  <c r="F9041" i="19"/>
  <c r="B9042" i="19"/>
  <c r="C9042" i="19"/>
  <c r="D9042" i="19"/>
  <c r="E9042" i="19"/>
  <c r="F9042" i="19"/>
  <c r="B9043" i="19"/>
  <c r="C9043" i="19"/>
  <c r="D9043" i="19"/>
  <c r="A9043" i="19" s="1"/>
  <c r="E9043" i="19"/>
  <c r="F9043" i="19"/>
  <c r="B9044" i="19"/>
  <c r="A9044" i="19" s="1"/>
  <c r="C9044" i="19"/>
  <c r="D9044" i="19"/>
  <c r="E9044" i="19"/>
  <c r="F9044" i="19"/>
  <c r="B9045" i="19"/>
  <c r="C9045" i="19"/>
  <c r="D9045" i="19"/>
  <c r="A9045" i="19" s="1"/>
  <c r="E9045" i="19"/>
  <c r="F9045" i="19" s="1"/>
  <c r="B9046" i="19"/>
  <c r="C9046" i="19"/>
  <c r="D9046" i="19"/>
  <c r="E9046" i="19"/>
  <c r="F9046" i="19"/>
  <c r="B9047" i="19"/>
  <c r="A9047" i="19" s="1"/>
  <c r="C9047" i="19"/>
  <c r="D9047" i="19"/>
  <c r="E9047" i="19"/>
  <c r="F9047" i="19"/>
  <c r="B9048" i="19"/>
  <c r="C9048" i="19"/>
  <c r="D9048" i="19"/>
  <c r="E9048" i="19"/>
  <c r="F9048" i="19"/>
  <c r="B9049" i="19"/>
  <c r="A9049" i="19" s="1"/>
  <c r="C9049" i="19"/>
  <c r="D9049" i="19"/>
  <c r="E9049" i="19"/>
  <c r="F9049" i="19" s="1"/>
  <c r="B9050" i="19"/>
  <c r="A9050" i="19" s="1"/>
  <c r="C9050" i="19"/>
  <c r="D9050" i="19"/>
  <c r="E9050" i="19"/>
  <c r="F9050" i="19"/>
  <c r="B9051" i="19"/>
  <c r="A9051" i="19" s="1"/>
  <c r="C9051" i="19"/>
  <c r="D9051" i="19"/>
  <c r="E9051" i="19"/>
  <c r="F9051" i="19" s="1"/>
  <c r="B9052" i="19"/>
  <c r="C9052" i="19"/>
  <c r="D9052" i="19"/>
  <c r="E9052" i="19"/>
  <c r="F9052" i="19"/>
  <c r="A9053" i="19"/>
  <c r="B9053" i="19"/>
  <c r="C9053" i="19"/>
  <c r="D9053" i="19"/>
  <c r="E9053" i="19"/>
  <c r="F9053" i="19" s="1"/>
  <c r="B9054" i="19"/>
  <c r="C9054" i="19"/>
  <c r="D9054" i="19"/>
  <c r="E9054" i="19"/>
  <c r="F9054" i="19"/>
  <c r="B9055" i="19"/>
  <c r="A9055" i="19" s="1"/>
  <c r="C9055" i="19"/>
  <c r="D9055" i="19"/>
  <c r="E9055" i="19"/>
  <c r="F9055" i="19"/>
  <c r="B9056" i="19"/>
  <c r="A9056" i="19" s="1"/>
  <c r="C9056" i="19"/>
  <c r="D9056" i="19"/>
  <c r="E9056" i="19"/>
  <c r="F9056" i="19"/>
  <c r="A9057" i="19"/>
  <c r="B9057" i="19"/>
  <c r="C9057" i="19"/>
  <c r="D9057" i="19"/>
  <c r="E9057" i="19"/>
  <c r="F9057" i="19"/>
  <c r="B9058" i="19"/>
  <c r="C9058" i="19"/>
  <c r="D9058" i="19"/>
  <c r="E9058" i="19"/>
  <c r="F9058" i="19"/>
  <c r="B9059" i="19"/>
  <c r="C9059" i="19"/>
  <c r="D9059" i="19"/>
  <c r="A9059" i="19" s="1"/>
  <c r="E9059" i="19"/>
  <c r="F9059" i="19"/>
  <c r="B9060" i="19"/>
  <c r="A9060" i="19" s="1"/>
  <c r="C9060" i="19"/>
  <c r="D9060" i="19"/>
  <c r="E9060" i="19"/>
  <c r="F9060" i="19"/>
  <c r="B9061" i="19"/>
  <c r="C9061" i="19"/>
  <c r="D9061" i="19"/>
  <c r="A9061" i="19" s="1"/>
  <c r="E9061" i="19"/>
  <c r="F9061" i="19" s="1"/>
  <c r="B9062" i="19"/>
  <c r="C9062" i="19"/>
  <c r="D9062" i="19"/>
  <c r="E9062" i="19"/>
  <c r="F9062" i="19"/>
  <c r="B9063" i="19"/>
  <c r="A9063" i="19" s="1"/>
  <c r="C9063" i="19"/>
  <c r="D9063" i="19"/>
  <c r="E9063" i="19"/>
  <c r="F9063" i="19"/>
  <c r="B9064" i="19"/>
  <c r="C9064" i="19"/>
  <c r="D9064" i="19"/>
  <c r="E9064" i="19"/>
  <c r="F9064" i="19"/>
  <c r="B9065" i="19"/>
  <c r="A9065" i="19" s="1"/>
  <c r="C9065" i="19"/>
  <c r="D9065" i="19"/>
  <c r="E9065" i="19"/>
  <c r="F9065" i="19" s="1"/>
  <c r="B9066" i="19"/>
  <c r="A9066" i="19" s="1"/>
  <c r="C9066" i="19"/>
  <c r="D9066" i="19"/>
  <c r="E9066" i="19"/>
  <c r="F9066" i="19"/>
  <c r="B9067" i="19"/>
  <c r="A9067" i="19" s="1"/>
  <c r="C9067" i="19"/>
  <c r="D9067" i="19"/>
  <c r="E9067" i="19"/>
  <c r="F9067" i="19" s="1"/>
  <c r="B9068" i="19"/>
  <c r="C9068" i="19"/>
  <c r="D9068" i="19"/>
  <c r="E9068" i="19"/>
  <c r="F9068" i="19"/>
  <c r="A9069" i="19"/>
  <c r="B9069" i="19"/>
  <c r="C9069" i="19"/>
  <c r="D9069" i="19"/>
  <c r="E9069" i="19"/>
  <c r="F9069" i="19" s="1"/>
  <c r="B9070" i="19"/>
  <c r="C9070" i="19"/>
  <c r="D9070" i="19"/>
  <c r="E9070" i="19"/>
  <c r="F9070" i="19"/>
  <c r="B9071" i="19"/>
  <c r="A9071" i="19" s="1"/>
  <c r="C9071" i="19"/>
  <c r="D9071" i="19"/>
  <c r="E9071" i="19"/>
  <c r="F9071" i="19"/>
  <c r="B9072" i="19"/>
  <c r="A9072" i="19" s="1"/>
  <c r="C9072" i="19"/>
  <c r="D9072" i="19"/>
  <c r="E9072" i="19"/>
  <c r="F9072" i="19"/>
  <c r="A9073" i="19"/>
  <c r="B9073" i="19"/>
  <c r="C9073" i="19"/>
  <c r="D9073" i="19"/>
  <c r="E9073" i="19"/>
  <c r="F9073" i="19"/>
  <c r="B9074" i="19"/>
  <c r="C9074" i="19"/>
  <c r="D9074" i="19"/>
  <c r="E9074" i="19"/>
  <c r="F9074" i="19"/>
  <c r="B9075" i="19"/>
  <c r="C9075" i="19"/>
  <c r="D9075" i="19"/>
  <c r="A9075" i="19" s="1"/>
  <c r="E9075" i="19"/>
  <c r="F9075" i="19"/>
  <c r="B9076" i="19"/>
  <c r="A9076" i="19" s="1"/>
  <c r="C9076" i="19"/>
  <c r="D9076" i="19"/>
  <c r="E9076" i="19"/>
  <c r="F9076" i="19"/>
  <c r="B9077" i="19"/>
  <c r="C9077" i="19"/>
  <c r="D9077" i="19"/>
  <c r="A9077" i="19" s="1"/>
  <c r="E9077" i="19"/>
  <c r="F9077" i="19" s="1"/>
  <c r="B9078" i="19"/>
  <c r="C9078" i="19"/>
  <c r="D9078" i="19"/>
  <c r="E9078" i="19"/>
  <c r="F9078" i="19"/>
  <c r="B9079" i="19"/>
  <c r="A9079" i="19" s="1"/>
  <c r="C9079" i="19"/>
  <c r="D9079" i="19"/>
  <c r="E9079" i="19"/>
  <c r="F9079" i="19"/>
  <c r="B9080" i="19"/>
  <c r="C9080" i="19"/>
  <c r="D9080" i="19"/>
  <c r="E9080" i="19"/>
  <c r="F9080" i="19"/>
  <c r="B9081" i="19"/>
  <c r="A9081" i="19" s="1"/>
  <c r="C9081" i="19"/>
  <c r="D9081" i="19"/>
  <c r="E9081" i="19"/>
  <c r="F9081" i="19" s="1"/>
  <c r="B9082" i="19"/>
  <c r="A9082" i="19" s="1"/>
  <c r="C9082" i="19"/>
  <c r="D9082" i="19"/>
  <c r="E9082" i="19"/>
  <c r="F9082" i="19"/>
  <c r="B9083" i="19"/>
  <c r="A9083" i="19" s="1"/>
  <c r="C9083" i="19"/>
  <c r="D9083" i="19"/>
  <c r="E9083" i="19"/>
  <c r="F9083" i="19" s="1"/>
  <c r="B9084" i="19"/>
  <c r="C9084" i="19"/>
  <c r="D9084" i="19"/>
  <c r="E9084" i="19"/>
  <c r="F9084" i="19"/>
  <c r="A9085" i="19"/>
  <c r="B9085" i="19"/>
  <c r="C9085" i="19"/>
  <c r="D9085" i="19"/>
  <c r="E9085" i="19"/>
  <c r="F9085" i="19" s="1"/>
  <c r="B9086" i="19"/>
  <c r="C9086" i="19"/>
  <c r="D9086" i="19"/>
  <c r="E9086" i="19"/>
  <c r="F9086" i="19"/>
  <c r="B9087" i="19"/>
  <c r="A9087" i="19" s="1"/>
  <c r="C9087" i="19"/>
  <c r="D9087" i="19"/>
  <c r="E9087" i="19"/>
  <c r="F9087" i="19"/>
  <c r="B9088" i="19"/>
  <c r="A9088" i="19" s="1"/>
  <c r="C9088" i="19"/>
  <c r="D9088" i="19"/>
  <c r="E9088" i="19"/>
  <c r="F9088" i="19"/>
  <c r="A9089" i="19"/>
  <c r="B9089" i="19"/>
  <c r="C9089" i="19"/>
  <c r="D9089" i="19"/>
  <c r="E9089" i="19"/>
  <c r="F9089" i="19"/>
  <c r="B9090" i="19"/>
  <c r="C9090" i="19"/>
  <c r="D9090" i="19"/>
  <c r="E9090" i="19"/>
  <c r="F9090" i="19"/>
  <c r="B9091" i="19"/>
  <c r="C9091" i="19"/>
  <c r="D9091" i="19"/>
  <c r="A9091" i="19" s="1"/>
  <c r="E9091" i="19"/>
  <c r="F9091" i="19"/>
  <c r="B9092" i="19"/>
  <c r="A9092" i="19" s="1"/>
  <c r="C9092" i="19"/>
  <c r="D9092" i="19"/>
  <c r="E9092" i="19"/>
  <c r="F9092" i="19"/>
  <c r="B9093" i="19"/>
  <c r="C9093" i="19"/>
  <c r="D9093" i="19"/>
  <c r="A9093" i="19" s="1"/>
  <c r="E9093" i="19"/>
  <c r="F9093" i="19" s="1"/>
  <c r="B9094" i="19"/>
  <c r="C9094" i="19"/>
  <c r="D9094" i="19"/>
  <c r="E9094" i="19"/>
  <c r="F9094" i="19"/>
  <c r="B9095" i="19"/>
  <c r="A9095" i="19" s="1"/>
  <c r="C9095" i="19"/>
  <c r="D9095" i="19"/>
  <c r="E9095" i="19"/>
  <c r="F9095" i="19"/>
  <c r="B9096" i="19"/>
  <c r="C9096" i="19"/>
  <c r="D9096" i="19"/>
  <c r="E9096" i="19"/>
  <c r="F9096" i="19"/>
  <c r="B9097" i="19"/>
  <c r="A9097" i="19" s="1"/>
  <c r="C9097" i="19"/>
  <c r="D9097" i="19"/>
  <c r="E9097" i="19"/>
  <c r="F9097" i="19" s="1"/>
  <c r="B9098" i="19"/>
  <c r="A9098" i="19" s="1"/>
  <c r="C9098" i="19"/>
  <c r="D9098" i="19"/>
  <c r="E9098" i="19"/>
  <c r="F9098" i="19"/>
  <c r="B9099" i="19"/>
  <c r="A9099" i="19" s="1"/>
  <c r="C9099" i="19"/>
  <c r="D9099" i="19"/>
  <c r="E9099" i="19"/>
  <c r="F9099" i="19" s="1"/>
  <c r="B9100" i="19"/>
  <c r="C9100" i="19"/>
  <c r="D9100" i="19"/>
  <c r="E9100" i="19"/>
  <c r="F9100" i="19"/>
  <c r="A9101" i="19"/>
  <c r="B9101" i="19"/>
  <c r="C9101" i="19"/>
  <c r="D9101" i="19"/>
  <c r="E9101" i="19"/>
  <c r="F9101" i="19" s="1"/>
  <c r="B9102" i="19"/>
  <c r="C9102" i="19"/>
  <c r="D9102" i="19"/>
  <c r="E9102" i="19"/>
  <c r="F9102" i="19"/>
  <c r="B9103" i="19"/>
  <c r="A9103" i="19" s="1"/>
  <c r="C9103" i="19"/>
  <c r="D9103" i="19"/>
  <c r="E9103" i="19"/>
  <c r="F9103" i="19"/>
  <c r="B9104" i="19"/>
  <c r="A9104" i="19" s="1"/>
  <c r="C9104" i="19"/>
  <c r="D9104" i="19"/>
  <c r="E9104" i="19"/>
  <c r="F9104" i="19"/>
  <c r="A9105" i="19"/>
  <c r="B9105" i="19"/>
  <c r="C9105" i="19"/>
  <c r="D9105" i="19"/>
  <c r="E9105" i="19"/>
  <c r="F9105" i="19"/>
  <c r="B9106" i="19"/>
  <c r="C9106" i="19"/>
  <c r="D9106" i="19"/>
  <c r="E9106" i="19"/>
  <c r="F9106" i="19"/>
  <c r="B9107" i="19"/>
  <c r="C9107" i="19"/>
  <c r="D9107" i="19"/>
  <c r="A9107" i="19" s="1"/>
  <c r="E9107" i="19"/>
  <c r="F9107" i="19"/>
  <c r="B9108" i="19"/>
  <c r="A9108" i="19" s="1"/>
  <c r="C9108" i="19"/>
  <c r="D9108" i="19"/>
  <c r="E9108" i="19"/>
  <c r="F9108" i="19"/>
  <c r="B9109" i="19"/>
  <c r="C9109" i="19"/>
  <c r="D9109" i="19"/>
  <c r="A9109" i="19" s="1"/>
  <c r="E9109" i="19"/>
  <c r="F9109" i="19" s="1"/>
  <c r="B9110" i="19"/>
  <c r="C9110" i="19"/>
  <c r="D9110" i="19"/>
  <c r="E9110" i="19"/>
  <c r="F9110" i="19"/>
  <c r="B9111" i="19"/>
  <c r="A9111" i="19" s="1"/>
  <c r="C9111" i="19"/>
  <c r="D9111" i="19"/>
  <c r="E9111" i="19"/>
  <c r="F9111" i="19"/>
  <c r="B9112" i="19"/>
  <c r="C9112" i="19"/>
  <c r="D9112" i="19"/>
  <c r="E9112" i="19"/>
  <c r="F9112" i="19"/>
  <c r="B9113" i="19"/>
  <c r="A9113" i="19" s="1"/>
  <c r="C9113" i="19"/>
  <c r="D9113" i="19"/>
  <c r="E9113" i="19"/>
  <c r="F9113" i="19" s="1"/>
  <c r="B9114" i="19"/>
  <c r="A9114" i="19" s="1"/>
  <c r="C9114" i="19"/>
  <c r="D9114" i="19"/>
  <c r="E9114" i="19"/>
  <c r="F9114" i="19"/>
  <c r="B9115" i="19"/>
  <c r="A9115" i="19" s="1"/>
  <c r="C9115" i="19"/>
  <c r="D9115" i="19"/>
  <c r="E9115" i="19"/>
  <c r="F9115" i="19" s="1"/>
  <c r="B9116" i="19"/>
  <c r="C9116" i="19"/>
  <c r="D9116" i="19"/>
  <c r="E9116" i="19"/>
  <c r="F9116" i="19"/>
  <c r="A9117" i="19"/>
  <c r="B9117" i="19"/>
  <c r="C9117" i="19"/>
  <c r="D9117" i="19"/>
  <c r="E9117" i="19"/>
  <c r="F9117" i="19" s="1"/>
  <c r="B9118" i="19"/>
  <c r="C9118" i="19"/>
  <c r="D9118" i="19"/>
  <c r="E9118" i="19"/>
  <c r="F9118" i="19"/>
  <c r="B9119" i="19"/>
  <c r="A9119" i="19" s="1"/>
  <c r="C9119" i="19"/>
  <c r="D9119" i="19"/>
  <c r="E9119" i="19"/>
  <c r="F9119" i="19"/>
  <c r="B9120" i="19"/>
  <c r="A9120" i="19" s="1"/>
  <c r="C9120" i="19"/>
  <c r="D9120" i="19"/>
  <c r="E9120" i="19"/>
  <c r="F9120" i="19"/>
  <c r="A9121" i="19"/>
  <c r="B9121" i="19"/>
  <c r="C9121" i="19"/>
  <c r="D9121" i="19"/>
  <c r="E9121" i="19"/>
  <c r="F9121" i="19"/>
  <c r="B9122" i="19"/>
  <c r="C9122" i="19"/>
  <c r="D9122" i="19"/>
  <c r="E9122" i="19"/>
  <c r="F9122" i="19"/>
  <c r="B9123" i="19"/>
  <c r="C9123" i="19"/>
  <c r="D9123" i="19"/>
  <c r="A9123" i="19" s="1"/>
  <c r="E9123" i="19"/>
  <c r="F9123" i="19"/>
  <c r="B9124" i="19"/>
  <c r="A9124" i="19" s="1"/>
  <c r="C9124" i="19"/>
  <c r="D9124" i="19"/>
  <c r="E9124" i="19"/>
  <c r="F9124" i="19"/>
  <c r="B9125" i="19"/>
  <c r="C9125" i="19"/>
  <c r="D9125" i="19"/>
  <c r="A9125" i="19" s="1"/>
  <c r="E9125" i="19"/>
  <c r="F9125" i="19" s="1"/>
  <c r="B9126" i="19"/>
  <c r="C9126" i="19"/>
  <c r="D9126" i="19"/>
  <c r="E9126" i="19"/>
  <c r="F9126" i="19"/>
  <c r="B9127" i="19"/>
  <c r="A9127" i="19" s="1"/>
  <c r="C9127" i="19"/>
  <c r="D9127" i="19"/>
  <c r="E9127" i="19"/>
  <c r="F9127" i="19"/>
  <c r="B9128" i="19"/>
  <c r="C9128" i="19"/>
  <c r="D9128" i="19"/>
  <c r="E9128" i="19"/>
  <c r="F9128" i="19"/>
  <c r="B9129" i="19"/>
  <c r="A9129" i="19" s="1"/>
  <c r="C9129" i="19"/>
  <c r="D9129" i="19"/>
  <c r="E9129" i="19"/>
  <c r="F9129" i="19" s="1"/>
  <c r="B9130" i="19"/>
  <c r="A9130" i="19" s="1"/>
  <c r="C9130" i="19"/>
  <c r="D9130" i="19"/>
  <c r="E9130" i="19"/>
  <c r="F9130" i="19"/>
  <c r="B9131" i="19"/>
  <c r="A9131" i="19" s="1"/>
  <c r="C9131" i="19"/>
  <c r="D9131" i="19"/>
  <c r="E9131" i="19"/>
  <c r="F9131" i="19" s="1"/>
  <c r="B9132" i="19"/>
  <c r="C9132" i="19"/>
  <c r="D9132" i="19"/>
  <c r="E9132" i="19"/>
  <c r="F9132" i="19"/>
  <c r="A9133" i="19"/>
  <c r="B9133" i="19"/>
  <c r="C9133" i="19"/>
  <c r="D9133" i="19"/>
  <c r="E9133" i="19"/>
  <c r="F9133" i="19" s="1"/>
  <c r="B9134" i="19"/>
  <c r="C9134" i="19"/>
  <c r="D9134" i="19"/>
  <c r="E9134" i="19"/>
  <c r="F9134" i="19"/>
  <c r="B9135" i="19"/>
  <c r="A9135" i="19" s="1"/>
  <c r="C9135" i="19"/>
  <c r="D9135" i="19"/>
  <c r="E9135" i="19"/>
  <c r="F9135" i="19"/>
  <c r="B9136" i="19"/>
  <c r="A9136" i="19" s="1"/>
  <c r="C9136" i="19"/>
  <c r="D9136" i="19"/>
  <c r="E9136" i="19"/>
  <c r="F9136" i="19"/>
  <c r="A9137" i="19"/>
  <c r="B9137" i="19"/>
  <c r="C9137" i="19"/>
  <c r="D9137" i="19"/>
  <c r="E9137" i="19"/>
  <c r="F9137" i="19"/>
  <c r="B9138" i="19"/>
  <c r="C9138" i="19"/>
  <c r="D9138" i="19"/>
  <c r="E9138" i="19"/>
  <c r="F9138" i="19"/>
  <c r="B9139" i="19"/>
  <c r="C9139" i="19"/>
  <c r="D9139" i="19"/>
  <c r="A9139" i="19" s="1"/>
  <c r="E9139" i="19"/>
  <c r="F9139" i="19"/>
  <c r="B9140" i="19"/>
  <c r="A9140" i="19" s="1"/>
  <c r="C9140" i="19"/>
  <c r="D9140" i="19"/>
  <c r="E9140" i="19"/>
  <c r="F9140" i="19"/>
  <c r="B9141" i="19"/>
  <c r="C9141" i="19"/>
  <c r="D9141" i="19"/>
  <c r="A9141" i="19" s="1"/>
  <c r="E9141" i="19"/>
  <c r="F9141" i="19" s="1"/>
  <c r="B9142" i="19"/>
  <c r="C9142" i="19"/>
  <c r="D9142" i="19"/>
  <c r="E9142" i="19"/>
  <c r="F9142" i="19"/>
  <c r="B9143" i="19"/>
  <c r="A9143" i="19" s="1"/>
  <c r="C9143" i="19"/>
  <c r="D9143" i="19"/>
  <c r="E9143" i="19"/>
  <c r="F9143" i="19"/>
  <c r="B9144" i="19"/>
  <c r="C9144" i="19"/>
  <c r="D9144" i="19"/>
  <c r="E9144" i="19"/>
  <c r="F9144" i="19"/>
  <c r="B9145" i="19"/>
  <c r="A9145" i="19" s="1"/>
  <c r="C9145" i="19"/>
  <c r="D9145" i="19"/>
  <c r="E9145" i="19"/>
  <c r="F9145" i="19" s="1"/>
  <c r="B9146" i="19"/>
  <c r="A9146" i="19" s="1"/>
  <c r="C9146" i="19"/>
  <c r="D9146" i="19"/>
  <c r="E9146" i="19"/>
  <c r="F9146" i="19"/>
  <c r="B9147" i="19"/>
  <c r="A9147" i="19" s="1"/>
  <c r="C9147" i="19"/>
  <c r="D9147" i="19"/>
  <c r="E9147" i="19"/>
  <c r="F9147" i="19" s="1"/>
  <c r="B9148" i="19"/>
  <c r="C9148" i="19"/>
  <c r="D9148" i="19"/>
  <c r="E9148" i="19"/>
  <c r="F9148" i="19"/>
  <c r="A9149" i="19"/>
  <c r="B9149" i="19"/>
  <c r="C9149" i="19"/>
  <c r="D9149" i="19"/>
  <c r="E9149" i="19"/>
  <c r="F9149" i="19" s="1"/>
  <c r="B9150" i="19"/>
  <c r="C9150" i="19"/>
  <c r="D9150" i="19"/>
  <c r="E9150" i="19"/>
  <c r="F9150" i="19"/>
  <c r="B9151" i="19"/>
  <c r="A9151" i="19" s="1"/>
  <c r="C9151" i="19"/>
  <c r="D9151" i="19"/>
  <c r="E9151" i="19"/>
  <c r="F9151" i="19"/>
  <c r="B9152" i="19"/>
  <c r="A9152" i="19" s="1"/>
  <c r="C9152" i="19"/>
  <c r="D9152" i="19"/>
  <c r="E9152" i="19"/>
  <c r="F9152" i="19"/>
  <c r="A9153" i="19"/>
  <c r="B9153" i="19"/>
  <c r="C9153" i="19"/>
  <c r="D9153" i="19"/>
  <c r="E9153" i="19"/>
  <c r="F9153" i="19"/>
  <c r="B9154" i="19"/>
  <c r="C9154" i="19"/>
  <c r="D9154" i="19"/>
  <c r="E9154" i="19"/>
  <c r="F9154" i="19"/>
  <c r="B9155" i="19"/>
  <c r="C9155" i="19"/>
  <c r="D9155" i="19"/>
  <c r="A9155" i="19" s="1"/>
  <c r="E9155" i="19"/>
  <c r="F9155" i="19"/>
  <c r="B9156" i="19"/>
  <c r="A9156" i="19" s="1"/>
  <c r="C9156" i="19"/>
  <c r="D9156" i="19"/>
  <c r="E9156" i="19"/>
  <c r="F9156" i="19"/>
  <c r="B9157" i="19"/>
  <c r="C9157" i="19"/>
  <c r="D9157" i="19"/>
  <c r="A9157" i="19" s="1"/>
  <c r="E9157" i="19"/>
  <c r="F9157" i="19" s="1"/>
  <c r="B9158" i="19"/>
  <c r="C9158" i="19"/>
  <c r="D9158" i="19"/>
  <c r="E9158" i="19"/>
  <c r="F9158" i="19"/>
  <c r="B9159" i="19"/>
  <c r="A9159" i="19" s="1"/>
  <c r="C9159" i="19"/>
  <c r="D9159" i="19"/>
  <c r="E9159" i="19"/>
  <c r="F9159" i="19"/>
  <c r="B9160" i="19"/>
  <c r="C9160" i="19"/>
  <c r="D9160" i="19"/>
  <c r="E9160" i="19"/>
  <c r="F9160" i="19"/>
  <c r="B9161" i="19"/>
  <c r="A9161" i="19" s="1"/>
  <c r="C9161" i="19"/>
  <c r="D9161" i="19"/>
  <c r="E9161" i="19"/>
  <c r="F9161" i="19" s="1"/>
  <c r="B9162" i="19"/>
  <c r="A9162" i="19" s="1"/>
  <c r="C9162" i="19"/>
  <c r="D9162" i="19"/>
  <c r="E9162" i="19"/>
  <c r="F9162" i="19"/>
  <c r="B9163" i="19"/>
  <c r="A9163" i="19" s="1"/>
  <c r="C9163" i="19"/>
  <c r="D9163" i="19"/>
  <c r="E9163" i="19"/>
  <c r="F9163" i="19" s="1"/>
  <c r="B9164" i="19"/>
  <c r="C9164" i="19"/>
  <c r="D9164" i="19"/>
  <c r="E9164" i="19"/>
  <c r="F9164" i="19"/>
  <c r="A9165" i="19"/>
  <c r="B9165" i="19"/>
  <c r="C9165" i="19"/>
  <c r="D9165" i="19"/>
  <c r="E9165" i="19"/>
  <c r="F9165" i="19" s="1"/>
  <c r="B9166" i="19"/>
  <c r="C9166" i="19"/>
  <c r="D9166" i="19"/>
  <c r="E9166" i="19"/>
  <c r="F9166" i="19"/>
  <c r="B9167" i="19"/>
  <c r="A9167" i="19" s="1"/>
  <c r="C9167" i="19"/>
  <c r="D9167" i="19"/>
  <c r="E9167" i="19"/>
  <c r="F9167" i="19"/>
  <c r="B9168" i="19"/>
  <c r="A9168" i="19" s="1"/>
  <c r="C9168" i="19"/>
  <c r="D9168" i="19"/>
  <c r="E9168" i="19"/>
  <c r="F9168" i="19"/>
  <c r="A9169" i="19"/>
  <c r="B9169" i="19"/>
  <c r="C9169" i="19"/>
  <c r="D9169" i="19"/>
  <c r="E9169" i="19"/>
  <c r="F9169" i="19"/>
  <c r="B9170" i="19"/>
  <c r="C9170" i="19"/>
  <c r="D9170" i="19"/>
  <c r="E9170" i="19"/>
  <c r="F9170" i="19"/>
  <c r="B9171" i="19"/>
  <c r="C9171" i="19"/>
  <c r="D9171" i="19"/>
  <c r="A9171" i="19" s="1"/>
  <c r="E9171" i="19"/>
  <c r="F9171" i="19"/>
  <c r="B9172" i="19"/>
  <c r="A9172" i="19" s="1"/>
  <c r="C9172" i="19"/>
  <c r="D9172" i="19"/>
  <c r="E9172" i="19"/>
  <c r="F9172" i="19"/>
  <c r="B9173" i="19"/>
  <c r="C9173" i="19"/>
  <c r="D9173" i="19"/>
  <c r="A9173" i="19" s="1"/>
  <c r="E9173" i="19"/>
  <c r="F9173" i="19" s="1"/>
  <c r="B9174" i="19"/>
  <c r="C9174" i="19"/>
  <c r="D9174" i="19"/>
  <c r="E9174" i="19"/>
  <c r="F9174" i="19"/>
  <c r="B9175" i="19"/>
  <c r="A9175" i="19" s="1"/>
  <c r="C9175" i="19"/>
  <c r="D9175" i="19"/>
  <c r="E9175" i="19"/>
  <c r="F9175" i="19"/>
  <c r="B9176" i="19"/>
  <c r="C9176" i="19"/>
  <c r="D9176" i="19"/>
  <c r="E9176" i="19"/>
  <c r="F9176" i="19"/>
  <c r="B9177" i="19"/>
  <c r="A9177" i="19" s="1"/>
  <c r="C9177" i="19"/>
  <c r="D9177" i="19"/>
  <c r="E9177" i="19"/>
  <c r="F9177" i="19" s="1"/>
  <c r="B9178" i="19"/>
  <c r="A9178" i="19" s="1"/>
  <c r="C9178" i="19"/>
  <c r="D9178" i="19"/>
  <c r="E9178" i="19"/>
  <c r="F9178" i="19"/>
  <c r="B9179" i="19"/>
  <c r="A9179" i="19" s="1"/>
  <c r="C9179" i="19"/>
  <c r="D9179" i="19"/>
  <c r="E9179" i="19"/>
  <c r="F9179" i="19" s="1"/>
  <c r="B9180" i="19"/>
  <c r="C9180" i="19"/>
  <c r="D9180" i="19"/>
  <c r="E9180" i="19"/>
  <c r="F9180" i="19"/>
  <c r="A9181" i="19"/>
  <c r="B9181" i="19"/>
  <c r="C9181" i="19"/>
  <c r="D9181" i="19"/>
  <c r="E9181" i="19"/>
  <c r="F9181" i="19" s="1"/>
  <c r="B9182" i="19"/>
  <c r="C9182" i="19"/>
  <c r="D9182" i="19"/>
  <c r="E9182" i="19"/>
  <c r="F9182" i="19"/>
  <c r="B9183" i="19"/>
  <c r="A9183" i="19" s="1"/>
  <c r="C9183" i="19"/>
  <c r="D9183" i="19"/>
  <c r="E9183" i="19"/>
  <c r="F9183" i="19"/>
  <c r="B9184" i="19"/>
  <c r="A9184" i="19" s="1"/>
  <c r="C9184" i="19"/>
  <c r="D9184" i="19"/>
  <c r="E9184" i="19"/>
  <c r="F9184" i="19"/>
  <c r="A9185" i="19"/>
  <c r="B9185" i="19"/>
  <c r="C9185" i="19"/>
  <c r="D9185" i="19"/>
  <c r="E9185" i="19"/>
  <c r="F9185" i="19"/>
  <c r="B9186" i="19"/>
  <c r="C9186" i="19"/>
  <c r="D9186" i="19"/>
  <c r="E9186" i="19"/>
  <c r="F9186" i="19"/>
  <c r="B9187" i="19"/>
  <c r="C9187" i="19"/>
  <c r="D9187" i="19"/>
  <c r="A9187" i="19" s="1"/>
  <c r="E9187" i="19"/>
  <c r="F9187" i="19"/>
  <c r="B9188" i="19"/>
  <c r="A9188" i="19" s="1"/>
  <c r="C9188" i="19"/>
  <c r="D9188" i="19"/>
  <c r="E9188" i="19"/>
  <c r="F9188" i="19"/>
  <c r="B9189" i="19"/>
  <c r="C9189" i="19"/>
  <c r="D9189" i="19"/>
  <c r="A9189" i="19" s="1"/>
  <c r="E9189" i="19"/>
  <c r="F9189" i="19" s="1"/>
  <c r="B9190" i="19"/>
  <c r="C9190" i="19"/>
  <c r="D9190" i="19"/>
  <c r="E9190" i="19"/>
  <c r="F9190" i="19"/>
  <c r="B9191" i="19"/>
  <c r="A9191" i="19" s="1"/>
  <c r="C9191" i="19"/>
  <c r="D9191" i="19"/>
  <c r="E9191" i="19"/>
  <c r="F9191" i="19"/>
  <c r="B9192" i="19"/>
  <c r="C9192" i="19"/>
  <c r="D9192" i="19"/>
  <c r="E9192" i="19"/>
  <c r="F9192" i="19"/>
  <c r="B9193" i="19"/>
  <c r="A9193" i="19" s="1"/>
  <c r="C9193" i="19"/>
  <c r="D9193" i="19"/>
  <c r="E9193" i="19"/>
  <c r="F9193" i="19" s="1"/>
  <c r="B9194" i="19"/>
  <c r="A9194" i="19" s="1"/>
  <c r="C9194" i="19"/>
  <c r="D9194" i="19"/>
  <c r="E9194" i="19"/>
  <c r="F9194" i="19"/>
  <c r="B9195" i="19"/>
  <c r="A9195" i="19" s="1"/>
  <c r="C9195" i="19"/>
  <c r="D9195" i="19"/>
  <c r="E9195" i="19"/>
  <c r="F9195" i="19" s="1"/>
  <c r="B9196" i="19"/>
  <c r="C9196" i="19"/>
  <c r="D9196" i="19"/>
  <c r="E9196" i="19"/>
  <c r="F9196" i="19"/>
  <c r="A9197" i="19"/>
  <c r="B9197" i="19"/>
  <c r="C9197" i="19"/>
  <c r="D9197" i="19"/>
  <c r="E9197" i="19"/>
  <c r="F9197" i="19" s="1"/>
  <c r="B9198" i="19"/>
  <c r="C9198" i="19"/>
  <c r="D9198" i="19"/>
  <c r="E9198" i="19"/>
  <c r="F9198" i="19"/>
  <c r="B9199" i="19"/>
  <c r="A9199" i="19" s="1"/>
  <c r="C9199" i="19"/>
  <c r="D9199" i="19"/>
  <c r="E9199" i="19"/>
  <c r="F9199" i="19"/>
  <c r="B9200" i="19"/>
  <c r="A9200" i="19" s="1"/>
  <c r="C9200" i="19"/>
  <c r="D9200" i="19"/>
  <c r="E9200" i="19"/>
  <c r="F9200" i="19"/>
  <c r="A9201" i="19"/>
  <c r="B9201" i="19"/>
  <c r="C9201" i="19"/>
  <c r="D9201" i="19"/>
  <c r="E9201" i="19"/>
  <c r="F9201" i="19"/>
  <c r="B9202" i="19"/>
  <c r="C9202" i="19"/>
  <c r="D9202" i="19"/>
  <c r="E9202" i="19"/>
  <c r="F9202" i="19"/>
  <c r="B9203" i="19"/>
  <c r="C9203" i="19"/>
  <c r="D9203" i="19"/>
  <c r="A9203" i="19" s="1"/>
  <c r="E9203" i="19"/>
  <c r="F9203" i="19"/>
  <c r="B9204" i="19"/>
  <c r="A9204" i="19" s="1"/>
  <c r="C9204" i="19"/>
  <c r="D9204" i="19"/>
  <c r="E9204" i="19"/>
  <c r="F9204" i="19"/>
  <c r="B9205" i="19"/>
  <c r="C9205" i="19"/>
  <c r="D9205" i="19"/>
  <c r="A9205" i="19" s="1"/>
  <c r="E9205" i="19"/>
  <c r="F9205" i="19" s="1"/>
  <c r="B9206" i="19"/>
  <c r="C9206" i="19"/>
  <c r="D9206" i="19"/>
  <c r="E9206" i="19"/>
  <c r="F9206" i="19"/>
  <c r="B9207" i="19"/>
  <c r="A9207" i="19" s="1"/>
  <c r="C9207" i="19"/>
  <c r="D9207" i="19"/>
  <c r="E9207" i="19"/>
  <c r="F9207" i="19"/>
  <c r="B9208" i="19"/>
  <c r="C9208" i="19"/>
  <c r="D9208" i="19"/>
  <c r="E9208" i="19"/>
  <c r="F9208" i="19"/>
  <c r="B9209" i="19"/>
  <c r="A9209" i="19" s="1"/>
  <c r="C9209" i="19"/>
  <c r="D9209" i="19"/>
  <c r="E9209" i="19"/>
  <c r="F9209" i="19" s="1"/>
  <c r="B9210" i="19"/>
  <c r="A9210" i="19" s="1"/>
  <c r="C9210" i="19"/>
  <c r="D9210" i="19"/>
  <c r="E9210" i="19"/>
  <c r="F9210" i="19"/>
  <c r="B9211" i="19"/>
  <c r="A9211" i="19" s="1"/>
  <c r="C9211" i="19"/>
  <c r="D9211" i="19"/>
  <c r="E9211" i="19"/>
  <c r="F9211" i="19" s="1"/>
  <c r="B9212" i="19"/>
  <c r="C9212" i="19"/>
  <c r="D9212" i="19"/>
  <c r="E9212" i="19"/>
  <c r="F9212" i="19"/>
  <c r="A9213" i="19"/>
  <c r="B9213" i="19"/>
  <c r="C9213" i="19"/>
  <c r="D9213" i="19"/>
  <c r="E9213" i="19"/>
  <c r="F9213" i="19" s="1"/>
  <c r="B9214" i="19"/>
  <c r="C9214" i="19"/>
  <c r="D9214" i="19"/>
  <c r="E9214" i="19"/>
  <c r="F9214" i="19"/>
  <c r="B9215" i="19"/>
  <c r="A9215" i="19" s="1"/>
  <c r="C9215" i="19"/>
  <c r="D9215" i="19"/>
  <c r="E9215" i="19"/>
  <c r="F9215" i="19"/>
  <c r="B9216" i="19"/>
  <c r="A9216" i="19" s="1"/>
  <c r="C9216" i="19"/>
  <c r="D9216" i="19"/>
  <c r="E9216" i="19"/>
  <c r="F9216" i="19"/>
  <c r="A9217" i="19"/>
  <c r="B9217" i="19"/>
  <c r="C9217" i="19"/>
  <c r="D9217" i="19"/>
  <c r="E9217" i="19"/>
  <c r="F9217" i="19"/>
  <c r="B9218" i="19"/>
  <c r="C9218" i="19"/>
  <c r="D9218" i="19"/>
  <c r="E9218" i="19"/>
  <c r="F9218" i="19"/>
  <c r="B9219" i="19"/>
  <c r="C9219" i="19"/>
  <c r="D9219" i="19"/>
  <c r="A9219" i="19" s="1"/>
  <c r="E9219" i="19"/>
  <c r="F9219" i="19"/>
  <c r="B9220" i="19"/>
  <c r="A9220" i="19" s="1"/>
  <c r="C9220" i="19"/>
  <c r="D9220" i="19"/>
  <c r="E9220" i="19"/>
  <c r="F9220" i="19"/>
  <c r="B9221" i="19"/>
  <c r="C9221" i="19"/>
  <c r="D9221" i="19"/>
  <c r="A9221" i="19" s="1"/>
  <c r="E9221" i="19"/>
  <c r="F9221" i="19" s="1"/>
  <c r="B9222" i="19"/>
  <c r="C9222" i="19"/>
  <c r="D9222" i="19"/>
  <c r="E9222" i="19"/>
  <c r="F9222" i="19"/>
  <c r="B9223" i="19"/>
  <c r="A9223" i="19" s="1"/>
  <c r="C9223" i="19"/>
  <c r="D9223" i="19"/>
  <c r="E9223" i="19"/>
  <c r="F9223" i="19"/>
  <c r="B9224" i="19"/>
  <c r="C9224" i="19"/>
  <c r="D9224" i="19"/>
  <c r="E9224" i="19"/>
  <c r="F9224" i="19"/>
  <c r="B9225" i="19"/>
  <c r="A9225" i="19" s="1"/>
  <c r="C9225" i="19"/>
  <c r="D9225" i="19"/>
  <c r="E9225" i="19"/>
  <c r="F9225" i="19" s="1"/>
  <c r="B9226" i="19"/>
  <c r="A9226" i="19" s="1"/>
  <c r="C9226" i="19"/>
  <c r="D9226" i="19"/>
  <c r="E9226" i="19"/>
  <c r="F9226" i="19"/>
  <c r="B9227" i="19"/>
  <c r="A9227" i="19" s="1"/>
  <c r="C9227" i="19"/>
  <c r="D9227" i="19"/>
  <c r="E9227" i="19"/>
  <c r="F9227" i="19" s="1"/>
  <c r="B9228" i="19"/>
  <c r="C9228" i="19"/>
  <c r="D9228" i="19"/>
  <c r="E9228" i="19"/>
  <c r="F9228" i="19"/>
  <c r="A9229" i="19"/>
  <c r="B9229" i="19"/>
  <c r="C9229" i="19"/>
  <c r="D9229" i="19"/>
  <c r="E9229" i="19"/>
  <c r="F9229" i="19" s="1"/>
  <c r="B9230" i="19"/>
  <c r="C9230" i="19"/>
  <c r="D9230" i="19"/>
  <c r="E9230" i="19"/>
  <c r="F9230" i="19"/>
  <c r="B9231" i="19"/>
  <c r="A9231" i="19" s="1"/>
  <c r="C9231" i="19"/>
  <c r="D9231" i="19"/>
  <c r="E9231" i="19"/>
  <c r="F9231" i="19"/>
  <c r="B9232" i="19"/>
  <c r="A9232" i="19" s="1"/>
  <c r="C9232" i="19"/>
  <c r="D9232" i="19"/>
  <c r="E9232" i="19"/>
  <c r="F9232" i="19"/>
  <c r="A9233" i="19"/>
  <c r="B9233" i="19"/>
  <c r="C9233" i="19"/>
  <c r="D9233" i="19"/>
  <c r="E9233" i="19"/>
  <c r="F9233" i="19"/>
  <c r="B9234" i="19"/>
  <c r="C9234" i="19"/>
  <c r="D9234" i="19"/>
  <c r="E9234" i="19"/>
  <c r="F9234" i="19"/>
  <c r="B9235" i="19"/>
  <c r="C9235" i="19"/>
  <c r="D9235" i="19"/>
  <c r="A9235" i="19" s="1"/>
  <c r="E9235" i="19"/>
  <c r="F9235" i="19"/>
  <c r="B9236" i="19"/>
  <c r="A9236" i="19" s="1"/>
  <c r="C9236" i="19"/>
  <c r="D9236" i="19"/>
  <c r="E9236" i="19"/>
  <c r="F9236" i="19"/>
  <c r="B9237" i="19"/>
  <c r="C9237" i="19"/>
  <c r="D9237" i="19"/>
  <c r="A9237" i="19" s="1"/>
  <c r="E9237" i="19"/>
  <c r="F9237" i="19" s="1"/>
  <c r="B9238" i="19"/>
  <c r="C9238" i="19"/>
  <c r="D9238" i="19"/>
  <c r="E9238" i="19"/>
  <c r="F9238" i="19"/>
  <c r="B9239" i="19"/>
  <c r="A9239" i="19" s="1"/>
  <c r="C9239" i="19"/>
  <c r="D9239" i="19"/>
  <c r="E9239" i="19"/>
  <c r="F9239" i="19"/>
  <c r="B9240" i="19"/>
  <c r="C9240" i="19"/>
  <c r="D9240" i="19"/>
  <c r="E9240" i="19"/>
  <c r="F9240" i="19"/>
  <c r="B9241" i="19"/>
  <c r="A9241" i="19" s="1"/>
  <c r="C9241" i="19"/>
  <c r="D9241" i="19"/>
  <c r="E9241" i="19"/>
  <c r="F9241" i="19" s="1"/>
  <c r="B9242" i="19"/>
  <c r="A9242" i="19" s="1"/>
  <c r="C9242" i="19"/>
  <c r="D9242" i="19"/>
  <c r="E9242" i="19"/>
  <c r="F9242" i="19"/>
  <c r="B9243" i="19"/>
  <c r="A9243" i="19" s="1"/>
  <c r="C9243" i="19"/>
  <c r="D9243" i="19"/>
  <c r="E9243" i="19"/>
  <c r="F9243" i="19" s="1"/>
  <c r="B9244" i="19"/>
  <c r="C9244" i="19"/>
  <c r="D9244" i="19"/>
  <c r="E9244" i="19"/>
  <c r="F9244" i="19"/>
  <c r="A9245" i="19"/>
  <c r="B9245" i="19"/>
  <c r="C9245" i="19"/>
  <c r="D9245" i="19"/>
  <c r="E9245" i="19"/>
  <c r="F9245" i="19" s="1"/>
  <c r="B9246" i="19"/>
  <c r="C9246" i="19"/>
  <c r="D9246" i="19"/>
  <c r="E9246" i="19"/>
  <c r="F9246" i="19"/>
  <c r="B9247" i="19"/>
  <c r="A9247" i="19" s="1"/>
  <c r="C9247" i="19"/>
  <c r="D9247" i="19"/>
  <c r="E9247" i="19"/>
  <c r="F9247" i="19"/>
  <c r="B9248" i="19"/>
  <c r="A9248" i="19" s="1"/>
  <c r="C9248" i="19"/>
  <c r="D9248" i="19"/>
  <c r="E9248" i="19"/>
  <c r="F9248" i="19"/>
  <c r="A9249" i="19"/>
  <c r="B9249" i="19"/>
  <c r="C9249" i="19"/>
  <c r="D9249" i="19"/>
  <c r="E9249" i="19"/>
  <c r="F9249" i="19"/>
  <c r="B9250" i="19"/>
  <c r="C9250" i="19"/>
  <c r="D9250" i="19"/>
  <c r="E9250" i="19"/>
  <c r="F9250" i="19"/>
  <c r="B9251" i="19"/>
  <c r="C9251" i="19"/>
  <c r="D9251" i="19"/>
  <c r="A9251" i="19" s="1"/>
  <c r="E9251" i="19"/>
  <c r="F9251" i="19"/>
  <c r="B9252" i="19"/>
  <c r="A9252" i="19" s="1"/>
  <c r="C9252" i="19"/>
  <c r="D9252" i="19"/>
  <c r="E9252" i="19"/>
  <c r="F9252" i="19"/>
  <c r="B9253" i="19"/>
  <c r="C9253" i="19"/>
  <c r="D9253" i="19"/>
  <c r="A9253" i="19" s="1"/>
  <c r="E9253" i="19"/>
  <c r="F9253" i="19" s="1"/>
  <c r="B9254" i="19"/>
  <c r="C9254" i="19"/>
  <c r="D9254" i="19"/>
  <c r="E9254" i="19"/>
  <c r="F9254" i="19"/>
  <c r="B9255" i="19"/>
  <c r="A9255" i="19" s="1"/>
  <c r="C9255" i="19"/>
  <c r="D9255" i="19"/>
  <c r="E9255" i="19"/>
  <c r="F9255" i="19"/>
  <c r="B9256" i="19"/>
  <c r="C9256" i="19"/>
  <c r="D9256" i="19"/>
  <c r="E9256" i="19"/>
  <c r="F9256" i="19"/>
  <c r="B9257" i="19"/>
  <c r="A9257" i="19" s="1"/>
  <c r="C9257" i="19"/>
  <c r="D9257" i="19"/>
  <c r="E9257" i="19"/>
  <c r="F9257" i="19" s="1"/>
  <c r="B9258" i="19"/>
  <c r="A9258" i="19" s="1"/>
  <c r="C9258" i="19"/>
  <c r="D9258" i="19"/>
  <c r="E9258" i="19"/>
  <c r="F9258" i="19"/>
  <c r="B9259" i="19"/>
  <c r="A9259" i="19" s="1"/>
  <c r="C9259" i="19"/>
  <c r="D9259" i="19"/>
  <c r="E9259" i="19"/>
  <c r="F9259" i="19" s="1"/>
  <c r="B9260" i="19"/>
  <c r="C9260" i="19"/>
  <c r="D9260" i="19"/>
  <c r="E9260" i="19"/>
  <c r="F9260" i="19"/>
  <c r="A9261" i="19"/>
  <c r="B9261" i="19"/>
  <c r="C9261" i="19"/>
  <c r="D9261" i="19"/>
  <c r="E9261" i="19"/>
  <c r="F9261" i="19" s="1"/>
  <c r="B9262" i="19"/>
  <c r="C9262" i="19"/>
  <c r="D9262" i="19"/>
  <c r="E9262" i="19"/>
  <c r="F9262" i="19"/>
  <c r="B9263" i="19"/>
  <c r="A9263" i="19" s="1"/>
  <c r="C9263" i="19"/>
  <c r="D9263" i="19"/>
  <c r="E9263" i="19"/>
  <c r="F9263" i="19"/>
  <c r="B9264" i="19"/>
  <c r="A9264" i="19" s="1"/>
  <c r="C9264" i="19"/>
  <c r="D9264" i="19"/>
  <c r="E9264" i="19"/>
  <c r="F9264" i="19"/>
  <c r="A9265" i="19"/>
  <c r="B9265" i="19"/>
  <c r="C9265" i="19"/>
  <c r="D9265" i="19"/>
  <c r="E9265" i="19"/>
  <c r="F9265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B9268" i="19"/>
  <c r="C9268" i="19"/>
  <c r="D9268" i="19"/>
  <c r="E9268" i="19"/>
  <c r="F9268" i="19"/>
  <c r="B9269" i="19"/>
  <c r="C9269" i="19"/>
  <c r="D9269" i="19"/>
  <c r="A9269" i="19" s="1"/>
  <c r="E9269" i="19"/>
  <c r="F9269" i="19" s="1"/>
  <c r="B9270" i="19"/>
  <c r="C9270" i="19"/>
  <c r="D9270" i="19"/>
  <c r="E9270" i="19"/>
  <c r="F9270" i="19"/>
  <c r="A9271" i="19"/>
  <c r="B9271" i="19"/>
  <c r="C9271" i="19"/>
  <c r="D9271" i="19"/>
  <c r="E9271" i="19"/>
  <c r="F9271" i="19"/>
  <c r="B9272" i="19"/>
  <c r="C9272" i="19"/>
  <c r="D9272" i="19"/>
  <c r="E9272" i="19"/>
  <c r="F9272" i="19"/>
  <c r="B9273" i="19"/>
  <c r="A9273" i="19" s="1"/>
  <c r="C9273" i="19"/>
  <c r="D9273" i="19"/>
  <c r="E9273" i="19"/>
  <c r="F9273" i="19"/>
  <c r="B9274" i="19"/>
  <c r="A9274" i="19" s="1"/>
  <c r="C9274" i="19"/>
  <c r="D9274" i="19"/>
  <c r="E9274" i="19"/>
  <c r="F9274" i="19"/>
  <c r="B9275" i="19"/>
  <c r="A9275" i="19" s="1"/>
  <c r="C9275" i="19"/>
  <c r="D9275" i="19"/>
  <c r="E9275" i="19"/>
  <c r="F9275" i="19" s="1"/>
  <c r="B9276" i="19"/>
  <c r="C9276" i="19"/>
  <c r="D9276" i="19"/>
  <c r="E9276" i="19"/>
  <c r="F9276" i="19"/>
  <c r="A9277" i="19"/>
  <c r="B9277" i="19"/>
  <c r="C9277" i="19"/>
  <c r="D9277" i="19"/>
  <c r="E9277" i="19"/>
  <c r="F9277" i="19" s="1"/>
  <c r="B9278" i="19"/>
  <c r="C9278" i="19"/>
  <c r="D9278" i="19"/>
  <c r="E9278" i="19"/>
  <c r="F9278" i="19"/>
  <c r="B9279" i="19"/>
  <c r="A9279" i="19" s="1"/>
  <c r="C9279" i="19"/>
  <c r="D9279" i="19"/>
  <c r="E9279" i="19"/>
  <c r="F9279" i="19" s="1"/>
  <c r="B9280" i="19"/>
  <c r="A9280" i="19" s="1"/>
  <c r="C9280" i="19"/>
  <c r="D9280" i="19"/>
  <c r="E9280" i="19"/>
  <c r="F9280" i="19"/>
  <c r="B9281" i="19"/>
  <c r="A9281" i="19" s="1"/>
  <c r="C9281" i="19"/>
  <c r="D9281" i="19"/>
  <c r="E9281" i="19"/>
  <c r="F9281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B9284" i="19"/>
  <c r="A9284" i="19" s="1"/>
  <c r="C9284" i="19"/>
  <c r="D9284" i="19"/>
  <c r="E9284" i="19"/>
  <c r="F9284" i="19"/>
  <c r="B9285" i="19"/>
  <c r="C9285" i="19"/>
  <c r="A9285" i="19" s="1"/>
  <c r="D9285" i="19"/>
  <c r="E9285" i="19"/>
  <c r="F9285" i="19" s="1"/>
  <c r="B9286" i="19"/>
  <c r="C9286" i="19"/>
  <c r="D9286" i="19"/>
  <c r="E9286" i="19"/>
  <c r="F9286" i="19"/>
  <c r="A9287" i="19"/>
  <c r="B9287" i="19"/>
  <c r="C9287" i="19"/>
  <c r="D9287" i="19"/>
  <c r="E9287" i="19"/>
  <c r="F9287" i="19"/>
  <c r="B9288" i="19"/>
  <c r="C9288" i="19"/>
  <c r="D9288" i="19"/>
  <c r="E9288" i="19"/>
  <c r="F9288" i="19"/>
  <c r="B9289" i="19"/>
  <c r="A9289" i="19" s="1"/>
  <c r="C9289" i="19"/>
  <c r="D9289" i="19"/>
  <c r="E9289" i="19"/>
  <c r="F9289" i="19"/>
  <c r="B9290" i="19"/>
  <c r="A9290" i="19" s="1"/>
  <c r="C9290" i="19"/>
  <c r="D9290" i="19"/>
  <c r="E9290" i="19"/>
  <c r="F9290" i="19" s="1"/>
  <c r="A9291" i="19"/>
  <c r="B9291" i="19"/>
  <c r="C9291" i="19"/>
  <c r="D9291" i="19"/>
  <c r="E9291" i="19"/>
  <c r="F9291" i="19"/>
  <c r="B9292" i="19"/>
  <c r="C9292" i="19"/>
  <c r="D9292" i="19"/>
  <c r="E9292" i="19"/>
  <c r="F9292" i="19"/>
  <c r="B9293" i="19"/>
  <c r="A9293" i="19" s="1"/>
  <c r="C9293" i="19"/>
  <c r="D9293" i="19"/>
  <c r="E9293" i="19"/>
  <c r="F9293" i="19" s="1"/>
  <c r="B9294" i="19"/>
  <c r="A9294" i="19" s="1"/>
  <c r="C9294" i="19"/>
  <c r="D9294" i="19"/>
  <c r="E9294" i="19"/>
  <c r="F9294" i="19"/>
  <c r="B9295" i="19"/>
  <c r="C9295" i="19"/>
  <c r="D9295" i="19"/>
  <c r="E9295" i="19"/>
  <c r="F9295" i="19" s="1"/>
  <c r="B9296" i="19"/>
  <c r="C9296" i="19"/>
  <c r="D9296" i="19"/>
  <c r="E9296" i="19"/>
  <c r="F9296" i="19"/>
  <c r="A9297" i="19"/>
  <c r="B9297" i="19"/>
  <c r="C9297" i="19"/>
  <c r="D9297" i="19"/>
  <c r="E9297" i="19"/>
  <c r="F9297" i="19"/>
  <c r="B9298" i="19"/>
  <c r="A9298" i="19" s="1"/>
  <c r="C9298" i="19"/>
  <c r="D9298" i="19"/>
  <c r="E9298" i="19"/>
  <c r="F9298" i="19"/>
  <c r="B9299" i="19"/>
  <c r="C9299" i="19"/>
  <c r="D9299" i="19"/>
  <c r="A9299" i="19" s="1"/>
  <c r="E9299" i="19"/>
  <c r="F9299" i="19" s="1"/>
  <c r="B9300" i="19"/>
  <c r="A9300" i="19" s="1"/>
  <c r="C9300" i="19"/>
  <c r="D9300" i="19"/>
  <c r="E9300" i="19"/>
  <c r="F9300" i="19"/>
  <c r="A9301" i="19"/>
  <c r="B9301" i="19"/>
  <c r="C9301" i="19"/>
  <c r="D9301" i="19"/>
  <c r="E9301" i="19"/>
  <c r="F9301" i="19" s="1"/>
  <c r="B9302" i="19"/>
  <c r="C9302" i="19"/>
  <c r="D9302" i="19"/>
  <c r="E9302" i="19"/>
  <c r="F9302" i="19" s="1"/>
  <c r="B9303" i="19"/>
  <c r="A9303" i="19" s="1"/>
  <c r="C9303" i="19"/>
  <c r="D9303" i="19"/>
  <c r="E9303" i="19"/>
  <c r="F9303" i="19" s="1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B9306" i="19"/>
  <c r="C9306" i="19"/>
  <c r="D9306" i="19"/>
  <c r="E9306" i="19"/>
  <c r="F9306" i="19" s="1"/>
  <c r="B9307" i="19"/>
  <c r="A9307" i="19" s="1"/>
  <c r="C9307" i="19"/>
  <c r="D9307" i="19"/>
  <c r="E9307" i="19"/>
  <c r="F9307" i="19" s="1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B9310" i="19"/>
  <c r="C9310" i="19"/>
  <c r="D9310" i="19"/>
  <c r="E9310" i="19"/>
  <c r="F9310" i="19" s="1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B9313" i="19"/>
  <c r="C9313" i="19"/>
  <c r="D9313" i="19"/>
  <c r="E9313" i="19"/>
  <c r="F9313" i="19" s="1"/>
  <c r="B9314" i="19"/>
  <c r="C9314" i="19"/>
  <c r="D9314" i="19"/>
  <c r="E9314" i="19"/>
  <c r="F9314" i="19"/>
  <c r="A9315" i="19"/>
  <c r="B9315" i="19"/>
  <c r="C9315" i="19"/>
  <c r="D9315" i="19"/>
  <c r="E9315" i="19"/>
  <c r="F9315" i="19" s="1"/>
  <c r="A9316" i="19"/>
  <c r="B9316" i="19"/>
  <c r="C9316" i="19"/>
  <c r="D9316" i="19"/>
  <c r="E9316" i="19"/>
  <c r="F9316" i="19"/>
  <c r="B9317" i="19"/>
  <c r="C9317" i="19"/>
  <c r="D9317" i="19"/>
  <c r="E9317" i="19"/>
  <c r="F9317" i="19" s="1"/>
  <c r="B9318" i="19"/>
  <c r="C9318" i="19"/>
  <c r="D9318" i="19"/>
  <c r="E9318" i="19"/>
  <c r="F9318" i="19"/>
  <c r="B9319" i="19"/>
  <c r="A9319" i="19" s="1"/>
  <c r="C9319" i="19"/>
  <c r="D9319" i="19"/>
  <c r="E9319" i="19"/>
  <c r="F9319" i="19"/>
  <c r="B9320" i="19"/>
  <c r="C9320" i="19"/>
  <c r="D9320" i="19"/>
  <c r="E9320" i="19"/>
  <c r="F9320" i="19"/>
  <c r="B9321" i="19"/>
  <c r="A9321" i="19" s="1"/>
  <c r="C9321" i="19"/>
  <c r="D9321" i="19"/>
  <c r="E9321" i="19"/>
  <c r="F9321" i="19"/>
  <c r="B9322" i="19"/>
  <c r="A9322" i="19" s="1"/>
  <c r="C9322" i="19"/>
  <c r="D9322" i="19"/>
  <c r="E9322" i="19"/>
  <c r="F9322" i="19" s="1"/>
  <c r="A9323" i="19"/>
  <c r="B9323" i="19"/>
  <c r="C9323" i="19"/>
  <c r="D9323" i="19"/>
  <c r="E9323" i="19"/>
  <c r="F9323" i="19"/>
  <c r="B9324" i="19"/>
  <c r="C9324" i="19"/>
  <c r="D9324" i="19"/>
  <c r="E9324" i="19"/>
  <c r="F9324" i="19"/>
  <c r="B9325" i="19"/>
  <c r="A9325" i="19" s="1"/>
  <c r="C9325" i="19"/>
  <c r="D9325" i="19"/>
  <c r="E9325" i="19"/>
  <c r="F9325" i="19"/>
  <c r="B9326" i="19"/>
  <c r="A9326" i="19" s="1"/>
  <c r="C9326" i="19"/>
  <c r="D9326" i="19"/>
  <c r="E9326" i="19"/>
  <c r="F9326" i="19"/>
  <c r="B9327" i="19"/>
  <c r="A9327" i="19" s="1"/>
  <c r="C9327" i="19"/>
  <c r="D9327" i="19"/>
  <c r="E9327" i="19"/>
  <c r="F9327" i="19" s="1"/>
  <c r="B9328" i="19"/>
  <c r="C9328" i="19"/>
  <c r="D9328" i="19"/>
  <c r="E9328" i="19"/>
  <c r="F9328" i="19"/>
  <c r="A9329" i="19"/>
  <c r="B9329" i="19"/>
  <c r="C9329" i="19"/>
  <c r="D9329" i="19"/>
  <c r="E9329" i="19"/>
  <c r="F9329" i="19"/>
  <c r="B9330" i="19"/>
  <c r="C9330" i="19"/>
  <c r="D9330" i="19"/>
  <c r="E9330" i="19"/>
  <c r="F9330" i="19"/>
  <c r="B9331" i="19"/>
  <c r="C9331" i="19"/>
  <c r="D9331" i="19"/>
  <c r="A9331" i="19" s="1"/>
  <c r="E9331" i="19"/>
  <c r="F9331" i="19" s="1"/>
  <c r="B9332" i="19"/>
  <c r="A9332" i="19" s="1"/>
  <c r="C9332" i="19"/>
  <c r="D9332" i="19"/>
  <c r="E9332" i="19"/>
  <c r="F9332" i="19"/>
  <c r="A9333" i="19"/>
  <c r="B9333" i="19"/>
  <c r="C9333" i="19"/>
  <c r="D9333" i="19"/>
  <c r="E9333" i="19"/>
  <c r="F9333" i="19" s="1"/>
  <c r="B9334" i="19"/>
  <c r="C9334" i="19"/>
  <c r="D9334" i="19"/>
  <c r="E9334" i="19"/>
  <c r="F9334" i="19" s="1"/>
  <c r="B9335" i="19"/>
  <c r="C9335" i="19"/>
  <c r="D9335" i="19"/>
  <c r="E9335" i="19"/>
  <c r="F9335" i="19"/>
  <c r="A9336" i="19"/>
  <c r="B9336" i="19"/>
  <c r="C9336" i="19"/>
  <c r="D9336" i="19"/>
  <c r="E9336" i="19"/>
  <c r="F9336" i="19"/>
  <c r="B9337" i="19"/>
  <c r="A9337" i="19" s="1"/>
  <c r="C9337" i="19"/>
  <c r="D9337" i="19"/>
  <c r="E9337" i="19"/>
  <c r="F9337" i="19"/>
  <c r="B9338" i="19"/>
  <c r="C9338" i="19"/>
  <c r="D9338" i="19"/>
  <c r="E9338" i="19"/>
  <c r="F9338" i="19" s="1"/>
  <c r="B9339" i="19"/>
  <c r="A9339" i="19" s="1"/>
  <c r="C9339" i="19"/>
  <c r="D9339" i="19"/>
  <c r="E9339" i="19"/>
  <c r="F9339" i="19" s="1"/>
  <c r="A9340" i="19"/>
  <c r="B9340" i="19"/>
  <c r="C9340" i="19"/>
  <c r="D9340" i="19"/>
  <c r="E9340" i="19"/>
  <c r="F9340" i="19"/>
  <c r="B9341" i="19"/>
  <c r="C9341" i="19"/>
  <c r="A9341" i="19" s="1"/>
  <c r="D9341" i="19"/>
  <c r="E9341" i="19"/>
  <c r="F9341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B9344" i="19"/>
  <c r="A9344" i="19" s="1"/>
  <c r="C9344" i="19"/>
  <c r="D9344" i="19"/>
  <c r="E9344" i="19"/>
  <c r="F9344" i="19"/>
  <c r="B9345" i="19"/>
  <c r="C9345" i="19"/>
  <c r="D9345" i="19"/>
  <c r="E9345" i="19"/>
  <c r="F9345" i="19" s="1"/>
  <c r="B9346" i="19"/>
  <c r="C9346" i="19"/>
  <c r="D9346" i="19"/>
  <c r="E9346" i="19"/>
  <c r="F9346" i="19" s="1"/>
  <c r="A9347" i="19"/>
  <c r="B9347" i="19"/>
  <c r="C9347" i="19"/>
  <c r="D9347" i="19"/>
  <c r="E9347" i="19"/>
  <c r="F9347" i="19" s="1"/>
  <c r="A9348" i="19"/>
  <c r="B9348" i="19"/>
  <c r="C9348" i="19"/>
  <c r="D9348" i="19"/>
  <c r="E9348" i="19"/>
  <c r="F9348" i="19"/>
  <c r="B9349" i="19"/>
  <c r="C9349" i="19"/>
  <c r="D9349" i="19"/>
  <c r="E9349" i="19"/>
  <c r="F9349" i="19" s="1"/>
  <c r="B9350" i="19"/>
  <c r="C9350" i="19"/>
  <c r="D9350" i="19"/>
  <c r="E9350" i="19"/>
  <c r="F9350" i="19"/>
  <c r="B9351" i="19"/>
  <c r="A9351" i="19" s="1"/>
  <c r="C9351" i="19"/>
  <c r="D9351" i="19"/>
  <c r="E9351" i="19"/>
  <c r="F9351" i="19"/>
  <c r="B9352" i="19"/>
  <c r="A9352" i="19" s="1"/>
  <c r="C9352" i="19"/>
  <c r="D9352" i="19"/>
  <c r="E9352" i="19"/>
  <c r="F9352" i="19"/>
  <c r="B9353" i="19"/>
  <c r="C9353" i="19"/>
  <c r="D9353" i="19"/>
  <c r="E9353" i="19"/>
  <c r="F9353" i="19" s="1"/>
  <c r="B9354" i="19"/>
  <c r="A9354" i="19" s="1"/>
  <c r="C9354" i="19"/>
  <c r="D9354" i="19"/>
  <c r="E9354" i="19"/>
  <c r="F9354" i="19" s="1"/>
  <c r="A9355" i="19"/>
  <c r="B9355" i="19"/>
  <c r="C9355" i="19"/>
  <c r="D9355" i="19"/>
  <c r="E9355" i="19"/>
  <c r="F9355" i="19"/>
  <c r="B9356" i="19"/>
  <c r="C9356" i="19"/>
  <c r="D9356" i="19"/>
  <c r="E9356" i="19"/>
  <c r="F9356" i="19"/>
  <c r="B9357" i="19"/>
  <c r="A9357" i="19" s="1"/>
  <c r="C9357" i="19"/>
  <c r="D9357" i="19"/>
  <c r="E9357" i="19"/>
  <c r="F9357" i="19" s="1"/>
  <c r="B9358" i="19"/>
  <c r="A9358" i="19" s="1"/>
  <c r="C9358" i="19"/>
  <c r="D9358" i="19"/>
  <c r="E9358" i="19"/>
  <c r="F9358" i="19"/>
  <c r="B9359" i="19"/>
  <c r="A9359" i="19" s="1"/>
  <c r="C9359" i="19"/>
  <c r="D9359" i="19"/>
  <c r="E9359" i="19"/>
  <c r="F9359" i="19" s="1"/>
  <c r="B9360" i="19"/>
  <c r="A9360" i="19" s="1"/>
  <c r="C9360" i="19"/>
  <c r="D9360" i="19"/>
  <c r="E9360" i="19"/>
  <c r="F9360" i="19"/>
  <c r="A9361" i="19"/>
  <c r="B9361" i="19"/>
  <c r="C9361" i="19"/>
  <c r="D9361" i="19"/>
  <c r="E9361" i="19"/>
  <c r="F9361" i="19"/>
  <c r="B9362" i="19"/>
  <c r="C9362" i="19"/>
  <c r="D9362" i="19"/>
  <c r="E9362" i="19"/>
  <c r="F9362" i="19"/>
  <c r="B9363" i="19"/>
  <c r="C9363" i="19"/>
  <c r="D9363" i="19"/>
  <c r="A9363" i="19" s="1"/>
  <c r="E9363" i="19"/>
  <c r="F9363" i="19" s="1"/>
  <c r="B9364" i="19"/>
  <c r="A9364" i="19" s="1"/>
  <c r="C9364" i="19"/>
  <c r="D9364" i="19"/>
  <c r="E9364" i="19"/>
  <c r="F9364" i="19"/>
  <c r="A9365" i="19"/>
  <c r="B9365" i="19"/>
  <c r="C9365" i="19"/>
  <c r="D9365" i="19"/>
  <c r="E9365" i="19"/>
  <c r="F9365" i="19" s="1"/>
  <c r="B9366" i="19"/>
  <c r="C9366" i="19"/>
  <c r="D9366" i="19"/>
  <c r="E9366" i="19"/>
  <c r="F9366" i="19" s="1"/>
  <c r="B9367" i="19"/>
  <c r="C9367" i="19"/>
  <c r="D9367" i="19"/>
  <c r="E9367" i="19"/>
  <c r="F9367" i="19" s="1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B9370" i="19"/>
  <c r="C9370" i="19"/>
  <c r="D9370" i="19"/>
  <c r="E9370" i="19"/>
  <c r="F9370" i="19" s="1"/>
  <c r="B9371" i="19"/>
  <c r="A9371" i="19" s="1"/>
  <c r="C9371" i="19"/>
  <c r="D9371" i="19"/>
  <c r="E9371" i="19"/>
  <c r="F9371" i="19"/>
  <c r="A9372" i="19"/>
  <c r="B9372" i="19"/>
  <c r="C9372" i="19"/>
  <c r="D9372" i="19"/>
  <c r="E9372" i="19"/>
  <c r="F9372" i="19"/>
  <c r="B9373" i="19"/>
  <c r="A9373" i="19" s="1"/>
  <c r="C9373" i="19"/>
  <c r="D9373" i="19"/>
  <c r="E9373" i="19"/>
  <c r="F9373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B9376" i="19"/>
  <c r="A9376" i="19" s="1"/>
  <c r="C9376" i="19"/>
  <c r="D9376" i="19"/>
  <c r="E9376" i="19"/>
  <c r="F9376" i="19"/>
  <c r="B9377" i="19"/>
  <c r="A9377" i="19" s="1"/>
  <c r="C9377" i="19"/>
  <c r="D9377" i="19"/>
  <c r="E9377" i="19"/>
  <c r="F9377" i="19" s="1"/>
  <c r="B9378" i="19"/>
  <c r="C9378" i="19"/>
  <c r="D9378" i="19"/>
  <c r="E9378" i="19"/>
  <c r="F9378" i="19"/>
  <c r="A9379" i="19"/>
  <c r="B9379" i="19"/>
  <c r="C9379" i="19"/>
  <c r="D9379" i="19"/>
  <c r="E9379" i="19"/>
  <c r="F9379" i="19" s="1"/>
  <c r="B9380" i="19"/>
  <c r="C9380" i="19"/>
  <c r="A9380" i="19" s="1"/>
  <c r="D9380" i="19"/>
  <c r="E9380" i="19"/>
  <c r="F9380" i="19"/>
  <c r="B9381" i="19"/>
  <c r="C9381" i="19"/>
  <c r="D9381" i="19"/>
  <c r="E9381" i="19"/>
  <c r="F9381" i="19" s="1"/>
  <c r="B9382" i="19"/>
  <c r="C9382" i="19"/>
  <c r="D9382" i="19"/>
  <c r="E9382" i="19"/>
  <c r="F9382" i="19"/>
  <c r="B9383" i="19"/>
  <c r="A9383" i="19" s="1"/>
  <c r="C9383" i="19"/>
  <c r="D9383" i="19"/>
  <c r="E9383" i="19"/>
  <c r="F9383" i="19"/>
  <c r="B9384" i="19"/>
  <c r="A9384" i="19" s="1"/>
  <c r="C9384" i="19"/>
  <c r="D9384" i="19"/>
  <c r="E9384" i="19"/>
  <c r="F9384" i="19"/>
  <c r="B9385" i="19"/>
  <c r="A9385" i="19" s="1"/>
  <c r="C9385" i="19"/>
  <c r="D9385" i="19"/>
  <c r="E9385" i="19"/>
  <c r="F9385" i="19" s="1"/>
  <c r="B9386" i="19"/>
  <c r="A9386" i="19" s="1"/>
  <c r="C9386" i="19"/>
  <c r="D9386" i="19"/>
  <c r="E9386" i="19"/>
  <c r="F9386" i="19" s="1"/>
  <c r="B9387" i="19"/>
  <c r="A9387" i="19" s="1"/>
  <c r="C9387" i="19"/>
  <c r="D9387" i="19"/>
  <c r="E9387" i="19"/>
  <c r="F9387" i="19"/>
  <c r="B9388" i="19"/>
  <c r="C9388" i="19"/>
  <c r="A9388" i="19" s="1"/>
  <c r="D9388" i="19"/>
  <c r="E9388" i="19"/>
  <c r="F9388" i="19"/>
  <c r="B9389" i="19"/>
  <c r="A9389" i="19" s="1"/>
  <c r="C9389" i="19"/>
  <c r="D9389" i="19"/>
  <c r="E9389" i="19"/>
  <c r="F9389" i="19"/>
  <c r="B9390" i="19"/>
  <c r="A9390" i="19" s="1"/>
  <c r="C9390" i="19"/>
  <c r="D9390" i="19"/>
  <c r="E9390" i="19"/>
  <c r="F9390" i="19"/>
  <c r="B9391" i="19"/>
  <c r="C9391" i="19"/>
  <c r="D9391" i="19"/>
  <c r="E9391" i="19"/>
  <c r="F9391" i="19" s="1"/>
  <c r="B9392" i="19"/>
  <c r="A9392" i="19" s="1"/>
  <c r="C9392" i="19"/>
  <c r="D9392" i="19"/>
  <c r="E9392" i="19"/>
  <c r="F9392" i="19"/>
  <c r="A9393" i="19"/>
  <c r="B9393" i="19"/>
  <c r="C9393" i="19"/>
  <c r="D9393" i="19"/>
  <c r="E9393" i="19"/>
  <c r="F9393" i="19"/>
  <c r="B9394" i="19"/>
  <c r="C9394" i="19"/>
  <c r="D9394" i="19"/>
  <c r="E9394" i="19"/>
  <c r="F9394" i="19"/>
  <c r="B9395" i="19"/>
  <c r="C9395" i="19"/>
  <c r="D9395" i="19"/>
  <c r="A9395" i="19" s="1"/>
  <c r="E9395" i="19"/>
  <c r="F9395" i="19" s="1"/>
  <c r="B9396" i="19"/>
  <c r="A9396" i="19" s="1"/>
  <c r="C9396" i="19"/>
  <c r="D9396" i="19"/>
  <c r="E9396" i="19"/>
  <c r="F9396" i="19"/>
  <c r="A9397" i="19"/>
  <c r="B9397" i="19"/>
  <c r="C9397" i="19"/>
  <c r="D9397" i="19"/>
  <c r="E9397" i="19"/>
  <c r="F9397" i="19" s="1"/>
  <c r="B9398" i="19"/>
  <c r="A9398" i="19" s="1"/>
  <c r="C9398" i="19"/>
  <c r="D9398" i="19"/>
  <c r="E9398" i="19"/>
  <c r="F9398" i="19" s="1"/>
  <c r="B9399" i="19"/>
  <c r="C9399" i="19"/>
  <c r="D9399" i="19"/>
  <c r="E9399" i="19"/>
  <c r="F9399" i="19"/>
  <c r="A9400" i="19"/>
  <c r="B9400" i="19"/>
  <c r="C9400" i="19"/>
  <c r="D9400" i="19"/>
  <c r="E9400" i="19"/>
  <c r="F9400" i="19"/>
  <c r="B9401" i="19"/>
  <c r="A9401" i="19" s="1"/>
  <c r="C9401" i="19"/>
  <c r="D9401" i="19"/>
  <c r="E9401" i="19"/>
  <c r="F9401" i="19"/>
  <c r="B9402" i="19"/>
  <c r="C9402" i="19"/>
  <c r="D9402" i="19"/>
  <c r="E9402" i="19"/>
  <c r="F9402" i="19" s="1"/>
  <c r="B9403" i="19"/>
  <c r="A9403" i="19" s="1"/>
  <c r="C9403" i="19"/>
  <c r="D9403" i="19"/>
  <c r="E9403" i="19"/>
  <c r="F9403" i="19" s="1"/>
  <c r="A9404" i="19"/>
  <c r="B9404" i="19"/>
  <c r="C9404" i="19"/>
  <c r="D9404" i="19"/>
  <c r="E9404" i="19"/>
  <c r="F9404" i="19"/>
  <c r="B9405" i="19"/>
  <c r="C9405" i="19"/>
  <c r="A9405" i="19" s="1"/>
  <c r="D9405" i="19"/>
  <c r="E9405" i="19"/>
  <c r="F9405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B9408" i="19"/>
  <c r="A9408" i="19" s="1"/>
  <c r="C9408" i="19"/>
  <c r="D9408" i="19"/>
  <c r="E9408" i="19"/>
  <c r="F9408" i="19"/>
  <c r="B9409" i="19"/>
  <c r="A9409" i="19" s="1"/>
  <c r="C9409" i="19"/>
  <c r="D9409" i="19"/>
  <c r="E9409" i="19"/>
  <c r="F9409" i="19" s="1"/>
  <c r="B9410" i="19"/>
  <c r="C9410" i="19"/>
  <c r="D9410" i="19"/>
  <c r="E9410" i="19"/>
  <c r="F9410" i="19"/>
  <c r="A9411" i="19"/>
  <c r="B9411" i="19"/>
  <c r="C9411" i="19"/>
  <c r="D9411" i="19"/>
  <c r="E9411" i="19"/>
  <c r="F9411" i="19" s="1"/>
  <c r="B9412" i="19"/>
  <c r="A9412" i="19" s="1"/>
  <c r="C9412" i="19"/>
  <c r="D9412" i="19"/>
  <c r="E9412" i="19"/>
  <c r="F9412" i="19"/>
  <c r="B9413" i="19"/>
  <c r="C9413" i="19"/>
  <c r="A9413" i="19" s="1"/>
  <c r="D9413" i="19"/>
  <c r="E9413" i="19"/>
  <c r="F9413" i="19" s="1"/>
  <c r="B9414" i="19"/>
  <c r="C9414" i="19"/>
  <c r="D9414" i="19"/>
  <c r="E9414" i="19"/>
  <c r="F9414" i="19"/>
  <c r="A9415" i="19"/>
  <c r="B9415" i="19"/>
  <c r="C9415" i="19"/>
  <c r="D9415" i="19"/>
  <c r="E9415" i="19"/>
  <c r="F9415" i="19"/>
  <c r="B9416" i="19"/>
  <c r="C9416" i="19"/>
  <c r="D9416" i="19"/>
  <c r="E9416" i="19"/>
  <c r="F9416" i="19"/>
  <c r="B9417" i="19"/>
  <c r="A9417" i="19" s="1"/>
  <c r="C9417" i="19"/>
  <c r="D9417" i="19"/>
  <c r="E9417" i="19"/>
  <c r="F9417" i="19" s="1"/>
  <c r="B9418" i="19"/>
  <c r="A9418" i="19" s="1"/>
  <c r="C9418" i="19"/>
  <c r="D9418" i="19"/>
  <c r="E9418" i="19"/>
  <c r="F9418" i="19" s="1"/>
  <c r="A9419" i="19"/>
  <c r="B9419" i="19"/>
  <c r="C9419" i="19"/>
  <c r="D9419" i="19"/>
  <c r="E9419" i="19"/>
  <c r="F9419" i="19"/>
  <c r="B9420" i="19"/>
  <c r="C9420" i="19"/>
  <c r="A9420" i="19" s="1"/>
  <c r="D9420" i="19"/>
  <c r="E9420" i="19"/>
  <c r="F9420" i="19"/>
  <c r="B9421" i="19"/>
  <c r="A9421" i="19" s="1"/>
  <c r="C9421" i="19"/>
  <c r="D9421" i="19"/>
  <c r="E9421" i="19"/>
  <c r="F9421" i="19"/>
  <c r="B9422" i="19"/>
  <c r="A9422" i="19" s="1"/>
  <c r="C9422" i="19"/>
  <c r="D9422" i="19"/>
  <c r="E9422" i="19"/>
  <c r="F9422" i="19"/>
  <c r="B9423" i="19"/>
  <c r="C9423" i="19"/>
  <c r="D9423" i="19"/>
  <c r="E9423" i="19"/>
  <c r="F9423" i="19" s="1"/>
  <c r="B9424" i="19"/>
  <c r="C9424" i="19"/>
  <c r="D9424" i="19"/>
  <c r="E9424" i="19"/>
  <c r="F9424" i="19"/>
  <c r="A9425" i="19"/>
  <c r="B9425" i="19"/>
  <c r="C9425" i="19"/>
  <c r="D9425" i="19"/>
  <c r="E9425" i="19"/>
  <c r="F9425" i="19"/>
  <c r="B9426" i="19"/>
  <c r="A9426" i="19" s="1"/>
  <c r="C9426" i="19"/>
  <c r="D9426" i="19"/>
  <c r="E9426" i="19"/>
  <c r="F9426" i="19"/>
  <c r="B9427" i="19"/>
  <c r="C9427" i="19"/>
  <c r="D9427" i="19"/>
  <c r="A9427" i="19" s="1"/>
  <c r="E9427" i="19"/>
  <c r="F9427" i="19" s="1"/>
  <c r="B9428" i="19"/>
  <c r="A9428" i="19" s="1"/>
  <c r="C9428" i="19"/>
  <c r="D9428" i="19"/>
  <c r="E9428" i="19"/>
  <c r="F9428" i="19"/>
  <c r="A9429" i="19"/>
  <c r="B9429" i="19"/>
  <c r="C9429" i="19"/>
  <c r="D9429" i="19"/>
  <c r="E9429" i="19"/>
  <c r="F9429" i="19" s="1"/>
  <c r="B9430" i="19"/>
  <c r="A9430" i="19" s="1"/>
  <c r="C9430" i="19"/>
  <c r="D9430" i="19"/>
  <c r="E9430" i="19"/>
  <c r="F9430" i="19" s="1"/>
  <c r="B9431" i="19"/>
  <c r="A9431" i="19" s="1"/>
  <c r="C9431" i="19"/>
  <c r="D9431" i="19"/>
  <c r="E9431" i="19"/>
  <c r="F9431" i="19"/>
  <c r="A9432" i="19"/>
  <c r="B9432" i="19"/>
  <c r="C9432" i="19"/>
  <c r="D9432" i="19"/>
  <c r="E9432" i="19"/>
  <c r="F9432" i="19"/>
  <c r="B9433" i="19"/>
  <c r="A9433" i="19" s="1"/>
  <c r="C9433" i="19"/>
  <c r="D9433" i="19"/>
  <c r="E9433" i="19"/>
  <c r="F9433" i="19"/>
  <c r="B9434" i="19"/>
  <c r="C9434" i="19"/>
  <c r="D9434" i="19"/>
  <c r="E9434" i="19"/>
  <c r="F9434" i="19" s="1"/>
  <c r="B9435" i="19"/>
  <c r="A9435" i="19" s="1"/>
  <c r="C9435" i="19"/>
  <c r="D9435" i="19"/>
  <c r="E9435" i="19"/>
  <c r="F9435" i="19"/>
  <c r="A9436" i="19"/>
  <c r="B9436" i="19"/>
  <c r="C9436" i="19"/>
  <c r="D9436" i="19"/>
  <c r="E9436" i="19"/>
  <c r="F9436" i="19"/>
  <c r="B9437" i="19"/>
  <c r="A9437" i="19" s="1"/>
  <c r="C9437" i="19"/>
  <c r="D9437" i="19"/>
  <c r="E9437" i="19"/>
  <c r="F9437" i="19"/>
  <c r="B9438" i="19"/>
  <c r="C9438" i="19"/>
  <c r="D9438" i="19"/>
  <c r="E9438" i="19"/>
  <c r="F9438" i="19" s="1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B9441" i="19"/>
  <c r="C9441" i="19"/>
  <c r="D9441" i="19"/>
  <c r="E9441" i="19"/>
  <c r="F9441" i="19" s="1"/>
  <c r="B9442" i="19"/>
  <c r="C9442" i="19"/>
  <c r="D9442" i="19"/>
  <c r="E9442" i="19"/>
  <c r="F9442" i="19"/>
  <c r="A9443" i="19"/>
  <c r="B9443" i="19"/>
  <c r="C9443" i="19"/>
  <c r="D9443" i="19"/>
  <c r="E9443" i="19"/>
  <c r="F9443" i="19" s="1"/>
  <c r="B9444" i="19"/>
  <c r="C9444" i="19"/>
  <c r="A9444" i="19" s="1"/>
  <c r="D9444" i="19"/>
  <c r="E9444" i="19"/>
  <c r="F9444" i="19"/>
  <c r="B9445" i="19"/>
  <c r="C9445" i="19"/>
  <c r="A9445" i="19" s="1"/>
  <c r="D9445" i="19"/>
  <c r="E9445" i="19"/>
  <c r="F9445" i="19" s="1"/>
  <c r="B9446" i="19"/>
  <c r="C9446" i="19"/>
  <c r="D9446" i="19"/>
  <c r="E9446" i="19"/>
  <c r="F9446" i="19"/>
  <c r="A9447" i="19"/>
  <c r="B9447" i="19"/>
  <c r="C9447" i="19"/>
  <c r="D9447" i="19"/>
  <c r="E9447" i="19"/>
  <c r="F9447" i="19"/>
  <c r="B9448" i="19"/>
  <c r="C9448" i="19"/>
  <c r="D9448" i="19"/>
  <c r="E9448" i="19"/>
  <c r="F9448" i="19"/>
  <c r="B9449" i="19"/>
  <c r="C9449" i="19"/>
  <c r="D9449" i="19"/>
  <c r="E9449" i="19"/>
  <c r="F9449" i="19"/>
  <c r="B9450" i="19"/>
  <c r="A9450" i="19" s="1"/>
  <c r="C9450" i="19"/>
  <c r="D9450" i="19"/>
  <c r="E9450" i="19"/>
  <c r="F9450" i="19" s="1"/>
  <c r="B9451" i="19"/>
  <c r="A9451" i="19" s="1"/>
  <c r="C9451" i="19"/>
  <c r="D9451" i="19"/>
  <c r="E9451" i="19"/>
  <c r="F9451" i="19"/>
  <c r="B9452" i="19"/>
  <c r="C9452" i="19"/>
  <c r="A9452" i="19" s="1"/>
  <c r="D9452" i="19"/>
  <c r="E9452" i="19"/>
  <c r="F9452" i="19"/>
  <c r="B9453" i="19"/>
  <c r="A9453" i="19" s="1"/>
  <c r="C9453" i="19"/>
  <c r="D9453" i="19"/>
  <c r="E9453" i="19"/>
  <c r="F9453" i="19"/>
  <c r="B9454" i="19"/>
  <c r="A9454" i="19" s="1"/>
  <c r="C9454" i="19"/>
  <c r="D9454" i="19"/>
  <c r="E9454" i="19"/>
  <c r="F9454" i="19"/>
  <c r="B9455" i="19"/>
  <c r="C9455" i="19"/>
  <c r="D9455" i="19"/>
  <c r="E9455" i="19"/>
  <c r="F9455" i="19" s="1"/>
  <c r="B9456" i="19"/>
  <c r="A9456" i="19" s="1"/>
  <c r="C9456" i="19"/>
  <c r="D9456" i="19"/>
  <c r="E9456" i="19"/>
  <c r="F9456" i="19"/>
  <c r="A9457" i="19"/>
  <c r="B9457" i="19"/>
  <c r="C9457" i="19"/>
  <c r="D9457" i="19"/>
  <c r="E9457" i="19"/>
  <c r="F9457" i="19"/>
  <c r="B9458" i="19"/>
  <c r="A9458" i="19" s="1"/>
  <c r="C9458" i="19"/>
  <c r="D9458" i="19"/>
  <c r="E9458" i="19"/>
  <c r="F9458" i="19"/>
  <c r="B9459" i="19"/>
  <c r="C9459" i="19"/>
  <c r="D9459" i="19"/>
  <c r="A9459" i="19" s="1"/>
  <c r="E9459" i="19"/>
  <c r="F9459" i="19" s="1"/>
  <c r="B9460" i="19"/>
  <c r="A9460" i="19" s="1"/>
  <c r="C9460" i="19"/>
  <c r="D9460" i="19"/>
  <c r="E9460" i="19"/>
  <c r="F9460" i="19"/>
  <c r="A9461" i="19"/>
  <c r="B9461" i="19"/>
  <c r="C9461" i="19"/>
  <c r="D9461" i="19"/>
  <c r="E9461" i="19"/>
  <c r="F9461" i="19" s="1"/>
  <c r="B9462" i="19"/>
  <c r="C9462" i="19"/>
  <c r="D9462" i="19"/>
  <c r="E9462" i="19"/>
  <c r="F9462" i="19" s="1"/>
  <c r="B9463" i="19"/>
  <c r="A9463" i="19" s="1"/>
  <c r="C9463" i="19"/>
  <c r="D9463" i="19"/>
  <c r="E9463" i="19"/>
  <c r="F9463" i="19"/>
  <c r="A9464" i="19"/>
  <c r="B9464" i="19"/>
  <c r="C9464" i="19"/>
  <c r="D9464" i="19"/>
  <c r="E9464" i="19"/>
  <c r="F9464" i="19"/>
  <c r="B9465" i="19"/>
  <c r="A9465" i="19" s="1"/>
  <c r="C9465" i="19"/>
  <c r="D9465" i="19"/>
  <c r="E9465" i="19"/>
  <c r="F9465" i="19"/>
  <c r="B9466" i="19"/>
  <c r="C9466" i="19"/>
  <c r="D9466" i="19"/>
  <c r="E9466" i="19"/>
  <c r="F9466" i="19" s="1"/>
  <c r="B9467" i="19"/>
  <c r="A9467" i="19" s="1"/>
  <c r="C9467" i="19"/>
  <c r="D9467" i="19"/>
  <c r="E9467" i="19"/>
  <c r="F9467" i="19"/>
  <c r="A9468" i="19"/>
  <c r="B9468" i="19"/>
  <c r="C9468" i="19"/>
  <c r="D9468" i="19"/>
  <c r="E9468" i="19"/>
  <c r="F9468" i="19"/>
  <c r="B9469" i="19"/>
  <c r="A9469" i="19" s="1"/>
  <c r="C9469" i="19"/>
  <c r="D9469" i="19"/>
  <c r="E9469" i="19"/>
  <c r="F9469" i="19"/>
  <c r="B9470" i="19"/>
  <c r="C9470" i="19"/>
  <c r="D9470" i="19"/>
  <c r="E9470" i="19"/>
  <c r="F9470" i="19" s="1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B9473" i="19"/>
  <c r="C9473" i="19"/>
  <c r="D9473" i="19"/>
  <c r="E9473" i="19"/>
  <c r="F9473" i="19" s="1"/>
  <c r="B9474" i="19"/>
  <c r="C9474" i="19"/>
  <c r="D9474" i="19"/>
  <c r="E9474" i="19"/>
  <c r="F9474" i="19" s="1"/>
  <c r="A9475" i="19"/>
  <c r="B9475" i="19"/>
  <c r="C9475" i="19"/>
  <c r="D9475" i="19"/>
  <c r="E9475" i="19"/>
  <c r="F9475" i="19" s="1"/>
  <c r="B9476" i="19"/>
  <c r="A9476" i="19" s="1"/>
  <c r="C9476" i="19"/>
  <c r="D9476" i="19"/>
  <c r="E9476" i="19"/>
  <c r="F9476" i="19"/>
  <c r="B9477" i="19"/>
  <c r="C9477" i="19"/>
  <c r="A9477" i="19" s="1"/>
  <c r="D9477" i="19"/>
  <c r="E9477" i="19"/>
  <c r="F9477" i="19" s="1"/>
  <c r="B9478" i="19"/>
  <c r="C9478" i="19"/>
  <c r="D9478" i="19"/>
  <c r="E9478" i="19"/>
  <c r="F9478" i="19"/>
  <c r="A9479" i="19"/>
  <c r="B9479" i="19"/>
  <c r="C9479" i="19"/>
  <c r="D9479" i="19"/>
  <c r="E9479" i="19"/>
  <c r="F9479" i="19"/>
  <c r="B9480" i="19"/>
  <c r="C9480" i="19"/>
  <c r="D9480" i="19"/>
  <c r="E9480" i="19"/>
  <c r="F9480" i="19"/>
  <c r="B9481" i="19"/>
  <c r="C9481" i="19"/>
  <c r="D9481" i="19"/>
  <c r="E9481" i="19"/>
  <c r="F9481" i="19" s="1"/>
  <c r="B9482" i="19"/>
  <c r="A9482" i="19" s="1"/>
  <c r="C9482" i="19"/>
  <c r="D9482" i="19"/>
  <c r="E9482" i="19"/>
  <c r="F9482" i="19" s="1"/>
  <c r="B9483" i="19"/>
  <c r="A9483" i="19" s="1"/>
  <c r="C9483" i="19"/>
  <c r="D9483" i="19"/>
  <c r="E9483" i="19"/>
  <c r="F9483" i="19"/>
  <c r="B9484" i="19"/>
  <c r="C9484" i="19"/>
  <c r="D9484" i="19"/>
  <c r="E9484" i="19"/>
  <c r="F9484" i="19"/>
  <c r="B9485" i="19"/>
  <c r="A9485" i="19" s="1"/>
  <c r="C9485" i="19"/>
  <c r="D9485" i="19"/>
  <c r="E9485" i="19"/>
  <c r="F9485" i="19" s="1"/>
  <c r="B9486" i="19"/>
  <c r="A9486" i="19" s="1"/>
  <c r="C9486" i="19"/>
  <c r="D9486" i="19"/>
  <c r="E9486" i="19"/>
  <c r="F9486" i="19"/>
  <c r="B9487" i="19"/>
  <c r="A9487" i="19" s="1"/>
  <c r="C9487" i="19"/>
  <c r="D9487" i="19"/>
  <c r="E9487" i="19"/>
  <c r="F9487" i="19" s="1"/>
  <c r="B9488" i="19"/>
  <c r="A9488" i="19" s="1"/>
  <c r="C9488" i="19"/>
  <c r="D9488" i="19"/>
  <c r="E9488" i="19"/>
  <c r="F9488" i="19"/>
  <c r="A9489" i="19"/>
  <c r="B9489" i="19"/>
  <c r="C9489" i="19"/>
  <c r="D9489" i="19"/>
  <c r="E9489" i="19"/>
  <c r="F9489" i="19"/>
  <c r="B9490" i="19"/>
  <c r="A9490" i="19" s="1"/>
  <c r="C9490" i="19"/>
  <c r="D9490" i="19"/>
  <c r="E9490" i="19"/>
  <c r="F9490" i="19"/>
  <c r="B9491" i="19"/>
  <c r="C9491" i="19"/>
  <c r="D9491" i="19"/>
  <c r="A9491" i="19" s="1"/>
  <c r="E9491" i="19"/>
  <c r="F9491" i="19" s="1"/>
  <c r="B9492" i="19"/>
  <c r="A9492" i="19" s="1"/>
  <c r="C9492" i="19"/>
  <c r="D9492" i="19"/>
  <c r="E9492" i="19"/>
  <c r="F9492" i="19"/>
  <c r="A9493" i="19"/>
  <c r="B9493" i="19"/>
  <c r="C9493" i="19"/>
  <c r="D9493" i="19"/>
  <c r="E9493" i="19"/>
  <c r="F9493" i="19" s="1"/>
  <c r="B9494" i="19"/>
  <c r="C9494" i="19"/>
  <c r="D9494" i="19"/>
  <c r="E9494" i="19"/>
  <c r="F9494" i="19" s="1"/>
  <c r="B9495" i="19"/>
  <c r="C9495" i="19"/>
  <c r="D9495" i="19"/>
  <c r="E9495" i="19"/>
  <c r="F9495" i="19" s="1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B9498" i="19"/>
  <c r="C9498" i="19"/>
  <c r="D9498" i="19"/>
  <c r="E9498" i="19"/>
  <c r="F9498" i="19" s="1"/>
  <c r="B9499" i="19"/>
  <c r="A9499" i="19" s="1"/>
  <c r="C9499" i="19"/>
  <c r="D9499" i="19"/>
  <c r="E9499" i="19"/>
  <c r="F9499" i="19"/>
  <c r="A9500" i="19"/>
  <c r="B9500" i="19"/>
  <c r="C9500" i="19"/>
  <c r="D9500" i="19"/>
  <c r="E9500" i="19"/>
  <c r="F9500" i="19"/>
  <c r="B9501" i="19"/>
  <c r="A9501" i="19" s="1"/>
  <c r="C9501" i="19"/>
  <c r="D9501" i="19"/>
  <c r="E9501" i="19"/>
  <c r="F9501" i="19"/>
  <c r="B9502" i="19"/>
  <c r="C9502" i="19"/>
  <c r="D9502" i="19"/>
  <c r="E9502" i="19"/>
  <c r="F9502" i="19" s="1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B9505" i="19"/>
  <c r="C9505" i="19"/>
  <c r="D9505" i="19"/>
  <c r="E9505" i="19"/>
  <c r="F9505" i="19" s="1"/>
  <c r="B9506" i="19"/>
  <c r="C9506" i="19"/>
  <c r="D9506" i="19"/>
  <c r="E9506" i="19"/>
  <c r="F9506" i="19" s="1"/>
  <c r="A9507" i="19"/>
  <c r="B9507" i="19"/>
  <c r="C9507" i="19"/>
  <c r="D9507" i="19"/>
  <c r="E9507" i="19"/>
  <c r="F9507" i="19" s="1"/>
  <c r="B9508" i="19"/>
  <c r="A9508" i="19" s="1"/>
  <c r="C9508" i="19"/>
  <c r="D9508" i="19"/>
  <c r="E9508" i="19"/>
  <c r="F9508" i="19"/>
  <c r="B9509" i="19"/>
  <c r="C9509" i="19"/>
  <c r="D9509" i="19"/>
  <c r="E9509" i="19"/>
  <c r="F9509" i="19" s="1"/>
  <c r="B9510" i="19"/>
  <c r="C9510" i="19"/>
  <c r="D9510" i="19"/>
  <c r="E9510" i="19"/>
  <c r="F9510" i="19"/>
  <c r="B9511" i="19"/>
  <c r="A9511" i="19" s="1"/>
  <c r="C9511" i="19"/>
  <c r="D9511" i="19"/>
  <c r="E9511" i="19"/>
  <c r="F9511" i="19"/>
  <c r="B9512" i="19"/>
  <c r="C9512" i="19"/>
  <c r="D9512" i="19"/>
  <c r="E9512" i="19"/>
  <c r="F9512" i="19"/>
  <c r="B9513" i="19"/>
  <c r="C9513" i="19"/>
  <c r="D9513" i="19"/>
  <c r="E9513" i="19"/>
  <c r="F9513" i="19"/>
  <c r="B9514" i="19"/>
  <c r="A9514" i="19" s="1"/>
  <c r="C9514" i="19"/>
  <c r="D9514" i="19"/>
  <c r="E9514" i="19"/>
  <c r="F9514" i="19" s="1"/>
  <c r="B9515" i="19"/>
  <c r="A9515" i="19" s="1"/>
  <c r="C9515" i="19"/>
  <c r="D9515" i="19"/>
  <c r="E9515" i="19"/>
  <c r="F9515" i="19"/>
  <c r="B9516" i="19"/>
  <c r="C9516" i="19"/>
  <c r="A9516" i="19" s="1"/>
  <c r="D9516" i="19"/>
  <c r="E9516" i="19"/>
  <c r="F9516" i="19"/>
  <c r="B9517" i="19"/>
  <c r="A9517" i="19" s="1"/>
  <c r="C9517" i="19"/>
  <c r="D9517" i="19"/>
  <c r="E9517" i="19"/>
  <c r="F9517" i="19" s="1"/>
  <c r="B9518" i="19"/>
  <c r="A9518" i="19" s="1"/>
  <c r="C9518" i="19"/>
  <c r="D9518" i="19"/>
  <c r="E9518" i="19"/>
  <c r="F9518" i="19"/>
  <c r="B9519" i="19"/>
  <c r="A9519" i="19" s="1"/>
  <c r="C9519" i="19"/>
  <c r="D9519" i="19"/>
  <c r="E9519" i="19"/>
  <c r="F9519" i="19" s="1"/>
  <c r="B9520" i="19"/>
  <c r="C9520" i="19"/>
  <c r="D9520" i="19"/>
  <c r="E9520" i="19"/>
  <c r="F9520" i="19"/>
  <c r="A9521" i="19"/>
  <c r="B9521" i="19"/>
  <c r="C9521" i="19"/>
  <c r="D9521" i="19"/>
  <c r="E9521" i="19"/>
  <c r="F9521" i="19"/>
  <c r="B9522" i="19"/>
  <c r="C9522" i="19"/>
  <c r="D9522" i="19"/>
  <c r="E9522" i="19"/>
  <c r="F9522" i="19"/>
  <c r="B9523" i="19"/>
  <c r="C9523" i="19"/>
  <c r="D9523" i="19"/>
  <c r="A9523" i="19" s="1"/>
  <c r="E9523" i="19"/>
  <c r="F9523" i="19" s="1"/>
  <c r="B9524" i="19"/>
  <c r="A9524" i="19" s="1"/>
  <c r="C9524" i="19"/>
  <c r="D9524" i="19"/>
  <c r="E9524" i="19"/>
  <c r="F9524" i="19"/>
  <c r="A9525" i="19"/>
  <c r="B9525" i="19"/>
  <c r="C9525" i="19"/>
  <c r="D9525" i="19"/>
  <c r="E9525" i="19"/>
  <c r="F9525" i="19" s="1"/>
  <c r="B9526" i="19"/>
  <c r="C9526" i="19"/>
  <c r="D9526" i="19"/>
  <c r="E9526" i="19"/>
  <c r="F9526" i="19" s="1"/>
  <c r="B9527" i="19"/>
  <c r="A9527" i="19" s="1"/>
  <c r="C9527" i="19"/>
  <c r="D9527" i="19"/>
  <c r="E9527" i="19"/>
  <c r="F9527" i="19" s="1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B9530" i="19"/>
  <c r="C9530" i="19"/>
  <c r="D9530" i="19"/>
  <c r="E9530" i="19"/>
  <c r="F9530" i="19" s="1"/>
  <c r="B9531" i="19"/>
  <c r="A9531" i="19" s="1"/>
  <c r="C9531" i="19"/>
  <c r="D9531" i="19"/>
  <c r="E9531" i="19"/>
  <c r="F9531" i="19" s="1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B9536" i="19"/>
  <c r="A9536" i="19" s="1"/>
  <c r="C9536" i="19"/>
  <c r="D9536" i="19"/>
  <c r="E9536" i="19"/>
  <c r="F9536" i="19"/>
  <c r="B9537" i="19"/>
  <c r="C9537" i="19"/>
  <c r="D9537" i="19"/>
  <c r="E9537" i="19"/>
  <c r="F9537" i="19" s="1"/>
  <c r="B9538" i="19"/>
  <c r="C9538" i="19"/>
  <c r="D9538" i="19"/>
  <c r="E9538" i="19"/>
  <c r="F9538" i="19" s="1"/>
  <c r="A9539" i="19"/>
  <c r="B9539" i="19"/>
  <c r="C9539" i="19"/>
  <c r="D9539" i="19"/>
  <c r="E9539" i="19"/>
  <c r="F9539" i="19" s="1"/>
  <c r="B9540" i="19"/>
  <c r="A9540" i="19" s="1"/>
  <c r="C9540" i="19"/>
  <c r="D9540" i="19"/>
  <c r="E9540" i="19"/>
  <c r="F9540" i="19"/>
  <c r="B9541" i="19"/>
  <c r="C9541" i="19"/>
  <c r="A9541" i="19" s="1"/>
  <c r="D9541" i="19"/>
  <c r="E9541" i="19"/>
  <c r="F9541" i="19" s="1"/>
  <c r="B9542" i="19"/>
  <c r="C9542" i="19"/>
  <c r="D9542" i="19"/>
  <c r="E9542" i="19"/>
  <c r="F9542" i="19"/>
  <c r="A9543" i="19"/>
  <c r="B9543" i="19"/>
  <c r="C9543" i="19"/>
  <c r="D9543" i="19"/>
  <c r="E9543" i="19"/>
  <c r="F9543" i="19"/>
  <c r="B9544" i="19"/>
  <c r="C9544" i="19"/>
  <c r="D9544" i="19"/>
  <c r="E9544" i="19"/>
  <c r="F9544" i="19"/>
  <c r="B9545" i="19"/>
  <c r="A9545" i="19" s="1"/>
  <c r="C9545" i="19"/>
  <c r="D9545" i="19"/>
  <c r="E9545" i="19"/>
  <c r="F9545" i="19"/>
  <c r="B9546" i="19"/>
  <c r="A9546" i="19" s="1"/>
  <c r="C9546" i="19"/>
  <c r="D9546" i="19"/>
  <c r="E9546" i="19"/>
  <c r="F9546" i="19" s="1"/>
  <c r="A9547" i="19"/>
  <c r="B9547" i="19"/>
  <c r="C9547" i="19"/>
  <c r="D9547" i="19"/>
  <c r="E9547" i="19"/>
  <c r="F9547" i="19"/>
  <c r="B9548" i="19"/>
  <c r="C9548" i="19"/>
  <c r="D9548" i="19"/>
  <c r="E9548" i="19"/>
  <c r="F9548" i="19"/>
  <c r="B9549" i="19"/>
  <c r="A9549" i="19" s="1"/>
  <c r="C9549" i="19"/>
  <c r="D9549" i="19"/>
  <c r="E9549" i="19"/>
  <c r="F9549" i="19" s="1"/>
  <c r="B9550" i="19"/>
  <c r="A9550" i="19" s="1"/>
  <c r="C9550" i="19"/>
  <c r="D9550" i="19"/>
  <c r="E9550" i="19"/>
  <c r="F9550" i="19"/>
  <c r="B9551" i="19"/>
  <c r="C9551" i="19"/>
  <c r="D9551" i="19"/>
  <c r="E9551" i="19"/>
  <c r="F9551" i="19" s="1"/>
  <c r="B9552" i="19"/>
  <c r="C9552" i="19"/>
  <c r="D9552" i="19"/>
  <c r="E9552" i="19"/>
  <c r="F9552" i="19"/>
  <c r="A9553" i="19"/>
  <c r="B9553" i="19"/>
  <c r="C9553" i="19"/>
  <c r="D9553" i="19"/>
  <c r="E9553" i="19"/>
  <c r="F9553" i="19"/>
  <c r="B9554" i="19"/>
  <c r="A9554" i="19" s="1"/>
  <c r="C9554" i="19"/>
  <c r="D9554" i="19"/>
  <c r="E9554" i="19"/>
  <c r="F9554" i="19"/>
  <c r="B9555" i="19"/>
  <c r="C9555" i="19"/>
  <c r="D9555" i="19"/>
  <c r="A9555" i="19" s="1"/>
  <c r="E9555" i="19"/>
  <c r="F9555" i="19" s="1"/>
  <c r="B9556" i="19"/>
  <c r="A9556" i="19" s="1"/>
  <c r="C9556" i="19"/>
  <c r="D9556" i="19"/>
  <c r="E9556" i="19"/>
  <c r="F9556" i="19"/>
  <c r="A9557" i="19"/>
  <c r="B9557" i="19"/>
  <c r="C9557" i="19"/>
  <c r="D9557" i="19"/>
  <c r="E9557" i="19"/>
  <c r="F9557" i="19" s="1"/>
  <c r="B9558" i="19"/>
  <c r="C9558" i="19"/>
  <c r="D9558" i="19"/>
  <c r="E9558" i="19"/>
  <c r="F9558" i="19" s="1"/>
  <c r="B9559" i="19"/>
  <c r="A9559" i="19" s="1"/>
  <c r="C9559" i="19"/>
  <c r="D9559" i="19"/>
  <c r="E9559" i="19"/>
  <c r="F9559" i="19" s="1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B9562" i="19"/>
  <c r="C9562" i="19"/>
  <c r="D9562" i="19"/>
  <c r="E9562" i="19"/>
  <c r="F9562" i="19" s="1"/>
  <c r="B9563" i="19"/>
  <c r="A9563" i="19" s="1"/>
  <c r="C9563" i="19"/>
  <c r="D9563" i="19"/>
  <c r="E9563" i="19"/>
  <c r="F9563" i="19" s="1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B9566" i="19"/>
  <c r="C9566" i="19"/>
  <c r="D9566" i="19"/>
  <c r="E9566" i="19"/>
  <c r="F9566" i="19" s="1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B9569" i="19"/>
  <c r="C9569" i="19"/>
  <c r="D9569" i="19"/>
  <c r="E9569" i="19"/>
  <c r="F9569" i="19" s="1"/>
  <c r="B9570" i="19"/>
  <c r="C9570" i="19"/>
  <c r="D9570" i="19"/>
  <c r="E9570" i="19"/>
  <c r="F9570" i="19"/>
  <c r="A9571" i="19"/>
  <c r="B9571" i="19"/>
  <c r="C9571" i="19"/>
  <c r="D9571" i="19"/>
  <c r="E9571" i="19"/>
  <c r="F9571" i="19" s="1"/>
  <c r="A9572" i="19"/>
  <c r="B9572" i="19"/>
  <c r="C9572" i="19"/>
  <c r="D9572" i="19"/>
  <c r="E9572" i="19"/>
  <c r="F9572" i="19"/>
  <c r="B9573" i="19"/>
  <c r="C9573" i="19"/>
  <c r="D9573" i="19"/>
  <c r="E9573" i="19"/>
  <c r="F9573" i="19" s="1"/>
  <c r="B9574" i="19"/>
  <c r="C9574" i="19"/>
  <c r="D9574" i="19"/>
  <c r="E9574" i="19"/>
  <c r="F9574" i="19"/>
  <c r="B9575" i="19"/>
  <c r="A9575" i="19" s="1"/>
  <c r="C9575" i="19"/>
  <c r="D9575" i="19"/>
  <c r="E9575" i="19"/>
  <c r="F9575" i="19"/>
  <c r="B9576" i="19"/>
  <c r="C9576" i="19"/>
  <c r="D9576" i="19"/>
  <c r="E9576" i="19"/>
  <c r="F9576" i="19"/>
  <c r="B9577" i="19"/>
  <c r="A9577" i="19" s="1"/>
  <c r="C9577" i="19"/>
  <c r="D9577" i="19"/>
  <c r="E9577" i="19"/>
  <c r="F9577" i="19"/>
  <c r="B9578" i="19"/>
  <c r="A9578" i="19" s="1"/>
  <c r="C9578" i="19"/>
  <c r="D9578" i="19"/>
  <c r="E9578" i="19"/>
  <c r="F9578" i="19" s="1"/>
  <c r="A9579" i="19"/>
  <c r="B9579" i="19"/>
  <c r="C9579" i="19"/>
  <c r="D9579" i="19"/>
  <c r="E9579" i="19"/>
  <c r="F9579" i="19"/>
  <c r="B9580" i="19"/>
  <c r="C9580" i="19"/>
  <c r="D9580" i="19"/>
  <c r="E9580" i="19"/>
  <c r="F9580" i="19"/>
  <c r="B9581" i="19"/>
  <c r="A9581" i="19" s="1"/>
  <c r="C9581" i="19"/>
  <c r="D9581" i="19"/>
  <c r="E9581" i="19"/>
  <c r="F9581" i="19"/>
  <c r="B9582" i="19"/>
  <c r="A9582" i="19" s="1"/>
  <c r="C9582" i="19"/>
  <c r="D9582" i="19"/>
  <c r="E9582" i="19"/>
  <c r="F9582" i="19"/>
  <c r="B9583" i="19"/>
  <c r="A9583" i="19" s="1"/>
  <c r="C9583" i="19"/>
  <c r="D9583" i="19"/>
  <c r="E9583" i="19"/>
  <c r="F9583" i="19" s="1"/>
  <c r="B9584" i="19"/>
  <c r="C9584" i="19"/>
  <c r="D9584" i="19"/>
  <c r="E9584" i="19"/>
  <c r="F9584" i="19"/>
  <c r="A9585" i="19"/>
  <c r="B9585" i="19"/>
  <c r="C9585" i="19"/>
  <c r="D9585" i="19"/>
  <c r="E9585" i="19"/>
  <c r="F9585" i="19"/>
  <c r="B9586" i="19"/>
  <c r="C9586" i="19"/>
  <c r="D9586" i="19"/>
  <c r="E9586" i="19"/>
  <c r="F9586" i="19"/>
  <c r="B9587" i="19"/>
  <c r="C9587" i="19"/>
  <c r="D9587" i="19"/>
  <c r="A9587" i="19" s="1"/>
  <c r="E9587" i="19"/>
  <c r="F9587" i="19" s="1"/>
  <c r="B9588" i="19"/>
  <c r="A9588" i="19" s="1"/>
  <c r="C9588" i="19"/>
  <c r="D9588" i="19"/>
  <c r="E9588" i="19"/>
  <c r="F9588" i="19"/>
  <c r="A9589" i="19"/>
  <c r="B9589" i="19"/>
  <c r="C9589" i="19"/>
  <c r="D9589" i="19"/>
  <c r="E9589" i="19"/>
  <c r="F9589" i="19" s="1"/>
  <c r="B9590" i="19"/>
  <c r="C9590" i="19"/>
  <c r="D9590" i="19"/>
  <c r="E9590" i="19"/>
  <c r="F9590" i="19" s="1"/>
  <c r="B9591" i="19"/>
  <c r="C9591" i="19"/>
  <c r="D9591" i="19"/>
  <c r="E9591" i="19"/>
  <c r="F9591" i="19"/>
  <c r="A9592" i="19"/>
  <c r="B9592" i="19"/>
  <c r="C9592" i="19"/>
  <c r="D9592" i="19"/>
  <c r="E9592" i="19"/>
  <c r="F9592" i="19"/>
  <c r="B9593" i="19"/>
  <c r="A9593" i="19" s="1"/>
  <c r="C9593" i="19"/>
  <c r="D9593" i="19"/>
  <c r="E9593" i="19"/>
  <c r="F9593" i="19"/>
  <c r="B9594" i="19"/>
  <c r="C9594" i="19"/>
  <c r="D9594" i="19"/>
  <c r="E9594" i="19"/>
  <c r="F9594" i="19" s="1"/>
  <c r="B9595" i="19"/>
  <c r="A9595" i="19" s="1"/>
  <c r="C9595" i="19"/>
  <c r="D9595" i="19"/>
  <c r="E9595" i="19"/>
  <c r="F9595" i="19" s="1"/>
  <c r="A9596" i="19"/>
  <c r="B9596" i="19"/>
  <c r="C9596" i="19"/>
  <c r="D9596" i="19"/>
  <c r="E9596" i="19"/>
  <c r="F9596" i="19"/>
  <c r="B9597" i="19"/>
  <c r="C9597" i="19"/>
  <c r="A9597" i="19" s="1"/>
  <c r="D9597" i="19"/>
  <c r="E9597" i="19"/>
  <c r="F9597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B9600" i="19"/>
  <c r="A9600" i="19" s="1"/>
  <c r="C9600" i="19"/>
  <c r="D9600" i="19"/>
  <c r="E9600" i="19"/>
  <c r="F9600" i="19"/>
  <c r="B9601" i="19"/>
  <c r="C9601" i="19"/>
  <c r="D9601" i="19"/>
  <c r="E9601" i="19"/>
  <c r="F9601" i="19" s="1"/>
  <c r="B9602" i="19"/>
  <c r="C9602" i="19"/>
  <c r="D9602" i="19"/>
  <c r="E9602" i="19"/>
  <c r="F9602" i="19" s="1"/>
  <c r="A9603" i="19"/>
  <c r="B9603" i="19"/>
  <c r="C9603" i="19"/>
  <c r="D9603" i="19"/>
  <c r="E9603" i="19"/>
  <c r="F9603" i="19" s="1"/>
  <c r="A9604" i="19"/>
  <c r="B9604" i="19"/>
  <c r="C9604" i="19"/>
  <c r="D9604" i="19"/>
  <c r="E9604" i="19"/>
  <c r="F9604" i="19"/>
  <c r="B9605" i="19"/>
  <c r="C9605" i="19"/>
  <c r="D9605" i="19"/>
  <c r="E9605" i="19"/>
  <c r="F9605" i="19" s="1"/>
  <c r="B9606" i="19"/>
  <c r="C9606" i="19"/>
  <c r="D9606" i="19"/>
  <c r="E9606" i="19"/>
  <c r="F9606" i="19"/>
  <c r="B9607" i="19"/>
  <c r="A9607" i="19" s="1"/>
  <c r="C9607" i="19"/>
  <c r="D9607" i="19"/>
  <c r="E9607" i="19"/>
  <c r="F9607" i="19"/>
  <c r="B9608" i="19"/>
  <c r="A9608" i="19" s="1"/>
  <c r="C9608" i="19"/>
  <c r="D9608" i="19"/>
  <c r="E9608" i="19"/>
  <c r="F9608" i="19"/>
  <c r="B9609" i="19"/>
  <c r="C9609" i="19"/>
  <c r="D9609" i="19"/>
  <c r="E9609" i="19"/>
  <c r="F9609" i="19" s="1"/>
  <c r="B9610" i="19"/>
  <c r="A9610" i="19" s="1"/>
  <c r="C9610" i="19"/>
  <c r="D9610" i="19"/>
  <c r="E9610" i="19"/>
  <c r="F9610" i="19" s="1"/>
  <c r="A9611" i="19"/>
  <c r="B9611" i="19"/>
  <c r="C9611" i="19"/>
  <c r="D9611" i="19"/>
  <c r="E9611" i="19"/>
  <c r="F9611" i="19"/>
  <c r="B9612" i="19"/>
  <c r="C9612" i="19"/>
  <c r="D9612" i="19"/>
  <c r="E9612" i="19"/>
  <c r="F9612" i="19"/>
  <c r="B9613" i="19"/>
  <c r="A9613" i="19" s="1"/>
  <c r="C9613" i="19"/>
  <c r="D9613" i="19"/>
  <c r="E9613" i="19"/>
  <c r="F9613" i="19" s="1"/>
  <c r="B9614" i="19"/>
  <c r="A9614" i="19" s="1"/>
  <c r="C9614" i="19"/>
  <c r="D9614" i="19"/>
  <c r="E9614" i="19"/>
  <c r="F9614" i="19"/>
  <c r="B9615" i="19"/>
  <c r="A9615" i="19" s="1"/>
  <c r="C9615" i="19"/>
  <c r="D9615" i="19"/>
  <c r="E9615" i="19"/>
  <c r="F9615" i="19" s="1"/>
  <c r="B9616" i="19"/>
  <c r="A9616" i="19" s="1"/>
  <c r="C9616" i="19"/>
  <c r="D9616" i="19"/>
  <c r="E9616" i="19"/>
  <c r="F9616" i="19"/>
  <c r="A9617" i="19"/>
  <c r="B9617" i="19"/>
  <c r="C9617" i="19"/>
  <c r="D9617" i="19"/>
  <c r="E9617" i="19"/>
  <c r="F9617" i="19"/>
  <c r="B9618" i="19"/>
  <c r="C9618" i="19"/>
  <c r="D9618" i="19"/>
  <c r="E9618" i="19"/>
  <c r="F9618" i="19"/>
  <c r="B9619" i="19"/>
  <c r="C9619" i="19"/>
  <c r="D9619" i="19"/>
  <c r="A9619" i="19" s="1"/>
  <c r="E9619" i="19"/>
  <c r="F9619" i="19" s="1"/>
  <c r="B9620" i="19"/>
  <c r="A9620" i="19" s="1"/>
  <c r="C9620" i="19"/>
  <c r="D9620" i="19"/>
  <c r="E9620" i="19"/>
  <c r="F9620" i="19"/>
  <c r="A9621" i="19"/>
  <c r="B9621" i="19"/>
  <c r="C9621" i="19"/>
  <c r="D9621" i="19"/>
  <c r="E9621" i="19"/>
  <c r="F9621" i="19" s="1"/>
  <c r="B9622" i="19"/>
  <c r="C9622" i="19"/>
  <c r="D9622" i="19"/>
  <c r="E9622" i="19"/>
  <c r="F9622" i="19" s="1"/>
  <c r="B9623" i="19"/>
  <c r="C9623" i="19"/>
  <c r="D9623" i="19"/>
  <c r="E9623" i="19"/>
  <c r="F9623" i="19" s="1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B9626" i="19"/>
  <c r="C9626" i="19"/>
  <c r="D9626" i="19"/>
  <c r="E9626" i="19"/>
  <c r="F9626" i="19" s="1"/>
  <c r="B9627" i="19"/>
  <c r="A9627" i="19" s="1"/>
  <c r="C9627" i="19"/>
  <c r="D9627" i="19"/>
  <c r="E9627" i="19"/>
  <c r="F9627" i="19"/>
  <c r="A9628" i="19"/>
  <c r="B9628" i="19"/>
  <c r="C9628" i="19"/>
  <c r="D9628" i="19"/>
  <c r="E9628" i="19"/>
  <c r="F9628" i="19"/>
  <c r="B9629" i="19"/>
  <c r="A9629" i="19" s="1"/>
  <c r="C9629" i="19"/>
  <c r="D9629" i="19"/>
  <c r="E9629" i="19"/>
  <c r="F9629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B9632" i="19"/>
  <c r="A9632" i="19" s="1"/>
  <c r="C9632" i="19"/>
  <c r="D9632" i="19"/>
  <c r="E9632" i="19"/>
  <c r="F9632" i="19"/>
  <c r="B9633" i="19"/>
  <c r="A9633" i="19" s="1"/>
  <c r="C9633" i="19"/>
  <c r="D9633" i="19"/>
  <c r="E9633" i="19"/>
  <c r="F9633" i="19" s="1"/>
  <c r="B9634" i="19"/>
  <c r="C9634" i="19"/>
  <c r="D9634" i="19"/>
  <c r="E9634" i="19"/>
  <c r="F9634" i="19"/>
  <c r="A9635" i="19"/>
  <c r="B9635" i="19"/>
  <c r="C9635" i="19"/>
  <c r="D9635" i="19"/>
  <c r="E9635" i="19"/>
  <c r="F9635" i="19" s="1"/>
  <c r="B9636" i="19"/>
  <c r="C9636" i="19"/>
  <c r="A9636" i="19" s="1"/>
  <c r="D9636" i="19"/>
  <c r="E9636" i="19"/>
  <c r="F9636" i="19"/>
  <c r="B9637" i="19"/>
  <c r="C9637" i="19"/>
  <c r="D9637" i="19"/>
  <c r="E9637" i="19"/>
  <c r="F9637" i="19" s="1"/>
  <c r="B9638" i="19"/>
  <c r="C9638" i="19"/>
  <c r="D9638" i="19"/>
  <c r="E9638" i="19"/>
  <c r="F9638" i="19"/>
  <c r="B9639" i="19"/>
  <c r="A9639" i="19" s="1"/>
  <c r="C9639" i="19"/>
  <c r="D9639" i="19"/>
  <c r="E9639" i="19"/>
  <c r="F9639" i="19"/>
  <c r="B9640" i="19"/>
  <c r="A9640" i="19" s="1"/>
  <c r="C9640" i="19"/>
  <c r="D9640" i="19"/>
  <c r="E9640" i="19"/>
  <c r="F9640" i="19"/>
  <c r="B9641" i="19"/>
  <c r="A9641" i="19" s="1"/>
  <c r="C9641" i="19"/>
  <c r="D9641" i="19"/>
  <c r="E9641" i="19"/>
  <c r="F9641" i="19" s="1"/>
  <c r="B9642" i="19"/>
  <c r="A9642" i="19" s="1"/>
  <c r="C9642" i="19"/>
  <c r="D9642" i="19"/>
  <c r="E9642" i="19"/>
  <c r="F9642" i="19" s="1"/>
  <c r="B9643" i="19"/>
  <c r="A9643" i="19" s="1"/>
  <c r="C9643" i="19"/>
  <c r="D9643" i="19"/>
  <c r="E9643" i="19"/>
  <c r="F9643" i="19"/>
  <c r="B9644" i="19"/>
  <c r="C9644" i="19"/>
  <c r="A9644" i="19" s="1"/>
  <c r="D9644" i="19"/>
  <c r="E9644" i="19"/>
  <c r="F9644" i="19"/>
  <c r="B9645" i="19"/>
  <c r="A9645" i="19" s="1"/>
  <c r="C9645" i="19"/>
  <c r="D9645" i="19"/>
  <c r="E9645" i="19"/>
  <c r="F9645" i="19"/>
  <c r="B9646" i="19"/>
  <c r="A9646" i="19" s="1"/>
  <c r="C9646" i="19"/>
  <c r="D9646" i="19"/>
  <c r="E9646" i="19"/>
  <c r="F9646" i="19"/>
  <c r="B9647" i="19"/>
  <c r="C9647" i="19"/>
  <c r="D9647" i="19"/>
  <c r="E9647" i="19"/>
  <c r="F9647" i="19" s="1"/>
  <c r="B9648" i="19"/>
  <c r="C9648" i="19"/>
  <c r="D9648" i="19"/>
  <c r="E9648" i="19"/>
  <c r="F9648" i="19"/>
  <c r="A9649" i="19"/>
  <c r="B9649" i="19"/>
  <c r="C9649" i="19"/>
  <c r="D9649" i="19"/>
  <c r="E9649" i="19"/>
  <c r="F9649" i="19"/>
  <c r="B9650" i="19"/>
  <c r="C9650" i="19"/>
  <c r="D9650" i="19"/>
  <c r="E9650" i="19"/>
  <c r="F9650" i="19"/>
  <c r="B9651" i="19"/>
  <c r="C9651" i="19"/>
  <c r="D9651" i="19"/>
  <c r="A9651" i="19" s="1"/>
  <c r="E9651" i="19"/>
  <c r="F9651" i="19" s="1"/>
  <c r="B9652" i="19"/>
  <c r="A9652" i="19" s="1"/>
  <c r="C9652" i="19"/>
  <c r="D9652" i="19"/>
  <c r="E9652" i="19"/>
  <c r="F9652" i="19"/>
  <c r="A9653" i="19"/>
  <c r="B9653" i="19"/>
  <c r="C9653" i="19"/>
  <c r="D9653" i="19"/>
  <c r="E9653" i="19"/>
  <c r="F9653" i="19" s="1"/>
  <c r="B9654" i="19"/>
  <c r="A9654" i="19" s="1"/>
  <c r="C9654" i="19"/>
  <c r="D9654" i="19"/>
  <c r="E9654" i="19"/>
  <c r="F9654" i="19" s="1"/>
  <c r="B9655" i="19"/>
  <c r="C9655" i="19"/>
  <c r="D9655" i="19"/>
  <c r="E9655" i="19"/>
  <c r="F9655" i="19"/>
  <c r="A9656" i="19"/>
  <c r="B9656" i="19"/>
  <c r="C9656" i="19"/>
  <c r="D9656" i="19"/>
  <c r="E9656" i="19"/>
  <c r="F9656" i="19"/>
  <c r="B9657" i="19"/>
  <c r="A9657" i="19" s="1"/>
  <c r="C9657" i="19"/>
  <c r="D9657" i="19"/>
  <c r="E9657" i="19"/>
  <c r="F9657" i="19"/>
  <c r="B9658" i="19"/>
  <c r="C9658" i="19"/>
  <c r="D9658" i="19"/>
  <c r="E9658" i="19"/>
  <c r="F9658" i="19" s="1"/>
  <c r="B9659" i="19"/>
  <c r="A9659" i="19" s="1"/>
  <c r="C9659" i="19"/>
  <c r="D9659" i="19"/>
  <c r="E9659" i="19"/>
  <c r="F9659" i="19" s="1"/>
  <c r="A9660" i="19"/>
  <c r="B9660" i="19"/>
  <c r="C9660" i="19"/>
  <c r="D9660" i="19"/>
  <c r="E9660" i="19"/>
  <c r="F9660" i="19"/>
  <c r="B9661" i="19"/>
  <c r="C9661" i="19"/>
  <c r="A9661" i="19" s="1"/>
  <c r="D9661" i="19"/>
  <c r="E9661" i="19"/>
  <c r="F9661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B9664" i="19"/>
  <c r="A9664" i="19" s="1"/>
  <c r="C9664" i="19"/>
  <c r="D9664" i="19"/>
  <c r="E9664" i="19"/>
  <c r="F9664" i="19"/>
  <c r="B9665" i="19"/>
  <c r="A9665" i="19" s="1"/>
  <c r="C9665" i="19"/>
  <c r="D9665" i="19"/>
  <c r="E9665" i="19"/>
  <c r="F9665" i="19" s="1"/>
  <c r="B9666" i="19"/>
  <c r="C9666" i="19"/>
  <c r="D9666" i="19"/>
  <c r="E9666" i="19"/>
  <c r="F9666" i="19"/>
  <c r="A9667" i="19"/>
  <c r="B9667" i="19"/>
  <c r="C9667" i="19"/>
  <c r="D9667" i="19"/>
  <c r="E9667" i="19"/>
  <c r="F9667" i="19" s="1"/>
  <c r="B9668" i="19"/>
  <c r="A9668" i="19" s="1"/>
  <c r="C9668" i="19"/>
  <c r="D9668" i="19"/>
  <c r="E9668" i="19"/>
  <c r="F9668" i="19"/>
  <c r="B9669" i="19"/>
  <c r="C9669" i="19"/>
  <c r="A9669" i="19" s="1"/>
  <c r="D9669" i="19"/>
  <c r="E9669" i="19"/>
  <c r="F9669" i="19" s="1"/>
  <c r="B9670" i="19"/>
  <c r="C9670" i="19"/>
  <c r="D9670" i="19"/>
  <c r="E9670" i="19"/>
  <c r="F9670" i="19"/>
  <c r="A9671" i="19"/>
  <c r="B9671" i="19"/>
  <c r="C9671" i="19"/>
  <c r="D9671" i="19"/>
  <c r="E9671" i="19"/>
  <c r="F9671" i="19"/>
  <c r="B9672" i="19"/>
  <c r="C9672" i="19"/>
  <c r="D9672" i="19"/>
  <c r="E9672" i="19"/>
  <c r="F9672" i="19"/>
  <c r="B9673" i="19"/>
  <c r="A9673" i="19" s="1"/>
  <c r="C9673" i="19"/>
  <c r="D9673" i="19"/>
  <c r="E9673" i="19"/>
  <c r="F9673" i="19" s="1"/>
  <c r="B9674" i="19"/>
  <c r="A9674" i="19" s="1"/>
  <c r="C9674" i="19"/>
  <c r="D9674" i="19"/>
  <c r="E9674" i="19"/>
  <c r="F9674" i="19" s="1"/>
  <c r="A9675" i="19"/>
  <c r="B9675" i="19"/>
  <c r="C9675" i="19"/>
  <c r="D9675" i="19"/>
  <c r="E9675" i="19"/>
  <c r="F9675" i="19"/>
  <c r="B9676" i="19"/>
  <c r="C9676" i="19"/>
  <c r="A9676" i="19" s="1"/>
  <c r="D9676" i="19"/>
  <c r="E9676" i="19"/>
  <c r="F9676" i="19"/>
  <c r="B9677" i="19"/>
  <c r="A9677" i="19" s="1"/>
  <c r="C9677" i="19"/>
  <c r="D9677" i="19"/>
  <c r="E9677" i="19"/>
  <c r="F9677" i="19"/>
  <c r="B9678" i="19"/>
  <c r="A9678" i="19" s="1"/>
  <c r="C9678" i="19"/>
  <c r="D9678" i="19"/>
  <c r="E9678" i="19"/>
  <c r="F9678" i="19"/>
  <c r="B9679" i="19"/>
  <c r="C9679" i="19"/>
  <c r="D9679" i="19"/>
  <c r="E9679" i="19"/>
  <c r="F9679" i="19" s="1"/>
  <c r="B9680" i="19"/>
  <c r="C9680" i="19"/>
  <c r="D9680" i="19"/>
  <c r="E9680" i="19"/>
  <c r="F9680" i="19"/>
  <c r="A9681" i="19"/>
  <c r="B9681" i="19"/>
  <c r="C9681" i="19"/>
  <c r="D9681" i="19"/>
  <c r="E9681" i="19"/>
  <c r="F9681" i="19"/>
  <c r="B9682" i="19"/>
  <c r="A9682" i="19" s="1"/>
  <c r="C9682" i="19"/>
  <c r="D9682" i="19"/>
  <c r="E9682" i="19"/>
  <c r="F9682" i="19"/>
  <c r="B9683" i="19"/>
  <c r="C9683" i="19"/>
  <c r="D9683" i="19"/>
  <c r="A9683" i="19" s="1"/>
  <c r="E9683" i="19"/>
  <c r="F9683" i="19" s="1"/>
  <c r="B9684" i="19"/>
  <c r="A9684" i="19" s="1"/>
  <c r="C9684" i="19"/>
  <c r="D9684" i="19"/>
  <c r="E9684" i="19"/>
  <c r="F9684" i="19"/>
  <c r="A9685" i="19"/>
  <c r="B9685" i="19"/>
  <c r="C9685" i="19"/>
  <c r="D9685" i="19"/>
  <c r="E9685" i="19"/>
  <c r="F9685" i="19" s="1"/>
  <c r="B9686" i="19"/>
  <c r="A9686" i="19" s="1"/>
  <c r="C9686" i="19"/>
  <c r="D9686" i="19"/>
  <c r="E9686" i="19"/>
  <c r="F9686" i="19" s="1"/>
  <c r="B9687" i="19"/>
  <c r="A9687" i="19" s="1"/>
  <c r="C9687" i="19"/>
  <c r="D9687" i="19"/>
  <c r="E9687" i="19"/>
  <c r="F9687" i="19"/>
  <c r="A9688" i="19"/>
  <c r="B9688" i="19"/>
  <c r="C9688" i="19"/>
  <c r="D9688" i="19"/>
  <c r="E9688" i="19"/>
  <c r="F9688" i="19"/>
  <c r="B9689" i="19"/>
  <c r="A9689" i="19" s="1"/>
  <c r="C9689" i="19"/>
  <c r="D9689" i="19"/>
  <c r="E9689" i="19"/>
  <c r="F9689" i="19"/>
  <c r="B9690" i="19"/>
  <c r="C9690" i="19"/>
  <c r="D9690" i="19"/>
  <c r="E9690" i="19"/>
  <c r="F9690" i="19" s="1"/>
  <c r="B9691" i="19"/>
  <c r="A9691" i="19" s="1"/>
  <c r="C9691" i="19"/>
  <c r="D9691" i="19"/>
  <c r="E9691" i="19"/>
  <c r="F9691" i="19"/>
  <c r="A9692" i="19"/>
  <c r="B9692" i="19"/>
  <c r="C9692" i="19"/>
  <c r="D9692" i="19"/>
  <c r="E9692" i="19"/>
  <c r="F9692" i="19"/>
  <c r="B9693" i="19"/>
  <c r="A9693" i="19" s="1"/>
  <c r="C9693" i="19"/>
  <c r="D9693" i="19"/>
  <c r="E9693" i="19"/>
  <c r="F9693" i="19"/>
  <c r="B9694" i="19"/>
  <c r="C9694" i="19"/>
  <c r="D9694" i="19"/>
  <c r="E9694" i="19"/>
  <c r="F9694" i="19" s="1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B9697" i="19"/>
  <c r="C9697" i="19"/>
  <c r="D9697" i="19"/>
  <c r="E9697" i="19"/>
  <c r="F9697" i="19" s="1"/>
  <c r="B9698" i="19"/>
  <c r="C9698" i="19"/>
  <c r="D9698" i="19"/>
  <c r="E9698" i="19"/>
  <c r="F9698" i="19"/>
  <c r="A9699" i="19"/>
  <c r="B9699" i="19"/>
  <c r="C9699" i="19"/>
  <c r="D9699" i="19"/>
  <c r="E9699" i="19"/>
  <c r="F9699" i="19" s="1"/>
  <c r="B9700" i="19"/>
  <c r="C9700" i="19"/>
  <c r="A9700" i="19" s="1"/>
  <c r="D9700" i="19"/>
  <c r="E9700" i="19"/>
  <c r="F9700" i="19"/>
  <c r="B9701" i="19"/>
  <c r="C9701" i="19"/>
  <c r="A9701" i="19" s="1"/>
  <c r="D9701" i="19"/>
  <c r="E9701" i="19"/>
  <c r="F9701" i="19" s="1"/>
  <c r="B9702" i="19"/>
  <c r="C9702" i="19"/>
  <c r="D9702" i="19"/>
  <c r="E9702" i="19"/>
  <c r="F9702" i="19"/>
  <c r="A9703" i="19"/>
  <c r="B9703" i="19"/>
  <c r="C9703" i="19"/>
  <c r="D9703" i="19"/>
  <c r="E9703" i="19"/>
  <c r="F9703" i="19"/>
  <c r="B9704" i="19"/>
  <c r="C9704" i="19"/>
  <c r="D9704" i="19"/>
  <c r="E9704" i="19"/>
  <c r="F9704" i="19"/>
  <c r="B9705" i="19"/>
  <c r="C9705" i="19"/>
  <c r="D9705" i="19"/>
  <c r="E9705" i="19"/>
  <c r="F9705" i="19"/>
  <c r="B9706" i="19"/>
  <c r="A9706" i="19" s="1"/>
  <c r="C9706" i="19"/>
  <c r="D9706" i="19"/>
  <c r="E9706" i="19"/>
  <c r="F9706" i="19" s="1"/>
  <c r="B9707" i="19"/>
  <c r="A9707" i="19" s="1"/>
  <c r="C9707" i="19"/>
  <c r="D9707" i="19"/>
  <c r="E9707" i="19"/>
  <c r="F9707" i="19"/>
  <c r="B9708" i="19"/>
  <c r="C9708" i="19"/>
  <c r="A9708" i="19" s="1"/>
  <c r="D9708" i="19"/>
  <c r="E9708" i="19"/>
  <c r="F9708" i="19"/>
  <c r="B9709" i="19"/>
  <c r="A9709" i="19" s="1"/>
  <c r="C9709" i="19"/>
  <c r="D9709" i="19"/>
  <c r="E9709" i="19"/>
  <c r="F9709" i="19"/>
  <c r="B9710" i="19"/>
  <c r="A9710" i="19" s="1"/>
  <c r="C9710" i="19"/>
  <c r="D9710" i="19"/>
  <c r="E9710" i="19"/>
  <c r="F9710" i="19"/>
  <c r="B9711" i="19"/>
  <c r="C9711" i="19"/>
  <c r="D9711" i="19"/>
  <c r="E9711" i="19"/>
  <c r="F9711" i="19" s="1"/>
  <c r="B9712" i="19"/>
  <c r="A9712" i="19" s="1"/>
  <c r="C9712" i="19"/>
  <c r="D9712" i="19"/>
  <c r="E9712" i="19"/>
  <c r="F9712" i="19"/>
  <c r="A9713" i="19"/>
  <c r="B9713" i="19"/>
  <c r="C9713" i="19"/>
  <c r="D9713" i="19"/>
  <c r="E9713" i="19"/>
  <c r="F9713" i="19"/>
  <c r="B9714" i="19"/>
  <c r="A9714" i="19" s="1"/>
  <c r="C9714" i="19"/>
  <c r="D9714" i="19"/>
  <c r="E9714" i="19"/>
  <c r="F9714" i="19"/>
  <c r="B9715" i="19"/>
  <c r="C9715" i="19"/>
  <c r="D9715" i="19"/>
  <c r="A9715" i="19" s="1"/>
  <c r="E9715" i="19"/>
  <c r="F9715" i="19" s="1"/>
  <c r="B9716" i="19"/>
  <c r="A9716" i="19" s="1"/>
  <c r="C9716" i="19"/>
  <c r="D9716" i="19"/>
  <c r="E9716" i="19"/>
  <c r="F9716" i="19"/>
  <c r="A9717" i="19"/>
  <c r="B9717" i="19"/>
  <c r="C9717" i="19"/>
  <c r="D9717" i="19"/>
  <c r="E9717" i="19"/>
  <c r="F9717" i="19" s="1"/>
  <c r="B9718" i="19"/>
  <c r="C9718" i="19"/>
  <c r="D9718" i="19"/>
  <c r="E9718" i="19"/>
  <c r="F9718" i="19" s="1"/>
  <c r="B9719" i="19"/>
  <c r="C9719" i="19"/>
  <c r="D9719" i="19"/>
  <c r="E9719" i="19"/>
  <c r="F9719" i="19"/>
  <c r="A9720" i="19"/>
  <c r="B9720" i="19"/>
  <c r="C9720" i="19"/>
  <c r="D9720" i="19"/>
  <c r="E9720" i="19"/>
  <c r="F9720" i="19"/>
  <c r="B9721" i="19"/>
  <c r="A9721" i="19" s="1"/>
  <c r="C9721" i="19"/>
  <c r="D9721" i="19"/>
  <c r="E9721" i="19"/>
  <c r="F9721" i="19"/>
  <c r="B9722" i="19"/>
  <c r="A9722" i="19" s="1"/>
  <c r="C9722" i="19"/>
  <c r="D9722" i="19"/>
  <c r="E9722" i="19"/>
  <c r="F9722" i="19" s="1"/>
  <c r="B9723" i="19"/>
  <c r="A9723" i="19" s="1"/>
  <c r="C9723" i="19"/>
  <c r="D9723" i="19"/>
  <c r="E9723" i="19"/>
  <c r="F9723" i="19"/>
  <c r="A9724" i="19"/>
  <c r="B9724" i="19"/>
  <c r="C9724" i="19"/>
  <c r="D9724" i="19"/>
  <c r="E9724" i="19"/>
  <c r="F9724" i="19"/>
  <c r="B9725" i="19"/>
  <c r="A9725" i="19" s="1"/>
  <c r="C9725" i="19"/>
  <c r="D9725" i="19"/>
  <c r="E9725" i="19"/>
  <c r="F9725" i="19"/>
  <c r="B9726" i="19"/>
  <c r="A9726" i="19" s="1"/>
  <c r="C9726" i="19"/>
  <c r="D9726" i="19"/>
  <c r="E9726" i="19"/>
  <c r="F9726" i="19" s="1"/>
  <c r="B9727" i="19"/>
  <c r="C9727" i="19"/>
  <c r="D9727" i="19"/>
  <c r="E9727" i="19"/>
  <c r="F9727" i="19"/>
  <c r="A9728" i="19"/>
  <c r="B9728" i="19"/>
  <c r="C9728" i="19"/>
  <c r="D9728" i="19"/>
  <c r="E9728" i="19"/>
  <c r="F9728" i="19"/>
  <c r="B9729" i="19"/>
  <c r="A9729" i="19" s="1"/>
  <c r="C9729" i="19"/>
  <c r="D9729" i="19"/>
  <c r="E9729" i="19"/>
  <c r="F9729" i="19"/>
  <c r="B9730" i="19"/>
  <c r="C9730" i="19"/>
  <c r="D9730" i="19"/>
  <c r="E9730" i="19"/>
  <c r="F9730" i="19" s="1"/>
  <c r="B9731" i="19"/>
  <c r="C9731" i="19"/>
  <c r="D9731" i="19"/>
  <c r="E9731" i="19"/>
  <c r="F9731" i="19" s="1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B9734" i="19"/>
  <c r="C9734" i="19"/>
  <c r="D9734" i="19"/>
  <c r="E9734" i="19"/>
  <c r="F9734" i="19" s="1"/>
  <c r="B9735" i="19"/>
  <c r="C9735" i="19"/>
  <c r="D9735" i="19"/>
  <c r="E9735" i="19"/>
  <c r="F9735" i="19"/>
  <c r="A9736" i="19"/>
  <c r="B9736" i="19"/>
  <c r="C9736" i="19"/>
  <c r="D9736" i="19"/>
  <c r="E9736" i="19"/>
  <c r="F9736" i="19"/>
  <c r="B9737" i="19"/>
  <c r="A9737" i="19" s="1"/>
  <c r="C9737" i="19"/>
  <c r="D9737" i="19"/>
  <c r="E9737" i="19"/>
  <c r="F9737" i="19"/>
  <c r="B9738" i="19"/>
  <c r="C9738" i="19"/>
  <c r="D9738" i="19"/>
  <c r="E9738" i="19"/>
  <c r="F9738" i="19" s="1"/>
  <c r="B9739" i="19"/>
  <c r="A9739" i="19" s="1"/>
  <c r="C9739" i="19"/>
  <c r="D9739" i="19"/>
  <c r="E9739" i="19"/>
  <c r="F9739" i="19" s="1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B9742" i="19"/>
  <c r="C9742" i="19"/>
  <c r="D9742" i="19"/>
  <c r="E9742" i="19"/>
  <c r="F9742" i="19" s="1"/>
  <c r="B9743" i="19"/>
  <c r="A9743" i="19" s="1"/>
  <c r="C9743" i="19"/>
  <c r="D9743" i="19"/>
  <c r="E9743" i="19"/>
  <c r="F9743" i="19" s="1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B9746" i="19"/>
  <c r="C9746" i="19"/>
  <c r="D9746" i="19"/>
  <c r="E9746" i="19"/>
  <c r="F9746" i="19" s="1"/>
  <c r="B9747" i="19"/>
  <c r="C9747" i="19"/>
  <c r="D9747" i="19"/>
  <c r="E9747" i="19"/>
  <c r="F9747" i="19" s="1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B9750" i="19"/>
  <c r="C9750" i="19"/>
  <c r="D9750" i="19"/>
  <c r="E9750" i="19"/>
  <c r="F9750" i="19" s="1"/>
  <c r="B9751" i="19"/>
  <c r="C9751" i="19"/>
  <c r="D9751" i="19"/>
  <c r="E9751" i="19"/>
  <c r="F9751" i="19"/>
  <c r="A9752" i="19"/>
  <c r="B9752" i="19"/>
  <c r="C9752" i="19"/>
  <c r="D9752" i="19"/>
  <c r="E9752" i="19"/>
  <c r="F9752" i="19"/>
  <c r="B9753" i="19"/>
  <c r="A9753" i="19" s="1"/>
  <c r="C9753" i="19"/>
  <c r="D9753" i="19"/>
  <c r="E9753" i="19"/>
  <c r="F9753" i="19"/>
  <c r="B9754" i="19"/>
  <c r="A9754" i="19" s="1"/>
  <c r="C9754" i="19"/>
  <c r="D9754" i="19"/>
  <c r="E9754" i="19"/>
  <c r="F9754" i="19" s="1"/>
  <c r="B9755" i="19"/>
  <c r="A9755" i="19" s="1"/>
  <c r="C9755" i="19"/>
  <c r="D9755" i="19"/>
  <c r="E9755" i="19"/>
  <c r="F9755" i="19"/>
  <c r="A9756" i="19"/>
  <c r="B9756" i="19"/>
  <c r="C9756" i="19"/>
  <c r="D9756" i="19"/>
  <c r="E9756" i="19"/>
  <c r="F9756" i="19"/>
  <c r="B9757" i="19"/>
  <c r="A9757" i="19" s="1"/>
  <c r="C9757" i="19"/>
  <c r="D9757" i="19"/>
  <c r="E9757" i="19"/>
  <c r="F9757" i="19"/>
  <c r="B9758" i="19"/>
  <c r="A9758" i="19" s="1"/>
  <c r="C9758" i="19"/>
  <c r="D9758" i="19"/>
  <c r="E9758" i="19"/>
  <c r="F9758" i="19" s="1"/>
  <c r="B9759" i="19"/>
  <c r="C9759" i="19"/>
  <c r="D9759" i="19"/>
  <c r="E9759" i="19"/>
  <c r="F9759" i="19"/>
  <c r="A9760" i="19"/>
  <c r="B9760" i="19"/>
  <c r="C9760" i="19"/>
  <c r="D9760" i="19"/>
  <c r="E9760" i="19"/>
  <c r="F9760" i="19"/>
  <c r="B9761" i="19"/>
  <c r="A9761" i="19" s="1"/>
  <c r="C9761" i="19"/>
  <c r="D9761" i="19"/>
  <c r="E9761" i="19"/>
  <c r="F9761" i="19"/>
  <c r="B9762" i="19"/>
  <c r="C9762" i="19"/>
  <c r="D9762" i="19"/>
  <c r="E9762" i="19"/>
  <c r="F9762" i="19" s="1"/>
  <c r="B9763" i="19"/>
  <c r="C9763" i="19"/>
  <c r="D9763" i="19"/>
  <c r="E9763" i="19"/>
  <c r="F9763" i="19" s="1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B9766" i="19"/>
  <c r="C9766" i="19"/>
  <c r="D9766" i="19"/>
  <c r="E9766" i="19"/>
  <c r="F9766" i="19" s="1"/>
  <c r="B9767" i="19"/>
  <c r="C9767" i="19"/>
  <c r="D9767" i="19"/>
  <c r="E9767" i="19"/>
  <c r="F9767" i="19"/>
  <c r="A9768" i="19"/>
  <c r="B9768" i="19"/>
  <c r="C9768" i="19"/>
  <c r="D9768" i="19"/>
  <c r="E9768" i="19"/>
  <c r="F9768" i="19"/>
  <c r="B9769" i="19"/>
  <c r="A9769" i="19" s="1"/>
  <c r="C9769" i="19"/>
  <c r="D9769" i="19"/>
  <c r="E9769" i="19"/>
  <c r="F9769" i="19"/>
  <c r="B9770" i="19"/>
  <c r="C9770" i="19"/>
  <c r="D9770" i="19"/>
  <c r="E9770" i="19"/>
  <c r="F9770" i="19" s="1"/>
  <c r="B9771" i="19"/>
  <c r="A9771" i="19" s="1"/>
  <c r="C9771" i="19"/>
  <c r="D9771" i="19"/>
  <c r="E9771" i="19"/>
  <c r="F9771" i="19" s="1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B9774" i="19"/>
  <c r="C9774" i="19"/>
  <c r="D9774" i="19"/>
  <c r="E9774" i="19"/>
  <c r="F9774" i="19" s="1"/>
  <c r="B9775" i="19"/>
  <c r="A9775" i="19" s="1"/>
  <c r="C9775" i="19"/>
  <c r="D9775" i="19"/>
  <c r="E9775" i="19"/>
  <c r="F9775" i="19" s="1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B9778" i="19"/>
  <c r="C9778" i="19"/>
  <c r="D9778" i="19"/>
  <c r="E9778" i="19"/>
  <c r="F9778" i="19" s="1"/>
  <c r="B9779" i="19"/>
  <c r="C9779" i="19"/>
  <c r="D9779" i="19"/>
  <c r="E9779" i="19"/>
  <c r="F9779" i="19" s="1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B9782" i="19"/>
  <c r="C9782" i="19"/>
  <c r="D9782" i="19"/>
  <c r="E9782" i="19"/>
  <c r="F9782" i="19" s="1"/>
  <c r="B9783" i="19"/>
  <c r="C9783" i="19"/>
  <c r="D9783" i="19"/>
  <c r="E9783" i="19"/>
  <c r="F9783" i="19"/>
  <c r="A9784" i="19"/>
  <c r="B9784" i="19"/>
  <c r="C9784" i="19"/>
  <c r="D9784" i="19"/>
  <c r="E9784" i="19"/>
  <c r="F9784" i="19"/>
  <c r="B9785" i="19"/>
  <c r="A9785" i="19" s="1"/>
  <c r="C9785" i="19"/>
  <c r="D9785" i="19"/>
  <c r="E9785" i="19"/>
  <c r="F9785" i="19"/>
  <c r="B9786" i="19"/>
  <c r="A9786" i="19" s="1"/>
  <c r="C9786" i="19"/>
  <c r="D9786" i="19"/>
  <c r="E9786" i="19"/>
  <c r="F9786" i="19" s="1"/>
  <c r="B9787" i="19"/>
  <c r="A9787" i="19" s="1"/>
  <c r="C9787" i="19"/>
  <c r="D9787" i="19"/>
  <c r="E9787" i="19"/>
  <c r="F9787" i="19"/>
  <c r="A9788" i="19"/>
  <c r="B9788" i="19"/>
  <c r="C9788" i="19"/>
  <c r="D9788" i="19"/>
  <c r="E9788" i="19"/>
  <c r="F9788" i="19"/>
  <c r="B9789" i="19"/>
  <c r="A9789" i="19" s="1"/>
  <c r="C9789" i="19"/>
  <c r="D9789" i="19"/>
  <c r="E9789" i="19"/>
  <c r="F9789" i="19"/>
  <c r="B9790" i="19"/>
  <c r="A9790" i="19" s="1"/>
  <c r="C9790" i="19"/>
  <c r="D9790" i="19"/>
  <c r="E9790" i="19"/>
  <c r="F9790" i="19" s="1"/>
  <c r="B9791" i="19"/>
  <c r="C9791" i="19"/>
  <c r="D9791" i="19"/>
  <c r="E9791" i="19"/>
  <c r="F9791" i="19"/>
  <c r="A9792" i="19"/>
  <c r="B9792" i="19"/>
  <c r="C9792" i="19"/>
  <c r="D9792" i="19"/>
  <c r="E9792" i="19"/>
  <c r="F9792" i="19"/>
  <c r="B9793" i="19"/>
  <c r="A9793" i="19" s="1"/>
  <c r="C9793" i="19"/>
  <c r="D9793" i="19"/>
  <c r="E9793" i="19"/>
  <c r="F9793" i="19"/>
  <c r="B9794" i="19"/>
  <c r="C9794" i="19"/>
  <c r="D9794" i="19"/>
  <c r="E9794" i="19"/>
  <c r="F9794" i="19" s="1"/>
  <c r="B9795" i="19"/>
  <c r="C9795" i="19"/>
  <c r="D9795" i="19"/>
  <c r="E9795" i="19"/>
  <c r="F9795" i="19" s="1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B9798" i="19"/>
  <c r="C9798" i="19"/>
  <c r="D9798" i="19"/>
  <c r="E9798" i="19"/>
  <c r="F9798" i="19" s="1"/>
  <c r="B9799" i="19"/>
  <c r="C9799" i="19"/>
  <c r="D9799" i="19"/>
  <c r="E9799" i="19"/>
  <c r="F9799" i="19"/>
  <c r="A9800" i="19"/>
  <c r="B9800" i="19"/>
  <c r="C9800" i="19"/>
  <c r="D9800" i="19"/>
  <c r="E9800" i="19"/>
  <c r="F9800" i="19"/>
  <c r="B9801" i="19"/>
  <c r="A9801" i="19" s="1"/>
  <c r="C9801" i="19"/>
  <c r="D9801" i="19"/>
  <c r="E9801" i="19"/>
  <c r="F9801" i="19"/>
  <c r="B9802" i="19"/>
  <c r="C9802" i="19"/>
  <c r="D9802" i="19"/>
  <c r="E9802" i="19"/>
  <c r="F9802" i="19" s="1"/>
  <c r="B9803" i="19"/>
  <c r="A9803" i="19" s="1"/>
  <c r="C9803" i="19"/>
  <c r="D9803" i="19"/>
  <c r="E9803" i="19"/>
  <c r="F9803" i="19" s="1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B9806" i="19"/>
  <c r="C9806" i="19"/>
  <c r="D9806" i="19"/>
  <c r="E9806" i="19"/>
  <c r="F9806" i="19" s="1"/>
  <c r="B9807" i="19"/>
  <c r="A9807" i="19" s="1"/>
  <c r="C9807" i="19"/>
  <c r="D9807" i="19"/>
  <c r="E9807" i="19"/>
  <c r="F9807" i="19" s="1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B9810" i="19"/>
  <c r="C9810" i="19"/>
  <c r="D9810" i="19"/>
  <c r="E9810" i="19"/>
  <c r="F9810" i="19" s="1"/>
  <c r="B9811" i="19"/>
  <c r="C9811" i="19"/>
  <c r="D9811" i="19"/>
  <c r="E9811" i="19"/>
  <c r="F9811" i="19" s="1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B9814" i="19"/>
  <c r="C9814" i="19"/>
  <c r="D9814" i="19"/>
  <c r="E9814" i="19"/>
  <c r="F9814" i="19" s="1"/>
  <c r="B9815" i="19"/>
  <c r="C9815" i="19"/>
  <c r="D9815" i="19"/>
  <c r="E9815" i="19"/>
  <c r="F9815" i="19"/>
  <c r="A9816" i="19"/>
  <c r="B9816" i="19"/>
  <c r="C9816" i="19"/>
  <c r="D9816" i="19"/>
  <c r="E9816" i="19"/>
  <c r="F9816" i="19"/>
  <c r="B9817" i="19"/>
  <c r="A9817" i="19" s="1"/>
  <c r="C9817" i="19"/>
  <c r="D9817" i="19"/>
  <c r="E9817" i="19"/>
  <c r="F9817" i="19"/>
  <c r="B9818" i="19"/>
  <c r="A9818" i="19" s="1"/>
  <c r="C9818" i="19"/>
  <c r="D9818" i="19"/>
  <c r="E9818" i="19"/>
  <c r="F9818" i="19" s="1"/>
  <c r="B9819" i="19"/>
  <c r="A9819" i="19" s="1"/>
  <c r="C9819" i="19"/>
  <c r="D9819" i="19"/>
  <c r="E9819" i="19"/>
  <c r="F9819" i="19"/>
  <c r="A9820" i="19"/>
  <c r="B9820" i="19"/>
  <c r="C9820" i="19"/>
  <c r="D9820" i="19"/>
  <c r="E9820" i="19"/>
  <c r="F9820" i="19"/>
  <c r="B9821" i="19"/>
  <c r="A9821" i="19" s="1"/>
  <c r="C9821" i="19"/>
  <c r="D9821" i="19"/>
  <c r="E9821" i="19"/>
  <c r="F9821" i="19"/>
  <c r="B9822" i="19"/>
  <c r="A9822" i="19" s="1"/>
  <c r="C9822" i="19"/>
  <c r="D9822" i="19"/>
  <c r="E9822" i="19"/>
  <c r="F9822" i="19" s="1"/>
  <c r="B9823" i="19"/>
  <c r="C9823" i="19"/>
  <c r="D9823" i="19"/>
  <c r="E9823" i="19"/>
  <c r="F9823" i="19"/>
  <c r="A9824" i="19"/>
  <c r="B9824" i="19"/>
  <c r="C9824" i="19"/>
  <c r="D9824" i="19"/>
  <c r="E9824" i="19"/>
  <c r="F9824" i="19"/>
  <c r="B9825" i="19"/>
  <c r="A9825" i="19" s="1"/>
  <c r="C9825" i="19"/>
  <c r="D9825" i="19"/>
  <c r="E9825" i="19"/>
  <c r="F9825" i="19"/>
  <c r="B9826" i="19"/>
  <c r="C9826" i="19"/>
  <c r="D9826" i="19"/>
  <c r="E9826" i="19"/>
  <c r="F9826" i="19" s="1"/>
  <c r="B9827" i="19"/>
  <c r="C9827" i="19"/>
  <c r="D9827" i="19"/>
  <c r="E9827" i="19"/>
  <c r="F9827" i="19" s="1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B9830" i="19"/>
  <c r="C9830" i="19"/>
  <c r="D9830" i="19"/>
  <c r="E9830" i="19"/>
  <c r="F9830" i="19" s="1"/>
  <c r="B9831" i="19"/>
  <c r="C9831" i="19"/>
  <c r="D9831" i="19"/>
  <c r="E9831" i="19"/>
  <c r="F9831" i="19"/>
  <c r="A9832" i="19"/>
  <c r="B9832" i="19"/>
  <c r="C9832" i="19"/>
  <c r="D9832" i="19"/>
  <c r="E9832" i="19"/>
  <c r="F9832" i="19"/>
  <c r="B9833" i="19"/>
  <c r="A9833" i="19" s="1"/>
  <c r="C9833" i="19"/>
  <c r="D9833" i="19"/>
  <c r="E9833" i="19"/>
  <c r="F9833" i="19"/>
  <c r="B9834" i="19"/>
  <c r="C9834" i="19"/>
  <c r="D9834" i="19"/>
  <c r="E9834" i="19"/>
  <c r="F9834" i="19" s="1"/>
  <c r="B9835" i="19"/>
  <c r="A9835" i="19" s="1"/>
  <c r="C9835" i="19"/>
  <c r="D9835" i="19"/>
  <c r="E9835" i="19"/>
  <c r="F9835" i="19" s="1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B9838" i="19"/>
  <c r="C9838" i="19"/>
  <c r="D9838" i="19"/>
  <c r="E9838" i="19"/>
  <c r="F9838" i="19" s="1"/>
  <c r="B9839" i="19"/>
  <c r="A9839" i="19" s="1"/>
  <c r="C9839" i="19"/>
  <c r="D9839" i="19"/>
  <c r="E9839" i="19"/>
  <c r="F9839" i="19" s="1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B9842" i="19"/>
  <c r="C9842" i="19"/>
  <c r="D9842" i="19"/>
  <c r="E9842" i="19"/>
  <c r="F9842" i="19" s="1"/>
  <c r="B9843" i="19"/>
  <c r="C9843" i="19"/>
  <c r="D9843" i="19"/>
  <c r="E9843" i="19"/>
  <c r="F9843" i="19" s="1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B9846" i="19"/>
  <c r="C9846" i="19"/>
  <c r="D9846" i="19"/>
  <c r="E9846" i="19"/>
  <c r="F9846" i="19" s="1"/>
  <c r="B9847" i="19"/>
  <c r="C9847" i="19"/>
  <c r="D9847" i="19"/>
  <c r="E9847" i="19"/>
  <c r="F9847" i="19"/>
  <c r="A9848" i="19"/>
  <c r="B9848" i="19"/>
  <c r="C9848" i="19"/>
  <c r="D9848" i="19"/>
  <c r="E9848" i="19"/>
  <c r="F9848" i="19"/>
  <c r="B9849" i="19"/>
  <c r="A9849" i="19" s="1"/>
  <c r="C9849" i="19"/>
  <c r="D9849" i="19"/>
  <c r="E9849" i="19"/>
  <c r="F9849" i="19"/>
  <c r="B9850" i="19"/>
  <c r="A9850" i="19" s="1"/>
  <c r="C9850" i="19"/>
  <c r="D9850" i="19"/>
  <c r="E9850" i="19"/>
  <c r="F9850" i="19" s="1"/>
  <c r="B9851" i="19"/>
  <c r="A9851" i="19" s="1"/>
  <c r="C9851" i="19"/>
  <c r="D9851" i="19"/>
  <c r="E9851" i="19"/>
  <c r="F9851" i="19"/>
  <c r="A9852" i="19"/>
  <c r="B9852" i="19"/>
  <c r="C9852" i="19"/>
  <c r="D9852" i="19"/>
  <c r="E9852" i="19"/>
  <c r="F9852" i="19"/>
  <c r="B9853" i="19"/>
  <c r="A9853" i="19" s="1"/>
  <c r="C9853" i="19"/>
  <c r="D9853" i="19"/>
  <c r="E9853" i="19"/>
  <c r="F9853" i="19"/>
  <c r="B9854" i="19"/>
  <c r="A9854" i="19" s="1"/>
  <c r="C9854" i="19"/>
  <c r="D9854" i="19"/>
  <c r="E9854" i="19"/>
  <c r="F9854" i="19" s="1"/>
  <c r="B9855" i="19"/>
  <c r="C9855" i="19"/>
  <c r="D9855" i="19"/>
  <c r="E9855" i="19"/>
  <c r="F9855" i="19"/>
  <c r="A9856" i="19"/>
  <c r="B9856" i="19"/>
  <c r="C9856" i="19"/>
  <c r="D9856" i="19"/>
  <c r="E9856" i="19"/>
  <c r="F9856" i="19"/>
  <c r="B9857" i="19"/>
  <c r="A9857" i="19" s="1"/>
  <c r="C9857" i="19"/>
  <c r="D9857" i="19"/>
  <c r="E9857" i="19"/>
  <c r="F9857" i="19"/>
  <c r="B9858" i="19"/>
  <c r="C9858" i="19"/>
  <c r="D9858" i="19"/>
  <c r="E9858" i="19"/>
  <c r="F9858" i="19" s="1"/>
  <c r="B9859" i="19"/>
  <c r="C9859" i="19"/>
  <c r="D9859" i="19"/>
  <c r="E9859" i="19"/>
  <c r="F9859" i="19" s="1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B9862" i="19"/>
  <c r="C9862" i="19"/>
  <c r="D9862" i="19"/>
  <c r="E9862" i="19"/>
  <c r="F9862" i="19" s="1"/>
  <c r="B9863" i="19"/>
  <c r="C9863" i="19"/>
  <c r="D9863" i="19"/>
  <c r="E9863" i="19"/>
  <c r="F9863" i="19"/>
  <c r="A9864" i="19"/>
  <c r="B9864" i="19"/>
  <c r="C9864" i="19"/>
  <c r="D9864" i="19"/>
  <c r="E9864" i="19"/>
  <c r="F9864" i="19"/>
  <c r="B9865" i="19"/>
  <c r="A9865" i="19" s="1"/>
  <c r="C9865" i="19"/>
  <c r="D9865" i="19"/>
  <c r="E9865" i="19"/>
  <c r="F9865" i="19"/>
  <c r="B9866" i="19"/>
  <c r="C9866" i="19"/>
  <c r="D9866" i="19"/>
  <c r="E9866" i="19"/>
  <c r="F9866" i="19" s="1"/>
  <c r="B9867" i="19"/>
  <c r="A9867" i="19" s="1"/>
  <c r="C9867" i="19"/>
  <c r="D9867" i="19"/>
  <c r="E9867" i="19"/>
  <c r="F9867" i="19" s="1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B9870" i="19"/>
  <c r="C9870" i="19"/>
  <c r="D9870" i="19"/>
  <c r="E9870" i="19"/>
  <c r="F9870" i="19" s="1"/>
  <c r="B9871" i="19"/>
  <c r="A9871" i="19" s="1"/>
  <c r="C9871" i="19"/>
  <c r="D9871" i="19"/>
  <c r="E9871" i="19"/>
  <c r="F9871" i="19" s="1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B9874" i="19"/>
  <c r="C9874" i="19"/>
  <c r="D9874" i="19"/>
  <c r="E9874" i="19"/>
  <c r="F9874" i="19" s="1"/>
  <c r="B9875" i="19"/>
  <c r="C9875" i="19"/>
  <c r="D9875" i="19"/>
  <c r="E9875" i="19"/>
  <c r="F9875" i="19" s="1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B9878" i="19"/>
  <c r="C9878" i="19"/>
  <c r="D9878" i="19"/>
  <c r="E9878" i="19"/>
  <c r="F9878" i="19" s="1"/>
  <c r="B9879" i="19"/>
  <c r="C9879" i="19"/>
  <c r="D9879" i="19"/>
  <c r="E9879" i="19"/>
  <c r="F9879" i="19"/>
  <c r="A9880" i="19"/>
  <c r="B9880" i="19"/>
  <c r="C9880" i="19"/>
  <c r="D9880" i="19"/>
  <c r="E9880" i="19"/>
  <c r="F9880" i="19"/>
  <c r="B9881" i="19"/>
  <c r="A9881" i="19" s="1"/>
  <c r="C9881" i="19"/>
  <c r="D9881" i="19"/>
  <c r="E9881" i="19"/>
  <c r="F9881" i="19"/>
  <c r="B9882" i="19"/>
  <c r="A9882" i="19" s="1"/>
  <c r="C9882" i="19"/>
  <c r="D9882" i="19"/>
  <c r="E9882" i="19"/>
  <c r="F9882" i="19" s="1"/>
  <c r="B9883" i="19"/>
  <c r="A9883" i="19" s="1"/>
  <c r="C9883" i="19"/>
  <c r="D9883" i="19"/>
  <c r="E9883" i="19"/>
  <c r="F9883" i="19"/>
  <c r="A9884" i="19"/>
  <c r="B9884" i="19"/>
  <c r="C9884" i="19"/>
  <c r="D9884" i="19"/>
  <c r="E9884" i="19"/>
  <c r="F9884" i="19"/>
  <c r="B9885" i="19"/>
  <c r="A9885" i="19" s="1"/>
  <c r="C9885" i="19"/>
  <c r="D9885" i="19"/>
  <c r="E9885" i="19"/>
  <c r="F9885" i="19"/>
  <c r="B9886" i="19"/>
  <c r="A9886" i="19" s="1"/>
  <c r="C9886" i="19"/>
  <c r="D9886" i="19"/>
  <c r="E9886" i="19"/>
  <c r="F9886" i="19" s="1"/>
  <c r="B9887" i="19"/>
  <c r="C9887" i="19"/>
  <c r="D9887" i="19"/>
  <c r="E9887" i="19"/>
  <c r="F9887" i="19"/>
  <c r="A9888" i="19"/>
  <c r="B9888" i="19"/>
  <c r="C9888" i="19"/>
  <c r="D9888" i="19"/>
  <c r="E9888" i="19"/>
  <c r="F9888" i="19"/>
  <c r="B9889" i="19"/>
  <c r="A9889" i="19" s="1"/>
  <c r="C9889" i="19"/>
  <c r="D9889" i="19"/>
  <c r="E9889" i="19"/>
  <c r="F9889" i="19"/>
  <c r="B9890" i="19"/>
  <c r="C9890" i="19"/>
  <c r="D9890" i="19"/>
  <c r="E9890" i="19"/>
  <c r="F9890" i="19" s="1"/>
  <c r="B9891" i="19"/>
  <c r="C9891" i="19"/>
  <c r="D9891" i="19"/>
  <c r="E9891" i="19"/>
  <c r="F9891" i="19" s="1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B9894" i="19"/>
  <c r="C9894" i="19"/>
  <c r="D9894" i="19"/>
  <c r="E9894" i="19"/>
  <c r="F9894" i="19" s="1"/>
  <c r="B9895" i="19"/>
  <c r="C9895" i="19"/>
  <c r="D9895" i="19"/>
  <c r="E9895" i="19"/>
  <c r="F9895" i="19"/>
  <c r="A9896" i="19"/>
  <c r="B9896" i="19"/>
  <c r="C9896" i="19"/>
  <c r="D9896" i="19"/>
  <c r="E9896" i="19"/>
  <c r="F9896" i="19"/>
  <c r="B9897" i="19"/>
  <c r="A9897" i="19" s="1"/>
  <c r="C9897" i="19"/>
  <c r="D9897" i="19"/>
  <c r="E9897" i="19"/>
  <c r="F9897" i="19"/>
  <c r="B9898" i="19"/>
  <c r="C9898" i="19"/>
  <c r="D9898" i="19"/>
  <c r="E9898" i="19"/>
  <c r="F9898" i="19" s="1"/>
  <c r="B9899" i="19"/>
  <c r="A9899" i="19" s="1"/>
  <c r="C9899" i="19"/>
  <c r="D9899" i="19"/>
  <c r="E9899" i="19"/>
  <c r="F9899" i="19" s="1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B9902" i="19"/>
  <c r="C9902" i="19"/>
  <c r="D9902" i="19"/>
  <c r="E9902" i="19"/>
  <c r="F9902" i="19" s="1"/>
  <c r="B9903" i="19"/>
  <c r="A9903" i="19" s="1"/>
  <c r="C9903" i="19"/>
  <c r="D9903" i="19"/>
  <c r="E9903" i="19"/>
  <c r="F9903" i="19" s="1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B9906" i="19"/>
  <c r="C9906" i="19"/>
  <c r="D9906" i="19"/>
  <c r="E9906" i="19"/>
  <c r="F9906" i="19" s="1"/>
  <c r="B9907" i="19"/>
  <c r="C9907" i="19"/>
  <c r="D9907" i="19"/>
  <c r="E9907" i="19"/>
  <c r="F9907" i="19" s="1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B9910" i="19"/>
  <c r="C9910" i="19"/>
  <c r="D9910" i="19"/>
  <c r="E9910" i="19"/>
  <c r="F9910" i="19" s="1"/>
  <c r="B9911" i="19"/>
  <c r="C9911" i="19"/>
  <c r="D9911" i="19"/>
  <c r="E9911" i="19"/>
  <c r="F9911" i="19"/>
  <c r="A9912" i="19"/>
  <c r="B9912" i="19"/>
  <c r="C9912" i="19"/>
  <c r="D9912" i="19"/>
  <c r="E9912" i="19"/>
  <c r="F9912" i="19"/>
  <c r="B9913" i="19"/>
  <c r="A9913" i="19" s="1"/>
  <c r="C9913" i="19"/>
  <c r="D9913" i="19"/>
  <c r="E9913" i="19"/>
  <c r="F9913" i="19"/>
  <c r="B9914" i="19"/>
  <c r="A9914" i="19" s="1"/>
  <c r="C9914" i="19"/>
  <c r="D9914" i="19"/>
  <c r="E9914" i="19"/>
  <c r="F9914" i="19" s="1"/>
  <c r="B9915" i="19"/>
  <c r="A9915" i="19" s="1"/>
  <c r="C9915" i="19"/>
  <c r="D9915" i="19"/>
  <c r="E9915" i="19"/>
  <c r="F9915" i="19"/>
  <c r="A9916" i="19"/>
  <c r="B9916" i="19"/>
  <c r="C9916" i="19"/>
  <c r="D9916" i="19"/>
  <c r="E9916" i="19"/>
  <c r="F9916" i="19"/>
  <c r="B9917" i="19"/>
  <c r="A9917" i="19" s="1"/>
  <c r="C9917" i="19"/>
  <c r="D9917" i="19"/>
  <c r="E9917" i="19"/>
  <c r="F9917" i="19"/>
  <c r="B9918" i="19"/>
  <c r="A9918" i="19" s="1"/>
  <c r="C9918" i="19"/>
  <c r="D9918" i="19"/>
  <c r="E9918" i="19"/>
  <c r="F9918" i="19" s="1"/>
  <c r="B9919" i="19"/>
  <c r="C9919" i="19"/>
  <c r="D9919" i="19"/>
  <c r="E9919" i="19"/>
  <c r="F9919" i="19"/>
  <c r="A9920" i="19"/>
  <c r="B9920" i="19"/>
  <c r="C9920" i="19"/>
  <c r="D9920" i="19"/>
  <c r="E9920" i="19"/>
  <c r="F9920" i="19"/>
  <c r="B9921" i="19"/>
  <c r="A9921" i="19" s="1"/>
  <c r="C9921" i="19"/>
  <c r="D9921" i="19"/>
  <c r="E9921" i="19"/>
  <c r="F9921" i="19"/>
  <c r="B9922" i="19"/>
  <c r="C9922" i="19"/>
  <c r="D9922" i="19"/>
  <c r="E9922" i="19"/>
  <c r="F9922" i="19" s="1"/>
  <c r="B9923" i="19"/>
  <c r="C9923" i="19"/>
  <c r="D9923" i="19"/>
  <c r="E9923" i="19"/>
  <c r="F9923" i="19" s="1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B9926" i="19"/>
  <c r="C9926" i="19"/>
  <c r="D9926" i="19"/>
  <c r="E9926" i="19"/>
  <c r="F9926" i="19" s="1"/>
  <c r="B9927" i="19"/>
  <c r="C9927" i="19"/>
  <c r="D9927" i="19"/>
  <c r="E9927" i="19"/>
  <c r="F9927" i="19"/>
  <c r="A9928" i="19"/>
  <c r="B9928" i="19"/>
  <c r="C9928" i="19"/>
  <c r="D9928" i="19"/>
  <c r="E9928" i="19"/>
  <c r="F9928" i="19"/>
  <c r="B9929" i="19"/>
  <c r="A9929" i="19" s="1"/>
  <c r="C9929" i="19"/>
  <c r="D9929" i="19"/>
  <c r="E9929" i="19"/>
  <c r="F9929" i="19"/>
  <c r="B9930" i="19"/>
  <c r="C9930" i="19"/>
  <c r="D9930" i="19"/>
  <c r="E9930" i="19"/>
  <c r="F9930" i="19" s="1"/>
  <c r="B9931" i="19"/>
  <c r="A9931" i="19" s="1"/>
  <c r="C9931" i="19"/>
  <c r="D9931" i="19"/>
  <c r="E9931" i="19"/>
  <c r="F9931" i="19" s="1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B9934" i="19"/>
  <c r="C9934" i="19"/>
  <c r="D9934" i="19"/>
  <c r="E9934" i="19"/>
  <c r="F9934" i="19" s="1"/>
  <c r="B9935" i="19"/>
  <c r="A9935" i="19" s="1"/>
  <c r="C9935" i="19"/>
  <c r="D9935" i="19"/>
  <c r="E9935" i="19"/>
  <c r="F9935" i="19" s="1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B9938" i="19"/>
  <c r="C9938" i="19"/>
  <c r="D9938" i="19"/>
  <c r="E9938" i="19"/>
  <c r="F9938" i="19" s="1"/>
  <c r="B9939" i="19"/>
  <c r="C9939" i="19"/>
  <c r="D9939" i="19"/>
  <c r="E9939" i="19"/>
  <c r="F9939" i="19" s="1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B9942" i="19"/>
  <c r="C9942" i="19"/>
  <c r="D9942" i="19"/>
  <c r="E9942" i="19"/>
  <c r="F9942" i="19" s="1"/>
  <c r="B9943" i="19"/>
  <c r="C9943" i="19"/>
  <c r="D9943" i="19"/>
  <c r="E9943" i="19"/>
  <c r="F9943" i="19"/>
  <c r="A9944" i="19"/>
  <c r="B9944" i="19"/>
  <c r="C9944" i="19"/>
  <c r="D9944" i="19"/>
  <c r="E9944" i="19"/>
  <c r="F9944" i="19"/>
  <c r="B9945" i="19"/>
  <c r="A9945" i="19" s="1"/>
  <c r="C9945" i="19"/>
  <c r="D9945" i="19"/>
  <c r="E9945" i="19"/>
  <c r="F9945" i="19"/>
  <c r="B9946" i="19"/>
  <c r="A9946" i="19" s="1"/>
  <c r="C9946" i="19"/>
  <c r="D9946" i="19"/>
  <c r="E9946" i="19"/>
  <c r="F9946" i="19" s="1"/>
  <c r="B9947" i="19"/>
  <c r="A9947" i="19" s="1"/>
  <c r="C9947" i="19"/>
  <c r="D9947" i="19"/>
  <c r="E9947" i="19"/>
  <c r="F9947" i="19"/>
  <c r="A9948" i="19"/>
  <c r="B9948" i="19"/>
  <c r="C9948" i="19"/>
  <c r="D9948" i="19"/>
  <c r="E9948" i="19"/>
  <c r="F9948" i="19"/>
  <c r="B9949" i="19"/>
  <c r="A9949" i="19" s="1"/>
  <c r="C9949" i="19"/>
  <c r="D9949" i="19"/>
  <c r="E9949" i="19"/>
  <c r="F9949" i="19"/>
  <c r="B9950" i="19"/>
  <c r="A9950" i="19" s="1"/>
  <c r="C9950" i="19"/>
  <c r="D9950" i="19"/>
  <c r="E9950" i="19"/>
  <c r="F9950" i="19" s="1"/>
  <c r="B9951" i="19"/>
  <c r="C9951" i="19"/>
  <c r="D9951" i="19"/>
  <c r="E9951" i="19"/>
  <c r="F9951" i="19"/>
  <c r="A9952" i="19"/>
  <c r="B9952" i="19"/>
  <c r="C9952" i="19"/>
  <c r="D9952" i="19"/>
  <c r="E9952" i="19"/>
  <c r="F9952" i="19"/>
  <c r="B9953" i="19"/>
  <c r="A9953" i="19" s="1"/>
  <c r="C9953" i="19"/>
  <c r="D9953" i="19"/>
  <c r="E9953" i="19"/>
  <c r="F9953" i="19"/>
  <c r="B9954" i="19"/>
  <c r="C9954" i="19"/>
  <c r="D9954" i="19"/>
  <c r="E9954" i="19"/>
  <c r="F9954" i="19" s="1"/>
  <c r="B9955" i="19"/>
  <c r="C9955" i="19"/>
  <c r="D9955" i="19"/>
  <c r="E9955" i="19"/>
  <c r="F9955" i="19" s="1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B9958" i="19"/>
  <c r="C9958" i="19"/>
  <c r="D9958" i="19"/>
  <c r="E9958" i="19"/>
  <c r="F9958" i="19" s="1"/>
  <c r="B9959" i="19"/>
  <c r="C9959" i="19"/>
  <c r="D9959" i="19"/>
  <c r="E9959" i="19"/>
  <c r="F9959" i="19"/>
  <c r="A9960" i="19"/>
  <c r="B9960" i="19"/>
  <c r="C9960" i="19"/>
  <c r="D9960" i="19"/>
  <c r="E9960" i="19"/>
  <c r="F9960" i="19"/>
  <c r="B9961" i="19"/>
  <c r="A9961" i="19" s="1"/>
  <c r="C9961" i="19"/>
  <c r="D9961" i="19"/>
  <c r="E9961" i="19"/>
  <c r="F9961" i="19"/>
  <c r="B9962" i="19"/>
  <c r="C9962" i="19"/>
  <c r="D9962" i="19"/>
  <c r="E9962" i="19"/>
  <c r="F9962" i="19" s="1"/>
  <c r="B9963" i="19"/>
  <c r="A9963" i="19" s="1"/>
  <c r="C9963" i="19"/>
  <c r="D9963" i="19"/>
  <c r="E9963" i="19"/>
  <c r="F9963" i="19" s="1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B9966" i="19"/>
  <c r="C9966" i="19"/>
  <c r="D9966" i="19"/>
  <c r="E9966" i="19"/>
  <c r="F9966" i="19" s="1"/>
  <c r="B9967" i="19"/>
  <c r="A9967" i="19" s="1"/>
  <c r="C9967" i="19"/>
  <c r="D9967" i="19"/>
  <c r="E9967" i="19"/>
  <c r="F9967" i="19" s="1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B9970" i="19"/>
  <c r="C9970" i="19"/>
  <c r="D9970" i="19"/>
  <c r="E9970" i="19"/>
  <c r="F9970" i="19" s="1"/>
  <c r="B9971" i="19"/>
  <c r="C9971" i="19"/>
  <c r="D9971" i="19"/>
  <c r="E9971" i="19"/>
  <c r="F9971" i="19" s="1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B9974" i="19"/>
  <c r="C9974" i="19"/>
  <c r="D9974" i="19"/>
  <c r="E9974" i="19"/>
  <c r="F9974" i="19" s="1"/>
  <c r="B9975" i="19"/>
  <c r="C9975" i="19"/>
  <c r="D9975" i="19"/>
  <c r="E9975" i="19"/>
  <c r="F9975" i="19"/>
  <c r="A9976" i="19"/>
  <c r="B9976" i="19"/>
  <c r="C9976" i="19"/>
  <c r="D9976" i="19"/>
  <c r="E9976" i="19"/>
  <c r="F9976" i="19"/>
  <c r="B9977" i="19"/>
  <c r="A9977" i="19" s="1"/>
  <c r="C9977" i="19"/>
  <c r="D9977" i="19"/>
  <c r="E9977" i="19"/>
  <c r="F9977" i="19"/>
  <c r="B9978" i="19"/>
  <c r="A9978" i="19" s="1"/>
  <c r="C9978" i="19"/>
  <c r="D9978" i="19"/>
  <c r="E9978" i="19"/>
  <c r="F9978" i="19" s="1"/>
  <c r="B9979" i="19"/>
  <c r="A9979" i="19" s="1"/>
  <c r="C9979" i="19"/>
  <c r="D9979" i="19"/>
  <c r="E9979" i="19"/>
  <c r="F9979" i="19"/>
  <c r="A9980" i="19"/>
  <c r="B9980" i="19"/>
  <c r="C9980" i="19"/>
  <c r="D9980" i="19"/>
  <c r="E9980" i="19"/>
  <c r="F9980" i="19"/>
  <c r="B9981" i="19"/>
  <c r="A9981" i="19" s="1"/>
  <c r="C9981" i="19"/>
  <c r="D9981" i="19"/>
  <c r="E9981" i="19"/>
  <c r="F9981" i="19"/>
  <c r="B9982" i="19"/>
  <c r="A9982" i="19" s="1"/>
  <c r="C9982" i="19"/>
  <c r="D9982" i="19"/>
  <c r="E9982" i="19"/>
  <c r="F9982" i="19" s="1"/>
  <c r="B9983" i="19"/>
  <c r="C9983" i="19"/>
  <c r="D9983" i="19"/>
  <c r="E9983" i="19"/>
  <c r="F9983" i="19"/>
  <c r="A9984" i="19"/>
  <c r="B9984" i="19"/>
  <c r="C9984" i="19"/>
  <c r="D9984" i="19"/>
  <c r="E9984" i="19"/>
  <c r="F9984" i="19"/>
  <c r="B9985" i="19"/>
  <c r="A9985" i="19" s="1"/>
  <c r="C9985" i="19"/>
  <c r="D9985" i="19"/>
  <c r="E9985" i="19"/>
  <c r="F9985" i="19"/>
  <c r="B9986" i="19"/>
  <c r="C9986" i="19"/>
  <c r="D9986" i="19"/>
  <c r="E9986" i="19"/>
  <c r="F9986" i="19" s="1"/>
  <c r="B9987" i="19"/>
  <c r="C9987" i="19"/>
  <c r="D9987" i="19"/>
  <c r="E9987" i="19"/>
  <c r="F9987" i="19" s="1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B9990" i="19"/>
  <c r="C9990" i="19"/>
  <c r="D9990" i="19"/>
  <c r="E9990" i="19"/>
  <c r="F9990" i="19" s="1"/>
  <c r="B9991" i="19"/>
  <c r="C9991" i="19"/>
  <c r="D9991" i="19"/>
  <c r="E9991" i="19"/>
  <c r="F9991" i="19"/>
  <c r="A9992" i="19"/>
  <c r="B9992" i="19"/>
  <c r="C9992" i="19"/>
  <c r="D9992" i="19"/>
  <c r="E9992" i="19"/>
  <c r="F9992" i="19"/>
  <c r="B9993" i="19"/>
  <c r="A9993" i="19" s="1"/>
  <c r="C9993" i="19"/>
  <c r="D9993" i="19"/>
  <c r="E9993" i="19"/>
  <c r="F9993" i="19"/>
  <c r="B9994" i="19"/>
  <c r="C9994" i="19"/>
  <c r="D9994" i="19"/>
  <c r="E9994" i="19"/>
  <c r="F9994" i="19" s="1"/>
  <c r="B9995" i="19"/>
  <c r="A9995" i="19" s="1"/>
  <c r="C9995" i="19"/>
  <c r="D9995" i="19"/>
  <c r="E9995" i="19"/>
  <c r="F9995" i="19" s="1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B9998" i="19"/>
  <c r="C9998" i="19"/>
  <c r="D9998" i="19"/>
  <c r="E9998" i="19"/>
  <c r="F9998" i="19" s="1"/>
  <c r="B9999" i="19"/>
  <c r="A9999" i="19" s="1"/>
  <c r="C9999" i="19"/>
  <c r="D9999" i="19"/>
  <c r="E9999" i="19"/>
  <c r="F9999" i="19" s="1"/>
  <c r="A10000" i="19"/>
  <c r="B10000" i="19"/>
  <c r="C10000" i="19"/>
  <c r="D10000" i="19"/>
  <c r="E10000" i="19"/>
  <c r="F10000" i="19"/>
  <c r="A9991" i="19" l="1"/>
  <c r="A9974" i="19"/>
  <c r="A9959" i="19"/>
  <c r="A9942" i="19"/>
  <c r="A9927" i="19"/>
  <c r="A9910" i="19"/>
  <c r="A9895" i="19"/>
  <c r="A9878" i="19"/>
  <c r="A9863" i="19"/>
  <c r="A9846" i="19"/>
  <c r="A9831" i="19"/>
  <c r="A9814" i="19"/>
  <c r="A9799" i="19"/>
  <c r="A9782" i="19"/>
  <c r="A9767" i="19"/>
  <c r="A9750" i="19"/>
  <c r="A9735" i="19"/>
  <c r="A9718" i="19"/>
  <c r="A9705" i="19"/>
  <c r="A9697" i="19"/>
  <c r="A9672" i="19"/>
  <c r="A9647" i="19"/>
  <c r="A9591" i="19"/>
  <c r="A9520" i="19"/>
  <c r="A9462" i="19"/>
  <c r="A9449" i="19"/>
  <c r="A9441" i="19"/>
  <c r="A9416" i="19"/>
  <c r="A9391" i="19"/>
  <c r="A9335" i="19"/>
  <c r="A9278" i="19"/>
  <c r="A9986" i="19"/>
  <c r="A9971" i="19"/>
  <c r="A9954" i="19"/>
  <c r="A9939" i="19"/>
  <c r="A9922" i="19"/>
  <c r="A9907" i="19"/>
  <c r="A9890" i="19"/>
  <c r="A9875" i="19"/>
  <c r="A9858" i="19"/>
  <c r="A9843" i="19"/>
  <c r="A9826" i="19"/>
  <c r="A9811" i="19"/>
  <c r="A9794" i="19"/>
  <c r="A9779" i="19"/>
  <c r="A9762" i="19"/>
  <c r="A9747" i="19"/>
  <c r="A9730" i="19"/>
  <c r="A9680" i="19"/>
  <c r="A9650" i="19"/>
  <c r="A9637" i="19"/>
  <c r="A9622" i="19"/>
  <c r="A9612" i="19"/>
  <c r="A9609" i="19"/>
  <c r="A9601" i="19"/>
  <c r="A9576" i="19"/>
  <c r="A9551" i="19"/>
  <c r="A9495" i="19"/>
  <c r="A9424" i="19"/>
  <c r="A9394" i="19"/>
  <c r="A9381" i="19"/>
  <c r="A9366" i="19"/>
  <c r="A9356" i="19"/>
  <c r="A9353" i="19"/>
  <c r="A9345" i="19"/>
  <c r="A9320" i="19"/>
  <c r="A9295" i="19"/>
  <c r="A9268" i="19"/>
  <c r="A9262" i="19"/>
  <c r="A9246" i="19"/>
  <c r="A9230" i="19"/>
  <c r="A9214" i="19"/>
  <c r="A9198" i="19"/>
  <c r="A9182" i="19"/>
  <c r="A9166" i="19"/>
  <c r="A9150" i="19"/>
  <c r="A9134" i="19"/>
  <c r="A9118" i="19"/>
  <c r="A9102" i="19"/>
  <c r="A9086" i="19"/>
  <c r="A9070" i="19"/>
  <c r="A9054" i="19"/>
  <c r="A9038" i="19"/>
  <c r="A9022" i="19"/>
  <c r="A9006" i="19"/>
  <c r="A8990" i="19"/>
  <c r="A8974" i="19"/>
  <c r="A8958" i="19"/>
  <c r="A8942" i="19"/>
  <c r="A8926" i="19"/>
  <c r="A8910" i="19"/>
  <c r="A8894" i="19"/>
  <c r="A8878" i="19"/>
  <c r="A8862" i="19"/>
  <c r="A8846" i="19"/>
  <c r="A8830" i="19"/>
  <c r="A8814" i="19"/>
  <c r="A8798" i="19"/>
  <c r="A8782" i="19"/>
  <c r="A8766" i="19"/>
  <c r="A8750" i="19"/>
  <c r="A8734" i="19"/>
  <c r="A8718" i="19"/>
  <c r="A8702" i="19"/>
  <c r="A8686" i="19"/>
  <c r="A8670" i="19"/>
  <c r="A8654" i="19"/>
  <c r="A8638" i="19"/>
  <c r="A8622" i="19"/>
  <c r="A8606" i="19"/>
  <c r="A8590" i="19"/>
  <c r="A8574" i="19"/>
  <c r="A8558" i="19"/>
  <c r="A8542" i="19"/>
  <c r="A8526" i="19"/>
  <c r="A8474" i="19"/>
  <c r="A8443" i="19"/>
  <c r="A8269" i="19"/>
  <c r="A8238" i="19"/>
  <c r="A8178" i="19"/>
  <c r="A8070" i="19"/>
  <c r="A8006" i="19"/>
  <c r="A7981" i="19"/>
  <c r="A7882" i="19"/>
  <c r="A7473" i="19"/>
  <c r="A7217" i="19"/>
  <c r="A6961" i="19"/>
  <c r="A6815" i="19"/>
  <c r="A6622" i="19"/>
  <c r="A9998" i="19"/>
  <c r="A9983" i="19"/>
  <c r="A9966" i="19"/>
  <c r="A9951" i="19"/>
  <c r="A9934" i="19"/>
  <c r="A9919" i="19"/>
  <c r="A9902" i="19"/>
  <c r="A9887" i="19"/>
  <c r="A9870" i="19"/>
  <c r="A9855" i="19"/>
  <c r="A9838" i="19"/>
  <c r="A9823" i="19"/>
  <c r="A9806" i="19"/>
  <c r="A9791" i="19"/>
  <c r="A9774" i="19"/>
  <c r="A9759" i="19"/>
  <c r="A9742" i="19"/>
  <c r="A9727" i="19"/>
  <c r="A9711" i="19"/>
  <c r="A9655" i="19"/>
  <c r="A9584" i="19"/>
  <c r="A9526" i="19"/>
  <c r="A9513" i="19"/>
  <c r="A9505" i="19"/>
  <c r="A9480" i="19"/>
  <c r="A9455" i="19"/>
  <c r="A9399" i="19"/>
  <c r="A9328" i="19"/>
  <c r="A8612" i="19"/>
  <c r="A8596" i="19"/>
  <c r="A8580" i="19"/>
  <c r="A8564" i="19"/>
  <c r="A8548" i="19"/>
  <c r="A8532" i="19"/>
  <c r="A8495" i="19"/>
  <c r="A8477" i="19"/>
  <c r="A8389" i="19"/>
  <c r="A8352" i="19"/>
  <c r="A8326" i="19"/>
  <c r="A8081" i="19"/>
  <c r="A7618" i="19"/>
  <c r="A7377" i="19"/>
  <c r="A7121" i="19"/>
  <c r="A7441" i="19"/>
  <c r="A7185" i="19"/>
  <c r="A5919" i="19"/>
  <c r="A9990" i="19"/>
  <c r="A9975" i="19"/>
  <c r="A9958" i="19"/>
  <c r="A9943" i="19"/>
  <c r="A9926" i="19"/>
  <c r="A9911" i="19"/>
  <c r="A9894" i="19"/>
  <c r="A9879" i="19"/>
  <c r="A9862" i="19"/>
  <c r="A9847" i="19"/>
  <c r="A9830" i="19"/>
  <c r="A9815" i="19"/>
  <c r="A9798" i="19"/>
  <c r="A9783" i="19"/>
  <c r="A9766" i="19"/>
  <c r="A9751" i="19"/>
  <c r="A9734" i="19"/>
  <c r="A9719" i="19"/>
  <c r="A9648" i="19"/>
  <c r="A9618" i="19"/>
  <c r="A9605" i="19"/>
  <c r="A9590" i="19"/>
  <c r="A9580" i="19"/>
  <c r="A9569" i="19"/>
  <c r="A9544" i="19"/>
  <c r="A9362" i="19"/>
  <c r="A9349" i="19"/>
  <c r="A9334" i="19"/>
  <c r="A9324" i="19"/>
  <c r="A9313" i="19"/>
  <c r="A9288" i="19"/>
  <c r="A8517" i="19"/>
  <c r="A8410" i="19"/>
  <c r="A8379" i="19"/>
  <c r="A8223" i="19"/>
  <c r="A8141" i="19"/>
  <c r="A9987" i="19"/>
  <c r="A9970" i="19"/>
  <c r="A9955" i="19"/>
  <c r="A9938" i="19"/>
  <c r="A9923" i="19"/>
  <c r="A9906" i="19"/>
  <c r="A9891" i="19"/>
  <c r="A9874" i="19"/>
  <c r="A9859" i="19"/>
  <c r="A9842" i="19"/>
  <c r="A9827" i="19"/>
  <c r="A9810" i="19"/>
  <c r="A9795" i="19"/>
  <c r="A9778" i="19"/>
  <c r="A9763" i="19"/>
  <c r="A9746" i="19"/>
  <c r="A9731" i="19"/>
  <c r="A9704" i="19"/>
  <c r="A9679" i="19"/>
  <c r="A9623" i="19"/>
  <c r="A9552" i="19"/>
  <c r="A9522" i="19"/>
  <c r="A9509" i="19"/>
  <c r="A9494" i="19"/>
  <c r="A9484" i="19"/>
  <c r="A9481" i="19"/>
  <c r="A9473" i="19"/>
  <c r="A9448" i="19"/>
  <c r="A9423" i="19"/>
  <c r="A9367" i="19"/>
  <c r="A9296" i="19"/>
  <c r="A8496" i="19"/>
  <c r="A8431" i="19"/>
  <c r="A8413" i="19"/>
  <c r="A8283" i="19"/>
  <c r="A8257" i="19"/>
  <c r="A8226" i="19"/>
  <c r="A7835" i="19"/>
  <c r="A7761" i="19"/>
  <c r="A7753" i="19"/>
  <c r="A7345" i="19"/>
  <c r="A7089" i="19"/>
  <c r="A9994" i="19"/>
  <c r="A9962" i="19"/>
  <c r="A9930" i="19"/>
  <c r="A9898" i="19"/>
  <c r="A9866" i="19"/>
  <c r="A9834" i="19"/>
  <c r="A9802" i="19"/>
  <c r="A9770" i="19"/>
  <c r="A9738" i="19"/>
  <c r="A9586" i="19"/>
  <c r="A9573" i="19"/>
  <c r="A9558" i="19"/>
  <c r="A9548" i="19"/>
  <c r="A9537" i="19"/>
  <c r="A9512" i="19"/>
  <c r="A9330" i="19"/>
  <c r="A9317" i="19"/>
  <c r="A9302" i="19"/>
  <c r="A9292" i="19"/>
  <c r="A8453" i="19"/>
  <c r="A8346" i="19"/>
  <c r="A8198" i="19"/>
  <c r="A8155" i="19"/>
  <c r="A8138" i="19"/>
  <c r="A8121" i="19"/>
  <c r="A8087" i="19"/>
  <c r="A7995" i="19"/>
  <c r="A6845" i="19"/>
  <c r="A5671" i="19"/>
  <c r="A5649" i="19"/>
  <c r="A9694" i="19"/>
  <c r="A9662" i="19"/>
  <c r="A9598" i="19"/>
  <c r="A9566" i="19"/>
  <c r="A9502" i="19"/>
  <c r="A9438" i="19"/>
  <c r="A9406" i="19"/>
  <c r="A9342" i="19"/>
  <c r="A9202" i="19"/>
  <c r="A9186" i="19"/>
  <c r="A9154" i="19"/>
  <c r="A9138" i="19"/>
  <c r="A9106" i="19"/>
  <c r="A9058" i="19"/>
  <c r="A9026" i="19"/>
  <c r="A9010" i="19"/>
  <c r="A8946" i="19"/>
  <c r="A8866" i="19"/>
  <c r="A8834" i="19"/>
  <c r="A8802" i="19"/>
  <c r="A8786" i="19"/>
  <c r="A8770" i="19"/>
  <c r="A8722" i="19"/>
  <c r="A8674" i="19"/>
  <c r="A8594" i="19"/>
  <c r="A8546" i="19"/>
  <c r="A8511" i="19"/>
  <c r="A8447" i="19"/>
  <c r="A8426" i="19"/>
  <c r="A8383" i="19"/>
  <c r="A8335" i="19"/>
  <c r="A8295" i="19"/>
  <c r="A8247" i="19"/>
  <c r="A8170" i="19"/>
  <c r="A8153" i="19"/>
  <c r="A9634" i="19"/>
  <c r="A9570" i="19"/>
  <c r="A9538" i="19"/>
  <c r="A9442" i="19"/>
  <c r="A9314" i="19"/>
  <c r="A9276" i="19"/>
  <c r="A9196" i="19"/>
  <c r="A9180" i="19"/>
  <c r="A9164" i="19"/>
  <c r="A9004" i="19"/>
  <c r="A8988" i="19"/>
  <c r="A8972" i="19"/>
  <c r="A8940" i="19"/>
  <c r="A9702" i="19"/>
  <c r="A9670" i="19"/>
  <c r="A9638" i="19"/>
  <c r="A9606" i="19"/>
  <c r="A9574" i="19"/>
  <c r="A9542" i="19"/>
  <c r="A9510" i="19"/>
  <c r="A9478" i="19"/>
  <c r="A9446" i="19"/>
  <c r="A9414" i="19"/>
  <c r="A9382" i="19"/>
  <c r="A9350" i="19"/>
  <c r="A9318" i="19"/>
  <c r="A9286" i="19"/>
  <c r="A9270" i="19"/>
  <c r="A9254" i="19"/>
  <c r="A9238" i="19"/>
  <c r="A9222" i="19"/>
  <c r="A9206" i="19"/>
  <c r="A9190" i="19"/>
  <c r="A9174" i="19"/>
  <c r="A9158" i="19"/>
  <c r="A9142" i="19"/>
  <c r="A9126" i="19"/>
  <c r="A9110" i="19"/>
  <c r="A9094" i="19"/>
  <c r="A9078" i="19"/>
  <c r="A9062" i="19"/>
  <c r="A9046" i="19"/>
  <c r="A9030" i="19"/>
  <c r="A9014" i="19"/>
  <c r="A8998" i="19"/>
  <c r="A8982" i="19"/>
  <c r="A8966" i="19"/>
  <c r="A8950" i="19"/>
  <c r="A8934" i="19"/>
  <c r="A8918" i="19"/>
  <c r="A8902" i="19"/>
  <c r="A8886" i="19"/>
  <c r="A8870" i="19"/>
  <c r="A8854" i="19"/>
  <c r="A8838" i="19"/>
  <c r="A8822" i="19"/>
  <c r="A8806" i="19"/>
  <c r="A8790" i="19"/>
  <c r="A8774" i="19"/>
  <c r="A8758" i="19"/>
  <c r="A8742" i="19"/>
  <c r="A8726" i="19"/>
  <c r="A8710" i="19"/>
  <c r="A8694" i="19"/>
  <c r="A8678" i="19"/>
  <c r="A8662" i="19"/>
  <c r="A8646" i="19"/>
  <c r="A8630" i="19"/>
  <c r="A8614" i="19"/>
  <c r="A8598" i="19"/>
  <c r="A8582" i="19"/>
  <c r="A8566" i="19"/>
  <c r="A8550" i="19"/>
  <c r="A8534" i="19"/>
  <c r="A8506" i="19"/>
  <c r="A8503" i="19"/>
  <c r="A8463" i="19"/>
  <c r="A8442" i="19"/>
  <c r="A8439" i="19"/>
  <c r="A8399" i="19"/>
  <c r="A8378" i="19"/>
  <c r="A8375" i="19"/>
  <c r="A8330" i="19"/>
  <c r="A8327" i="19"/>
  <c r="A8321" i="19"/>
  <c r="A8313" i="19"/>
  <c r="A8287" i="19"/>
  <c r="A8279" i="19"/>
  <c r="A8242" i="19"/>
  <c r="A8239" i="19"/>
  <c r="A8219" i="19"/>
  <c r="A8202" i="19"/>
  <c r="A8199" i="19"/>
  <c r="A8193" i="19"/>
  <c r="A8185" i="19"/>
  <c r="A8159" i="19"/>
  <c r="A8151" i="19"/>
  <c r="A8114" i="19"/>
  <c r="A8111" i="19"/>
  <c r="A8091" i="19"/>
  <c r="A8074" i="19"/>
  <c r="A8071" i="19"/>
  <c r="A8065" i="19"/>
  <c r="A8049" i="19"/>
  <c r="A8038" i="19"/>
  <c r="A8024" i="19"/>
  <c r="A8013" i="19"/>
  <c r="A7991" i="19"/>
  <c r="A7944" i="19"/>
  <c r="A7914" i="19"/>
  <c r="A7867" i="19"/>
  <c r="A7834" i="19"/>
  <c r="A7823" i="19"/>
  <c r="A7809" i="19"/>
  <c r="A7793" i="19"/>
  <c r="A7782" i="19"/>
  <c r="A7768" i="19"/>
  <c r="A7757" i="19"/>
  <c r="A7735" i="19"/>
  <c r="A7688" i="19"/>
  <c r="A7658" i="19"/>
  <c r="A7611" i="19"/>
  <c r="A6931" i="19"/>
  <c r="A6784" i="19"/>
  <c r="A6708" i="19"/>
  <c r="A6636" i="19"/>
  <c r="A6583" i="19"/>
  <c r="A6519" i="19"/>
  <c r="A6455" i="19"/>
  <c r="A6391" i="19"/>
  <c r="A6327" i="19"/>
  <c r="A6263" i="19"/>
  <c r="A6199" i="19"/>
  <c r="A6135" i="19"/>
  <c r="A6071" i="19"/>
  <c r="A5892" i="19"/>
  <c r="A5700" i="19"/>
  <c r="A7994" i="19"/>
  <c r="A7983" i="19"/>
  <c r="A7969" i="19"/>
  <c r="A7953" i="19"/>
  <c r="A7928" i="19"/>
  <c r="A7895" i="19"/>
  <c r="A7848" i="19"/>
  <c r="A7818" i="19"/>
  <c r="A7738" i="19"/>
  <c r="A7727" i="19"/>
  <c r="A7713" i="19"/>
  <c r="A7697" i="19"/>
  <c r="A7672" i="19"/>
  <c r="A7639" i="19"/>
  <c r="A7592" i="19"/>
  <c r="A7576" i="19"/>
  <c r="A7544" i="19"/>
  <c r="A7512" i="19"/>
  <c r="A7480" i="19"/>
  <c r="A7448" i="19"/>
  <c r="A7416" i="19"/>
  <c r="A7384" i="19"/>
  <c r="A7352" i="19"/>
  <c r="A7320" i="19"/>
  <c r="A7288" i="19"/>
  <c r="A7256" i="19"/>
  <c r="A7224" i="19"/>
  <c r="A7192" i="19"/>
  <c r="A7160" i="19"/>
  <c r="A6779" i="19"/>
  <c r="A6654" i="19"/>
  <c r="A9690" i="19"/>
  <c r="A9658" i="19"/>
  <c r="A9626" i="19"/>
  <c r="A9594" i="19"/>
  <c r="A9562" i="19"/>
  <c r="A9530" i="19"/>
  <c r="A9498" i="19"/>
  <c r="A9466" i="19"/>
  <c r="A9434" i="19"/>
  <c r="A9402" i="19"/>
  <c r="A9370" i="19"/>
  <c r="A9338" i="19"/>
  <c r="A9306" i="19"/>
  <c r="A9272" i="19"/>
  <c r="A9256" i="19"/>
  <c r="A9240" i="19"/>
  <c r="A9224" i="19"/>
  <c r="A9208" i="19"/>
  <c r="A9192" i="19"/>
  <c r="A9176" i="19"/>
  <c r="A9160" i="19"/>
  <c r="A9144" i="19"/>
  <c r="A9128" i="19"/>
  <c r="A9112" i="19"/>
  <c r="A9096" i="19"/>
  <c r="A9080" i="19"/>
  <c r="A9064" i="19"/>
  <c r="A9048" i="19"/>
  <c r="A9032" i="19"/>
  <c r="A9016" i="19"/>
  <c r="A9000" i="19"/>
  <c r="A8984" i="19"/>
  <c r="A8968" i="19"/>
  <c r="A8952" i="19"/>
  <c r="A8936" i="19"/>
  <c r="A8920" i="19"/>
  <c r="A8904" i="19"/>
  <c r="A8888" i="19"/>
  <c r="A8872" i="19"/>
  <c r="A8856" i="19"/>
  <c r="A8840" i="19"/>
  <c r="A8824" i="19"/>
  <c r="A8808" i="19"/>
  <c r="A8792" i="19"/>
  <c r="A8776" i="19"/>
  <c r="A8760" i="19"/>
  <c r="A8744" i="19"/>
  <c r="A8728" i="19"/>
  <c r="A8712" i="19"/>
  <c r="A8696" i="19"/>
  <c r="A8680" i="19"/>
  <c r="A8664" i="19"/>
  <c r="A8648" i="19"/>
  <c r="A8632" i="19"/>
  <c r="A8616" i="19"/>
  <c r="A8600" i="19"/>
  <c r="A8584" i="19"/>
  <c r="A8568" i="19"/>
  <c r="A8552" i="19"/>
  <c r="A8536" i="19"/>
  <c r="A8520" i="19"/>
  <c r="A8465" i="19"/>
  <c r="A8459" i="19"/>
  <c r="A8456" i="19"/>
  <c r="A8401" i="19"/>
  <c r="A8395" i="19"/>
  <c r="A8392" i="19"/>
  <c r="A8320" i="19"/>
  <c r="A8312" i="19"/>
  <c r="A8241" i="19"/>
  <c r="A8232" i="19"/>
  <c r="A8218" i="19"/>
  <c r="A8192" i="19"/>
  <c r="A8184" i="19"/>
  <c r="A8113" i="19"/>
  <c r="A8104" i="19"/>
  <c r="A8090" i="19"/>
  <c r="A8064" i="19"/>
  <c r="A8056" i="19"/>
  <c r="A8045" i="19"/>
  <c r="A8023" i="19"/>
  <c r="A7976" i="19"/>
  <c r="A7946" i="19"/>
  <c r="A7899" i="19"/>
  <c r="A7866" i="19"/>
  <c r="A7855" i="19"/>
  <c r="A7841" i="19"/>
  <c r="A7825" i="19"/>
  <c r="A7814" i="19"/>
  <c r="A7800" i="19"/>
  <c r="A7789" i="19"/>
  <c r="A7767" i="19"/>
  <c r="A7720" i="19"/>
  <c r="A7690" i="19"/>
  <c r="A7643" i="19"/>
  <c r="A7610" i="19"/>
  <c r="A7599" i="19"/>
  <c r="A6910" i="19"/>
  <c r="A6893" i="19"/>
  <c r="A6888" i="19"/>
  <c r="A6848" i="19"/>
  <c r="A6818" i="19"/>
  <c r="A6676" i="19"/>
  <c r="A6648" i="19"/>
  <c r="A6625" i="19"/>
  <c r="A5922" i="19"/>
  <c r="A5872" i="19"/>
  <c r="A5723" i="19"/>
  <c r="A5622" i="19"/>
  <c r="A5494" i="19"/>
  <c r="A8129" i="19"/>
  <c r="A7937" i="19"/>
  <c r="A7921" i="19"/>
  <c r="A7863" i="19"/>
  <c r="A7816" i="19"/>
  <c r="A7786" i="19"/>
  <c r="A7654" i="19"/>
  <c r="A7640" i="19"/>
  <c r="A6701" i="19"/>
  <c r="A9266" i="19"/>
  <c r="A9250" i="19"/>
  <c r="A9234" i="19"/>
  <c r="A9218" i="19"/>
  <c r="A9170" i="19"/>
  <c r="A9042" i="19"/>
  <c r="A8994" i="19"/>
  <c r="A8818" i="19"/>
  <c r="A8738" i="19"/>
  <c r="A8706" i="19"/>
  <c r="A8658" i="19"/>
  <c r="A8610" i="19"/>
  <c r="A8530" i="19"/>
  <c r="A8490" i="19"/>
  <c r="A8362" i="19"/>
  <c r="A8207" i="19"/>
  <c r="A8167" i="19"/>
  <c r="A8161" i="19"/>
  <c r="A8127" i="19"/>
  <c r="A8119" i="19"/>
  <c r="A8082" i="19"/>
  <c r="A8079" i="19"/>
  <c r="A8015" i="19"/>
  <c r="A8001" i="19"/>
  <c r="A7985" i="19"/>
  <c r="A7960" i="19"/>
  <c r="A7927" i="19"/>
  <c r="A7880" i="19"/>
  <c r="A7850" i="19"/>
  <c r="A7770" i="19"/>
  <c r="A7759" i="19"/>
  <c r="A7745" i="19"/>
  <c r="A7729" i="19"/>
  <c r="A7704" i="19"/>
  <c r="A7671" i="19"/>
  <c r="A7624" i="19"/>
  <c r="A7594" i="19"/>
  <c r="A7575" i="19"/>
  <c r="A7562" i="19"/>
  <c r="A7543" i="19"/>
  <c r="A7530" i="19"/>
  <c r="A7511" i="19"/>
  <c r="A7498" i="19"/>
  <c r="A7479" i="19"/>
  <c r="A7466" i="19"/>
  <c r="A7447" i="19"/>
  <c r="A7434" i="19"/>
  <c r="A7415" i="19"/>
  <c r="A7402" i="19"/>
  <c r="A7383" i="19"/>
  <c r="A7370" i="19"/>
  <c r="A7351" i="19"/>
  <c r="A7338" i="19"/>
  <c r="A7319" i="19"/>
  <c r="A7306" i="19"/>
  <c r="A7287" i="19"/>
  <c r="A7274" i="19"/>
  <c r="A7255" i="19"/>
  <c r="A7242" i="19"/>
  <c r="A7223" i="19"/>
  <c r="A7210" i="19"/>
  <c r="A7191" i="19"/>
  <c r="A7178" i="19"/>
  <c r="A7159" i="19"/>
  <c r="A7146" i="19"/>
  <c r="A7127" i="19"/>
  <c r="A7114" i="19"/>
  <c r="A7095" i="19"/>
  <c r="A7082" i="19"/>
  <c r="A7063" i="19"/>
  <c r="A7050" i="19"/>
  <c r="A7031" i="19"/>
  <c r="A7018" i="19"/>
  <c r="A6999" i="19"/>
  <c r="A6986" i="19"/>
  <c r="A6967" i="19"/>
  <c r="A6954" i="19"/>
  <c r="A6806" i="19"/>
  <c r="A6757" i="19"/>
  <c r="A5985" i="19"/>
  <c r="A5735" i="19"/>
  <c r="A8135" i="19"/>
  <c r="A8095" i="19"/>
  <c r="A8042" i="19"/>
  <c r="A7962" i="19"/>
  <c r="A7951" i="19"/>
  <c r="A7910" i="19"/>
  <c r="A7896" i="19"/>
  <c r="A7885" i="19"/>
  <c r="A7739" i="19"/>
  <c r="A7706" i="19"/>
  <c r="A7695" i="19"/>
  <c r="A7681" i="19"/>
  <c r="A7665" i="19"/>
  <c r="A7629" i="19"/>
  <c r="A7607" i="19"/>
  <c r="A6870" i="19"/>
  <c r="A6823" i="19"/>
  <c r="A6803" i="19"/>
  <c r="A6013" i="19"/>
  <c r="A5540" i="19"/>
  <c r="A9630" i="19"/>
  <c r="A9534" i="19"/>
  <c r="A9470" i="19"/>
  <c r="A9374" i="19"/>
  <c r="A9310" i="19"/>
  <c r="A9282" i="19"/>
  <c r="A9122" i="19"/>
  <c r="A9090" i="19"/>
  <c r="A9074" i="19"/>
  <c r="A8978" i="19"/>
  <c r="A8962" i="19"/>
  <c r="A8930" i="19"/>
  <c r="A8914" i="19"/>
  <c r="A8898" i="19"/>
  <c r="A8882" i="19"/>
  <c r="A8850" i="19"/>
  <c r="A8754" i="19"/>
  <c r="A8690" i="19"/>
  <c r="A8642" i="19"/>
  <c r="A8626" i="19"/>
  <c r="A8578" i="19"/>
  <c r="A8562" i="19"/>
  <c r="A8487" i="19"/>
  <c r="A8423" i="19"/>
  <c r="A8359" i="19"/>
  <c r="A8338" i="19"/>
  <c r="A8298" i="19"/>
  <c r="A8289" i="19"/>
  <c r="A8281" i="19"/>
  <c r="A8255" i="19"/>
  <c r="A8210" i="19"/>
  <c r="A8026" i="19"/>
  <c r="A9698" i="19"/>
  <c r="A9666" i="19"/>
  <c r="A9602" i="19"/>
  <c r="A9506" i="19"/>
  <c r="A9474" i="19"/>
  <c r="A9410" i="19"/>
  <c r="A9378" i="19"/>
  <c r="A9346" i="19"/>
  <c r="A9260" i="19"/>
  <c r="A9244" i="19"/>
  <c r="A9228" i="19"/>
  <c r="A9212" i="19"/>
  <c r="A9148" i="19"/>
  <c r="A9132" i="19"/>
  <c r="A9116" i="19"/>
  <c r="A9100" i="19"/>
  <c r="A9084" i="19"/>
  <c r="A9068" i="19"/>
  <c r="A9052" i="19"/>
  <c r="A9036" i="19"/>
  <c r="A9020" i="19"/>
  <c r="A8956" i="19"/>
  <c r="A8924" i="19"/>
  <c r="A8908" i="19"/>
  <c r="A8892" i="19"/>
  <c r="A8876" i="19"/>
  <c r="A8860" i="19"/>
  <c r="A8844" i="19"/>
  <c r="A8828" i="19"/>
  <c r="A8812" i="19"/>
  <c r="A8796" i="19"/>
  <c r="A8780" i="19"/>
  <c r="A8764" i="19"/>
  <c r="A8748" i="19"/>
  <c r="A8732" i="19"/>
  <c r="A8716" i="19"/>
  <c r="A8700" i="19"/>
  <c r="A8684" i="19"/>
  <c r="A8668" i="19"/>
  <c r="A8652" i="19"/>
  <c r="A8636" i="19"/>
  <c r="A8620" i="19"/>
  <c r="A8604" i="19"/>
  <c r="A8588" i="19"/>
  <c r="A8572" i="19"/>
  <c r="A8556" i="19"/>
  <c r="A8540" i="19"/>
  <c r="A8524" i="19"/>
  <c r="A8481" i="19"/>
  <c r="A8475" i="19"/>
  <c r="A8417" i="19"/>
  <c r="A8411" i="19"/>
  <c r="A8353" i="19"/>
  <c r="A8347" i="19"/>
  <c r="A8273" i="19"/>
  <c r="A8145" i="19"/>
  <c r="A8010" i="19"/>
  <c r="A7963" i="19"/>
  <c r="A7889" i="19"/>
  <c r="A7878" i="19"/>
  <c r="A7853" i="19"/>
  <c r="A7754" i="19"/>
  <c r="A7707" i="19"/>
  <c r="A7633" i="19"/>
  <c r="A7622" i="19"/>
  <c r="A7597" i="19"/>
  <c r="A7565" i="19"/>
  <c r="A7533" i="19"/>
  <c r="A7501" i="19"/>
  <c r="A7469" i="19"/>
  <c r="A7437" i="19"/>
  <c r="A7405" i="19"/>
  <c r="A7373" i="19"/>
  <c r="A7341" i="19"/>
  <c r="A7309" i="19"/>
  <c r="A7277" i="19"/>
  <c r="A7245" i="19"/>
  <c r="A7213" i="19"/>
  <c r="A7181" i="19"/>
  <c r="A7149" i="19"/>
  <c r="A7117" i="19"/>
  <c r="A7085" i="19"/>
  <c r="A7053" i="19"/>
  <c r="A7021" i="19"/>
  <c r="A6989" i="19"/>
  <c r="A6957" i="19"/>
  <c r="A6943" i="19"/>
  <c r="A5791" i="19"/>
  <c r="A5768" i="19"/>
  <c r="A5728" i="19"/>
  <c r="A8499" i="19"/>
  <c r="A8467" i="19"/>
  <c r="A8435" i="19"/>
  <c r="A8403" i="19"/>
  <c r="A8371" i="19"/>
  <c r="A8339" i="19"/>
  <c r="A8307" i="19"/>
  <c r="A8275" i="19"/>
  <c r="A8243" i="19"/>
  <c r="A8211" i="19"/>
  <c r="A8179" i="19"/>
  <c r="A8147" i="19"/>
  <c r="A8115" i="19"/>
  <c r="A8083" i="19"/>
  <c r="A8051" i="19"/>
  <c r="A8019" i="19"/>
  <c r="A7987" i="19"/>
  <c r="A7955" i="19"/>
  <c r="A7923" i="19"/>
  <c r="A7891" i="19"/>
  <c r="A7859" i="19"/>
  <c r="A7827" i="19"/>
  <c r="A7795" i="19"/>
  <c r="A7763" i="19"/>
  <c r="A7731" i="19"/>
  <c r="A7699" i="19"/>
  <c r="A7667" i="19"/>
  <c r="A7635" i="19"/>
  <c r="A7603" i="19"/>
  <c r="A7571" i="19"/>
  <c r="A7539" i="19"/>
  <c r="A7507" i="19"/>
  <c r="A7475" i="19"/>
  <c r="A7443" i="19"/>
  <c r="A7411" i="19"/>
  <c r="A7379" i="19"/>
  <c r="A7347" i="19"/>
  <c r="A7315" i="19"/>
  <c r="A7283" i="19"/>
  <c r="A7251" i="19"/>
  <c r="A7219" i="19"/>
  <c r="A7187" i="19"/>
  <c r="A7155" i="19"/>
  <c r="A7123" i="19"/>
  <c r="A7091" i="19"/>
  <c r="A7059" i="19"/>
  <c r="A7027" i="19"/>
  <c r="A6995" i="19"/>
  <c r="A6963" i="19"/>
  <c r="A6936" i="19"/>
  <c r="A6926" i="19"/>
  <c r="A6881" i="19"/>
  <c r="A6872" i="19"/>
  <c r="A6862" i="19"/>
  <c r="A6817" i="19"/>
  <c r="A6808" i="19"/>
  <c r="A6765" i="19"/>
  <c r="A6719" i="19"/>
  <c r="A6687" i="19"/>
  <c r="A6007" i="19"/>
  <c r="A5972" i="19"/>
  <c r="A5970" i="19"/>
  <c r="A5905" i="19"/>
  <c r="A5869" i="19"/>
  <c r="A5830" i="19"/>
  <c r="A5762" i="19"/>
  <c r="A5747" i="19"/>
  <c r="A5720" i="19"/>
  <c r="A5715" i="19"/>
  <c r="A5651" i="19"/>
  <c r="A5583" i="19"/>
  <c r="A5576" i="19"/>
  <c r="A5571" i="19"/>
  <c r="A5455" i="19"/>
  <c r="A5448" i="19"/>
  <c r="A5443" i="19"/>
  <c r="A5088" i="19"/>
  <c r="A5076" i="19"/>
  <c r="A5064" i="19"/>
  <c r="A8031" i="19"/>
  <c r="A7999" i="19"/>
  <c r="A7967" i="19"/>
  <c r="A7935" i="19"/>
  <c r="A7903" i="19"/>
  <c r="A7871" i="19"/>
  <c r="A7839" i="19"/>
  <c r="A7807" i="19"/>
  <c r="A7775" i="19"/>
  <c r="A7743" i="19"/>
  <c r="A7711" i="19"/>
  <c r="A7679" i="19"/>
  <c r="A7647" i="19"/>
  <c r="A7615" i="19"/>
  <c r="A7583" i="19"/>
  <c r="A7551" i="19"/>
  <c r="A7519" i="19"/>
  <c r="A7487" i="19"/>
  <c r="A7455" i="19"/>
  <c r="A7423" i="19"/>
  <c r="A7391" i="19"/>
  <c r="A7359" i="19"/>
  <c r="A7327" i="19"/>
  <c r="A7295" i="19"/>
  <c r="A7263" i="19"/>
  <c r="A7231" i="19"/>
  <c r="A7199" i="19"/>
  <c r="A7167" i="19"/>
  <c r="A7135" i="19"/>
  <c r="A7103" i="19"/>
  <c r="A7071" i="19"/>
  <c r="A7039" i="19"/>
  <c r="A7007" i="19"/>
  <c r="A6975" i="19"/>
  <c r="A6885" i="19"/>
  <c r="A6821" i="19"/>
  <c r="A6776" i="19"/>
  <c r="A6766" i="19"/>
  <c r="A6755" i="19"/>
  <c r="A6720" i="19"/>
  <c r="A6693" i="19"/>
  <c r="A6659" i="19"/>
  <c r="A6651" i="19"/>
  <c r="A6620" i="19"/>
  <c r="A6589" i="19"/>
  <c r="A6567" i="19"/>
  <c r="A6561" i="19"/>
  <c r="A6525" i="19"/>
  <c r="A6503" i="19"/>
  <c r="A6497" i="19"/>
  <c r="A6461" i="19"/>
  <c r="A6439" i="19"/>
  <c r="A6433" i="19"/>
  <c r="A6397" i="19"/>
  <c r="A6375" i="19"/>
  <c r="A6369" i="19"/>
  <c r="A6333" i="19"/>
  <c r="A6311" i="19"/>
  <c r="A6305" i="19"/>
  <c r="A6269" i="19"/>
  <c r="A6247" i="19"/>
  <c r="A6241" i="19"/>
  <c r="A6205" i="19"/>
  <c r="A6183" i="19"/>
  <c r="A6177" i="19"/>
  <c r="A6141" i="19"/>
  <c r="A6119" i="19"/>
  <c r="A6113" i="19"/>
  <c r="A6077" i="19"/>
  <c r="A6055" i="19"/>
  <c r="A6049" i="19"/>
  <c r="A6008" i="19"/>
  <c r="A5997" i="19"/>
  <c r="A5971" i="19"/>
  <c r="A5940" i="19"/>
  <c r="A5890" i="19"/>
  <c r="A5875" i="19"/>
  <c r="A5848" i="19"/>
  <c r="A5743" i="19"/>
  <c r="A5711" i="19"/>
  <c r="A5321" i="19"/>
  <c r="A5240" i="19"/>
  <c r="A5103" i="19"/>
  <c r="A4389" i="19"/>
  <c r="A8515" i="19"/>
  <c r="A8483" i="19"/>
  <c r="A8451" i="19"/>
  <c r="A8419" i="19"/>
  <c r="A8387" i="19"/>
  <c r="A8355" i="19"/>
  <c r="A8323" i="19"/>
  <c r="A8291" i="19"/>
  <c r="A8259" i="19"/>
  <c r="A8227" i="19"/>
  <c r="A8195" i="19"/>
  <c r="A8163" i="19"/>
  <c r="A8131" i="19"/>
  <c r="A8099" i="19"/>
  <c r="A8067" i="19"/>
  <c r="A8035" i="19"/>
  <c r="A8003" i="19"/>
  <c r="A7971" i="19"/>
  <c r="A7939" i="19"/>
  <c r="A7907" i="19"/>
  <c r="A7875" i="19"/>
  <c r="A7843" i="19"/>
  <c r="A7811" i="19"/>
  <c r="A7779" i="19"/>
  <c r="A7747" i="19"/>
  <c r="A7715" i="19"/>
  <c r="A7683" i="19"/>
  <c r="A7651" i="19"/>
  <c r="A7619" i="19"/>
  <c r="A7587" i="19"/>
  <c r="A7555" i="19"/>
  <c r="A7523" i="19"/>
  <c r="A7491" i="19"/>
  <c r="A7459" i="19"/>
  <c r="A7427" i="19"/>
  <c r="A7395" i="19"/>
  <c r="A7363" i="19"/>
  <c r="A7331" i="19"/>
  <c r="A7299" i="19"/>
  <c r="A7267" i="19"/>
  <c r="A7235" i="19"/>
  <c r="A7203" i="19"/>
  <c r="A7171" i="19"/>
  <c r="A7139" i="19"/>
  <c r="A7107" i="19"/>
  <c r="A7075" i="19"/>
  <c r="A7043" i="19"/>
  <c r="A7011" i="19"/>
  <c r="A6979" i="19"/>
  <c r="A6947" i="19"/>
  <c r="A6913" i="19"/>
  <c r="A6904" i="19"/>
  <c r="A6894" i="19"/>
  <c r="A6849" i="19"/>
  <c r="A6840" i="19"/>
  <c r="A6830" i="19"/>
  <c r="A6785" i="19"/>
  <c r="A6761" i="19"/>
  <c r="A6758" i="19"/>
  <c r="A6744" i="19"/>
  <c r="A6734" i="19"/>
  <c r="A6723" i="19"/>
  <c r="A6680" i="19"/>
  <c r="A6665" i="19"/>
  <c r="A6662" i="19"/>
  <c r="A6657" i="19"/>
  <c r="A6623" i="19"/>
  <c r="A6606" i="19"/>
  <c r="A6584" i="19"/>
  <c r="A6542" i="19"/>
  <c r="A6520" i="19"/>
  <c r="A6478" i="19"/>
  <c r="A6456" i="19"/>
  <c r="A6414" i="19"/>
  <c r="A6392" i="19"/>
  <c r="A6350" i="19"/>
  <c r="A6328" i="19"/>
  <c r="A6286" i="19"/>
  <c r="A6264" i="19"/>
  <c r="A6222" i="19"/>
  <c r="A6200" i="19"/>
  <c r="A6158" i="19"/>
  <c r="A6136" i="19"/>
  <c r="A6094" i="19"/>
  <c r="A6072" i="19"/>
  <c r="A6030" i="19"/>
  <c r="A5992" i="19"/>
  <c r="A5976" i="19"/>
  <c r="A5901" i="19"/>
  <c r="A5863" i="19"/>
  <c r="A5821" i="19"/>
  <c r="A5771" i="19"/>
  <c r="A5686" i="19"/>
  <c r="A5640" i="19"/>
  <c r="A5635" i="19"/>
  <c r="A5519" i="19"/>
  <c r="A5512" i="19"/>
  <c r="A5507" i="19"/>
  <c r="A5338" i="19"/>
  <c r="A5331" i="19"/>
  <c r="A8331" i="19"/>
  <c r="A8299" i="19"/>
  <c r="A8267" i="19"/>
  <c r="A8235" i="19"/>
  <c r="A8203" i="19"/>
  <c r="A8171" i="19"/>
  <c r="A8139" i="19"/>
  <c r="A8107" i="19"/>
  <c r="A8075" i="19"/>
  <c r="A8043" i="19"/>
  <c r="A8011" i="19"/>
  <c r="A7979" i="19"/>
  <c r="A7947" i="19"/>
  <c r="A7915" i="19"/>
  <c r="A7883" i="19"/>
  <c r="A7851" i="19"/>
  <c r="A7819" i="19"/>
  <c r="A7787" i="19"/>
  <c r="A7755" i="19"/>
  <c r="A7723" i="19"/>
  <c r="A7691" i="19"/>
  <c r="A7659" i="19"/>
  <c r="A7627" i="19"/>
  <c r="A7595" i="19"/>
  <c r="A7563" i="19"/>
  <c r="A7531" i="19"/>
  <c r="A7499" i="19"/>
  <c r="A7467" i="19"/>
  <c r="A7435" i="19"/>
  <c r="A7403" i="19"/>
  <c r="A7371" i="19"/>
  <c r="A7339" i="19"/>
  <c r="A7307" i="19"/>
  <c r="A7275" i="19"/>
  <c r="A7243" i="19"/>
  <c r="A7211" i="19"/>
  <c r="A7179" i="19"/>
  <c r="A7147" i="19"/>
  <c r="A7115" i="19"/>
  <c r="A7083" i="19"/>
  <c r="A7051" i="19"/>
  <c r="A7019" i="19"/>
  <c r="A6987" i="19"/>
  <c r="A6955" i="19"/>
  <c r="A6911" i="19"/>
  <c r="A6889" i="19"/>
  <c r="A6847" i="19"/>
  <c r="A6825" i="19"/>
  <c r="A6783" i="19"/>
  <c r="A6748" i="19"/>
  <c r="A6721" i="19"/>
  <c r="A6697" i="19"/>
  <c r="A6689" i="19"/>
  <c r="A6655" i="19"/>
  <c r="A6017" i="19"/>
  <c r="A5979" i="19"/>
  <c r="A5944" i="19"/>
  <c r="A5923" i="19"/>
  <c r="A5871" i="19"/>
  <c r="A5839" i="19"/>
  <c r="A5824" i="19"/>
  <c r="A5777" i="19"/>
  <c r="A5734" i="19"/>
  <c r="A5729" i="19"/>
  <c r="A5682" i="19"/>
  <c r="A5670" i="19"/>
  <c r="A5643" i="19"/>
  <c r="A5604" i="19"/>
  <c r="A5558" i="19"/>
  <c r="A5524" i="19"/>
  <c r="A5476" i="19"/>
  <c r="A5189" i="19"/>
  <c r="A5005" i="19"/>
  <c r="A4560" i="19"/>
  <c r="A6669" i="19"/>
  <c r="A6637" i="19"/>
  <c r="A6603" i="19"/>
  <c r="A6587" i="19"/>
  <c r="A6571" i="19"/>
  <c r="A6555" i="19"/>
  <c r="A6539" i="19"/>
  <c r="A6523" i="19"/>
  <c r="A6507" i="19"/>
  <c r="A6491" i="19"/>
  <c r="A6475" i="19"/>
  <c r="A6459" i="19"/>
  <c r="A6443" i="19"/>
  <c r="A6427" i="19"/>
  <c r="A6411" i="19"/>
  <c r="A6395" i="19"/>
  <c r="A6379" i="19"/>
  <c r="A6363" i="19"/>
  <c r="A6347" i="19"/>
  <c r="A6331" i="19"/>
  <c r="A6315" i="19"/>
  <c r="A6299" i="19"/>
  <c r="A6283" i="19"/>
  <c r="A6267" i="19"/>
  <c r="A6251" i="19"/>
  <c r="A6235" i="19"/>
  <c r="A6219" i="19"/>
  <c r="A6203" i="19"/>
  <c r="A6187" i="19"/>
  <c r="A6171" i="19"/>
  <c r="A6155" i="19"/>
  <c r="A6139" i="19"/>
  <c r="A6123" i="19"/>
  <c r="A6107" i="19"/>
  <c r="A6091" i="19"/>
  <c r="A6075" i="19"/>
  <c r="A6059" i="19"/>
  <c r="A6043" i="19"/>
  <c r="A6027" i="19"/>
  <c r="A6011" i="19"/>
  <c r="A5995" i="19"/>
  <c r="A5917" i="19"/>
  <c r="A5887" i="19"/>
  <c r="A5878" i="19"/>
  <c r="A5860" i="19"/>
  <c r="A5789" i="19"/>
  <c r="A5759" i="19"/>
  <c r="A5750" i="19"/>
  <c r="A5732" i="19"/>
  <c r="A5704" i="19"/>
  <c r="A5679" i="19"/>
  <c r="A5654" i="19"/>
  <c r="A5633" i="19"/>
  <c r="A5592" i="19"/>
  <c r="A5587" i="19"/>
  <c r="A5569" i="19"/>
  <c r="A5528" i="19"/>
  <c r="A5523" i="19"/>
  <c r="A5505" i="19"/>
  <c r="A5464" i="19"/>
  <c r="A5459" i="19"/>
  <c r="A5441" i="19"/>
  <c r="A5406" i="19"/>
  <c r="A5192" i="19"/>
  <c r="A5133" i="19"/>
  <c r="A5020" i="19"/>
  <c r="A4578" i="19"/>
  <c r="A2851" i="19"/>
  <c r="A6929" i="19"/>
  <c r="A6897" i="19"/>
  <c r="A6865" i="19"/>
  <c r="A6833" i="19"/>
  <c r="A6801" i="19"/>
  <c r="A6769" i="19"/>
  <c r="A6737" i="19"/>
  <c r="A6705" i="19"/>
  <c r="A6673" i="19"/>
  <c r="A6641" i="19"/>
  <c r="A6613" i="19"/>
  <c r="A6597" i="19"/>
  <c r="A6581" i="19"/>
  <c r="A6565" i="19"/>
  <c r="A6549" i="19"/>
  <c r="A6533" i="19"/>
  <c r="A6517" i="19"/>
  <c r="A6501" i="19"/>
  <c r="A6485" i="19"/>
  <c r="A6469" i="19"/>
  <c r="A6453" i="19"/>
  <c r="A6437" i="19"/>
  <c r="A6421" i="19"/>
  <c r="A6405" i="19"/>
  <c r="A6389" i="19"/>
  <c r="A6373" i="19"/>
  <c r="A6357" i="19"/>
  <c r="A6341" i="19"/>
  <c r="A6325" i="19"/>
  <c r="A6309" i="19"/>
  <c r="A6293" i="19"/>
  <c r="A6277" i="19"/>
  <c r="A6261" i="19"/>
  <c r="A6245" i="19"/>
  <c r="A6229" i="19"/>
  <c r="A6213" i="19"/>
  <c r="A6197" i="19"/>
  <c r="A6181" i="19"/>
  <c r="A6165" i="19"/>
  <c r="A6149" i="19"/>
  <c r="A6133" i="19"/>
  <c r="A6117" i="19"/>
  <c r="A6101" i="19"/>
  <c r="A6085" i="19"/>
  <c r="A6069" i="19"/>
  <c r="A6053" i="19"/>
  <c r="A6037" i="19"/>
  <c r="A6021" i="19"/>
  <c r="A6005" i="19"/>
  <c r="A5989" i="19"/>
  <c r="A5965" i="19"/>
  <c r="A5935" i="19"/>
  <c r="A5926" i="19"/>
  <c r="A5908" i="19"/>
  <c r="A5837" i="19"/>
  <c r="A5807" i="19"/>
  <c r="A5798" i="19"/>
  <c r="A5780" i="19"/>
  <c r="A5693" i="19"/>
  <c r="A5668" i="19"/>
  <c r="A5638" i="19"/>
  <c r="A5620" i="19"/>
  <c r="A5615" i="19"/>
  <c r="A5574" i="19"/>
  <c r="A5556" i="19"/>
  <c r="A5551" i="19"/>
  <c r="A5510" i="19"/>
  <c r="A5492" i="19"/>
  <c r="A5487" i="19"/>
  <c r="A5446" i="19"/>
  <c r="A5389" i="19"/>
  <c r="A5249" i="19"/>
  <c r="A5231" i="19"/>
  <c r="A5207" i="19"/>
  <c r="A5124" i="19"/>
  <c r="A4984" i="19"/>
  <c r="A4590" i="19"/>
  <c r="A6773" i="19"/>
  <c r="A6741" i="19"/>
  <c r="A6709" i="19"/>
  <c r="A6677" i="19"/>
  <c r="A6645" i="19"/>
  <c r="A6607" i="19"/>
  <c r="A6591" i="19"/>
  <c r="A6575" i="19"/>
  <c r="A6559" i="19"/>
  <c r="A6543" i="19"/>
  <c r="A6527" i="19"/>
  <c r="A6511" i="19"/>
  <c r="A6495" i="19"/>
  <c r="A6479" i="19"/>
  <c r="A6463" i="19"/>
  <c r="A6447" i="19"/>
  <c r="A6431" i="19"/>
  <c r="A6415" i="19"/>
  <c r="A6399" i="19"/>
  <c r="A6383" i="19"/>
  <c r="A6367" i="19"/>
  <c r="A6351" i="19"/>
  <c r="A6335" i="19"/>
  <c r="A6319" i="19"/>
  <c r="A6303" i="19"/>
  <c r="A6287" i="19"/>
  <c r="A6271" i="19"/>
  <c r="A6255" i="19"/>
  <c r="A6239" i="19"/>
  <c r="A6223" i="19"/>
  <c r="A6207" i="19"/>
  <c r="A6191" i="19"/>
  <c r="A6175" i="19"/>
  <c r="A6159" i="19"/>
  <c r="A6143" i="19"/>
  <c r="A6127" i="19"/>
  <c r="A6111" i="19"/>
  <c r="A6095" i="19"/>
  <c r="A6079" i="19"/>
  <c r="A6063" i="19"/>
  <c r="A6047" i="19"/>
  <c r="A6031" i="19"/>
  <c r="A6015" i="19"/>
  <c r="A5999" i="19"/>
  <c r="A5983" i="19"/>
  <c r="A5956" i="19"/>
  <c r="A5855" i="19"/>
  <c r="A5828" i="19"/>
  <c r="A5727" i="19"/>
  <c r="A6937" i="19"/>
  <c r="A6905" i="19"/>
  <c r="A6873" i="19"/>
  <c r="A6841" i="19"/>
  <c r="A6809" i="19"/>
  <c r="A6777" i="19"/>
  <c r="A6745" i="19"/>
  <c r="A6713" i="19"/>
  <c r="A6681" i="19"/>
  <c r="A6649" i="19"/>
  <c r="A6617" i="19"/>
  <c r="A6601" i="19"/>
  <c r="A6585" i="19"/>
  <c r="A6569" i="19"/>
  <c r="A6553" i="19"/>
  <c r="A6537" i="19"/>
  <c r="A6521" i="19"/>
  <c r="A6505" i="19"/>
  <c r="A6489" i="19"/>
  <c r="A6473" i="19"/>
  <c r="A6457" i="19"/>
  <c r="A6441" i="19"/>
  <c r="A6425" i="19"/>
  <c r="A6409" i="19"/>
  <c r="A6393" i="19"/>
  <c r="A6377" i="19"/>
  <c r="A6361" i="19"/>
  <c r="A6345" i="19"/>
  <c r="A6329" i="19"/>
  <c r="A6313" i="19"/>
  <c r="A6297" i="19"/>
  <c r="A6281" i="19"/>
  <c r="A6265" i="19"/>
  <c r="A6249" i="19"/>
  <c r="A6233" i="19"/>
  <c r="A6217" i="19"/>
  <c r="A6201" i="19"/>
  <c r="A6185" i="19"/>
  <c r="A6169" i="19"/>
  <c r="A6153" i="19"/>
  <c r="A6137" i="19"/>
  <c r="A6121" i="19"/>
  <c r="A6105" i="19"/>
  <c r="A6089" i="19"/>
  <c r="A6073" i="19"/>
  <c r="A6057" i="19"/>
  <c r="A6041" i="19"/>
  <c r="A5903" i="19"/>
  <c r="A5894" i="19"/>
  <c r="A5364" i="19"/>
  <c r="A5318" i="19"/>
  <c r="A5252" i="19"/>
  <c r="A5112" i="19"/>
  <c r="A5061" i="19"/>
  <c r="A4987" i="19"/>
  <c r="A4915" i="19"/>
  <c r="A4635" i="19"/>
  <c r="A5372" i="19"/>
  <c r="A5301" i="19"/>
  <c r="A5215" i="19"/>
  <c r="A5173" i="19"/>
  <c r="A5087" i="19"/>
  <c r="A5045" i="19"/>
  <c r="A4928" i="19"/>
  <c r="A4925" i="19"/>
  <c r="A4908" i="19"/>
  <c r="A4896" i="19"/>
  <c r="A4893" i="19"/>
  <c r="A4876" i="19"/>
  <c r="A4864" i="19"/>
  <c r="A4861" i="19"/>
  <c r="A4844" i="19"/>
  <c r="A4761" i="19"/>
  <c r="A4747" i="19"/>
  <c r="A4697" i="19"/>
  <c r="A4575" i="19"/>
  <c r="A4567" i="19"/>
  <c r="A4536" i="19"/>
  <c r="A4521" i="19"/>
  <c r="A4254" i="19"/>
  <c r="A4140" i="19"/>
  <c r="A4089" i="19"/>
  <c r="A4032" i="19"/>
  <c r="A3915" i="19"/>
  <c r="A3883" i="19"/>
  <c r="A3494" i="19"/>
  <c r="A3422" i="19"/>
  <c r="A3388" i="19"/>
  <c r="A5340" i="19"/>
  <c r="A4839" i="19"/>
  <c r="A4810" i="19"/>
  <c r="A4796" i="19"/>
  <c r="A4767" i="19"/>
  <c r="A4764" i="19"/>
  <c r="A4742" i="19"/>
  <c r="A4716" i="19"/>
  <c r="A4681" i="19"/>
  <c r="A4605" i="19"/>
  <c r="A4493" i="19"/>
  <c r="A4414" i="19"/>
  <c r="A3920" i="19"/>
  <c r="A3888" i="19"/>
  <c r="A5425" i="19"/>
  <c r="A5354" i="19"/>
  <c r="A5315" i="19"/>
  <c r="A5279" i="19"/>
  <c r="A5237" i="19"/>
  <c r="A5151" i="19"/>
  <c r="A5109" i="19"/>
  <c r="A5023" i="19"/>
  <c r="A4981" i="19"/>
  <c r="A4964" i="19"/>
  <c r="A4924" i="19"/>
  <c r="A4912" i="19"/>
  <c r="A4909" i="19"/>
  <c r="A4892" i="19"/>
  <c r="A4880" i="19"/>
  <c r="A4877" i="19"/>
  <c r="A4860" i="19"/>
  <c r="A4848" i="19"/>
  <c r="A4845" i="19"/>
  <c r="A4823" i="19"/>
  <c r="A4794" i="19"/>
  <c r="A4751" i="19"/>
  <c r="A4748" i="19"/>
  <c r="A4726" i="19"/>
  <c r="A4687" i="19"/>
  <c r="A4507" i="19"/>
  <c r="A4482" i="19"/>
  <c r="A4178" i="19"/>
  <c r="A4053" i="19"/>
  <c r="A3984" i="19"/>
  <c r="A5393" i="19"/>
  <c r="A4800" i="19"/>
  <c r="A4797" i="19"/>
  <c r="A4777" i="19"/>
  <c r="A4763" i="19"/>
  <c r="A4710" i="19"/>
  <c r="A4657" i="19"/>
  <c r="A4614" i="19"/>
  <c r="A4581" i="19"/>
  <c r="A4566" i="19"/>
  <c r="A4933" i="19"/>
  <c r="A4917" i="19"/>
  <c r="A4901" i="19"/>
  <c r="A4885" i="19"/>
  <c r="A4869" i="19"/>
  <c r="A4853" i="19"/>
  <c r="A4837" i="19"/>
  <c r="A4821" i="19"/>
  <c r="A4805" i="19"/>
  <c r="A4772" i="19"/>
  <c r="A4756" i="19"/>
  <c r="A4740" i="19"/>
  <c r="A4724" i="19"/>
  <c r="A4708" i="19"/>
  <c r="A4692" i="19"/>
  <c r="A4676" i="19"/>
  <c r="A4631" i="19"/>
  <c r="A4622" i="19"/>
  <c r="A4612" i="19"/>
  <c r="A4568" i="19"/>
  <c r="A4546" i="19"/>
  <c r="A4543" i="19"/>
  <c r="A4489" i="19"/>
  <c r="A4418" i="19"/>
  <c r="A4385" i="19"/>
  <c r="A4380" i="19"/>
  <c r="A4369" i="19"/>
  <c r="A4364" i="19"/>
  <c r="A4353" i="19"/>
  <c r="A4348" i="19"/>
  <c r="A4337" i="19"/>
  <c r="A4332" i="19"/>
  <c r="A4312" i="19"/>
  <c r="A4299" i="19"/>
  <c r="A4276" i="19"/>
  <c r="A3960" i="19"/>
  <c r="A3904" i="19"/>
  <c r="A3872" i="19"/>
  <c r="A3462" i="19"/>
  <c r="A3449" i="19"/>
  <c r="A3268" i="19"/>
  <c r="A3251" i="19"/>
  <c r="A3155" i="19"/>
  <c r="A4932" i="19"/>
  <c r="A4916" i="19"/>
  <c r="A4900" i="19"/>
  <c r="A4884" i="19"/>
  <c r="A4868" i="19"/>
  <c r="A4852" i="19"/>
  <c r="A4836" i="19"/>
  <c r="A4820" i="19"/>
  <c r="A4804" i="19"/>
  <c r="A4787" i="19"/>
  <c r="A4771" i="19"/>
  <c r="A4755" i="19"/>
  <c r="A4739" i="19"/>
  <c r="A4723" i="19"/>
  <c r="A4707" i="19"/>
  <c r="A4691" i="19"/>
  <c r="A4675" i="19"/>
  <c r="A4669" i="19"/>
  <c r="A4651" i="19"/>
  <c r="A4630" i="19"/>
  <c r="A4627" i="19"/>
  <c r="A4611" i="19"/>
  <c r="A4542" i="19"/>
  <c r="A4539" i="19"/>
  <c r="A4472" i="19"/>
  <c r="A4450" i="19"/>
  <c r="A4417" i="19"/>
  <c r="A4404" i="19"/>
  <c r="A4260" i="19"/>
  <c r="A4227" i="19"/>
  <c r="A4194" i="19"/>
  <c r="A4169" i="19"/>
  <c r="A4156" i="19"/>
  <c r="A4130" i="19"/>
  <c r="A4112" i="19"/>
  <c r="A4105" i="19"/>
  <c r="A4092" i="19"/>
  <c r="A4066" i="19"/>
  <c r="A4048" i="19"/>
  <c r="A4041" i="19"/>
  <c r="A4028" i="19"/>
  <c r="A4004" i="19"/>
  <c r="A3944" i="19"/>
  <c r="A3891" i="19"/>
  <c r="A3859" i="19"/>
  <c r="A3429" i="19"/>
  <c r="A3390" i="19"/>
  <c r="A4849" i="19"/>
  <c r="A4833" i="19"/>
  <c r="A4817" i="19"/>
  <c r="A4801" i="19"/>
  <c r="A4784" i="19"/>
  <c r="A4768" i="19"/>
  <c r="A4752" i="19"/>
  <c r="A4736" i="19"/>
  <c r="A4720" i="19"/>
  <c r="A4704" i="19"/>
  <c r="A4688" i="19"/>
  <c r="A4661" i="19"/>
  <c r="A4639" i="19"/>
  <c r="A4636" i="19"/>
  <c r="A4597" i="19"/>
  <c r="A4573" i="19"/>
  <c r="A4570" i="19"/>
  <c r="A4561" i="19"/>
  <c r="A4461" i="19"/>
  <c r="A4453" i="19"/>
  <c r="A4296" i="19"/>
  <c r="A4283" i="19"/>
  <c r="A3896" i="19"/>
  <c r="A3770" i="19"/>
  <c r="A3646" i="19"/>
  <c r="A3441" i="19"/>
  <c r="A3952" i="19"/>
  <c r="A3929" i="19"/>
  <c r="A3899" i="19"/>
  <c r="A3867" i="19"/>
  <c r="A3666" i="19"/>
  <c r="A4550" i="19"/>
  <c r="A4425" i="19"/>
  <c r="A4393" i="19"/>
  <c r="A4373" i="19"/>
  <c r="A4357" i="19"/>
  <c r="A4341" i="19"/>
  <c r="A4325" i="19"/>
  <c r="A4309" i="19"/>
  <c r="A4293" i="19"/>
  <c r="A4264" i="19"/>
  <c r="A4247" i="19"/>
  <c r="A4231" i="19"/>
  <c r="A4215" i="19"/>
  <c r="A4198" i="19"/>
  <c r="A4182" i="19"/>
  <c r="A4166" i="19"/>
  <c r="A4150" i="19"/>
  <c r="A4134" i="19"/>
  <c r="A4118" i="19"/>
  <c r="A4102" i="19"/>
  <c r="A4086" i="19"/>
  <c r="A4070" i="19"/>
  <c r="A4054" i="19"/>
  <c r="A4038" i="19"/>
  <c r="A4022" i="19"/>
  <c r="A4010" i="19"/>
  <c r="A4001" i="19"/>
  <c r="A3990" i="19"/>
  <c r="A3982" i="19"/>
  <c r="A3974" i="19"/>
  <c r="A3966" i="19"/>
  <c r="A3958" i="19"/>
  <c r="A3950" i="19"/>
  <c r="A3941" i="19"/>
  <c r="A3843" i="19"/>
  <c r="A3833" i="19"/>
  <c r="A3830" i="19"/>
  <c r="A3763" i="19"/>
  <c r="A3723" i="19"/>
  <c r="A3704" i="19"/>
  <c r="A3699" i="19"/>
  <c r="A3679" i="19"/>
  <c r="A3613" i="19"/>
  <c r="A3583" i="19"/>
  <c r="A3554" i="19"/>
  <c r="A3535" i="19"/>
  <c r="A3530" i="19"/>
  <c r="A3510" i="19"/>
  <c r="A3467" i="19"/>
  <c r="A3446" i="19"/>
  <c r="A3437" i="19"/>
  <c r="A3376" i="19"/>
  <c r="A3363" i="19"/>
  <c r="A3348" i="19"/>
  <c r="A3328" i="19"/>
  <c r="A3300" i="19"/>
  <c r="A3244" i="19"/>
  <c r="A3161" i="19"/>
  <c r="A3011" i="19"/>
  <c r="A2883" i="19"/>
  <c r="A2492" i="19"/>
  <c r="A2440" i="19"/>
  <c r="A4647" i="19"/>
  <c r="A4615" i="19"/>
  <c r="A4554" i="19"/>
  <c r="A4429" i="19"/>
  <c r="A4397" i="19"/>
  <c r="A4013" i="19"/>
  <c r="A3921" i="19"/>
  <c r="A3913" i="19"/>
  <c r="A3905" i="19"/>
  <c r="A3897" i="19"/>
  <c r="A3848" i="19"/>
  <c r="A3823" i="19"/>
  <c r="A3796" i="19"/>
  <c r="A3783" i="19"/>
  <c r="A3766" i="19"/>
  <c r="A3750" i="19"/>
  <c r="A3634" i="19"/>
  <c r="A3482" i="19"/>
  <c r="A3321" i="19"/>
  <c r="A3212" i="19"/>
  <c r="A3993" i="19"/>
  <c r="A3988" i="19"/>
  <c r="A3985" i="19"/>
  <c r="A3980" i="19"/>
  <c r="A3977" i="19"/>
  <c r="A3972" i="19"/>
  <c r="A3969" i="19"/>
  <c r="A3964" i="19"/>
  <c r="A3961" i="19"/>
  <c r="A3956" i="19"/>
  <c r="A3953" i="19"/>
  <c r="A3948" i="19"/>
  <c r="A3841" i="19"/>
  <c r="A3687" i="19"/>
  <c r="A3652" i="19"/>
  <c r="A3602" i="19"/>
  <c r="A3518" i="19"/>
  <c r="A3156" i="19"/>
  <c r="A4655" i="19"/>
  <c r="A4623" i="19"/>
  <c r="A4562" i="19"/>
  <c r="A4437" i="19"/>
  <c r="A4405" i="19"/>
  <c r="A4014" i="19"/>
  <c r="A4005" i="19"/>
  <c r="A3945" i="19"/>
  <c r="A3919" i="19"/>
  <c r="A3916" i="19"/>
  <c r="A3911" i="19"/>
  <c r="A3908" i="19"/>
  <c r="A3903" i="19"/>
  <c r="A3900" i="19"/>
  <c r="A3895" i="19"/>
  <c r="A3892" i="19"/>
  <c r="A3887" i="19"/>
  <c r="A3884" i="19"/>
  <c r="A3879" i="19"/>
  <c r="A3876" i="19"/>
  <c r="A3871" i="19"/>
  <c r="A3863" i="19"/>
  <c r="A3855" i="19"/>
  <c r="A3837" i="19"/>
  <c r="A3819" i="19"/>
  <c r="A3799" i="19"/>
  <c r="A3786" i="19"/>
  <c r="A3769" i="19"/>
  <c r="A3753" i="19"/>
  <c r="A3740" i="19"/>
  <c r="A3716" i="19"/>
  <c r="A3711" i="19"/>
  <c r="A3614" i="19"/>
  <c r="A3590" i="19"/>
  <c r="A3571" i="19"/>
  <c r="A3547" i="19"/>
  <c r="A3542" i="19"/>
  <c r="A3485" i="19"/>
  <c r="A3455" i="19"/>
  <c r="A3450" i="19"/>
  <c r="A3413" i="19"/>
  <c r="A3381" i="19"/>
  <c r="A3324" i="19"/>
  <c r="A3284" i="19"/>
  <c r="A3804" i="19"/>
  <c r="A3761" i="19"/>
  <c r="A3736" i="19"/>
  <c r="A3724" i="19"/>
  <c r="A3683" i="19"/>
  <c r="A3642" i="19"/>
  <c r="A3591" i="19"/>
  <c r="A3579" i="19"/>
  <c r="A3567" i="19"/>
  <c r="A3555" i="19"/>
  <c r="A3514" i="19"/>
  <c r="A3463" i="19"/>
  <c r="A3451" i="19"/>
  <c r="A3389" i="19"/>
  <c r="A3337" i="19"/>
  <c r="A3317" i="19"/>
  <c r="A3301" i="19"/>
  <c r="A3285" i="19"/>
  <c r="A3269" i="19"/>
  <c r="A3224" i="19"/>
  <c r="A3851" i="19"/>
  <c r="A3747" i="19"/>
  <c r="A3702" i="19"/>
  <c r="A3696" i="19"/>
  <c r="A3684" i="19"/>
  <c r="A3672" i="19"/>
  <c r="A3663" i="19"/>
  <c r="A3643" i="19"/>
  <c r="A3631" i="19"/>
  <c r="A3619" i="19"/>
  <c r="A3578" i="19"/>
  <c r="A3533" i="19"/>
  <c r="A3527" i="19"/>
  <c r="A3515" i="19"/>
  <c r="A3503" i="19"/>
  <c r="A3491" i="19"/>
  <c r="A3435" i="19"/>
  <c r="A3410" i="19"/>
  <c r="A3369" i="19"/>
  <c r="A3345" i="19"/>
  <c r="A3308" i="19"/>
  <c r="A3305" i="19"/>
  <c r="A3292" i="19"/>
  <c r="A3289" i="19"/>
  <c r="A3276" i="19"/>
  <c r="A3273" i="19"/>
  <c r="A3260" i="19"/>
  <c r="A3257" i="19"/>
  <c r="A3205" i="19"/>
  <c r="A3184" i="19"/>
  <c r="A3091" i="19"/>
  <c r="A2768" i="19"/>
  <c r="A2130" i="19"/>
  <c r="A1886" i="19"/>
  <c r="A1822" i="19"/>
  <c r="A1726" i="19"/>
  <c r="A3760" i="19"/>
  <c r="A3744" i="19"/>
  <c r="A3732" i="19"/>
  <c r="A3720" i="19"/>
  <c r="A3708" i="19"/>
  <c r="A3667" i="19"/>
  <c r="A3660" i="19"/>
  <c r="A3626" i="19"/>
  <c r="A3575" i="19"/>
  <c r="A3563" i="19"/>
  <c r="A3551" i="19"/>
  <c r="A3539" i="19"/>
  <c r="A3498" i="19"/>
  <c r="A3423" i="19"/>
  <c r="A3407" i="19"/>
  <c r="A3333" i="19"/>
  <c r="A3176" i="19"/>
  <c r="A3164" i="19"/>
  <c r="A3159" i="19"/>
  <c r="A2693" i="19"/>
  <c r="A1774" i="19"/>
  <c r="A1678" i="19"/>
  <c r="A3797" i="19"/>
  <c r="A3754" i="19"/>
  <c r="A3715" i="19"/>
  <c r="A3670" i="19"/>
  <c r="A3629" i="19"/>
  <c r="A3611" i="19"/>
  <c r="A3599" i="19"/>
  <c r="A3587" i="19"/>
  <c r="A3546" i="19"/>
  <c r="A3501" i="19"/>
  <c r="A3483" i="19"/>
  <c r="A3471" i="19"/>
  <c r="A3459" i="19"/>
  <c r="A3417" i="19"/>
  <c r="A3394" i="19"/>
  <c r="A3385" i="19"/>
  <c r="A3361" i="19"/>
  <c r="A3237" i="19"/>
  <c r="A3216" i="19"/>
  <c r="A3192" i="19"/>
  <c r="A3187" i="19"/>
  <c r="A3075" i="19"/>
  <c r="A2825" i="19"/>
  <c r="A2818" i="19"/>
  <c r="A3764" i="19"/>
  <c r="A3748" i="19"/>
  <c r="A3718" i="19"/>
  <c r="A3712" i="19"/>
  <c r="A3700" i="19"/>
  <c r="A3688" i="19"/>
  <c r="A3676" i="19"/>
  <c r="A3664" i="19"/>
  <c r="A3647" i="19"/>
  <c r="A3635" i="19"/>
  <c r="A3594" i="19"/>
  <c r="A3549" i="19"/>
  <c r="A3543" i="19"/>
  <c r="A3531" i="19"/>
  <c r="A3519" i="19"/>
  <c r="A3507" i="19"/>
  <c r="A3466" i="19"/>
  <c r="A3439" i="19"/>
  <c r="A3411" i="19"/>
  <c r="A3349" i="19"/>
  <c r="A3253" i="19"/>
  <c r="A3232" i="19"/>
  <c r="A3208" i="19"/>
  <c r="A3203" i="19"/>
  <c r="A3167" i="19"/>
  <c r="A3099" i="19"/>
  <c r="A3027" i="19"/>
  <c r="A2995" i="19"/>
  <c r="A2963" i="19"/>
  <c r="A2931" i="19"/>
  <c r="A2899" i="19"/>
  <c r="A2867" i="19"/>
  <c r="A2395" i="19"/>
  <c r="A2375" i="19"/>
  <c r="A2370" i="19"/>
  <c r="A3772" i="19"/>
  <c r="A3656" i="19"/>
  <c r="A3447" i="19"/>
  <c r="A3403" i="19"/>
  <c r="A3373" i="19"/>
  <c r="A3357" i="19"/>
  <c r="A3341" i="19"/>
  <c r="A3325" i="19"/>
  <c r="A3309" i="19"/>
  <c r="A3293" i="19"/>
  <c r="A3277" i="19"/>
  <c r="A3261" i="19"/>
  <c r="A3245" i="19"/>
  <c r="A3229" i="19"/>
  <c r="A3213" i="19"/>
  <c r="A3197" i="19"/>
  <c r="A3181" i="19"/>
  <c r="A3157" i="19"/>
  <c r="A3151" i="19"/>
  <c r="A3111" i="19"/>
  <c r="A3103" i="19"/>
  <c r="A3095" i="19"/>
  <c r="A3087" i="19"/>
  <c r="A3079" i="19"/>
  <c r="A3071" i="19"/>
  <c r="A3063" i="19"/>
  <c r="A3055" i="19"/>
  <c r="A3047" i="19"/>
  <c r="A3039" i="19"/>
  <c r="A3031" i="19"/>
  <c r="A3023" i="19"/>
  <c r="A3015" i="19"/>
  <c r="A3007" i="19"/>
  <c r="A2999" i="19"/>
  <c r="A2991" i="19"/>
  <c r="A2983" i="19"/>
  <c r="A2975" i="19"/>
  <c r="A2967" i="19"/>
  <c r="A2959" i="19"/>
  <c r="A2951" i="19"/>
  <c r="A2943" i="19"/>
  <c r="A2935" i="19"/>
  <c r="A2927" i="19"/>
  <c r="A2919" i="19"/>
  <c r="A2911" i="19"/>
  <c r="A2903" i="19"/>
  <c r="A2895" i="19"/>
  <c r="A2887" i="19"/>
  <c r="A2879" i="19"/>
  <c r="A2871" i="19"/>
  <c r="A2863" i="19"/>
  <c r="A2855" i="19"/>
  <c r="A2847" i="19"/>
  <c r="A2839" i="19"/>
  <c r="A2814" i="19"/>
  <c r="A2789" i="19"/>
  <c r="A2740" i="19"/>
  <c r="A2710" i="19"/>
  <c r="A2545" i="19"/>
  <c r="A2485" i="19"/>
  <c r="A3163" i="19"/>
  <c r="A3143" i="19"/>
  <c r="A3135" i="19"/>
  <c r="A3127" i="19"/>
  <c r="A3119" i="19"/>
  <c r="A2757" i="19"/>
  <c r="A2700" i="19"/>
  <c r="A2636" i="19"/>
  <c r="A2433" i="19"/>
  <c r="A3153" i="19"/>
  <c r="A3147" i="19"/>
  <c r="A3139" i="19"/>
  <c r="A3131" i="19"/>
  <c r="A3123" i="19"/>
  <c r="A2836" i="19"/>
  <c r="A2786" i="19"/>
  <c r="A2761" i="19"/>
  <c r="A2736" i="19"/>
  <c r="A2726" i="19"/>
  <c r="A2716" i="19"/>
  <c r="A2669" i="19"/>
  <c r="A2629" i="19"/>
  <c r="A2571" i="19"/>
  <c r="A2533" i="19"/>
  <c r="A2443" i="19"/>
  <c r="A2421" i="19"/>
  <c r="A2400" i="19"/>
  <c r="A2378" i="19"/>
  <c r="A2689" i="19"/>
  <c r="A2625" i="19"/>
  <c r="A2561" i="19"/>
  <c r="A2501" i="19"/>
  <c r="A2429" i="19"/>
  <c r="A2423" i="19"/>
  <c r="A2388" i="19"/>
  <c r="A2383" i="19"/>
  <c r="A2343" i="19"/>
  <c r="A2729" i="19"/>
  <c r="A2657" i="19"/>
  <c r="A2565" i="19"/>
  <c r="A2512" i="19"/>
  <c r="A2497" i="19"/>
  <c r="A2416" i="19"/>
  <c r="A2384" i="19"/>
  <c r="A2362" i="19"/>
  <c r="A2356" i="19"/>
  <c r="A2339" i="19"/>
  <c r="A2311" i="19"/>
  <c r="A2098" i="19"/>
  <c r="A1902" i="19"/>
  <c r="A1838" i="19"/>
  <c r="A2697" i="19"/>
  <c r="A2645" i="19"/>
  <c r="A2577" i="19"/>
  <c r="A2517" i="19"/>
  <c r="A2449" i="19"/>
  <c r="A2437" i="19"/>
  <c r="A2425" i="19"/>
  <c r="A2392" i="19"/>
  <c r="A2314" i="19"/>
  <c r="A1742" i="19"/>
  <c r="A1694" i="19"/>
  <c r="A1516" i="19"/>
  <c r="A1324" i="19"/>
  <c r="A1315" i="19"/>
  <c r="A1551" i="19"/>
  <c r="A1399" i="19"/>
  <c r="A2708" i="19"/>
  <c r="A2661" i="19"/>
  <c r="A2637" i="19"/>
  <c r="A2549" i="19"/>
  <c r="A2496" i="19"/>
  <c r="A2481" i="19"/>
  <c r="A2399" i="19"/>
  <c r="A2351" i="19"/>
  <c r="A2323" i="19"/>
  <c r="A2258" i="19"/>
  <c r="A2002" i="19"/>
  <c r="A1710" i="19"/>
  <c r="A2681" i="19"/>
  <c r="A2665" i="19"/>
  <c r="A2649" i="19"/>
  <c r="A2633" i="19"/>
  <c r="A2617" i="19"/>
  <c r="A2601" i="19"/>
  <c r="A2585" i="19"/>
  <c r="A2569" i="19"/>
  <c r="A2553" i="19"/>
  <c r="A2537" i="19"/>
  <c r="A2521" i="19"/>
  <c r="A2505" i="19"/>
  <c r="A2489" i="19"/>
  <c r="A2473" i="19"/>
  <c r="A2457" i="19"/>
  <c r="A2441" i="19"/>
  <c r="A2409" i="19"/>
  <c r="A2360" i="19"/>
  <c r="A2340" i="19"/>
  <c r="A2324" i="19"/>
  <c r="A2318" i="19"/>
  <c r="A2315" i="19"/>
  <c r="A2312" i="19"/>
  <c r="A2286" i="19"/>
  <c r="A2283" i="19"/>
  <c r="A2280" i="19"/>
  <c r="A2254" i="19"/>
  <c r="A2251" i="19"/>
  <c r="A2248" i="19"/>
  <c r="A2222" i="19"/>
  <c r="A2219" i="19"/>
  <c r="A2216" i="19"/>
  <c r="A2190" i="19"/>
  <c r="A2187" i="19"/>
  <c r="A2184" i="19"/>
  <c r="A2158" i="19"/>
  <c r="A2155" i="19"/>
  <c r="A2152" i="19"/>
  <c r="A2126" i="19"/>
  <c r="A2123" i="19"/>
  <c r="A2120" i="19"/>
  <c r="A2094" i="19"/>
  <c r="A2062" i="19"/>
  <c r="A2030" i="19"/>
  <c r="A1998" i="19"/>
  <c r="A1966" i="19"/>
  <c r="A1934" i="19"/>
  <c r="A1923" i="19"/>
  <c r="A1655" i="19"/>
  <c r="A1640" i="19"/>
  <c r="A1572" i="19"/>
  <c r="A1488" i="19"/>
  <c r="A1420" i="19"/>
  <c r="A1372" i="19"/>
  <c r="A1291" i="19"/>
  <c r="A2413" i="19"/>
  <c r="A2396" i="19"/>
  <c r="A2380" i="19"/>
  <c r="A2364" i="19"/>
  <c r="A2347" i="19"/>
  <c r="A2331" i="19"/>
  <c r="A2298" i="19"/>
  <c r="A2295" i="19"/>
  <c r="A2292" i="19"/>
  <c r="A2266" i="19"/>
  <c r="A2263" i="19"/>
  <c r="A2260" i="19"/>
  <c r="A2234" i="19"/>
  <c r="A2231" i="19"/>
  <c r="A2228" i="19"/>
  <c r="A2202" i="19"/>
  <c r="A2199" i="19"/>
  <c r="A2196" i="19"/>
  <c r="A2170" i="19"/>
  <c r="A2167" i="19"/>
  <c r="A2164" i="19"/>
  <c r="A2138" i="19"/>
  <c r="A2135" i="19"/>
  <c r="A2132" i="19"/>
  <c r="A2106" i="19"/>
  <c r="A2074" i="19"/>
  <c r="A2042" i="19"/>
  <c r="A2010" i="19"/>
  <c r="A1978" i="19"/>
  <c r="A1946" i="19"/>
  <c r="A1643" i="19"/>
  <c r="A1575" i="19"/>
  <c r="A1536" i="19"/>
  <c r="A1491" i="19"/>
  <c r="A2348" i="19"/>
  <c r="A2332" i="19"/>
  <c r="A2302" i="19"/>
  <c r="A2299" i="19"/>
  <c r="A2296" i="19"/>
  <c r="A2270" i="19"/>
  <c r="A2267" i="19"/>
  <c r="A2264" i="19"/>
  <c r="A2238" i="19"/>
  <c r="A2235" i="19"/>
  <c r="A2232" i="19"/>
  <c r="A2206" i="19"/>
  <c r="A2203" i="19"/>
  <c r="A2200" i="19"/>
  <c r="A2174" i="19"/>
  <c r="A2171" i="19"/>
  <c r="A2168" i="19"/>
  <c r="A2142" i="19"/>
  <c r="A2139" i="19"/>
  <c r="A2136" i="19"/>
  <c r="A2110" i="19"/>
  <c r="A2078" i="19"/>
  <c r="A2046" i="19"/>
  <c r="A2014" i="19"/>
  <c r="A1982" i="19"/>
  <c r="A1950" i="19"/>
  <c r="A1905" i="19"/>
  <c r="A1889" i="19"/>
  <c r="A1873" i="19"/>
  <c r="A1857" i="19"/>
  <c r="A1841" i="19"/>
  <c r="A1825" i="19"/>
  <c r="A1809" i="19"/>
  <c r="A1793" i="19"/>
  <c r="A1777" i="19"/>
  <c r="A1761" i="19"/>
  <c r="A1745" i="19"/>
  <c r="A1729" i="19"/>
  <c r="A1713" i="19"/>
  <c r="A1697" i="19"/>
  <c r="A1681" i="19"/>
  <c r="A1662" i="19"/>
  <c r="A1629" i="19"/>
  <c r="A1580" i="19"/>
  <c r="A1554" i="19"/>
  <c r="A1475" i="19"/>
  <c r="A1327" i="19"/>
  <c r="A2308" i="19"/>
  <c r="A2282" i="19"/>
  <c r="A2279" i="19"/>
  <c r="A2276" i="19"/>
  <c r="A2250" i="19"/>
  <c r="A2247" i="19"/>
  <c r="A2244" i="19"/>
  <c r="A2218" i="19"/>
  <c r="A2215" i="19"/>
  <c r="A2212" i="19"/>
  <c r="A2186" i="19"/>
  <c r="A2183" i="19"/>
  <c r="A2180" i="19"/>
  <c r="A2154" i="19"/>
  <c r="A2151" i="19"/>
  <c r="A2148" i="19"/>
  <c r="A2122" i="19"/>
  <c r="A2119" i="19"/>
  <c r="A2090" i="19"/>
  <c r="A2058" i="19"/>
  <c r="A2026" i="19"/>
  <c r="A1994" i="19"/>
  <c r="A1962" i="19"/>
  <c r="A1930" i="19"/>
  <c r="A1919" i="19"/>
  <c r="A1665" i="19"/>
  <c r="A2294" i="19"/>
  <c r="A2262" i="19"/>
  <c r="A2230" i="19"/>
  <c r="A2198" i="19"/>
  <c r="A2166" i="19"/>
  <c r="A2134" i="19"/>
  <c r="A2102" i="19"/>
  <c r="A2070" i="19"/>
  <c r="A2038" i="19"/>
  <c r="A2006" i="19"/>
  <c r="A1974" i="19"/>
  <c r="A1942" i="19"/>
  <c r="A1922" i="19"/>
  <c r="A1637" i="19"/>
  <c r="A1459" i="19"/>
  <c r="A1703" i="19"/>
  <c r="A1687" i="19"/>
  <c r="A1671" i="19"/>
  <c r="A1613" i="19"/>
  <c r="A1596" i="19"/>
  <c r="A1584" i="19"/>
  <c r="A1545" i="19"/>
  <c r="A1924" i="19"/>
  <c r="A1900" i="19"/>
  <c r="A1884" i="19"/>
  <c r="A1868" i="19"/>
  <c r="A1852" i="19"/>
  <c r="A1836" i="19"/>
  <c r="A1820" i="19"/>
  <c r="A1804" i="19"/>
  <c r="A1788" i="19"/>
  <c r="A1772" i="19"/>
  <c r="A1756" i="19"/>
  <c r="A1740" i="19"/>
  <c r="A1724" i="19"/>
  <c r="A1708" i="19"/>
  <c r="A1692" i="19"/>
  <c r="A1676" i="19"/>
  <c r="A1660" i="19"/>
  <c r="A1630" i="19"/>
  <c r="A1588" i="19"/>
  <c r="A1463" i="19"/>
  <c r="A1907" i="19"/>
  <c r="A1891" i="19"/>
  <c r="A1875" i="19"/>
  <c r="A1859" i="19"/>
  <c r="A1843" i="19"/>
  <c r="A1827" i="19"/>
  <c r="A1811" i="19"/>
  <c r="A1795" i="19"/>
  <c r="A1779" i="19"/>
  <c r="A1763" i="19"/>
  <c r="A1747" i="19"/>
  <c r="A1731" i="19"/>
  <c r="A1715" i="19"/>
  <c r="A1699" i="19"/>
  <c r="A1683" i="19"/>
  <c r="A1667" i="19"/>
  <c r="A1645" i="19"/>
  <c r="A1612" i="19"/>
  <c r="A1559" i="19"/>
  <c r="A1541" i="19"/>
  <c r="A1535" i="19"/>
  <c r="A1515" i="19"/>
  <c r="A1485" i="19"/>
  <c r="A1260" i="19"/>
  <c r="A1007" i="19"/>
  <c r="A1908" i="19"/>
  <c r="A1892" i="19"/>
  <c r="A1876" i="19"/>
  <c r="A1860" i="19"/>
  <c r="A1844" i="19"/>
  <c r="A1828" i="19"/>
  <c r="A1812" i="19"/>
  <c r="A1796" i="19"/>
  <c r="A1780" i="19"/>
  <c r="A1764" i="19"/>
  <c r="A1748" i="19"/>
  <c r="A1732" i="19"/>
  <c r="A1716" i="19"/>
  <c r="A1700" i="19"/>
  <c r="A1684" i="19"/>
  <c r="A1668" i="19"/>
  <c r="A1652" i="19"/>
  <c r="A1566" i="19"/>
  <c r="A1481" i="19"/>
  <c r="A1472" i="19"/>
  <c r="A1453" i="19"/>
  <c r="A1244" i="19"/>
  <c r="A1165" i="19"/>
  <c r="A1155" i="19"/>
  <c r="A1068" i="19"/>
  <c r="A964" i="19"/>
  <c r="A959" i="19"/>
  <c r="A1912" i="19"/>
  <c r="A1899" i="19"/>
  <c r="A1883" i="19"/>
  <c r="A1867" i="19"/>
  <c r="A1851" i="19"/>
  <c r="A1835" i="19"/>
  <c r="A1819" i="19"/>
  <c r="A1803" i="19"/>
  <c r="A1787" i="19"/>
  <c r="A1771" i="19"/>
  <c r="A1755" i="19"/>
  <c r="A1739" i="19"/>
  <c r="A1723" i="19"/>
  <c r="A1707" i="19"/>
  <c r="A1691" i="19"/>
  <c r="A1675" i="19"/>
  <c r="A1659" i="19"/>
  <c r="A1623" i="19"/>
  <c r="A1605" i="19"/>
  <c r="A1599" i="19"/>
  <c r="A1581" i="19"/>
  <c r="A1548" i="19"/>
  <c r="A1511" i="19"/>
  <c r="A1465" i="19"/>
  <c r="A1415" i="19"/>
  <c r="A1359" i="19"/>
  <c r="A1356" i="19"/>
  <c r="A1296" i="19"/>
  <c r="A943" i="19"/>
  <c r="A1916" i="19"/>
  <c r="A1896" i="19"/>
  <c r="A1880" i="19"/>
  <c r="A1864" i="19"/>
  <c r="A1848" i="19"/>
  <c r="A1832" i="19"/>
  <c r="A1816" i="19"/>
  <c r="A1800" i="19"/>
  <c r="A1784" i="19"/>
  <c r="A1768" i="19"/>
  <c r="A1752" i="19"/>
  <c r="A1736" i="19"/>
  <c r="A1720" i="19"/>
  <c r="A1704" i="19"/>
  <c r="A1688" i="19"/>
  <c r="A1672" i="19"/>
  <c r="A1656" i="19"/>
  <c r="A1620" i="19"/>
  <c r="A1534" i="19"/>
  <c r="A1495" i="19"/>
  <c r="A1424" i="19"/>
  <c r="A1405" i="19"/>
  <c r="A1388" i="19"/>
  <c r="A1376" i="19"/>
  <c r="A1332" i="19"/>
  <c r="A1272" i="19"/>
  <c r="A1207" i="19"/>
  <c r="A1920" i="19"/>
  <c r="A1903" i="19"/>
  <c r="A1887" i="19"/>
  <c r="A1871" i="19"/>
  <c r="A1855" i="19"/>
  <c r="A1839" i="19"/>
  <c r="A1823" i="19"/>
  <c r="A1807" i="19"/>
  <c r="A1791" i="19"/>
  <c r="A1775" i="19"/>
  <c r="A1759" i="19"/>
  <c r="A1743" i="19"/>
  <c r="A1727" i="19"/>
  <c r="A1711" i="19"/>
  <c r="A1695" i="19"/>
  <c r="A1679" i="19"/>
  <c r="A1663" i="19"/>
  <c r="A1644" i="19"/>
  <c r="A1591" i="19"/>
  <c r="A1573" i="19"/>
  <c r="A1567" i="19"/>
  <c r="A1549" i="19"/>
  <c r="A1517" i="19"/>
  <c r="A1479" i="19"/>
  <c r="A1441" i="19"/>
  <c r="A1427" i="19"/>
  <c r="A1391" i="19"/>
  <c r="A1379" i="19"/>
  <c r="A1255" i="19"/>
  <c r="A1171" i="19"/>
  <c r="A1525" i="19"/>
  <c r="A1509" i="19"/>
  <c r="A1493" i="19"/>
  <c r="A1477" i="19"/>
  <c r="A1461" i="19"/>
  <c r="A1449" i="19"/>
  <c r="A1437" i="19"/>
  <c r="A1428" i="19"/>
  <c r="A1321" i="19"/>
  <c r="A1316" i="19"/>
  <c r="A1300" i="19"/>
  <c r="A1292" i="19"/>
  <c r="A1265" i="19"/>
  <c r="A1251" i="19"/>
  <c r="A1232" i="19"/>
  <c r="A1224" i="19"/>
  <c r="A1193" i="19"/>
  <c r="A1177" i="19"/>
  <c r="A1101" i="19"/>
  <c r="A1091" i="19"/>
  <c r="A1049" i="19"/>
  <c r="A987" i="19"/>
  <c r="A920" i="19"/>
  <c r="A904" i="19"/>
  <c r="A856" i="19"/>
  <c r="A795" i="19"/>
  <c r="A1385" i="19"/>
  <c r="A1373" i="19"/>
  <c r="A1309" i="19"/>
  <c r="A1252" i="19"/>
  <c r="A1247" i="19"/>
  <c r="A1236" i="19"/>
  <c r="A1213" i="19"/>
  <c r="A1200" i="19"/>
  <c r="A1144" i="19"/>
  <c r="A1092" i="19"/>
  <c r="A1076" i="19"/>
  <c r="A1063" i="19"/>
  <c r="A936" i="19"/>
  <c r="A883" i="19"/>
  <c r="A827" i="19"/>
  <c r="A756" i="19"/>
  <c r="A727" i="19"/>
  <c r="A716" i="19"/>
  <c r="A1457" i="19"/>
  <c r="A1433" i="19"/>
  <c r="A1421" i="19"/>
  <c r="A1412" i="19"/>
  <c r="A1348" i="19"/>
  <c r="A1304" i="19"/>
  <c r="A1261" i="19"/>
  <c r="A1216" i="19"/>
  <c r="A1184" i="19"/>
  <c r="A1168" i="19"/>
  <c r="A1160" i="19"/>
  <c r="A1129" i="19"/>
  <c r="A1113" i="19"/>
  <c r="A1040" i="19"/>
  <c r="A1032" i="19"/>
  <c r="A976" i="19"/>
  <c r="A971" i="19"/>
  <c r="A967" i="19"/>
  <c r="A888" i="19"/>
  <c r="A879" i="19"/>
  <c r="A1521" i="19"/>
  <c r="A1505" i="19"/>
  <c r="A1489" i="19"/>
  <c r="A1473" i="19"/>
  <c r="A1460" i="19"/>
  <c r="A1377" i="19"/>
  <c r="A1357" i="19"/>
  <c r="A1351" i="19"/>
  <c r="A1328" i="19"/>
  <c r="A1297" i="19"/>
  <c r="A1284" i="19"/>
  <c r="A1273" i="19"/>
  <c r="A1229" i="19"/>
  <c r="A1219" i="19"/>
  <c r="A1203" i="19"/>
  <c r="A1119" i="19"/>
  <c r="A1108" i="19"/>
  <c r="A1085" i="19"/>
  <c r="A1012" i="19"/>
  <c r="A984" i="19"/>
  <c r="A780" i="19"/>
  <c r="A771" i="19"/>
  <c r="A759" i="19"/>
  <c r="A1281" i="19"/>
  <c r="A1257" i="19"/>
  <c r="A1245" i="19"/>
  <c r="A1181" i="19"/>
  <c r="A1117" i="19"/>
  <c r="A1053" i="19"/>
  <c r="A880" i="19"/>
  <c r="A809" i="19"/>
  <c r="A555" i="19"/>
  <c r="A500" i="19"/>
  <c r="A314" i="19"/>
  <c r="A1024" i="19"/>
  <c r="A891" i="19"/>
  <c r="A872" i="19"/>
  <c r="A762" i="19"/>
  <c r="A730" i="19"/>
  <c r="A568" i="19"/>
  <c r="A513" i="19"/>
  <c r="A267" i="19"/>
  <c r="A1313" i="19"/>
  <c r="A1289" i="19"/>
  <c r="A1277" i="19"/>
  <c r="A1268" i="19"/>
  <c r="A1197" i="19"/>
  <c r="A1133" i="19"/>
  <c r="A1069" i="19"/>
  <c r="A1003" i="19"/>
  <c r="A979" i="19"/>
  <c r="A944" i="19"/>
  <c r="A939" i="19"/>
  <c r="A859" i="19"/>
  <c r="A840" i="19"/>
  <c r="A767" i="19"/>
  <c r="A752" i="19"/>
  <c r="A738" i="19"/>
  <c r="A683" i="19"/>
  <c r="A628" i="19"/>
  <c r="A604" i="19"/>
  <c r="A484" i="19"/>
  <c r="A448" i="19"/>
  <c r="A146" i="19"/>
  <c r="A1072" i="19"/>
  <c r="A1044" i="19"/>
  <c r="A1008" i="19"/>
  <c r="A907" i="19"/>
  <c r="A823" i="19"/>
  <c r="A700" i="19"/>
  <c r="A571" i="19"/>
  <c r="A552" i="19"/>
  <c r="A832" i="19"/>
  <c r="A824" i="19"/>
  <c r="A803" i="19"/>
  <c r="A792" i="19"/>
  <c r="A784" i="19"/>
  <c r="A745" i="19"/>
  <c r="A703" i="19"/>
  <c r="A677" i="19"/>
  <c r="A664" i="19"/>
  <c r="A609" i="19"/>
  <c r="A588" i="19"/>
  <c r="A575" i="19"/>
  <c r="A549" i="19"/>
  <c r="A536" i="19"/>
  <c r="A481" i="19"/>
  <c r="A393" i="19"/>
  <c r="A376" i="19"/>
  <c r="A283" i="19"/>
  <c r="A219" i="19"/>
  <c r="A17" i="19"/>
  <c r="B6" i="19" s="1"/>
  <c r="A799" i="19"/>
  <c r="A788" i="19"/>
  <c r="A785" i="19"/>
  <c r="A770" i="19"/>
  <c r="A657" i="19"/>
  <c r="A636" i="19"/>
  <c r="A623" i="19"/>
  <c r="A597" i="19"/>
  <c r="A584" i="19"/>
  <c r="A529" i="19"/>
  <c r="A508" i="19"/>
  <c r="A495" i="19"/>
  <c r="A457" i="19"/>
  <c r="A404" i="19"/>
  <c r="A401" i="19"/>
  <c r="A382" i="19"/>
  <c r="A354" i="19"/>
  <c r="A289" i="19"/>
  <c r="A225" i="19"/>
  <c r="A203" i="19"/>
  <c r="A118" i="19"/>
  <c r="A828" i="19"/>
  <c r="A820" i="19"/>
  <c r="A817" i="19"/>
  <c r="A802" i="19"/>
  <c r="A717" i="19"/>
  <c r="A673" i="19"/>
  <c r="A652" i="19"/>
  <c r="A639" i="19"/>
  <c r="A613" i="19"/>
  <c r="A600" i="19"/>
  <c r="A545" i="19"/>
  <c r="A524" i="19"/>
  <c r="A511" i="19"/>
  <c r="A485" i="19"/>
  <c r="A449" i="19"/>
  <c r="A429" i="19"/>
  <c r="A407" i="19"/>
  <c r="A386" i="19"/>
  <c r="A357" i="19"/>
  <c r="A325" i="19"/>
  <c r="A251" i="19"/>
  <c r="A177" i="19"/>
  <c r="D244" i="10"/>
  <c r="E244" i="10" s="1"/>
  <c r="A781" i="19"/>
  <c r="A763" i="19"/>
  <c r="A739" i="19"/>
  <c r="A728" i="19"/>
  <c r="A720" i="19"/>
  <c r="A684" i="19"/>
  <c r="A671" i="19"/>
  <c r="A645" i="19"/>
  <c r="A632" i="19"/>
  <c r="A577" i="19"/>
  <c r="A556" i="19"/>
  <c r="A543" i="19"/>
  <c r="A517" i="19"/>
  <c r="A504" i="19"/>
  <c r="A460" i="19"/>
  <c r="A447" i="19"/>
  <c r="A419" i="19"/>
  <c r="A365" i="19"/>
  <c r="A299" i="19"/>
  <c r="A235" i="19"/>
  <c r="A185" i="19"/>
  <c r="B4" i="19"/>
  <c r="A456" i="19"/>
  <c r="A433" i="19"/>
  <c r="A405" i="19"/>
  <c r="A397" i="19"/>
  <c r="A358" i="19"/>
  <c r="A192" i="19"/>
  <c r="A149" i="19"/>
  <c r="A101" i="19"/>
  <c r="B7" i="19" s="1"/>
  <c r="A49" i="19"/>
  <c r="A461" i="19"/>
  <c r="A452" i="19"/>
  <c r="A423" i="19"/>
  <c r="A387" i="19"/>
  <c r="A347" i="19"/>
  <c r="A331" i="19"/>
  <c r="A315" i="19"/>
  <c r="A302" i="19"/>
  <c r="A286" i="19"/>
  <c r="A270" i="19"/>
  <c r="A254" i="19"/>
  <c r="A238" i="19"/>
  <c r="A222" i="19"/>
  <c r="A160" i="19"/>
  <c r="A141" i="19"/>
  <c r="A114" i="19"/>
  <c r="A81" i="19"/>
  <c r="A20" i="19"/>
  <c r="A464" i="19"/>
  <c r="A426" i="19"/>
  <c r="A390" i="19"/>
  <c r="A369" i="19"/>
  <c r="A334" i="19"/>
  <c r="A318" i="19"/>
  <c r="A453" i="19"/>
  <c r="A444" i="19"/>
  <c r="A430" i="19"/>
  <c r="A355" i="19"/>
  <c r="A295" i="19"/>
  <c r="A279" i="19"/>
  <c r="A263" i="19"/>
  <c r="A247" i="19"/>
  <c r="A231" i="19"/>
  <c r="A215" i="19"/>
  <c r="A84" i="19"/>
  <c r="C6" i="10"/>
  <c r="I13" i="4" s="1"/>
  <c r="E10" i="10"/>
  <c r="A193" i="19"/>
  <c r="A150" i="19"/>
  <c r="A117" i="19"/>
  <c r="A110" i="19"/>
  <c r="A65" i="19"/>
  <c r="A33" i="19"/>
  <c r="D401" i="10"/>
  <c r="E401" i="10" s="1"/>
  <c r="D281" i="10"/>
  <c r="E281" i="10" s="1"/>
  <c r="D146" i="10"/>
  <c r="E146" i="10" s="1"/>
  <c r="A85" i="19"/>
  <c r="A53" i="19"/>
  <c r="A21" i="19"/>
  <c r="D495" i="10"/>
  <c r="E495" i="10" s="1"/>
  <c r="D463" i="10"/>
  <c r="E463" i="10" s="1"/>
  <c r="D431" i="10"/>
  <c r="E431" i="10" s="1"/>
  <c r="D364" i="10"/>
  <c r="E364" i="10" s="1"/>
  <c r="D116" i="10"/>
  <c r="E116" i="10" s="1"/>
  <c r="A94" i="19"/>
  <c r="A69" i="19"/>
  <c r="A37" i="19"/>
  <c r="D479" i="10"/>
  <c r="E479" i="10" s="1"/>
  <c r="D447" i="10"/>
  <c r="E447" i="10" s="1"/>
  <c r="D415" i="10"/>
  <c r="E415" i="10" s="1"/>
  <c r="D345" i="10"/>
  <c r="E345" i="10" s="1"/>
  <c r="A186" i="19"/>
  <c r="A136" i="19"/>
  <c r="A128" i="19"/>
  <c r="A72" i="19"/>
  <c r="A62" i="19"/>
  <c r="A40" i="19"/>
  <c r="A30" i="19"/>
  <c r="C7" i="4"/>
  <c r="B7" i="7" s="1"/>
  <c r="E7" i="7" s="1"/>
  <c r="A335" i="19"/>
  <c r="A319" i="19"/>
  <c r="A303" i="19"/>
  <c r="A287" i="19"/>
  <c r="A271" i="19"/>
  <c r="A255" i="19"/>
  <c r="A239" i="19"/>
  <c r="A223" i="19"/>
  <c r="A207" i="19"/>
  <c r="A189" i="19"/>
  <c r="A167" i="19"/>
  <c r="A125" i="19"/>
  <c r="A97" i="19"/>
  <c r="D236" i="10"/>
  <c r="E236" i="10" s="1"/>
  <c r="D95" i="10"/>
  <c r="E95" i="10" s="1"/>
  <c r="D91" i="10"/>
  <c r="E91" i="10" s="1"/>
  <c r="D78" i="10"/>
  <c r="E78" i="10" s="1"/>
  <c r="D353" i="10"/>
  <c r="E353" i="10" s="1"/>
  <c r="D289" i="10"/>
  <c r="E289" i="10" s="1"/>
  <c r="D212" i="10"/>
  <c r="E212" i="10" s="1"/>
  <c r="D203" i="10"/>
  <c r="E203" i="10" s="1"/>
  <c r="D180" i="10"/>
  <c r="E180" i="10" s="1"/>
  <c r="D171" i="10"/>
  <c r="E171" i="10" s="1"/>
  <c r="D52" i="10"/>
  <c r="E52" i="10" s="1"/>
  <c r="D369" i="10"/>
  <c r="E369" i="10" s="1"/>
  <c r="D305" i="10"/>
  <c r="E305" i="10" s="1"/>
  <c r="D241" i="10"/>
  <c r="E241" i="10" s="1"/>
  <c r="D36" i="10"/>
  <c r="E36" i="10" s="1"/>
  <c r="D140" i="10"/>
  <c r="E140" i="10" s="1"/>
  <c r="D108" i="10"/>
  <c r="E108" i="10" s="1"/>
  <c r="D76" i="10"/>
  <c r="E76" i="10" s="1"/>
  <c r="D213" i="10"/>
  <c r="E213" i="10" s="1"/>
  <c r="D197" i="10"/>
  <c r="E197" i="10" s="1"/>
  <c r="D181" i="10"/>
  <c r="E181" i="10" s="1"/>
  <c r="D165" i="10"/>
  <c r="E165" i="10" s="1"/>
  <c r="D132" i="10"/>
  <c r="E132" i="10" s="1"/>
  <c r="D100" i="10"/>
  <c r="E100" i="10" s="1"/>
  <c r="D68" i="10"/>
  <c r="E68" i="10" s="1"/>
  <c r="D227" i="10"/>
  <c r="E227" i="10" s="1"/>
  <c r="D211" i="10"/>
  <c r="E211" i="10" s="1"/>
  <c r="D195" i="10"/>
  <c r="E195" i="10" s="1"/>
  <c r="D179" i="10"/>
  <c r="E179" i="10" s="1"/>
  <c r="D163" i="10"/>
  <c r="E163" i="10" s="1"/>
  <c r="D145" i="10"/>
  <c r="E145" i="10" s="1"/>
  <c r="D113" i="10"/>
  <c r="E113" i="10" s="1"/>
  <c r="D81" i="10"/>
  <c r="E81" i="10" s="1"/>
  <c r="D49" i="10"/>
  <c r="E49" i="10" s="1"/>
  <c r="D41" i="10"/>
  <c r="E41" i="10" s="1"/>
  <c r="D35" i="10"/>
  <c r="E35" i="10" s="1"/>
  <c r="D22" i="10"/>
  <c r="E22" i="10" s="1"/>
  <c r="D147" i="10"/>
  <c r="E147" i="10" s="1"/>
  <c r="D115" i="10"/>
  <c r="E115" i="10" s="1"/>
  <c r="D83" i="10"/>
  <c r="E83" i="10" s="1"/>
  <c r="D51" i="10"/>
  <c r="E51" i="10" s="1"/>
  <c r="D27" i="10"/>
  <c r="E27" i="10" s="1"/>
  <c r="D139" i="10"/>
  <c r="E139" i="10" s="1"/>
  <c r="D107" i="10"/>
  <c r="E107" i="10" s="1"/>
  <c r="D75" i="10"/>
  <c r="E75" i="10" s="1"/>
  <c r="D43" i="10"/>
  <c r="E43" i="10" s="1"/>
  <c r="B2" i="19" l="1"/>
  <c r="D8" i="4" s="1"/>
  <c r="B5" i="19"/>
  <c r="D10" i="4" s="1"/>
  <c r="B3" i="19"/>
  <c r="D9" i="4" s="1"/>
  <c r="D7" i="4" l="1"/>
</calcChain>
</file>

<file path=xl/sharedStrings.xml><?xml version="1.0" encoding="utf-8"?>
<sst xmlns="http://schemas.openxmlformats.org/spreadsheetml/2006/main" count="57761" uniqueCount="4021">
  <si>
    <t>bobharp2</t>
  </si>
  <si>
    <t>VE2562.1</t>
  </si>
  <si>
    <t>VE2564.1</t>
  </si>
  <si>
    <t>VE2563.1</t>
  </si>
  <si>
    <t>VE2565.1</t>
  </si>
  <si>
    <t>ANTONIOB</t>
  </si>
  <si>
    <t>VE2566.1</t>
  </si>
  <si>
    <t>VE2567.1</t>
  </si>
  <si>
    <t>VE2568.1</t>
  </si>
  <si>
    <t>VE2569.1</t>
  </si>
  <si>
    <t>WGR Canada Inc.</t>
  </si>
  <si>
    <t>PALLISER</t>
  </si>
  <si>
    <t>VE2581.1</t>
  </si>
  <si>
    <t>US WTI Index     KOCH P+                 Jul01           USD/bl/d</t>
  </si>
  <si>
    <t>VE2583.1</t>
  </si>
  <si>
    <t>VE2585.1</t>
  </si>
  <si>
    <t>US Gas Daily     TCO Pool                05-30Jun01      USD/MM</t>
  </si>
  <si>
    <t>cward00001</t>
  </si>
  <si>
    <t>East-MKTEAST</t>
  </si>
  <si>
    <t>VE2586.1</t>
  </si>
  <si>
    <t>AEC Marketing</t>
  </si>
  <si>
    <t>emullane1</t>
  </si>
  <si>
    <t>VE2590.1</t>
  </si>
  <si>
    <t>VE2596.1</t>
  </si>
  <si>
    <t>VE2602.1</t>
  </si>
  <si>
    <t>US Gas Phy       TGT Z-SL                05-30Jun01      USD/MM</t>
  </si>
  <si>
    <t>VE2614.1</t>
  </si>
  <si>
    <t>VE2621.1</t>
  </si>
  <si>
    <t>VE2629.1</t>
  </si>
  <si>
    <t>VE2640.1</t>
  </si>
  <si>
    <t>VE2644.1</t>
  </si>
  <si>
    <t>CHADALEX</t>
  </si>
  <si>
    <t>SCOTTK01</t>
  </si>
  <si>
    <t>VE2657.1</t>
  </si>
  <si>
    <t>jamesbuff</t>
  </si>
  <si>
    <t>VE2679.1</t>
  </si>
  <si>
    <t>VE2678.1 / 827566</t>
  </si>
  <si>
    <t>VE2681.1</t>
  </si>
  <si>
    <t>VE2684.1</t>
  </si>
  <si>
    <t>VE2682.1</t>
  </si>
  <si>
    <t>ctm00001</t>
  </si>
  <si>
    <t>VE2683.1</t>
  </si>
  <si>
    <t>TimBarth</t>
  </si>
  <si>
    <t>VE2688.1</t>
  </si>
  <si>
    <t>KARLASCHO</t>
  </si>
  <si>
    <t>TMVMET01</t>
  </si>
  <si>
    <t>VE2692.1</t>
  </si>
  <si>
    <t>VE2694.1</t>
  </si>
  <si>
    <t>brucewest</t>
  </si>
  <si>
    <t>CAN Gas Phy      NIT                     05Jun01         CAD/GJ</t>
  </si>
  <si>
    <t>VE2697.1</t>
  </si>
  <si>
    <t>US Pwr Fin Swap  ISO NE Peak             Sep01           USD/MWh</t>
  </si>
  <si>
    <t>VE2700.1</t>
  </si>
  <si>
    <t>VE2703.1</t>
  </si>
  <si>
    <t>VE2704.1</t>
  </si>
  <si>
    <t>UETINGAS02</t>
  </si>
  <si>
    <t>VE2706.1</t>
  </si>
  <si>
    <t>CAN Gas Phy      Niagara, TCPL           05Jun01         USD/MM</t>
  </si>
  <si>
    <t>FPL Energy Power Marketing, Inc.</t>
  </si>
  <si>
    <t>jwallace1</t>
  </si>
  <si>
    <t>VE2710.1</t>
  </si>
  <si>
    <t>US PLCapNNG Frm  Demarc29-EDubq R+C      05Jun01         USD/MM</t>
  </si>
  <si>
    <t>COLEYGAYNO</t>
  </si>
  <si>
    <t>McMillanL</t>
  </si>
  <si>
    <t>Richardson Energy Marketing, Ltd.</t>
  </si>
  <si>
    <t>GASMANO1</t>
  </si>
  <si>
    <t>VE2718.1</t>
  </si>
  <si>
    <t>US PLCapNNG Frm  Demarc29-Jnsvl R+C      05Jun01         USD/MM</t>
  </si>
  <si>
    <t>VE2724.1</t>
  </si>
  <si>
    <t>VE2725.1</t>
  </si>
  <si>
    <t>VE2726.1</t>
  </si>
  <si>
    <t>VE2730.1</t>
  </si>
  <si>
    <t>VE2731.1</t>
  </si>
  <si>
    <t>VE2732.1</t>
  </si>
  <si>
    <t>VE2739.1</t>
  </si>
  <si>
    <t>US Gas Phy       Harper                  05Jun01         USD/MM</t>
  </si>
  <si>
    <t>txuetcdc</t>
  </si>
  <si>
    <t>Midland Cogeneration Venture Limited Partnership</t>
  </si>
  <si>
    <t>ADM26117</t>
  </si>
  <si>
    <t>patinjef</t>
  </si>
  <si>
    <t>VE2743.1</t>
  </si>
  <si>
    <t>VE2744.1</t>
  </si>
  <si>
    <t>VE2746.1</t>
  </si>
  <si>
    <t>VE2745.1</t>
  </si>
  <si>
    <t>KEVMASEK</t>
  </si>
  <si>
    <t>VE2747.1</t>
  </si>
  <si>
    <t>MOOREROB</t>
  </si>
  <si>
    <t>US Gas Basis     NNG Demarc              Jul01           USD/MM</t>
  </si>
  <si>
    <t>VE2749.1</t>
  </si>
  <si>
    <t>VE2752.1</t>
  </si>
  <si>
    <t>terwilson</t>
  </si>
  <si>
    <t>jwilmotte</t>
  </si>
  <si>
    <t>VE2758.1</t>
  </si>
  <si>
    <t>VE2759.1</t>
  </si>
  <si>
    <t>VE2760.1</t>
  </si>
  <si>
    <t>VE2761.1</t>
  </si>
  <si>
    <t>VE2762.1</t>
  </si>
  <si>
    <t>LYONSTIM</t>
  </si>
  <si>
    <t>VE2766.1</t>
  </si>
  <si>
    <t>VE2768.1</t>
  </si>
  <si>
    <t>VE2772.1</t>
  </si>
  <si>
    <t>VE2771.1 / 827908</t>
  </si>
  <si>
    <t>eplateis</t>
  </si>
  <si>
    <t>VE2773.1</t>
  </si>
  <si>
    <t>Ashland Specialty Chemicals Company</t>
  </si>
  <si>
    <t>ADM07229</t>
  </si>
  <si>
    <t>bpazmsr11</t>
  </si>
  <si>
    <t>US Pwr Phy Firm  PJM-W Peak              Jul-Aug02       USD/MWh</t>
  </si>
  <si>
    <t>US Gas Fin Opt   NYMEX        EP4.0      Jul01           USD/MM-L</t>
  </si>
  <si>
    <t>txuetcma</t>
  </si>
  <si>
    <t>VE2780.1</t>
  </si>
  <si>
    <t>HOGANMAT</t>
  </si>
  <si>
    <t>VE2784.1</t>
  </si>
  <si>
    <t>VE2786.1</t>
  </si>
  <si>
    <t>VE2787.1</t>
  </si>
  <si>
    <t>EPMELPgs</t>
  </si>
  <si>
    <t>US Pwr Phy CAISO NP15 Peak               06-30Jun01      USD/MWh</t>
  </si>
  <si>
    <t>US Gas Basis     EP Permian              Nov01-Mar02     USD/MM</t>
  </si>
  <si>
    <t>EPMELPbag</t>
  </si>
  <si>
    <t>VE2788.1</t>
  </si>
  <si>
    <t>Wild Goose Storage Inc.</t>
  </si>
  <si>
    <t>daberle3</t>
  </si>
  <si>
    <t>blfrench</t>
  </si>
  <si>
    <t>AZ2244668</t>
  </si>
  <si>
    <t>VE2792.1</t>
  </si>
  <si>
    <t>US Gas Fin Opt   NYMEX        EC5.0      Aug01           USD/MM-L</t>
  </si>
  <si>
    <t>VE2794.1</t>
  </si>
  <si>
    <t>benninger</t>
  </si>
  <si>
    <t>VE2796.1</t>
  </si>
  <si>
    <t>VE2798.1</t>
  </si>
  <si>
    <t>ksharbert</t>
  </si>
  <si>
    <t>VE2803.1</t>
  </si>
  <si>
    <t>US Gas Phy       NGPL Midcont            05-30Jun01      USD/MM</t>
  </si>
  <si>
    <t>VE2805.1</t>
  </si>
  <si>
    <t>VE2811.1</t>
  </si>
  <si>
    <t>CAN Gas PhyBasis Dawn                    Nov01-Mar02     USD/MM</t>
  </si>
  <si>
    <t>VE2808.1 / 828042</t>
  </si>
  <si>
    <t>VE2812.1</t>
  </si>
  <si>
    <t>VE2815.1</t>
  </si>
  <si>
    <t>VE2821.1</t>
  </si>
  <si>
    <t>VE2822.1</t>
  </si>
  <si>
    <t>aplander</t>
  </si>
  <si>
    <t>VE2824.1</t>
  </si>
  <si>
    <t>VE2828.1</t>
  </si>
  <si>
    <t>conoverc</t>
  </si>
  <si>
    <t>VE2829.1</t>
  </si>
  <si>
    <t>VE2830.1</t>
  </si>
  <si>
    <t>VE2832.1</t>
  </si>
  <si>
    <t>US Gas Basis     GD/D TZ6NY-HHub         Aug01           USD/MM</t>
  </si>
  <si>
    <t>VE2833.1</t>
  </si>
  <si>
    <t>VE2834.1</t>
  </si>
  <si>
    <t>US Gas Daily     Chicago                 05-30Jun01      USD/MM</t>
  </si>
  <si>
    <t>VE2838.1</t>
  </si>
  <si>
    <t>US Gas Basis     GD/D TZ6NY-HHub         Sep01           USD/MM</t>
  </si>
  <si>
    <t>VE2835.1</t>
  </si>
  <si>
    <t>VE2840.1</t>
  </si>
  <si>
    <t>jimboland</t>
  </si>
  <si>
    <t>US Gas Daily     Consumers Pwr           05-30Jun01      USD/MM</t>
  </si>
  <si>
    <t>VE2841.1</t>
  </si>
  <si>
    <t>VE2844.1</t>
  </si>
  <si>
    <t>VE2843.1</t>
  </si>
  <si>
    <t>VE2845.1</t>
  </si>
  <si>
    <t>VE2847.1</t>
  </si>
  <si>
    <t>VE2849.1</t>
  </si>
  <si>
    <t>VE2851.1</t>
  </si>
  <si>
    <t>VE2852.1</t>
  </si>
  <si>
    <t>VE2853.1</t>
  </si>
  <si>
    <t>VE2854.1</t>
  </si>
  <si>
    <t>VE2855.1</t>
  </si>
  <si>
    <t>VE2856.1</t>
  </si>
  <si>
    <t>VE2859.1</t>
  </si>
  <si>
    <t>VE2865.1</t>
  </si>
  <si>
    <t>VE2874.1</t>
  </si>
  <si>
    <t>Glencore Ltd.</t>
  </si>
  <si>
    <t>ADM48210</t>
  </si>
  <si>
    <t>VE2875.1</t>
  </si>
  <si>
    <t>Trammochem, a Division of Transammonia Inc.</t>
  </si>
  <si>
    <t>Petchems</t>
  </si>
  <si>
    <t>US Meth FOB Phy Fwd</t>
  </si>
  <si>
    <t>US METH FOB Phy  Houston                 Aug01           USD/Gl-b</t>
  </si>
  <si>
    <t>ADM99482</t>
  </si>
  <si>
    <t>LVITALI</t>
  </si>
  <si>
    <t>Methanol</t>
  </si>
  <si>
    <t>Enron Clean Fuels Company (Div. of EGLI)</t>
  </si>
  <si>
    <t>VE2873.1</t>
  </si>
  <si>
    <t>VE2876.1</t>
  </si>
  <si>
    <t>jleitnerp</t>
  </si>
  <si>
    <t>VE2877.1</t>
  </si>
  <si>
    <t>VE2880.1</t>
  </si>
  <si>
    <t>VE2883.1</t>
  </si>
  <si>
    <t>VE2882.1</t>
  </si>
  <si>
    <t>VE2881.1</t>
  </si>
  <si>
    <t>rickmcconn</t>
  </si>
  <si>
    <t>VE2884.1</t>
  </si>
  <si>
    <t>VE2886.1</t>
  </si>
  <si>
    <t>VE2894.1</t>
  </si>
  <si>
    <t>VE2896.1</t>
  </si>
  <si>
    <t>VE2898.1</t>
  </si>
  <si>
    <t>VE2901.1</t>
  </si>
  <si>
    <t>VE2903.1</t>
  </si>
  <si>
    <t>VE2904.1</t>
  </si>
  <si>
    <t>VE2907.1</t>
  </si>
  <si>
    <t>VE2911.1</t>
  </si>
  <si>
    <t>CAN Gas Basis    Sumas                   Jul01           USD/MM</t>
  </si>
  <si>
    <t>INTRA-CAND-BC</t>
  </si>
  <si>
    <t>VE2909.1</t>
  </si>
  <si>
    <t>VE2910.1</t>
  </si>
  <si>
    <t>VE2916.1</t>
  </si>
  <si>
    <t>VE2914.1</t>
  </si>
  <si>
    <t>VE2915.1</t>
  </si>
  <si>
    <t>VE2918.1</t>
  </si>
  <si>
    <t>sherriffj</t>
  </si>
  <si>
    <t>VE3720</t>
  </si>
  <si>
    <t>VE2919.1</t>
  </si>
  <si>
    <t>US Gas Basis     GD/D Pepl-HHub          05-30Jun01      USD/MM</t>
  </si>
  <si>
    <t>VE2917.1</t>
  </si>
  <si>
    <t>US Gas Basis     GD/D Demrc-HHub         05-30Jun01      USD/MM</t>
  </si>
  <si>
    <t>VE2920.1</t>
  </si>
  <si>
    <t>VE2922.1</t>
  </si>
  <si>
    <t>VE2923.1</t>
  </si>
  <si>
    <t>VE2924.1</t>
  </si>
  <si>
    <t>US Gas Daily     NNG Demarc              05-30Jun01      USD/MM</t>
  </si>
  <si>
    <t>HEBELNATE</t>
  </si>
  <si>
    <t>VE2929.1</t>
  </si>
  <si>
    <t>VE2930.1</t>
  </si>
  <si>
    <t>VE2931.1</t>
  </si>
  <si>
    <t>VE2933.1</t>
  </si>
  <si>
    <t>US Gas Daily     CIG(N.syst)             05-30Jun01      USD/MM</t>
  </si>
  <si>
    <t>VE2938.1</t>
  </si>
  <si>
    <t>US Gas Daily     NGPL TXOK East          05-30Jun01      USD/MM</t>
  </si>
  <si>
    <t>VE2939.1</t>
  </si>
  <si>
    <t>VE2941.1</t>
  </si>
  <si>
    <t>VE2943.1</t>
  </si>
  <si>
    <t>VE2944.1</t>
  </si>
  <si>
    <t>VE2949.1</t>
  </si>
  <si>
    <t>VE2951.1</t>
  </si>
  <si>
    <t>VE2958.1</t>
  </si>
  <si>
    <t>VE2959.1</t>
  </si>
  <si>
    <t>US Pwr Phy Firm  PALVE Peak              Jan-Dec03       USD/MWh</t>
  </si>
  <si>
    <t>wilmapyett</t>
  </si>
  <si>
    <t>US Pwr Phy Firm  NEPOOL Peak             Jan-Dec03       USD/MWh</t>
  </si>
  <si>
    <t>Kinder Morgan, Inc.</t>
  </si>
  <si>
    <t>hotelmotel</t>
  </si>
  <si>
    <t>VE2964.1</t>
  </si>
  <si>
    <t>VE2970.1</t>
  </si>
  <si>
    <t>VE2972.1</t>
  </si>
  <si>
    <t>KBENJAMIN1</t>
  </si>
  <si>
    <t>VE2973.1</t>
  </si>
  <si>
    <t>VE2976.1</t>
  </si>
  <si>
    <t>Helmerich &amp; Payne Energy Services, Inc.</t>
  </si>
  <si>
    <t>ADM99771</t>
  </si>
  <si>
    <t>VE2979.1</t>
  </si>
  <si>
    <t>CECILPARK</t>
  </si>
  <si>
    <t>VE2991.1</t>
  </si>
  <si>
    <t>VE2993.1</t>
  </si>
  <si>
    <t>VE2994.1</t>
  </si>
  <si>
    <t>VE2995.1</t>
  </si>
  <si>
    <t>US UNL Gasoline  Platts GC               Jul01           c/Gl-b</t>
  </si>
  <si>
    <t>ADM04583</t>
  </si>
  <si>
    <t>AQUILA1081</t>
  </si>
  <si>
    <t>VE2999.1</t>
  </si>
  <si>
    <t>VE3001.1</t>
  </si>
  <si>
    <t>VE3003.1</t>
  </si>
  <si>
    <t>US Gas Basis     TCO Pool                Sep01           USD/MM</t>
  </si>
  <si>
    <t>VE3007.1</t>
  </si>
  <si>
    <t>VE3008.1</t>
  </si>
  <si>
    <t>VE3010.1</t>
  </si>
  <si>
    <t>VE3011.1</t>
  </si>
  <si>
    <t>US Pwr Phy Firm  NEPOOL Peak             06Jun01         USD/MWh</t>
  </si>
  <si>
    <t>Scottish Power UK plc</t>
  </si>
  <si>
    <t>GREGORMCD</t>
  </si>
  <si>
    <t>US Gas Basis     HHub                    Nov01-Mar02     USD/MM</t>
  </si>
  <si>
    <t>VE3013.1</t>
  </si>
  <si>
    <t>VE3015.1</t>
  </si>
  <si>
    <t>VE3016.1</t>
  </si>
  <si>
    <t>VE3018.1</t>
  </si>
  <si>
    <t>VE3021.1</t>
  </si>
  <si>
    <t>VE3022.1</t>
  </si>
  <si>
    <t>US Gas Daily     KatyPltTailgate         05-30Jun01      USD/MM</t>
  </si>
  <si>
    <t>FT-KATY</t>
  </si>
  <si>
    <t>VE3020.1</t>
  </si>
  <si>
    <t>VE3023.1</t>
  </si>
  <si>
    <t>VE3026.1</t>
  </si>
  <si>
    <t>VE3028.1</t>
  </si>
  <si>
    <t>US Pwr Phy Firm  TVA Peak                Jun02           USD/MWh</t>
  </si>
  <si>
    <t>Midstream Energy Marketing, Inc.</t>
  </si>
  <si>
    <t>ADM98278</t>
  </si>
  <si>
    <t>VE3036.1</t>
  </si>
  <si>
    <t>VE3037.1</t>
  </si>
  <si>
    <t>US Gas Daily     Mich Con                05-30Jun01      USD/MM</t>
  </si>
  <si>
    <t>VE3040.1</t>
  </si>
  <si>
    <t>VE3038.1</t>
  </si>
  <si>
    <t>VE3042.1</t>
  </si>
  <si>
    <t>VE3043.1</t>
  </si>
  <si>
    <t>VE3045.1</t>
  </si>
  <si>
    <t>VE3044.1</t>
  </si>
  <si>
    <t>VE3049.1</t>
  </si>
  <si>
    <t>VE3055.1</t>
  </si>
  <si>
    <t>US Gas Basis     HSC                     Aug01           USD/MM</t>
  </si>
  <si>
    <t>VE3058.1</t>
  </si>
  <si>
    <t>US Pwr Phy Firm  PALVE Peak              06-30Jun01      USD/MWh</t>
  </si>
  <si>
    <t>VE3059.1</t>
  </si>
  <si>
    <t>VE3060.1</t>
  </si>
  <si>
    <t>US Gas Daily     Malin                   05-30Jun01      USD/MM</t>
  </si>
  <si>
    <t>VE3062.1</t>
  </si>
  <si>
    <t>VE3064.1</t>
  </si>
  <si>
    <t>VE3068.1</t>
  </si>
  <si>
    <t>VE3069.1</t>
  </si>
  <si>
    <t>STEVEHANCE</t>
  </si>
  <si>
    <t>VE3071.1 / 828530</t>
  </si>
  <si>
    <t>VE3072.1</t>
  </si>
  <si>
    <t>VE3074.1</t>
  </si>
  <si>
    <t>VE3075.1</t>
  </si>
  <si>
    <t>VE3078.1</t>
  </si>
  <si>
    <t>LEDBETTER</t>
  </si>
  <si>
    <t>Amerex Natural Gas I, Corp.</t>
  </si>
  <si>
    <t>JSCH1234</t>
  </si>
  <si>
    <t>VE3081.1</t>
  </si>
  <si>
    <t>VE3087.1</t>
  </si>
  <si>
    <t>VE3086.1</t>
  </si>
  <si>
    <t>VE3090.1</t>
  </si>
  <si>
    <t>VE3095.1</t>
  </si>
  <si>
    <t>US Gas Basis     HHub                    Jul-Oct01       USD/MM</t>
  </si>
  <si>
    <t>VE3094.1</t>
  </si>
  <si>
    <t>VE3096.1</t>
  </si>
  <si>
    <t>VE3111.1</t>
  </si>
  <si>
    <t>VE3113.1</t>
  </si>
  <si>
    <t>mikeflores</t>
  </si>
  <si>
    <t>VE3114.1</t>
  </si>
  <si>
    <t>VE3118.1</t>
  </si>
  <si>
    <t>VE3119.1</t>
  </si>
  <si>
    <t>Amerex Natural Gas I,orp.</t>
  </si>
  <si>
    <t>VE3120.1</t>
  </si>
  <si>
    <t>VE3121.1</t>
  </si>
  <si>
    <t>VE3123.1</t>
  </si>
  <si>
    <t>Cornerstone Propane, L.P.</t>
  </si>
  <si>
    <t>kaadmire</t>
  </si>
  <si>
    <t>VE3124.1</t>
  </si>
  <si>
    <t>VE3125.1</t>
  </si>
  <si>
    <t>US Pwr Phy Firm  COMED Peak              06-30Jun01      USD/MWh</t>
  </si>
  <si>
    <t>US Gas Basis     NWPL RkyMtn             Aug01           USD/MM</t>
  </si>
  <si>
    <t>VE3126.1</t>
  </si>
  <si>
    <t>US UNL Gasoline  Nymex NX2               Aug01           c/Gl-b</t>
  </si>
  <si>
    <t>VE3131.1</t>
  </si>
  <si>
    <t>US Gas Basis     GD/D DomSP-HHub         Jul01           USD/MM</t>
  </si>
  <si>
    <t>VE3133.1</t>
  </si>
  <si>
    <t>VE3134.1</t>
  </si>
  <si>
    <t>VE3135.1</t>
  </si>
  <si>
    <t>US Gas Basis     GD/D DomSP-HHub         Aug01           USD/MM</t>
  </si>
  <si>
    <t>VE3138.1</t>
  </si>
  <si>
    <t>US Gas Basis     Dom APP                 Aug01           USD/MM</t>
  </si>
  <si>
    <t>VE3140.1</t>
  </si>
  <si>
    <t>US Gas Daily     TENN Z-0                05-30Jun01      USD/MM</t>
  </si>
  <si>
    <t>RICHEASON</t>
  </si>
  <si>
    <t>VE3139.1</t>
  </si>
  <si>
    <t>US Gas Daily     TETCO STX               05-30Jun01      USD/MM</t>
  </si>
  <si>
    <t>VE3141.1</t>
  </si>
  <si>
    <t>VE3144.1</t>
  </si>
  <si>
    <t>VE3145.1</t>
  </si>
  <si>
    <t>US Pwr Phy Unp B ERCOT Peak              11-15Jun01      USD/MWh</t>
  </si>
  <si>
    <t>VE3148.1</t>
  </si>
  <si>
    <t>VE3150.1</t>
  </si>
  <si>
    <t>VE3151.1</t>
  </si>
  <si>
    <t>VE3159.1</t>
  </si>
  <si>
    <t>US Pwr Phy CAISO SP15 Peak               06-30Jun01      USD/MWh</t>
  </si>
  <si>
    <t>VE3167.1</t>
  </si>
  <si>
    <t>VE3166.1</t>
  </si>
  <si>
    <t>VE3168.1</t>
  </si>
  <si>
    <t>VE3171.1</t>
  </si>
  <si>
    <t>VE3170.1</t>
  </si>
  <si>
    <t>VE3173.1</t>
  </si>
  <si>
    <t>VE3175.1</t>
  </si>
  <si>
    <t>US Gas Basis     GD/M Mich Con           Jul01           USD/MM</t>
  </si>
  <si>
    <t>pfreyre2</t>
  </si>
  <si>
    <t>VE3176.1</t>
  </si>
  <si>
    <t>VE3177.1</t>
  </si>
  <si>
    <t>patriciac</t>
  </si>
  <si>
    <t>VE3178.1</t>
  </si>
  <si>
    <t>chpanter</t>
  </si>
  <si>
    <t>VE3183.1</t>
  </si>
  <si>
    <t>VE3185.1</t>
  </si>
  <si>
    <t>VE3187.1</t>
  </si>
  <si>
    <t>US Pwr Phy CAISO SP15 Peak               Jan-Dec03       USD/MWh</t>
  </si>
  <si>
    <t>VE3193.1</t>
  </si>
  <si>
    <t>VE3194.1</t>
  </si>
  <si>
    <t>VE3199.1</t>
  </si>
  <si>
    <t>VE3201.1</t>
  </si>
  <si>
    <t>Coastal States Trading Inc.</t>
  </si>
  <si>
    <t>ADM04460</t>
  </si>
  <si>
    <t>VE3206.1</t>
  </si>
  <si>
    <t>US Wthr CDD Swap DSM 100/20K             Jul01           USD/CDD</t>
  </si>
  <si>
    <t>VE3207.1</t>
  </si>
  <si>
    <t>VE3209.1</t>
  </si>
  <si>
    <t>VE3211.1</t>
  </si>
  <si>
    <t>VE3212.1</t>
  </si>
  <si>
    <t>VE3218.1</t>
  </si>
  <si>
    <t>US Gas Phy Index NGI APC/ANR WillCo      Jul-Oct01       USD/MM</t>
  </si>
  <si>
    <t>grecoinc</t>
  </si>
  <si>
    <t>EOLSMGR</t>
  </si>
  <si>
    <t>VE3225.1 / 828630</t>
  </si>
  <si>
    <t>UK Propane FOB Fin Swap - BPAP/Sonatrach</t>
  </si>
  <si>
    <t>Propane FOB Swap BPAP                    Jul01           USD/mt</t>
  </si>
  <si>
    <t>VE3227.1</t>
  </si>
  <si>
    <t>US Gas Phy Index Consumers NL1           Jul01           USD/MM</t>
  </si>
  <si>
    <t>VE3231.1 / 828636</t>
  </si>
  <si>
    <t>VE3233.1</t>
  </si>
  <si>
    <t>BP Oil Supply Company</t>
  </si>
  <si>
    <t>GRABINSG01</t>
  </si>
  <si>
    <t>VE3234.1</t>
  </si>
  <si>
    <t>VE3235.1</t>
  </si>
  <si>
    <t>VE3237.1</t>
  </si>
  <si>
    <t>VE3238.1</t>
  </si>
  <si>
    <t>VE3242.1</t>
  </si>
  <si>
    <t>VE3243.1</t>
  </si>
  <si>
    <t>VE3250.1</t>
  </si>
  <si>
    <t>VE3252.1</t>
  </si>
  <si>
    <t>VE3253.1</t>
  </si>
  <si>
    <t>US Wthr CDD Swap DSM 100/20K             Aug01           USD/CDD</t>
  </si>
  <si>
    <t>VE3256.1</t>
  </si>
  <si>
    <t>BEL Gas Phy      ZEE HUB                 05Jun01         p/th</t>
  </si>
  <si>
    <t>VE3258.1</t>
  </si>
  <si>
    <t>VE3259.1</t>
  </si>
  <si>
    <t>US Wthr CDD Swap CVG 100/20K             Jun01           USD/CDD</t>
  </si>
  <si>
    <t>VE3260.1</t>
  </si>
  <si>
    <t>VE3263.1</t>
  </si>
  <si>
    <t>scderer1</t>
  </si>
  <si>
    <t>VE3264.1</t>
  </si>
  <si>
    <t>VE3266.1</t>
  </si>
  <si>
    <t>MCCORMICK1</t>
  </si>
  <si>
    <t>SLTAYLOR</t>
  </si>
  <si>
    <t>VE3269.1</t>
  </si>
  <si>
    <t>VE3272.1</t>
  </si>
  <si>
    <t>VE3273.1</t>
  </si>
  <si>
    <t>VE3275.1</t>
  </si>
  <si>
    <t>VE3276.1</t>
  </si>
  <si>
    <t>VE3278.1</t>
  </si>
  <si>
    <t>CAN Gas Phy Index Firm West &lt; or = 1Mo</t>
  </si>
  <si>
    <t>CAN Gas PhyIndex NIT Monthly             Aug01           CAD/GJ</t>
  </si>
  <si>
    <t>VE3279.1 / 828676</t>
  </si>
  <si>
    <t>VE3282.1</t>
  </si>
  <si>
    <t>VE3283.1 / 828678</t>
  </si>
  <si>
    <t>VE3284.1 / 828680</t>
  </si>
  <si>
    <t>VE3285.1 / 828682</t>
  </si>
  <si>
    <t>US ResidOil Swap Platts No 6 NYH 1%      Jul01           USD/bl/m</t>
  </si>
  <si>
    <t>US Gas Basis     Transco St.65           Jul01           USD/MM</t>
  </si>
  <si>
    <t>VE3288.1</t>
  </si>
  <si>
    <t>VE3289.1</t>
  </si>
  <si>
    <t>VE3292.1</t>
  </si>
  <si>
    <t>VE3296.1</t>
  </si>
  <si>
    <t>VE3299.1</t>
  </si>
  <si>
    <t>VE3301.1</t>
  </si>
  <si>
    <t>AA3366990</t>
  </si>
  <si>
    <t>BRHUNTER</t>
  </si>
  <si>
    <t>VE3303.1</t>
  </si>
  <si>
    <t>VE3304.1</t>
  </si>
  <si>
    <t>HDESTEFA</t>
  </si>
  <si>
    <t>VE3312.1</t>
  </si>
  <si>
    <t>VE3313.1</t>
  </si>
  <si>
    <t>US Wthr CDD Swap PHL 100/20K             Jun01           USD/CDD</t>
  </si>
  <si>
    <t>MNGUYE2</t>
  </si>
  <si>
    <t>VE3315.1</t>
  </si>
  <si>
    <t>BILLYMAC</t>
  </si>
  <si>
    <t>US Wthr CDD Swap LGA 100/20K             Jun01           USD/CDD</t>
  </si>
  <si>
    <t>US Gas Basis     NWPL RkyMtn             Sep01           USD/MM</t>
  </si>
  <si>
    <t>VE3318.1</t>
  </si>
  <si>
    <t>VE3332.1 / 828704</t>
  </si>
  <si>
    <t>sjamison</t>
  </si>
  <si>
    <t>VE3333.1</t>
  </si>
  <si>
    <t>VE3337.1</t>
  </si>
  <si>
    <t>VE3345.1</t>
  </si>
  <si>
    <t>US Pwr Fin Swap  ISO NY Z-J Peak         06-08Jun01      USD/MWh</t>
  </si>
  <si>
    <t>VE3351.1</t>
  </si>
  <si>
    <t>US PurityEthane Fin Swap</t>
  </si>
  <si>
    <t>US PuEthane Swap OPIS MB PurEth          Jul-Sep01       c/Gl-b</t>
  </si>
  <si>
    <t>ADM72518</t>
  </si>
  <si>
    <t>CSOUTH</t>
  </si>
  <si>
    <t>C2</t>
  </si>
  <si>
    <t>Cu LME Reg.      Contract                06Jun01         USD/mt-L</t>
  </si>
  <si>
    <t>VE3355.1</t>
  </si>
  <si>
    <t>MACDONAJ</t>
  </si>
  <si>
    <t>VE3358.1</t>
  </si>
  <si>
    <t>VE3359.1</t>
  </si>
  <si>
    <t>US Pwr Phy Firm  Mid-C Peak              06-30Jun01      USD/MWh</t>
  </si>
  <si>
    <t>US Gas Basis     Waha                    Aug01           USD/MM</t>
  </si>
  <si>
    <t>VE3361.1</t>
  </si>
  <si>
    <t>VE3371.1</t>
  </si>
  <si>
    <t>VE3373.1</t>
  </si>
  <si>
    <t>US Gas Daily     Waha                    06-30Jun01      USD/MM</t>
  </si>
  <si>
    <t>VE3375.1</t>
  </si>
  <si>
    <t>VE3377.1</t>
  </si>
  <si>
    <t>VE3379.1</t>
  </si>
  <si>
    <t>VE3390.1</t>
  </si>
  <si>
    <t>US Gas Phy Index GD/M Mich Con           Jul-Oct01       USD/MM</t>
  </si>
  <si>
    <t>ADM88678</t>
  </si>
  <si>
    <t>EOLSMGR2</t>
  </si>
  <si>
    <t>VE3395.1 / 828737</t>
  </si>
  <si>
    <t>VE3402.1</t>
  </si>
  <si>
    <t>VE3403.1</t>
  </si>
  <si>
    <t>VE3404.1</t>
  </si>
  <si>
    <t>sthevenot1</t>
  </si>
  <si>
    <t>VE3406.1</t>
  </si>
  <si>
    <t>VE3409.1</t>
  </si>
  <si>
    <t>VE3412.1</t>
  </si>
  <si>
    <t>VE3410.1</t>
  </si>
  <si>
    <t>VE3413.1</t>
  </si>
  <si>
    <t>VE3414.1</t>
  </si>
  <si>
    <t>VE3416.1</t>
  </si>
  <si>
    <t>VE3415.1</t>
  </si>
  <si>
    <t>VE3419.1</t>
  </si>
  <si>
    <t>US Pwr Phy Firm  TVA Peak                06-30Jun01      USD/MWh</t>
  </si>
  <si>
    <t>US Gas Daily     EP Permian              06-30Jun01      USD/MM</t>
  </si>
  <si>
    <t>VE3423.1</t>
  </si>
  <si>
    <t>GOZBOB12</t>
  </si>
  <si>
    <t>VE3424.1</t>
  </si>
  <si>
    <t>VE3425.1</t>
  </si>
  <si>
    <t>VE3431.1 / 828761</t>
  </si>
  <si>
    <t>VE3433.1</t>
  </si>
  <si>
    <t>VE3434.1</t>
  </si>
  <si>
    <t>VE3436.1</t>
  </si>
  <si>
    <t>VE3437.1</t>
  </si>
  <si>
    <t>VE3438.1</t>
  </si>
  <si>
    <t>VE3439.1</t>
  </si>
  <si>
    <t>VE3440.1</t>
  </si>
  <si>
    <t>VE3441.1</t>
  </si>
  <si>
    <t>US Gas Daily     NNG Ventura             06-30Jun01      USD/MM</t>
  </si>
  <si>
    <t>VE3442.1</t>
  </si>
  <si>
    <t>VE3444.1</t>
  </si>
  <si>
    <t>US Wthr CDD Swap ORD 100/20K             Jul01           USD/CDD</t>
  </si>
  <si>
    <t>VE3446.1</t>
  </si>
  <si>
    <t>VE3447.1</t>
  </si>
  <si>
    <t>VE3448.1</t>
  </si>
  <si>
    <t>VE3449.1</t>
  </si>
  <si>
    <t>VE3450.1</t>
  </si>
  <si>
    <t>US Residual Fuel Oil 1% Crack Spread</t>
  </si>
  <si>
    <t>US ResidOil Spd  NYH 1% Crack Spread     Jan-Dec02       USD/bl/m</t>
  </si>
  <si>
    <t>VE3455.1</t>
  </si>
  <si>
    <t>US Pwr Phy Firm  PALVE Peak              Jan-Mar02       USD/MWh</t>
  </si>
  <si>
    <t>VE3462.1</t>
  </si>
  <si>
    <t>VE3467.1</t>
  </si>
  <si>
    <t>VE3468.1</t>
  </si>
  <si>
    <t>US Gas Daily     NNG Demarc              06-30Jun01      USD/MM</t>
  </si>
  <si>
    <t>VE3469.1</t>
  </si>
  <si>
    <t>VE3473.1</t>
  </si>
  <si>
    <t>VE3475.1</t>
  </si>
  <si>
    <t>VE3476.1</t>
  </si>
  <si>
    <t>VE3483.1</t>
  </si>
  <si>
    <t>VE3484.1</t>
  </si>
  <si>
    <t>VE3491.1</t>
  </si>
  <si>
    <t>VE3492.1</t>
  </si>
  <si>
    <t>VE3497.1</t>
  </si>
  <si>
    <t>VE3498.1</t>
  </si>
  <si>
    <t>VE3499.1</t>
  </si>
  <si>
    <t>VE3500.1</t>
  </si>
  <si>
    <t>VE3501.1 / 828779</t>
  </si>
  <si>
    <t>VE3502.1</t>
  </si>
  <si>
    <t>US Gas Daily     PG&amp;E CtyGate            06-30Jun01      USD/MM</t>
  </si>
  <si>
    <t>VE3504.1</t>
  </si>
  <si>
    <t>VE3505.1</t>
  </si>
  <si>
    <t>VE3506.1</t>
  </si>
  <si>
    <t>VE3509.1</t>
  </si>
  <si>
    <t>VE3510.1 / 828782</t>
  </si>
  <si>
    <t>VE3513.1</t>
  </si>
  <si>
    <t>hellmanc</t>
  </si>
  <si>
    <t>VE3516.1 / 828784</t>
  </si>
  <si>
    <t>VE3518.1</t>
  </si>
  <si>
    <t>CAN Gas Phy      Dawn                    06-30Jun01      USD/MM</t>
  </si>
  <si>
    <t>US Gas Daily     Mich Con                06-30Jun01      USD/MM</t>
  </si>
  <si>
    <t>VE3522.1</t>
  </si>
  <si>
    <t>VE3523.1</t>
  </si>
  <si>
    <t>VE3524.1 / 828788</t>
  </si>
  <si>
    <t>US Pwr Phy CAISO SP15 OffPk              Jul01           USD/MWh</t>
  </si>
  <si>
    <t>mattdagst</t>
  </si>
  <si>
    <t>FROSTYCT</t>
  </si>
  <si>
    <t>VE3526.1</t>
  </si>
  <si>
    <t>VE3528.1</t>
  </si>
  <si>
    <t>US Pwr Phy Firm  PALVE OffPk             Jul01           USD/MWh</t>
  </si>
  <si>
    <t>VE3529.1</t>
  </si>
  <si>
    <t>US Gas Phy Index IF TN/LA 500Leg         Jul01           USD/MM</t>
  </si>
  <si>
    <t>VE3530.1 / 828790</t>
  </si>
  <si>
    <t>VE3532.1 / 828792</t>
  </si>
  <si>
    <t>US Pwr Phy Firm  Mid-C OffPk             06-30Jun01      USD/MWh</t>
  </si>
  <si>
    <t>US Pwr Fin Swap  ISO NY Z-A Peak         06Jun01         USD/MWh</t>
  </si>
  <si>
    <t>VE3534.1</t>
  </si>
  <si>
    <t>US Pwr Fin Swap  ISO NY Z-G Peak         06Jun01         USD/MWh</t>
  </si>
  <si>
    <t>VE3546.1</t>
  </si>
  <si>
    <t>VE3548.1</t>
  </si>
  <si>
    <t>VE3549.1</t>
  </si>
  <si>
    <t>US Gas Basis     NNG Ventura             Jul-Oct01       USD/MM</t>
  </si>
  <si>
    <t>VE3550.1</t>
  </si>
  <si>
    <t>VE3551.1</t>
  </si>
  <si>
    <t>VE3554.1</t>
  </si>
  <si>
    <t>VE3560.1</t>
  </si>
  <si>
    <t>US Gas Daily     HSC                     06-30Jun01      USD/MM</t>
  </si>
  <si>
    <t>VE3561.1</t>
  </si>
  <si>
    <t>US Gas Daily     PEPL                    06-30Jun01      USD/MM</t>
  </si>
  <si>
    <t>VE3562.1</t>
  </si>
  <si>
    <t>VE3566.1</t>
  </si>
  <si>
    <t>VE3568.1</t>
  </si>
  <si>
    <t>VE3578.1</t>
  </si>
  <si>
    <t>ALANHUDSON</t>
  </si>
  <si>
    <t>VE3583.1</t>
  </si>
  <si>
    <t>hgreenwood</t>
  </si>
  <si>
    <t>VE3586.1</t>
  </si>
  <si>
    <t>VE3592.1</t>
  </si>
  <si>
    <t>VE3594.1</t>
  </si>
  <si>
    <t>VE3597.1</t>
  </si>
  <si>
    <t>VE3599.1</t>
  </si>
  <si>
    <t>VE3601.1</t>
  </si>
  <si>
    <t>VE3602.1</t>
  </si>
  <si>
    <t>VE3603.1</t>
  </si>
  <si>
    <t>VE3605.1</t>
  </si>
  <si>
    <t>VE3606.1</t>
  </si>
  <si>
    <t>US Pwr Phy CAISO SP15 OffPk              Jul-Sep02       USD/MWh</t>
  </si>
  <si>
    <t>VE3607.1</t>
  </si>
  <si>
    <t>VE3608.1</t>
  </si>
  <si>
    <t>robdecard</t>
  </si>
  <si>
    <t>VE3610.1</t>
  </si>
  <si>
    <t>ADM59980</t>
  </si>
  <si>
    <t>VE3611.1</t>
  </si>
  <si>
    <t>VE3612.1</t>
  </si>
  <si>
    <t>VE3613.1</t>
  </si>
  <si>
    <t>VE3616.1</t>
  </si>
  <si>
    <t>VE3617.1</t>
  </si>
  <si>
    <t>US Pwr Phy Firm  COMED Peak              11-15Jun01      USD/MWh</t>
  </si>
  <si>
    <t>ADM74938</t>
  </si>
  <si>
    <t>VE3620.1</t>
  </si>
  <si>
    <t>US Gas Phy       TCO Pool                06Jun01         USD/MM</t>
  </si>
  <si>
    <t>VE3623.1</t>
  </si>
  <si>
    <t>VE3624.1</t>
  </si>
  <si>
    <t>VE3625.1</t>
  </si>
  <si>
    <t>US Gas Phy       HeHub                   06Jun01         USD/MM</t>
  </si>
  <si>
    <t>VE3627.1</t>
  </si>
  <si>
    <t>VE3628.1</t>
  </si>
  <si>
    <t>krnelson</t>
  </si>
  <si>
    <t>Carolina Power &amp; Light Company</t>
  </si>
  <si>
    <t>US Gas Basis     TETCO M3                Aug01           USD/MM</t>
  </si>
  <si>
    <t>VE3645.1</t>
  </si>
  <si>
    <t>VE3646.1</t>
  </si>
  <si>
    <t>nigpatter</t>
  </si>
  <si>
    <t>VE3650.1</t>
  </si>
  <si>
    <t>VE3655.1</t>
  </si>
  <si>
    <t>VE3657.1</t>
  </si>
  <si>
    <t>VE3658.1</t>
  </si>
  <si>
    <t>US Gas Daily     NGPL TXOK East          06-30Jun01      USD/MM</t>
  </si>
  <si>
    <t>VE3660.1</t>
  </si>
  <si>
    <t>VE3662.1</t>
  </si>
  <si>
    <t>VE3663.1</t>
  </si>
  <si>
    <t>VE3669.1</t>
  </si>
  <si>
    <t>VE3670.1</t>
  </si>
  <si>
    <t>VE3671.1</t>
  </si>
  <si>
    <t>lafrance</t>
  </si>
  <si>
    <t>VE3673.1</t>
  </si>
  <si>
    <t>VE3674.1</t>
  </si>
  <si>
    <t>VE3677.1</t>
  </si>
  <si>
    <t>VE3678.1</t>
  </si>
  <si>
    <t>US Gas Phy       FGT Z2                  06Jun01         USD/MM</t>
  </si>
  <si>
    <t>VE3679.1</t>
  </si>
  <si>
    <t>wiselyan</t>
  </si>
  <si>
    <t>bernbroph</t>
  </si>
  <si>
    <t>LEEMDRAGE</t>
  </si>
  <si>
    <t>VE3686.1</t>
  </si>
  <si>
    <t>VE3688.1</t>
  </si>
  <si>
    <t>abrahamsd</t>
  </si>
  <si>
    <t>VE3691.1 / 828818</t>
  </si>
  <si>
    <t>VE3698.1</t>
  </si>
  <si>
    <t>VE3700.1</t>
  </si>
  <si>
    <t>VE3701.1</t>
  </si>
  <si>
    <t>VE3707.1</t>
  </si>
  <si>
    <t>VE3708.1</t>
  </si>
  <si>
    <t>US Pwr Fin Swap  ISO NE HE16-23 EPT      04Jun01         USD/MWh</t>
  </si>
  <si>
    <t>VE3717.1</t>
  </si>
  <si>
    <t>VE3723.1</t>
  </si>
  <si>
    <t>VE3724.1</t>
  </si>
  <si>
    <t>VE3726.1</t>
  </si>
  <si>
    <t>VE3727.1</t>
  </si>
  <si>
    <t>VE3731.1</t>
  </si>
  <si>
    <t>VE3733.1</t>
  </si>
  <si>
    <t>VE3741.1</t>
  </si>
  <si>
    <t>VE3742.1</t>
  </si>
  <si>
    <t>VE3748.1</t>
  </si>
  <si>
    <t>VE3749.1</t>
  </si>
  <si>
    <t>US Gas Basis     TCO Pool                Jul01           USD/MM</t>
  </si>
  <si>
    <t>VE3751.1</t>
  </si>
  <si>
    <t>US Pwr Phy Firm  COMED Peak              Oct-Dec01       USD/MWh</t>
  </si>
  <si>
    <t>jackieorre</t>
  </si>
  <si>
    <t>VE3753.1</t>
  </si>
  <si>
    <t>VE3759.1</t>
  </si>
  <si>
    <t>VE3766.1</t>
  </si>
  <si>
    <t>VE3768.1</t>
  </si>
  <si>
    <t>VE3774.1</t>
  </si>
  <si>
    <t>HALUKNOYIN</t>
  </si>
  <si>
    <t>VE3777.1</t>
  </si>
  <si>
    <t>VE3778.1</t>
  </si>
  <si>
    <t>VE3779.1</t>
  </si>
  <si>
    <t>US UNL Gasoline  Nymex NX2               Jul01           c/Gl-b</t>
  </si>
  <si>
    <t>nsaperia</t>
  </si>
  <si>
    <t>VE3784.1</t>
  </si>
  <si>
    <t>VE3787.1</t>
  </si>
  <si>
    <t>VE3789.1</t>
  </si>
  <si>
    <t>VE3790.1</t>
  </si>
  <si>
    <t>VE3791.1</t>
  </si>
  <si>
    <t>VE3792.1</t>
  </si>
  <si>
    <t>VE3795.1</t>
  </si>
  <si>
    <t>VE3797.1</t>
  </si>
  <si>
    <t>VE3799.1</t>
  </si>
  <si>
    <t>RAJLALL1</t>
  </si>
  <si>
    <t>VE3805.1</t>
  </si>
  <si>
    <t>VE3815.1</t>
  </si>
  <si>
    <t>VE3821.1</t>
  </si>
  <si>
    <t>VE3820.1</t>
  </si>
  <si>
    <t>VE3823.1</t>
  </si>
  <si>
    <t>VE3825.1</t>
  </si>
  <si>
    <t>VE3826.1 / 828832</t>
  </si>
  <si>
    <t>US HeatOil2 Swap GC vs Nymex HO          Q4 2001         c/Gl-b</t>
  </si>
  <si>
    <t>VE3828.1</t>
  </si>
  <si>
    <t>US Pwr Phy Firm  Entergy Peak            Jan-Dec03       USD/MWh</t>
  </si>
  <si>
    <t>VE3832.1</t>
  </si>
  <si>
    <t>US Gas Phy       TENN 500                06Jun01         USD/MM</t>
  </si>
  <si>
    <t>VE3834.1</t>
  </si>
  <si>
    <t>VE3851.1</t>
  </si>
  <si>
    <t>VE3849.1</t>
  </si>
  <si>
    <t>VE3854.1</t>
  </si>
  <si>
    <t>VE3855.1</t>
  </si>
  <si>
    <t>VE3860.1</t>
  </si>
  <si>
    <t>DAVIDBLACK</t>
  </si>
  <si>
    <t>VE3869.1</t>
  </si>
  <si>
    <t>VE3870.1</t>
  </si>
  <si>
    <t>VE3878.1</t>
  </si>
  <si>
    <t>JEFFAVERY</t>
  </si>
  <si>
    <t>VE3884.1</t>
  </si>
  <si>
    <t>VE3885.1</t>
  </si>
  <si>
    <t>US Gas Phy       COL Onshore             06Jun01         USD/MM</t>
  </si>
  <si>
    <t>VE3888.1</t>
  </si>
  <si>
    <t>US Gas Daily     SoCal                   06-30Jun01      USD/MM</t>
  </si>
  <si>
    <t>VE3889.1</t>
  </si>
  <si>
    <t>VE3891.1</t>
  </si>
  <si>
    <t>VE3892.1</t>
  </si>
  <si>
    <t>VE3893.1</t>
  </si>
  <si>
    <t>VE3898.1</t>
  </si>
  <si>
    <t>VE3899.1</t>
  </si>
  <si>
    <t>VE3900.1</t>
  </si>
  <si>
    <t>VE3901.1</t>
  </si>
  <si>
    <t>VE3903.1</t>
  </si>
  <si>
    <t>VE3905.1</t>
  </si>
  <si>
    <t>VE3907.1</t>
  </si>
  <si>
    <t>US Gas Phy       TCO Pool                06-30Jun01      USD/MM</t>
  </si>
  <si>
    <t>VE3914.1</t>
  </si>
  <si>
    <t>VE3915.1</t>
  </si>
  <si>
    <t>VE3917.1</t>
  </si>
  <si>
    <t>VE3919.1</t>
  </si>
  <si>
    <t>VE3916.1</t>
  </si>
  <si>
    <t>US Gas Basis     GD/D DomSP-HHub         Oct01           USD/MM</t>
  </si>
  <si>
    <t>VE3920.1</t>
  </si>
  <si>
    <t>VE3924.1</t>
  </si>
  <si>
    <t>VE3925.1</t>
  </si>
  <si>
    <t>US Gas Basis     Transco Z6 NY           Jul01           USD/MM</t>
  </si>
  <si>
    <t>VE3928.1</t>
  </si>
  <si>
    <t>VE3926.1</t>
  </si>
  <si>
    <t>VE3927.1</t>
  </si>
  <si>
    <t>VE3931.1</t>
  </si>
  <si>
    <t>VE3940.1</t>
  </si>
  <si>
    <t>VE3946.1</t>
  </si>
  <si>
    <t>VE3947.1</t>
  </si>
  <si>
    <t>US Gas Daily     EP SanJuan              06-30Jun01      USD/MM</t>
  </si>
  <si>
    <t>VE3948.1</t>
  </si>
  <si>
    <t>VE3951.1</t>
  </si>
  <si>
    <t>VE3950.1</t>
  </si>
  <si>
    <t>VE3955.1</t>
  </si>
  <si>
    <t>VE3961.1</t>
  </si>
  <si>
    <t>ADM66046</t>
  </si>
  <si>
    <t>VE3963.1</t>
  </si>
  <si>
    <t>US Pwr Phy CAISO SP15 Peak               Jul01           USD/MWh</t>
  </si>
  <si>
    <t>VE3970.1</t>
  </si>
  <si>
    <t>VE3971.1</t>
  </si>
  <si>
    <t>VE3973.1</t>
  </si>
  <si>
    <t>VE3975.1</t>
  </si>
  <si>
    <t>VE3976.1</t>
  </si>
  <si>
    <t>VE3977.1</t>
  </si>
  <si>
    <t>VE3978.1</t>
  </si>
  <si>
    <t>VE3980.1</t>
  </si>
  <si>
    <t>VE3984.1</t>
  </si>
  <si>
    <t>VE3987.1</t>
  </si>
  <si>
    <t>VE3988.1</t>
  </si>
  <si>
    <t>VE3992.1</t>
  </si>
  <si>
    <t>VE3993.1</t>
  </si>
  <si>
    <t>VE3994.1</t>
  </si>
  <si>
    <t>VE3996.1</t>
  </si>
  <si>
    <t>VE3999.1</t>
  </si>
  <si>
    <t>VE4000.1</t>
  </si>
  <si>
    <t>VE4001.1</t>
  </si>
  <si>
    <t>US Gas Phy       TETCO WLA               06Jun01         USD/MM</t>
  </si>
  <si>
    <t>VE4003.1</t>
  </si>
  <si>
    <t>VE4005.1</t>
  </si>
  <si>
    <t>VE4006.1 / 828858</t>
  </si>
  <si>
    <t>US Gas Basis     TETCO ELA               Jul01           USD/MM</t>
  </si>
  <si>
    <t>VE4007.1</t>
  </si>
  <si>
    <t>VE4008.1</t>
  </si>
  <si>
    <t>VE4009.1</t>
  </si>
  <si>
    <t>US Gas Phy       TETCO ELA               06Jun01         USD/MM</t>
  </si>
  <si>
    <t>VE4013.1</t>
  </si>
  <si>
    <t>VE4014.1</t>
  </si>
  <si>
    <t>VE4015.1</t>
  </si>
  <si>
    <t>VE4016.1</t>
  </si>
  <si>
    <t>VE4017.1</t>
  </si>
  <si>
    <t>VE4019.1</t>
  </si>
  <si>
    <t>VE4021.1</t>
  </si>
  <si>
    <t>VE4025.1</t>
  </si>
  <si>
    <t>VE4024.1</t>
  </si>
  <si>
    <t>VE4028.1</t>
  </si>
  <si>
    <t>AQUILA1018</t>
  </si>
  <si>
    <t>VE4033.1</t>
  </si>
  <si>
    <t>VE4032.1</t>
  </si>
  <si>
    <t>VE4035.1</t>
  </si>
  <si>
    <t>VE4036.1</t>
  </si>
  <si>
    <t>VE4037.1</t>
  </si>
  <si>
    <t>VE4039.1</t>
  </si>
  <si>
    <t>VE4040.1</t>
  </si>
  <si>
    <t>VE4042.1</t>
  </si>
  <si>
    <t>VE4047.1</t>
  </si>
  <si>
    <t>VE4050.1</t>
  </si>
  <si>
    <t>VE4051.1</t>
  </si>
  <si>
    <t>US Residual Fuel Oil 3% Fin Swap</t>
  </si>
  <si>
    <t>US ResidOil Swap Platts No 6 GC 3%       Jul-Sep01       USD/bl/m</t>
  </si>
  <si>
    <t>RESID-FIN-3%63G</t>
  </si>
  <si>
    <t>VE4056.1</t>
  </si>
  <si>
    <t>US Gas Phy Index TENN Dracut NL1         Jul01           USD/MM</t>
  </si>
  <si>
    <t>ENA-IM ME NEW ENGLAND</t>
  </si>
  <si>
    <t>VE4059.1 / 828870</t>
  </si>
  <si>
    <t>VE4060.1 / 828872</t>
  </si>
  <si>
    <t>VE4062.1</t>
  </si>
  <si>
    <t>VE4063.1</t>
  </si>
  <si>
    <t>VE4064.1</t>
  </si>
  <si>
    <t>VE4069.1</t>
  </si>
  <si>
    <t>VE4070.1</t>
  </si>
  <si>
    <t>VE4072.1</t>
  </si>
  <si>
    <t>VE4076.1</t>
  </si>
  <si>
    <t>VE4077.1</t>
  </si>
  <si>
    <t>VE4078.1</t>
  </si>
  <si>
    <t>VE4079.1</t>
  </si>
  <si>
    <t>VE4080.1</t>
  </si>
  <si>
    <t>VE4085.1</t>
  </si>
  <si>
    <t>VE4090.1</t>
  </si>
  <si>
    <t>VE4094.1</t>
  </si>
  <si>
    <t>VE4095.1</t>
  </si>
  <si>
    <t>VE4097.1</t>
  </si>
  <si>
    <t>US Pwr Phy Firm  NEPOOL Peak             18-22Jun01      USD/MWh</t>
  </si>
  <si>
    <t>VE4099.1</t>
  </si>
  <si>
    <t>VE4101.1</t>
  </si>
  <si>
    <t>VE4103.1</t>
  </si>
  <si>
    <t>VE4104.1</t>
  </si>
  <si>
    <t>VE4106.1</t>
  </si>
  <si>
    <t>VE4107.1</t>
  </si>
  <si>
    <t>VE4109.1</t>
  </si>
  <si>
    <t>VE4113.1</t>
  </si>
  <si>
    <t>VE4115.1</t>
  </si>
  <si>
    <t>VE4116.1</t>
  </si>
  <si>
    <t>US Gas Basis     NGI SoBord PG&amp;E Top     Jul01           USD/MM</t>
  </si>
  <si>
    <t>VE4125.1</t>
  </si>
  <si>
    <t>VE4133.1</t>
  </si>
  <si>
    <t>US Pwr Fin Swap  ISO NY Z-J Peak         11-15Jun01      USD/MWh</t>
  </si>
  <si>
    <t>VE4136.1</t>
  </si>
  <si>
    <t>VE4140.1</t>
  </si>
  <si>
    <t>VE4142.1</t>
  </si>
  <si>
    <t>VE4143.1</t>
  </si>
  <si>
    <t>VE4144.1</t>
  </si>
  <si>
    <t>VE4148.1</t>
  </si>
  <si>
    <t>VE4155.1</t>
  </si>
  <si>
    <t>US Gas Basis     HSC                     Apr-Oct02       USD/MM</t>
  </si>
  <si>
    <t>VE4163.1</t>
  </si>
  <si>
    <t>VE4179.1</t>
  </si>
  <si>
    <t>VE4181.1</t>
  </si>
  <si>
    <t>HACKSTER</t>
  </si>
  <si>
    <t>VE4192.1 / 828889</t>
  </si>
  <si>
    <t>US Gas Basis     ANR LA                  Nov01-Mar02     USD/MM</t>
  </si>
  <si>
    <t>VE4200.1</t>
  </si>
  <si>
    <t>US Gas Basis     TCO Pool                Aug01           USD/MM</t>
  </si>
  <si>
    <t>VE4201.1</t>
  </si>
  <si>
    <t>VE4211.1</t>
  </si>
  <si>
    <t>VE4212.1</t>
  </si>
  <si>
    <t>US Pwr Phy CAISO NP15 OffPk              Aug01           USD/MWh</t>
  </si>
  <si>
    <t>US Gas Basis     TETCO ELA               Jul-Oct01       USD/MM</t>
  </si>
  <si>
    <t>VE4244.1</t>
  </si>
  <si>
    <t>VE4252.1</t>
  </si>
  <si>
    <t>VE4290.1</t>
  </si>
  <si>
    <t>VE4313.1</t>
  </si>
  <si>
    <t>VE4316.1</t>
  </si>
  <si>
    <t>Voest-Alpine Intertrading U.S.A. Inc.</t>
  </si>
  <si>
    <t>US Benzene Fin Swap</t>
  </si>
  <si>
    <t>US Benzene Swap  CMAI Spot               Sep01           USD/Gl-b</t>
  </si>
  <si>
    <t>ADM12209</t>
  </si>
  <si>
    <t>CLEBROC</t>
  </si>
  <si>
    <t>Benzene</t>
  </si>
  <si>
    <t>VE4334.1</t>
  </si>
  <si>
    <t>Parkerjam</t>
  </si>
  <si>
    <t>VE4337.1</t>
  </si>
  <si>
    <t>US Pwr Fin Swap  PJM W IntC HE17-23 EPT  04Jun01         USD/MWh</t>
  </si>
  <si>
    <t>andyhyman3</t>
  </si>
  <si>
    <t>VE4351.1</t>
  </si>
  <si>
    <t>VE4354.1</t>
  </si>
  <si>
    <t>VE4355.1</t>
  </si>
  <si>
    <t>VE4363.1</t>
  </si>
  <si>
    <t>VE4388.1</t>
  </si>
  <si>
    <t>US MixedXylene Fin Swap</t>
  </si>
  <si>
    <t>US MxXylene Swap CMAI Spot               Jul01           USD/Gl-b</t>
  </si>
  <si>
    <t>AMETRY</t>
  </si>
  <si>
    <t>Xylene</t>
  </si>
  <si>
    <t>CARASPICER</t>
  </si>
  <si>
    <t>VE4389.1</t>
  </si>
  <si>
    <t>VE4392.1</t>
  </si>
  <si>
    <t>VE4404.1</t>
  </si>
  <si>
    <t>VE4407.1</t>
  </si>
  <si>
    <t>VE4414.1 / 828917</t>
  </si>
  <si>
    <t>VE4420.1</t>
  </si>
  <si>
    <t>US Pwr Fin Swap  PJM W IntC Peak         06-08Jun01      USD/MWh</t>
  </si>
  <si>
    <t>VE4432.1</t>
  </si>
  <si>
    <t>VE4462.1</t>
  </si>
  <si>
    <t>VE4464.1</t>
  </si>
  <si>
    <t>VE4465.1</t>
  </si>
  <si>
    <t>VE4466.1</t>
  </si>
  <si>
    <t>VE4472.1</t>
  </si>
  <si>
    <t>VE4489.1</t>
  </si>
  <si>
    <t>VE4498.1</t>
  </si>
  <si>
    <t>VE4501.1</t>
  </si>
  <si>
    <t>VE4504.1</t>
  </si>
  <si>
    <t>VE4508.1</t>
  </si>
  <si>
    <t>VE4516.1</t>
  </si>
  <si>
    <t>KEVINGRADY</t>
  </si>
  <si>
    <t>VE4517.1</t>
  </si>
  <si>
    <t>VE4526.1</t>
  </si>
  <si>
    <t>VE4529.1</t>
  </si>
  <si>
    <t>VE4531.1</t>
  </si>
  <si>
    <t>VE4547.1</t>
  </si>
  <si>
    <t>VE4550.1</t>
  </si>
  <si>
    <t>VE4574.1</t>
  </si>
  <si>
    <t>US Pwr Fin Swap  ISO NY Z-A Peak         06-30Jun01      USD/MWh</t>
  </si>
  <si>
    <t>VE4587.1</t>
  </si>
  <si>
    <t>VE4589.1</t>
  </si>
  <si>
    <t>VE4590.1</t>
  </si>
  <si>
    <t>JARMENTA1</t>
  </si>
  <si>
    <t>VE4593.1</t>
  </si>
  <si>
    <t>VE4595.1</t>
  </si>
  <si>
    <t>VE4596.1</t>
  </si>
  <si>
    <t>VE4598.1</t>
  </si>
  <si>
    <t>VE4605.1</t>
  </si>
  <si>
    <t>VE4612.1</t>
  </si>
  <si>
    <t>VE4613.1</t>
  </si>
  <si>
    <t>VE4617.1</t>
  </si>
  <si>
    <t>VE4618.1</t>
  </si>
  <si>
    <t>VE4620.1</t>
  </si>
  <si>
    <t>US Pwr Phy Firm  PALVE Peak              06Jun01         USD/MWh</t>
  </si>
  <si>
    <t>KBSMITH1</t>
  </si>
  <si>
    <t>VE4623.1</t>
  </si>
  <si>
    <t>VE4626.1</t>
  </si>
  <si>
    <t>VE4627.1</t>
  </si>
  <si>
    <t>VE4629.1</t>
  </si>
  <si>
    <t>US Gas Basis     NGPL LA                 Nov01-Mar02     USD/MM</t>
  </si>
  <si>
    <t>USGulfGD</t>
  </si>
  <si>
    <t>VE4641.1</t>
  </si>
  <si>
    <t>VE4644.1</t>
  </si>
  <si>
    <t>VE4647.1</t>
  </si>
  <si>
    <t>VE4652.1</t>
  </si>
  <si>
    <t>VE4664.1</t>
  </si>
  <si>
    <t>VE4665.1</t>
  </si>
  <si>
    <t>VE4666.1</t>
  </si>
  <si>
    <t>VE4667.1</t>
  </si>
  <si>
    <t>VE4668.1</t>
  </si>
  <si>
    <t>VE4671.1</t>
  </si>
  <si>
    <t>VE4672.1</t>
  </si>
  <si>
    <t>SCISORCHAN</t>
  </si>
  <si>
    <t>VE4682.1</t>
  </si>
  <si>
    <t>Tucson Electric Power Company</t>
  </si>
  <si>
    <t>True Quote LLC</t>
  </si>
  <si>
    <t>EXCHTQ00</t>
  </si>
  <si>
    <t>VE4685.1</t>
  </si>
  <si>
    <t>VE4686.1</t>
  </si>
  <si>
    <t>VE4687.1</t>
  </si>
  <si>
    <t>VE4691.1</t>
  </si>
  <si>
    <t>VE4692.1</t>
  </si>
  <si>
    <t>VE4693.1</t>
  </si>
  <si>
    <t>VE4695.1</t>
  </si>
  <si>
    <t>VE4697.1</t>
  </si>
  <si>
    <t>VE4698.1</t>
  </si>
  <si>
    <t>US Gas Phy       Transco Z6 NY           06Jun01         USD/MM</t>
  </si>
  <si>
    <t>VE4703.1</t>
  </si>
  <si>
    <t>VE4704.1 / 828960</t>
  </si>
  <si>
    <t>VE5178.1</t>
  </si>
  <si>
    <t>VE5176.1</t>
  </si>
  <si>
    <t>VE5175.1</t>
  </si>
  <si>
    <t>VE5170.1</t>
  </si>
  <si>
    <t>VE5169.1</t>
  </si>
  <si>
    <t>VE5168.1</t>
  </si>
  <si>
    <t>VE5166.1</t>
  </si>
  <si>
    <t>VE5167.1</t>
  </si>
  <si>
    <t>VE5165.1</t>
  </si>
  <si>
    <t>VE5163.1</t>
  </si>
  <si>
    <t>VE5161.1</t>
  </si>
  <si>
    <t>VE5160.1</t>
  </si>
  <si>
    <t>VE5159.1</t>
  </si>
  <si>
    <t>VE5158.1</t>
  </si>
  <si>
    <t>VE5156.1</t>
  </si>
  <si>
    <t>VE5154.1</t>
  </si>
  <si>
    <t>VE5150.1</t>
  </si>
  <si>
    <t>VE5148.1</t>
  </si>
  <si>
    <t>VE5145.1</t>
  </si>
  <si>
    <t>VE5144.1</t>
  </si>
  <si>
    <t>VE5143.1</t>
  </si>
  <si>
    <t>VE5141.1</t>
  </si>
  <si>
    <t>VE5140.1</t>
  </si>
  <si>
    <t>VE5135.1</t>
  </si>
  <si>
    <t>VE5134.1</t>
  </si>
  <si>
    <t>VE5131.1</t>
  </si>
  <si>
    <t>VE5129.1</t>
  </si>
  <si>
    <t>VE5127.1</t>
  </si>
  <si>
    <t>johnswatek</t>
  </si>
  <si>
    <t>VE5126.1</t>
  </si>
  <si>
    <t>VE5124.1</t>
  </si>
  <si>
    <t>VE5123.1</t>
  </si>
  <si>
    <t>VE5119.1</t>
  </si>
  <si>
    <t>VE5118.1</t>
  </si>
  <si>
    <t>slwidner</t>
  </si>
  <si>
    <t>VE5120.1</t>
  </si>
  <si>
    <t>ADM89662</t>
  </si>
  <si>
    <t>VE5117.1</t>
  </si>
  <si>
    <t>VE5111.1</t>
  </si>
  <si>
    <t>VE5109.1</t>
  </si>
  <si>
    <t>VE5104.1</t>
  </si>
  <si>
    <t>VE5098.1</t>
  </si>
  <si>
    <t>VE5095.1</t>
  </si>
  <si>
    <t>VE5097.1</t>
  </si>
  <si>
    <t>VE5094.1</t>
  </si>
  <si>
    <t>VE5092.1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</si>
  <si>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</si>
  <si>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</si>
  <si>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</si>
  <si>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</si>
  <si>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</si>
  <si>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</si>
  <si>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</si>
  <si>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</si>
  <si>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</si>
  <si>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MATTGILLIE</t>
  </si>
  <si>
    <t>OTCDESK4</t>
  </si>
  <si>
    <t>    Fuel Oil - 180cst Sing swap - Jul01</t>
  </si>
  <si>
    <t>    Gasoil Diff - EN590 NWE CIF/GO 1st line swap - Q4 01</t>
  </si>
  <si>
    <t>Gasoline Crack</t>
  </si>
  <si>
    <t>    Firm-LD Off-Peak - SP-15 Off-Peak - Next Day Off-Peak</t>
  </si>
  <si>
    <t>    Firm-LD Peak - Cin - Q4 01</t>
  </si>
  <si>
    <t>Jul02-Aug02</t>
  </si>
  <si>
    <t>    Firm-LD Peak - Nepool - Q4 01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</si>
  <si>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</si>
  <si>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</si>
  <si>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</si>
  <si>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</si>
  <si>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</si>
  <si>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Tenn-5L - Next Day Gas</t>
  </si>
  <si>
    <t>    NG Firm Phys, ID, GDD - TET WLA - Next Day Gas</t>
  </si>
  <si>
    <t>kendalleas</t>
  </si>
  <si>
    <t>wsh00001</t>
  </si>
  <si>
    <t>ADM26674</t>
  </si>
  <si>
    <t>RANGER123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</si>
  <si>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</si>
  <si>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</si>
  <si>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</si>
  <si>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</si>
  <si>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Firm-LD Peak - Cin - Next Week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</si>
  <si>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</si>
  <si>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</si>
  <si>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</si>
  <si>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</si>
  <si>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pwr.East Power</t>
  </si>
  <si>
    <t>pwr.East Coast Spot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</si>
  <si>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</si>
  <si>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</si>
  <si>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</si>
  <si>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</si>
  <si>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</si>
  <si>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</si>
  <si>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</si>
  <si>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</si>
  <si>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tommacal</t>
  </si>
  <si>
    <t>tlavin3242</t>
  </si>
  <si>
    <t>SCOTCOFF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</si>
  <si>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</si>
  <si>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</si>
  <si>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</si>
  <si>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</si>
  <si>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</si>
  <si>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</si>
  <si>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</si>
  <si>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</si>
  <si>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</si>
  <si>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</si>
  <si>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</si>
  <si>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</si>
  <si>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</si>
  <si>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</si>
  <si>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</si>
  <si>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</si>
  <si>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</si>
  <si>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</si>
  <si>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</si>
  <si>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r>
      <t> Trade Dates:  </t>
    </r>
    <r>
      <rPr>
        <sz val="8"/>
        <color indexed="8"/>
        <rFont val="Verdana"/>
        <family val="2"/>
      </rPr>
      <t>Jun-4-01 thru Jun-4-01</t>
    </r>
  </si>
  <si>
    <t>    Crude - Brent 1st line swap - Q3 01</t>
  </si>
  <si>
    <t>Jun-04-01 16:56 GMT</t>
  </si>
  <si>
    <t>    Crude - Brent 1st line swap - Q4 01</t>
  </si>
  <si>
    <t>Jun-04-01 14:03 GMT</t>
  </si>
  <si>
    <t>    Crude - Brent 1st line swap - Cal 02</t>
  </si>
  <si>
    <t>Jun-04-01 18:45 GMT</t>
  </si>
  <si>
    <t>    Crude - WTI 1st line swap - Q3 01</t>
  </si>
  <si>
    <t>    Crude - WTI 1st line swap - Q4 01</t>
  </si>
  <si>
    <t>    Crude - WTI 1st line swap - Cal 02</t>
  </si>
  <si>
    <t>Jun-04-01 18:16 GMT</t>
  </si>
  <si>
    <t>Jun-04-01 13:49 GMT</t>
  </si>
  <si>
    <t>Jun-04-01 13:08 GMT</t>
  </si>
  <si>
    <t>Jun-04-01 18:59 GMT</t>
  </si>
  <si>
    <t>    Crude Diff - WTI 1st line swap/Brent 1st line swap - Q4 01</t>
  </si>
  <si>
    <t>Jun-04-01 14:05 GMT</t>
  </si>
  <si>
    <t>Jun-04-01 19:04 GMT</t>
  </si>
  <si>
    <t>    Crude Diff - WTI 1st line swap/Brent 1st line swap - Cal 03</t>
  </si>
  <si>
    <t>Jun-04-01 11:16 GMT</t>
  </si>
  <si>
    <t>Jun-04-01 09:20 GMT</t>
  </si>
  <si>
    <t>Jun-04-01 09:22 GMT</t>
  </si>
  <si>
    <t>Fuel Oil Diff</t>
  </si>
  <si>
    <t>    Fuel Oil Diff - 180cst Sing swap/3.5% Rdam Barges swap - Q4 01</t>
  </si>
  <si>
    <t>Jun-04-01 15:43 GMT</t>
  </si>
  <si>
    <t>    Gasoil Arb - 0.5% Sing/GO 1st line swap - Q3 01</t>
  </si>
  <si>
    <t>Jun-04-01 11:22 GMT</t>
  </si>
  <si>
    <t>Jun-04-01 16:21 GMT</t>
  </si>
  <si>
    <t>    Gasoil Diff - GO Rdam Barges/GO 1st line swap - Q4 01</t>
  </si>
  <si>
    <t>Jun-04-01 13:07 GMT</t>
  </si>
  <si>
    <t>Jun-04-01 15:05 GMT</t>
  </si>
  <si>
    <t>Jun-04-01 15:08 GMT</t>
  </si>
  <si>
    <t>Jun-04-01 09:54 GMT</t>
  </si>
  <si>
    <t>    Gasoline Crack - Rdam Barges Eurograde/Brent 1st line swap - Jul01</t>
  </si>
  <si>
    <t>Jun-04-01 11:23 GMT</t>
  </si>
  <si>
    <t>    Gasoline Crack - Rdam Barges Eurograde/Brent 1st line swap - Sep01</t>
  </si>
  <si>
    <t>Jun-04-01 10:30 GMT</t>
  </si>
  <si>
    <t>    Gasoline Crack - Rdam Barges Eurograde/Brent 1st line swap - Q3 01</t>
  </si>
  <si>
    <t>Jun-04-01 10:31 GMT</t>
  </si>
  <si>
    <t>Jun-04-01 10:00 GMT</t>
  </si>
  <si>
    <t>Jun-04-01 15:19 GMT</t>
  </si>
  <si>
    <t>Jun-04-01 15:35 GMT</t>
  </si>
  <si>
    <t>Naphtha</t>
  </si>
  <si>
    <t>    Naphtha - Naphtha NWE CIF Cargo swap - Jul01</t>
  </si>
  <si>
    <t>Jun-04-01 16:12 GMT</t>
  </si>
  <si>
    <t>    Naphtha - Naphtha NWE CIF Cargo swap - Aug01</t>
  </si>
  <si>
    <t>Jun-04-01 15:41 GMT</t>
  </si>
  <si>
    <t>Naphtha Crack</t>
  </si>
  <si>
    <t>    Naphtha Crack - Naphtha NWE CIF Cargo/Brent 1st line swap - Jul01</t>
  </si>
  <si>
    <t>Jun-04-01 11:24 GMT</t>
  </si>
  <si>
    <t>    Naphtha Crack - Naphtha NWE CIF Cargo/Brent 1st line swap - Sep01</t>
  </si>
  <si>
    <t>Jun-04-01 10:53 GMT</t>
  </si>
  <si>
    <t>    Fin Swap-Peak - NYPOOL A - Bal Week</t>
  </si>
  <si>
    <t>Jun-04-01 11:57 GMT</t>
  </si>
  <si>
    <t>    Fin Swap-Peak - NYPOOL A - Next Week</t>
  </si>
  <si>
    <t>Jun-04-01 19:02 GMT</t>
  </si>
  <si>
    <t>    Fin Swap-Peak - NYPOOL G - Next Day</t>
  </si>
  <si>
    <t>Jun-04-01 12:29 GMT</t>
  </si>
  <si>
    <t>Jun-04-01 12:33 GMT</t>
  </si>
  <si>
    <t>    Fin Swap-Peak - NYPOOL G - Next Week</t>
  </si>
  <si>
    <t>Jun-04-01 15:56 GMT</t>
  </si>
  <si>
    <t>    Fin Swap-Peak - NYPOOL G - Sep01</t>
  </si>
  <si>
    <t>Jun-04-01 13:58 GMT</t>
  </si>
  <si>
    <t>    Firm-LD Off-Peak - Mid C Off-Peak - Next Day Off-Peak</t>
  </si>
  <si>
    <t>Jun-04-01 13:02 GMT</t>
  </si>
  <si>
    <t>Jun-04-01 13:28 GMT</t>
  </si>
  <si>
    <t>    Firm-LD Off-Peak - NP-15 Off-Peak - Bal Month Off-Peak</t>
  </si>
  <si>
    <t>Bal Month Off-Peak</t>
  </si>
  <si>
    <t>Jun-04-01 14:56 GMT</t>
  </si>
  <si>
    <t>    Firm-LD Off-Peak - PJM-W Off-Peak - Cal 02</t>
  </si>
  <si>
    <t>Jun-04-01 13:25 GMT</t>
  </si>
  <si>
    <t>    Firm-LD Off-Peak - SP-15 Off-Peak - Bal Month Off-Peak</t>
  </si>
  <si>
    <t>Jun-04-01 16:27 GMT</t>
  </si>
  <si>
    <t>Jun-04-01 13:53 GMT</t>
  </si>
  <si>
    <t>Jun-04-01 19:54 GMT</t>
  </si>
  <si>
    <t>Jun-04-01 19:50 GMT</t>
  </si>
  <si>
    <t>Jun-04-01 19:45 GMT</t>
  </si>
  <si>
    <t>Jun-04-01 19:48 GMT</t>
  </si>
  <si>
    <t>    Firm-LD Peak - Cin - Jul01</t>
  </si>
  <si>
    <t>Jun-04-01 16:57 GMT</t>
  </si>
  <si>
    <t>    Firm-LD Peak - Cin - Aug01</t>
  </si>
  <si>
    <t>Jun-04-01 12:06 GMT</t>
  </si>
  <si>
    <t>Jun-04-01 12:05 GMT</t>
  </si>
  <si>
    <t>Jun-04-01 20:04 GMT</t>
  </si>
  <si>
    <t>Jun-04-01 20:10 GMT</t>
  </si>
  <si>
    <t>    Firm-LD Peak - Cin - May02</t>
  </si>
  <si>
    <t>Jun-04-01 15:34 GMT</t>
  </si>
  <si>
    <t>Jun-04-01 13:41 GMT</t>
  </si>
  <si>
    <t>Jun-04-01 18:20 GMT</t>
  </si>
  <si>
    <t>    Firm-LD Peak - Cin - Jul03-Aug03</t>
  </si>
  <si>
    <t>Jul03-Aug03</t>
  </si>
  <si>
    <t>Jun-04-01 18:54 GMT</t>
  </si>
  <si>
    <t>Jun-04-01 13:34 GMT</t>
  </si>
  <si>
    <t>    Firm-LD Peak - Comed - Bal Week</t>
  </si>
  <si>
    <t>Jun-04-01 12:52 GMT</t>
  </si>
  <si>
    <t>    Firm-LD Peak - Comed - Next Week</t>
  </si>
  <si>
    <t>Jun-04-01 17:33 GMT</t>
  </si>
  <si>
    <t>    Firm-LD Peak - Comed - Jan02-Feb02</t>
  </si>
  <si>
    <t>Jun-04-01 18:27 GMT</t>
  </si>
  <si>
    <t>    Firm-LD Peak - Ent - Next Week</t>
  </si>
  <si>
    <t>Jun-04-01 17:08 GMT</t>
  </si>
  <si>
    <t>    Firm-LD Peak - Ent - Q4 01</t>
  </si>
  <si>
    <t>    Firm-LD Peak - Ent - Jun02</t>
  </si>
  <si>
    <t>Jun-04-01 13:37 GMT</t>
  </si>
  <si>
    <t>    Firm-LD Peak - Ent - Jul02-Aug02</t>
  </si>
  <si>
    <t>Jun-04-01 15:54 GMT</t>
  </si>
  <si>
    <t>    Firm-LD Peak - Ent - Jul03-Aug03</t>
  </si>
  <si>
    <t>Jun-04-01 13:38 GMT</t>
  </si>
  <si>
    <t>Jun-04-01 11:53 GMT</t>
  </si>
  <si>
    <t>    Firm-LD Peak - Nepool - Next Week</t>
  </si>
  <si>
    <t>Jun-04-01 18:25 GMT</t>
  </si>
  <si>
    <t>Jun-04-01 13:18 GMT</t>
  </si>
  <si>
    <t>Jun-04-01 19:00 GMT</t>
  </si>
  <si>
    <t>Jun-04-01 16:29 GMT</t>
  </si>
  <si>
    <t>Jun-04-01 17:46 GMT</t>
  </si>
  <si>
    <t>Jun-04-01 20:20 GMT</t>
  </si>
  <si>
    <t>Jun-04-01 12:35 GMT</t>
  </si>
  <si>
    <t>Jun-04-01 20:29 GMT</t>
  </si>
  <si>
    <t>Jun-04-01 19:24 GMT</t>
  </si>
  <si>
    <t>Jun-04-01 18:42 GMT</t>
  </si>
  <si>
    <t>    Firm-LD Peak - SP-15 - Bal Month</t>
  </si>
  <si>
    <t>Jun-04-01 12:38 GMT</t>
  </si>
  <si>
    <t>    Firm-LD Peak - TVA - Jul01</t>
  </si>
  <si>
    <t>Jun-04-01 16:00 GMT</t>
  </si>
  <si>
    <t>    Firm-LD Peak - TVA - Sep01</t>
  </si>
  <si>
    <t>Jun-04-01 16:11 GMT</t>
  </si>
  <si>
    <t>    Firm-LD Peak - Ercot UBU - Bal Month</t>
  </si>
  <si>
    <t>Jun-04-01 17:47 GMT</t>
  </si>
  <si>
    <t>    CAN NG Firm Phys, FP - AB-NIT - Same Day</t>
  </si>
  <si>
    <t>Same Day</t>
  </si>
  <si>
    <t>Jun-04-01 15:01 GMT</t>
  </si>
  <si>
    <t>Jun-04-01 14:32 GMT</t>
  </si>
  <si>
    <t>Jun-04-01 13:35 GMT</t>
  </si>
  <si>
    <t>Jun-04-01 13:45 GMT</t>
  </si>
  <si>
    <t>Jun-04-01 15:40 GMT</t>
  </si>
  <si>
    <t>Jun-04-01 15:37 GMT</t>
  </si>
  <si>
    <t>Jun-04-01 14:33 GMT</t>
  </si>
  <si>
    <t>    NG Firm Phys, FP - Dawn - Next Day Gas</t>
  </si>
  <si>
    <t>Jun-04-01 14:21 GMT</t>
  </si>
  <si>
    <t>Jun-04-01 15:09 GMT</t>
  </si>
  <si>
    <t>Jun-04-01 15:00 GMT</t>
  </si>
  <si>
    <t>Jun-04-01 14:24 GMT</t>
  </si>
  <si>
    <t>Jun-04-01 15:07 GMT</t>
  </si>
  <si>
    <t>    NG Firm Phys, FP - FGT-Z1 - Next Day Gas</t>
  </si>
  <si>
    <t>Jun-04-01 13:57 GMT</t>
  </si>
  <si>
    <t>Jun-04-01 18:50 GMT</t>
  </si>
  <si>
    <t>    NG Firm Phys, FP - Henry - Bal Month Gas</t>
  </si>
  <si>
    <t>Jun-04-01 13:27 GMT</t>
  </si>
  <si>
    <t>Jun-04-01 13:31 GMT</t>
  </si>
  <si>
    <t>Jun-04-01 14:10 GMT</t>
  </si>
  <si>
    <t>Jun-04-01 14:28 GMT</t>
  </si>
  <si>
    <t>Jun-04-01 15:49 GMT</t>
  </si>
  <si>
    <t>Jun-04-01 14:25 GMT</t>
  </si>
  <si>
    <t>Jun-04-01 14:50 GMT</t>
  </si>
  <si>
    <t>Jun-04-01 14:16 GMT</t>
  </si>
  <si>
    <t>Jun-04-01 14:15 GMT</t>
  </si>
  <si>
    <t>    NG Firm Phys, FP - PG&amp;E-Topock - Next Day Gas</t>
  </si>
  <si>
    <t>Jun-04-01 14:17 GMT</t>
  </si>
  <si>
    <t>Jun-04-01 14:23 GMT</t>
  </si>
  <si>
    <t>Jun-04-01 13:46 GMT</t>
  </si>
  <si>
    <t>Jun-04-01 13:59 GMT</t>
  </si>
  <si>
    <t>Jun-04-01 14:45 GMT</t>
  </si>
  <si>
    <t>Jun-04-01 14:55 GMT</t>
  </si>
  <si>
    <t>Jun-04-01 14:57 GMT</t>
  </si>
  <si>
    <t>Jun-04-01 14:49 GMT</t>
  </si>
  <si>
    <t>Jun-04-01 14:44 GMT</t>
  </si>
  <si>
    <t>Jun-04-01 15:25 GMT</t>
  </si>
  <si>
    <t>Jun-04-01 14:40 GMT</t>
  </si>
  <si>
    <t>Jun-04-01 15:17 GMT</t>
  </si>
  <si>
    <t>Jun-04-01 14:36 GMT</t>
  </si>
  <si>
    <t>Jun-04-01 12:31 GMT</t>
  </si>
  <si>
    <t>    NG Firm Phys, ID, GDD - Cons Pwr - Next Day Gas</t>
  </si>
  <si>
    <t>Jun-04-01 13:55 GMT</t>
  </si>
  <si>
    <t>Jun-04-01 13:29 GMT</t>
  </si>
  <si>
    <t>    NG Firm Phys, ID, GDD - Exxon Katy - Next Day Gas</t>
  </si>
  <si>
    <t>Jun-04-01 13:52 GMT</t>
  </si>
  <si>
    <t>Jun-04-01 13:05 GMT</t>
  </si>
  <si>
    <t>    NG Firm Phys, ID, GDD - Henry - Next Day Gas</t>
  </si>
  <si>
    <t>Jun-04-01 13:09 GMT</t>
  </si>
  <si>
    <t>    NG Firm Phys, ID, GDD - Mich - Bal Month Gas</t>
  </si>
  <si>
    <t>Jun-04-01 14:51 GMT</t>
  </si>
  <si>
    <t>    NG Firm Phys, ID, GDD - NGPL-Mid - Next Day Gas</t>
  </si>
  <si>
    <t>    NG Firm Phys, ID, GDD - NGPL-Nicor - Custom</t>
  </si>
  <si>
    <t>Jun-04-01 20:47 GMT</t>
  </si>
  <si>
    <t>Jun-04-01 13:32 GMT</t>
  </si>
  <si>
    <t>    NG Firm Phys, ID, GDD - NGPL-Nicor - Jul01-Oct01</t>
  </si>
  <si>
    <t>Jun-04-01 20:50 GMT</t>
  </si>
  <si>
    <t>Jun-04-01 13:42 GMT</t>
  </si>
  <si>
    <t>    NG Firm Phys, ID, GDD - NNG-Demarc - Next Day Gas</t>
  </si>
  <si>
    <t>Jun-04-01 12:47 GMT</t>
  </si>
  <si>
    <t>    NG Firm Phys, ID, GDD - PG&amp;E-Citygate - Next Day Gas</t>
  </si>
  <si>
    <t>Jun-04-01 14:18 GMT</t>
  </si>
  <si>
    <t>    NG Firm Phys, ID, GDD - PGLC - Next Day Gas</t>
  </si>
  <si>
    <t>    NG Firm Phys, ID, GDD - Sonat-T1 - Next Day Gas</t>
  </si>
  <si>
    <t>    NG Firm Phys, ID, GDD - Tenn-Z0 - Next Day Gas</t>
  </si>
  <si>
    <t>Jun-04-01 14:02 GMT</t>
  </si>
  <si>
    <t>Jun-04-01 14:07 GMT</t>
  </si>
  <si>
    <t>Jun-04-01 14:26 GMT</t>
  </si>
  <si>
    <t>Jun-04-01 13:12 GMT</t>
  </si>
  <si>
    <t>Jun-04-01 13:54 GMT</t>
  </si>
  <si>
    <t>    NG Firm Phys, ID, GDD - Tran 65 - Next Day Gas</t>
  </si>
  <si>
    <t>Jun-04-01 12:20 GMT</t>
  </si>
  <si>
    <t>    NG Firm Phys, ID, GDD - Waha - Next Day Gas</t>
  </si>
  <si>
    <t>    NG Firm Phys, ID, GDM - Cons Pwr - Jul01</t>
  </si>
  <si>
    <t>Jun-04-01 18:51 GMT</t>
  </si>
  <si>
    <t>    NG Firm Phys, ID, GDM - Cons Pwr - Aug01</t>
  </si>
  <si>
    <t>    NG Firm Phys, ID, GDM - Cons Pwr - Sep01</t>
  </si>
  <si>
    <t>    NG Firm Phys, ID, GDM - Cons Pwr - Oct01</t>
  </si>
  <si>
    <t>    NG Firm Phys, ID, GDM - Mich - Jul01</t>
  </si>
  <si>
    <t>    NG Firm Phys, ID, GDM - Mich - Aug01</t>
  </si>
  <si>
    <t>Jun-04-01 16:01 GMT</t>
  </si>
  <si>
    <t>    NG Firm Phys, ID, GDM - Mich - Sep01</t>
  </si>
  <si>
    <t>    NG Firm Phys, ID, GDM - Mich - Oct01</t>
  </si>
  <si>
    <t>    NG Firm Phys, ID, GDM - Mich - Jul01-Oct01</t>
  </si>
  <si>
    <t>Jun-04-01 15:53 GMT</t>
  </si>
  <si>
    <t>    NG Firm Phys, ID, GDM - Mich - Nov01-Mar02</t>
  </si>
  <si>
    <t>Jun-04-01 14:34 GMT</t>
  </si>
  <si>
    <t>    NG Firm Phys, ID, IF - ANR-SW - Apr02-Oct02</t>
  </si>
  <si>
    <t>Jun-04-01 18:48 GMT</t>
  </si>
  <si>
    <t>    NG Firm Phys, ID, IF - NGPL-LA - Jul01-Oct01</t>
  </si>
  <si>
    <t>Jun-04-01 16:52 GMT</t>
  </si>
  <si>
    <t>    NG Firm Phys, ID, IF - NGPL-Mid - Jul01-Oct01</t>
  </si>
  <si>
    <t>Jun-04-01 19:49 GMT</t>
  </si>
  <si>
    <t>    NG Firm Phys, ID, IF - Panhandle - Apr02-Oct02</t>
  </si>
  <si>
    <t>Jun-04-01 18:35 GMT</t>
  </si>
  <si>
    <t>    NG Firm Phys, ID, IF - TGT-Z1 - Jul01</t>
  </si>
  <si>
    <t>Jun-04-01 21:27 GMT</t>
  </si>
  <si>
    <t>Jun-04-01 18:02 GMT</t>
  </si>
  <si>
    <t>    NG Fin BS, LD1 for GDM - Mich - Jul01</t>
  </si>
  <si>
    <t>Jun-04-01 16:44 GMT</t>
  </si>
  <si>
    <t>Jun-04-01 18:10 GMT</t>
  </si>
  <si>
    <t>    NG Fin BS, LD1 for GDM - Mich - Nov01-Mar02</t>
  </si>
  <si>
    <t>    NG Fin BS, LD1 for GDM - Mich - Apr02-Oct02</t>
  </si>
  <si>
    <t>Jun-04-01 18:01 GMT</t>
  </si>
  <si>
    <t>    NG Fin BS, LD1 for IF - CG-ONSH - Jul01</t>
  </si>
  <si>
    <t>Jun-04-01 19:13 GMT</t>
  </si>
  <si>
    <t>    NG Fin BS, LD1 for IF - CG-ONSH - Jul01-Oct01</t>
  </si>
  <si>
    <t>Jun-04-01 13:43 GMT</t>
  </si>
  <si>
    <t>    NG Fin BS, LD1 for IF - CNG-SP - Nov01</t>
  </si>
  <si>
    <t>    NG Fin BS, LD1 for IF - Henry - Jul01</t>
  </si>
  <si>
    <t>Jun-04-01 12:45 GMT</t>
  </si>
  <si>
    <t>    NG Fin BS, LD1 for IF - HSC - Jul01</t>
  </si>
  <si>
    <t>Jun-04-01 14:53 GMT</t>
  </si>
  <si>
    <t>Jun-04-01 19:29 GMT</t>
  </si>
  <si>
    <t>Jun-04-01 20:36 GMT</t>
  </si>
  <si>
    <t>    NG Fin BS, LD1 for IF - NGPL-Mid - Jul01</t>
  </si>
  <si>
    <t>Jun-04-01 15:22 GMT</t>
  </si>
  <si>
    <t>    NG Fin BS, LD1 for IF - NNG-Demarc - Jul01</t>
  </si>
  <si>
    <t>Jun-04-01 14:13 GMT</t>
  </si>
  <si>
    <t>    NG Fin BS, LD1 for IF - Sumas - Oct01</t>
  </si>
  <si>
    <t>Jun-04-01 15:36 GMT</t>
  </si>
  <si>
    <t>    NG Fin BS, LD1 for IF - NW-Rockies - Jul01</t>
  </si>
  <si>
    <t>Jun-04-01 19:36 GMT</t>
  </si>
  <si>
    <t>    NG Fin BS, LD1 for IF - NW-Rockies - Aug01</t>
  </si>
  <si>
    <t>Jun-04-01 16:04 GMT</t>
  </si>
  <si>
    <t>    NG Fin BS, LD1 for IF - NW-Rockies - Sep01</t>
  </si>
  <si>
    <t>Jun-04-01 18:19 GMT</t>
  </si>
  <si>
    <t>Jun-04-01 20:37 GMT</t>
  </si>
  <si>
    <t>    NG Fin BS, LD1 for IF - Perm - Q3 01</t>
  </si>
  <si>
    <t>Jun-04-01 14:48 GMT</t>
  </si>
  <si>
    <t>Jun-04-01 19:37 GMT</t>
  </si>
  <si>
    <t>    NG Fin BS, LD1 for IF - SJ - Q3 01</t>
  </si>
  <si>
    <t>Jun-04-01 15:03 GMT</t>
  </si>
  <si>
    <t>Jun-04-01 19:46 GMT</t>
  </si>
  <si>
    <t>    NG Fin BS, LD1 for IF - Tenn-LA - Nov01-Mar02</t>
  </si>
  <si>
    <t>Jun-04-01 19:20 GMT</t>
  </si>
  <si>
    <t>    NG Fin BS, LD1 for IF - TET ELA - Jul01</t>
  </si>
  <si>
    <t>Jun-04-01 19:32 GMT</t>
  </si>
  <si>
    <t>    NG Fin BS, LD1 for IF - TET M3 - Sep01</t>
  </si>
  <si>
    <t>    NG Fin BS, LD1 for IF - TGT-SL - Jul01</t>
  </si>
  <si>
    <t>Jun-04-01 13:47 GMT</t>
  </si>
  <si>
    <t>    NG Fin BS, LD1 for IF - TGT-SL - Jul01-Oct01</t>
  </si>
  <si>
    <t>    NG Fin BS, LD1 for IF - Transco Z6 (NY) - Jul01</t>
  </si>
  <si>
    <t>Jun-04-01 18:49 GMT</t>
  </si>
  <si>
    <t>    NG Fin BS, LD1 for IF - Transco Z6 (NY) - Oct01</t>
  </si>
  <si>
    <t>Jun-04-01 14:35 GMT</t>
  </si>
  <si>
    <t>    NG Fin BS, LD1 for IF - Transco Z6 (NY) - Nov01-Mar02</t>
  </si>
  <si>
    <t>Jun-04-01 16:39 GMT</t>
  </si>
  <si>
    <t>    NG Fin BS, LD1 for IF - Waha - Jul01</t>
  </si>
  <si>
    <t>Jun-04-01 20:44 GMT</t>
  </si>
  <si>
    <t>Jun-04-01 16:40 GMT</t>
  </si>
  <si>
    <t>Jun-04-01 18:24 GMT</t>
  </si>
  <si>
    <t>Jun-04-01 17:05 GMT</t>
  </si>
  <si>
    <t>    NG Fin BS, LD1 for NGI - Socal - Nov01-Mar02</t>
  </si>
  <si>
    <t>Jun-04-01 15:57 GMT</t>
  </si>
  <si>
    <t>Jun-04-01 20:28 GMT</t>
  </si>
  <si>
    <t>Jun-04-01 21:30 GMT</t>
  </si>
  <si>
    <t>    NG Fin, FP for LD1 - Henry - Sep01</t>
  </si>
  <si>
    <t>Jun-04-01 21:18 GMT</t>
  </si>
  <si>
    <t>Jun-04-01 20:53 GMT</t>
  </si>
  <si>
    <t>Jun-04-01 18:53 GMT</t>
  </si>
  <si>
    <t>Jun-04-01 20:07 GMT</t>
  </si>
  <si>
    <t>Trade Dates:   Jun-4-01 thru Jun-4-01</t>
  </si>
  <si>
    <t>WTI 1st line swap</t>
  </si>
  <si>
    <t>Elf Trading, S.A.</t>
  </si>
  <si>
    <t>USD / bbl</t>
  </si>
  <si>
    <t>White, B</t>
  </si>
  <si>
    <t>Jun-04-01   Deals</t>
  </si>
  <si>
    <t> Trade Dates:   Jun-4-01 thru Jun-4-01</t>
  </si>
  <si>
    <t>Ent</t>
  </si>
  <si>
    <t>Carson, M</t>
  </si>
  <si>
    <t>TVA</t>
  </si>
  <si>
    <t>Comed</t>
  </si>
  <si>
    <t>Aquila Energy Marketing Corp</t>
  </si>
  <si>
    <t>Jun-06-01</t>
  </si>
  <si>
    <t>Fischer, M</t>
  </si>
  <si>
    <t>Ercot UBU</t>
  </si>
  <si>
    <t>Jun-29-01</t>
  </si>
  <si>
    <t>Stalford, R</t>
  </si>
  <si>
    <t>DYNJJOH</t>
  </si>
  <si>
    <t>pwr.asterisk</t>
  </si>
  <si>
    <t>pwr.Financial Swap</t>
  </si>
  <si>
    <t>pwr.New York Zone G</t>
  </si>
  <si>
    <t>pwr.financial swap</t>
  </si>
  <si>
    <t>pwr.NY Zone G</t>
  </si>
  <si>
    <t>HE8-23EPT</t>
  </si>
  <si>
    <t>08:39 A.M.</t>
  </si>
  <si>
    <t>DYNJSIZ</t>
  </si>
  <si>
    <t>ng.Chicago-NGPL Nicor City Gate</t>
  </si>
  <si>
    <t>08:54 A.M.</t>
  </si>
  <si>
    <t>07:50 A.M.</t>
  </si>
  <si>
    <t>08:19 A.M.</t>
  </si>
  <si>
    <t>07:08 A.M.</t>
  </si>
  <si>
    <t>07:41 A.M.</t>
  </si>
  <si>
    <t>07:26 A.M.</t>
  </si>
  <si>
    <t>pwr.Sep01</t>
  </si>
  <si>
    <t>pwr.East Coast Balance of Month Power</t>
  </si>
  <si>
    <t>09:48 A.M.</t>
  </si>
  <si>
    <t>pwr.East Coast Next Week Power</t>
  </si>
  <si>
    <t>07:07 A.M.</t>
  </si>
  <si>
    <t>07:19 A.M.</t>
  </si>
  <si>
    <t>DYNSMCGI</t>
  </si>
  <si>
    <t>pwr.TVA</t>
  </si>
  <si>
    <t>08:06 A.M.</t>
  </si>
  <si>
    <t>VE1730.1</t>
  </si>
  <si>
    <t>VE1731.1</t>
  </si>
  <si>
    <t>VE1733.1</t>
  </si>
  <si>
    <t>VE1734.1</t>
  </si>
  <si>
    <t>SUNGDORA</t>
  </si>
  <si>
    <t>VE1735.1</t>
  </si>
  <si>
    <t>VE1736.1</t>
  </si>
  <si>
    <t>VE1737.1</t>
  </si>
  <si>
    <t>VE1740.1</t>
  </si>
  <si>
    <t>VE1741.1</t>
  </si>
  <si>
    <t>VE1742.1</t>
  </si>
  <si>
    <t>VE1743.1</t>
  </si>
  <si>
    <t>VE2577.1</t>
  </si>
  <si>
    <t>VE2578.1</t>
  </si>
  <si>
    <t>VE2579.1</t>
  </si>
  <si>
    <t>VE2574.1</t>
  </si>
  <si>
    <t>VE2573.1</t>
  </si>
  <si>
    <t>VE2572.1</t>
  </si>
  <si>
    <t>VE2570.1</t>
  </si>
  <si>
    <t>VE1751.1</t>
  </si>
  <si>
    <t>hossmich</t>
  </si>
  <si>
    <t>VE1752.1</t>
  </si>
  <si>
    <t>VE1758.1</t>
  </si>
  <si>
    <t>VE1759.1</t>
  </si>
  <si>
    <t>VE1760.1</t>
  </si>
  <si>
    <t>VE1761.1</t>
  </si>
  <si>
    <t>BANKYBRAD</t>
  </si>
  <si>
    <t>VE1762.1</t>
  </si>
  <si>
    <t>VE1763.1</t>
  </si>
  <si>
    <t>VE1767.1</t>
  </si>
  <si>
    <t>VE1768.1</t>
  </si>
  <si>
    <t>VE1769.1</t>
  </si>
  <si>
    <t>VE1770.1</t>
  </si>
  <si>
    <t>VE1772.1</t>
  </si>
  <si>
    <t>VE1774.1</t>
  </si>
  <si>
    <t>VE1775.1</t>
  </si>
  <si>
    <t>VE1778.1</t>
  </si>
  <si>
    <t>VE1779.1</t>
  </si>
  <si>
    <t>VE1783.1</t>
  </si>
  <si>
    <t>VE1784.1</t>
  </si>
  <si>
    <t>VE2677.1</t>
  </si>
  <si>
    <t>VE2675.1</t>
  </si>
  <si>
    <t>amontgomer</t>
  </si>
  <si>
    <t>VE2672.1</t>
  </si>
  <si>
    <t>Firm Trade Bridgeline</t>
  </si>
  <si>
    <t>ADM45207</t>
  </si>
  <si>
    <t>VE2671.1</t>
  </si>
  <si>
    <t>VE2669.1</t>
  </si>
  <si>
    <t>EDRIETZE</t>
  </si>
  <si>
    <t>VE2667.1</t>
  </si>
  <si>
    <t>VE2662.1</t>
  </si>
  <si>
    <t>VE2664.1</t>
  </si>
  <si>
    <t>VE2660.1</t>
  </si>
  <si>
    <t>ALHOGUET</t>
  </si>
  <si>
    <t>VE2656.1</t>
  </si>
  <si>
    <t>VE2648.1</t>
  </si>
  <si>
    <t>VE2643.1</t>
  </si>
  <si>
    <t>VE2642.1</t>
  </si>
  <si>
    <t>VE2639.1</t>
  </si>
  <si>
    <t>VE2641.1</t>
  </si>
  <si>
    <t>VE2638.1</t>
  </si>
  <si>
    <t>VE2637.1</t>
  </si>
  <si>
    <t>alfsalti</t>
  </si>
  <si>
    <t>VE2635.1</t>
  </si>
  <si>
    <t>VE2631.1</t>
  </si>
  <si>
    <t>VE2630.1</t>
  </si>
  <si>
    <t>VE2624.1</t>
  </si>
  <si>
    <t>AQUILA1017</t>
  </si>
  <si>
    <t>VE2626.1</t>
  </si>
  <si>
    <t>VE2628.1</t>
  </si>
  <si>
    <t>VE2625.1</t>
  </si>
  <si>
    <t>FRANCISA</t>
  </si>
  <si>
    <t>VE2620.1</t>
  </si>
  <si>
    <t>yeoshuyi</t>
  </si>
  <si>
    <t>VE2622.1</t>
  </si>
  <si>
    <t>VE2618.1</t>
  </si>
  <si>
    <t>VE2616.1</t>
  </si>
  <si>
    <t>VE2613.1</t>
  </si>
  <si>
    <t>VE2612.1</t>
  </si>
  <si>
    <t>VE2611.1</t>
  </si>
  <si>
    <t>VE2606.1</t>
  </si>
  <si>
    <t>VE2603.1</t>
  </si>
  <si>
    <t>Sempra Oil Trading Sarl</t>
  </si>
  <si>
    <t>ADM74935</t>
  </si>
  <si>
    <t>VE1793.1</t>
  </si>
  <si>
    <t>pcessturm</t>
  </si>
  <si>
    <t>VE2599.1</t>
  </si>
  <si>
    <t>VE2600.1</t>
  </si>
  <si>
    <t>VE2601.1</t>
  </si>
  <si>
    <t>VE2597.1</t>
  </si>
  <si>
    <t>VE2594.1</t>
  </si>
  <si>
    <t>VE2592.1</t>
  </si>
  <si>
    <t>VE2591.1</t>
  </si>
  <si>
    <t>BRUMSTEVE</t>
  </si>
  <si>
    <t>DANNAYLOR</t>
  </si>
  <si>
    <t>kayjason</t>
  </si>
  <si>
    <t>glawrence</t>
  </si>
  <si>
    <t>ADM08839</t>
  </si>
  <si>
    <t>billtaylor</t>
  </si>
  <si>
    <t>jtompkins</t>
  </si>
  <si>
    <t>nickelman</t>
  </si>
  <si>
    <t>PHAROAHP</t>
  </si>
  <si>
    <t>UK Gas Phy       NBP                     06-30Jun01      p/th</t>
  </si>
  <si>
    <t>UK Gas Phy       NBP                     09-10Jun01      p/th</t>
  </si>
  <si>
    <t>NATHANDAY</t>
  </si>
  <si>
    <t>UK Gas Phy Call Option NBP</t>
  </si>
  <si>
    <t>UK Gas Phy OPT   NBP EC24                Jul-Sep01       p/th</t>
  </si>
  <si>
    <t>FRANCESCOC</t>
  </si>
  <si>
    <t>Louis Dreyfus LPG Services Limited</t>
  </si>
  <si>
    <t>ADM64275</t>
  </si>
  <si>
    <t>JAMESBAIN</t>
  </si>
  <si>
    <t>SINGAPORE</t>
  </si>
  <si>
    <t>VE1794.1</t>
  </si>
  <si>
    <t>SG GO-Dub Crk</t>
  </si>
  <si>
    <t>SG GO-Dub Crk    Platts                  Jul-Sep01       USD/bbl</t>
  </si>
  <si>
    <t>larryhopa</t>
  </si>
  <si>
    <t>Singapore Gasoil</t>
  </si>
  <si>
    <t>VE1790.1</t>
  </si>
  <si>
    <t>lieccles</t>
  </si>
  <si>
    <t>London Electricity plc</t>
  </si>
  <si>
    <t>js735105</t>
  </si>
  <si>
    <t>Naw Co limited</t>
  </si>
  <si>
    <t>JNAWNEDW</t>
  </si>
  <si>
    <t>CA2244668</t>
  </si>
  <si>
    <t>UK Gas Phy       NBP WkD                 11-15Jun01      p/th</t>
  </si>
  <si>
    <t>TRD11003</t>
  </si>
  <si>
    <t>doncastur</t>
  </si>
  <si>
    <t>VE1809.1</t>
  </si>
  <si>
    <t>MLEONARD</t>
  </si>
  <si>
    <t>Ferrell International Limited</t>
  </si>
  <si>
    <t>Propane CIF Swap Argus ARA (lg)          Q3 2001         USD/mt/m</t>
  </si>
  <si>
    <t>ADM54259</t>
  </si>
  <si>
    <t>VE1834.1</t>
  </si>
  <si>
    <t>VE1839.1</t>
  </si>
  <si>
    <t>VE1841.1</t>
  </si>
  <si>
    <t>stanleyf</t>
  </si>
  <si>
    <t>VE1847.1</t>
  </si>
  <si>
    <t>US Pwr Fin Swap  PJM W IntC HE09-23 EPT  04Jun01         USD/MWh</t>
  </si>
  <si>
    <t>anilshah</t>
  </si>
  <si>
    <t>Al LME Reg.      Contract                06Jun01         USD/mt-L</t>
  </si>
  <si>
    <t>realtime</t>
  </si>
  <si>
    <t>CJJS5515</t>
  </si>
  <si>
    <t>VE1856.1</t>
  </si>
  <si>
    <t>VE1867.1</t>
  </si>
  <si>
    <t>US Pwr Fin Swap  ISO NY Z-A Peak         05Jun01         USD/MWh</t>
  </si>
  <si>
    <t>VE1883.1</t>
  </si>
  <si>
    <t>VE1889.1</t>
  </si>
  <si>
    <t>VE1891.1</t>
  </si>
  <si>
    <t>US Pwr Phy Firm  NEPOOL Peak             05Jun01         USD/MWh</t>
  </si>
  <si>
    <t>US Pwr Phy Firm  Entergy Peak            05Jun01         USD/MWh</t>
  </si>
  <si>
    <t>burgesss</t>
  </si>
  <si>
    <t>briankrall</t>
  </si>
  <si>
    <t>US Pwr Phy Firm  Cinergy Peak            05Jun01         USD/MWh</t>
  </si>
  <si>
    <t>jrobertson</t>
  </si>
  <si>
    <t>VE1896.1</t>
  </si>
  <si>
    <t>VE1897.1</t>
  </si>
  <si>
    <t>US Pwr Phy Firm  COMED Peak              05Jun01         USD/MWh</t>
  </si>
  <si>
    <t>callahan</t>
  </si>
  <si>
    <t>US Pwr Phy Firm  PJM-W Peak              06-08Jun01      USD/MWh</t>
  </si>
  <si>
    <t>pete1234</t>
  </si>
  <si>
    <t>US Pwr Fin Swap  ISO NY Z-G Peak         06-08Jun01      USD/MWh</t>
  </si>
  <si>
    <t>US Pwr Fin Swap  ISO NY Z-G Peak         05Jun01         USD/MWh</t>
  </si>
  <si>
    <t>depillo1</t>
  </si>
  <si>
    <t>VE1899.1</t>
  </si>
  <si>
    <t>US Pwr Phy Firm  TVA Peak                05Jun01         USD/MWh</t>
  </si>
  <si>
    <t>jamesgtine</t>
  </si>
  <si>
    <t>US Pwr Phy Firm  NEPOOL Peak             06-08Jun01      USD/MWh</t>
  </si>
  <si>
    <t>Al Alloy LME Reg Contract                06Jun01         USD/mt-L</t>
  </si>
  <si>
    <t>US Pwr Phy Firm  PJM-W OffPk             05Jun01         USD/MWh</t>
  </si>
  <si>
    <t>fnelson1</t>
  </si>
  <si>
    <t>RBENSON</t>
  </si>
  <si>
    <t>UK Gas Phy       NBP                     05-08Jun01      p/th</t>
  </si>
  <si>
    <t>US Pwr Phy Firm  NEPOOL Off-Peak         05Jun01         USD/MWh</t>
  </si>
  <si>
    <t>US Pwr Fin Swap  ISO NY Z-A Peak         06-08Jun01      USD/MWh</t>
  </si>
  <si>
    <t>US Pwr Phy Firm  Cinergy Peak            06-08Jun01      USD/MWh</t>
  </si>
  <si>
    <t>VE1933.1</t>
  </si>
  <si>
    <t>OTCDESK6</t>
  </si>
  <si>
    <t>rbordeleau</t>
  </si>
  <si>
    <t>pmarable</t>
  </si>
  <si>
    <t>US Pwr Fin Swap  PJM W IntC Peak         11-15Jun01      USD/MWh</t>
  </si>
  <si>
    <t>US Pwr Phy Firm  Entergy Peak            May02           USD/MWh</t>
  </si>
  <si>
    <t>aepsvc121</t>
  </si>
  <si>
    <t>VE1972.1</t>
  </si>
  <si>
    <t>VE1974.1</t>
  </si>
  <si>
    <t>bgarnett</t>
  </si>
  <si>
    <t>US Pwr Phy Firm  PJM-W Peak              Jan-Feb02       USD/MWh</t>
  </si>
  <si>
    <t>VE2004.1</t>
  </si>
  <si>
    <t>US Pwr Phy Firm  COMED Off-Peak          05Jun01         USD/MWh</t>
  </si>
  <si>
    <t>DAVIDBAT</t>
  </si>
  <si>
    <t>VE2005.1</t>
  </si>
  <si>
    <t>Golly Hott Trading Limited</t>
  </si>
  <si>
    <t>ADM83161</t>
  </si>
  <si>
    <t>US Pwr Phy Firm  COMED Peak              06-08Jun01      USD/MWh</t>
  </si>
  <si>
    <t>US Pwr Fin Swap  PJM W IntC HE10-23 EPT  04Jun01         USD/MWh</t>
  </si>
  <si>
    <t>US Pwr Phy Firm  SOCO Peak               Jul-Aug01       USD/MWh</t>
  </si>
  <si>
    <t>VE2006.1</t>
  </si>
  <si>
    <t>VE2007.1</t>
  </si>
  <si>
    <t>VE2008.1</t>
  </si>
  <si>
    <t>VE2009.1</t>
  </si>
  <si>
    <t>VE2010.1</t>
  </si>
  <si>
    <t>jsaes123</t>
  </si>
  <si>
    <t>VE2011.1</t>
  </si>
  <si>
    <t>VE2015.1</t>
  </si>
  <si>
    <t>VE2016.1</t>
  </si>
  <si>
    <t>US Pwr Phy Firm  SOCO Peak               05Jun01         USD/MWh</t>
  </si>
  <si>
    <t>VE2017.1</t>
  </si>
  <si>
    <t>US Pwr Phy Unp B ERCOT Peak              Sep01           USD/MWh</t>
  </si>
  <si>
    <t>VE2019.1</t>
  </si>
  <si>
    <t>US Pwr Phy Firm  Entergy Peak            06-08Jun01      USD/MWh</t>
  </si>
  <si>
    <t>blicejeff</t>
  </si>
  <si>
    <t>VE2021.1</t>
  </si>
  <si>
    <t>US Pwr Fin Swap  ISO NY Z-J Peak         Sep01           USD/MWh</t>
  </si>
  <si>
    <t>backhouse</t>
  </si>
  <si>
    <t>VE2024.1</t>
  </si>
  <si>
    <t>VE2025.1</t>
  </si>
  <si>
    <t>VE2026.1</t>
  </si>
  <si>
    <t>VE2027.1</t>
  </si>
  <si>
    <t>US Pwr Phy Firm  PJM-W Peak              Sep02           USD/MWh</t>
  </si>
  <si>
    <t>jefffoose1</t>
  </si>
  <si>
    <t>rchausse</t>
  </si>
  <si>
    <t>US Pwr Phy Unp B ERCOT Peak              06-08Jun01      USD/MWh</t>
  </si>
  <si>
    <t>mstegall</t>
  </si>
  <si>
    <t>Webbmatt</t>
  </si>
  <si>
    <t>VE2028.1</t>
  </si>
  <si>
    <t>US Pwr Phy Firm  Entergy Peak            Jul-Aug02       USD/MWh</t>
  </si>
  <si>
    <t>VE2030.1</t>
  </si>
  <si>
    <t>CMFICHTNER</t>
  </si>
  <si>
    <t>MRPINK02</t>
  </si>
  <si>
    <t>Alliant Energy Corporate Services, Inc., as authorized agent</t>
  </si>
  <si>
    <t>DELWINTER</t>
  </si>
  <si>
    <t>VE2036.1</t>
  </si>
  <si>
    <t>US Pwr Phy Firm  Cinergy Peak            02-06Jul01      USD/MWh</t>
  </si>
  <si>
    <t>US Pwr Fin Swap  ISO NY Z-G Peak         06-30Jun01      USD/MWh</t>
  </si>
  <si>
    <t>US Pwr Phy Firm  TVA Peak                06-08Jun01      USD/MWh</t>
  </si>
  <si>
    <t>US Pwr Phy Unp B ERCOT Peak              05Jun01         USD/MWh</t>
  </si>
  <si>
    <t>OTCDESK5</t>
  </si>
  <si>
    <t>US Pwr Phy Firm  PJM-W Peak              06-30Jun01      USD/MWh</t>
  </si>
  <si>
    <t>VE2038.1</t>
  </si>
  <si>
    <t>VE2039.1</t>
  </si>
  <si>
    <t>KKETTLER</t>
  </si>
  <si>
    <t>US Gas Phy       NGPL NICOR              05Jun01         USD/MM</t>
  </si>
  <si>
    <t>VE2046.1</t>
  </si>
  <si>
    <t>VE2049.1</t>
  </si>
  <si>
    <t>US Pwr Phy Unp B ERCOT Peak              06-30Jun01      USD/MWh</t>
  </si>
  <si>
    <t>US Gas Phy       NNG Demarc              05Jun01         USD/MM</t>
  </si>
  <si>
    <t>US Gas Phy       NGPL Midcont            05Jun01         USD/MM</t>
  </si>
  <si>
    <t>US Gas Phy       PEPL Pool               05Jun01         USD/MM</t>
  </si>
  <si>
    <t>US Gas Phy       NNG Ventura             05Jun01         USD/MM</t>
  </si>
  <si>
    <t>US Gas Phy       ANR SW Pool             05Jun01         USD/MM</t>
  </si>
  <si>
    <t>VE2054.1</t>
  </si>
  <si>
    <t>VE2060.1</t>
  </si>
  <si>
    <t>VE2062.1</t>
  </si>
  <si>
    <t>US Pwr Phy Firm  TVA Peak                11-15Jun01      USD/MWh</t>
  </si>
  <si>
    <t>VE2066.1</t>
  </si>
  <si>
    <t>VE2068.1</t>
  </si>
  <si>
    <t>VE2069.1</t>
  </si>
  <si>
    <t>US Pwr Phy Firm  Cinergy Peak            06-30Jun01      USD/MWh</t>
  </si>
  <si>
    <t>VE2070.1</t>
  </si>
  <si>
    <t>adamirick</t>
  </si>
  <si>
    <t>US Gas Daily     HHub                    06-30Jun01      USD/MM</t>
  </si>
  <si>
    <t>VE2074.1</t>
  </si>
  <si>
    <t>VE2077.1</t>
  </si>
  <si>
    <t>VE2078.1</t>
  </si>
  <si>
    <t>VE2079.1</t>
  </si>
  <si>
    <t>VE2080.1</t>
  </si>
  <si>
    <t>VE2081.1</t>
  </si>
  <si>
    <t>VE2082.1</t>
  </si>
  <si>
    <t>VE2083.1</t>
  </si>
  <si>
    <t>VE2085.1</t>
  </si>
  <si>
    <t>US Pwr Phy Firm  TVA Peak                Oct-Dec01       USD/MWh</t>
  </si>
  <si>
    <t>VE2086.1</t>
  </si>
  <si>
    <t>DAVEBARKER</t>
  </si>
  <si>
    <t>US Pwr Phy Firm  SOCO Peak               06-30Jun01      USD/MWh</t>
  </si>
  <si>
    <t>EPMELPfjs</t>
  </si>
  <si>
    <t>VE2087.1</t>
  </si>
  <si>
    <t>US Pwr Phy Firm  Entergy Peak            06-30Jun01      USD/MWh</t>
  </si>
  <si>
    <t>US Pwr Phy Firm  Entergy Peak            11-15Jun01      USD/MWh</t>
  </si>
  <si>
    <t>VE2093.1</t>
  </si>
  <si>
    <t>kevinmil</t>
  </si>
  <si>
    <t>VE2094.1</t>
  </si>
  <si>
    <t>Southern Company Services, Inc.</t>
  </si>
  <si>
    <t>US Pwr Phy Firm  PJM-W Peak              May02           USD/MWh</t>
  </si>
  <si>
    <t>VE2096.1</t>
  </si>
  <si>
    <t>VE2097.1</t>
  </si>
  <si>
    <t>US Gas Phy       TranscoZ6NNY            05Jun01         USD/MM</t>
  </si>
  <si>
    <t>VE2099.1</t>
  </si>
  <si>
    <t>VE2100.1</t>
  </si>
  <si>
    <t>aeszager</t>
  </si>
  <si>
    <t>VE2103.1</t>
  </si>
  <si>
    <t>VE2104.1</t>
  </si>
  <si>
    <t>US Gas Phy       Mich Con                05Jun01         USD/MM</t>
  </si>
  <si>
    <t>US Gas Phy       Dom SP TT               05Jun01         USD/MM</t>
  </si>
  <si>
    <t>SCHWERTNER</t>
  </si>
  <si>
    <t>US Gas Phy       NGPL LA Pool            05Jun01         USD/MM</t>
  </si>
  <si>
    <t>US Gas Phy       Consumers Pwr           05Jun01         USD/MM</t>
  </si>
  <si>
    <t>US Gas Phy       TENN Z-0                05Jun01         USD/MM</t>
  </si>
  <si>
    <t>US Gas Phy       ANR SE Trans            05Jun01         USD/MM</t>
  </si>
  <si>
    <t>VE2108.1</t>
  </si>
  <si>
    <t>US Pwr Phy Firm  PJM-W OffPk             06-30Jun01      USD/MWh</t>
  </si>
  <si>
    <t>CAN Gas Phy      Dawn                    05Jun01         USD/MM</t>
  </si>
  <si>
    <t>VE2110.1</t>
  </si>
  <si>
    <t>US Pwr Phy Firm  SOCO Peak               11-15Jun01      USD/MWh</t>
  </si>
  <si>
    <t>US Gas Phy       TCO Pool                05Jun01         USD/MM</t>
  </si>
  <si>
    <t>wsullivan5</t>
  </si>
  <si>
    <t>US Gas Phy       Trunkline ELA           05Jun01         USD/MM</t>
  </si>
  <si>
    <t>SCHRIMSHER</t>
  </si>
  <si>
    <t>TMVTML01</t>
  </si>
  <si>
    <t>VE2111.1</t>
  </si>
  <si>
    <t>US Gas Phy       Transco Z6 NY           05Jun01         USD/MM</t>
  </si>
  <si>
    <t>VE2112.1</t>
  </si>
  <si>
    <t>VE2113.1</t>
  </si>
  <si>
    <t>VE2114.1</t>
  </si>
  <si>
    <t>TMVDEC02</t>
  </si>
  <si>
    <t>US Pwr Phy Firm  Cinergy OffPk           05Jun01         USD/MWh</t>
  </si>
  <si>
    <t>KRBARBER</t>
  </si>
  <si>
    <t>VE2116.1</t>
  </si>
  <si>
    <t>US Gas Phy       Transco St.65           05-30Jun01      USD/MM</t>
  </si>
  <si>
    <t>MHGARRED</t>
  </si>
  <si>
    <t>MIKEHILLER</t>
  </si>
  <si>
    <t>JEFFREYONG</t>
  </si>
  <si>
    <t>VE2123.1</t>
  </si>
  <si>
    <t>VE2126.1</t>
  </si>
  <si>
    <t>US Gas Phy       FGT Z2                  05Jun01         USD/MM</t>
  </si>
  <si>
    <t>US Gas Phy       NGPL STX                05Jun01         USD/MM</t>
  </si>
  <si>
    <t>VE2129.1</t>
  </si>
  <si>
    <t>VE2131.1</t>
  </si>
  <si>
    <t>US Gas Phy       TENN 500                05Jun01         USD/MM</t>
  </si>
  <si>
    <t>US Gas Phy       TENN 800                05Jun01         USD/MM</t>
  </si>
  <si>
    <t>US Gas Phy       PGT Malin               05Jun01         USD/MM</t>
  </si>
  <si>
    <t>BEL Gas Phy      ZEE HUB                 05-08Jun01       p/th</t>
  </si>
  <si>
    <t>UK Gas Phy       NBP                     05Jun01         p/th</t>
  </si>
  <si>
    <t>wolfstev</t>
  </si>
  <si>
    <t>US Gas Phy       NGPL TxOkGCPool         05Jun01         USD/MM</t>
  </si>
  <si>
    <t>VE2138.1</t>
  </si>
  <si>
    <t>VE2140.1</t>
  </si>
  <si>
    <t>VE2141.1</t>
  </si>
  <si>
    <t>garrison</t>
  </si>
  <si>
    <t>US Pwr Phy Firm  Mid-C Peak              05Jun01         USD/MWh</t>
  </si>
  <si>
    <t>US Pwr Phy Firm  PALVE Peak              05Jun01         USD/MWh</t>
  </si>
  <si>
    <t>trevorh1</t>
  </si>
  <si>
    <t>US Pwr Phy CAISO SP15 Peak               05Jun01         USD/MWh</t>
  </si>
  <si>
    <t>US Pwr Phy CAISO NP15 Peak               05Jun01         USD/MWh</t>
  </si>
  <si>
    <t>VE2144.1</t>
  </si>
  <si>
    <t>RCAUTHEN1</t>
  </si>
  <si>
    <t>jhughesjr</t>
  </si>
  <si>
    <t>SAULLOPEZ</t>
  </si>
  <si>
    <t>US Gas Phy       Transco St.65           05Jun01         USD/MM</t>
  </si>
  <si>
    <t>US Gas Phy       EPNG Keystone           05Jun01         USD/MM</t>
  </si>
  <si>
    <t>Pacificorp</t>
  </si>
  <si>
    <t>paulwood</t>
  </si>
  <si>
    <t>Speightsjp</t>
  </si>
  <si>
    <t>US Gas Daily     TGT Z-SL                05-30Jun01      USD/MM</t>
  </si>
  <si>
    <t>VE2145.1</t>
  </si>
  <si>
    <t>US Gas Basis     ANR OK                  Jul-Oct01       USD/MM</t>
  </si>
  <si>
    <t>VE2146.1</t>
  </si>
  <si>
    <t>US Pwr Phy Firm  PALVE OffPk             05Jun01         USD/MWh</t>
  </si>
  <si>
    <t>VE2147.1</t>
  </si>
  <si>
    <t>VE2148.1</t>
  </si>
  <si>
    <t>US Pwr Phy Firm  Mid-C OffPk             05Jun01         USD/MWh</t>
  </si>
  <si>
    <t>US Pwr Phy CAISO NP15 OffPk              05Jun01         USD/MWh</t>
  </si>
  <si>
    <t>anthonyarc</t>
  </si>
  <si>
    <t>US Gas Phy       PG&amp;E CtyGte             05Jun01         USD/MM</t>
  </si>
  <si>
    <t>rshelton</t>
  </si>
  <si>
    <t>powermax</t>
  </si>
  <si>
    <t>US Gas Phy       Cheyenne Hub            05Jun01         USD/MM</t>
  </si>
  <si>
    <t>US Gas Phy       EP Blanco Avg           05Jun01         USD/MM</t>
  </si>
  <si>
    <t>US Gas Phy       Waha                    05Jun01         USD/MM</t>
  </si>
  <si>
    <t>US Pwr Phy CAISO SP15 OffPk              05Jun01         USD/MWh</t>
  </si>
  <si>
    <t>sandihek</t>
  </si>
  <si>
    <t>US Gas Phy       CIG Mainline            05Jun01         USD/MM</t>
  </si>
  <si>
    <t>CLECO Corporation</t>
  </si>
  <si>
    <t>cstockman</t>
  </si>
  <si>
    <t>VE2150.1</t>
  </si>
  <si>
    <t>Seattle City Light</t>
  </si>
  <si>
    <t>LLCONRAD</t>
  </si>
  <si>
    <t>ADM67446</t>
  </si>
  <si>
    <t>VE2157.1</t>
  </si>
  <si>
    <t>US Pwr Phy Firm  COB N/S Peak            05Jun01         USD/MWh</t>
  </si>
  <si>
    <t>brianhurst</t>
  </si>
  <si>
    <t>darylbrown</t>
  </si>
  <si>
    <t>VE2160.1</t>
  </si>
  <si>
    <t>VE2161.1</t>
  </si>
  <si>
    <t>bmmmills</t>
  </si>
  <si>
    <t>aepsvc135</t>
  </si>
  <si>
    <t>FCONTR12</t>
  </si>
  <si>
    <t>US Pwr Phy CAISO NP15 Peak               Aug01           USD/MWh</t>
  </si>
  <si>
    <t>ttw00001</t>
  </si>
  <si>
    <t>Equitable Energy L.L.C.</t>
  </si>
  <si>
    <t>ADM28155</t>
  </si>
  <si>
    <t>US Gas Phy       Opal                    05Jun01         USD/MM</t>
  </si>
  <si>
    <t>ppa00001</t>
  </si>
  <si>
    <t>US Gas Phy       NBPL/ANR WillCo         05Jun01         USD/MM</t>
  </si>
  <si>
    <t>US Pwr Phy Firm  Mead 230 Peak           05Jun01         USD/MWh</t>
  </si>
  <si>
    <t>VE2167.1</t>
  </si>
  <si>
    <t>US Gas Phy       PG&amp;E Topock             05Jun01         USD/MM</t>
  </si>
  <si>
    <t>VE2168.1</t>
  </si>
  <si>
    <t>VE2170.1</t>
  </si>
  <si>
    <t>VE2172.1</t>
  </si>
  <si>
    <t>VE2173.1</t>
  </si>
  <si>
    <t>US Pwr Phy Firm  SOCO Peak               06-08Jun01      USD/MWh</t>
  </si>
  <si>
    <t>VE2176.1</t>
  </si>
  <si>
    <t>US Gas Phy       SoCal EHR               05Jun01         USD/MM</t>
  </si>
  <si>
    <t>US Gas Phy       EPNG SoCal Topk         05Jun01         USD/MM</t>
  </si>
  <si>
    <t>US Gas Daily     COL Onshore             05-30Jun01      USD/MM</t>
  </si>
  <si>
    <t>VE2178.1</t>
  </si>
  <si>
    <t>US Gas Phy       TETCO M3                05Jun01         USD/MM</t>
  </si>
  <si>
    <t>CAN Gas Phy      Parkway                 05Jun01         USD/MM</t>
  </si>
  <si>
    <t>US Gas Phy       Carthage                05Jun01         USD/MM</t>
  </si>
  <si>
    <t>TMARTIN</t>
  </si>
  <si>
    <t>ENA-IM CARTHAGE</t>
  </si>
  <si>
    <t>VE2179.1</t>
  </si>
  <si>
    <t>REYNOLDS</t>
  </si>
  <si>
    <t>VE2180.1</t>
  </si>
  <si>
    <t>Torch Energy TM, Inc.</t>
  </si>
  <si>
    <t>ADM69799</t>
  </si>
  <si>
    <t>VE2181.1</t>
  </si>
  <si>
    <t>VE2182.1</t>
  </si>
  <si>
    <t>VE2183.1</t>
  </si>
  <si>
    <t>Hochschild Partners</t>
  </si>
  <si>
    <t>ADM96631</t>
  </si>
  <si>
    <t>VE2186.1</t>
  </si>
  <si>
    <t>VE2188.1</t>
  </si>
  <si>
    <t>VE2187.1</t>
  </si>
  <si>
    <t>VE2189.1</t>
  </si>
  <si>
    <t>CSTANLEY</t>
  </si>
  <si>
    <t>bperkins1</t>
  </si>
  <si>
    <t>VE2191.1</t>
  </si>
  <si>
    <t>US Pwr Phy CAISO SP15 Peak odd-lot       05Jun01         USD/MWh</t>
  </si>
  <si>
    <t>PPLATTE</t>
  </si>
  <si>
    <t>CLN39740</t>
  </si>
  <si>
    <t>VE2195.1</t>
  </si>
  <si>
    <t>US Pwr Phy CAISO SP15 OffPk odd-lot      05Jun01         USD/MWh</t>
  </si>
  <si>
    <t>VE2198.1</t>
  </si>
  <si>
    <t>VE2197.1</t>
  </si>
  <si>
    <t>VE2199.1</t>
  </si>
  <si>
    <t>VE2200.1</t>
  </si>
  <si>
    <t>VE2201.1</t>
  </si>
  <si>
    <t>US Pwr Phy CAISO SP15 Peak               Oct-Dec02       USD/MWh</t>
  </si>
  <si>
    <t>VE2202.1</t>
  </si>
  <si>
    <t>US Pwr Phy Firm  4 Co 345 Peak           05Jun01         USD/MWh</t>
  </si>
  <si>
    <t>US Pwr Phy CAISO SP15 OffPk              Aug01           USD/MWh</t>
  </si>
  <si>
    <t>pces5051</t>
  </si>
  <si>
    <t>US Gas Phy       Trunkline WLA           05Jun01         USD/MM</t>
  </si>
  <si>
    <t>linkletter</t>
  </si>
  <si>
    <t>VE2206.1</t>
  </si>
  <si>
    <t>US Pwr Phy Firm  COB N/S OffPk           05Jun01         USD/MWh</t>
  </si>
  <si>
    <t>VE2208.1</t>
  </si>
  <si>
    <t>VE2209.1</t>
  </si>
  <si>
    <t>US Gas Phy       NBPL/Nicor              05Jun01         USD/MM</t>
  </si>
  <si>
    <t>ROALVAREZ</t>
  </si>
  <si>
    <t>VE2210.1</t>
  </si>
  <si>
    <t>US Gas Basis     NNG Ventura             Jul01           USD/MM</t>
  </si>
  <si>
    <t>VE2211.1</t>
  </si>
  <si>
    <t>bryangins</t>
  </si>
  <si>
    <t>AQUILA1015</t>
  </si>
  <si>
    <t>VE2221.1</t>
  </si>
  <si>
    <t>VE2222.1</t>
  </si>
  <si>
    <t>AQUILA1014</t>
  </si>
  <si>
    <t>VE2227.1</t>
  </si>
  <si>
    <t>raganbond1</t>
  </si>
  <si>
    <t>Mastrosc</t>
  </si>
  <si>
    <t>VE2230.1</t>
  </si>
  <si>
    <t>Texaco Energy Marketing L.P.</t>
  </si>
  <si>
    <t>ADM56981</t>
  </si>
  <si>
    <t>dmccairns</t>
  </si>
  <si>
    <t>VE2231.1</t>
  </si>
  <si>
    <t>VE2235.1</t>
  </si>
  <si>
    <t>VE2238.1</t>
  </si>
  <si>
    <t>US Gas Daily     NNG Ventura             05-30Jun01      USD/MM</t>
  </si>
  <si>
    <t>VE2239.1</t>
  </si>
  <si>
    <t>VE2240.1</t>
  </si>
  <si>
    <t>US Pwr Phy CAISO NP15 Peak odd-lot       05Jun01         USD/MWh</t>
  </si>
  <si>
    <t>US Gas Phy       TETCO STX               05Jun01         USD/MM</t>
  </si>
  <si>
    <t>kittleson</t>
  </si>
  <si>
    <t>US Pwr Phy Firm  Mid-C Peak              Jul01           USD/MWh</t>
  </si>
  <si>
    <t>dancook1</t>
  </si>
  <si>
    <t>VE2242.1</t>
  </si>
  <si>
    <t>VE2244.1</t>
  </si>
  <si>
    <t>VE2245.1</t>
  </si>
  <si>
    <t>Hunt Oil Company</t>
  </si>
  <si>
    <t>US Gas Phy       ANR SE Gath             05Jun01         USD/MM</t>
  </si>
  <si>
    <t>ADM85833</t>
  </si>
  <si>
    <t>VE2246.1</t>
  </si>
  <si>
    <t>US Gas Phy       WIC                     05Jun01         USD/MM</t>
  </si>
  <si>
    <t>VE2247.1</t>
  </si>
  <si>
    <t>VE2248.1</t>
  </si>
  <si>
    <t>VE2249.1</t>
  </si>
  <si>
    <t>CHADDMOORE</t>
  </si>
  <si>
    <t>VE2250.1</t>
  </si>
  <si>
    <t>US Gas Phy       ExxonKaty               05Jun01         USD/MM</t>
  </si>
  <si>
    <t>VE2254.1</t>
  </si>
  <si>
    <t>VE2256.1</t>
  </si>
  <si>
    <t>VE2255.1</t>
  </si>
  <si>
    <t>VE2264.1</t>
  </si>
  <si>
    <t>VE2263.1</t>
  </si>
  <si>
    <t>VE2265.1</t>
  </si>
  <si>
    <t>VE2266.1</t>
  </si>
  <si>
    <t>VE2267.1</t>
  </si>
  <si>
    <t>VE2268.1</t>
  </si>
  <si>
    <t>VE2270.1</t>
  </si>
  <si>
    <t>VE2269.1</t>
  </si>
  <si>
    <t>VE2272.1</t>
  </si>
  <si>
    <t>JDBECKER</t>
  </si>
  <si>
    <t>VE2273.1</t>
  </si>
  <si>
    <t>VE2274.1</t>
  </si>
  <si>
    <t>TROONEYT</t>
  </si>
  <si>
    <t>VE2275.1 / 826745</t>
  </si>
  <si>
    <t>VE2276.1</t>
  </si>
  <si>
    <t>HAUEISEN</t>
  </si>
  <si>
    <t>VE2278.1</t>
  </si>
  <si>
    <t>VE2279.1</t>
  </si>
  <si>
    <t>VE2280.1</t>
  </si>
  <si>
    <t>VE3705</t>
  </si>
  <si>
    <t>VE2281.1</t>
  </si>
  <si>
    <t>US Pwr Phy Firm  Mid-C Peak              Sep01           USD/MWh</t>
  </si>
  <si>
    <t>kzanaboni</t>
  </si>
  <si>
    <t>CAN Gas Phy      Hntgdn                  05Jun01         USD/MM</t>
  </si>
  <si>
    <t>VE2283.1</t>
  </si>
  <si>
    <t>VE2285.1</t>
  </si>
  <si>
    <t>aepes203</t>
  </si>
  <si>
    <t>VE2288.1</t>
  </si>
  <si>
    <t>EPRIME29</t>
  </si>
  <si>
    <t>US Gas Phy       APC/ANR WillCo          05Jun01         USD/MM</t>
  </si>
  <si>
    <t>WESTGROUP</t>
  </si>
  <si>
    <t>VE2291.1</t>
  </si>
  <si>
    <t>US Gas Phy       OGT                     05Jun01         USD/MM</t>
  </si>
  <si>
    <t>VE2292.1</t>
  </si>
  <si>
    <t>VE2293.1</t>
  </si>
  <si>
    <t>VE2294.1</t>
  </si>
  <si>
    <t>VE2295.1</t>
  </si>
  <si>
    <t>US Gas Phy       Chi Peoples             05Jun01         USD/MM</t>
  </si>
  <si>
    <t>JLIPMAN1</t>
  </si>
  <si>
    <t>VE2297.1</t>
  </si>
  <si>
    <t>VE2298.1</t>
  </si>
  <si>
    <t>VE2299.1</t>
  </si>
  <si>
    <t>shawnmcl</t>
  </si>
  <si>
    <t>VE2300.1</t>
  </si>
  <si>
    <t>VE2301.1</t>
  </si>
  <si>
    <t>VE2302.1</t>
  </si>
  <si>
    <t>IGI Resources, Inc.</t>
  </si>
  <si>
    <t>LORIPIGI</t>
  </si>
  <si>
    <t>US Jet Kero Swap GC vs NYMEX HO          Q4 2001         c/Gl-b</t>
  </si>
  <si>
    <t>pschurman</t>
  </si>
  <si>
    <t>VE2303.1</t>
  </si>
  <si>
    <t>VE2304.1</t>
  </si>
  <si>
    <t>VE2306.1</t>
  </si>
  <si>
    <t>VE2305.1</t>
  </si>
  <si>
    <t>VE2307.1</t>
  </si>
  <si>
    <t>GREGTYSON</t>
  </si>
  <si>
    <t>CGILBERT</t>
  </si>
  <si>
    <t>US Jet Kero Swap GC vs NYMEX HO          Q1 2002         c/Gl-b</t>
  </si>
  <si>
    <t>VE2308.1</t>
  </si>
  <si>
    <t>VE2309.1</t>
  </si>
  <si>
    <t>VE2310.1</t>
  </si>
  <si>
    <t>duanelaw</t>
  </si>
  <si>
    <t>VE2311.1</t>
  </si>
  <si>
    <t>VE2314.1</t>
  </si>
  <si>
    <t>VE2315.1</t>
  </si>
  <si>
    <t>VANOIRSCHO</t>
  </si>
  <si>
    <t>aepes204</t>
  </si>
  <si>
    <t>VE2318.1</t>
  </si>
  <si>
    <t>VE2317.1</t>
  </si>
  <si>
    <t>DREWPATRIC</t>
  </si>
  <si>
    <t>VE2319.1</t>
  </si>
  <si>
    <t>EPMELPdg</t>
  </si>
  <si>
    <t>VE2321.1</t>
  </si>
  <si>
    <t>Southern California Gas Company</t>
  </si>
  <si>
    <t>HEMMERLY</t>
  </si>
  <si>
    <t>VE2323.1</t>
  </si>
  <si>
    <t>VE2324.1</t>
  </si>
  <si>
    <t>VE2325.1</t>
  </si>
  <si>
    <t>US Pwr Phy Firm  NEPOOL Peak             Jan-Dec02       USD/MWh</t>
  </si>
  <si>
    <t>VE2326.1</t>
  </si>
  <si>
    <t>VE2328.1</t>
  </si>
  <si>
    <t>klambert</t>
  </si>
  <si>
    <t>VE2329.1</t>
  </si>
  <si>
    <t>VE2332.1</t>
  </si>
  <si>
    <t>raclark1</t>
  </si>
  <si>
    <t>US Gas Phy       NGPL AmarilloML         05Jun01         USD/MM</t>
  </si>
  <si>
    <t>VE2340.1</t>
  </si>
  <si>
    <t>CAN Gas Phy      Iroquois, TCPL          05Jun01         USD/MM</t>
  </si>
  <si>
    <t>CAN Gas Phy      NIT                     04Jun01         CAD/GJ</t>
  </si>
  <si>
    <t>Summit Natural Gas, LLP</t>
  </si>
  <si>
    <t>ADM05645</t>
  </si>
  <si>
    <t>VE2342.1</t>
  </si>
  <si>
    <t>VE2343.1</t>
  </si>
  <si>
    <t>VE2346.1</t>
  </si>
  <si>
    <t>VE2344.1</t>
  </si>
  <si>
    <t>ADM77604</t>
  </si>
  <si>
    <t>VE2347.1</t>
  </si>
  <si>
    <t>VE2349.1</t>
  </si>
  <si>
    <t>VE2350.1</t>
  </si>
  <si>
    <t>VE2352.1</t>
  </si>
  <si>
    <t>MIKEFRIEND</t>
  </si>
  <si>
    <t>bradking1</t>
  </si>
  <si>
    <t>VE2354.1</t>
  </si>
  <si>
    <t>VE2355.1</t>
  </si>
  <si>
    <t>VE2356.1</t>
  </si>
  <si>
    <t>VE2358.1</t>
  </si>
  <si>
    <t>racorkey</t>
  </si>
  <si>
    <t>VE2361.1</t>
  </si>
  <si>
    <t>VE2360.1</t>
  </si>
  <si>
    <t>HALLIREG</t>
  </si>
  <si>
    <t>VE2362.1</t>
  </si>
  <si>
    <t>VE2365.1</t>
  </si>
  <si>
    <t>VE2368.1</t>
  </si>
  <si>
    <t>VE2367.1</t>
  </si>
  <si>
    <t>aepes218</t>
  </si>
  <si>
    <t>VE2369.1</t>
  </si>
  <si>
    <t>VE2373.1</t>
  </si>
  <si>
    <t>US Gas Basis     ColGulf LA              Jul01           USD/MM</t>
  </si>
  <si>
    <t>VE2370.1</t>
  </si>
  <si>
    <t>VE2371.1</t>
  </si>
  <si>
    <t>VE2372.1</t>
  </si>
  <si>
    <t>VE2374.1</t>
  </si>
  <si>
    <t>VE2375.1</t>
  </si>
  <si>
    <t>VE2376.1</t>
  </si>
  <si>
    <t>aepes227</t>
  </si>
  <si>
    <t>VE2377.1</t>
  </si>
  <si>
    <t>VE2381.1</t>
  </si>
  <si>
    <t>VE2379.1</t>
  </si>
  <si>
    <t>Huntsman Petrochemicals (UK) Limited</t>
  </si>
  <si>
    <t>ADM28468</t>
  </si>
  <si>
    <t>US Gas Daily     EP Permian              05-30Jun01      USD/MM</t>
  </si>
  <si>
    <t>VE2380.1</t>
  </si>
  <si>
    <t>ZHWF0S01</t>
  </si>
  <si>
    <t>VE2383.1</t>
  </si>
  <si>
    <t>VE2386.1</t>
  </si>
  <si>
    <t>VE2385.1</t>
  </si>
  <si>
    <t>US Gas Phy       NGPL NIPSCO             05Jun01         USD/MM</t>
  </si>
  <si>
    <t>rolston1</t>
  </si>
  <si>
    <t>VE2392.1</t>
  </si>
  <si>
    <t>VE2391.1</t>
  </si>
  <si>
    <t>VE2393.1</t>
  </si>
  <si>
    <t>US Gas Phy Index GD/D TCO Pool           05Jun01         USD/MM</t>
  </si>
  <si>
    <t>VE2394.1</t>
  </si>
  <si>
    <t>VE2396.1</t>
  </si>
  <si>
    <t>VE2395.1</t>
  </si>
  <si>
    <t>VE2397.1</t>
  </si>
  <si>
    <t>VE2398.1</t>
  </si>
  <si>
    <t>VE2399.1</t>
  </si>
  <si>
    <t>VE2402.1</t>
  </si>
  <si>
    <t>davidlake</t>
  </si>
  <si>
    <t>VE2401.1</t>
  </si>
  <si>
    <t>RETAIL999</t>
  </si>
  <si>
    <t>VE2403.1</t>
  </si>
  <si>
    <t>OBANNONR</t>
  </si>
  <si>
    <t>VE2404.1</t>
  </si>
  <si>
    <t>ADM38449</t>
  </si>
  <si>
    <t>VE2406.1</t>
  </si>
  <si>
    <t>VE2407.1</t>
  </si>
  <si>
    <t>VE2408.1</t>
  </si>
  <si>
    <t>VE2409.1</t>
  </si>
  <si>
    <t>VE2410.1</t>
  </si>
  <si>
    <t>VE2412.1</t>
  </si>
  <si>
    <t>US Pwr Phy Firm  Entergy Peak            Mar-Apr02       USD/MWh</t>
  </si>
  <si>
    <t>VE2413.1</t>
  </si>
  <si>
    <t>VE2414.1</t>
  </si>
  <si>
    <t>coopertr</t>
  </si>
  <si>
    <t>US Gas Phy       TETCO WLA               05Jun01         USD/MM</t>
  </si>
  <si>
    <t>VE2416.1</t>
  </si>
  <si>
    <t>US Gas Phy       NGPL TxOkGCPool         05-30Jun01      USD/MM</t>
  </si>
  <si>
    <t>CAN Gas Phy      Station 2               05Jun01         CAD/GJ</t>
  </si>
  <si>
    <t>VE2418.1</t>
  </si>
  <si>
    <t>VE2419.1</t>
  </si>
  <si>
    <t>VE2420.1</t>
  </si>
  <si>
    <t>HawkinsD</t>
  </si>
  <si>
    <t>VE2421.1</t>
  </si>
  <si>
    <t>CAN Gas Phy      Sumas                   05Jun01         USD/MM</t>
  </si>
  <si>
    <t>CAN Gas Phy      NIT                     05-30Jun01      CAD/GJ</t>
  </si>
  <si>
    <t>CAN Gas Basis    Sumas                   Jul-Sep01       USD/MM</t>
  </si>
  <si>
    <t>VE2424.1</t>
  </si>
  <si>
    <t>VE2425.1</t>
  </si>
  <si>
    <t>VE2426.1</t>
  </si>
  <si>
    <t>VE2427.1</t>
  </si>
  <si>
    <t>VE2432.1</t>
  </si>
  <si>
    <t>VE2431.1</t>
  </si>
  <si>
    <t>anadarko12</t>
  </si>
  <si>
    <t>VE2439.1</t>
  </si>
  <si>
    <t>VE2444.1</t>
  </si>
  <si>
    <t>Cross Timbers Oil Company</t>
  </si>
  <si>
    <t>US Gas Daily     Reliant East            05-30Jun01      USD/MM</t>
  </si>
  <si>
    <t>redwood3</t>
  </si>
  <si>
    <t>VE2445.1</t>
  </si>
  <si>
    <t>ADM81271</t>
  </si>
  <si>
    <t>VE2451.1</t>
  </si>
  <si>
    <t>VE2450.1</t>
  </si>
  <si>
    <t>VE2452.1</t>
  </si>
  <si>
    <t>VE2453.1</t>
  </si>
  <si>
    <t>VE2454.1</t>
  </si>
  <si>
    <t>Robbinsk</t>
  </si>
  <si>
    <t>VE2456.1</t>
  </si>
  <si>
    <t>VE2458.1</t>
  </si>
  <si>
    <t>US Gas Daily     PEPL                    05-30Jun01      USD/MM</t>
  </si>
  <si>
    <t>VE2460.1</t>
  </si>
  <si>
    <t>VE2461.1</t>
  </si>
  <si>
    <t>VE2468.1</t>
  </si>
  <si>
    <t>VE2471.1</t>
  </si>
  <si>
    <t>bradkibbe</t>
  </si>
  <si>
    <t>VE2472.1</t>
  </si>
  <si>
    <t>marissa2</t>
  </si>
  <si>
    <t>VE2478.1</t>
  </si>
  <si>
    <t>VE2480.1</t>
  </si>
  <si>
    <t>VE2481.1</t>
  </si>
  <si>
    <t>VE2479.1</t>
  </si>
  <si>
    <t>VE2482.1</t>
  </si>
  <si>
    <t>US Gas Basis     SONAT LA                Jul01           USD/MM</t>
  </si>
  <si>
    <t>VE2485.1</t>
  </si>
  <si>
    <t>VE2490.1</t>
  </si>
  <si>
    <t>VE2493.1</t>
  </si>
  <si>
    <t>VE2495.1</t>
  </si>
  <si>
    <t>VE2498.1</t>
  </si>
  <si>
    <t>VE2499.1</t>
  </si>
  <si>
    <t>VE2503.1</t>
  </si>
  <si>
    <t>VE2507.1</t>
  </si>
  <si>
    <t>JSTANTON</t>
  </si>
  <si>
    <t>VE2514.1</t>
  </si>
  <si>
    <t>jkennedy1</t>
  </si>
  <si>
    <t>VE2516.1</t>
  </si>
  <si>
    <t>VE2518.1</t>
  </si>
  <si>
    <t>VE2520.1</t>
  </si>
  <si>
    <t>GRADYNIGI</t>
  </si>
  <si>
    <t>VE2523.1 / 827343</t>
  </si>
  <si>
    <t>VE2525.1</t>
  </si>
  <si>
    <t>VE2526.1 / 827354</t>
  </si>
  <si>
    <t>rjvandam</t>
  </si>
  <si>
    <t>VE2529.1</t>
  </si>
  <si>
    <t>VE2528.1</t>
  </si>
  <si>
    <t>lisahough1</t>
  </si>
  <si>
    <t>VE2531.1</t>
  </si>
  <si>
    <t>VE2532.1</t>
  </si>
  <si>
    <t>VE2533.1</t>
  </si>
  <si>
    <t>VE2535.1 / 827378</t>
  </si>
  <si>
    <t>VE2536.1</t>
  </si>
  <si>
    <t>VE2538.1</t>
  </si>
  <si>
    <t>VE2539.1</t>
  </si>
  <si>
    <t>US Gas Fin Opt   NYMEX        EP3.75     Jul01           USD/MM-L</t>
  </si>
  <si>
    <t>VE2540.1</t>
  </si>
  <si>
    <t>VE2544.1 / 827396</t>
  </si>
  <si>
    <t>GIBSON01</t>
  </si>
  <si>
    <t>VE2551.1</t>
  </si>
  <si>
    <t>ADM18948</t>
  </si>
  <si>
    <t>VE2558.1</t>
  </si>
  <si>
    <t>LESLIE01</t>
  </si>
  <si>
    <t>VE2559.1</t>
  </si>
  <si>
    <t>VE2560.1</t>
  </si>
  <si>
    <t>E0003432</t>
  </si>
  <si>
    <t>EPMELPbp</t>
  </si>
  <si>
    <t>Mitchell Gas Services L.P.</t>
  </si>
  <si>
    <t>ADM75252</t>
  </si>
  <si>
    <t>rapini0001</t>
  </si>
  <si>
    <t>KENTLUND</t>
  </si>
  <si>
    <t>hillblak</t>
  </si>
  <si>
    <t>erdelsing</t>
  </si>
  <si>
    <t>tsamaska</t>
  </si>
  <si>
    <t>johnlewis</t>
  </si>
  <si>
    <t>sarahoch</t>
  </si>
  <si>
    <t>TROYBROE</t>
  </si>
  <si>
    <t>Northstar Energy</t>
  </si>
  <si>
    <t>SMITHJAY</t>
  </si>
  <si>
    <t>CAN Gas Phy Basis Firm East &gt;1Mo&lt;1Yr</t>
  </si>
  <si>
    <t>bhofman99</t>
  </si>
  <si>
    <t>ENA - IM Katy</t>
  </si>
  <si>
    <t>ANDYMIGS</t>
  </si>
  <si>
    <t>LONGERLL</t>
  </si>
  <si>
    <t>kgebhard</t>
  </si>
  <si>
    <t>shanelee</t>
  </si>
  <si>
    <t>DWS19640</t>
  </si>
  <si>
    <t>GMAGEE01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</si>
  <si>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</si>
  <si>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</si>
  <si>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</si>
  <si>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</si>
  <si>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</si>
  <si>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TIMLARRY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</si>
  <si>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</si>
  <si>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</si>
  <si>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</si>
  <si>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</si>
  <si>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</si>
  <si>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</si>
  <si>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</si>
  <si>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</si>
  <si>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</si>
  <si>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</si>
  <si>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</si>
  <si>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</si>
  <si>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</si>
  <si>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</si>
  <si>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</si>
  <si>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</si>
  <si>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</si>
  <si>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</si>
  <si>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</si>
  <si>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</si>
  <si>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</si>
  <si>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</si>
  <si>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terrenced</t>
  </si>
  <si>
    <t>TSPURLIN</t>
  </si>
  <si>
    <t>European Alum 25 mt Lot</t>
  </si>
  <si>
    <t>georgerada</t>
  </si>
  <si>
    <t>jimmchugh1</t>
  </si>
  <si>
    <t>FISHBOYS</t>
  </si>
  <si>
    <t>TMVDNS01</t>
  </si>
  <si>
    <t>aepes225</t>
  </si>
  <si>
    <t>Citibank, N.A.</t>
  </si>
  <si>
    <t>dbecker1</t>
  </si>
  <si>
    <t>CMSTCT4940</t>
  </si>
  <si>
    <t>frankie1</t>
  </si>
  <si>
    <t>US Gas Phy Index Consumers NL1           Jul-Oct01       USD/MM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</si>
  <si>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</si>
  <si>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</si>
  <si>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</si>
  <si>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</si>
  <si>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</si>
  <si>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</si>
  <si>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</si>
  <si>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</si>
  <si>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</si>
  <si>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</si>
  <si>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</si>
  <si>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</si>
  <si>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</si>
  <si>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sjt00001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</si>
  <si>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</si>
  <si>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</si>
  <si>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</si>
  <si>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</si>
  <si>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</si>
  <si>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</si>
  <si>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</si>
  <si>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</si>
  <si>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</si>
  <si>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</si>
  <si>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</si>
  <si>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</si>
  <si>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</si>
  <si>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</si>
  <si>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</si>
  <si>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</si>
  <si>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</si>
  <si>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</si>
  <si>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</si>
  <si>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</si>
  <si>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</si>
  <si>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</si>
  <si>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</si>
  <si>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</si>
  <si>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</si>
  <si>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</si>
  <si>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</si>
  <si>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</si>
  <si>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</si>
  <si>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</si>
  <si>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</si>
  <si>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</si>
  <si>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</si>
  <si>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</si>
  <si>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</si>
  <si>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</si>
  <si>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</si>
  <si>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</si>
  <si>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</si>
  <si>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</si>
  <si>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</si>
  <si>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basspro1</t>
  </si>
  <si>
    <t>EAST-NEW YORK</t>
  </si>
  <si>
    <t>RPREVATT</t>
  </si>
  <si>
    <t>Canadian Imperial Bank of Commerce</t>
  </si>
  <si>
    <t>ADM61910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</si>
  <si>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</si>
  <si>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</si>
  <si>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</si>
  <si>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</si>
  <si>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</si>
  <si>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</si>
  <si>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</si>
  <si>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</si>
  <si>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</si>
  <si>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</si>
  <si>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</si>
  <si>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</si>
  <si>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</si>
  <si>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</si>
  <si>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</si>
  <si>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</si>
  <si>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</si>
  <si>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</si>
  <si>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</si>
  <si>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</si>
  <si>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</si>
  <si>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Anadarko Petroleum Corporation</t>
  </si>
  <si>
    <t>STOCKHAMN</t>
  </si>
  <si>
    <t>dougsmith1</t>
  </si>
  <si>
    <t>AQUILA1002</t>
  </si>
  <si>
    <t>buckdiers</t>
  </si>
  <si>
    <t>Louis Dreyfus Corporation</t>
  </si>
  <si>
    <t>Amerex Power, Ltd.</t>
  </si>
  <si>
    <t>CHRISB008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</si>
  <si>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</si>
  <si>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</si>
  <si>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</si>
  <si>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</si>
  <si>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</si>
  <si>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</si>
  <si>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</si>
  <si>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</si>
  <si>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</si>
  <si>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</si>
  <si>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</si>
  <si>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</si>
  <si>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</si>
  <si>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</si>
  <si>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</si>
  <si>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</si>
  <si>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</si>
  <si>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</si>
  <si>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</si>
  <si>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</si>
  <si>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</si>
  <si>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</si>
  <si>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</si>
  <si>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</si>
  <si>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</si>
  <si>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</si>
  <si>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</si>
  <si>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</si>
  <si>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</si>
  <si>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</si>
  <si>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</si>
  <si>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</si>
  <si>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</si>
  <si>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</si>
  <si>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</si>
  <si>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</si>
  <si>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</si>
  <si>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</si>
  <si>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</si>
  <si>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</si>
  <si>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</si>
  <si>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</si>
  <si>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</si>
  <si>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</si>
  <si>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</si>
  <si>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</si>
  <si>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</si>
  <si>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</si>
  <si>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</si>
  <si>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</si>
  <si>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</si>
  <si>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</si>
  <si>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</si>
  <si>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</si>
  <si>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</si>
  <si>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</si>
  <si>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</si>
  <si>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</si>
  <si>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</si>
  <si>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</si>
  <si>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</si>
  <si>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</si>
  <si>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</si>
  <si>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</si>
  <si>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</si>
  <si>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</si>
  <si>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</si>
  <si>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</si>
  <si>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</si>
  <si>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</si>
  <si>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</si>
  <si>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</si>
  <si>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</si>
  <si>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</si>
  <si>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</si>
  <si>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</si>
  <si>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</si>
  <si>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</si>
  <si>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</si>
  <si>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</si>
  <si>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</si>
  <si>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</si>
  <si>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</si>
  <si>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</si>
  <si>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</si>
  <si>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</si>
  <si>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</si>
  <si>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</si>
  <si>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</si>
  <si>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</si>
  <si>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</si>
  <si>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</si>
  <si>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</si>
  <si>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</si>
  <si>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</si>
  <si>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</si>
  <si>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</si>
  <si>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</si>
  <si>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</si>
  <si>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</si>
  <si>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</si>
  <si>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</si>
  <si>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</si>
  <si>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</si>
  <si>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</si>
  <si>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</si>
  <si>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</si>
  <si>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</si>
  <si>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</si>
  <si>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</si>
  <si>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</si>
  <si>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</si>
  <si>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</si>
  <si>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</si>
  <si>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</si>
  <si>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</si>
  <si>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</si>
  <si>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</si>
  <si>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</si>
  <si>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</si>
  <si>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</si>
  <si>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</si>
  <si>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</si>
  <si>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</si>
  <si>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</si>
  <si>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</si>
  <si>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</si>
  <si>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</si>
  <si>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</si>
  <si>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gregt00001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</si>
  <si>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</si>
  <si>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</si>
  <si>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</si>
  <si>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</si>
  <si>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</si>
  <si>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</si>
  <si>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</si>
  <si>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</si>
  <si>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</si>
  <si>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</si>
  <si>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</si>
  <si>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</si>
  <si>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</si>
  <si>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</si>
  <si>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</si>
  <si>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</si>
  <si>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</si>
  <si>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</si>
  <si>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</si>
  <si>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</si>
  <si>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</si>
  <si>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</si>
  <si>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</si>
  <si>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</si>
  <si>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</si>
  <si>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</si>
  <si>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</si>
  <si>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</si>
  <si>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</si>
  <si>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</si>
  <si>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</si>
  <si>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</si>
  <si>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</si>
  <si>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</si>
  <si>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</si>
  <si>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</si>
  <si>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</si>
  <si>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</si>
  <si>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</si>
  <si>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</si>
  <si>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</si>
  <si>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</si>
  <si>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</si>
  <si>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</si>
  <si>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</si>
  <si>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</si>
  <si>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</si>
  <si>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</si>
  <si>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</si>
  <si>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</si>
  <si>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</si>
  <si>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</si>
  <si>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</si>
  <si>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</si>
  <si>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</si>
  <si>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</si>
  <si>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</si>
  <si>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</si>
  <si>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</si>
  <si>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</si>
  <si>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</si>
  <si>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</si>
  <si>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</si>
  <si>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</si>
  <si>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</si>
  <si>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</si>
  <si>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</si>
  <si>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</si>
  <si>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</si>
  <si>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</si>
  <si>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Aquila Canada Corp.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</si>
  <si>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</si>
  <si>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</si>
  <si>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</si>
  <si>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</si>
  <si>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</si>
  <si>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</si>
  <si>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</si>
  <si>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</si>
  <si>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</si>
  <si>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</si>
  <si>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</si>
  <si>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</si>
  <si>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</si>
  <si>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</si>
  <si>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</si>
  <si>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</si>
  <si>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</si>
  <si>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</si>
  <si>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</si>
  <si>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</si>
  <si>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</si>
  <si>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</si>
  <si>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</si>
  <si>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</si>
  <si>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</si>
  <si>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</si>
  <si>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</si>
  <si>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</si>
  <si>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</si>
  <si>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</si>
  <si>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</si>
  <si>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</si>
  <si>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</si>
  <si>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</si>
  <si>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</si>
  <si>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</si>
  <si>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</si>
  <si>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</si>
  <si>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Midcoast Marketing, Inc.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</si>
  <si>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</si>
  <si>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</si>
  <si>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</si>
  <si>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</si>
  <si>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</si>
  <si>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</si>
  <si>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</si>
  <si>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</si>
  <si>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</si>
  <si>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</si>
  <si>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</si>
  <si>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</si>
  <si>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</si>
  <si>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</si>
  <si>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Cu LME Reg.      Contract                20Jun01         USD/mt-L</t>
  </si>
  <si>
    <t>ST-ERCOT</t>
  </si>
  <si>
    <t>ADM26133</t>
  </si>
  <si>
    <t>pxs64040</t>
  </si>
  <si>
    <t>LANCEMCW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</si>
  <si>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</si>
  <si>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</si>
  <si>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</si>
  <si>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</si>
  <si>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</si>
  <si>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</si>
  <si>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</si>
  <si>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</si>
  <si>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</si>
  <si>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</si>
  <si>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</si>
  <si>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</si>
  <si>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</si>
  <si>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</si>
  <si>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</si>
  <si>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</si>
  <si>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</si>
  <si>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</si>
  <si>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</si>
  <si>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</si>
  <si>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</si>
  <si>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</si>
  <si>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</si>
  <si>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</si>
  <si>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</si>
  <si>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</si>
  <si>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</si>
  <si>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</si>
  <si>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</si>
  <si>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</si>
  <si>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</si>
  <si>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</si>
  <si>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</si>
  <si>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</si>
  <si>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</si>
  <si>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</si>
  <si>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</si>
  <si>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</si>
  <si>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</si>
  <si>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</si>
  <si>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</si>
  <si>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</si>
  <si>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</si>
  <si>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</si>
  <si>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</si>
  <si>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</si>
  <si>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</si>
  <si>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</si>
  <si>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</si>
  <si>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</si>
  <si>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</si>
  <si>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</si>
  <si>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</si>
  <si>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</si>
  <si>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</si>
  <si>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</si>
  <si>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</si>
  <si>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</si>
  <si>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</si>
  <si>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</si>
  <si>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</si>
  <si>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</si>
  <si>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</si>
  <si>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</si>
  <si>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</si>
  <si>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</si>
  <si>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</si>
  <si>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</si>
  <si>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</si>
  <si>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</si>
  <si>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</si>
  <si>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</si>
  <si>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</si>
  <si>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</si>
  <si>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</si>
  <si>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</si>
  <si>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</si>
  <si>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</si>
  <si>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</si>
  <si>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</si>
  <si>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</si>
  <si>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</si>
  <si>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</si>
  <si>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</si>
  <si>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</si>
  <si>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</si>
  <si>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</si>
  <si>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</si>
  <si>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</si>
  <si>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</si>
  <si>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</si>
  <si>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</si>
  <si>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</si>
  <si>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</si>
  <si>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</si>
  <si>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</si>
  <si>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</si>
  <si>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</si>
  <si>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</si>
  <si>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</si>
  <si>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</si>
  <si>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</si>
  <si>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</si>
  <si>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</si>
  <si>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</si>
  <si>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</si>
  <si>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</si>
  <si>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</si>
  <si>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</si>
  <si>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</si>
  <si>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</si>
  <si>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</si>
  <si>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</si>
  <si>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</si>
  <si>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</si>
  <si>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</si>
  <si>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</si>
  <si>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</si>
  <si>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</si>
  <si>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</si>
  <si>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</si>
  <si>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</si>
  <si>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</si>
  <si>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</si>
  <si>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</si>
  <si>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</si>
  <si>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</si>
  <si>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</si>
  <si>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</si>
  <si>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</si>
  <si>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</si>
  <si>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</si>
  <si>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</si>
  <si>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</si>
  <si>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</si>
  <si>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</si>
  <si>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</si>
  <si>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</si>
  <si>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</si>
  <si>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</si>
  <si>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</si>
  <si>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</si>
  <si>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</si>
  <si>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</si>
  <si>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</si>
  <si>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Kellybry</t>
  </si>
  <si>
    <t>US Pwr Phy Firm  Cinergy Peak            Jun02           USD/MWh</t>
  </si>
  <si>
    <t>DAROOKIE</t>
  </si>
  <si>
    <t>jimgoetz</t>
  </si>
  <si>
    <t>vfaes123</t>
  </si>
  <si>
    <t>aepes211</t>
  </si>
  <si>
    <t>amitgupta</t>
  </si>
  <si>
    <t>beckster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</si>
  <si>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</si>
  <si>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</si>
  <si>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</si>
  <si>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</si>
  <si>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</si>
  <si>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</si>
  <si>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</si>
  <si>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</si>
  <si>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</si>
  <si>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</si>
  <si>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</si>
  <si>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</si>
  <si>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</si>
  <si>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</si>
  <si>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</si>
  <si>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</si>
  <si>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</si>
  <si>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</si>
  <si>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</si>
  <si>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</si>
  <si>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</si>
  <si>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</si>
  <si>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</si>
  <si>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</si>
  <si>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</si>
  <si>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</si>
  <si>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</si>
  <si>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</si>
  <si>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</si>
  <si>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</si>
  <si>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</si>
  <si>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</si>
  <si>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</si>
  <si>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</si>
  <si>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</si>
  <si>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</si>
  <si>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</si>
  <si>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</si>
  <si>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</si>
  <si>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</si>
  <si>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</si>
  <si>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</si>
  <si>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</si>
  <si>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</si>
  <si>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</si>
  <si>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</si>
  <si>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</si>
  <si>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</si>
  <si>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</si>
  <si>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</si>
  <si>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</si>
  <si>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</si>
  <si>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</si>
  <si>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</si>
  <si>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</si>
  <si>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</si>
  <si>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</si>
  <si>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</si>
  <si>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</si>
  <si>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</si>
  <si>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</si>
  <si>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</si>
  <si>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</si>
  <si>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</si>
  <si>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</si>
  <si>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</si>
  <si>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</si>
  <si>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</si>
  <si>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</si>
  <si>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</si>
  <si>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</si>
  <si>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</si>
  <si>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</si>
  <si>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</si>
  <si>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</si>
  <si>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</si>
  <si>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</si>
  <si>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</si>
  <si>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</si>
  <si>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</si>
  <si>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</si>
  <si>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</si>
  <si>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</si>
  <si>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</si>
  <si>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</si>
  <si>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</si>
  <si>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</si>
  <si>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</si>
  <si>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</si>
  <si>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</si>
  <si>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</si>
  <si>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</si>
  <si>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</si>
  <si>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</si>
  <si>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</si>
  <si>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</si>
  <si>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</si>
  <si>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</si>
  <si>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</si>
  <si>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</si>
  <si>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</si>
  <si>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</si>
  <si>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</si>
  <si>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</si>
  <si>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</si>
  <si>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</si>
  <si>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</si>
  <si>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</si>
  <si>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</si>
  <si>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</si>
  <si>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</si>
  <si>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</si>
  <si>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</si>
  <si>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</si>
  <si>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</si>
  <si>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</si>
  <si>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</si>
  <si>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</si>
  <si>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</si>
  <si>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</si>
  <si>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</si>
  <si>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</si>
  <si>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</si>
  <si>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</si>
  <si>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</si>
  <si>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</si>
  <si>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</si>
  <si>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</si>
  <si>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</si>
  <si>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</si>
  <si>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</si>
  <si>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</si>
  <si>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</si>
  <si>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</si>
  <si>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</si>
  <si>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</si>
  <si>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</si>
  <si>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</si>
  <si>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</si>
  <si>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</si>
  <si>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</si>
  <si>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</si>
  <si>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</si>
  <si>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</si>
  <si>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</si>
  <si>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</si>
  <si>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</si>
  <si>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</si>
  <si>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</si>
  <si>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</si>
  <si>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</si>
  <si>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</si>
  <si>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</si>
  <si>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</si>
  <si>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</si>
  <si>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</si>
  <si>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</si>
  <si>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</si>
  <si>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</si>
  <si>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</si>
  <si>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</si>
  <si>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</si>
  <si>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</si>
  <si>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</si>
  <si>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</si>
  <si>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</si>
  <si>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</si>
  <si>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</si>
  <si>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</si>
  <si>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</si>
  <si>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</si>
  <si>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</si>
  <si>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</si>
  <si>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</si>
  <si>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</si>
  <si>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</si>
  <si>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</si>
  <si>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</si>
  <si>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</si>
  <si>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</si>
  <si>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</si>
  <si>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</si>
  <si>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</si>
  <si>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</si>
  <si>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</si>
  <si>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</si>
  <si>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</si>
  <si>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</si>
  <si>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</si>
  <si>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</si>
  <si>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</si>
  <si>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</si>
  <si>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</si>
  <si>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</si>
  <si>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</si>
  <si>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</si>
  <si>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</si>
  <si>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</si>
  <si>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</si>
  <si>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</si>
  <si>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</si>
  <si>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</si>
  <si>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</si>
  <si>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</si>
  <si>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</si>
  <si>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</si>
  <si>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</si>
  <si>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</si>
  <si>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</si>
  <si>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</si>
  <si>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</si>
  <si>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</si>
  <si>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</si>
  <si>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</si>
  <si>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</si>
  <si>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</si>
  <si>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</si>
  <si>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</si>
  <si>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</si>
  <si>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</si>
  <si>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</si>
  <si>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</si>
  <si>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</si>
  <si>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</si>
  <si>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</si>
  <si>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</si>
  <si>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</si>
  <si>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</si>
  <si>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</si>
  <si>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</si>
  <si>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</si>
  <si>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</si>
  <si>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</si>
  <si>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</si>
  <si>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</si>
  <si>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</si>
  <si>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</si>
  <si>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</si>
  <si>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</si>
  <si>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</si>
  <si>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</si>
  <si>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</si>
  <si>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    Crude Diff - WTI 1st line swap/Brent 1st line swap - Cal 02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</si>
  <si>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</si>
  <si>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</si>
  <si>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</si>
  <si>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</si>
  <si>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</si>
  <si>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</si>
  <si>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</si>
  <si>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STUDMFFN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</si>
  <si>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</si>
  <si>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</si>
  <si>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</si>
  <si>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</si>
  <si>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</si>
  <si>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JOEGRAHAM</t>
  </si>
  <si>
    <t>US Gas Basis     Transco Z6 NY           Oct01           USD/MM</t>
  </si>
  <si>
    <t>Bakerrob</t>
  </si>
  <si>
    <t>AQUILA1047</t>
  </si>
  <si>
    <t>bigzeke1</t>
  </si>
  <si>
    <t>US Pwr Phy Unp B ERCOT Peak              Oct-Dec01       USD/MWh</t>
  </si>
  <si>
    <t>US Pwr Phy Firm  TVA Peak                Jan-Feb02       USD/MWh</t>
  </si>
  <si>
    <t>NOVERO777</t>
  </si>
  <si>
    <t>Lewellyn</t>
  </si>
  <si>
    <t>CAN Gas PhyBasis Dawn                    Jul01           USD/MM</t>
  </si>
  <si>
    <t>Schlenkerc</t>
  </si>
  <si>
    <t>txuetcje</t>
  </si>
  <si>
    <t>dealjunkie</t>
  </si>
  <si>
    <t>TC2SHANDY</t>
  </si>
  <si>
    <t>US Gas Basis     EP Permian              Jul-Oct01       USD/MM</t>
  </si>
  <si>
    <t>ADM67150</t>
  </si>
  <si>
    <t>POSEJPALI2</t>
  </si>
  <si>
    <t>DLCATMAN</t>
  </si>
  <si>
    <t>JIMMCGHEE</t>
  </si>
  <si>
    <t>Exchange</t>
  </si>
  <si>
    <t>Equitable Gas Company</t>
  </si>
  <si>
    <t>ADM89359</t>
  </si>
  <si>
    <t>EPMELPcmb</t>
  </si>
  <si>
    <t>EPMELPar</t>
  </si>
  <si>
    <t>WATTS002</t>
  </si>
  <si>
    <t>aepsvc130</t>
  </si>
  <si>
    <t>STEVEWAUGH</t>
  </si>
  <si>
    <t>LRAT1234</t>
  </si>
  <si>
    <t>pstrange</t>
  </si>
  <si>
    <t>tbeggans</t>
  </si>
  <si>
    <t>aepsvc136</t>
  </si>
  <si>
    <t>shduster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</si>
  <si>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</si>
  <si>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</si>
  <si>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</si>
  <si>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</si>
  <si>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</si>
  <si>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</si>
  <si>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</si>
  <si>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</si>
  <si>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danielkryk</t>
  </si>
  <si>
    <t>Scavoner</t>
  </si>
  <si>
    <t>DICKERSON2</t>
  </si>
  <si>
    <t>jackmanp</t>
  </si>
  <si>
    <t>ALANZIEPE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</si>
  <si>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</si>
  <si>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</si>
  <si>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</si>
  <si>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</si>
  <si>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</si>
  <si>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</si>
  <si>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</si>
  <si>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</si>
  <si>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</si>
  <si>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</si>
  <si>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</si>
  <si>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</si>
  <si>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</si>
  <si>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EPMELPjrc</t>
  </si>
  <si>
    <t>SHENDRI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</si>
  <si>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</si>
  <si>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</si>
  <si>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</si>
  <si>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</si>
  <si>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</si>
  <si>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</si>
  <si>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</si>
  <si>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</si>
  <si>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</si>
  <si>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</si>
  <si>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</si>
  <si>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</si>
  <si>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</si>
  <si>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</si>
  <si>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</si>
  <si>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</si>
  <si>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</si>
  <si>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</si>
  <si>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</si>
  <si>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</si>
  <si>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</si>
  <si>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</si>
  <si>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</si>
  <si>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</si>
  <si>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</si>
  <si>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</si>
  <si>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</si>
  <si>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</si>
  <si>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</si>
  <si>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</si>
  <si>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</si>
  <si>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</si>
  <si>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</si>
  <si>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</si>
  <si>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</si>
  <si>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</si>
  <si>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</si>
  <si>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</si>
  <si>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</si>
  <si>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</si>
  <si>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</si>
  <si>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</si>
  <si>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</si>
  <si>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</si>
  <si>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</si>
  <si>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</si>
  <si>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FP - Socal-Needles - Next Day Gas</t>
  </si>
  <si>
    <t>    NG Firm Phys, FP - Sonat-T1 - Next Day Gas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</si>
  <si>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</si>
  <si>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</si>
  <si>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</si>
  <si>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</si>
  <si>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Jun-04-01</t>
  </si>
  <si>
    <t>DYNMSTE</t>
  </si>
  <si>
    <t>schmittm</t>
  </si>
  <si>
    <t>aepes220</t>
  </si>
  <si>
    <t>Sumitomo Corp.</t>
  </si>
  <si>
    <t>SUMFAKAS</t>
  </si>
  <si>
    <t>ADM01803</t>
  </si>
  <si>
    <t>TRD11002</t>
  </si>
  <si>
    <t>DIGITDEEP</t>
  </si>
  <si>
    <t>pridielrp</t>
  </si>
  <si>
    <t>UK Gas Phy       NBP                     Apr-Sep02       p/th</t>
  </si>
  <si>
    <t>ANDYMARSH</t>
  </si>
  <si>
    <t>DANP1202</t>
  </si>
  <si>
    <t>UK Pwr Phy       445 Trans Inc BASE      Win 01          GBP/MWh</t>
  </si>
  <si>
    <t>Al LME Reg.      Contract                18Jul01         USD/mt-L</t>
  </si>
  <si>
    <t>Propane CIF Fin Swap</t>
  </si>
  <si>
    <t>TWALLAC</t>
  </si>
  <si>
    <t>UK - European Propane</t>
  </si>
  <si>
    <t>antperez</t>
  </si>
  <si>
    <t>Toyota Tsusho Metals Limited</t>
  </si>
  <si>
    <t>ADM90670</t>
  </si>
  <si>
    <t>stonerman</t>
  </si>
  <si>
    <t>bkeefer001</t>
  </si>
  <si>
    <t>williamson</t>
  </si>
  <si>
    <t>millerbi</t>
  </si>
  <si>
    <t>weshughes</t>
  </si>
  <si>
    <t>ZACHA007</t>
  </si>
  <si>
    <t>JAYMUNSIE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</si>
  <si>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</si>
  <si>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</si>
  <si>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</si>
  <si>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</si>
  <si>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</si>
  <si>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</si>
  <si>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</si>
  <si>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Birch Metals Company</t>
  </si>
  <si>
    <t>ADM42262</t>
  </si>
  <si>
    <t>chasdurkin</t>
  </si>
  <si>
    <t>ADM13739</t>
  </si>
  <si>
    <t>Deutsche Bank AG</t>
  </si>
  <si>
    <t>EvanRich</t>
  </si>
  <si>
    <t>baileyap</t>
  </si>
  <si>
    <t>NepoolDesk</t>
  </si>
  <si>
    <t>TKUYKEN</t>
  </si>
  <si>
    <t>Wisconsin Power And Light Company</t>
  </si>
  <si>
    <t>wpla08239</t>
  </si>
  <si>
    <t>stockman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</si>
  <si>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</si>
  <si>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</si>
  <si>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</si>
  <si>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</si>
  <si>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</si>
  <si>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</si>
  <si>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</si>
  <si>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</si>
  <si>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</si>
  <si>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</si>
  <si>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</si>
  <si>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</si>
  <si>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</si>
  <si>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</si>
  <si>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</si>
  <si>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</si>
  <si>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</si>
  <si>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</si>
  <si>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</si>
  <si>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</si>
  <si>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</si>
  <si>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</si>
  <si>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</si>
  <si>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</si>
  <si>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</si>
  <si>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</si>
  <si>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JABORDEN</t>
  </si>
  <si>
    <t>MACGROIN</t>
  </si>
  <si>
    <t>elizabeth</t>
  </si>
  <si>
    <t>BBRADLEY</t>
  </si>
  <si>
    <t>KELLYADAM</t>
  </si>
  <si>
    <t>rkc00001</t>
  </si>
  <si>
    <t>US Pwr Phy Firm  PJM-W Peak              Jul01           USD/MWh</t>
  </si>
  <si>
    <t>US Pwr Phy Firm  PALVE Peak              Oct-Dec01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</si>
  <si>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</si>
  <si>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</si>
  <si>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</si>
  <si>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</si>
  <si>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</si>
  <si>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</si>
  <si>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LAROCHEL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</si>
  <si>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</si>
  <si>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</si>
  <si>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</si>
  <si>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</si>
  <si>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</si>
  <si>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</si>
  <si>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</si>
  <si>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</si>
  <si>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</si>
  <si>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FT - Denver</t>
  </si>
  <si>
    <t>sstrick9</t>
  </si>
  <si>
    <t>DAVIDFRE</t>
  </si>
  <si>
    <t>US Pwr Fin Swap  ISO NY Z-G Peak         Sep01           USD/MWh</t>
  </si>
  <si>
    <t>dvjohnson1</t>
  </si>
  <si>
    <t>LAVIELLE</t>
  </si>
  <si>
    <t>aepes222</t>
  </si>
  <si>
    <t>pces5038</t>
  </si>
  <si>
    <t>timriordan</t>
  </si>
  <si>
    <t>NUIEBJOP</t>
  </si>
  <si>
    <t>BIGBRADLY</t>
  </si>
  <si>
    <t>PowerMAS</t>
  </si>
  <si>
    <t>JCARDIFF</t>
  </si>
  <si>
    <t>bdiemer1</t>
  </si>
  <si>
    <t>US Pwr Phy CAISO NP15 Peak               Oct-Dec01       USD/MWh</t>
  </si>
  <si>
    <t>ADM35416</t>
  </si>
  <si>
    <t>EPMI-Southeast</t>
  </si>
  <si>
    <t>crudebuyer</t>
  </si>
  <si>
    <t>ADM66321</t>
  </si>
  <si>
    <t>Dynegy UK Limited</t>
  </si>
  <si>
    <t>chriskenuk</t>
  </si>
  <si>
    <t>UK Pwr Phy       445 Trans Inc BASE      Sep01           GBP/MWh</t>
  </si>
  <si>
    <t>Biglertim</t>
  </si>
  <si>
    <t>US Crude Fin Opt Put</t>
  </si>
  <si>
    <t>PZADORO</t>
  </si>
  <si>
    <t>Oil-Price-3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</si>
  <si>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</si>
  <si>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</si>
  <si>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</si>
  <si>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</si>
  <si>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</si>
  <si>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</si>
  <si>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</si>
  <si>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</si>
  <si>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</si>
  <si>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LONDON2001</t>
  </si>
  <si>
    <t>robgola1</t>
  </si>
  <si>
    <t>US Pwr Phy Firm  SOCO Peak               Oct-Dec01       USD/MWh</t>
  </si>
  <si>
    <t>US Gas Swap      Nymex                   Aug01           USD/MM-L</t>
  </si>
  <si>
    <t>Basskevin</t>
  </si>
  <si>
    <t>CLIFFWALD</t>
  </si>
  <si>
    <t>Gasoil Arb</t>
  </si>
  <si>
    <t>    Gasoline Crack - Rdam Barges Eurograde/Brent 1st line swap - Q4 01</t>
  </si>
  <si>
    <t>    Jet Fuel Diff - NWE CIF Cargo/GO 1st line swap - Q4 01</t>
  </si>
  <si>
    <t>    Firm-LD Off-Peak - Palo Off-Peak - Next Day Off-Peak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</si>
  <si>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</si>
  <si>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</si>
  <si>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</si>
  <si>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</si>
  <si>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</si>
  <si>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Palo - Bal Month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</si>
  <si>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</si>
  <si>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</si>
  <si>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</si>
  <si>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</si>
  <si>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NG Fin BS, LD1 for CGPR</t>
  </si>
  <si>
    <t>    NG Fin BS, LD1 for CGPR - AB-NIT - Jul01</t>
  </si>
  <si>
    <t>    NG Fin BS, LD1 for NGI - Chicago - Nov01-Mar02</t>
  </si>
  <si>
    <t>    NG Fin Sw Swap, FP for GDD - Henry - Bal Month Gas</t>
  </si>
  <si>
    <t>Pimenov, V</t>
  </si>
  <si>
    <t>Jan-01-02</t>
  </si>
  <si>
    <t>Dec-31-02</t>
  </si>
  <si>
    <t>Sep-01-01</t>
  </si>
  <si>
    <t>Sep-30-01</t>
  </si>
  <si>
    <t>Canadian Hunter Exploration Ltd.</t>
  </si>
  <si>
    <t>ADM63703</t>
  </si>
  <si>
    <t>CAN Gas Phy Basis Firm East &lt; or = 1Mo</t>
  </si>
  <si>
    <t>US Gas Basis     EP Permian              Jul01           USD/MM</t>
  </si>
  <si>
    <t>BP Canada Energy Company</t>
  </si>
  <si>
    <t>US Gas Basis     NGI Chicago             Jul-Oct01       USD/MM</t>
  </si>
  <si>
    <t>msquires</t>
  </si>
  <si>
    <t>Innovative Gas Services, Inc.</t>
  </si>
  <si>
    <t>ADM37846</t>
  </si>
  <si>
    <t>rkaes123</t>
  </si>
  <si>
    <t>Hasouandre</t>
  </si>
  <si>
    <t>RSAHA</t>
  </si>
  <si>
    <t>AQUILA1080</t>
  </si>
  <si>
    <t>Haut Commodities Inc</t>
  </si>
  <si>
    <t>US Gas Basis     EP SanJuan              Jul01           USD/MM</t>
  </si>
  <si>
    <t>Feathersto</t>
  </si>
  <si>
    <t>cmharden</t>
  </si>
  <si>
    <t>mcmane00</t>
  </si>
  <si>
    <t>ADM48157</t>
  </si>
  <si>
    <t>    Crude - WTI bullet swap - Sep01</t>
  </si>
  <si>
    <t>US Gas Basis     EP SanJuan              Sep01           USD/MM</t>
  </si>
  <si>
    <t>avenette</t>
  </si>
  <si>
    <t>courtney</t>
  </si>
  <si>
    <t>POWERWEST</t>
  </si>
  <si>
    <t>US Gas Daily     HHub                    05-30Jun01      USD/MM</t>
  </si>
  <si>
    <t>US Gas Phy Index TransZ6NY NL1           Jul01           USD/MM</t>
  </si>
  <si>
    <t>NICKSUMMS1</t>
  </si>
  <si>
    <t>Anderson Exploration</t>
  </si>
  <si>
    <t>mdelaney</t>
  </si>
  <si>
    <t>US Pwr Phy CAISO SP15 Peak               Oct-Dec01       USD/MWh</t>
  </si>
  <si>
    <t>Central Illinois Light Company</t>
  </si>
  <si>
    <t>US Pwr Fin Swap  ISO NY Z-A Peak         11-15Jun01      USD/MWh</t>
  </si>
  <si>
    <t>US Gas Phy       Dom SP TT               05-30Jun01      USD/MM</t>
  </si>
  <si>
    <t>US Gas Phy       TCO Pool                05-30Jun01      USD/MM</t>
  </si>
  <si>
    <t>US Gas Daily     PG&amp;E CtyGate            05-30Jun01      USD/MM</t>
  </si>
  <si>
    <t>CAN Gas Basis    AECO                    Aug01           USD/MM</t>
  </si>
  <si>
    <t>Unocal Canada Limited</t>
  </si>
  <si>
    <t>UGTC2424</t>
  </si>
  <si>
    <t>US Gas Daily     Waha                    05-30Jun01      USD/MM</t>
  </si>
  <si>
    <t>US Gas Daily     Transco Z6 NY           05-30Jun01      USD/MM</t>
  </si>
  <si>
    <t>US Gas Daily     HSC                     05-30Jun01      USD/MM</t>
  </si>
  <si>
    <t>US Pwr Phy Firm  Mid-C Peak              Oct-Dec01       USD/MWh</t>
  </si>
  <si>
    <t>US Pwr Phy Firm  COB N/S Peak            Oct-Dec01       USD/MWh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</si>
  <si>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</si>
  <si>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</si>
  <si>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</si>
  <si>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</si>
  <si>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US Gas Phy       PEPL Pool               05-30Jun01      USD/MM</t>
  </si>
  <si>
    <t>NUITBOHREN</t>
  </si>
  <si>
    <t>gcagnoli</t>
  </si>
  <si>
    <t>quinnejc</t>
  </si>
  <si>
    <t>TIMJURCO</t>
  </si>
  <si>
    <t>ADM44050</t>
  </si>
  <si>
    <t>Firm-LD Peak Total</t>
  </si>
  <si>
    <t>    NG Fin BS, LD1 for IF - SJ - Jul01</t>
  </si>
  <si>
    <t>    NG Fin BS, LD1 for IF - Tenn-LA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</si>
  <si>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</si>
  <si>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</si>
  <si>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</si>
  <si>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</si>
  <si>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</si>
  <si>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</si>
  <si>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</si>
  <si>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</si>
  <si>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</si>
  <si>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</si>
  <si>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</si>
  <si>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</si>
  <si>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</si>
  <si>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</si>
  <si>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</si>
  <si>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</si>
  <si>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</si>
  <si>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</si>
  <si>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</si>
  <si>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</si>
  <si>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</si>
  <si>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pcornish</t>
  </si>
  <si>
    <t>ADM66058</t>
  </si>
  <si>
    <t>TOMEARL1</t>
  </si>
  <si>
    <t>Agip (UK) Limited</t>
  </si>
  <si>
    <t>ADM42088</t>
  </si>
  <si>
    <t>BP Gas Marketing Limited</t>
  </si>
  <si>
    <t>ADM37670</t>
  </si>
  <si>
    <t>dogturds</t>
  </si>
  <si>
    <t>AGREAVES</t>
  </si>
  <si>
    <t>Koch Metals as Agent and on behalf of Koch Hydrocarbons  Co.</t>
  </si>
  <si>
    <t>metric tonnes/month</t>
  </si>
  <si>
    <t>ADM88717</t>
  </si>
  <si>
    <t>RGULHATI</t>
  </si>
  <si>
    <t>TRAVERSE99</t>
  </si>
  <si>
    <t>Coxclay1</t>
  </si>
  <si>
    <t>jjohnson</t>
  </si>
  <si>
    <t>VJDACIMO</t>
  </si>
  <si>
    <t>AlisaRich</t>
  </si>
  <si>
    <t>OTCDESK7</t>
  </si>
  <si>
    <t>VINNYSCALI</t>
  </si>
  <si>
    <t>cschaffer</t>
  </si>
  <si>
    <t>US Gas Basis     Dom APP                 Jul01           USD/MM</t>
  </si>
  <si>
    <t>US Gas Fin Opt   NYMEX        EC4.0      Jul01           USD/MM-L</t>
  </si>
  <si>
    <t>ADM48147</t>
  </si>
  <si>
    <t>TMVCKF01</t>
  </si>
  <si>
    <t>US Gas Basis     Dom APP                 Oct01           USD/MM</t>
  </si>
  <si>
    <t>kimsargent</t>
  </si>
  <si>
    <t>aepsvc134</t>
  </si>
  <si>
    <t>Q3 02</t>
  </si>
  <si>
    <t>    Fuel Oil - 180cst Sing swap - Bal Month</t>
  </si>
  <si>
    <t>    Gasoil Crack - GO 1st line/Brent 1st line swap - Q3 02</t>
  </si>
  <si>
    <t>    Gasoil Diff - EN590 NWE CIF/GO 1st line swap - Q3 01</t>
  </si>
  <si>
    <t>    Gasoline - Rdam Barges Eurograde swap - Bal Month</t>
  </si>
  <si>
    <t>    Fin Swap-Peak - NYPOOL G - Bal Week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</si>
  <si>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</si>
  <si>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</si>
  <si>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</si>
  <si>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</si>
  <si>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</si>
  <si>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</si>
  <si>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NP-15 - Next Day</t>
  </si>
  <si>
    <t>    Firm-LD Peak - Nepool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</si>
  <si>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</si>
  <si>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</si>
  <si>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</si>
  <si>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</si>
  <si>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NGPL-AM - Next Day Gas</t>
  </si>
  <si>
    <t>    NG Firm Phys, FP - TET-STX - Next Day Gas</t>
  </si>
  <si>
    <t>    NG Firm Phys, FP - Tran 85 - Next Day Gas</t>
  </si>
  <si>
    <t>    NG Firm Phys, FP - Transco Z-6 (non-NY) - Next Day Gas</t>
  </si>
  <si>
    <t>    NG Firm Phys, ID, GDD - FGT-Z2 - Next Day Gas</t>
  </si>
  <si>
    <t>    NG Firm Phys, ID, GDD - TET ELA - Next Day Gas</t>
  </si>
  <si>
    <t>    NG Firm Phys, ID, GDD - TET M3 - Next Day Gas</t>
  </si>
  <si>
    <t>    NG Firm Phys, ID, IF - ANR-SE-T - Jul01</t>
  </si>
  <si>
    <t>Nov02-Mar03</t>
  </si>
  <si>
    <t>    NG Fin BS, LD1 for GDM - Mich - Jul01-Oct01</t>
  </si>
  <si>
    <t>    NG Fin BS, LD1 for IF - ANR-SE-G - Jul01-Oct01</t>
  </si>
  <si>
    <t>    NG Fin BS, LD1 for IF - CNG-SP - Oct01</t>
  </si>
  <si>
    <t>    NG Fin BS, LD1 for IF - NGPL-LA - Jul01</t>
  </si>
  <si>
    <t>    NG Fin BS, LD1 for IF - NGPL-LA - Jul01-Oct01</t>
  </si>
  <si>
    <t>    NG Fin BS, LD1 for IF - Tenn-LA - Jul01-Oct01</t>
  </si>
  <si>
    <t>    NG Fin BS, LD1 for IF - TET ELA - Jul01-Oct01</t>
  </si>
  <si>
    <t>    NG Fin, FP for LD1 - Henry - Nov02-Mar03</t>
  </si>
  <si>
    <t>TET M3</t>
  </si>
  <si>
    <t>SP-15 Off-Peak</t>
  </si>
  <si>
    <t>Jun-05-01</t>
  </si>
  <si>
    <t>Jun-11-01</t>
  </si>
  <si>
    <t>Jun-15-01</t>
  </si>
  <si>
    <t>Trade Dates:   Jun-1-01 thru Jun-1-01</t>
  </si>
  <si>
    <t>ng.Northern Natural Demarc</t>
  </si>
  <si>
    <t>DYNAPYA</t>
  </si>
  <si>
    <t>pwr.Jan-Feb 02</t>
  </si>
  <si>
    <t>pwr.Oct-Dec01</t>
  </si>
  <si>
    <t>DOMINICM</t>
  </si>
  <si>
    <t>UK Gas Phy       NBP                     Sep01           p/th</t>
  </si>
  <si>
    <t>UK Gas Phy       NBP                     Jul-Sep01       p/th</t>
  </si>
  <si>
    <t>PAULDODGE</t>
  </si>
  <si>
    <t>UK Gas Phy       NBP                     Aug01           p/th</t>
  </si>
  <si>
    <t>Manro Haydan Trading</t>
  </si>
  <si>
    <t>ADM51397</t>
  </si>
  <si>
    <t>UK Gas Phy       NBP                     04Jun01         p/th</t>
  </si>
  <si>
    <t>nikkigoode</t>
  </si>
  <si>
    <t>MORGAN7633</t>
  </si>
  <si>
    <t>Koch Refining International Pte. Ltd.</t>
  </si>
  <si>
    <t>SG HSFO Swap</t>
  </si>
  <si>
    <t>SG HSFO Swap     Platts AP 180           Jul01           USD/mt</t>
  </si>
  <si>
    <t>CHUCKGRI</t>
  </si>
  <si>
    <t>HWONG</t>
  </si>
  <si>
    <t>Singapore - European Resid 3%</t>
  </si>
  <si>
    <t>DARRENL01</t>
  </si>
  <si>
    <t>Marc Rich Investment Ltd</t>
  </si>
  <si>
    <t>ADM44077</t>
  </si>
  <si>
    <t>brotherton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</si>
  <si>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</si>
  <si>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</si>
  <si>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</si>
  <si>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</si>
  <si>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</si>
  <si>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</si>
  <si>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PBRODER</t>
  </si>
  <si>
    <t>Edison Mission Marketing &amp; Trading Inc.</t>
  </si>
  <si>
    <t>BDONAHUE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</si>
  <si>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</si>
  <si>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</si>
  <si>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</si>
  <si>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</si>
  <si>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</si>
  <si>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</si>
  <si>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</si>
  <si>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</si>
  <si>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</si>
  <si>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CUPCAKE1</t>
  </si>
  <si>
    <t>US Gas Basis     NGI SoCal               Apr-Oct02       USD/MM</t>
  </si>
  <si>
    <t>US Gas Swap      Nymex                   Sep01           USD/MM-L</t>
  </si>
  <si>
    <t>AQUILA1041</t>
  </si>
  <si>
    <t>US Pwr Phy Firm  PJM-W Peak              11-15Jun01      USD/MWh</t>
  </si>
  <si>
    <t>Emission allowance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</si>
  <si>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</si>
  <si>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</si>
  <si>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</si>
  <si>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</si>
  <si>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</si>
  <si>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</si>
  <si>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</si>
  <si>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</si>
  <si>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</si>
  <si>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</si>
  <si>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</si>
  <si>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</si>
  <si>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</si>
  <si>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</si>
  <si>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</si>
  <si>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</si>
  <si>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</si>
  <si>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</si>
  <si>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</si>
  <si>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</si>
  <si>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</si>
  <si>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</si>
  <si>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</si>
  <si>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</si>
  <si>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</si>
  <si>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</si>
  <si>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</si>
  <si>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</si>
  <si>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</si>
  <si>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</si>
  <si>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</si>
  <si>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</si>
  <si>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</si>
  <si>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</si>
  <si>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</si>
  <si>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</si>
  <si>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</si>
  <si>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</si>
  <si>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</si>
  <si>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</si>
  <si>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</si>
  <si>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</si>
  <si>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</si>
  <si>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</si>
  <si>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</si>
  <si>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</si>
  <si>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</si>
  <si>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</si>
  <si>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</si>
  <si>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</si>
  <si>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</si>
  <si>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</si>
  <si>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</si>
  <si>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</si>
  <si>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</si>
  <si>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</si>
  <si>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</si>
  <si>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</si>
  <si>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arvanitis1</t>
  </si>
  <si>
    <t>LITNER01</t>
  </si>
  <si>
    <t>US WTI Swap      Nymex PEN               Jul01           USD/bl/m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</si>
  <si>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</si>
  <si>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</si>
  <si>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</si>
  <si>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</si>
  <si>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</si>
  <si>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</si>
  <si>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</si>
  <si>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</si>
  <si>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</si>
  <si>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</si>
  <si>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</si>
  <si>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</si>
  <si>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</si>
  <si>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</si>
  <si>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</si>
  <si>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</si>
  <si>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</si>
  <si>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</si>
  <si>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</si>
  <si>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</si>
  <si>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</si>
  <si>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</si>
  <si>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</si>
  <si>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</si>
  <si>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</si>
  <si>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</si>
  <si>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</si>
  <si>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</si>
  <si>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</si>
  <si>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</si>
  <si>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</si>
  <si>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US Gas Basis     EP SanJuan              Nov01-Mar02     USD/MM</t>
  </si>
  <si>
    <t>shane2001</t>
  </si>
  <si>
    <t>lwilliams</t>
  </si>
  <si>
    <t>CBOHN010</t>
  </si>
  <si>
    <t>Martinjan</t>
  </si>
  <si>
    <t>Collinscin</t>
  </si>
  <si>
    <t>Highland Energy Company</t>
  </si>
  <si>
    <t>ADM86284</t>
  </si>
  <si>
    <t>mccallto</t>
  </si>
  <si>
    <t>BRADCLAUSE</t>
  </si>
  <si>
    <t>ADM01791</t>
  </si>
  <si>
    <t>MARKGRAM01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</si>
  <si>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</si>
  <si>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</si>
  <si>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</si>
  <si>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</si>
  <si>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</si>
  <si>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</si>
  <si>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</si>
  <si>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</si>
  <si>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</si>
  <si>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</si>
  <si>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</si>
  <si>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</si>
  <si>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</si>
  <si>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</si>
  <si>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</si>
  <si>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</si>
  <si>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</si>
  <si>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</si>
  <si>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</si>
  <si>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</si>
  <si>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</si>
  <si>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</si>
  <si>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</si>
  <si>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</si>
  <si>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</si>
  <si>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</si>
  <si>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</si>
  <si>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</si>
  <si>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</si>
  <si>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</si>
  <si>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</si>
  <si>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</si>
  <si>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</si>
  <si>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</si>
  <si>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</si>
  <si>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</si>
  <si>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</si>
  <si>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</si>
  <si>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</si>
  <si>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</si>
  <si>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</si>
  <si>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</si>
  <si>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</si>
  <si>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</si>
  <si>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</si>
  <si>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</si>
  <si>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</si>
  <si>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</si>
  <si>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</si>
  <si>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</si>
  <si>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</si>
  <si>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</si>
  <si>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</si>
  <si>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</si>
  <si>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</si>
  <si>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</si>
  <si>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</si>
  <si>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</si>
  <si>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</si>
  <si>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</si>
  <si>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</si>
  <si>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</si>
  <si>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</si>
  <si>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</si>
  <si>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</si>
  <si>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</si>
  <si>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</si>
  <si>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</si>
  <si>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</si>
  <si>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</si>
  <si>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</si>
  <si>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</si>
  <si>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</si>
  <si>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</si>
  <si>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</si>
  <si>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</si>
  <si>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</si>
  <si>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</si>
  <si>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</si>
  <si>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LREICHEL02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</si>
  <si>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</si>
  <si>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</si>
  <si>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</si>
  <si>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</si>
  <si>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</si>
  <si>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</si>
  <si>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</si>
  <si>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</si>
  <si>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</si>
  <si>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</si>
  <si>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</si>
  <si>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</si>
  <si>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</si>
  <si>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</si>
  <si>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</si>
  <si>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</si>
  <si>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</si>
  <si>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</si>
  <si>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</si>
  <si>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</si>
  <si>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</si>
  <si>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</si>
  <si>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</si>
  <si>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</si>
  <si>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</si>
  <si>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</si>
  <si>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</si>
  <si>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</si>
  <si>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</si>
  <si>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</si>
  <si>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</si>
  <si>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MICWHITE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</si>
  <si>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</si>
  <si>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</si>
  <si>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</si>
  <si>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</si>
  <si>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</si>
  <si>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</si>
  <si>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</si>
  <si>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</si>
  <si>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</si>
  <si>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</si>
  <si>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</si>
  <si>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</si>
  <si>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</si>
  <si>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</si>
  <si>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</si>
  <si>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</si>
  <si>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</si>
  <si>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shourihan2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</si>
  <si>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</si>
  <si>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</si>
  <si>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</si>
  <si>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</si>
  <si>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</si>
  <si>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</si>
  <si>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</si>
  <si>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</si>
  <si>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</si>
  <si>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</si>
  <si>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</si>
  <si>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</si>
  <si>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Cu LME Reg.      Contract                18Jul01         USD/mt-L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</si>
  <si>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</si>
  <si>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</si>
  <si>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</si>
  <si>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</si>
  <si>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</si>
  <si>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</si>
  <si>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</si>
  <si>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</si>
  <si>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</si>
  <si>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</si>
  <si>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</si>
  <si>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</si>
  <si>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</si>
  <si>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</si>
  <si>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</si>
  <si>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</si>
  <si>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</si>
  <si>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</si>
  <si>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</si>
  <si>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</si>
  <si>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</si>
  <si>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</si>
  <si>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</si>
  <si>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</si>
  <si>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</si>
  <si>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</si>
  <si>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</si>
  <si>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</si>
  <si>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</si>
  <si>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</si>
  <si>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</si>
  <si>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</si>
  <si>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</si>
  <si>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</si>
  <si>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</si>
  <si>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</si>
  <si>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</si>
  <si>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</si>
  <si>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</si>
  <si>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</si>
  <si>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</si>
  <si>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</si>
  <si>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</si>
  <si>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</si>
  <si>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</si>
  <si>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</si>
  <si>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</si>
  <si>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</si>
  <si>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</si>
  <si>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</si>
  <si>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</si>
  <si>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</si>
  <si>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</si>
  <si>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</si>
  <si>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</si>
  <si>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</si>
  <si>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</si>
  <si>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</si>
  <si>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</si>
  <si>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</si>
  <si>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</si>
  <si>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</si>
  <si>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</si>
  <si>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</si>
  <si>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</si>
  <si>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</si>
  <si>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</si>
  <si>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</si>
  <si>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</si>
  <si>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</si>
  <si>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</si>
  <si>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</si>
  <si>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</si>
  <si>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</si>
  <si>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</si>
  <si>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</si>
  <si>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</si>
  <si>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</si>
  <si>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</si>
  <si>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</si>
  <si>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</si>
  <si>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</si>
  <si>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</si>
  <si>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</si>
  <si>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</si>
  <si>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</si>
  <si>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</si>
  <si>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</si>
  <si>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</si>
  <si>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</si>
  <si>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</si>
  <si>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</si>
  <si>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</si>
  <si>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</si>
  <si>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</si>
  <si>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</si>
  <si>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</si>
  <si>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</si>
  <si>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</si>
  <si>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</si>
  <si>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</si>
  <si>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</si>
  <si>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</si>
  <si>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</si>
  <si>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</si>
  <si>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</si>
  <si>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</si>
  <si>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</si>
  <si>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</si>
  <si>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</si>
  <si>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</si>
  <si>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</si>
  <si>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</si>
  <si>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</si>
  <si>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</si>
  <si>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</si>
  <si>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</si>
  <si>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</si>
  <si>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</si>
  <si>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</si>
  <si>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</si>
  <si>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</si>
  <si>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</si>
  <si>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</si>
  <si>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</si>
  <si>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</si>
  <si>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</si>
  <si>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</si>
  <si>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DLPECL02</t>
  </si>
  <si>
    <t>tomkurtz</t>
  </si>
  <si>
    <t>CHRISBOSCO</t>
  </si>
  <si>
    <t>NORTHTRA</t>
  </si>
  <si>
    <t>US HeatingOil2 Fin Swap</t>
  </si>
  <si>
    <t>Penn West Petroleum</t>
  </si>
  <si>
    <t>ADM00359</t>
  </si>
  <si>
    <t>PanCanadian Petroleum Limited</t>
  </si>
  <si>
    <t>US Pwr Phy Firm  PJM-W Peak              05Jun01         USD/MWh</t>
  </si>
  <si>
    <t>US Gas Phy       HeHub                   05Jun01         USD/MM</t>
  </si>
  <si>
    <t>woodeast</t>
  </si>
  <si>
    <t>US Crude Fin Opt NYMEX WTI    EP28.0     Jul01           USD/bl/m</t>
  </si>
  <si>
    <t>joe12345</t>
  </si>
  <si>
    <t>ADM83725</t>
  </si>
  <si>
    <t>fdimaria1</t>
  </si>
  <si>
    <t>bpollard</t>
  </si>
  <si>
    <t>US UNL Gasoline  Platts GC               Aug01           c/Gl-b</t>
  </si>
  <si>
    <t>US Pwr Fin Swap  PJM W IntC Peak         05Jun01         USD/MWh</t>
  </si>
  <si>
    <t>US Gas Basis     GD/D TZ6NY-HHub         Jul01           USD/MM</t>
  </si>
  <si>
    <t>US Gas Phy       COL Onshore             05-30Jun01      USD/MM</t>
  </si>
  <si>
    <t>US Gas Phy       COL Onshore             05Jun01         USD/MM</t>
  </si>
  <si>
    <t>US HeatOil2 Swap Nymex NX2               Jul01           c/Gl-b</t>
  </si>
  <si>
    <t>US Gas Phy       TGT Z-SL                05Jun01         USD/MM</t>
  </si>
  <si>
    <t>US Gas Daily     NGPL Midcont            05-30Jun01      USD/MM</t>
  </si>
  <si>
    <t>US Gas Phy       HeHub                   05-30Jun01      USD/MM</t>
  </si>
  <si>
    <t>US Gas Phy       TETCO ELA               05Jun01         USD/MM</t>
  </si>
  <si>
    <t>(blank) Total</t>
  </si>
  <si>
    <t>Firm-LD Off-Peak Total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</si>
  <si>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</si>
  <si>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</si>
  <si>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</si>
  <si>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</si>
  <si>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</si>
  <si>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</si>
  <si>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ADM42544</t>
  </si>
  <si>
    <t>spaes123</t>
  </si>
  <si>
    <t>US Pwr Phy Firm  SOCO Peak               Sep01           USD/MWh</t>
  </si>
  <si>
    <t>mellissemp</t>
  </si>
  <si>
    <t>ADM63233</t>
  </si>
  <si>
    <t>Mikepavo</t>
  </si>
  <si>
    <t>CHARLIE1</t>
  </si>
  <si>
    <t>andrea99</t>
  </si>
  <si>
    <t xml:space="preserve">US Gas Phy Fwd Firm &lt; or = 1Mo </t>
  </si>
  <si>
    <t>Euromin SA</t>
  </si>
  <si>
    <t>ADM88806</t>
  </si>
  <si>
    <t>US Pwr Phy Firm  COMED Peak              Jan-Feb02       USD/MWh</t>
  </si>
  <si>
    <t>sschivley</t>
  </si>
  <si>
    <t>US Pwr Phy Firm  Cinergy Peak            Mar-Apr02       USD/MWh</t>
  </si>
  <si>
    <t>US Pwr Phy Firm  Cinergy Peak            11-15Jun01      USD/MWh</t>
  </si>
  <si>
    <t>WICKLUND</t>
  </si>
  <si>
    <t>US Gas Basis     Transco Z6 NY           Sep01           USD/MM</t>
  </si>
  <si>
    <t>Firm Trading Bridgeliorp.</t>
  </si>
  <si>
    <t>midmark5</t>
  </si>
  <si>
    <t>waggonerva</t>
  </si>
  <si>
    <t>perryperg</t>
  </si>
  <si>
    <t>DAVSMITH</t>
  </si>
  <si>
    <t>ADM68727</t>
  </si>
  <si>
    <t>ADM07644</t>
  </si>
  <si>
    <t>US Gas Basis     EP Permian              Sep01           USD/MM</t>
  </si>
  <si>
    <t>US Gas Basis     EP Permian              Oct01           USD/MM</t>
  </si>
  <si>
    <t>ADM78101</t>
  </si>
  <si>
    <t>Vitol S.A. Inc.</t>
  </si>
  <si>
    <t>ADM53337</t>
  </si>
  <si>
    <t>burkomja</t>
  </si>
  <si>
    <t>PacifiCorp Power Marketing, Inc.</t>
  </si>
  <si>
    <t>ADM12529</t>
  </si>
  <si>
    <t>WEBBORN1</t>
  </si>
  <si>
    <t>rleforce</t>
  </si>
  <si>
    <t>PATMCDON</t>
  </si>
  <si>
    <t>US Pwr Phy Firm  COMED Peak              Sep01           USD/MWh</t>
  </si>
  <si>
    <t>HAMMON02</t>
  </si>
  <si>
    <t>billbryce</t>
  </si>
  <si>
    <t>US Gas Phy Fwd Firm &lt; or = 1Mo (RESTRICTED)</t>
  </si>
  <si>
    <t>jcl00001</t>
  </si>
  <si>
    <t>txuetcpat</t>
  </si>
  <si>
    <t>RICKNEITZ</t>
  </si>
  <si>
    <t>Duke Energy Field Services Marketing, LLC</t>
  </si>
  <si>
    <t>DEFSCHRIS</t>
  </si>
  <si>
    <t>US Pwr Phy Firm  PALVE OffPk             Oct-Dec01       USD/MWh</t>
  </si>
  <si>
    <t>LT-SW</t>
  </si>
  <si>
    <t>dutchdav</t>
  </si>
  <si>
    <t>JOHNKNOWS</t>
  </si>
  <si>
    <t>CCHAMBER</t>
  </si>
  <si>
    <t>US Gas Phy Index Firm &lt; or = 1Mo</t>
  </si>
  <si>
    <t>CMSKDG4935</t>
  </si>
  <si>
    <t>Velasquez</t>
  </si>
  <si>
    <t>US Gas Basis     EP Permian              Apr-Oct02       USD/MM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</si>
  <si>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</si>
  <si>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</si>
  <si>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</si>
  <si>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US Gas Basis     HSC                     Nov01-Mar02     USD/MM</t>
  </si>
  <si>
    <t>TROROSCO</t>
  </si>
  <si>
    <t>pvaes123</t>
  </si>
  <si>
    <t>dhendrick</t>
  </si>
  <si>
    <t>ADM04634</t>
  </si>
  <si>
    <t>JONEYSSEN</t>
  </si>
  <si>
    <t>Avista Corporation - Washington Water Power Division</t>
  </si>
  <si>
    <t>mattern1</t>
  </si>
  <si>
    <t>AQUILA1005</t>
  </si>
  <si>
    <t>Koch Industries, Inc.</t>
  </si>
  <si>
    <t>Pound</t>
  </si>
  <si>
    <t>joekennedy</t>
  </si>
  <si>
    <t>EPMELPsj</t>
  </si>
  <si>
    <t>BP Canada Energy Marketing Corp.</t>
  </si>
  <si>
    <t>OREGON55</t>
  </si>
  <si>
    <t>rhoughton</t>
  </si>
  <si>
    <t>ccchapman</t>
  </si>
  <si>
    <t>NADEAUBRAD</t>
  </si>
  <si>
    <t>EnergyUSA - Appalachian Corp</t>
  </si>
  <si>
    <t>tmeyers1</t>
  </si>
  <si>
    <t>GREGHHHH</t>
  </si>
  <si>
    <t>sdusterp</t>
  </si>
  <si>
    <t>US Gas Phy Index Firm &gt;1Mo&lt;1Yr</t>
  </si>
  <si>
    <t>ASTORFER</t>
  </si>
  <si>
    <t>SLCJIMMC</t>
  </si>
  <si>
    <t>SCJ09120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</si>
  <si>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</si>
  <si>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</si>
  <si>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</si>
  <si>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</si>
  <si>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</si>
  <si>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RBartlow99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</si>
  <si>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</si>
  <si>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</si>
  <si>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</si>
  <si>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US Gas Basis     Tenn-LA                 Jul01           USD/MM</t>
  </si>
  <si>
    <t>US Pwr Phy Firm  PJM-W Peak              Aug01           USD/MWh</t>
  </si>
  <si>
    <t>ADM35983</t>
  </si>
  <si>
    <t>MINOFF12</t>
  </si>
  <si>
    <t>kamelcan</t>
  </si>
  <si>
    <t>DOCONNER</t>
  </si>
  <si>
    <t>RSandherr</t>
  </si>
  <si>
    <t>diclementi</t>
  </si>
  <si>
    <t>EASTDESK6</t>
  </si>
  <si>
    <t>scoerver</t>
  </si>
  <si>
    <t>robmacinc</t>
  </si>
  <si>
    <t>kimhead1</t>
  </si>
  <si>
    <t>Hallbrian1</t>
  </si>
  <si>
    <t>NMENEN01</t>
  </si>
  <si>
    <t>ADM29516</t>
  </si>
  <si>
    <t>AltaGas Services Inc.</t>
  </si>
  <si>
    <t>ADM57700</t>
  </si>
  <si>
    <t>Lenmore Inc</t>
  </si>
  <si>
    <t>JIMCARTHUR</t>
  </si>
  <si>
    <t>Xcel Energy Inc.</t>
  </si>
  <si>
    <t>ADM24306</t>
  </si>
  <si>
    <t>CAN Gas PhyBasis Dawn                    Jul-Oct01       USD/MM</t>
  </si>
  <si>
    <t>bpadavidh</t>
  </si>
  <si>
    <t>MDRISCOLL</t>
  </si>
  <si>
    <t>BARBEE10</t>
  </si>
  <si>
    <t>JPRITCH</t>
  </si>
  <si>
    <t>DillardK</t>
  </si>
  <si>
    <t>Thousand Board Feet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</si>
  <si>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</si>
  <si>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</si>
  <si>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</si>
  <si>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</si>
  <si>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US Wthr CDD Swap LIT 100/20K             Jun01           USD/CDD</t>
  </si>
  <si>
    <t>stusthom</t>
  </si>
  <si>
    <t>Element Re Capital Products Inc., as agent for XL Trading Partners Ltd.</t>
  </si>
  <si>
    <t>US Wthr CDD Swap PHX 100/20K             11-15Jun01      USD/CDD</t>
  </si>
  <si>
    <t>CDANG123</t>
  </si>
  <si>
    <t>pmjacobs</t>
  </si>
  <si>
    <t>JEFFSENIOR</t>
  </si>
  <si>
    <t>dfulghum</t>
  </si>
  <si>
    <t>Metric Tons (+/- 5%)</t>
  </si>
  <si>
    <t>JKPECL02</t>
  </si>
  <si>
    <t>Producers Marketing Ltd</t>
  </si>
  <si>
    <t>donnicol</t>
  </si>
  <si>
    <t>bobsteele</t>
  </si>
  <si>
    <t>US Gas Basis     ColGulf LA              Jul-Oct01       USD/MM</t>
  </si>
  <si>
    <t>CJCREGAR</t>
  </si>
  <si>
    <t>CAN Gas Phy      Dawn                    05-30Jun01      USD/MM</t>
  </si>
  <si>
    <t>US Residual Fuel Oil 1% Fin Swap</t>
  </si>
  <si>
    <t>tomoconnor</t>
  </si>
  <si>
    <t>SMULHOL</t>
  </si>
  <si>
    <t>RESID-FIN-1%</t>
  </si>
  <si>
    <t>US Gas Basis     EP SanJuan              Aug01  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</si>
</sst>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7512768"/>
        <c:axId val="257513328"/>
      </c:barChart>
      <c:dateAx>
        <c:axId val="2575127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513328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7513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5127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7518368"/>
        <c:axId val="257518928"/>
      </c:barChart>
      <c:dateAx>
        <c:axId val="2575183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518928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7518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5183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7522288"/>
        <c:axId val="257522848"/>
      </c:barChart>
      <c:dateAx>
        <c:axId val="25752228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522848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752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5222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7804992"/>
        <c:axId val="257805552"/>
      </c:barChart>
      <c:dateAx>
        <c:axId val="2578049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80555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7805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8049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6.349155324075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6.348113541666" createdVersion="1" recordCount="9990" upgradeOnRefresh="1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9">
        <n v="1"/>
        <n v="31"/>
        <n v="93"/>
        <n v="2"/>
        <n v="121"/>
        <n v="29"/>
        <n v="8"/>
        <n v="30"/>
        <n v="92"/>
        <n v="183"/>
        <n v="90"/>
        <n v="5"/>
        <n v="27"/>
        <n v="28"/>
        <n v="35"/>
        <n v="365"/>
        <n v="182"/>
        <e v="#N/A"/>
        <n v="91"/>
        <n v="4"/>
        <n v="26"/>
        <n v="59"/>
        <n v="61"/>
        <n v="62"/>
        <n v="3"/>
        <n v="123"/>
        <n v="151"/>
        <n v="214"/>
        <n v="12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23237" maxValue="1329797"/>
    </cacheField>
    <cacheField name="Transaction Time" numFmtId="0">
      <sharedItems containsDate="1" containsString="0" containsBlank="1" minDate="2001-05-31T19:57:56" maxDate="2001-06-01T16:57:15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Firm Trading Bridgeliorp."/>
        <s v="Natsource LLC"/>
        <s v="ClickPaper.com, L.L.Cnal Forest Products, Inc."/>
        <s v="ClickPaper.com, L.L.C Corpora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6" maxValue="187" count="3">
        <m/>
        <n v="186"/>
        <n v="187"/>
      </sharedItems>
    </cacheField>
    <cacheField name="Commodity Group" numFmtId="0">
      <sharedItems containsBlank="1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50000"/>
    </cacheField>
    <cacheField name="Sell Volume" numFmtId="0">
      <sharedItems containsString="0" containsBlank="1" containsNumber="1" containsInteger="1" minValue="1" maxValue="5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3">
        <s v="LME Registered 25 mt Lot"/>
        <s v="MMBtu"/>
        <s v="MWh"/>
        <s v="LME Registered 6 mt Lot"/>
        <s v="LME Registered 5 mt LOT"/>
        <s v="therm"/>
        <s v="IPE mt"/>
        <s v="mt"/>
        <s v="Barrel per month"/>
        <s v="LME Registered 20 mt LOT"/>
        <s v="Crack bl/m"/>
        <s v="European Alum 25 mt Lot"/>
        <s v="metric tonnes/month"/>
        <s v="MMBtu/Lots (Options)"/>
        <s v="Pound"/>
        <s v="IPE Barrels"/>
        <s v="GJ"/>
        <s v="Emission allowance"/>
        <s v="MWh (Canada)"/>
        <s v="Thousand Board Feet"/>
        <s v="Cooling Degree Day"/>
        <s v="Gallon"/>
        <s v="Metric Tons (+/- 5%)"/>
        <s v="Barrel"/>
        <s v="Barrel per day"/>
        <m/>
        <s v="Jpn Alum Phy 250 mt Lot" u="1"/>
        <s v="Sea Freight Lots" u="1"/>
        <s v="SECA Contract - Metric Tonnes" u="1"/>
        <s v="Short Tons (+/- 5%)" u="1"/>
        <s v="Sea Freight 9.2 Dys BPI Av 4 TC" u="1"/>
        <s v="COAL-Tons/Barges/Mnth" u="1"/>
        <s v="COMEX Physical Copper Lots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385" maxValue="700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Powerdesk Nordic"/>
        <s v="Enpower UK"/>
        <s v="GasDesk"/>
        <s v="BOND"/>
        <s v="Powerdesk UK"/>
        <s v="Enpower US"/>
        <s v="Sitara"/>
        <s v="ETS"/>
        <s v="Weather"/>
        <m/>
      </sharedItems>
    </cacheField>
    <cacheField name="Enron Entity" numFmtId="0">
      <sharedItems containsBlank="1" count="12">
        <s v="Enron Metals Limited"/>
        <s v="Enron North America Corp."/>
        <s v="Enron Nordic Energy"/>
        <s v="Enron Capital &amp; Trade Resources Limited"/>
        <s v="Enron Capital &amp; Trade Resources International Corp."/>
        <s v="Enron Capital &amp; Trade Resources International Corp. Singapore Branch"/>
        <s v="Enron Metals &amp; Commodity Limited"/>
        <s v="Enron Power Marketing, Inc.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155" maxValue="2165459"/>
    </cacheField>
    <cacheField name="Begin Date" numFmtId="0">
      <sharedItems containsDate="1" containsString="0" containsBlank="1" minDate="2001-06-01T00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7.380140856483" createdVersion="1" recordCount="13" upgradeOnRefresh="1">
  <cacheSource type="worksheet">
    <worksheetSource ref="A15:T28" sheet="ICE-EPM"/>
  </cacheSource>
  <cacheFields count="20">
    <cacheField name="Trade Date " numFmtId="0">
      <sharedItems count="1">
        <s v="Jun-04-01"/>
      </sharedItems>
    </cacheField>
    <cacheField name="Deal ID " numFmtId="0">
      <sharedItems containsSemiMixedTypes="0" containsString="0" containsNumber="1" containsInteger="1" minValue="119502021" maxValue="914524272" count="13">
        <n v="188969679"/>
        <n v="126456264"/>
        <n v="871936309"/>
        <n v="397939959"/>
        <n v="182705738"/>
        <n v="457602302"/>
        <n v="217596927"/>
        <n v="119502021"/>
        <n v="817668026"/>
        <n v="316432740"/>
        <n v="554612751"/>
        <n v="200845768"/>
        <n v="914524272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6">
        <s v="Ent"/>
        <s v="Cin"/>
        <s v="TVA"/>
        <s v="Comed"/>
        <s v="SP-15 Off-Peak"/>
        <s v="Ercot UBU"/>
      </sharedItems>
    </cacheField>
    <cacheField name="Strip " numFmtId="0">
      <sharedItems containsDate="1" containsMixedTypes="1" minDate="2001-09-01T00:00:00" maxDate="2001-09-02T00:00:00" count="5">
        <s v="Next Day"/>
        <d v="2001-09-01T00:00:00"/>
        <s v="Bal Month Off-Peak"/>
        <s v="Bal Month"/>
        <s v="Next Week"/>
      </sharedItems>
    </cacheField>
    <cacheField name="START" numFmtId="0">
      <sharedItems count="4">
        <s v="Jun-05-01"/>
        <s v="Sep-01-01"/>
        <s v="Jun-06-01"/>
        <s v="Jun-11-01"/>
      </sharedItems>
    </cacheField>
    <cacheField name="END" numFmtId="0">
      <sharedItems count="5">
        <s v="Jun-05-01"/>
        <s v="Sep-30-01"/>
        <s v="Jun-30-01"/>
        <s v="Jun-29-01"/>
        <s v="Jun-15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5">
        <s v="American Electric Power Service Corp."/>
        <s v="Northern Indiana Public Service Company"/>
        <s v="Aquila Energy Marketing Corp"/>
        <s v="Reliant Energy Services, Inc."/>
        <s v="Mirant Americas Energy Marketing, LP"/>
      </sharedItems>
    </cacheField>
    <cacheField name="Price " numFmtId="0">
      <sharedItems containsSemiMixedTypes="0" containsString="0" containsNumber="1" minValue="21.25" maxValue="70" count="11">
        <n v="31"/>
        <n v="21.25"/>
        <n v="24"/>
        <n v="23.75"/>
        <n v="22.5"/>
        <n v="22"/>
        <n v="39.25"/>
        <n v="70"/>
        <n v="44.5"/>
        <n v="34.75"/>
        <n v="34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15200" count="5">
        <n v="800"/>
        <n v="15200"/>
        <n v="6200"/>
        <n v="14400"/>
        <n v="4000"/>
      </sharedItems>
    </cacheField>
    <cacheField name="Qty Units " numFmtId="0">
      <sharedItems count="1">
        <s v="MWhs"/>
      </sharedItems>
    </cacheField>
    <cacheField name="Trader " numFmtId="0">
      <sharedItems count="7">
        <s v="Carson, M"/>
        <s v="Dorland, C"/>
        <s v="Fischer, M"/>
        <s v="Stalford, R"/>
        <s v="Herndon, R" u="1"/>
        <s v="Richter, J" u="1"/>
        <s v="Motley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7.379665162036" createdVersion="1" recordCount="4" upgradeOnRefresh="1">
  <cacheSource type="worksheet">
    <worksheetSource ref="A10:Y14" sheet="DD-ENA"/>
  </cacheSource>
  <cacheFields count="25">
    <cacheField name="Enron Trader" numFmtId="0">
      <sharedItems count="16">
        <s v="Gautam Gupta"/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3">
        <n v="800"/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2">
        <s v="GGUPTA_FIN"/>
        <s v="ENEkelli"/>
      </sharedItems>
    </cacheField>
    <cacheField name="Dynegy User Name " numFmtId="0">
      <sharedItems count="3">
        <s v="DYNJJOH"/>
        <s v="DYNJSIZ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3">
        <s v="pwr.New York Zone G"/>
        <s v="ng.Chicago-NGPL Nicor City Gate"/>
        <s v="ng.Northern Natural Demarc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Term End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4T00:00:00" maxDate="2001-06-05T00:00:00" count="1">
        <d v="2001-06-04T00:00:00"/>
      </sharedItems>
    </cacheField>
    <cacheField name="Transaction Time " numFmtId="0">
      <sharedItems count="4">
        <s v="08:39 A.M."/>
        <s v="08:54 A.M."/>
        <s v="07:50 A.M."/>
        <s v="08:19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10000" count="3">
        <n v="50"/>
        <n v="10000"/>
        <n v="5000"/>
      </sharedItems>
    </cacheField>
    <cacheField name="Price " numFmtId="0">
      <sharedItems containsSemiMixedTypes="0" containsString="0" containsNumber="1" minValue="3.7374999999999998" maxValue="41" count="4">
        <n v="41"/>
        <n v="3.9975000000000001"/>
        <n v="3.7650000000000001"/>
        <n v="3.7374999999999998"/>
      </sharedItems>
    </cacheField>
    <cacheField name="Deal Number " numFmtId="0">
      <sharedItems containsSemiMixedTypes="0" containsString="0" containsNumber="1" containsInteger="1" minValue="34575" maxValue="34675" count="4">
        <n v="34638"/>
        <n v="34675"/>
        <n v="34575"/>
        <n v="346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7.380250925926" createdVersion="1" recordCount="2" upgradeOnRefresh="1">
  <cacheSource type="worksheet">
    <worksheetSource ref="A15:T17" sheet="ICE-ENA"/>
  </cacheSource>
  <cacheFields count="20">
    <cacheField name="Trade Date " numFmtId="0">
      <sharedItems count="1">
        <s v="Jun-04-01"/>
      </sharedItems>
    </cacheField>
    <cacheField name="Deal ID " numFmtId="0">
      <sharedItems containsSemiMixedTypes="0" containsString="0" containsNumber="1" containsInteger="1" minValue="140563105" maxValue="567872270" count="2">
        <n v="140563105"/>
        <n v="567872270"/>
      </sharedItems>
    </cacheField>
    <cacheField name="Leg ID " numFmtId="0">
      <sharedItems containsString="0" containsBlank="1" containsNumber="1" containsInteger="1" minValue="24995689162" maxValue="24995689162" count="2">
        <m/>
        <n v="24995689162"/>
      </sharedItems>
    </cacheField>
    <cacheField name="B/S " numFmtId="0">
      <sharedItems count="1">
        <s v="Sold"/>
      </sharedItems>
    </cacheField>
    <cacheField name="Product " numFmtId="0">
      <sharedItems count="10">
        <s v="NG Firm Phys, ID, GDD"/>
        <s v="Crude"/>
        <s v="NG Fin BS, LD1 for IF" u="1"/>
        <s v="NG Firm Phys, FP" u="1"/>
        <s v="NG Fin, FP for LD1" u="1"/>
        <s v="NG Fin BS, LD1 for NGI" u="1"/>
        <s v="NG Fin Sw Swap, FP for GDD" u="1"/>
        <s v="NG Fin BS, LD1 for CGPR" u="1"/>
        <s v="Heating Oil" u="1"/>
        <s v="Heating Oil Option" u="1"/>
      </sharedItems>
    </cacheField>
    <cacheField name="Hub " numFmtId="0">
      <sharedItems count="2">
        <s v="TET M3"/>
        <s v="WTI 1st line swap"/>
      </sharedItems>
    </cacheField>
    <cacheField name="Strip " numFmtId="0">
      <sharedItems count="2">
        <s v="Next Day Gas"/>
        <s v="Cal 02"/>
      </sharedItems>
    </cacheField>
    <cacheField name="START" numFmtId="0">
      <sharedItems count="2">
        <s v="Jun-05-01"/>
        <s v="Jan-01-02"/>
      </sharedItems>
    </cacheField>
    <cacheField name="END" numFmtId="0">
      <sharedItems count="2">
        <s v="Jun-05-01"/>
        <s v="Dec-31-02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2">
        <s v="Mirant Americas Energy Marketing, LP"/>
        <s v="Elf Trading, S.A."/>
      </sharedItems>
    </cacheField>
    <cacheField name="Price " numFmtId="0">
      <sharedItems containsSemiMixedTypes="0" containsString="0" containsNumber="1" minValue="0" maxValue="25.85" count="2">
        <n v="0"/>
        <n v="25.85"/>
      </sharedItems>
    </cacheField>
    <cacheField name="Price Units " numFmtId="0">
      <sharedItems count="2">
        <s v="USD / MMBtu"/>
        <s v="USD / bbl"/>
      </sharedItems>
    </cacheField>
    <cacheField name="Qty Per Period " numFmtId="0">
      <sharedItems containsSemiMixedTypes="0" containsString="0" containsNumber="1" containsInteger="1" minValue="10000" maxValue="15000" count="2">
        <n v="10000"/>
        <n v="15000"/>
      </sharedItems>
    </cacheField>
    <cacheField name="Periods " numFmtId="0">
      <sharedItems count="2">
        <s v="Daily"/>
        <s v="Monthly"/>
      </sharedItems>
    </cacheField>
    <cacheField name="Total Quantity " numFmtId="0">
      <sharedItems containsSemiMixedTypes="0" containsString="0" containsNumber="1" containsInteger="1" minValue="10000" maxValue="180000" count="2">
        <n v="10000"/>
        <n v="180000"/>
      </sharedItems>
    </cacheField>
    <cacheField name="Qty Units " numFmtId="0">
      <sharedItems count="2">
        <s v="MMBtus"/>
        <s v="bbl"/>
      </sharedItems>
    </cacheField>
    <cacheField name="Trader " numFmtId="0">
      <sharedItems count="7">
        <s v="Pimenov, V"/>
        <s v="White, B"/>
        <s v="Mckay, B" u="1"/>
        <s v="Storey, G" u="1"/>
        <s v="Goodell, S" u="1"/>
        <s v="Arnold, J" u="1"/>
        <s v="Gagliardi, L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7.379551504629" createdVersion="1" recordCount="9" upgradeOnRefresh="1">
  <cacheSource type="worksheet">
    <worksheetSource ref="A9:AA18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92" count="6">
        <n v="59"/>
        <n v="92"/>
        <n v="30"/>
        <n v="24"/>
        <n v="5"/>
        <n v="1"/>
      </sharedItems>
    </cacheField>
    <cacheField name="Total Volume" numFmtId="0">
      <sharedItems containsSemiMixedTypes="0" containsString="0" containsNumber="1" containsInteger="1" minValue="800" maxValue="73600" count="6">
        <n v="47200"/>
        <n v="73600"/>
        <n v="24000"/>
        <n v="19200"/>
        <n v="4000"/>
        <n v="800"/>
      </sharedItems>
    </cacheField>
    <cacheField name="Notional Value" numFmtId="0">
      <sharedItems containsSemiMixedTypes="0" containsString="0" containsNumber="1" containsInteger="1" minValue="15200" maxValue="2631200" count="9">
        <n v="1746400"/>
        <n v="1770000"/>
        <n v="2631200"/>
        <n v="1086000"/>
        <n v="1092000"/>
        <n v="849600"/>
        <n v="160000"/>
        <n v="31600"/>
        <n v="152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3">
        <s v="DYNAPYA"/>
        <s v="DYNMSTE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6">
        <s v="pwr.Jan-Feb 02"/>
        <s v="pwr.Oct-Dec01"/>
        <s v="pwr.Sep01"/>
        <s v="pwr.East Coast Balance of Month Power"/>
        <s v="pwr.East Coast Next Week Power"/>
        <s v="pwr.East Coast Spot Power"/>
      </sharedItems>
    </cacheField>
    <cacheField name="Term Start Date " numFmtId="0">
      <sharedItems containsSemiMixedTypes="0" containsNonDate="0" containsDate="1" containsString="0" minDate="2001-06-05T12:00:00" maxDate="2002-01-01T12:00:00" count="6">
        <d v="2002-01-01T12:00:00"/>
        <d v="2001-10-01T12:00:00"/>
        <d v="2001-09-01T12:00:00"/>
        <d v="2001-06-06T12:00:00"/>
        <d v="2001-06-11T12:00:00"/>
        <d v="2001-06-05T12:00:00"/>
      </sharedItems>
    </cacheField>
    <cacheField name="Term End Date " numFmtId="0">
      <sharedItems containsSemiMixedTypes="0" containsNonDate="0" containsDate="1" containsString="0" minDate="2001-06-05T12:00:00" maxDate="2002-02-28T12:00:00" count="6">
        <d v="2002-02-28T12:00:00"/>
        <d v="2001-12-31T12:00:00"/>
        <d v="2001-09-30T12:00:00"/>
        <d v="2001-06-29T12:00:00"/>
        <d v="2001-06-15T12:00:00"/>
        <d v="2001-06-05T12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4T00:00:00" maxDate="2001-06-05T00:00:00" count="1">
        <d v="2001-06-04T00:00:00"/>
      </sharedItems>
    </cacheField>
    <cacheField name="Transaction Time " numFmtId="0">
      <sharedItems count="7">
        <s v="07:08 A.M."/>
        <s v="07:41 A.M."/>
        <s v="07:26 A.M."/>
        <s v="09:48 A.M."/>
        <s v="07:07 A.M."/>
        <s v="07:19 A.M."/>
        <s v="08:06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19" maxValue="45.5" count="9">
        <n v="37"/>
        <n v="37.5"/>
        <n v="35.75"/>
        <n v="45.25"/>
        <n v="45.5"/>
        <n v="44.25"/>
        <n v="40"/>
        <n v="39.5"/>
        <n v="19"/>
      </sharedItems>
    </cacheField>
    <cacheField name="Deal Number " numFmtId="0">
      <sharedItems containsSemiMixedTypes="0" containsString="0" containsNumber="1" containsInteger="1" minValue="34553" maxValue="34736" count="9">
        <n v="34554"/>
        <n v="34568"/>
        <n v="34563"/>
        <n v="34555"/>
        <n v="34562"/>
        <n v="34736"/>
        <n v="34553"/>
        <n v="34561"/>
        <n v="345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23237"/>
    <d v="2001-05-31T19:57:56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DOMINICM"/>
    <s v="TCHENG"/>
    <s v="Enron Metals Trading System"/>
    <x v="0"/>
    <x v="0"/>
    <n v="2161962"/>
    <m/>
  </r>
  <r>
    <x v="0"/>
    <x v="0"/>
    <x v="0"/>
    <x v="0"/>
    <n v="10"/>
    <n v="1323238"/>
    <d v="2001-05-31T20:19:53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DOMINICM"/>
    <s v="TCHENG"/>
    <s v="Enron Metals Trading System"/>
    <x v="0"/>
    <x v="0"/>
    <n v="2161960"/>
    <m/>
  </r>
  <r>
    <x v="0"/>
    <x v="0"/>
    <x v="0"/>
    <x v="0"/>
    <n v="20"/>
    <n v="1323239"/>
    <d v="2001-05-31T20:27:59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01803"/>
    <s v="TCHENG"/>
    <s v="Enron Metals Trading System"/>
    <x v="0"/>
    <x v="0"/>
    <n v="2161958"/>
    <m/>
  </r>
  <r>
    <x v="0"/>
    <x v="0"/>
    <x v="0"/>
    <x v="0"/>
    <n v="20"/>
    <n v="1323243"/>
    <d v="2001-05-31T20:36:1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pcornish"/>
    <s v="TCHENG"/>
    <s v="Enron Metals Trading System"/>
    <x v="0"/>
    <x v="0"/>
    <n v="2161956"/>
    <m/>
  </r>
  <r>
    <x v="1"/>
    <x v="1"/>
    <x v="0"/>
    <x v="1"/>
    <n v="310000"/>
    <n v="1323271"/>
    <d v="2001-06-01T00:19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35"/>
    <s v="DOMESTIC2"/>
    <s v="JARNOLD"/>
    <s v="NG-Price"/>
    <x v="1"/>
    <x v="1"/>
    <s v="VD8551.1"/>
    <d v="2001-07-01T21:00:00"/>
  </r>
  <r>
    <x v="0"/>
    <x v="0"/>
    <x v="0"/>
    <x v="0"/>
    <n v="20"/>
    <n v="1323272"/>
    <d v="2001-06-01T00:39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SIMONEVANS"/>
    <s v="TCHENG"/>
    <s v="Enron Metals Trading System"/>
    <x v="0"/>
    <x v="0"/>
    <n v="2161954"/>
    <m/>
  </r>
  <r>
    <x v="0"/>
    <x v="2"/>
    <x v="0"/>
    <x v="2"/>
    <n v="930"/>
    <n v="1323273"/>
    <d v="2001-06-01T00:42:32"/>
    <s v="Graninge Trading AB"/>
    <x v="0"/>
    <x v="0"/>
    <x v="0"/>
    <x v="2"/>
    <s v="Nordic Power Financial Swap"/>
    <s v="Nordic Pwr Swap  SYS BASE                Win2 01         NOK/MWh"/>
    <n v="10"/>
    <m/>
    <x v="0"/>
    <x v="2"/>
    <x v="1"/>
    <n v="219.25"/>
    <s v="trader21"/>
    <s v="FFROSE"/>
    <s v="ENE- Nordic Power Book"/>
    <x v="2"/>
    <x v="2"/>
    <n v="1323273"/>
    <d v="2001-10-01T00:00:00"/>
  </r>
  <r>
    <x v="0"/>
    <x v="0"/>
    <x v="0"/>
    <x v="0"/>
    <n v="20"/>
    <n v="1323274"/>
    <d v="2001-06-01T00:59:53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70"/>
    <s v="VANDESBO"/>
    <s v="TCHENG"/>
    <s v="Enron Metals Trading System"/>
    <x v="0"/>
    <x v="0"/>
    <n v="2161952"/>
    <m/>
  </r>
  <r>
    <x v="0"/>
    <x v="2"/>
    <x v="1"/>
    <x v="0"/>
    <n v="25"/>
    <n v="1323275"/>
    <d v="2001-06-01T01:01:59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1.5"/>
    <s v="ADM73836"/>
    <s v="MHELLERM"/>
    <s v="UK - ECTRL - Continental Power Book"/>
    <x v="3"/>
    <x v="3"/>
    <n v="109191.1"/>
    <d v="2001-06-05T21:00:00"/>
  </r>
  <r>
    <x v="0"/>
    <x v="2"/>
    <x v="1"/>
    <x v="0"/>
    <n v="25"/>
    <n v="1323276"/>
    <d v="2001-06-01T01:02:21"/>
    <s v="EDF Trading Limited"/>
    <x v="0"/>
    <x v="0"/>
    <x v="0"/>
    <x v="2"/>
    <s v="GER Power Phy Fwd Ffrm"/>
    <s v="GER Pwr Phy FF   Ger Grd WDPK HV         05Jun01         EUR/MWh"/>
    <m/>
    <n v="25"/>
    <x v="0"/>
    <x v="2"/>
    <x v="2"/>
    <n v="32"/>
    <s v="PALLANCY"/>
    <s v="MHELLERM"/>
    <s v="UK - ECTRL - Continental Power Book"/>
    <x v="3"/>
    <x v="3"/>
    <n v="109192.1"/>
    <d v="2001-06-05T21:00:00"/>
  </r>
  <r>
    <x v="0"/>
    <x v="2"/>
    <x v="1"/>
    <x v="0"/>
    <n v="25"/>
    <n v="1323277"/>
    <d v="2001-06-01T01:04:51"/>
    <s v="Statkraft Energy Deutschland GmbH"/>
    <x v="0"/>
    <x v="0"/>
    <x v="0"/>
    <x v="2"/>
    <s v="GER Power Phy Fwd Ffrm"/>
    <s v="GER Pwr Phy FF   Ger Grd WDPK HV         05Jun01         EUR/MWh"/>
    <m/>
    <n v="25"/>
    <x v="0"/>
    <x v="2"/>
    <x v="2"/>
    <n v="32.5"/>
    <s v="miwilges"/>
    <s v="MHELLERM"/>
    <s v="UK - ECTRL - Continental Power Book"/>
    <x v="3"/>
    <x v="3"/>
    <n v="109193.1"/>
    <d v="2001-06-05T21:00:00"/>
  </r>
  <r>
    <x v="0"/>
    <x v="2"/>
    <x v="1"/>
    <x v="0"/>
    <n v="25"/>
    <n v="1323278"/>
    <d v="2001-06-01T01:05:34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25"/>
    <s v="PALLANCY"/>
    <s v="MHELLERM"/>
    <s v="UK - ECTRL - Continental Power Book"/>
    <x v="3"/>
    <x v="3"/>
    <n v="109194.1"/>
    <d v="2001-06-05T21:00:00"/>
  </r>
  <r>
    <x v="0"/>
    <x v="2"/>
    <x v="1"/>
    <x v="0"/>
    <n v="25"/>
    <n v="1323279"/>
    <d v="2001-06-01T01:06:01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3"/>
    <s v="tjturney"/>
    <s v="MHELLERM"/>
    <s v="UK - ECTRL - Continental Power Book"/>
    <x v="3"/>
    <x v="3"/>
    <n v="109195.1"/>
    <d v="2001-06-05T21:00:00"/>
  </r>
  <r>
    <x v="0"/>
    <x v="2"/>
    <x v="1"/>
    <x v="0"/>
    <n v="25"/>
    <n v="1323280"/>
    <d v="2001-06-01T01:06:06"/>
    <s v="Electrabel SA"/>
    <x v="0"/>
    <x v="0"/>
    <x v="0"/>
    <x v="2"/>
    <s v="GER Power Phy Fwd Ffrm"/>
    <s v="GER Pwr Phy FF   Ger Grd BASE HV         04Jun01         EUR/MWh"/>
    <n v="25"/>
    <m/>
    <x v="0"/>
    <x v="2"/>
    <x v="2"/>
    <n v="11.5"/>
    <s v="EDSOLARI"/>
    <s v="MHELLERM"/>
    <s v="UK - ECTRL - Continental Power Book"/>
    <x v="3"/>
    <x v="3"/>
    <n v="109196.1"/>
    <d v="2001-06-04T21:00:00"/>
  </r>
  <r>
    <x v="0"/>
    <x v="2"/>
    <x v="1"/>
    <x v="0"/>
    <n v="25"/>
    <n v="1323281"/>
    <d v="2001-06-01T01:06:09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5"/>
    <s v="PALLANCY"/>
    <s v="MHELLERM"/>
    <s v="UK - ECTRL - Continental Power Book"/>
    <x v="3"/>
    <x v="3"/>
    <n v="109197.1"/>
    <d v="2001-06-05T21:00:00"/>
  </r>
  <r>
    <x v="0"/>
    <x v="2"/>
    <x v="1"/>
    <x v="0"/>
    <n v="25"/>
    <n v="1323282"/>
    <d v="2001-06-01T01:07:43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45"/>
    <s v="ADM73836"/>
    <s v="MHELLERM"/>
    <s v="UK - ECTRL - Continental Power Book"/>
    <x v="3"/>
    <x v="3"/>
    <n v="109198.1"/>
    <d v="2001-06-05T21:00:00"/>
  </r>
  <r>
    <x v="0"/>
    <x v="2"/>
    <x v="1"/>
    <x v="0"/>
    <n v="25"/>
    <n v="1323283"/>
    <d v="2001-06-01T01:08:1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5"/>
    <s v="johnrosai"/>
    <s v="MHELLERM"/>
    <s v="UK - ECTRL - Continental Power Book"/>
    <x v="3"/>
    <x v="3"/>
    <n v="109199.1"/>
    <d v="2001-06-05T21:00:00"/>
  </r>
  <r>
    <x v="0"/>
    <x v="2"/>
    <x v="1"/>
    <x v="0"/>
    <n v="25"/>
    <n v="1323284"/>
    <d v="2001-06-01T01:09:18"/>
    <s v="E.ON Trading GmbH (Munich)"/>
    <x v="0"/>
    <x v="0"/>
    <x v="0"/>
    <x v="2"/>
    <s v="GER Power Phy Fwd Ffrm"/>
    <s v="GER Pwr Phy FF   Ger Grd WDPK HV         05Jun01         EUR/MWh"/>
    <n v="25"/>
    <m/>
    <x v="0"/>
    <x v="2"/>
    <x v="2"/>
    <n v="33.5"/>
    <s v="eontrddie"/>
    <s v="MHELLERM"/>
    <s v="UK - ECTRL - Continental Power Book"/>
    <x v="3"/>
    <x v="3"/>
    <n v="109200.1"/>
    <d v="2001-06-05T21:00:00"/>
  </r>
  <r>
    <x v="0"/>
    <x v="2"/>
    <x v="1"/>
    <x v="0"/>
    <n v="25"/>
    <n v="1323285"/>
    <d v="2001-06-01T01:09:57"/>
    <s v="Aquila Energy Limited"/>
    <x v="0"/>
    <x v="0"/>
    <x v="0"/>
    <x v="2"/>
    <s v="GER Power Phy Fwd Ffrm"/>
    <s v="GER Pwr Phy FF   Ger Grd WDPK HV         04Jun01         EUR/MWh"/>
    <m/>
    <n v="25"/>
    <x v="0"/>
    <x v="2"/>
    <x v="2"/>
    <n v="15.25"/>
    <s v="MS3366990"/>
    <s v="MHELLERM"/>
    <s v="UK - ECTRL - Continental Power Book"/>
    <x v="3"/>
    <x v="3"/>
    <n v="109202.1"/>
    <d v="2001-06-04T21:00:00"/>
  </r>
  <r>
    <x v="1"/>
    <x v="1"/>
    <x v="0"/>
    <x v="1"/>
    <n v="77500"/>
    <n v="1323286"/>
    <d v="2001-06-01T01:10:04"/>
    <s v="Aquila Risk Management Corporation"/>
    <x v="0"/>
    <x v="0"/>
    <x v="0"/>
    <x v="1"/>
    <s v="US Gas Fin Swap"/>
    <s v="US Gas Swap      Nymex                   Aug01           USD/MM"/>
    <m/>
    <n v="2500"/>
    <x v="0"/>
    <x v="1"/>
    <x v="0"/>
    <n v="3.9175"/>
    <s v="AQUILA1074"/>
    <s v="JARNOLD"/>
    <s v="NG-Price"/>
    <x v="1"/>
    <x v="1"/>
    <s v="VD8552.1"/>
    <d v="2001-08-01T21:00:00"/>
  </r>
  <r>
    <x v="0"/>
    <x v="2"/>
    <x v="1"/>
    <x v="0"/>
    <n v="50"/>
    <n v="1323288"/>
    <d v="2001-06-01T01:10:1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35"/>
    <s v="Norbert131"/>
    <s v="EHOKMARK"/>
    <s v="UK - ECTRL - Continental Power Book"/>
    <x v="3"/>
    <x v="3"/>
    <n v="109204.1"/>
    <d v="2001-06-05T21:00:00"/>
  </r>
  <r>
    <x v="0"/>
    <x v="2"/>
    <x v="1"/>
    <x v="0"/>
    <n v="25"/>
    <n v="1323289"/>
    <d v="2001-06-01T01:11:44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200000000000003"/>
    <s v="MVVTRADER7"/>
    <s v="MHELLERM"/>
    <s v="UK - ECTRL - Continental Power Book"/>
    <x v="3"/>
    <x v="3"/>
    <n v="109205.1"/>
    <d v="2001-06-05T21:00:00"/>
  </r>
  <r>
    <x v="0"/>
    <x v="2"/>
    <x v="1"/>
    <x v="0"/>
    <n v="25"/>
    <n v="1323290"/>
    <d v="2001-06-01T01:11:52"/>
    <s v="Cargill International S.A."/>
    <x v="0"/>
    <x v="0"/>
    <x v="0"/>
    <x v="2"/>
    <s v="GER Power Phy Fwd Ffrm"/>
    <s v="GER Pwr Phy FF   Ger Grd BASE HV         05Jun01         EUR/MWh"/>
    <n v="25"/>
    <m/>
    <x v="0"/>
    <x v="2"/>
    <x v="2"/>
    <n v="24.5"/>
    <s v="tjturney"/>
    <s v="MHELLERM"/>
    <s v="UK - ECTRL - Continental Power Book"/>
    <x v="3"/>
    <x v="3"/>
    <n v="109206.1"/>
    <d v="2001-06-05T21:00:00"/>
  </r>
  <r>
    <x v="0"/>
    <x v="2"/>
    <x v="1"/>
    <x v="0"/>
    <n v="50"/>
    <n v="1323291"/>
    <d v="2001-06-01T01:11:5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200000000000003"/>
    <s v="Norbert131"/>
    <s v="EHOKMARK"/>
    <s v="UK - ECTRL - Continental Power Book"/>
    <x v="3"/>
    <x v="3"/>
    <n v="109207.1"/>
    <d v="2001-06-05T21:00:00"/>
  </r>
  <r>
    <x v="0"/>
    <x v="2"/>
    <x v="1"/>
    <x v="0"/>
    <n v="25"/>
    <n v="1323292"/>
    <d v="2001-06-01T01:12:10"/>
    <s v="Petro Carbo Chem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02151"/>
    <s v="MHELLERM"/>
    <s v="UK - ECTRL - Continental Power Book"/>
    <x v="3"/>
    <x v="3"/>
    <n v="109208.1"/>
    <d v="2001-06-05T21:00:00"/>
  </r>
  <r>
    <x v="0"/>
    <x v="0"/>
    <x v="0"/>
    <x v="0"/>
    <n v="20"/>
    <n v="1323293"/>
    <d v="2001-06-01T01:12:2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1950"/>
    <m/>
  </r>
  <r>
    <x v="0"/>
    <x v="0"/>
    <x v="0"/>
    <x v="0"/>
    <n v="20"/>
    <n v="1323294"/>
    <d v="2001-06-01T01:12:4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IMONEVANS"/>
    <s v="BMARCHAN"/>
    <s v="Enron Metals Trading System"/>
    <x v="0"/>
    <x v="0"/>
    <n v="2161948"/>
    <m/>
  </r>
  <r>
    <x v="0"/>
    <x v="2"/>
    <x v="1"/>
    <x v="0"/>
    <n v="25"/>
    <n v="1323295"/>
    <d v="2001-06-01T01:12:46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5"/>
    <s v="entrade2"/>
    <s v="GTUHY"/>
    <s v="UK - ECTRL - Continental Power Book"/>
    <x v="3"/>
    <x v="3"/>
    <n v="109209.1"/>
    <d v="2001-06-05T21:00:00"/>
  </r>
  <r>
    <x v="0"/>
    <x v="2"/>
    <x v="1"/>
    <x v="0"/>
    <n v="25"/>
    <n v="1323296"/>
    <d v="2001-06-01T01:13:04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73836"/>
    <s v="MHELLERM"/>
    <s v="UK - ECTRL - Continental Power Book"/>
    <x v="3"/>
    <x v="3"/>
    <n v="109210.1"/>
    <d v="2001-06-05T21:00:00"/>
  </r>
  <r>
    <x v="0"/>
    <x v="2"/>
    <x v="1"/>
    <x v="0"/>
    <n v="25"/>
    <n v="1323297"/>
    <d v="2001-06-01T01:13:08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11.1"/>
    <d v="2001-06-05T21:00:00"/>
  </r>
  <r>
    <x v="0"/>
    <x v="2"/>
    <x v="1"/>
    <x v="0"/>
    <n v="25"/>
    <n v="1323298"/>
    <d v="2001-06-01T01:13:30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3"/>
    <s v="ADM73836"/>
    <s v="MHELLERM"/>
    <s v="UK - ECTRL - Continental Power Book"/>
    <x v="3"/>
    <x v="3"/>
    <n v="109212.1"/>
    <d v="2001-06-05T21:00:00"/>
  </r>
  <r>
    <x v="0"/>
    <x v="2"/>
    <x v="1"/>
    <x v="0"/>
    <n v="25"/>
    <n v="1323299"/>
    <d v="2001-06-01T01:14:40"/>
    <s v="AEP Energy Services Ltd"/>
    <x v="0"/>
    <x v="0"/>
    <x v="0"/>
    <x v="2"/>
    <s v="GER Power Phy Fwd Ffrm"/>
    <s v="GER Pwr Phy FF   Ger Grd WDPK HV         04Jun01         EUR/MWh"/>
    <m/>
    <n v="25"/>
    <x v="0"/>
    <x v="2"/>
    <x v="2"/>
    <n v="15.75"/>
    <s v="johnrosai"/>
    <s v="MHELLERM"/>
    <s v="UK - ECTRL - Continental Power Book"/>
    <x v="3"/>
    <x v="3"/>
    <n v="109213.1"/>
    <d v="2001-06-04T21:00:00"/>
  </r>
  <r>
    <x v="0"/>
    <x v="0"/>
    <x v="0"/>
    <x v="0"/>
    <n v="20"/>
    <n v="1323300"/>
    <d v="2001-06-01T01:15:4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61946"/>
    <m/>
  </r>
  <r>
    <x v="0"/>
    <x v="2"/>
    <x v="1"/>
    <x v="3"/>
    <n v="50"/>
    <n v="1323301"/>
    <d v="2001-06-01T01:16:45"/>
    <s v="Cargill International S.A."/>
    <x v="0"/>
    <x v="0"/>
    <x v="0"/>
    <x v="2"/>
    <s v="GER Power Phy Fwd Ffrm"/>
    <s v="GER Pwr Phy FF   Ger Grd BASE HV         02-03Jun01      EUR/MWh"/>
    <n v="25"/>
    <m/>
    <x v="0"/>
    <x v="2"/>
    <x v="2"/>
    <n v="12.15"/>
    <s v="tjturney"/>
    <s v="MHELLERM"/>
    <s v="UK - ECTRL - Continental Power Book"/>
    <x v="3"/>
    <x v="3"/>
    <n v="109214.1"/>
    <d v="2001-06-02T21:00:00"/>
  </r>
  <r>
    <x v="0"/>
    <x v="2"/>
    <x v="1"/>
    <x v="0"/>
    <n v="25"/>
    <n v="1323302"/>
    <d v="2001-06-01T01:16:47"/>
    <s v="E.ON Trading GmbH (Munich)"/>
    <x v="0"/>
    <x v="0"/>
    <x v="0"/>
    <x v="2"/>
    <s v="GER Power Phy Fwd Ffrm"/>
    <s v="GER Pwr Phy FF   Ger Grd WDPK HV         04Jun01         EUR/MWh"/>
    <n v="25"/>
    <m/>
    <x v="0"/>
    <x v="2"/>
    <x v="2"/>
    <n v="15.5"/>
    <s v="eontrddie"/>
    <s v="MHELLERM"/>
    <s v="UK - ECTRL - Continental Power Book"/>
    <x v="3"/>
    <x v="3"/>
    <n v="109215.1"/>
    <d v="2001-06-04T21:00:00"/>
  </r>
  <r>
    <x v="0"/>
    <x v="2"/>
    <x v="1"/>
    <x v="0"/>
    <n v="25"/>
    <n v="1323303"/>
    <d v="2001-06-01T01:17:00"/>
    <s v="Cargill International S.A."/>
    <x v="0"/>
    <x v="0"/>
    <x v="0"/>
    <x v="2"/>
    <s v="GER Power Phy Fwd Ffrm"/>
    <s v="GER Pwr Phy FF   Ger Grd BASE HV         04Jun01         EUR/MWh"/>
    <n v="25"/>
    <m/>
    <x v="0"/>
    <x v="2"/>
    <x v="2"/>
    <n v="11.5"/>
    <s v="tjturney"/>
    <s v="MHELLERM"/>
    <s v="UK - ECTRL - Continental Power Book"/>
    <x v="3"/>
    <x v="3"/>
    <n v="109216.1"/>
    <d v="2001-06-04T21:00:00"/>
  </r>
  <r>
    <x v="0"/>
    <x v="2"/>
    <x v="1"/>
    <x v="0"/>
    <n v="25"/>
    <n v="1323304"/>
    <d v="2001-06-01T01:18:30"/>
    <s v="Kom-Strom AG"/>
    <x v="0"/>
    <x v="0"/>
    <x v="0"/>
    <x v="2"/>
    <s v="GER Power Phy Fwd Ffrm"/>
    <s v="GER Pwr Phy FF   Ger Grd BASE HV         05Jun01         EUR/MWh"/>
    <n v="25"/>
    <m/>
    <x v="0"/>
    <x v="2"/>
    <x v="2"/>
    <n v="24.5"/>
    <s v="ADM39033"/>
    <s v="MHELLERM"/>
    <s v="UK - ECTRL - Continental Power Book"/>
    <x v="3"/>
    <x v="3"/>
    <n v="109217.1"/>
    <d v="2001-06-05T21:00:00"/>
  </r>
  <r>
    <x v="0"/>
    <x v="2"/>
    <x v="1"/>
    <x v="0"/>
    <n v="25"/>
    <n v="1323305"/>
    <d v="2001-06-01T01:18:42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4.5"/>
    <s v="EUTrading2"/>
    <s v="MHELLERM"/>
    <s v="UK - ECTRL - Continental Power Book"/>
    <x v="3"/>
    <x v="3"/>
    <n v="109219.1"/>
    <d v="2001-06-05T21:00:00"/>
  </r>
  <r>
    <x v="0"/>
    <x v="2"/>
    <x v="1"/>
    <x v="0"/>
    <n v="25"/>
    <n v="1323306"/>
    <d v="2001-06-01T01:18:59"/>
    <s v="MVV Energie AG"/>
    <x v="0"/>
    <x v="0"/>
    <x v="0"/>
    <x v="2"/>
    <s v="GER Power Phy Fwd Ffrm"/>
    <s v="GER Pwr Phy FF   Ger Grd BASE HV         05Jun01         EUR/MWh"/>
    <n v="25"/>
    <m/>
    <x v="0"/>
    <x v="2"/>
    <x v="2"/>
    <n v="24.4"/>
    <s v="MVVTRADER7"/>
    <s v="MHELLERM"/>
    <s v="UK - ECTRL - Continental Power Book"/>
    <x v="3"/>
    <x v="3"/>
    <n v="109222.1"/>
    <d v="2001-06-05T21:00:00"/>
  </r>
  <r>
    <x v="0"/>
    <x v="2"/>
    <x v="1"/>
    <x v="0"/>
    <n v="10"/>
    <n v="1323307"/>
    <d v="2001-06-01T01:18:59"/>
    <s v="Kraftuebertragungswerke Rheinfelden AG"/>
    <x v="0"/>
    <x v="0"/>
    <x v="0"/>
    <x v="2"/>
    <s v="GER Power Phy Fwd Ffrm"/>
    <s v="GER Pwr Phy FF   Ger Grd WDPK HV         04Jun01         EUR/MWh"/>
    <n v="10"/>
    <m/>
    <x v="0"/>
    <x v="2"/>
    <x v="2"/>
    <n v="15.25"/>
    <s v="ADM63720"/>
    <s v="MHELLERM"/>
    <s v="UK - ECTRL - Continental Power Book"/>
    <x v="3"/>
    <x v="3"/>
    <n v="109223.1"/>
    <d v="2001-06-04T21:00:00"/>
  </r>
  <r>
    <x v="0"/>
    <x v="2"/>
    <x v="1"/>
    <x v="0"/>
    <n v="25"/>
    <n v="1323308"/>
    <d v="2001-06-01T01:19:37"/>
    <s v="E.ON Trading GmbH (Munich)"/>
    <x v="0"/>
    <x v="0"/>
    <x v="0"/>
    <x v="2"/>
    <s v="GER Power Phy Fwd Ffrm"/>
    <s v="GER Pwr Phy FF   Ger Grd BASE HV         04Jun01         EUR/MWh"/>
    <n v="25"/>
    <m/>
    <x v="0"/>
    <x v="2"/>
    <x v="2"/>
    <n v="11.25"/>
    <s v="eontrddie"/>
    <s v="MHELLERM"/>
    <s v="UK - ECTRL - Continental Power Book"/>
    <x v="3"/>
    <x v="3"/>
    <n v="109226.1"/>
    <d v="2001-06-04T21:00:00"/>
  </r>
  <r>
    <x v="0"/>
    <x v="2"/>
    <x v="1"/>
    <x v="0"/>
    <n v="25"/>
    <n v="1323309"/>
    <d v="2001-06-01T01:19:55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6"/>
    <s v="entrade2"/>
    <s v="GTUHY"/>
    <s v="UK - ECTRL - Continental Power Book"/>
    <x v="3"/>
    <x v="3"/>
    <n v="109227.1"/>
    <d v="2001-06-05T21:00:00"/>
  </r>
  <r>
    <x v="0"/>
    <x v="2"/>
    <x v="1"/>
    <x v="0"/>
    <n v="50"/>
    <n v="1323311"/>
    <d v="2001-06-01T01:22:09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8"/>
    <s v="cfreiburg"/>
    <s v="EHOKMARK"/>
    <s v="UK - ECTRL - Continental Power Book"/>
    <x v="3"/>
    <x v="3"/>
    <n v="109228.1"/>
    <d v="2001-06-05T21:00:00"/>
  </r>
  <r>
    <x v="0"/>
    <x v="2"/>
    <x v="1"/>
    <x v="0"/>
    <n v="25"/>
    <n v="1323312"/>
    <d v="2001-06-01T01:23:05"/>
    <s v="Sempra Energy Europe Ltd"/>
    <x v="0"/>
    <x v="0"/>
    <x v="0"/>
    <x v="2"/>
    <s v="GER Power Phy Fwd Ffrm"/>
    <s v="GER Pwr Phy FF   Ger Grd BASE HV         05Jun01         EUR/MWh"/>
    <n v="25"/>
    <m/>
    <x v="0"/>
    <x v="2"/>
    <x v="2"/>
    <n v="24.1"/>
    <s v="ochanini"/>
    <s v="MHELLERM"/>
    <s v="UK - ECTRL - Continental Power Book"/>
    <x v="3"/>
    <x v="3"/>
    <n v="109229.1"/>
    <d v="2001-06-05T21:00:00"/>
  </r>
  <r>
    <x v="0"/>
    <x v="2"/>
    <x v="1"/>
    <x v="0"/>
    <n v="25"/>
    <n v="1323313"/>
    <d v="2001-06-01T01:23:20"/>
    <s v="Mirant Europe BV"/>
    <x v="0"/>
    <x v="0"/>
    <x v="0"/>
    <x v="2"/>
    <s v="GER Power Phy Fwd Ffrm"/>
    <s v="GER Pwr Phy FF   Ger Grd WDPK HV         05Jun01         EUR/MWh"/>
    <m/>
    <n v="25"/>
    <x v="0"/>
    <x v="2"/>
    <x v="2"/>
    <n v="33.299999999999997"/>
    <s v="patrickfh"/>
    <s v="MHELLERM"/>
    <s v="UK - ECTRL - Continental Power Book"/>
    <x v="3"/>
    <x v="3"/>
    <n v="109230.1"/>
    <d v="2001-06-05T21:00:00"/>
  </r>
  <r>
    <x v="0"/>
    <x v="2"/>
    <x v="1"/>
    <x v="0"/>
    <n v="25"/>
    <n v="1323314"/>
    <d v="2001-06-01T01:24:09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31.1"/>
    <d v="2001-06-04T21:00:00"/>
  </r>
  <r>
    <x v="0"/>
    <x v="2"/>
    <x v="1"/>
    <x v="0"/>
    <n v="25"/>
    <n v="1323315"/>
    <d v="2001-06-01T01:24:21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32.1"/>
    <d v="2001-06-05T21:00:00"/>
  </r>
  <r>
    <x v="0"/>
    <x v="2"/>
    <x v="1"/>
    <x v="0"/>
    <n v="25"/>
    <n v="1323316"/>
    <d v="2001-06-01T01:24:31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2"/>
    <s v="entrade2"/>
    <s v="GTUHY"/>
    <s v="UK - ECTRL - Continental Power Book"/>
    <x v="3"/>
    <x v="3"/>
    <n v="109233.1"/>
    <d v="2001-06-04T21:00:00"/>
  </r>
  <r>
    <x v="0"/>
    <x v="2"/>
    <x v="1"/>
    <x v="3"/>
    <n v="50"/>
    <n v="1323317"/>
    <d v="2001-06-01T01:24:32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34.1"/>
    <d v="2001-06-02T21:00:00"/>
  </r>
  <r>
    <x v="0"/>
    <x v="2"/>
    <x v="1"/>
    <x v="0"/>
    <n v="50"/>
    <n v="1323318"/>
    <d v="2001-06-01T01:25:21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65"/>
    <s v="cfreiburg"/>
    <s v="EHOKMARK"/>
    <s v="UK - ECTRL - Continental Power Book"/>
    <x v="3"/>
    <x v="3"/>
    <n v="109235.1"/>
    <d v="2001-06-05T21:00:00"/>
  </r>
  <r>
    <x v="0"/>
    <x v="2"/>
    <x v="1"/>
    <x v="0"/>
    <n v="25"/>
    <n v="1323319"/>
    <d v="2001-06-01T01:26:06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3.9"/>
    <s v="EUTrading2"/>
    <s v="MHELLERM"/>
    <s v="UK - ECTRL - Continental Power Book"/>
    <x v="3"/>
    <x v="3"/>
    <n v="109236.1"/>
    <d v="2001-06-05T21:00:00"/>
  </r>
  <r>
    <x v="0"/>
    <x v="2"/>
    <x v="1"/>
    <x v="0"/>
    <n v="25"/>
    <n v="1323320"/>
    <d v="2001-06-01T01:26:16"/>
    <s v="Aquila Energy Limited"/>
    <x v="0"/>
    <x v="0"/>
    <x v="0"/>
    <x v="2"/>
    <s v="GER Power Phy Fwd Ffrm"/>
    <s v="GER Pwr Phy FF   Ger Grd WDPK HV         05Jun01         EUR/MWh"/>
    <m/>
    <n v="25"/>
    <x v="0"/>
    <x v="2"/>
    <x v="2"/>
    <n v="33.5"/>
    <s v="MS3366990"/>
    <s v="MHELLERM"/>
    <s v="UK - ECTRL - Continental Power Book"/>
    <x v="3"/>
    <x v="3"/>
    <n v="109237.1"/>
    <d v="2001-06-05T21:00:00"/>
  </r>
  <r>
    <x v="0"/>
    <x v="2"/>
    <x v="1"/>
    <x v="0"/>
    <n v="25"/>
    <n v="1323321"/>
    <d v="2001-06-01T01:26:25"/>
    <s v="Elektrizitatswerk der Stadt Bern"/>
    <x v="0"/>
    <x v="0"/>
    <x v="0"/>
    <x v="2"/>
    <s v="CH Power Phy Fwd Firm"/>
    <s v="CH Pwr Phy FF    NAT WDPK HV             05Jun01         EUR/MWh"/>
    <n v="25"/>
    <m/>
    <x v="0"/>
    <x v="2"/>
    <x v="2"/>
    <n v="32.700000000000003"/>
    <s v="ADM86965"/>
    <s v="EHOKMARK"/>
    <s v="UK - ECTRL - Continental Power Book"/>
    <x v="3"/>
    <x v="3"/>
    <n v="109238.1"/>
    <d v="2001-06-05T21:00:00"/>
  </r>
  <r>
    <x v="0"/>
    <x v="0"/>
    <x v="0"/>
    <x v="0"/>
    <n v="10"/>
    <n v="1323322"/>
    <d v="2001-06-01T01:26:34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SCOTCOFF"/>
    <s v="BMARCHAN"/>
    <s v="Enron Metals Trading System"/>
    <x v="0"/>
    <x v="0"/>
    <n v="2161942"/>
    <m/>
  </r>
  <r>
    <x v="0"/>
    <x v="0"/>
    <x v="0"/>
    <x v="0"/>
    <n v="5"/>
    <n v="1323323"/>
    <d v="2001-06-01T01:27:34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ADM01803"/>
    <s v="BMARCHAN"/>
    <s v="Enron Metals Trading System"/>
    <x v="0"/>
    <x v="0"/>
    <n v="2161940"/>
    <m/>
  </r>
  <r>
    <x v="0"/>
    <x v="0"/>
    <x v="0"/>
    <x v="0"/>
    <n v="10"/>
    <n v="1323324"/>
    <d v="2001-06-01T01:27:43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VANDESBO"/>
    <s v="ATURNER"/>
    <s v="Enron Metals Trading System"/>
    <x v="0"/>
    <x v="0"/>
    <n v="2161938"/>
    <m/>
  </r>
  <r>
    <x v="0"/>
    <x v="2"/>
    <x v="1"/>
    <x v="0"/>
    <n v="25"/>
    <n v="1323325"/>
    <d v="2001-06-01T01:27:51"/>
    <s v="Dynegy Marketing and Trading Sarl"/>
    <x v="0"/>
    <x v="0"/>
    <x v="0"/>
    <x v="2"/>
    <s v="GER Power Phy Fwd Ffrm"/>
    <s v="GER Pwr Phy FF   Ger Grd BASE HV         04Jun01         EUR/MWh"/>
    <n v="25"/>
    <m/>
    <x v="0"/>
    <x v="2"/>
    <x v="2"/>
    <n v="11.35"/>
    <s v="Herverob"/>
    <s v="MHELLERM"/>
    <s v="UK - ECTRL - Continental Power Book"/>
    <x v="3"/>
    <x v="3"/>
    <n v="109239.1"/>
    <d v="2001-06-04T21:00:00"/>
  </r>
  <r>
    <x v="0"/>
    <x v="2"/>
    <x v="1"/>
    <x v="0"/>
    <n v="25"/>
    <n v="1323326"/>
    <d v="2001-06-01T01:30:4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799999999999997"/>
    <s v="johnrosai"/>
    <s v="MHELLERM"/>
    <s v="UK - ECTRL - Continental Power Book"/>
    <x v="3"/>
    <x v="3"/>
    <n v="109240.1"/>
    <d v="2001-06-05T21:00:00"/>
  </r>
  <r>
    <x v="0"/>
    <x v="2"/>
    <x v="1"/>
    <x v="0"/>
    <n v="25"/>
    <n v="1323327"/>
    <d v="2001-06-01T01:30:57"/>
    <s v="Reliant Energy Trading &amp; Marketing B.V."/>
    <x v="0"/>
    <x v="0"/>
    <x v="0"/>
    <x v="2"/>
    <s v="GER Power Phy Fwd Ffrm"/>
    <s v="GER Pwr Phy FF   Ger Grd BASE HV         05Jun01         EUR/MWh"/>
    <m/>
    <n v="25"/>
    <x v="0"/>
    <x v="2"/>
    <x v="2"/>
    <n v="24.1"/>
    <s v="ANDREAS1"/>
    <s v="MHELLERM"/>
    <s v="UK - ECTRL - Continental Power Book"/>
    <x v="3"/>
    <x v="3"/>
    <n v="109241.1"/>
    <d v="2001-06-05T21:00:00"/>
  </r>
  <r>
    <x v="0"/>
    <x v="2"/>
    <x v="1"/>
    <x v="0"/>
    <n v="25"/>
    <n v="1323328"/>
    <d v="2001-06-01T01:32:13"/>
    <s v="Hamburgische Electricitats-Werke AG"/>
    <x v="0"/>
    <x v="0"/>
    <x v="0"/>
    <x v="2"/>
    <s v="GER Power Phy Fwd Ffrm"/>
    <s v="GER Pwr Phy FF   Ger Grd BASE HV         05Jun01         EUR/MWh"/>
    <n v="25"/>
    <m/>
    <x v="0"/>
    <x v="2"/>
    <x v="2"/>
    <n v="24.1"/>
    <s v="nordicel"/>
    <s v="MHELLERM"/>
    <s v="UK - ECTRL - Continental Power Book"/>
    <x v="3"/>
    <x v="3"/>
    <n v="109242.1"/>
    <d v="2001-06-05T21:00:00"/>
  </r>
  <r>
    <x v="0"/>
    <x v="2"/>
    <x v="1"/>
    <x v="0"/>
    <n v="50"/>
    <n v="1323329"/>
    <d v="2001-06-01T01:32:20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5"/>
    <s v="edmmonod"/>
    <s v="EHOKMARK"/>
    <s v="UK - ECTRL - Continental Power Book"/>
    <x v="3"/>
    <x v="3"/>
    <n v="109243.1"/>
    <d v="2001-06-05T21:00:00"/>
  </r>
  <r>
    <x v="0"/>
    <x v="0"/>
    <x v="0"/>
    <x v="0"/>
    <n v="2"/>
    <n v="1323330"/>
    <d v="2001-06-01T01:32:53"/>
    <s v="Macquarie Bank Ltd"/>
    <x v="0"/>
    <x v="0"/>
    <x v="0"/>
    <x v="0"/>
    <s v="Aluminum LME Registered Contract"/>
    <s v="Al LME Reg.      Contract                3 Month         USD/mt-L"/>
    <m/>
    <n v="2"/>
    <x v="0"/>
    <x v="0"/>
    <x v="0"/>
    <n v="1515"/>
    <s v="ADM01803"/>
    <s v="BMARCHAN"/>
    <s v="Enron Metals Trading System"/>
    <x v="0"/>
    <x v="0"/>
    <n v="2161936"/>
    <m/>
  </r>
  <r>
    <x v="0"/>
    <x v="2"/>
    <x v="0"/>
    <x v="4"/>
    <n v="1210"/>
    <n v="1323332"/>
    <d v="2001-06-01T01:33:00"/>
    <s v="Interkraft Trading ASA"/>
    <x v="0"/>
    <x v="0"/>
    <x v="0"/>
    <x v="2"/>
    <s v="Nordic Power Financial Swap"/>
    <s v="Nordic Pwr Swap  SYS BASE                Win1 02         NOK/MWh"/>
    <m/>
    <n v="10"/>
    <x v="0"/>
    <x v="2"/>
    <x v="1"/>
    <n v="221.25"/>
    <s v="einarjan"/>
    <s v="FFROSE"/>
    <s v="ENE- Nordic Power Book"/>
    <x v="2"/>
    <x v="2"/>
    <n v="1323332"/>
    <d v="2002-01-01T00:00:00"/>
  </r>
  <r>
    <x v="0"/>
    <x v="0"/>
    <x v="0"/>
    <x v="0"/>
    <n v="10"/>
    <n v="1323333"/>
    <d v="2001-06-01T01:33:52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PHILLIPSM"/>
    <s v="BMARCHAN"/>
    <s v="Enron Metals Trading System"/>
    <x v="0"/>
    <x v="0"/>
    <n v="2161934"/>
    <m/>
  </r>
  <r>
    <x v="0"/>
    <x v="0"/>
    <x v="0"/>
    <x v="0"/>
    <n v="18"/>
    <n v="1323334"/>
    <d v="2001-06-01T01:34:31"/>
    <s v="Sogemin Metals Ltd."/>
    <x v="0"/>
    <x v="0"/>
    <x v="0"/>
    <x v="0"/>
    <s v="Aluminum LME Registered Contract"/>
    <s v="Al LME Reg.      Contract                3 Month         USD/mt-L"/>
    <m/>
    <n v="18"/>
    <x v="0"/>
    <x v="0"/>
    <x v="0"/>
    <n v="1515"/>
    <s v="TRD01017"/>
    <s v="BMARCHAN"/>
    <s v="Enron Metals Trading System"/>
    <x v="0"/>
    <x v="0"/>
    <n v="2161932"/>
    <m/>
  </r>
  <r>
    <x v="0"/>
    <x v="2"/>
    <x v="1"/>
    <x v="0"/>
    <n v="25"/>
    <n v="1323335"/>
    <d v="2001-06-01T01:34:51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44.1"/>
    <d v="2001-06-04T21:00:00"/>
  </r>
  <r>
    <x v="0"/>
    <x v="0"/>
    <x v="0"/>
    <x v="0"/>
    <n v="5"/>
    <n v="1323336"/>
    <d v="2001-06-01T01:35:39"/>
    <s v="Societe Generale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SCOTCOFF"/>
    <s v="BMARCHAN"/>
    <s v="Enron Metals Trading System"/>
    <x v="0"/>
    <x v="0"/>
    <n v="2161930"/>
    <m/>
  </r>
  <r>
    <x v="0"/>
    <x v="2"/>
    <x v="1"/>
    <x v="0"/>
    <n v="25"/>
    <n v="1323337"/>
    <d v="2001-06-01T01:36:15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05"/>
    <s v="entrade2"/>
    <s v="GTUHY"/>
    <s v="UK - ECTRL - Continental Power Book"/>
    <x v="3"/>
    <x v="3"/>
    <n v="109245.1"/>
    <d v="2001-06-04T21:00:00"/>
  </r>
  <r>
    <x v="0"/>
    <x v="2"/>
    <x v="1"/>
    <x v="0"/>
    <n v="50"/>
    <n v="1323338"/>
    <d v="2001-06-01T01:36:51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25"/>
    <s v="149594kb"/>
    <s v="EHOKMARK"/>
    <s v="UK - ECTRL - Continental Power Book"/>
    <x v="3"/>
    <x v="3"/>
    <n v="109246.1"/>
    <d v="2001-06-05T21:00:00"/>
  </r>
  <r>
    <x v="0"/>
    <x v="2"/>
    <x v="1"/>
    <x v="0"/>
    <n v="25"/>
    <n v="1323339"/>
    <d v="2001-06-01T01:36:58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55"/>
    <s v="evamaria01"/>
    <s v="MHELLERM"/>
    <s v="UK - ECTRL - Continental Power Book"/>
    <x v="3"/>
    <x v="3"/>
    <n v="109247.1"/>
    <d v="2001-06-04T21:00:00"/>
  </r>
  <r>
    <x v="0"/>
    <x v="2"/>
    <x v="1"/>
    <x v="0"/>
    <n v="50"/>
    <n v="1323340"/>
    <d v="2001-06-01T01:38:41"/>
    <s v="Schweizerische Bundesbahnen SBB AG"/>
    <x v="0"/>
    <x v="0"/>
    <x v="0"/>
    <x v="2"/>
    <s v="CH Power Phy Fwd Firm"/>
    <s v="CH Pwr Phy FF    NAT 00-06 HV            05Jun01         EUR/MWh"/>
    <n v="50"/>
    <m/>
    <x v="0"/>
    <x v="2"/>
    <x v="2"/>
    <n v="10.75"/>
    <s v="149594kb"/>
    <s v="EHOKMARK"/>
    <s v="UK - ECTRL - Continental Power Book"/>
    <x v="3"/>
    <x v="3"/>
    <n v="109248.1"/>
    <d v="2001-06-05T21:00:00"/>
  </r>
  <r>
    <x v="0"/>
    <x v="2"/>
    <x v="1"/>
    <x v="0"/>
    <n v="25"/>
    <n v="1323341"/>
    <d v="2001-06-01T01:38:55"/>
    <s v="AEP Energy Services Ltd"/>
    <x v="0"/>
    <x v="0"/>
    <x v="0"/>
    <x v="2"/>
    <s v="GER Power Phy Fwd Ffrm"/>
    <s v="GER Pwr Phy FF   Ger Grd BASE HV         04Jun01         EUR/MWh"/>
    <n v="25"/>
    <m/>
    <x v="0"/>
    <x v="2"/>
    <x v="2"/>
    <n v="11.35"/>
    <s v="johnrosai"/>
    <s v="MHELLERM"/>
    <s v="UK - ECTRL - Continental Power Book"/>
    <x v="3"/>
    <x v="3"/>
    <n v="109249.1"/>
    <d v="2001-06-04T21:00:00"/>
  </r>
  <r>
    <x v="0"/>
    <x v="2"/>
    <x v="1"/>
    <x v="0"/>
    <n v="25"/>
    <n v="1323342"/>
    <d v="2001-06-01T01:39:24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45"/>
    <s v="evamaria01"/>
    <s v="MHELLERM"/>
    <s v="UK - ECTRL - Continental Power Book"/>
    <x v="3"/>
    <x v="3"/>
    <n v="109250.1"/>
    <d v="2001-06-04T21:00:00"/>
  </r>
  <r>
    <x v="0"/>
    <x v="2"/>
    <x v="1"/>
    <x v="0"/>
    <n v="25"/>
    <n v="1323343"/>
    <d v="2001-06-01T01:39:37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6"/>
    <s v="enronhans"/>
    <s v="GTUHY"/>
    <s v="UK - ECTRL - Continental Power Book"/>
    <x v="3"/>
    <x v="3"/>
    <n v="109251.1"/>
    <d v="2001-06-05T21:00:00"/>
  </r>
  <r>
    <x v="0"/>
    <x v="2"/>
    <x v="1"/>
    <x v="0"/>
    <n v="25"/>
    <n v="1323344"/>
    <d v="2001-06-01T01:40:00"/>
    <s v="Hamburgische Electricitats-Werke AG"/>
    <x v="0"/>
    <x v="0"/>
    <x v="0"/>
    <x v="2"/>
    <s v="GER Power Phy Fwd Ffrm"/>
    <s v="GER Pwr Phy FF   Ger Grd WDPK HV         05Jun01         EUR/MWh"/>
    <m/>
    <n v="25"/>
    <x v="0"/>
    <x v="2"/>
    <x v="2"/>
    <n v="34"/>
    <s v="nordicel"/>
    <s v="MHELLERM"/>
    <s v="UK - ECTRL - Continental Power Book"/>
    <x v="3"/>
    <x v="3"/>
    <n v="109252.1"/>
    <d v="2001-06-05T21:00:00"/>
  </r>
  <r>
    <x v="0"/>
    <x v="2"/>
    <x v="1"/>
    <x v="0"/>
    <n v="25"/>
    <n v="1323345"/>
    <d v="2001-06-01T01:42:52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799999999999997"/>
    <s v="MVVTRADER7"/>
    <s v="MHELLERM"/>
    <s v="UK - ECTRL - Continental Power Book"/>
    <x v="3"/>
    <x v="3"/>
    <n v="109254.1"/>
    <d v="2001-06-05T21:00:00"/>
  </r>
  <r>
    <x v="0"/>
    <x v="2"/>
    <x v="1"/>
    <x v="0"/>
    <n v="25"/>
    <n v="1323346"/>
    <d v="2001-06-01T01:43:27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4"/>
    <s v="tjturney"/>
    <s v="MHELLERM"/>
    <s v="UK - ECTRL - Continental Power Book"/>
    <x v="3"/>
    <x v="3"/>
    <n v="109255.1"/>
    <d v="2001-06-05T21:00:00"/>
  </r>
  <r>
    <x v="0"/>
    <x v="2"/>
    <x v="1"/>
    <x v="3"/>
    <n v="50"/>
    <n v="1323348"/>
    <d v="2001-06-01T01:44:35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56.1"/>
    <d v="2001-06-02T21:00:00"/>
  </r>
  <r>
    <x v="0"/>
    <x v="0"/>
    <x v="0"/>
    <x v="0"/>
    <n v="10"/>
    <n v="1323349"/>
    <d v="2001-06-01T01:46:10"/>
    <s v="N M Rothschild &amp; Sons Limited"/>
    <x v="0"/>
    <x v="0"/>
    <x v="0"/>
    <x v="0"/>
    <s v="Tin LME Registered Contract"/>
    <s v="Tin LME Reg.     Contract                3 Month         USD/mt-L"/>
    <m/>
    <n v="10"/>
    <x v="0"/>
    <x v="4"/>
    <x v="0"/>
    <n v="4895"/>
    <s v="GSAMBROOK"/>
    <s v="JGORDON1"/>
    <s v="Enron Metals Trading System"/>
    <x v="0"/>
    <x v="0"/>
    <n v="2161928"/>
    <m/>
  </r>
  <r>
    <x v="0"/>
    <x v="2"/>
    <x v="1"/>
    <x v="3"/>
    <n v="50"/>
    <n v="1323350"/>
    <d v="2001-06-01T01:46:30"/>
    <s v="Sempra Energy Europe Ltd"/>
    <x v="0"/>
    <x v="0"/>
    <x v="0"/>
    <x v="2"/>
    <s v="GER Power Phy Fwd Ffrm"/>
    <s v="GER Pwr Phy FF   Ger Grd BASE HV         02-03Jun01      EUR/MWh"/>
    <m/>
    <n v="25"/>
    <x v="0"/>
    <x v="2"/>
    <x v="2"/>
    <n v="12.1"/>
    <s v="ochanini"/>
    <s v="MHELLERM"/>
    <s v="UK - ECTRL - Continental Power Book"/>
    <x v="3"/>
    <x v="3"/>
    <n v="109257.1"/>
    <d v="2001-06-02T21:00:00"/>
  </r>
  <r>
    <x v="0"/>
    <x v="0"/>
    <x v="0"/>
    <x v="0"/>
    <n v="20"/>
    <n v="1323351"/>
    <d v="2001-06-01T01:4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chashastie"/>
    <s v="BMARCHAN"/>
    <s v="Enron Metals Trading System"/>
    <x v="0"/>
    <x v="0"/>
    <n v="2161926"/>
    <m/>
  </r>
  <r>
    <x v="0"/>
    <x v="0"/>
    <x v="0"/>
    <x v="0"/>
    <n v="10"/>
    <n v="1323352"/>
    <d v="2001-06-01T01:49:37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7000"/>
    <s v="VANDESBO"/>
    <s v="ATURNER"/>
    <s v="Enron Metals Trading System"/>
    <x v="0"/>
    <x v="0"/>
    <n v="2162479"/>
    <m/>
  </r>
  <r>
    <x v="0"/>
    <x v="2"/>
    <x v="1"/>
    <x v="0"/>
    <n v="25"/>
    <n v="1323353"/>
    <d v="2001-06-01T01:53:16"/>
    <s v="Essent Energy Trading B.V."/>
    <x v="0"/>
    <x v="0"/>
    <x v="0"/>
    <x v="2"/>
    <s v="GER Power Phy Fwd Ffrm"/>
    <s v="GER Pwr Phy FF   Ger Grd BASE HV         04Jun01         EUR/MWh"/>
    <m/>
    <n v="25"/>
    <x v="0"/>
    <x v="2"/>
    <x v="2"/>
    <n v="11.65"/>
    <s v="nielsjen2"/>
    <s v="MHELLERM"/>
    <s v="UK - ECTRL - Continental Power Book"/>
    <x v="3"/>
    <x v="3"/>
    <n v="109258.1"/>
    <d v="2001-06-04T21:00:00"/>
  </r>
  <r>
    <x v="0"/>
    <x v="2"/>
    <x v="1"/>
    <x v="0"/>
    <n v="30"/>
    <n v="1323354"/>
    <d v="2001-06-01T01:54:18"/>
    <s v="Raetia Energie AG"/>
    <x v="0"/>
    <x v="0"/>
    <x v="0"/>
    <x v="2"/>
    <s v="CH Power Phy Fwd Firm"/>
    <s v="CH Pwr Phy FF    NAT 20-24 HV            05Jun01         EUR/MWh"/>
    <n v="30"/>
    <m/>
    <x v="0"/>
    <x v="2"/>
    <x v="2"/>
    <n v="19.05"/>
    <s v="ADM39110"/>
    <s v="EHOKMARK"/>
    <s v="UK - ECTRL - Continental Power Book"/>
    <x v="3"/>
    <x v="3"/>
    <n v="109259.1"/>
    <d v="2001-06-05T21:00:00"/>
  </r>
  <r>
    <x v="0"/>
    <x v="0"/>
    <x v="0"/>
    <x v="0"/>
    <n v="20"/>
    <n v="1323355"/>
    <d v="2001-06-01T01:54:5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71"/>
    <s v="atkinsjs"/>
    <s v="JGORDON1"/>
    <s v="Enron Metals Trading System"/>
    <x v="0"/>
    <x v="0"/>
    <n v="2162170"/>
    <m/>
  </r>
  <r>
    <x v="0"/>
    <x v="2"/>
    <x v="1"/>
    <x v="0"/>
    <n v="25"/>
    <n v="1323356"/>
    <d v="2001-06-01T01:55:53"/>
    <s v="Elektrizitatswerk der Stadt Bern"/>
    <x v="0"/>
    <x v="0"/>
    <x v="0"/>
    <x v="2"/>
    <s v="CH Power Phy Fwd Firm"/>
    <s v="CH Pwr Phy FF    NAT 00-06 HV            05Jun01         EUR/MWh"/>
    <m/>
    <n v="25"/>
    <x v="0"/>
    <x v="2"/>
    <x v="2"/>
    <n v="11.25"/>
    <s v="ADM86965"/>
    <s v="EHOKMARK"/>
    <s v="UK - ECTRL - Continental Power Book"/>
    <x v="3"/>
    <x v="3"/>
    <n v="109260.1"/>
    <d v="2001-06-05T21:00:00"/>
  </r>
  <r>
    <x v="0"/>
    <x v="2"/>
    <x v="1"/>
    <x v="3"/>
    <n v="50"/>
    <n v="1323357"/>
    <d v="2001-06-01T01:57:38"/>
    <s v="Dynegy Marketing and Trading Sarl"/>
    <x v="0"/>
    <x v="0"/>
    <x v="0"/>
    <x v="2"/>
    <s v="GER Power Phy Fwd Ffrm"/>
    <s v="GER Pwr Phy FF   Ger Grd BASE HV         02-03Jun01      EUR/MWh"/>
    <n v="25"/>
    <m/>
    <x v="0"/>
    <x v="2"/>
    <x v="2"/>
    <n v="12"/>
    <s v="Herverob"/>
    <s v="MHELLERM"/>
    <s v="UK - ECTRL - Continental Power Book"/>
    <x v="3"/>
    <x v="3"/>
    <n v="109261.1"/>
    <d v="2001-06-02T21:00:00"/>
  </r>
  <r>
    <x v="0"/>
    <x v="2"/>
    <x v="1"/>
    <x v="3"/>
    <n v="120"/>
    <n v="1323358"/>
    <d v="2001-06-01T01:57:51"/>
    <s v="Elektrizitatswerke der Stadt Zurich"/>
    <x v="0"/>
    <x v="0"/>
    <x v="0"/>
    <x v="2"/>
    <s v="CH Power Phy Fwd Firm"/>
    <s v="CH Pwr Phy FF    NAT BASE HV             02-03Jun01      EUR/MWh"/>
    <n v="60"/>
    <m/>
    <x v="0"/>
    <x v="2"/>
    <x v="2"/>
    <n v="11.6"/>
    <s v="fennerdona"/>
    <s v="EHOKMARK"/>
    <s v="UK - ECTRL - Continental Power Book"/>
    <x v="3"/>
    <x v="3"/>
    <n v="109262.1"/>
    <d v="2001-06-02T21:00:00"/>
  </r>
  <r>
    <x v="0"/>
    <x v="2"/>
    <x v="1"/>
    <x v="0"/>
    <n v="20"/>
    <n v="1323359"/>
    <d v="2001-06-01T01:58:00"/>
    <s v="Raetia Energie AG"/>
    <x v="0"/>
    <x v="0"/>
    <x v="0"/>
    <x v="2"/>
    <s v="CH Power Phy Fwd Firm"/>
    <s v="CH Pwr Phy FF    NAT WDPK HV             05Jun01         EUR/MWh"/>
    <n v="20"/>
    <m/>
    <x v="0"/>
    <x v="2"/>
    <x v="2"/>
    <n v="33.450000000000003"/>
    <s v="ADM39110"/>
    <s v="EHOKMARK"/>
    <s v="UK - ECTRL - Continental Power Book"/>
    <x v="3"/>
    <x v="3"/>
    <n v="109263.1"/>
    <d v="2001-06-05T21:00:00"/>
  </r>
  <r>
    <x v="0"/>
    <x v="2"/>
    <x v="1"/>
    <x v="0"/>
    <n v="50"/>
    <n v="1323360"/>
    <d v="2001-06-01T01:59:56"/>
    <s v="Elektrizitatswerke der Stadt Zurich"/>
    <x v="0"/>
    <x v="0"/>
    <x v="0"/>
    <x v="2"/>
    <s v="CH Power Phy Fwd Firm"/>
    <s v="CH Pwr Phy FF    NAT BASE HV             04Jun01         EUR/MWh"/>
    <n v="50"/>
    <m/>
    <x v="0"/>
    <x v="2"/>
    <x v="2"/>
    <n v="11.4"/>
    <s v="fennerdona"/>
    <s v="EHOKMARK"/>
    <s v="UK - ECTRL - Continental Power Book"/>
    <x v="3"/>
    <x v="3"/>
    <n v="109264.1"/>
    <d v="2001-06-04T21:00:00"/>
  </r>
  <r>
    <x v="0"/>
    <x v="0"/>
    <x v="0"/>
    <x v="0"/>
    <n v="20"/>
    <n v="1323361"/>
    <d v="2001-06-01T02:00:4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TRD01017"/>
    <s v="BMARCHAN"/>
    <s v="Enron Metals Trading System"/>
    <x v="0"/>
    <x v="0"/>
    <n v="2162300"/>
    <m/>
  </r>
  <r>
    <x v="0"/>
    <x v="2"/>
    <x v="1"/>
    <x v="0"/>
    <n v="50"/>
    <n v="1323362"/>
    <d v="2001-06-01T02:00:59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549999999999997"/>
    <s v="149594kb"/>
    <s v="EHOKMARK"/>
    <s v="UK - ECTRL - Continental Power Book"/>
    <x v="3"/>
    <x v="3"/>
    <n v="109265.1"/>
    <d v="2001-06-05T21:00:00"/>
  </r>
  <r>
    <x v="0"/>
    <x v="0"/>
    <x v="0"/>
    <x v="0"/>
    <n v="20"/>
    <n v="1323363"/>
    <d v="2001-06-01T02:01:03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62302"/>
    <m/>
  </r>
  <r>
    <x v="0"/>
    <x v="0"/>
    <x v="0"/>
    <x v="0"/>
    <n v="20"/>
    <n v="1323364"/>
    <d v="2001-06-01T02:01:5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79905"/>
    <s v="BMARCHAN"/>
    <s v="Enron Metals Trading System"/>
    <x v="0"/>
    <x v="0"/>
    <n v="2162304"/>
    <m/>
  </r>
  <r>
    <x v="0"/>
    <x v="0"/>
    <x v="0"/>
    <x v="0"/>
    <n v="4"/>
    <n v="1323365"/>
    <d v="2001-06-01T02:02:0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5"/>
    <s v="marknunn1"/>
    <s v="BMARCHAN"/>
    <s v="Enron Metals Trading System"/>
    <x v="0"/>
    <x v="0"/>
    <n v="2162306"/>
    <m/>
  </r>
  <r>
    <x v="0"/>
    <x v="0"/>
    <x v="0"/>
    <x v="0"/>
    <n v="16"/>
    <n v="1323366"/>
    <d v="2001-06-01T02:02:17"/>
    <s v="Prudential Bache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6"/>
    <s v="SIMONEVANS"/>
    <s v="BMARCHAN"/>
    <s v="Enron Metals Trading System"/>
    <x v="0"/>
    <x v="0"/>
    <n v="2162308"/>
    <m/>
  </r>
  <r>
    <x v="0"/>
    <x v="0"/>
    <x v="0"/>
    <x v="0"/>
    <n v="20"/>
    <n v="1323367"/>
    <d v="2001-06-01T02:03:5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62310"/>
    <m/>
  </r>
  <r>
    <x v="0"/>
    <x v="0"/>
    <x v="0"/>
    <x v="0"/>
    <n v="20"/>
    <n v="1323368"/>
    <d v="2001-06-01T02:04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chashastie"/>
    <s v="BMARCHAN"/>
    <s v="Enron Metals Trading System"/>
    <x v="0"/>
    <x v="0"/>
    <n v="2162312"/>
    <m/>
  </r>
  <r>
    <x v="0"/>
    <x v="2"/>
    <x v="1"/>
    <x v="3"/>
    <n v="20"/>
    <n v="1323369"/>
    <d v="2001-06-01T02:05:38"/>
    <s v="Elektrizitatswerk der Stadt Bern"/>
    <x v="0"/>
    <x v="0"/>
    <x v="0"/>
    <x v="2"/>
    <s v="CH Power Phy Fwd Firm"/>
    <s v="CH Pwr Phy FF    NAT BASE HV             02-03Jun01      EUR/MWh"/>
    <m/>
    <n v="10"/>
    <x v="0"/>
    <x v="2"/>
    <x v="2"/>
    <n v="11.95"/>
    <s v="ADM86965"/>
    <s v="EHOKMARK"/>
    <s v="UK - ECTRL - Continental Power Book"/>
    <x v="3"/>
    <x v="3"/>
    <n v="109266.1"/>
    <d v="2001-06-02T21:00:00"/>
  </r>
  <r>
    <x v="0"/>
    <x v="0"/>
    <x v="0"/>
    <x v="0"/>
    <n v="2"/>
    <n v="1323370"/>
    <d v="2001-06-01T02:05:49"/>
    <s v="Toyota Tsusho Metals Limited"/>
    <x v="0"/>
    <x v="0"/>
    <x v="0"/>
    <x v="0"/>
    <s v="Tin LME Registered Contract"/>
    <s v="Tin LME Reg.     Contract                18Jul01         USD/mt-L"/>
    <m/>
    <n v="2"/>
    <x v="0"/>
    <x v="4"/>
    <x v="0"/>
    <n v="4882"/>
    <s v="ADM90670"/>
    <s v="JGORDON1"/>
    <s v="Enron Metals Trading System"/>
    <x v="0"/>
    <x v="0"/>
    <n v="2162314"/>
    <d v="2001-07-18T11:44:00"/>
  </r>
  <r>
    <x v="0"/>
    <x v="0"/>
    <x v="0"/>
    <x v="0"/>
    <n v="20"/>
    <n v="1323371"/>
    <d v="2001-06-01T02:06:0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chashastie"/>
    <s v="BMARCHAN"/>
    <s v="Enron Metals Trading System"/>
    <x v="0"/>
    <x v="0"/>
    <n v="2162316"/>
    <m/>
  </r>
  <r>
    <x v="0"/>
    <x v="0"/>
    <x v="0"/>
    <x v="0"/>
    <n v="2"/>
    <n v="1323372"/>
    <d v="2001-06-01T02:06:2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62318"/>
    <m/>
  </r>
  <r>
    <x v="0"/>
    <x v="2"/>
    <x v="1"/>
    <x v="0"/>
    <n v="25"/>
    <n v="1323373"/>
    <d v="2001-06-01T02:08:01"/>
    <s v="E&amp;T Energie Handelsgesellschaft m.b.H."/>
    <x v="0"/>
    <x v="0"/>
    <x v="0"/>
    <x v="2"/>
    <s v="AUT Power Phy Fwd Firm"/>
    <s v="AUT Pwr Phy FF   AUT BASE HV             04Jun01         EUR/MWh"/>
    <m/>
    <n v="25"/>
    <x v="0"/>
    <x v="2"/>
    <x v="2"/>
    <n v="11.6"/>
    <s v="gappmayes"/>
    <s v="GTUHY"/>
    <s v="UK - ECTRL - Continental Power Book"/>
    <x v="3"/>
    <x v="3"/>
    <n v="109267.1"/>
    <d v="2001-06-04T21:00:00"/>
  </r>
  <r>
    <x v="0"/>
    <x v="2"/>
    <x v="0"/>
    <x v="4"/>
    <n v="1210"/>
    <n v="1323374"/>
    <d v="2001-06-01T02:08:05"/>
    <s v="CBF Energimegling AS"/>
    <x v="0"/>
    <x v="0"/>
    <x v="0"/>
    <x v="2"/>
    <s v="Nordic Power Financial Swap"/>
    <s v="Nordic Pwr Swap  SYS BASE                Win1 02         NOK/MWh"/>
    <m/>
    <n v="10"/>
    <x v="0"/>
    <x v="2"/>
    <x v="1"/>
    <n v="221.5"/>
    <s v="ADM98993"/>
    <s v="FFROSE"/>
    <s v="ENE- Nordic Power Book"/>
    <x v="2"/>
    <x v="2"/>
    <n v="1323374"/>
    <d v="2002-01-01T00:00:00"/>
  </r>
  <r>
    <x v="0"/>
    <x v="2"/>
    <x v="1"/>
    <x v="0"/>
    <n v="25"/>
    <n v="1323375"/>
    <d v="2001-06-01T02:09:15"/>
    <s v="Energieunion Aktiengesellschaft"/>
    <x v="0"/>
    <x v="0"/>
    <x v="0"/>
    <x v="2"/>
    <s v="GER Power Phy Fwd Ffrm"/>
    <s v="GER Pwr Phy FF   Ger Grd BASE HV         05Jun01         EUR/MWh"/>
    <m/>
    <n v="25"/>
    <x v="0"/>
    <x v="2"/>
    <x v="2"/>
    <n v="24.6"/>
    <s v="EUTrading2"/>
    <s v="MHELLERM"/>
    <s v="UK - ECTRL - Continental Power Book"/>
    <x v="3"/>
    <x v="3"/>
    <n v="109268.1"/>
    <d v="2001-06-05T21:00:00"/>
  </r>
  <r>
    <x v="0"/>
    <x v="2"/>
    <x v="1"/>
    <x v="3"/>
    <n v="40"/>
    <n v="1323376"/>
    <d v="2001-06-01T02:09:49"/>
    <s v="Energie Ouest Suisse"/>
    <x v="0"/>
    <x v="0"/>
    <x v="0"/>
    <x v="2"/>
    <s v="CH Power Phy Fwd Firm"/>
    <s v="CH Pwr Phy FF    NAT BASE HV             02-03Jun01      EUR/MWh"/>
    <n v="20"/>
    <m/>
    <x v="0"/>
    <x v="2"/>
    <x v="2"/>
    <n v="11.25"/>
    <s v="edmmonod"/>
    <s v="EHOKMARK"/>
    <s v="UK - ECTRL - Continental Power Book"/>
    <x v="3"/>
    <x v="3"/>
    <n v="109269.1"/>
    <d v="2001-06-02T21:00:00"/>
  </r>
  <r>
    <x v="0"/>
    <x v="2"/>
    <x v="1"/>
    <x v="3"/>
    <n v="50"/>
    <n v="1323377"/>
    <d v="2001-06-01T02:10:54"/>
    <s v="E&amp;T Energie Handelsgesellschaft m.b.H."/>
    <x v="0"/>
    <x v="0"/>
    <x v="0"/>
    <x v="2"/>
    <s v="GER Power Phy Fwd Ffrm"/>
    <s v="GER Pwr Phy FF   Ger Grd BASE HV         02-03Jun01      EUR/MWh"/>
    <m/>
    <n v="25"/>
    <x v="0"/>
    <x v="2"/>
    <x v="2"/>
    <n v="12.15"/>
    <s v="gappmayes"/>
    <s v="MHELLERM"/>
    <s v="UK - ECTRL - Continental Power Book"/>
    <x v="3"/>
    <x v="3"/>
    <n v="109270.1"/>
    <d v="2001-06-02T21:00:00"/>
  </r>
  <r>
    <x v="0"/>
    <x v="2"/>
    <x v="1"/>
    <x v="1"/>
    <n v="775"/>
    <n v="1323379"/>
    <d v="2001-06-01T02:14:29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1"/>
    <s v="EDSOLARI"/>
    <s v="MHELLERM"/>
    <s v="UK - ECTRL - Continental Power Book"/>
    <x v="3"/>
    <x v="3"/>
    <n v="109272.1"/>
    <d v="2001-08-01T00:00:00"/>
  </r>
  <r>
    <x v="0"/>
    <x v="2"/>
    <x v="1"/>
    <x v="3"/>
    <n v="50"/>
    <n v="1323380"/>
    <d v="2001-06-01T02:15:24"/>
    <s v="Bewag AG"/>
    <x v="0"/>
    <x v="0"/>
    <x v="0"/>
    <x v="2"/>
    <s v="GER Power Phy Fwd Ffrm"/>
    <s v="GER Pwr Phy FF   Ger Grd BASE HV         02-03Jun01      EUR/MWh"/>
    <n v="25"/>
    <m/>
    <x v="0"/>
    <x v="2"/>
    <x v="2"/>
    <n v="12"/>
    <s v="antebewag"/>
    <s v="MHELLERM"/>
    <s v="UK - ECTRL - Continental Power Book"/>
    <x v="3"/>
    <x v="3"/>
    <n v="109273.1"/>
    <d v="2001-06-02T21:00:00"/>
  </r>
  <r>
    <x v="0"/>
    <x v="0"/>
    <x v="0"/>
    <x v="0"/>
    <n v="1"/>
    <n v="1323381"/>
    <d v="2001-06-01T02:18:55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677"/>
    <s v="JWALSH02"/>
    <s v="BMARCHAN"/>
    <s v="Enron Metals Trading System"/>
    <x v="0"/>
    <x v="0"/>
    <n v="2162322"/>
    <m/>
  </r>
  <r>
    <x v="0"/>
    <x v="0"/>
    <x v="0"/>
    <x v="0"/>
    <n v="19"/>
    <n v="1323382"/>
    <d v="2001-06-01T02:19:24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77"/>
    <s v="chashastie"/>
    <s v="BMARCHAN"/>
    <s v="Enron Metals Trading System"/>
    <x v="0"/>
    <x v="0"/>
    <n v="2162324"/>
    <m/>
  </r>
  <r>
    <x v="0"/>
    <x v="0"/>
    <x v="0"/>
    <x v="0"/>
    <n v="6"/>
    <n v="1323383"/>
    <d v="2001-06-01T02:19:53"/>
    <s v="Prudential Bache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95"/>
    <s v="BARRYGERSH"/>
    <s v="ATURNER"/>
    <s v="Enron Metals Trading System"/>
    <x v="0"/>
    <x v="0"/>
    <n v="2162326"/>
    <m/>
  </r>
  <r>
    <x v="0"/>
    <x v="0"/>
    <x v="0"/>
    <x v="0"/>
    <n v="2"/>
    <n v="1323384"/>
    <d v="2001-06-01T02:20:0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marknunn1"/>
    <s v="ATURNER"/>
    <s v="Enron Metals Trading System"/>
    <x v="0"/>
    <x v="0"/>
    <n v="2162328"/>
    <m/>
  </r>
  <r>
    <x v="0"/>
    <x v="2"/>
    <x v="1"/>
    <x v="0"/>
    <n v="30"/>
    <n v="1323385"/>
    <d v="2001-06-01T02:20:29"/>
    <s v="Schweizerische Bundesbahnen SBB AG"/>
    <x v="0"/>
    <x v="0"/>
    <x v="0"/>
    <x v="2"/>
    <s v="CH Power Phy Fwd Firm"/>
    <s v="CH Pwr Phy FF    NAT 20-24 HV            05Jun01         EUR/MWh"/>
    <n v="30"/>
    <m/>
    <x v="0"/>
    <x v="2"/>
    <x v="2"/>
    <n v="18.95"/>
    <s v="149594kb"/>
    <s v="EHOKMARK"/>
    <s v="UK - ECTRL - Continental Power Book"/>
    <x v="3"/>
    <x v="3"/>
    <n v="109274.1"/>
    <d v="2001-06-05T21:00:00"/>
  </r>
  <r>
    <x v="0"/>
    <x v="2"/>
    <x v="1"/>
    <x v="0"/>
    <n v="10"/>
    <n v="1323386"/>
    <d v="2001-06-01T02:22:15"/>
    <s v="Centralschweizerische Kraftwerke"/>
    <x v="0"/>
    <x v="0"/>
    <x v="0"/>
    <x v="2"/>
    <s v="CH Power Phy Fwd Firm"/>
    <s v="CH Pwr Phy FF    NAT 00-06 HV            05Jun01         EUR/MWh"/>
    <n v="10"/>
    <m/>
    <x v="0"/>
    <x v="2"/>
    <x v="2"/>
    <n v="10.65"/>
    <s v="mgassmann"/>
    <s v="EHOKMARK"/>
    <s v="UK - ECTRL - Continental Power Book"/>
    <x v="3"/>
    <x v="3"/>
    <n v="109275.1"/>
    <d v="2001-06-05T21:00:00"/>
  </r>
  <r>
    <x v="0"/>
    <x v="2"/>
    <x v="1"/>
    <x v="0"/>
    <n v="25"/>
    <n v="1323388"/>
    <d v="2001-06-01T02:25:34"/>
    <s v="Energie Ouest Suisse"/>
    <x v="0"/>
    <x v="0"/>
    <x v="0"/>
    <x v="2"/>
    <s v="CH Power Phy Fwd Firm"/>
    <s v="CH Pwr Phy FF    NAT 20-24 HV            05Jun01         EUR/MWh"/>
    <n v="25"/>
    <m/>
    <x v="0"/>
    <x v="2"/>
    <x v="2"/>
    <n v="18.899999999999999"/>
    <s v="edmmonod"/>
    <s v="EHOKMARK"/>
    <s v="UK - ECTRL - Continental Power Book"/>
    <x v="3"/>
    <x v="3"/>
    <n v="109277.1"/>
    <d v="2001-06-05T21:00:00"/>
  </r>
  <r>
    <x v="0"/>
    <x v="2"/>
    <x v="1"/>
    <x v="0"/>
    <n v="10"/>
    <n v="1323389"/>
    <d v="2001-06-01T02:26:56"/>
    <s v="Elektrizitatswerk der Stadt Bern"/>
    <x v="0"/>
    <x v="0"/>
    <x v="0"/>
    <x v="2"/>
    <s v="CH Power Phy Fwd Firm"/>
    <s v="CH Pwr Phy FF    NAT BASE HV             05Jun01         EUR/MWh"/>
    <n v="10"/>
    <m/>
    <x v="0"/>
    <x v="2"/>
    <x v="2"/>
    <n v="23.45"/>
    <s v="ADM86965"/>
    <s v="EHOKMARK"/>
    <s v="UK - ECTRL - Continental Power Book"/>
    <x v="3"/>
    <x v="3"/>
    <n v="109278.1"/>
    <d v="2001-06-05T21:00:00"/>
  </r>
  <r>
    <x v="0"/>
    <x v="0"/>
    <x v="0"/>
    <x v="0"/>
    <n v="20"/>
    <n v="1323390"/>
    <d v="2001-06-01T02:27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TRD11002"/>
    <s v="BMARCHAN"/>
    <s v="Enron Metals Trading System"/>
    <x v="0"/>
    <x v="0"/>
    <n v="2162330"/>
    <m/>
  </r>
  <r>
    <x v="0"/>
    <x v="0"/>
    <x v="0"/>
    <x v="0"/>
    <n v="2"/>
    <n v="1323391"/>
    <d v="2001-06-01T02:28:02"/>
    <s v="Prudential Bache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BARRYGERSH"/>
    <s v="ATURNER"/>
    <s v="Enron Metals Trading System"/>
    <x v="0"/>
    <x v="0"/>
    <n v="2162332"/>
    <m/>
  </r>
  <r>
    <x v="0"/>
    <x v="2"/>
    <x v="1"/>
    <x v="0"/>
    <n v="50"/>
    <n v="1323392"/>
    <d v="2001-06-01T02:28:23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79.1"/>
    <d v="2001-06-04T21:00:00"/>
  </r>
  <r>
    <x v="0"/>
    <x v="2"/>
    <x v="1"/>
    <x v="0"/>
    <n v="70"/>
    <n v="1323393"/>
    <d v="2001-06-01T02:30:03"/>
    <s v="Elektrizitatswerke der Stadt Zurich"/>
    <x v="0"/>
    <x v="0"/>
    <x v="0"/>
    <x v="2"/>
    <s v="CH Power Phy Fwd Firm"/>
    <s v="CH Pwr Phy FF    NAT 20-24 HV            05Jun01         EUR/MWh"/>
    <n v="70"/>
    <m/>
    <x v="0"/>
    <x v="2"/>
    <x v="2"/>
    <n v="18.850000000000001"/>
    <s v="fennerdona"/>
    <s v="EHOKMARK"/>
    <s v="UK - ECTRL - Continental Power Book"/>
    <x v="3"/>
    <x v="3"/>
    <n v="109283.1"/>
    <d v="2001-06-05T21:00:00"/>
  </r>
  <r>
    <x v="0"/>
    <x v="2"/>
    <x v="0"/>
    <x v="5"/>
    <n v="290"/>
    <n v="1323394"/>
    <d v="2001-06-01T02:30:34"/>
    <s v="Alfa Kraft AB"/>
    <x v="0"/>
    <x v="0"/>
    <x v="0"/>
    <x v="2"/>
    <s v="Nordic Power Financial Swap"/>
    <s v="Nordic Pwr Swap  SYS BASE                GB08 2001       NOK/MWh"/>
    <m/>
    <n v="10"/>
    <x v="0"/>
    <x v="2"/>
    <x v="1"/>
    <n v="197.5"/>
    <s v="ADM56370"/>
    <s v="ESEIDEL"/>
    <s v="ENE- Nordic Power Book"/>
    <x v="2"/>
    <x v="2"/>
    <n v="1323394"/>
    <d v="2001-07-16T00:00:00"/>
  </r>
  <r>
    <x v="0"/>
    <x v="2"/>
    <x v="1"/>
    <x v="0"/>
    <n v="100"/>
    <n v="1323396"/>
    <d v="2001-06-01T02:32:12"/>
    <s v="Elektrizitatswerke der Stadt Zurich"/>
    <x v="0"/>
    <x v="0"/>
    <x v="0"/>
    <x v="2"/>
    <s v="CH Power Phy Fwd Firm"/>
    <s v="CH Pwr Phy FF    NAT 00-06 HV            05Jun01         EUR/MWh"/>
    <n v="100"/>
    <m/>
    <x v="0"/>
    <x v="2"/>
    <x v="2"/>
    <n v="10.4"/>
    <s v="fennerdona"/>
    <s v="EHOKMARK"/>
    <s v="UK - ECTRL - Continental Power Book"/>
    <x v="3"/>
    <x v="3"/>
    <n v="109285.1"/>
    <d v="2001-06-05T21:00:00"/>
  </r>
  <r>
    <x v="0"/>
    <x v="2"/>
    <x v="1"/>
    <x v="0"/>
    <n v="50"/>
    <n v="1323397"/>
    <d v="2001-06-01T02:33:04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86.1"/>
    <d v="2001-06-04T21:00:00"/>
  </r>
  <r>
    <x v="0"/>
    <x v="2"/>
    <x v="1"/>
    <x v="0"/>
    <n v="25"/>
    <n v="1323398"/>
    <d v="2001-06-01T02:33:18"/>
    <s v="Aquila Energy Limited"/>
    <x v="0"/>
    <x v="0"/>
    <x v="0"/>
    <x v="2"/>
    <s v="AUT Power Phy Fwd Firm"/>
    <s v="AUT Pwr Phy FF   AUT 00-06 HV            05Jun01         EUR/MWh"/>
    <n v="25"/>
    <m/>
    <x v="0"/>
    <x v="2"/>
    <x v="2"/>
    <n v="10.199999999999999"/>
    <s v="MS3366990"/>
    <s v="GTUHY"/>
    <s v="UK - ECTRL - Continental Power Book"/>
    <x v="3"/>
    <x v="3"/>
    <n v="109287.1"/>
    <d v="2001-06-05T21:00:00"/>
  </r>
  <r>
    <x v="0"/>
    <x v="0"/>
    <x v="0"/>
    <x v="0"/>
    <n v="20"/>
    <n v="1323399"/>
    <d v="2001-06-01T02:39:03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DANP1202"/>
    <s v="ATURNER"/>
    <s v="Enron Metals Trading System"/>
    <x v="0"/>
    <x v="0"/>
    <n v="2162336"/>
    <m/>
  </r>
  <r>
    <x v="0"/>
    <x v="0"/>
    <x v="0"/>
    <x v="0"/>
    <n v="50"/>
    <n v="1323402"/>
    <d v="2001-06-01T02:40:06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14.25"/>
    <s v="VANDESBO"/>
    <s v="GRANKINE"/>
    <s v="Enron Metals Trading System"/>
    <x v="0"/>
    <x v="0"/>
    <n v="2162340"/>
    <m/>
  </r>
  <r>
    <x v="0"/>
    <x v="0"/>
    <x v="0"/>
    <x v="0"/>
    <n v="50"/>
    <n v="1323401"/>
    <d v="2001-06-01T02:40:06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11.25"/>
    <s v="VANDESBO"/>
    <s v="GRANKINE"/>
    <s v="Enron Metals Trading System"/>
    <x v="0"/>
    <x v="0"/>
    <n v="2162338"/>
    <d v="2001-08-15T00:00:00"/>
  </r>
  <r>
    <x v="0"/>
    <x v="2"/>
    <x v="1"/>
    <x v="0"/>
    <n v="25"/>
    <n v="1323403"/>
    <d v="2001-06-01T02:40:35"/>
    <s v="Bewag AG"/>
    <x v="0"/>
    <x v="0"/>
    <x v="0"/>
    <x v="2"/>
    <s v="GER Power Phy Fwd Ffrm"/>
    <s v="GER Pwr Phy FF   Ger Grd BASE HV         05Jun01         EUR/MWh"/>
    <n v="25"/>
    <m/>
    <x v="0"/>
    <x v="2"/>
    <x v="2"/>
    <n v="24.2"/>
    <s v="stefbewag"/>
    <s v="MHELLERM"/>
    <s v="UK - ECTRL - Continental Power Book"/>
    <x v="3"/>
    <x v="3"/>
    <n v="109294.1"/>
    <d v="2001-06-05T21:00:00"/>
  </r>
  <r>
    <x v="0"/>
    <x v="2"/>
    <x v="1"/>
    <x v="3"/>
    <n v="60"/>
    <n v="1323405"/>
    <d v="2001-06-01T02:41:06"/>
    <s v="Elektrizitatswerke der Stadt Zurich"/>
    <x v="0"/>
    <x v="0"/>
    <x v="0"/>
    <x v="2"/>
    <s v="CH Power Phy Fwd Firm"/>
    <s v="CH Pwr Phy FF    NAT BASE HV             02-03Jun01      EUR/MWh"/>
    <n v="30"/>
    <m/>
    <x v="0"/>
    <x v="2"/>
    <x v="2"/>
    <n v="11.2"/>
    <s v="fennerdona"/>
    <s v="EHOKMARK"/>
    <s v="UK - ECTRL - Continental Power Book"/>
    <x v="3"/>
    <x v="3"/>
    <n v="109295.1"/>
    <d v="2001-06-02T21:00:00"/>
  </r>
  <r>
    <x v="0"/>
    <x v="2"/>
    <x v="0"/>
    <x v="6"/>
    <n v="400"/>
    <n v="1323406"/>
    <d v="2001-06-01T02:41:35"/>
    <s v="Helgeland Kraftlag A/L"/>
    <x v="0"/>
    <x v="0"/>
    <x v="0"/>
    <x v="2"/>
    <s v="Nordic Power Financial Swap"/>
    <s v="Nordic Pwr Swap  SYS BASE                GU27 2001       NOK/MWh"/>
    <m/>
    <n v="50"/>
    <x v="0"/>
    <x v="2"/>
    <x v="1"/>
    <n v="200.5"/>
    <s v="ADM10052"/>
    <s v="ESEIDEL"/>
    <s v="ENE- Nordic Power Book"/>
    <x v="2"/>
    <x v="2"/>
    <n v="1323406"/>
    <d v="2001-07-02T00:00:00"/>
  </r>
  <r>
    <x v="0"/>
    <x v="2"/>
    <x v="0"/>
    <x v="6"/>
    <n v="400"/>
    <n v="1323407"/>
    <d v="2001-06-01T02:41:40"/>
    <s v="Alfa Kraft AB"/>
    <x v="0"/>
    <x v="0"/>
    <x v="0"/>
    <x v="2"/>
    <s v="Nordic Power Financial Swap"/>
    <s v="Nordic Pwr Swap  SYS BASE                GU25 2001       NOK/MWh"/>
    <m/>
    <n v="50"/>
    <x v="0"/>
    <x v="2"/>
    <x v="1"/>
    <n v="205.5"/>
    <s v="ADM56370"/>
    <s v="ESEIDEL"/>
    <s v="ENE- Nordic Power Book"/>
    <x v="2"/>
    <x v="2"/>
    <n v="1323407"/>
    <d v="2001-06-18T00:00:00"/>
  </r>
  <r>
    <x v="0"/>
    <x v="0"/>
    <x v="0"/>
    <x v="0"/>
    <n v="20"/>
    <n v="1323408"/>
    <d v="2001-06-01T02:42:24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FISHBOYS"/>
    <s v="BMARCHAN"/>
    <s v="Enron Metals Trading System"/>
    <x v="0"/>
    <x v="0"/>
    <n v="2162342"/>
    <m/>
  </r>
  <r>
    <x v="0"/>
    <x v="0"/>
    <x v="0"/>
    <x v="0"/>
    <n v="5"/>
    <n v="1323409"/>
    <d v="2001-06-01T02:43:39"/>
    <s v="Prudential Bache International Limited"/>
    <x v="0"/>
    <x v="0"/>
    <x v="0"/>
    <x v="0"/>
    <s v="Zinc LME Registered Contract"/>
    <s v="Zinc LME Reg.    Contract                3 Month         USD/mt-L"/>
    <n v="5"/>
    <m/>
    <x v="0"/>
    <x v="0"/>
    <x v="0"/>
    <n v="936"/>
    <s v="BARRYGERSH"/>
    <s v="ATURNER"/>
    <s v="Enron Metals Trading System"/>
    <x v="0"/>
    <x v="0"/>
    <n v="2162344"/>
    <m/>
  </r>
  <r>
    <x v="0"/>
    <x v="2"/>
    <x v="1"/>
    <x v="0"/>
    <n v="30"/>
    <n v="1323410"/>
    <d v="2001-06-01T02:43:50"/>
    <s v="Elektrizitatswerke der Stadt Zurich"/>
    <x v="0"/>
    <x v="0"/>
    <x v="0"/>
    <x v="2"/>
    <s v="CH Power Phy Fwd Firm"/>
    <s v="CH Pwr Phy FF    NAT BASE HV             04Jun01         EUR/MWh"/>
    <n v="30"/>
    <m/>
    <x v="0"/>
    <x v="2"/>
    <x v="2"/>
    <n v="11.4"/>
    <s v="fennerdona"/>
    <s v="EHOKMARK"/>
    <s v="UK - ECTRL - Continental Power Book"/>
    <x v="3"/>
    <x v="3"/>
    <n v="109296.1"/>
    <d v="2001-06-04T21:00:00"/>
  </r>
  <r>
    <x v="0"/>
    <x v="1"/>
    <x v="1"/>
    <x v="7"/>
    <n v="750000"/>
    <n v="1323411"/>
    <d v="2001-06-01T02:44:15"/>
    <s v="TotalFinaElf Gas and Power Limited"/>
    <x v="0"/>
    <x v="0"/>
    <x v="0"/>
    <x v="1"/>
    <s v="UK Gas Phy Fwd NBP"/>
    <s v="UK Gas Phy       NBP                     Sep01           p/th"/>
    <n v="25000"/>
    <m/>
    <x v="0"/>
    <x v="5"/>
    <x v="3"/>
    <n v="21.5"/>
    <s v="TOMEARL1"/>
    <s v="AFAIRLE"/>
    <s v="Non Affiliate Gas Book"/>
    <x v="4"/>
    <x v="3"/>
    <n v="105824"/>
    <d v="2001-09-01T21:00:00"/>
  </r>
  <r>
    <x v="0"/>
    <x v="1"/>
    <x v="1"/>
    <x v="3"/>
    <n v="100000"/>
    <n v="1323412"/>
    <d v="2001-06-01T02:44:54"/>
    <s v="Fortum Gas Ltd."/>
    <x v="0"/>
    <x v="0"/>
    <x v="0"/>
    <x v="1"/>
    <s v="UK Gas Phy Fwd NBP"/>
    <s v="UK Gas Phy       NBP                     02-03Jun01      p/th"/>
    <m/>
    <n v="50000"/>
    <x v="0"/>
    <x v="5"/>
    <x v="3"/>
    <n v="20.75"/>
    <s v="ahhavvas"/>
    <s v="MNICHOLA"/>
    <s v="Non Affiliate Gas Book"/>
    <x v="4"/>
    <x v="3"/>
    <n v="105825"/>
    <d v="2001-06-02T21:00:00"/>
  </r>
  <r>
    <x v="0"/>
    <x v="1"/>
    <x v="1"/>
    <x v="8"/>
    <n v="2300000"/>
    <n v="1323413"/>
    <d v="2001-06-01T02:45:54"/>
    <s v="Fortum Gas Ltd."/>
    <x v="0"/>
    <x v="0"/>
    <x v="0"/>
    <x v="1"/>
    <s v="UK Gas Phy Fwd NBP"/>
    <s v="UK Gas Phy       NBP                     Jul-Sep01       p/th"/>
    <m/>
    <n v="25000"/>
    <x v="0"/>
    <x v="5"/>
    <x v="3"/>
    <n v="21"/>
    <s v="ahhavvas"/>
    <s v="AFAIRLE"/>
    <s v="Non Affiliate Gas Book"/>
    <x v="4"/>
    <x v="3"/>
    <n v="105826"/>
    <d v="2001-07-01T00:00:00"/>
  </r>
  <r>
    <x v="0"/>
    <x v="0"/>
    <x v="0"/>
    <x v="0"/>
    <n v="20"/>
    <n v="1323414"/>
    <d v="2001-06-01T02:46:05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greenben"/>
    <s v="BMARCHAN"/>
    <s v="Enron Metals Trading System"/>
    <x v="0"/>
    <x v="0"/>
    <n v="2162346"/>
    <m/>
  </r>
  <r>
    <x v="0"/>
    <x v="2"/>
    <x v="0"/>
    <x v="6"/>
    <n v="400"/>
    <n v="1323415"/>
    <d v="2001-06-01T02:46:06"/>
    <s v="Elkem ASA Energi"/>
    <x v="0"/>
    <x v="0"/>
    <x v="0"/>
    <x v="2"/>
    <s v="Nordic Power Financial Swap"/>
    <s v="Nordic Pwr Swap  SYS BASE                GU24 2001       NOK/MWh"/>
    <m/>
    <n v="50"/>
    <x v="0"/>
    <x v="2"/>
    <x v="1"/>
    <n v="209.5"/>
    <s v="ADM97213"/>
    <s v="ESEIDEL"/>
    <s v="ENE- Nordic Power Book"/>
    <x v="2"/>
    <x v="2"/>
    <n v="1323415"/>
    <d v="2001-06-11T00:00:00"/>
  </r>
  <r>
    <x v="0"/>
    <x v="0"/>
    <x v="0"/>
    <x v="0"/>
    <n v="20"/>
    <n v="1323416"/>
    <d v="2001-06-01T02:46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48"/>
    <m/>
  </r>
  <r>
    <x v="0"/>
    <x v="0"/>
    <x v="0"/>
    <x v="0"/>
    <n v="20"/>
    <n v="1323417"/>
    <d v="2001-06-01T02:46:25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johnmanfld"/>
    <s v="BMARCHAN"/>
    <s v="Enron Metals Trading System"/>
    <x v="0"/>
    <x v="0"/>
    <n v="2162350"/>
    <m/>
  </r>
  <r>
    <x v="0"/>
    <x v="1"/>
    <x v="1"/>
    <x v="8"/>
    <n v="2300000"/>
    <n v="1323418"/>
    <d v="2001-06-01T02:46:41"/>
    <s v="Cinergy Global Trading Limited"/>
    <x v="0"/>
    <x v="0"/>
    <x v="0"/>
    <x v="1"/>
    <s v="UK Gas Phy Fwd NBP"/>
    <s v="UK Gas Phy       NBP                     Jul-Sep01       p/th"/>
    <m/>
    <n v="25000"/>
    <x v="0"/>
    <x v="5"/>
    <x v="3"/>
    <n v="21.05"/>
    <s v="DSTHOMAS1"/>
    <s v="AFAIRLE"/>
    <s v="Non Affiliate Gas Book"/>
    <x v="4"/>
    <x v="3"/>
    <n v="105827"/>
    <d v="2001-07-01T00:00:00"/>
  </r>
  <r>
    <x v="0"/>
    <x v="2"/>
    <x v="1"/>
    <x v="0"/>
    <n v="20"/>
    <n v="1323419"/>
    <d v="2001-06-01T02:46:45"/>
    <s v="Elektrizitatswerke der Stadt Zurich"/>
    <x v="0"/>
    <x v="0"/>
    <x v="0"/>
    <x v="2"/>
    <s v="CH Power Phy Fwd Firm"/>
    <s v="CH Pwr Phy FF    NAT 20-24 HV            05Jun01         EUR/MWh"/>
    <n v="20"/>
    <m/>
    <x v="0"/>
    <x v="2"/>
    <x v="2"/>
    <n v="18"/>
    <s v="michaela"/>
    <s v="EHOKMARK"/>
    <s v="UK - ECTRL - Continental Power Book"/>
    <x v="3"/>
    <x v="3"/>
    <n v="109298.1"/>
    <d v="2001-06-05T21:00:00"/>
  </r>
  <r>
    <x v="0"/>
    <x v="1"/>
    <x v="1"/>
    <x v="9"/>
    <n v="4575000"/>
    <n v="1323420"/>
    <d v="2001-06-01T02:46:48"/>
    <s v="Axia Energy Europe Limited"/>
    <x v="0"/>
    <x v="0"/>
    <x v="0"/>
    <x v="1"/>
    <s v="UK Gas Phy Fwd NBP"/>
    <s v="UK Gas Phy       NBP                     Apr-Sep03       p/th"/>
    <m/>
    <n v="25000"/>
    <x v="0"/>
    <x v="5"/>
    <x v="3"/>
    <n v="20.05"/>
    <s v="paulcoode"/>
    <s v="AFAIRLE"/>
    <s v="Non Affiliate Gas Book"/>
    <x v="4"/>
    <x v="3"/>
    <n v="105828"/>
    <d v="2003-04-01T00:00:00"/>
  </r>
  <r>
    <x v="0"/>
    <x v="1"/>
    <x v="1"/>
    <x v="10"/>
    <n v="2250000"/>
    <n v="1323421"/>
    <d v="2001-06-01T02:47:17"/>
    <s v="Axia Energy Europe Limited"/>
    <x v="0"/>
    <x v="0"/>
    <x v="0"/>
    <x v="1"/>
    <s v="UK Gas Phy Fwd NBP"/>
    <s v="UK Gas Phy       NBP                     Jan-Mar02       p/th"/>
    <m/>
    <n v="25000"/>
    <x v="0"/>
    <x v="5"/>
    <x v="3"/>
    <n v="26.45"/>
    <s v="ajobajob"/>
    <s v="AFAIRLE"/>
    <s v="Non Affiliate Gas Book"/>
    <x v="4"/>
    <x v="3"/>
    <n v="105829"/>
    <d v="2002-01-01T00:00:00"/>
  </r>
  <r>
    <x v="0"/>
    <x v="0"/>
    <x v="0"/>
    <x v="0"/>
    <n v="20"/>
    <n v="1323422"/>
    <d v="2001-06-01T02:47:18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62352"/>
    <m/>
  </r>
  <r>
    <x v="0"/>
    <x v="1"/>
    <x v="1"/>
    <x v="0"/>
    <n v="50000"/>
    <n v="1323423"/>
    <d v="2001-06-01T02:47:22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1.75"/>
    <s v="CALLINAN"/>
    <s v="MNICHOLA"/>
    <s v="Non Affiliate Gas Book"/>
    <x v="4"/>
    <x v="3"/>
    <n v="105830"/>
    <d v="2001-06-01T21:00:00"/>
  </r>
  <r>
    <x v="0"/>
    <x v="0"/>
    <x v="0"/>
    <x v="0"/>
    <n v="4"/>
    <n v="1323424"/>
    <d v="2001-06-01T02:48:0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77"/>
    <s v="ADM26133"/>
    <s v="BMARCHAN"/>
    <s v="Enron Metals Trading System"/>
    <x v="0"/>
    <x v="0"/>
    <n v="2162354"/>
    <m/>
  </r>
  <r>
    <x v="0"/>
    <x v="2"/>
    <x v="0"/>
    <x v="6"/>
    <n v="400"/>
    <n v="1323425"/>
    <d v="2001-06-01T02:48:05"/>
    <s v="Vattenfall AB"/>
    <x v="0"/>
    <x v="0"/>
    <x v="0"/>
    <x v="2"/>
    <s v="Nordic Power Financial Swap"/>
    <s v="Nordic Pwr Swap  SYS BASE                GU23 2001       NOK/MWh"/>
    <m/>
    <n v="50"/>
    <x v="0"/>
    <x v="2"/>
    <x v="1"/>
    <n v="205.75"/>
    <s v="PARHOLTI"/>
    <s v="ESEIDEL"/>
    <s v="ENE- Nordic Power Book"/>
    <x v="2"/>
    <x v="2"/>
    <n v="1323425"/>
    <d v="2001-06-04T00:00:00"/>
  </r>
  <r>
    <x v="0"/>
    <x v="0"/>
    <x v="0"/>
    <x v="0"/>
    <n v="6"/>
    <n v="1323426"/>
    <d v="2001-06-01T02:48:23"/>
    <s v="ADM Investor Services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677"/>
    <s v="PAULDODGE"/>
    <s v="BMARCHAN"/>
    <s v="Enron Metals Trading System"/>
    <x v="0"/>
    <x v="0"/>
    <n v="2162356"/>
    <m/>
  </r>
  <r>
    <x v="0"/>
    <x v="1"/>
    <x v="1"/>
    <x v="8"/>
    <n v="2300000"/>
    <n v="1323427"/>
    <d v="2001-06-01T02:48:37"/>
    <s v="El Paso Merchant Energy Europe Ltd"/>
    <x v="0"/>
    <x v="0"/>
    <x v="0"/>
    <x v="1"/>
    <s v="UK Gas Phy Fwd NBP"/>
    <s v="UK Gas Phy       NBP                     Oct-Dec01       p/th"/>
    <m/>
    <n v="25000"/>
    <x v="0"/>
    <x v="5"/>
    <x v="3"/>
    <n v="24.65"/>
    <s v="pxs64040"/>
    <s v="AFAIRLE"/>
    <s v="Non Affiliate Gas Book"/>
    <x v="4"/>
    <x v="3"/>
    <n v="105832"/>
    <d v="2001-10-01T00:00:00"/>
  </r>
  <r>
    <x v="0"/>
    <x v="0"/>
    <x v="0"/>
    <x v="0"/>
    <n v="14"/>
    <n v="1323428"/>
    <d v="2001-06-01T02:49:30"/>
    <s v="Sogemin Metals Ltd."/>
    <x v="0"/>
    <x v="0"/>
    <x v="0"/>
    <x v="0"/>
    <s v="Copper LME Registered Contract"/>
    <s v="Cu LME Reg.      Contract                3 Month         USD/mt-L"/>
    <m/>
    <n v="14"/>
    <x v="0"/>
    <x v="0"/>
    <x v="0"/>
    <n v="1678"/>
    <s v="TRD11002"/>
    <s v="BMARCHAN"/>
    <s v="Enron Metals Trading System"/>
    <x v="0"/>
    <x v="0"/>
    <n v="2162358"/>
    <m/>
  </r>
  <r>
    <x v="0"/>
    <x v="1"/>
    <x v="1"/>
    <x v="8"/>
    <n v="2300000"/>
    <n v="1323429"/>
    <d v="2001-06-01T02:51:13"/>
    <s v="Accord Energy Ltd."/>
    <x v="0"/>
    <x v="0"/>
    <x v="0"/>
    <x v="1"/>
    <s v="UK Gas Phy Fwd NBP"/>
    <s v="UK Gas Phy       NBP                     Oct-Dec02       p/th"/>
    <m/>
    <n v="25000"/>
    <x v="0"/>
    <x v="5"/>
    <x v="3"/>
    <n v="24.2"/>
    <s v="cordimoore"/>
    <s v="AFAIRLE"/>
    <s v="Non Affiliate Gas Book"/>
    <x v="4"/>
    <x v="3"/>
    <n v="105838"/>
    <d v="2002-10-01T00:00:00"/>
  </r>
  <r>
    <x v="0"/>
    <x v="1"/>
    <x v="1"/>
    <x v="10"/>
    <n v="2250000"/>
    <n v="1323430"/>
    <d v="2001-06-01T02:51:43"/>
    <s v="Accord Energy Ltd."/>
    <x v="0"/>
    <x v="0"/>
    <x v="0"/>
    <x v="1"/>
    <s v="UK Gas Phy Fwd NBP"/>
    <s v="UK Gas Phy       NBP                     Jan-Mar03       p/th"/>
    <m/>
    <n v="25000"/>
    <x v="0"/>
    <x v="5"/>
    <x v="3"/>
    <n v="25.45"/>
    <s v="cordimoore"/>
    <s v="AFAIRLE"/>
    <s v="Non Affiliate Gas Book"/>
    <x v="4"/>
    <x v="3"/>
    <n v="105839"/>
    <d v="2003-01-01T00:00:00"/>
  </r>
  <r>
    <x v="0"/>
    <x v="2"/>
    <x v="1"/>
    <x v="3"/>
    <n v="50"/>
    <n v="1323431"/>
    <d v="2001-06-01T02:52:24"/>
    <s v="TotalFinaElf Gas and Power Limited"/>
    <x v="0"/>
    <x v="0"/>
    <x v="0"/>
    <x v="2"/>
    <s v="FR Pwr Phy FF"/>
    <s v="FR Pwr Phy FF    Fr Grd BASE             02-03Jun01      EUR/MWh"/>
    <m/>
    <n v="25"/>
    <x v="0"/>
    <x v="2"/>
    <x v="2"/>
    <n v="12.5"/>
    <s v="JMAUMONT"/>
    <s v="SBROD"/>
    <s v="UK - ECTRL - Continental Power Book"/>
    <x v="3"/>
    <x v="3"/>
    <n v="109300.1"/>
    <d v="2001-06-02T21:00:00"/>
  </r>
  <r>
    <x v="0"/>
    <x v="2"/>
    <x v="1"/>
    <x v="3"/>
    <n v="50"/>
    <n v="1323432"/>
    <d v="2001-06-01T02:52:31"/>
    <s v="TotalFinaElf Gas and Power Limited"/>
    <x v="0"/>
    <x v="0"/>
    <x v="0"/>
    <x v="2"/>
    <s v="GER Power Phy Fwd Ffrm"/>
    <s v="GER Pwr Phy FF   Ger Grd BASE HV         02-03Jun01      EUR/MWh"/>
    <n v="25"/>
    <m/>
    <x v="0"/>
    <x v="2"/>
    <x v="2"/>
    <n v="11.95"/>
    <s v="JMAUMONT"/>
    <s v="MHELLERM"/>
    <s v="UK - ECTRL - Continental Power Book"/>
    <x v="3"/>
    <x v="3"/>
    <n v="109301.1"/>
    <d v="2001-06-02T21:00:00"/>
  </r>
  <r>
    <x v="0"/>
    <x v="0"/>
    <x v="0"/>
    <x v="0"/>
    <n v="15"/>
    <n v="1323433"/>
    <d v="2001-06-01T02:52:43"/>
    <s v="The Bank of Nova Scotia"/>
    <x v="0"/>
    <x v="0"/>
    <x v="0"/>
    <x v="0"/>
    <s v="Zinc LME Registered Contract"/>
    <s v="Zinc LME Reg.    Contract                3 Month         USD/mt-L"/>
    <n v="15"/>
    <m/>
    <x v="0"/>
    <x v="0"/>
    <x v="0"/>
    <n v="936"/>
    <s v="DIGITDEEP"/>
    <s v="ATURNER"/>
    <s v="Enron Metals Trading System"/>
    <x v="0"/>
    <x v="0"/>
    <n v="2162360"/>
    <m/>
  </r>
  <r>
    <x v="0"/>
    <x v="1"/>
    <x v="1"/>
    <x v="1"/>
    <n v="775000"/>
    <n v="1323434"/>
    <d v="2001-06-01T02:53:38"/>
    <s v="Fortum Gas Ltd."/>
    <x v="0"/>
    <x v="0"/>
    <x v="0"/>
    <x v="1"/>
    <s v="UK Gas Phy Fwd NBP"/>
    <s v="UK Gas Phy       NBP                     Aug01           p/th"/>
    <n v="25000"/>
    <m/>
    <x v="0"/>
    <x v="5"/>
    <x v="3"/>
    <n v="21.45"/>
    <s v="ahhavvas"/>
    <s v="AFAIRLE"/>
    <s v="Non Affiliate Gas Book"/>
    <x v="4"/>
    <x v="3"/>
    <n v="105843"/>
    <d v="2001-08-01T21:00:00"/>
  </r>
  <r>
    <x v="0"/>
    <x v="0"/>
    <x v="0"/>
    <x v="0"/>
    <n v="8"/>
    <n v="1323435"/>
    <d v="2001-06-01T02:54:39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3"/>
    <x v="0"/>
    <n v="6965"/>
    <s v="BARRYGERSH"/>
    <s v="ATURNER"/>
    <s v="Enron Metals Trading System"/>
    <x v="0"/>
    <x v="0"/>
    <n v="2162362"/>
    <m/>
  </r>
  <r>
    <x v="0"/>
    <x v="2"/>
    <x v="1"/>
    <x v="3"/>
    <n v="40"/>
    <n v="1323436"/>
    <d v="2001-06-01T02:55:32"/>
    <s v="Elektrizitats-Gesellschaft Laufenburg AG"/>
    <x v="0"/>
    <x v="0"/>
    <x v="0"/>
    <x v="2"/>
    <s v="GER Power Phy Fwd Ffrm"/>
    <s v="GER Pwr Phy FF   Ger Grd BASE HV         02-03Jun01      EUR/MWh"/>
    <n v="20"/>
    <m/>
    <x v="0"/>
    <x v="2"/>
    <x v="2"/>
    <n v="11.85"/>
    <s v="sdunnski"/>
    <s v="MHELLERM"/>
    <s v="UK - ECTRL - Continental Power Book"/>
    <x v="3"/>
    <x v="3"/>
    <n v="109313.1"/>
    <d v="2001-06-02T21:00:00"/>
  </r>
  <r>
    <x v="0"/>
    <x v="0"/>
    <x v="0"/>
    <x v="0"/>
    <n v="20"/>
    <n v="1323438"/>
    <d v="2001-06-01T02:57:35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94436"/>
    <s v="BMARCHAN"/>
    <s v="Enron Metals Trading System"/>
    <x v="0"/>
    <x v="0"/>
    <n v="2162366"/>
    <m/>
  </r>
  <r>
    <x v="0"/>
    <x v="0"/>
    <x v="0"/>
    <x v="0"/>
    <n v="5"/>
    <n v="1323439"/>
    <d v="2001-06-01T02:58:10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676"/>
    <s v="SCOTCOFF"/>
    <s v="BMARCHAN"/>
    <s v="Enron Metals Trading System"/>
    <x v="0"/>
    <x v="0"/>
    <n v="2162368"/>
    <m/>
  </r>
  <r>
    <x v="0"/>
    <x v="0"/>
    <x v="0"/>
    <x v="0"/>
    <n v="8"/>
    <n v="1323440"/>
    <d v="2001-06-01T02:58:29"/>
    <s v="GNI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59084"/>
    <s v="ATURNER"/>
    <s v="Enron Metals Trading System"/>
    <x v="0"/>
    <x v="0"/>
    <n v="2162370"/>
    <m/>
  </r>
  <r>
    <x v="0"/>
    <x v="0"/>
    <x v="0"/>
    <x v="0"/>
    <n v="10"/>
    <n v="1323441"/>
    <d v="2001-06-01T03:00:14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johnmanfld"/>
    <s v="BMARCHAN"/>
    <s v="Enron Metals Trading System"/>
    <x v="0"/>
    <x v="0"/>
    <n v="2162372"/>
    <m/>
  </r>
  <r>
    <x v="0"/>
    <x v="0"/>
    <x v="0"/>
    <x v="0"/>
    <n v="4"/>
    <n v="1323442"/>
    <d v="2001-06-01T03:00:2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7"/>
    <s v="marknunn1"/>
    <s v="BMARCHAN"/>
    <s v="Enron Metals Trading System"/>
    <x v="0"/>
    <x v="0"/>
    <n v="2162374"/>
    <m/>
  </r>
  <r>
    <x v="0"/>
    <x v="0"/>
    <x v="0"/>
    <x v="0"/>
    <n v="4"/>
    <n v="1323443"/>
    <d v="2001-06-01T03:00:47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62376"/>
    <m/>
  </r>
  <r>
    <x v="0"/>
    <x v="2"/>
    <x v="1"/>
    <x v="0"/>
    <n v="25"/>
    <n v="1323444"/>
    <d v="2001-06-01T03:01:06"/>
    <s v="Essent Energy Trading B.V."/>
    <x v="0"/>
    <x v="0"/>
    <x v="0"/>
    <x v="2"/>
    <s v="GER Power Phy Fwd Ffrm"/>
    <s v="GER Pwr Phy FF   Ger Grd WDPK HV         04Jun01         EUR/MWh"/>
    <n v="25"/>
    <m/>
    <x v="0"/>
    <x v="2"/>
    <x v="2"/>
    <n v="15.25"/>
    <s v="nielsjen2"/>
    <s v="MHELLERM"/>
    <s v="UK - ECTRL - Continental Power Book"/>
    <x v="3"/>
    <x v="3"/>
    <n v="109314.1"/>
    <d v="2001-06-04T21:00:00"/>
  </r>
  <r>
    <x v="0"/>
    <x v="0"/>
    <x v="0"/>
    <x v="0"/>
    <n v="16"/>
    <n v="1323445"/>
    <d v="2001-06-01T03:01:1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VANDESBO"/>
    <s v="BMARCHAN"/>
    <s v="Enron Metals Trading System"/>
    <x v="0"/>
    <x v="0"/>
    <n v="2162378"/>
    <m/>
  </r>
  <r>
    <x v="0"/>
    <x v="2"/>
    <x v="0"/>
    <x v="6"/>
    <n v="400"/>
    <n v="1323446"/>
    <d v="2001-06-01T03:01:12"/>
    <s v="Hafslund Delta AS"/>
    <x v="0"/>
    <x v="0"/>
    <x v="0"/>
    <x v="2"/>
    <s v="Nordic Power Financial Swap"/>
    <s v="Nordic Pwr Swap  SYS BASE                GU25 2001       NOK/MWh"/>
    <m/>
    <n v="50"/>
    <x v="0"/>
    <x v="2"/>
    <x v="1"/>
    <n v="207.5"/>
    <s v="ADM92358"/>
    <s v="ESEIDEL"/>
    <s v="ENE- Nordic Power Book"/>
    <x v="2"/>
    <x v="2"/>
    <n v="1323446"/>
    <d v="2001-06-18T00:00:00"/>
  </r>
  <r>
    <x v="0"/>
    <x v="0"/>
    <x v="0"/>
    <x v="0"/>
    <n v="10"/>
    <n v="1323447"/>
    <d v="2001-06-01T03:01:42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79905"/>
    <s v="BMARCHAN"/>
    <s v="Enron Metals Trading System"/>
    <x v="0"/>
    <x v="0"/>
    <n v="2162380"/>
    <m/>
  </r>
  <r>
    <x v="0"/>
    <x v="0"/>
    <x v="0"/>
    <x v="0"/>
    <n v="20"/>
    <n v="1323448"/>
    <d v="2001-06-01T03:01:5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stonerman"/>
    <s v="BMARCHAN"/>
    <s v="Enron Metals Trading System"/>
    <x v="0"/>
    <x v="0"/>
    <n v="2162382"/>
    <m/>
  </r>
  <r>
    <x v="0"/>
    <x v="0"/>
    <x v="0"/>
    <x v="0"/>
    <n v="2"/>
    <n v="1323449"/>
    <d v="2001-06-01T03:01:58"/>
    <s v="Manro Haydan Trading"/>
    <x v="0"/>
    <x v="0"/>
    <x v="0"/>
    <x v="0"/>
    <s v="Copper LME Registered Contract"/>
    <s v="Cu LME Reg.      Contract                3 Month         USD/mt-L"/>
    <m/>
    <n v="2"/>
    <x v="0"/>
    <x v="0"/>
    <x v="0"/>
    <n v="1677"/>
    <s v="ADM51397"/>
    <s v="BMARCHAN"/>
    <s v="Enron Metals Trading System"/>
    <x v="0"/>
    <x v="0"/>
    <n v="2162384"/>
    <m/>
  </r>
  <r>
    <x v="0"/>
    <x v="0"/>
    <x v="0"/>
    <x v="0"/>
    <n v="20"/>
    <n v="1323450"/>
    <d v="2001-06-01T03:02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86"/>
    <m/>
  </r>
  <r>
    <x v="0"/>
    <x v="2"/>
    <x v="1"/>
    <x v="0"/>
    <n v="25"/>
    <n v="1323451"/>
    <d v="2001-06-01T03:03:12"/>
    <s v="Elektrizitats-Gesellschaft Laufenburg AG"/>
    <x v="0"/>
    <x v="0"/>
    <x v="0"/>
    <x v="2"/>
    <s v="FR Pwr Phy FF"/>
    <s v="FR Pwr Phy FF    Fr Grd WDPK             05Jun01         EUR/MWh"/>
    <n v="25"/>
    <m/>
    <x v="0"/>
    <x v="2"/>
    <x v="2"/>
    <n v="34"/>
    <s v="GeorgesQ"/>
    <s v="SBROD"/>
    <s v="UK - ECTRL - Continental Power Book"/>
    <x v="3"/>
    <x v="3"/>
    <n v="109317.1"/>
    <d v="2001-06-05T21:00:00"/>
  </r>
  <r>
    <x v="0"/>
    <x v="0"/>
    <x v="0"/>
    <x v="0"/>
    <n v="20"/>
    <n v="1323452"/>
    <d v="2001-06-01T03:0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62388"/>
    <m/>
  </r>
  <r>
    <x v="0"/>
    <x v="1"/>
    <x v="1"/>
    <x v="3"/>
    <n v="100000"/>
    <n v="1323453"/>
    <d v="2001-06-01T03:06:50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"/>
    <s v="tommacal"/>
    <s v="MNICHOLA"/>
    <s v="Non Affiliate Gas Book"/>
    <x v="4"/>
    <x v="3"/>
    <n v="105844"/>
    <d v="2001-06-02T21:00:00"/>
  </r>
  <r>
    <x v="0"/>
    <x v="0"/>
    <x v="0"/>
    <x v="0"/>
    <n v="4"/>
    <n v="1323454"/>
    <d v="2001-06-01T03:07:05"/>
    <s v="GNI Limited"/>
    <x v="0"/>
    <x v="0"/>
    <x v="0"/>
    <x v="0"/>
    <s v="Zinc LME Registered Contract"/>
    <s v="Zinc LME Reg.    Contract                3 Month         USD/mt-L"/>
    <m/>
    <n v="4"/>
    <x v="0"/>
    <x v="0"/>
    <x v="0"/>
    <n v="937"/>
    <s v="ADM59084"/>
    <s v="ATURNER"/>
    <s v="Enron Metals Trading System"/>
    <x v="0"/>
    <x v="0"/>
    <n v="2162392"/>
    <m/>
  </r>
  <r>
    <x v="0"/>
    <x v="0"/>
    <x v="0"/>
    <x v="0"/>
    <n v="10"/>
    <n v="1323455"/>
    <d v="2001-06-01T03:07:43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90"/>
    <s v="marknunn1"/>
    <s v="JGORDON1"/>
    <s v="Enron Metals Trading System"/>
    <x v="0"/>
    <x v="0"/>
    <n v="2162394"/>
    <m/>
  </r>
  <r>
    <x v="0"/>
    <x v="2"/>
    <x v="1"/>
    <x v="1"/>
    <n v="775"/>
    <n v="1323456"/>
    <d v="2001-06-01T03:08:43"/>
    <s v="AEP Energy Services Ltd"/>
    <x v="0"/>
    <x v="0"/>
    <x v="0"/>
    <x v="2"/>
    <s v="GER Power Phy Fwd Ffrm"/>
    <s v="GER Pwr Phy FF   Ger Grd BASE HV         Aug01           EUR/MWh"/>
    <m/>
    <n v="25"/>
    <x v="0"/>
    <x v="2"/>
    <x v="2"/>
    <n v="19.350000000000001"/>
    <s v="johnrosai"/>
    <s v="MHELLERM"/>
    <s v="UK - ECTRL - Continental Power Book"/>
    <x v="3"/>
    <x v="3"/>
    <n v="109320.1"/>
    <d v="2001-08-01T00:00:00"/>
  </r>
  <r>
    <x v="0"/>
    <x v="2"/>
    <x v="1"/>
    <x v="1"/>
    <n v="775"/>
    <n v="1323457"/>
    <d v="2001-06-01T03:09:48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25.1"/>
    <d v="2001-08-01T00:00:00"/>
  </r>
  <r>
    <x v="0"/>
    <x v="0"/>
    <x v="0"/>
    <x v="0"/>
    <n v="100"/>
    <n v="1323460"/>
    <d v="2001-06-01T03:10:58"/>
    <s v="Prudential Bache International Limited"/>
    <x v="0"/>
    <x v="0"/>
    <x v="0"/>
    <x v="0"/>
    <s v="Aluminum LME Registered Contract"/>
    <s v="Al LME Reg.      Contract                3 Month         USD/mt-L"/>
    <n v="100"/>
    <m/>
    <x v="0"/>
    <x v="0"/>
    <x v="0"/>
    <n v="1514.75"/>
    <s v="SIMONEVANS"/>
    <s v="GRANKINE"/>
    <s v="Enron Metals Trading System"/>
    <x v="0"/>
    <x v="0"/>
    <n v="2162401"/>
    <m/>
  </r>
  <r>
    <x v="0"/>
    <x v="0"/>
    <x v="0"/>
    <x v="0"/>
    <n v="100"/>
    <n v="1323459"/>
    <d v="2001-06-01T03:10:58"/>
    <s v="Prudential Bache International Limited"/>
    <x v="0"/>
    <x v="0"/>
    <x v="0"/>
    <x v="0"/>
    <s v="Aluminum LME Registered Contract"/>
    <s v="Al LME Reg.      Contract                15Aug01         USD/mt-L"/>
    <m/>
    <n v="100"/>
    <x v="0"/>
    <x v="0"/>
    <x v="0"/>
    <n v="1512"/>
    <s v="SIMONEVANS"/>
    <s v="GRANKINE"/>
    <s v="Enron Metals Trading System"/>
    <x v="0"/>
    <x v="0"/>
    <n v="2162399"/>
    <d v="2001-08-15T00:00:00"/>
  </r>
  <r>
    <x v="0"/>
    <x v="0"/>
    <x v="0"/>
    <x v="0"/>
    <n v="20"/>
    <n v="1323463"/>
    <d v="2001-06-01T03:14:5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tonerman"/>
    <s v="BMARCHAN"/>
    <s v="Enron Metals Trading System"/>
    <x v="0"/>
    <x v="0"/>
    <n v="2162422"/>
    <m/>
  </r>
  <r>
    <x v="0"/>
    <x v="0"/>
    <x v="0"/>
    <x v="0"/>
    <n v="12"/>
    <n v="1323464"/>
    <d v="2001-06-01T03:18:39"/>
    <s v="Carr Futures, Inc"/>
    <x v="0"/>
    <x v="0"/>
    <x v="0"/>
    <x v="0"/>
    <s v="Aluminum LME Registered Contract"/>
    <s v="Al LME Reg.      Contract                3 Month         USD/mt-L"/>
    <n v="12"/>
    <m/>
    <x v="0"/>
    <x v="0"/>
    <x v="0"/>
    <n v="1513"/>
    <s v="msquires"/>
    <s v="BMARCHAN"/>
    <s v="Enron Metals Trading System"/>
    <x v="0"/>
    <x v="0"/>
    <n v="2162432"/>
    <m/>
  </r>
  <r>
    <x v="0"/>
    <x v="0"/>
    <x v="0"/>
    <x v="0"/>
    <n v="8"/>
    <n v="1323465"/>
    <d v="2001-06-01T03:19:42"/>
    <s v="ADM Investor Services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14"/>
    <s v="STEVEWAUGH"/>
    <s v="BMARCHAN"/>
    <s v="Enron Metals Trading System"/>
    <x v="0"/>
    <x v="0"/>
    <n v="2162439"/>
    <m/>
  </r>
  <r>
    <x v="0"/>
    <x v="1"/>
    <x v="1"/>
    <x v="0"/>
    <n v="50000"/>
    <n v="1323466"/>
    <d v="2001-06-01T03:21:55"/>
    <s v="Accord Energy Ltd."/>
    <x v="0"/>
    <x v="0"/>
    <x v="0"/>
    <x v="1"/>
    <s v="BEL Gas Phy Fwd Zee HUB"/>
    <s v="BEL Gas Phy      ZEE HUB                 04Jun01         p/th"/>
    <m/>
    <n v="50000"/>
    <x v="0"/>
    <x v="5"/>
    <x v="3"/>
    <n v="21.85"/>
    <s v="tommacal"/>
    <s v="DFURNER"/>
    <s v="Continental Gas Book"/>
    <x v="4"/>
    <x v="3"/>
    <n v="105848"/>
    <d v="2001-06-04T21:00:00"/>
  </r>
  <r>
    <x v="0"/>
    <x v="2"/>
    <x v="0"/>
    <x v="6"/>
    <n v="400"/>
    <n v="1323467"/>
    <d v="2001-06-01T03:23:31"/>
    <s v="Alfa Kraft AB"/>
    <x v="0"/>
    <x v="0"/>
    <x v="0"/>
    <x v="2"/>
    <s v="Nordic Power Financial Swap"/>
    <s v="Nordic Pwr Swap  SYS BASE                GU26 2001       NOK/MWh"/>
    <n v="50"/>
    <m/>
    <x v="0"/>
    <x v="2"/>
    <x v="1"/>
    <n v="207"/>
    <s v="ADM56370"/>
    <s v="ESEIDEL"/>
    <s v="ENE- Nordic Power Book"/>
    <x v="2"/>
    <x v="2"/>
    <n v="1323467"/>
    <d v="2001-06-25T00:00:00"/>
  </r>
  <r>
    <x v="0"/>
    <x v="1"/>
    <x v="1"/>
    <x v="11"/>
    <n v="250000"/>
    <n v="1323469"/>
    <d v="2001-06-01T03:24:10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1.9"/>
    <s v="ahhavvas"/>
    <s v="DFURNER"/>
    <s v="Continental Gas Book"/>
    <x v="4"/>
    <x v="3"/>
    <n v="105849"/>
    <d v="2001-06-04T21:00:00"/>
  </r>
  <r>
    <x v="0"/>
    <x v="0"/>
    <x v="0"/>
    <x v="0"/>
    <n v="4"/>
    <n v="1323471"/>
    <d v="2001-06-01T03:25:16"/>
    <s v="Refco Overseas Ltd"/>
    <x v="0"/>
    <x v="0"/>
    <x v="0"/>
    <x v="0"/>
    <s v="Lead LME Registered Contract"/>
    <s v="Lead LME Reg.    Contract                3 Month         USD/mt-L"/>
    <n v="4"/>
    <m/>
    <x v="0"/>
    <x v="0"/>
    <x v="0"/>
    <n v="471"/>
    <s v="marknunn1"/>
    <s v="JGORDON1"/>
    <s v="Enron Metals Trading System"/>
    <x v="0"/>
    <x v="0"/>
    <n v="2162462"/>
    <m/>
  </r>
  <r>
    <x v="0"/>
    <x v="1"/>
    <x v="1"/>
    <x v="0"/>
    <n v="50000"/>
    <n v="1323472"/>
    <d v="2001-06-01T03:25:40"/>
    <s v="Fortum Gas Ltd."/>
    <x v="0"/>
    <x v="0"/>
    <x v="0"/>
    <x v="1"/>
    <s v="UK Gas Phy Fwd NBP"/>
    <s v="UK Gas Phy       NBP                     04Jun01         p/th"/>
    <m/>
    <n v="50000"/>
    <x v="0"/>
    <x v="5"/>
    <x v="3"/>
    <n v="21.8"/>
    <s v="ahhavvas"/>
    <s v="MNICHOLA"/>
    <s v="Non Affiliate Gas Book"/>
    <x v="4"/>
    <x v="3"/>
    <n v="105850"/>
    <d v="2001-06-04T21:00:00"/>
  </r>
  <r>
    <x v="0"/>
    <x v="1"/>
    <x v="1"/>
    <x v="7"/>
    <n v="750000"/>
    <n v="1323473"/>
    <d v="2001-06-01T03:25:45"/>
    <s v="TotalFinaElf Gas and Power Limited"/>
    <x v="0"/>
    <x v="0"/>
    <x v="0"/>
    <x v="1"/>
    <s v="UK Gas Phy Fwd NBP"/>
    <s v="UK Gas Phy       NBP                     Sep01           p/th"/>
    <m/>
    <n v="25000"/>
    <x v="0"/>
    <x v="5"/>
    <x v="3"/>
    <n v="20.55"/>
    <s v="RICHPUGH"/>
    <s v="AFAIRLE"/>
    <s v="Non Affiliate Gas Book"/>
    <x v="4"/>
    <x v="3"/>
    <n v="105851"/>
    <d v="2001-09-01T21:00:00"/>
  </r>
  <r>
    <x v="0"/>
    <x v="2"/>
    <x v="1"/>
    <x v="1"/>
    <n v="775"/>
    <n v="1323474"/>
    <d v="2001-06-01T03:26:19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77.1"/>
    <d v="2001-08-01T00:00:00"/>
  </r>
  <r>
    <x v="0"/>
    <x v="1"/>
    <x v="1"/>
    <x v="10"/>
    <n v="2250000"/>
    <n v="1323475"/>
    <d v="2001-06-01T03:27:22"/>
    <s v="AEP Energy Services Ltd"/>
    <x v="0"/>
    <x v="0"/>
    <x v="0"/>
    <x v="1"/>
    <s v="UK Gas Phy Fwd NBP"/>
    <s v="UK Gas Phy       NBP                     Jan-Mar02       p/th"/>
    <m/>
    <n v="25000"/>
    <x v="0"/>
    <x v="5"/>
    <x v="3"/>
    <n v="26.45"/>
    <s v="nikkigoode"/>
    <s v="AFAIRLE"/>
    <s v="Non Affiliate Gas Book"/>
    <x v="4"/>
    <x v="3"/>
    <n v="105852"/>
    <d v="2002-01-01T00:00:00"/>
  </r>
  <r>
    <x v="0"/>
    <x v="0"/>
    <x v="0"/>
    <x v="0"/>
    <n v="16"/>
    <n v="1323476"/>
    <d v="2001-06-01T03:27:41"/>
    <s v="ED &amp; F Man International Limited"/>
    <x v="0"/>
    <x v="0"/>
    <x v="0"/>
    <x v="0"/>
    <s v="Lead LME Registered Contract"/>
    <s v="Lead LME Reg.    Contract                3 Month         USD/mt-L"/>
    <n v="16"/>
    <m/>
    <x v="0"/>
    <x v="0"/>
    <x v="0"/>
    <n v="471"/>
    <s v="chashastie"/>
    <s v="JGORDON1"/>
    <s v="Enron Metals Trading System"/>
    <x v="0"/>
    <x v="0"/>
    <n v="2162473"/>
    <m/>
  </r>
  <r>
    <x v="0"/>
    <x v="0"/>
    <x v="0"/>
    <x v="0"/>
    <n v="19"/>
    <n v="1323477"/>
    <d v="2001-06-01T03:28:11"/>
    <s v="The Bank of Nova Scotia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DIGITDEEP"/>
    <s v="BMARCHAN"/>
    <s v="Enron Metals Trading System"/>
    <x v="0"/>
    <x v="0"/>
    <n v="2162477"/>
    <m/>
  </r>
  <r>
    <x v="0"/>
    <x v="1"/>
    <x v="1"/>
    <x v="3"/>
    <n v="100000"/>
    <n v="1323479"/>
    <d v="2001-06-01T03:29:24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.2"/>
    <s v="tommacal"/>
    <s v="MNICHOLA"/>
    <s v="Non Affiliate Gas Book"/>
    <x v="4"/>
    <x v="3"/>
    <n v="105853"/>
    <d v="2001-06-02T21:00:00"/>
  </r>
  <r>
    <x v="0"/>
    <x v="3"/>
    <x v="0"/>
    <x v="7"/>
    <n v="150000"/>
    <n v="1323480"/>
    <d v="2001-06-01T03:32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25"/>
    <s v="christoph"/>
    <s v="CMAHONE"/>
    <s v="UK - ECTRIC - Lite Gasoil"/>
    <x v="5"/>
    <x v="4"/>
    <n v="111605"/>
    <d v="2001-06-01T00:00:00"/>
  </r>
  <r>
    <x v="0"/>
    <x v="2"/>
    <x v="0"/>
    <x v="6"/>
    <n v="400"/>
    <n v="1323481"/>
    <d v="2001-06-01T03:35:21"/>
    <s v="Interkraft Trading ASA"/>
    <x v="0"/>
    <x v="0"/>
    <x v="0"/>
    <x v="2"/>
    <s v="Nordic Power Financial Swap"/>
    <s v="Nordic Pwr Swap  SYS BASE                GU28 2001       NOK/MWh"/>
    <n v="50"/>
    <m/>
    <x v="0"/>
    <x v="2"/>
    <x v="1"/>
    <n v="196.75"/>
    <s v="einarjan"/>
    <s v="ESEIDEL"/>
    <s v="ENE- Nordic Power Book"/>
    <x v="2"/>
    <x v="2"/>
    <n v="1323481"/>
    <d v="2001-07-09T00:00:00"/>
  </r>
  <r>
    <x v="0"/>
    <x v="0"/>
    <x v="0"/>
    <x v="0"/>
    <n v="10"/>
    <n v="1323483"/>
    <d v="2001-06-01T03:39:10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88"/>
    <m/>
  </r>
  <r>
    <x v="0"/>
    <x v="0"/>
    <x v="0"/>
    <x v="0"/>
    <n v="1"/>
    <n v="1323484"/>
    <d v="2001-06-01T03:39:31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50"/>
    <s v="marknunn1"/>
    <s v="ATURNER"/>
    <s v="Enron Metals Trading System"/>
    <x v="0"/>
    <x v="0"/>
    <n v="2162492"/>
    <m/>
  </r>
  <r>
    <x v="0"/>
    <x v="0"/>
    <x v="0"/>
    <x v="0"/>
    <n v="10"/>
    <n v="1323485"/>
    <d v="2001-06-01T03:39:34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96"/>
    <m/>
  </r>
  <r>
    <x v="0"/>
    <x v="1"/>
    <x v="1"/>
    <x v="3"/>
    <n v="100000"/>
    <n v="1323486"/>
    <d v="2001-06-01T03:39:55"/>
    <s v="AEP Energy Services Ltd"/>
    <x v="0"/>
    <x v="0"/>
    <x v="0"/>
    <x v="1"/>
    <s v="UK Gas Phy Fwd NBP"/>
    <s v="UK Gas Phy       NBP                     02-03Jun01      p/th"/>
    <m/>
    <n v="50000"/>
    <x v="0"/>
    <x v="5"/>
    <x v="3"/>
    <n v="21.35"/>
    <s v="psheffield"/>
    <s v="MNICHOLA"/>
    <s v="Non Affiliate Gas Book"/>
    <x v="4"/>
    <x v="3"/>
    <n v="105856"/>
    <d v="2001-06-02T21:00:00"/>
  </r>
  <r>
    <x v="0"/>
    <x v="0"/>
    <x v="0"/>
    <x v="0"/>
    <n v="20"/>
    <n v="1323487"/>
    <d v="2001-06-01T03:41:08"/>
    <s v="ADM Investor Services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STEVEWAUGH"/>
    <s v="ATURNER"/>
    <s v="Enron Metals Trading System"/>
    <x v="0"/>
    <x v="0"/>
    <n v="2162502"/>
    <m/>
  </r>
  <r>
    <x v="0"/>
    <x v="0"/>
    <x v="0"/>
    <x v="0"/>
    <n v="10"/>
    <n v="1323488"/>
    <d v="2001-06-01T03:43:31"/>
    <s v="AIG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DANP1202"/>
    <s v="ATURNER"/>
    <s v="Enron Metals Trading System"/>
    <x v="0"/>
    <x v="0"/>
    <n v="2162508"/>
    <m/>
  </r>
  <r>
    <x v="0"/>
    <x v="0"/>
    <x v="0"/>
    <x v="0"/>
    <n v="5"/>
    <n v="1323490"/>
    <d v="2001-06-01T03:44:13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2512"/>
    <m/>
  </r>
  <r>
    <x v="0"/>
    <x v="0"/>
    <x v="0"/>
    <x v="0"/>
    <n v="20"/>
    <n v="1323492"/>
    <d v="2001-06-01T03:44:5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1"/>
    <s v="msquires"/>
    <s v="JGORDON1"/>
    <s v="Enron Metals Trading System"/>
    <x v="0"/>
    <x v="0"/>
    <n v="2162514"/>
    <m/>
  </r>
  <r>
    <x v="0"/>
    <x v="1"/>
    <x v="1"/>
    <x v="8"/>
    <n v="2300000"/>
    <n v="1323491"/>
    <d v="2001-06-01T03:44:55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"/>
    <s v="chriskenuk"/>
    <s v="AFAIRLE"/>
    <s v="Non Affiliate Gas Book"/>
    <x v="4"/>
    <x v="3"/>
    <n v="105859"/>
    <d v="2001-07-01T00:00:00"/>
  </r>
  <r>
    <x v="0"/>
    <x v="1"/>
    <x v="1"/>
    <x v="0"/>
    <n v="50000"/>
    <n v="1323493"/>
    <d v="2001-06-01T03:45:24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2.3"/>
    <s v="RICHARDR"/>
    <s v="MNICHOLA"/>
    <s v="Non Affiliate Gas Book"/>
    <x v="4"/>
    <x v="3"/>
    <n v="105860"/>
    <d v="2001-06-01T21:00:00"/>
  </r>
  <r>
    <x v="0"/>
    <x v="0"/>
    <x v="0"/>
    <x v="0"/>
    <n v="10"/>
    <n v="1323494"/>
    <d v="2001-06-01T03:46:2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sweatyman"/>
    <s v="BMARCHAN"/>
    <s v="Enron Metals Trading System"/>
    <x v="0"/>
    <x v="0"/>
    <n v="2162516"/>
    <m/>
  </r>
  <r>
    <x v="0"/>
    <x v="1"/>
    <x v="1"/>
    <x v="12"/>
    <n v="1350000"/>
    <n v="1323495"/>
    <d v="2001-06-01T03:47:25"/>
    <s v="AEP Energy Services Ltd"/>
    <x v="0"/>
    <x v="0"/>
    <x v="0"/>
    <x v="1"/>
    <s v="UK Gas Phy Fwd NBP"/>
    <s v="UK Gas Phy       NBP                     04-30Jun01      p/th"/>
    <m/>
    <n v="50000"/>
    <x v="0"/>
    <x v="5"/>
    <x v="3"/>
    <n v="21.65"/>
    <s v="psheffield"/>
    <s v="MNICHOLA"/>
    <s v="Non Affiliate Gas Book"/>
    <x v="4"/>
    <x v="3"/>
    <n v="105861"/>
    <d v="2001-06-04T21:00:00"/>
  </r>
  <r>
    <x v="0"/>
    <x v="0"/>
    <x v="0"/>
    <x v="0"/>
    <n v="4"/>
    <n v="1323496"/>
    <d v="2001-06-01T03:47:45"/>
    <s v="Barclays Bank PLC"/>
    <x v="0"/>
    <x v="0"/>
    <x v="0"/>
    <x v="0"/>
    <s v="Nickel LME Registered Contract"/>
    <s v="Ni LME Reg.      Contract                3 Month         USD/mt-L"/>
    <n v="4"/>
    <m/>
    <x v="0"/>
    <x v="3"/>
    <x v="0"/>
    <n v="6970"/>
    <s v="pridielrp"/>
    <s v="ATURNER"/>
    <s v="Enron Metals Trading System"/>
    <x v="0"/>
    <x v="0"/>
    <n v="2162518"/>
    <m/>
  </r>
  <r>
    <x v="0"/>
    <x v="1"/>
    <x v="1"/>
    <x v="1"/>
    <n v="775000"/>
    <n v="1323497"/>
    <d v="2001-06-01T03:48:20"/>
    <s v="Axia Energy Europe Limited"/>
    <x v="0"/>
    <x v="0"/>
    <x v="0"/>
    <x v="1"/>
    <s v="BEL Gas Phy Fwd Zee HUB"/>
    <s v="BEL Gas Phy      ZEE HUB                 Jul01           p/th"/>
    <m/>
    <n v="25000"/>
    <x v="0"/>
    <x v="5"/>
    <x v="3"/>
    <n v="21.55"/>
    <s v="randerson"/>
    <s v="DFURNER"/>
    <s v="Continental Gas Book"/>
    <x v="4"/>
    <x v="3"/>
    <n v="105862"/>
    <d v="2001-07-01T21:00:00"/>
  </r>
  <r>
    <x v="0"/>
    <x v="0"/>
    <x v="0"/>
    <x v="0"/>
    <n v="11"/>
    <n v="1323498"/>
    <d v="2001-06-01T03:48:29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3"/>
    <s v="sweatyman"/>
    <s v="BMARCHAN"/>
    <s v="Enron Metals Trading System"/>
    <x v="0"/>
    <x v="0"/>
    <n v="2162521"/>
    <m/>
  </r>
  <r>
    <x v="0"/>
    <x v="1"/>
    <x v="1"/>
    <x v="1"/>
    <n v="775000"/>
    <n v="1323499"/>
    <d v="2001-06-01T03:48:31"/>
    <s v="RWE Trading GmbH"/>
    <x v="0"/>
    <x v="0"/>
    <x v="0"/>
    <x v="1"/>
    <s v="UK Gas Phy Fwd NBP"/>
    <s v="UK Gas Phy       NBP                     Aug01           p/th"/>
    <m/>
    <n v="25000"/>
    <x v="0"/>
    <x v="5"/>
    <x v="3"/>
    <n v="21.45"/>
    <s v="bahram11"/>
    <s v="AFAIRLE"/>
    <s v="Non Affiliate Gas Book"/>
    <x v="4"/>
    <x v="3"/>
    <n v="105863"/>
    <d v="2001-08-01T21:00:00"/>
  </r>
  <r>
    <x v="0"/>
    <x v="1"/>
    <x v="1"/>
    <x v="8"/>
    <n v="2300000"/>
    <n v="1323500"/>
    <d v="2001-06-01T03:50:52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5"/>
    <s v="adamlewis"/>
    <s v="AFAIRLE"/>
    <s v="Non Affiliate Gas Book"/>
    <x v="4"/>
    <x v="3"/>
    <n v="105864"/>
    <d v="2001-07-01T00:00:00"/>
  </r>
  <r>
    <x v="0"/>
    <x v="1"/>
    <x v="1"/>
    <x v="8"/>
    <n v="2300000"/>
    <n v="1323501"/>
    <d v="2001-06-01T03:51:03"/>
    <s v="Alliance Gas Limited"/>
    <x v="0"/>
    <x v="0"/>
    <x v="0"/>
    <x v="1"/>
    <s v="UK Gas Phy Fwd NBP"/>
    <s v="UK Gas Phy       NBP                     Oct-Dec01       p/th"/>
    <m/>
    <n v="25000"/>
    <x v="0"/>
    <x v="5"/>
    <x v="3"/>
    <n v="24.7"/>
    <s v="RICHARDW"/>
    <s v="AFAIRLE"/>
    <s v="Non Affiliate Gas Book"/>
    <x v="4"/>
    <x v="3"/>
    <n v="105865"/>
    <d v="2001-10-01T00:00:00"/>
  </r>
  <r>
    <x v="0"/>
    <x v="1"/>
    <x v="1"/>
    <x v="1"/>
    <n v="775000"/>
    <n v="1323502"/>
    <d v="2001-06-01T03:51:42"/>
    <s v="AEP Energy Services Ltd"/>
    <x v="0"/>
    <x v="0"/>
    <x v="0"/>
    <x v="1"/>
    <s v="UK Gas Phy Fwd NBP"/>
    <s v="UK Gas Phy       NBP                     Aug01           p/th"/>
    <m/>
    <n v="25000"/>
    <x v="0"/>
    <x v="5"/>
    <x v="3"/>
    <n v="21.5"/>
    <s v="nikkigoode"/>
    <s v="AFAIRLE"/>
    <s v="Non Affiliate Gas Book"/>
    <x v="4"/>
    <x v="3"/>
    <n v="105866"/>
    <d v="2001-08-01T21:00:00"/>
  </r>
  <r>
    <x v="0"/>
    <x v="1"/>
    <x v="1"/>
    <x v="7"/>
    <n v="750000"/>
    <n v="1323503"/>
    <d v="2001-06-01T03:51:45"/>
    <s v="AEP Energy Services Ltd"/>
    <x v="0"/>
    <x v="0"/>
    <x v="0"/>
    <x v="1"/>
    <s v="UK Gas Phy Fwd NBP"/>
    <s v="UK Gas Phy       NBP                     Sep01           p/th"/>
    <m/>
    <n v="25000"/>
    <x v="0"/>
    <x v="5"/>
    <x v="3"/>
    <n v="20.6"/>
    <s v="nikkigoode"/>
    <s v="AFAIRLE"/>
    <s v="Non Affiliate Gas Book"/>
    <x v="4"/>
    <x v="3"/>
    <n v="105867"/>
    <d v="2001-09-01T21:00:00"/>
  </r>
  <r>
    <x v="0"/>
    <x v="1"/>
    <x v="1"/>
    <x v="9"/>
    <n v="4575000"/>
    <n v="1323504"/>
    <d v="2001-06-01T03:51:57"/>
    <s v="RWE Trading GmbH"/>
    <x v="0"/>
    <x v="0"/>
    <x v="0"/>
    <x v="1"/>
    <s v="UK Gas Phy Fwd NBP"/>
    <s v="UK Gas Phy       NBP                     Apr-Sep02       p/th"/>
    <m/>
    <n v="25000"/>
    <x v="0"/>
    <x v="5"/>
    <x v="3"/>
    <n v="22.1"/>
    <s v="bahram11"/>
    <s v="AFAIRLE"/>
    <s v="Non Affiliate Gas Book"/>
    <x v="4"/>
    <x v="3"/>
    <n v="105868"/>
    <d v="2002-04-01T00:00:00"/>
  </r>
  <r>
    <x v="0"/>
    <x v="0"/>
    <x v="0"/>
    <x v="0"/>
    <n v="20"/>
    <n v="1323505"/>
    <d v="2001-06-01T03:54:1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9"/>
    <s v="VANDESBO"/>
    <s v="JGORDON1"/>
    <s v="Enron Metals Trading System"/>
    <x v="0"/>
    <x v="0"/>
    <n v="2162535"/>
    <m/>
  </r>
  <r>
    <x v="0"/>
    <x v="0"/>
    <x v="0"/>
    <x v="0"/>
    <n v="20"/>
    <n v="1323506"/>
    <d v="2001-06-01T03:55:21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VANDESBO"/>
    <s v="JGORDON1"/>
    <s v="Enron Metals Trading System"/>
    <x v="0"/>
    <x v="0"/>
    <n v="2162537"/>
    <m/>
  </r>
  <r>
    <x v="0"/>
    <x v="0"/>
    <x v="0"/>
    <x v="0"/>
    <n v="20"/>
    <n v="1323507"/>
    <d v="2001-06-01T03:56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39"/>
    <m/>
  </r>
  <r>
    <x v="0"/>
    <x v="1"/>
    <x v="1"/>
    <x v="8"/>
    <n v="2300000"/>
    <n v="1323508"/>
    <d v="2001-06-01T03:57:51"/>
    <s v="Morgan Stanley Capital Group, Inc."/>
    <x v="0"/>
    <x v="0"/>
    <x v="0"/>
    <x v="1"/>
    <s v="UK Gas Phy Fwd NBP"/>
    <s v="UK Gas Phy       NBP                     Oct-Dec02       p/th"/>
    <m/>
    <n v="25000"/>
    <x v="0"/>
    <x v="5"/>
    <x v="3"/>
    <n v="24.25"/>
    <s v="MORGAN7633"/>
    <s v="AFAIRLE"/>
    <s v="Non Affiliate Gas Book"/>
    <x v="4"/>
    <x v="3"/>
    <n v="105869"/>
    <d v="2002-10-01T00:00:00"/>
  </r>
  <r>
    <x v="0"/>
    <x v="1"/>
    <x v="1"/>
    <x v="10"/>
    <n v="2250000"/>
    <n v="1323509"/>
    <d v="2001-06-01T04:00:09"/>
    <s v="Morgan Stanley Capital Group, Inc."/>
    <x v="0"/>
    <x v="0"/>
    <x v="0"/>
    <x v="1"/>
    <s v="UK Gas Phy Fwd NBP"/>
    <s v="UK Gas Phy       NBP                     Jan-Mar02       p/th"/>
    <m/>
    <n v="25000"/>
    <x v="0"/>
    <x v="5"/>
    <x v="3"/>
    <n v="26.5"/>
    <s v="MORGAN7633"/>
    <s v="AFAIRLE"/>
    <s v="Non Affiliate Gas Book"/>
    <x v="4"/>
    <x v="3"/>
    <n v="105870"/>
    <d v="2002-01-01T00:00:00"/>
  </r>
  <r>
    <x v="0"/>
    <x v="0"/>
    <x v="0"/>
    <x v="0"/>
    <n v="10"/>
    <n v="1323510"/>
    <d v="2001-06-01T04:00:1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FBEUZELIN"/>
    <s v="JGORDON1"/>
    <s v="Enron Metals Trading System"/>
    <x v="0"/>
    <x v="0"/>
    <n v="2162541"/>
    <m/>
  </r>
  <r>
    <x v="0"/>
    <x v="0"/>
    <x v="0"/>
    <x v="0"/>
    <n v="10"/>
    <n v="1323511"/>
    <d v="2001-06-01T04:00:27"/>
    <s v="Sogemin Metals Ltd.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TRD01018"/>
    <s v="JGORDON1"/>
    <s v="Enron Metals Trading System"/>
    <x v="0"/>
    <x v="0"/>
    <n v="2162545"/>
    <m/>
  </r>
  <r>
    <x v="0"/>
    <x v="3"/>
    <x v="0"/>
    <x v="1"/>
    <n v="155000"/>
    <n v="1323512"/>
    <d v="2001-06-01T04:02:47"/>
    <s v="Koch Refining International Pte. Ltd."/>
    <x v="0"/>
    <x v="0"/>
    <x v="0"/>
    <x v="3"/>
    <s v="SG HSFO Swap"/>
    <s v="SG HSFO Swap     Platts AP 180           Jul01           USD/mt"/>
    <n v="5000"/>
    <m/>
    <x v="0"/>
    <x v="7"/>
    <x v="0"/>
    <n v="139.5"/>
    <s v="CHUCKGRI"/>
    <s v="HWONG"/>
    <s v="Singapore - European Resid 3%"/>
    <x v="5"/>
    <x v="5"/>
    <n v="111611"/>
    <d v="2001-07-01T00:00:00"/>
  </r>
  <r>
    <x v="0"/>
    <x v="0"/>
    <x v="0"/>
    <x v="0"/>
    <n v="20"/>
    <n v="1323513"/>
    <d v="2001-06-01T04:06:5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67"/>
    <m/>
  </r>
  <r>
    <x v="0"/>
    <x v="0"/>
    <x v="0"/>
    <x v="0"/>
    <n v="12"/>
    <n v="1323514"/>
    <d v="2001-06-01T04:07:53"/>
    <s v="Toyota Tsusho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79"/>
    <s v="ADM90670"/>
    <s v="BMARCHAN"/>
    <s v="Enron Metals Trading System"/>
    <x v="0"/>
    <x v="0"/>
    <n v="2162572"/>
    <m/>
  </r>
  <r>
    <x v="0"/>
    <x v="1"/>
    <x v="1"/>
    <x v="0"/>
    <n v="50000"/>
    <n v="1323517"/>
    <d v="2001-06-01T04:14:49"/>
    <s v="BNP Paribas"/>
    <x v="0"/>
    <x v="0"/>
    <x v="0"/>
    <x v="1"/>
    <s v="UK Gas Phy Fwd NBP"/>
    <s v="UK Gas Phy       NBP                     04Jun01         p/th"/>
    <m/>
    <n v="50000"/>
    <x v="0"/>
    <x v="5"/>
    <x v="3"/>
    <n v="22.15"/>
    <s v="DARRENL01"/>
    <s v="MNICHOLA"/>
    <s v="Non Affiliate Gas Book"/>
    <x v="4"/>
    <x v="3"/>
    <n v="105874"/>
    <d v="2001-06-04T21:00:00"/>
  </r>
  <r>
    <x v="0"/>
    <x v="2"/>
    <x v="1"/>
    <x v="1"/>
    <n v="775"/>
    <n v="1323518"/>
    <d v="2001-06-01T04:15:14"/>
    <s v="Hamburgische Electricitats-Werke AG"/>
    <x v="0"/>
    <x v="0"/>
    <x v="0"/>
    <x v="2"/>
    <s v="AUT Power Phy Fwd Firm"/>
    <s v="AUT Pwr Phy FF   AUT WDPK HV             Aug01           EUR/MWh"/>
    <m/>
    <n v="25"/>
    <x v="0"/>
    <x v="2"/>
    <x v="2"/>
    <n v="26.3"/>
    <s v="nordictg"/>
    <s v="GTUHY"/>
    <s v="UK - ECTRL - Continental Power Book"/>
    <x v="3"/>
    <x v="3"/>
    <n v="109417.1"/>
    <d v="2001-08-01T00:00:00"/>
  </r>
  <r>
    <x v="0"/>
    <x v="1"/>
    <x v="1"/>
    <x v="11"/>
    <n v="250000"/>
    <n v="1323519"/>
    <d v="2001-06-01T04:16:28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2.15"/>
    <s v="ahhavvas"/>
    <s v="DFURNER"/>
    <s v="Continental Gas Book"/>
    <x v="4"/>
    <x v="3"/>
    <n v="105875"/>
    <d v="2001-06-04T21:00:00"/>
  </r>
  <r>
    <x v="0"/>
    <x v="0"/>
    <x v="0"/>
    <x v="0"/>
    <n v="15"/>
    <n v="1323520"/>
    <d v="2001-06-01T04:17:32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77"/>
    <s v="chashastie"/>
    <s v="BMARCHAN"/>
    <s v="Enron Metals Trading System"/>
    <x v="0"/>
    <x v="0"/>
    <n v="2162606"/>
    <m/>
  </r>
  <r>
    <x v="0"/>
    <x v="0"/>
    <x v="0"/>
    <x v="0"/>
    <n v="10"/>
    <n v="1323521"/>
    <d v="2001-06-01T04:17:57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msquires"/>
    <s v="BMARCHAN"/>
    <s v="Enron Metals Trading System"/>
    <x v="0"/>
    <x v="0"/>
    <n v="2162611"/>
    <m/>
  </r>
  <r>
    <x v="0"/>
    <x v="0"/>
    <x v="0"/>
    <x v="0"/>
    <n v="8"/>
    <n v="1323522"/>
    <d v="2001-06-01T04:18:29"/>
    <s v="Barclays Bank PLC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ridielrp"/>
    <s v="BMARCHAN"/>
    <s v="Enron Metals Trading System"/>
    <x v="0"/>
    <x v="0"/>
    <n v="2162617"/>
    <m/>
  </r>
  <r>
    <x v="0"/>
    <x v="0"/>
    <x v="0"/>
    <x v="0"/>
    <n v="20"/>
    <n v="1323524"/>
    <d v="2001-06-01T04:19:1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chashastie"/>
    <s v="BMARCHAN"/>
    <s v="Enron Metals Trading System"/>
    <x v="0"/>
    <x v="0"/>
    <n v="2162626"/>
    <m/>
  </r>
  <r>
    <x v="0"/>
    <x v="0"/>
    <x v="0"/>
    <x v="0"/>
    <n v="5"/>
    <n v="1323525"/>
    <d v="2001-06-01T04:19:16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marknunn1"/>
    <s v="BMARCHAN"/>
    <s v="Enron Metals Trading System"/>
    <x v="0"/>
    <x v="0"/>
    <n v="2162624"/>
    <m/>
  </r>
  <r>
    <x v="0"/>
    <x v="2"/>
    <x v="1"/>
    <x v="1"/>
    <n v="775"/>
    <n v="1323526"/>
    <d v="2001-06-01T04:21:27"/>
    <s v="Essent Energy Trading B.V."/>
    <x v="0"/>
    <x v="0"/>
    <x v="0"/>
    <x v="2"/>
    <s v="GER Power Phy Fwd Ffrm"/>
    <s v="GER Pwr Phy FF   Ger Grd BASE HV         Oct01           EUR/MWh"/>
    <m/>
    <n v="25"/>
    <x v="0"/>
    <x v="2"/>
    <x v="2"/>
    <n v="24.1"/>
    <s v="ottoverh2"/>
    <s v="AMANCEBO"/>
    <s v="UK - ECTRL - Continental Power Book"/>
    <x v="3"/>
    <x v="3"/>
    <n v="109431.1"/>
    <d v="2001-10-01T00:00:00"/>
  </r>
  <r>
    <x v="0"/>
    <x v="0"/>
    <x v="0"/>
    <x v="0"/>
    <n v="10"/>
    <n v="1323527"/>
    <d v="2001-06-01T04:22:52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ADM44077"/>
    <s v="BMARCHAN"/>
    <s v="Enron Metals Trading System"/>
    <x v="0"/>
    <x v="0"/>
    <n v="2162645"/>
    <m/>
  </r>
  <r>
    <x v="0"/>
    <x v="2"/>
    <x v="1"/>
    <x v="1"/>
    <n v="775"/>
    <n v="1323528"/>
    <d v="2001-06-01T04:24:10"/>
    <s v="BKW-FMB Energie AG"/>
    <x v="0"/>
    <x v="0"/>
    <x v="0"/>
    <x v="2"/>
    <s v="GER Power Phy Fwd Ffrm"/>
    <s v="GER Pwr Phy FF   Ger Grd WDPK HV         Aug01           EUR/MWh"/>
    <m/>
    <n v="25"/>
    <x v="0"/>
    <x v="2"/>
    <x v="2"/>
    <n v="26.4"/>
    <s v="erichnef"/>
    <s v="MHELLERM"/>
    <s v="UK - ECTRL - Continental Power Book"/>
    <x v="3"/>
    <x v="3"/>
    <n v="109437.1"/>
    <d v="2001-08-01T00:00:00"/>
  </r>
  <r>
    <x v="0"/>
    <x v="2"/>
    <x v="1"/>
    <x v="1"/>
    <n v="775"/>
    <n v="1323529"/>
    <d v="2001-06-01T04:24:15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45"/>
    <s v="PALLANCY"/>
    <s v="MHELLERM"/>
    <s v="UK - ECTRL - Continental Power Book"/>
    <x v="3"/>
    <x v="3"/>
    <n v="109438.1"/>
    <d v="2001-08-01T00:00:00"/>
  </r>
  <r>
    <x v="0"/>
    <x v="0"/>
    <x v="0"/>
    <x v="0"/>
    <n v="10"/>
    <n v="1323532"/>
    <d v="2001-06-01T04:27:36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LMEDESK1"/>
    <s v="BMARCHAN"/>
    <s v="Enron Metals Trading System"/>
    <x v="0"/>
    <x v="0"/>
    <n v="2162672"/>
    <m/>
  </r>
  <r>
    <x v="0"/>
    <x v="0"/>
    <x v="0"/>
    <x v="0"/>
    <n v="20"/>
    <n v="1323534"/>
    <d v="2001-06-01T04:29:4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VANDESBO"/>
    <s v="JGORDON1"/>
    <s v="Enron Metals Trading System"/>
    <x v="0"/>
    <x v="0"/>
    <n v="2162683"/>
    <m/>
  </r>
  <r>
    <x v="0"/>
    <x v="2"/>
    <x v="1"/>
    <x v="1"/>
    <n v="775"/>
    <n v="1323535"/>
    <d v="2001-06-01T04:30:00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5"/>
    <s v="PALLANCY"/>
    <s v="MHELLERM"/>
    <s v="UK - ECTRL - Continental Power Book"/>
    <x v="3"/>
    <x v="3"/>
    <n v="109451.1"/>
    <d v="2001-08-01T00:00:00"/>
  </r>
  <r>
    <x v="0"/>
    <x v="0"/>
    <x v="0"/>
    <x v="0"/>
    <n v="20"/>
    <n v="1323536"/>
    <d v="2001-06-01T04:31:41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TRD11002"/>
    <s v="BMARCHAN"/>
    <s v="Enron Metals Trading System"/>
    <x v="0"/>
    <x v="0"/>
    <n v="2162689"/>
    <m/>
  </r>
  <r>
    <x v="0"/>
    <x v="0"/>
    <x v="0"/>
    <x v="0"/>
    <n v="15"/>
    <n v="1323538"/>
    <d v="2001-06-01T04:32:40"/>
    <s v="Billiton Marketing AG"/>
    <x v="0"/>
    <x v="0"/>
    <x v="0"/>
    <x v="0"/>
    <s v="Aluminum LME Registered Contract"/>
    <s v="Al LME Reg.      Contract                3 Month         USD/mt-L"/>
    <n v="15"/>
    <m/>
    <x v="0"/>
    <x v="0"/>
    <x v="0"/>
    <n v="1509"/>
    <s v="ADM94436"/>
    <s v="BMARCHAN"/>
    <s v="Enron Metals Trading System"/>
    <x v="0"/>
    <x v="0"/>
    <n v="2162697"/>
    <m/>
  </r>
  <r>
    <x v="0"/>
    <x v="0"/>
    <x v="0"/>
    <x v="0"/>
    <n v="10"/>
    <n v="1323539"/>
    <d v="2001-06-01T04:3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ADM51397"/>
    <s v="BMARCHAN"/>
    <s v="Enron Metals Trading System"/>
    <x v="0"/>
    <x v="0"/>
    <n v="2162699"/>
    <m/>
  </r>
  <r>
    <x v="0"/>
    <x v="0"/>
    <x v="0"/>
    <x v="0"/>
    <n v="2"/>
    <n v="1323541"/>
    <d v="2001-06-01T04:33:58"/>
    <s v="ABN AMRO Futures Limited"/>
    <x v="0"/>
    <x v="0"/>
    <x v="0"/>
    <x v="0"/>
    <s v="Aluminum LME Registered Contract"/>
    <s v="Al LME Reg.      Contract                3 Month         USD/mt-L"/>
    <n v="2"/>
    <m/>
    <x v="0"/>
    <x v="0"/>
    <x v="0"/>
    <n v="1508"/>
    <s v="JWALSH02"/>
    <s v="BMARCHAN"/>
    <s v="Enron Metals Trading System"/>
    <x v="0"/>
    <x v="0"/>
    <n v="2162712"/>
    <m/>
  </r>
  <r>
    <x v="0"/>
    <x v="0"/>
    <x v="0"/>
    <x v="0"/>
    <n v="20"/>
    <n v="1323542"/>
    <d v="2001-06-01T04:33:59"/>
    <s v="ED &amp; F M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chashastie"/>
    <s v="JGORDON1"/>
    <s v="Enron Metals Trading System"/>
    <x v="0"/>
    <x v="0"/>
    <n v="2162714"/>
    <m/>
  </r>
  <r>
    <x v="0"/>
    <x v="0"/>
    <x v="0"/>
    <x v="0"/>
    <n v="20"/>
    <n v="1323543"/>
    <d v="2001-06-01T04:34:46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18"/>
    <m/>
  </r>
  <r>
    <x v="0"/>
    <x v="0"/>
    <x v="0"/>
    <x v="0"/>
    <n v="20"/>
    <n v="1323544"/>
    <d v="2001-06-01T04:35:13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24"/>
    <m/>
  </r>
  <r>
    <x v="0"/>
    <x v="0"/>
    <x v="0"/>
    <x v="0"/>
    <n v="10"/>
    <n v="1323545"/>
    <d v="2001-06-01T04:35:56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SIMONEVANS"/>
    <s v="BMARCHAN"/>
    <s v="Enron Metals Trading System"/>
    <x v="0"/>
    <x v="0"/>
    <n v="2162736"/>
    <m/>
  </r>
  <r>
    <x v="0"/>
    <x v="0"/>
    <x v="0"/>
    <x v="0"/>
    <n v="5"/>
    <n v="1323546"/>
    <d v="2001-06-01T04:36:42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ADM50248"/>
    <s v="ATURNER"/>
    <s v="Enron Metals Trading System"/>
    <x v="0"/>
    <x v="0"/>
    <n v="2162740"/>
    <m/>
  </r>
  <r>
    <x v="0"/>
    <x v="0"/>
    <x v="0"/>
    <x v="0"/>
    <n v="5"/>
    <n v="1323548"/>
    <d v="2001-06-01T04:37:39"/>
    <s v="Chase Manhatt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holcombe"/>
    <s v="ATURNER"/>
    <s v="Enron Metals Trading System"/>
    <x v="0"/>
    <x v="0"/>
    <n v="2162747"/>
    <m/>
  </r>
  <r>
    <x v="0"/>
    <x v="0"/>
    <x v="0"/>
    <x v="0"/>
    <n v="10"/>
    <n v="1323549"/>
    <d v="2001-06-01T04:37:51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johnmanfld"/>
    <s v="BMARCHAN"/>
    <s v="Enron Metals Trading System"/>
    <x v="0"/>
    <x v="0"/>
    <n v="2162749"/>
    <m/>
  </r>
  <r>
    <x v="0"/>
    <x v="0"/>
    <x v="0"/>
    <x v="0"/>
    <n v="18"/>
    <n v="1323550"/>
    <d v="2001-06-01T04:38:41"/>
    <s v="ABN AMRO Future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7"/>
    <s v="JWALSH02"/>
    <s v="BMARCHAN"/>
    <s v="Enron Metals Trading System"/>
    <x v="0"/>
    <x v="0"/>
    <n v="2162755"/>
    <m/>
  </r>
  <r>
    <x v="0"/>
    <x v="0"/>
    <x v="0"/>
    <x v="0"/>
    <n v="10"/>
    <n v="1323551"/>
    <d v="2001-06-01T04:38:48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870"/>
    <s v="ADM06610"/>
    <s v="JGORDON1"/>
    <s v="Enron Metals Trading System"/>
    <x v="0"/>
    <x v="0"/>
    <n v="2162757"/>
    <m/>
  </r>
  <r>
    <x v="0"/>
    <x v="0"/>
    <x v="0"/>
    <x v="0"/>
    <n v="10"/>
    <n v="1323552"/>
    <d v="2001-06-01T04:39:49"/>
    <s v="Triland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06610"/>
    <s v="BMARCHAN"/>
    <s v="Enron Metals Trading System"/>
    <x v="0"/>
    <x v="0"/>
    <n v="2162764"/>
    <m/>
  </r>
  <r>
    <x v="0"/>
    <x v="2"/>
    <x v="1"/>
    <x v="13"/>
    <n v="560"/>
    <n v="1323553"/>
    <d v="2001-06-01T04:39:49"/>
    <s v="Dynegy UK Limited"/>
    <x v="0"/>
    <x v="0"/>
    <x v="0"/>
    <x v="2"/>
    <s v="UK Power Phy Sch 5 Exc"/>
    <s v="UK Pwr Phy       445 Trans Inc BASE      Jul01           GBP/MWh"/>
    <m/>
    <n v="20"/>
    <x v="0"/>
    <x v="2"/>
    <x v="3"/>
    <n v="17.75"/>
    <s v="alexfeuer2"/>
    <s v="NJACKSON"/>
    <s v="UK-Power-Phy-Term-ECTRL-Production"/>
    <x v="6"/>
    <x v="4"/>
    <n v="109456.1"/>
    <d v="2001-07-02T00:00:00"/>
  </r>
  <r>
    <x v="0"/>
    <x v="0"/>
    <x v="0"/>
    <x v="0"/>
    <n v="5"/>
    <n v="1323556"/>
    <d v="2001-06-01T04:40:57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frawley1"/>
    <s v="BMARCHAN"/>
    <s v="Enron Metals Trading System"/>
    <x v="0"/>
    <x v="0"/>
    <n v="2162770"/>
    <m/>
  </r>
  <r>
    <x v="0"/>
    <x v="0"/>
    <x v="0"/>
    <x v="0"/>
    <n v="20"/>
    <n v="1323555"/>
    <d v="2001-06-01T04:40:5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VANDESBO"/>
    <s v="JGORDON1"/>
    <s v="Enron Metals Trading System"/>
    <x v="0"/>
    <x v="0"/>
    <n v="2162772"/>
    <m/>
  </r>
  <r>
    <x v="0"/>
    <x v="0"/>
    <x v="0"/>
    <x v="0"/>
    <n v="20"/>
    <n v="1323557"/>
    <d v="2001-06-01T04:41:26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DM51397"/>
    <s v="JGORDON1"/>
    <s v="Enron Metals Trading System"/>
    <x v="0"/>
    <x v="0"/>
    <n v="2162774"/>
    <m/>
  </r>
  <r>
    <x v="0"/>
    <x v="0"/>
    <x v="0"/>
    <x v="0"/>
    <n v="4"/>
    <n v="1323558"/>
    <d v="2001-06-01T04:41:35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73"/>
    <s v="ADM26133"/>
    <s v="BMARCHAN"/>
    <s v="Enron Metals Trading System"/>
    <x v="0"/>
    <x v="0"/>
    <n v="2162776"/>
    <m/>
  </r>
  <r>
    <x v="0"/>
    <x v="0"/>
    <x v="0"/>
    <x v="0"/>
    <n v="16"/>
    <n v="1323559"/>
    <d v="2001-06-01T04:41:58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673"/>
    <s v="johnmanfld"/>
    <s v="BMARCHAN"/>
    <s v="Enron Metals Trading System"/>
    <x v="0"/>
    <x v="0"/>
    <n v="2162778"/>
    <m/>
  </r>
  <r>
    <x v="0"/>
    <x v="0"/>
    <x v="0"/>
    <x v="0"/>
    <n v="20"/>
    <n v="1323561"/>
    <d v="2001-06-01T04:42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johnmanfld"/>
    <s v="BMARCHAN"/>
    <s v="Enron Metals Trading System"/>
    <x v="0"/>
    <x v="0"/>
    <n v="2162782"/>
    <m/>
  </r>
  <r>
    <x v="0"/>
    <x v="0"/>
    <x v="0"/>
    <x v="0"/>
    <n v="15"/>
    <n v="1323562"/>
    <d v="2001-06-01T04:42:38"/>
    <s v="Prudential Bache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6"/>
    <s v="SIMONEVANS"/>
    <s v="BMARCHAN"/>
    <s v="Enron Metals Trading System"/>
    <x v="0"/>
    <x v="0"/>
    <n v="2162784"/>
    <m/>
  </r>
  <r>
    <x v="0"/>
    <x v="0"/>
    <x v="0"/>
    <x v="0"/>
    <n v="10"/>
    <n v="1323563"/>
    <d v="2001-06-01T04:42:50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55"/>
    <s v="brotherton"/>
    <s v="JGORDON1"/>
    <s v="Enron Metals Trading System"/>
    <x v="0"/>
    <x v="0"/>
    <n v="2162786"/>
    <m/>
  </r>
  <r>
    <x v="0"/>
    <x v="0"/>
    <x v="0"/>
    <x v="0"/>
    <n v="20"/>
    <n v="1323565"/>
    <d v="2001-06-01T04:42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IMONEVANS"/>
    <s v="BMARCHAN"/>
    <s v="Enron Metals Trading System"/>
    <x v="0"/>
    <x v="0"/>
    <n v="2162790"/>
    <m/>
  </r>
  <r>
    <x v="0"/>
    <x v="0"/>
    <x v="0"/>
    <x v="0"/>
    <n v="20"/>
    <n v="1323566"/>
    <d v="2001-06-01T04:43:00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51397"/>
    <s v="BMARCHAN"/>
    <s v="Enron Metals Trading System"/>
    <x v="0"/>
    <x v="0"/>
    <n v="2162792"/>
    <m/>
  </r>
  <r>
    <x v="0"/>
    <x v="0"/>
    <x v="0"/>
    <x v="0"/>
    <n v="10"/>
    <n v="1323567"/>
    <d v="2001-06-01T04:43:10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ADM44077"/>
    <s v="BMARCHAN"/>
    <s v="Enron Metals Trading System"/>
    <x v="0"/>
    <x v="0"/>
    <n v="2162801"/>
    <m/>
  </r>
  <r>
    <x v="0"/>
    <x v="0"/>
    <x v="0"/>
    <x v="0"/>
    <n v="10"/>
    <n v="1323568"/>
    <d v="2001-06-01T04:43:15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johnmanfld"/>
    <s v="BMARCHAN"/>
    <s v="Enron Metals Trading System"/>
    <x v="0"/>
    <x v="0"/>
    <n v="2162806"/>
    <m/>
  </r>
  <r>
    <x v="0"/>
    <x v="0"/>
    <x v="0"/>
    <x v="0"/>
    <n v="20"/>
    <n v="1323569"/>
    <d v="2001-06-01T04:43:1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804"/>
    <m/>
  </r>
  <r>
    <x v="0"/>
    <x v="0"/>
    <x v="0"/>
    <x v="0"/>
    <n v="20"/>
    <n v="1323571"/>
    <d v="2001-06-01T04:43:2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2810"/>
    <m/>
  </r>
  <r>
    <x v="0"/>
    <x v="0"/>
    <x v="0"/>
    <x v="0"/>
    <n v="20"/>
    <n v="1323572"/>
    <d v="2001-06-01T04:43:34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ADM06610"/>
    <s v="BMARCHAN"/>
    <s v="Enron Metals Trading System"/>
    <x v="0"/>
    <x v="0"/>
    <n v="2162812"/>
    <m/>
  </r>
  <r>
    <x v="0"/>
    <x v="0"/>
    <x v="0"/>
    <x v="0"/>
    <n v="20"/>
    <n v="1323573"/>
    <d v="2001-06-01T04:43:48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51397"/>
    <s v="BMARCHAN"/>
    <s v="Enron Metals Trading System"/>
    <x v="0"/>
    <x v="0"/>
    <n v="2162814"/>
    <m/>
  </r>
  <r>
    <x v="0"/>
    <x v="2"/>
    <x v="1"/>
    <x v="14"/>
    <n v="700"/>
    <n v="1323574"/>
    <d v="2001-06-01T04:43:58"/>
    <s v="Axia Energy Europe Limited"/>
    <x v="0"/>
    <x v="0"/>
    <x v="0"/>
    <x v="2"/>
    <s v="UK Power Phy Sch 5 Exc"/>
    <s v="UK Pwr Phy       445 Trans Inc BASE      Sep01           GBP/MWh"/>
    <n v="20"/>
    <m/>
    <x v="0"/>
    <x v="2"/>
    <x v="3"/>
    <n v="19.8"/>
    <s v="rupestanna"/>
    <s v="NJACKSON"/>
    <s v="UK-Power-Phy-Term-ECTRL-Production"/>
    <x v="6"/>
    <x v="4"/>
    <n v="109460.1"/>
    <d v="2001-08-27T00:00:00"/>
  </r>
  <r>
    <x v="0"/>
    <x v="0"/>
    <x v="0"/>
    <x v="0"/>
    <n v="20"/>
    <n v="1323575"/>
    <d v="2001-06-01T04:44:03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818"/>
    <m/>
  </r>
  <r>
    <x v="0"/>
    <x v="0"/>
    <x v="0"/>
    <x v="0"/>
    <n v="4"/>
    <n v="1323576"/>
    <d v="2001-06-01T04:44:30"/>
    <s v="GNI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59084"/>
    <s v="BMARCHAN"/>
    <s v="Enron Metals Trading System"/>
    <x v="0"/>
    <x v="0"/>
    <n v="2162820"/>
    <m/>
  </r>
  <r>
    <x v="0"/>
    <x v="0"/>
    <x v="0"/>
    <x v="0"/>
    <n v="6"/>
    <n v="1323577"/>
    <d v="2001-06-01T04:44:39"/>
    <s v="ABN AMRO Futures Limited"/>
    <x v="0"/>
    <x v="0"/>
    <x v="0"/>
    <x v="0"/>
    <s v="Aluminum LME Registered Contract"/>
    <s v="Al LME Reg.      Contract                3 Month         USD/mt-L"/>
    <m/>
    <n v="6"/>
    <x v="0"/>
    <x v="0"/>
    <x v="0"/>
    <n v="1506"/>
    <s v="JWALSH02"/>
    <s v="BMARCHAN"/>
    <s v="Enron Metals Trading System"/>
    <x v="0"/>
    <x v="0"/>
    <n v="2162824"/>
    <m/>
  </r>
  <r>
    <x v="0"/>
    <x v="0"/>
    <x v="0"/>
    <x v="0"/>
    <n v="10"/>
    <n v="1323578"/>
    <d v="2001-06-01T04:45:14"/>
    <s v="Alusuisse Trading AG"/>
    <x v="0"/>
    <x v="0"/>
    <x v="0"/>
    <x v="0"/>
    <s v="Aluminum LME Registered Contract"/>
    <s v="Al LME Reg.      Contract                05Jun01         USD/mt-L"/>
    <m/>
    <n v="10"/>
    <x v="0"/>
    <x v="0"/>
    <x v="0"/>
    <n v="1489.5"/>
    <s v="ADM11909"/>
    <s v="BMARCHAN"/>
    <s v="Enron Metals Trading System"/>
    <x v="0"/>
    <x v="0"/>
    <n v="2162827"/>
    <d v="2001-06-05T21:00:00"/>
  </r>
  <r>
    <x v="1"/>
    <x v="4"/>
    <x v="0"/>
    <x v="0"/>
    <n v="50000"/>
    <n v="1323579"/>
    <d v="2001-06-01T04:45:2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tlavin3242"/>
    <s v="GWHALLE"/>
    <s v="WTI-GW-NXC2"/>
    <x v="5"/>
    <x v="1"/>
    <n v="111628"/>
    <d v="2001-07-01T00:00:00"/>
  </r>
  <r>
    <x v="0"/>
    <x v="0"/>
    <x v="0"/>
    <x v="0"/>
    <n v="20"/>
    <n v="1323582"/>
    <d v="2001-06-01T04:49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06610"/>
    <s v="BMARCHAN"/>
    <s v="Enron Metals Trading System"/>
    <x v="0"/>
    <x v="0"/>
    <n v="2162839"/>
    <m/>
  </r>
  <r>
    <x v="0"/>
    <x v="0"/>
    <x v="0"/>
    <x v="0"/>
    <n v="6"/>
    <n v="1323583"/>
    <d v="2001-06-01T04:51:22"/>
    <s v="Newco AG"/>
    <x v="0"/>
    <x v="0"/>
    <x v="0"/>
    <x v="0"/>
    <s v="Aluminum LME Registered Contract"/>
    <s v="Al LME Reg.      Contract                05Jun01         USD/mt-L"/>
    <m/>
    <n v="6"/>
    <x v="0"/>
    <x v="0"/>
    <x v="0"/>
    <n v="1489.5"/>
    <s v="ADM85241"/>
    <s v="BMARCHAN"/>
    <s v="Enron Metals Trading System"/>
    <x v="0"/>
    <x v="0"/>
    <n v="2162849"/>
    <d v="2001-06-05T21:00:00"/>
  </r>
  <r>
    <x v="0"/>
    <x v="0"/>
    <x v="0"/>
    <x v="0"/>
    <n v="14"/>
    <n v="1323584"/>
    <d v="2001-06-01T04:51:31"/>
    <s v="Sogemin Metals Ltd."/>
    <x v="0"/>
    <x v="0"/>
    <x v="0"/>
    <x v="0"/>
    <s v="Aluminum LME Registered Contract"/>
    <s v="Al LME Reg.      Contract                3 Month         USD/mt-L"/>
    <m/>
    <n v="14"/>
    <x v="0"/>
    <x v="0"/>
    <x v="0"/>
    <n v="1506"/>
    <s v="TRD01018"/>
    <s v="BMARCHAN"/>
    <s v="Enron Metals Trading System"/>
    <x v="0"/>
    <x v="0"/>
    <n v="2162851"/>
    <m/>
  </r>
  <r>
    <x v="0"/>
    <x v="2"/>
    <x v="1"/>
    <x v="15"/>
    <n v="9125"/>
    <n v="1323585"/>
    <d v="2001-06-01T04:52:09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15"/>
    <s v="ungermany"/>
    <s v="AMANCEBO"/>
    <s v="UK - ECTRL - Continental Power Book"/>
    <x v="3"/>
    <x v="3"/>
    <n v="109467.1"/>
    <d v="2002-01-01T00:00:00"/>
  </r>
  <r>
    <x v="0"/>
    <x v="0"/>
    <x v="0"/>
    <x v="0"/>
    <n v="100"/>
    <n v="1323587"/>
    <d v="2001-06-01T04:53:40"/>
    <s v="J. Aron &amp; Company"/>
    <x v="0"/>
    <x v="0"/>
    <x v="0"/>
    <x v="0"/>
    <s v="Aluminum LME Registered Contract"/>
    <s v="Al LME Reg.      Contract                15Aug01         USD/mt-L"/>
    <n v="100"/>
    <m/>
    <x v="0"/>
    <x v="0"/>
    <x v="0"/>
    <n v="1503"/>
    <s v="VANDESBO"/>
    <s v="GRANKINE"/>
    <s v="Enron Metals Trading System"/>
    <x v="0"/>
    <x v="0"/>
    <n v="2162857"/>
    <d v="2001-08-15T00:00:00"/>
  </r>
  <r>
    <x v="0"/>
    <x v="0"/>
    <x v="0"/>
    <x v="0"/>
    <n v="100"/>
    <n v="1323588"/>
    <d v="2001-06-01T04:53:40"/>
    <s v="J. Aron &amp; Company"/>
    <x v="0"/>
    <x v="0"/>
    <x v="0"/>
    <x v="0"/>
    <s v="Aluminum LME Registered Contract"/>
    <s v="Al LME Reg.      Contract                3 Month         USD/mt-L"/>
    <m/>
    <n v="100"/>
    <x v="0"/>
    <x v="0"/>
    <x v="0"/>
    <n v="1506.25"/>
    <s v="VANDESBO"/>
    <s v="GRANKINE"/>
    <s v="Enron Metals Trading System"/>
    <x v="0"/>
    <x v="0"/>
    <n v="2162859"/>
    <m/>
  </r>
  <r>
    <x v="0"/>
    <x v="0"/>
    <x v="0"/>
    <x v="0"/>
    <n v="2"/>
    <n v="1323589"/>
    <d v="2001-06-01T04:55:28"/>
    <s v="Refco Investments Services Pte Ltd"/>
    <x v="0"/>
    <x v="0"/>
    <x v="0"/>
    <x v="0"/>
    <s v="Lead LME Registered Contract"/>
    <s v="Lead LME Reg.    Contract                3 Month         USD/mt-L"/>
    <m/>
    <n v="2"/>
    <x v="0"/>
    <x v="0"/>
    <x v="0"/>
    <n v="465"/>
    <s v="refmetal"/>
    <s v="JGORDON1"/>
    <s v="Enron Metals Trading System"/>
    <x v="0"/>
    <x v="0"/>
    <n v="2162871"/>
    <m/>
  </r>
  <r>
    <x v="0"/>
    <x v="0"/>
    <x v="0"/>
    <x v="0"/>
    <n v="17"/>
    <n v="1323590"/>
    <d v="2001-06-01T04:56:15"/>
    <s v="Standard Bank London Limited"/>
    <x v="0"/>
    <x v="0"/>
    <x v="0"/>
    <x v="0"/>
    <s v="Copper LME Registered Contract"/>
    <s v="Cu LME Reg.      Contract                3 Month         USD/mt-L"/>
    <m/>
    <n v="17"/>
    <x v="0"/>
    <x v="0"/>
    <x v="0"/>
    <n v="1673"/>
    <s v="PHILLIPSM"/>
    <s v="BMARCHAN"/>
    <s v="Enron Metals Trading System"/>
    <x v="0"/>
    <x v="0"/>
    <n v="2162877"/>
    <m/>
  </r>
  <r>
    <x v="0"/>
    <x v="0"/>
    <x v="0"/>
    <x v="0"/>
    <n v="20"/>
    <n v="1323591"/>
    <d v="2001-06-01T04:56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2879"/>
    <m/>
  </r>
  <r>
    <x v="0"/>
    <x v="0"/>
    <x v="0"/>
    <x v="0"/>
    <n v="3"/>
    <n v="1323593"/>
    <d v="2001-06-01T04:56:43"/>
    <s v="Barclays Bank PLC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pridielrp"/>
    <s v="BMARCHAN"/>
    <s v="Enron Metals Trading System"/>
    <x v="0"/>
    <x v="0"/>
    <n v="2162883"/>
    <m/>
  </r>
  <r>
    <x v="0"/>
    <x v="0"/>
    <x v="0"/>
    <x v="0"/>
    <n v="20"/>
    <n v="1323592"/>
    <d v="2001-06-01T04:56:43"/>
    <s v="Marc Rich Investment Lt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ADM44077"/>
    <s v="ATURNER"/>
    <s v="Enron Metals Trading System"/>
    <x v="0"/>
    <x v="0"/>
    <n v="2162881"/>
    <m/>
  </r>
  <r>
    <x v="0"/>
    <x v="0"/>
    <x v="0"/>
    <x v="0"/>
    <n v="20"/>
    <n v="1323594"/>
    <d v="2001-06-01T04:57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VANDESBO"/>
    <s v="BMARCHAN"/>
    <s v="Enron Metals Trading System"/>
    <x v="0"/>
    <x v="0"/>
    <n v="2162885"/>
    <m/>
  </r>
  <r>
    <x v="0"/>
    <x v="0"/>
    <x v="0"/>
    <x v="0"/>
    <n v="10"/>
    <n v="1323595"/>
    <d v="2001-06-01T04:57:33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43"/>
    <s v="brotherton"/>
    <s v="JGORDON1"/>
    <s v="Enron Metals Trading System"/>
    <x v="0"/>
    <x v="0"/>
    <n v="2162887"/>
    <m/>
  </r>
  <r>
    <x v="0"/>
    <x v="2"/>
    <x v="1"/>
    <x v="16"/>
    <n v="3640"/>
    <n v="1323596"/>
    <d v="2001-06-01T04:58:16"/>
    <s v="TotalFinaElf Gas and Power Limited"/>
    <x v="0"/>
    <x v="0"/>
    <x v="0"/>
    <x v="2"/>
    <s v="UK Power Phy Sch 5 Exc"/>
    <s v="UK Pwr Phy       445 Trans Inc BASE      Win 01          GBP/MWh"/>
    <n v="20"/>
    <m/>
    <x v="0"/>
    <x v="2"/>
    <x v="3"/>
    <n v="21.61"/>
    <s v="SATNAMBA"/>
    <s v="NJACKSON"/>
    <s v="UK-Power-Phy-Term-ECTRL-Production"/>
    <x v="6"/>
    <x v="4"/>
    <n v="109469.1"/>
    <d v="2001-10-01T00:00:00"/>
  </r>
  <r>
    <x v="0"/>
    <x v="0"/>
    <x v="0"/>
    <x v="0"/>
    <n v="10"/>
    <n v="1323597"/>
    <d v="2001-06-01T04:58:27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dogturds"/>
    <s v="BMARCHAN"/>
    <s v="Enron Metals Trading System"/>
    <x v="0"/>
    <x v="0"/>
    <n v="2162889"/>
    <m/>
  </r>
  <r>
    <x v="0"/>
    <x v="2"/>
    <x v="1"/>
    <x v="16"/>
    <n v="3640"/>
    <n v="1323599"/>
    <d v="2001-06-01T04:58:57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3"/>
    <s v="rupestanna"/>
    <s v="NJACKSON"/>
    <s v="UK-Power-Phy-Term-ECTRL-Production"/>
    <x v="6"/>
    <x v="4"/>
    <n v="109470.1"/>
    <d v="2002-09-30T00:00:00"/>
  </r>
  <r>
    <x v="0"/>
    <x v="0"/>
    <x v="0"/>
    <x v="0"/>
    <n v="10"/>
    <n v="1323601"/>
    <d v="2001-06-01T04:59:12"/>
    <s v="Carr Futures, Inc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frawley1"/>
    <s v="ATURNER"/>
    <s v="Enron Metals Trading System"/>
    <x v="0"/>
    <x v="0"/>
    <n v="2162895"/>
    <m/>
  </r>
  <r>
    <x v="0"/>
    <x v="0"/>
    <x v="0"/>
    <x v="0"/>
    <n v="20"/>
    <n v="1323602"/>
    <d v="2001-06-01T04:59:4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2897"/>
    <m/>
  </r>
  <r>
    <x v="0"/>
    <x v="0"/>
    <x v="0"/>
    <x v="0"/>
    <n v="8"/>
    <n v="1323603"/>
    <d v="2001-06-01T04:59:52"/>
    <s v="Simsen Metals Company Limited"/>
    <x v="0"/>
    <x v="0"/>
    <x v="0"/>
    <x v="0"/>
    <s v="Tin LME Registered Contract"/>
    <s v="Tin LME Reg.     Contract                3 Month         USD/mt-L"/>
    <m/>
    <n v="8"/>
    <x v="0"/>
    <x v="4"/>
    <x v="0"/>
    <n v="4855"/>
    <s v="ADM37670"/>
    <s v="JGORDON1"/>
    <s v="Enron Metals Trading System"/>
    <x v="0"/>
    <x v="0"/>
    <n v="2162899"/>
    <m/>
  </r>
  <r>
    <x v="0"/>
    <x v="0"/>
    <x v="0"/>
    <x v="0"/>
    <n v="20"/>
    <n v="1323604"/>
    <d v="2001-06-01T05:01:22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TRD01018"/>
    <s v="BMARCHAN"/>
    <s v="Enron Metals Trading System"/>
    <x v="0"/>
    <x v="0"/>
    <n v="2162911"/>
    <m/>
  </r>
  <r>
    <x v="0"/>
    <x v="0"/>
    <x v="0"/>
    <x v="0"/>
    <n v="10"/>
    <n v="1323605"/>
    <d v="2001-06-01T05:01:33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EGENDS1"/>
    <s v="ATURNER"/>
    <s v="Enron Metals Trading System"/>
    <x v="0"/>
    <x v="0"/>
    <n v="2162913"/>
    <m/>
  </r>
  <r>
    <x v="0"/>
    <x v="2"/>
    <x v="1"/>
    <x v="16"/>
    <n v="3640"/>
    <n v="1323606"/>
    <d v="2001-06-01T05:01:58"/>
    <s v="British Energy Power and Energy Trading Ltd."/>
    <x v="0"/>
    <x v="0"/>
    <x v="0"/>
    <x v="2"/>
    <s v="UK Power Phy Sch 5 Exc"/>
    <s v="UK Pwr Phy       445 Trans Inc BASE      Sum 02          GBP/MWh"/>
    <n v="20"/>
    <m/>
    <x v="0"/>
    <x v="2"/>
    <x v="3"/>
    <n v="18.420000000000002"/>
    <s v="Mortimer"/>
    <s v="NJACKSON"/>
    <s v="UK-Power-Phy-Term-ECTRL-Production"/>
    <x v="6"/>
    <x v="4"/>
    <n v="109474.1"/>
    <d v="2002-04-01T00:00:00"/>
  </r>
  <r>
    <x v="0"/>
    <x v="2"/>
    <x v="1"/>
    <x v="16"/>
    <n v="3640"/>
    <n v="1323607"/>
    <d v="2001-06-01T05:02:38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"/>
    <s v="rupestanna"/>
    <s v="NJACKSON"/>
    <s v="UK-Power-Phy-Term-ECTRL-Production"/>
    <x v="6"/>
    <x v="4"/>
    <n v="109475.1"/>
    <d v="2002-09-30T00:00:00"/>
  </r>
  <r>
    <x v="0"/>
    <x v="0"/>
    <x v="0"/>
    <x v="0"/>
    <n v="18"/>
    <n v="1323608"/>
    <d v="2001-06-01T05:03:42"/>
    <s v="Amalgamated Metal Trading Limited"/>
    <x v="0"/>
    <x v="0"/>
    <x v="0"/>
    <x v="0"/>
    <s v="Lead LME Registered Contract"/>
    <s v="Lead LME Reg.    Contract                3 Month         USD/mt-L"/>
    <m/>
    <n v="18"/>
    <x v="0"/>
    <x v="0"/>
    <x v="0"/>
    <n v="463"/>
    <s v="atkinsjs"/>
    <s v="JGORDON1"/>
    <s v="Enron Metals Trading System"/>
    <x v="0"/>
    <x v="0"/>
    <n v="2162915"/>
    <m/>
  </r>
  <r>
    <x v="0"/>
    <x v="2"/>
    <x v="1"/>
    <x v="13"/>
    <n v="560"/>
    <n v="1323610"/>
    <d v="2001-06-01T05:04:10"/>
    <s v="Axia Energy Europe Limited"/>
    <x v="0"/>
    <x v="0"/>
    <x v="0"/>
    <x v="2"/>
    <s v="UK Power Phy Sch 5 Exc"/>
    <s v="UK Pwr Phy       445 Trans Inc BASE      Aug01           GBP/MWh"/>
    <n v="20"/>
    <m/>
    <x v="0"/>
    <x v="2"/>
    <x v="3"/>
    <n v="17.7"/>
    <s v="rupestanna"/>
    <s v="NJACKSON"/>
    <s v="UK-Power-Phy-Term-ECTRL-Production"/>
    <x v="6"/>
    <x v="4"/>
    <n v="109477.1"/>
    <d v="2001-07-30T00:00:00"/>
  </r>
  <r>
    <x v="0"/>
    <x v="0"/>
    <x v="0"/>
    <x v="0"/>
    <n v="20"/>
    <n v="1323611"/>
    <d v="2001-06-01T05:04:25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919"/>
    <m/>
  </r>
  <r>
    <x v="0"/>
    <x v="0"/>
    <x v="0"/>
    <x v="0"/>
    <n v="18"/>
    <n v="1323612"/>
    <d v="2001-06-01T05:05:23"/>
    <s v="Carr Futures, Inc"/>
    <x v="0"/>
    <x v="0"/>
    <x v="0"/>
    <x v="0"/>
    <s v="Aluminum LME Registered Contract"/>
    <s v="Al LME Reg.      Contract                3 Month         USD/mt-L"/>
    <n v="18"/>
    <m/>
    <x v="0"/>
    <x v="0"/>
    <x v="0"/>
    <n v="1503"/>
    <s v="msquires"/>
    <s v="BMARCHAN"/>
    <s v="Enron Metals Trading System"/>
    <x v="0"/>
    <x v="0"/>
    <n v="2162921"/>
    <m/>
  </r>
  <r>
    <x v="0"/>
    <x v="0"/>
    <x v="0"/>
    <x v="0"/>
    <n v="1"/>
    <n v="1323613"/>
    <d v="2001-06-01T05:07:38"/>
    <s v="Refco Overseas Ltd"/>
    <x v="0"/>
    <x v="0"/>
    <x v="0"/>
    <x v="0"/>
    <s v="Tin LME Registered Contract"/>
    <s v="Tin LME Reg.     Contract                3 Month         USD/mt-L"/>
    <m/>
    <n v="1"/>
    <x v="0"/>
    <x v="4"/>
    <x v="0"/>
    <n v="4865"/>
    <s v="marknunn1"/>
    <s v="JGORDON1"/>
    <s v="Enron Metals Trading System"/>
    <x v="0"/>
    <x v="0"/>
    <n v="2162927"/>
    <m/>
  </r>
  <r>
    <x v="0"/>
    <x v="0"/>
    <x v="0"/>
    <x v="0"/>
    <n v="20"/>
    <n v="1323614"/>
    <d v="2001-06-01T05:09:1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936"/>
    <m/>
  </r>
  <r>
    <x v="0"/>
    <x v="0"/>
    <x v="0"/>
    <x v="0"/>
    <n v="20"/>
    <n v="1323615"/>
    <d v="2001-06-01T05:10:2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3"/>
    <s v="HART1201"/>
    <s v="JGORDON1"/>
    <s v="Enron Metals Trading System"/>
    <x v="0"/>
    <x v="0"/>
    <n v="2162941"/>
    <m/>
  </r>
  <r>
    <x v="0"/>
    <x v="0"/>
    <x v="0"/>
    <x v="0"/>
    <n v="2"/>
    <n v="1323616"/>
    <d v="2001-06-01T05:19:2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marknunn1"/>
    <s v="BMARCHAN"/>
    <s v="Enron Metals Trading System"/>
    <x v="0"/>
    <x v="0"/>
    <n v="2162976"/>
    <m/>
  </r>
  <r>
    <x v="1"/>
    <x v="4"/>
    <x v="0"/>
    <x v="0"/>
    <n v="50000"/>
    <n v="1323617"/>
    <d v="2001-06-01T05:19:40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tlavin3242"/>
    <s v="GWHALLE"/>
    <s v="WTI-GW-NXC2"/>
    <x v="5"/>
    <x v="1"/>
    <n v="111637"/>
    <d v="2001-07-01T00:00:00"/>
  </r>
  <r>
    <x v="0"/>
    <x v="0"/>
    <x v="0"/>
    <x v="0"/>
    <n v="14"/>
    <n v="1323618"/>
    <d v="2001-06-01T05:19:50"/>
    <s v="J. Aron &amp; Company"/>
    <x v="0"/>
    <x v="0"/>
    <x v="0"/>
    <x v="0"/>
    <s v="Copper LME Registered Contract"/>
    <s v="Cu LME Reg.      Contract                3 Month         USD/mt-L"/>
    <n v="14"/>
    <m/>
    <x v="0"/>
    <x v="0"/>
    <x v="0"/>
    <n v="1673"/>
    <s v="VANDESBO"/>
    <s v="BMARCHAN"/>
    <s v="Enron Metals Trading System"/>
    <x v="0"/>
    <x v="0"/>
    <n v="2162978"/>
    <m/>
  </r>
  <r>
    <x v="0"/>
    <x v="0"/>
    <x v="0"/>
    <x v="0"/>
    <n v="20"/>
    <n v="1323619"/>
    <d v="2001-06-01T05:20:48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38"/>
    <s v="WHISKERS"/>
    <s v="ATURNER"/>
    <s v="Enron Metals Trading System"/>
    <x v="0"/>
    <x v="0"/>
    <n v="2162982"/>
    <m/>
  </r>
  <r>
    <x v="0"/>
    <x v="0"/>
    <x v="0"/>
    <x v="0"/>
    <n v="6"/>
    <n v="1323620"/>
    <d v="2001-06-01T05:22:41"/>
    <s v="ED &amp; F Man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45"/>
    <s v="chashastie"/>
    <s v="ATURNER"/>
    <s v="Enron Metals Trading System"/>
    <x v="0"/>
    <x v="0"/>
    <n v="2162985"/>
    <m/>
  </r>
  <r>
    <x v="0"/>
    <x v="0"/>
    <x v="0"/>
    <x v="0"/>
    <n v="20"/>
    <n v="1323622"/>
    <d v="2001-06-01T05:24:21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82741"/>
    <s v="BMARCHAN"/>
    <s v="Enron Metals Trading System"/>
    <x v="0"/>
    <x v="0"/>
    <n v="2162993"/>
    <m/>
  </r>
  <r>
    <x v="0"/>
    <x v="0"/>
    <x v="0"/>
    <x v="0"/>
    <n v="20"/>
    <n v="1323623"/>
    <d v="2001-06-01T05:24:3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4"/>
    <s v="DANP1202"/>
    <s v="JGORDON1"/>
    <s v="Enron Metals Trading System"/>
    <x v="0"/>
    <x v="0"/>
    <n v="2162995"/>
    <m/>
  </r>
  <r>
    <x v="0"/>
    <x v="3"/>
    <x v="0"/>
    <x v="7"/>
    <n v="150000"/>
    <n v="1323624"/>
    <d v="2001-06-01T05:24:4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"/>
    <s v="christoph"/>
    <s v="CMAHONE"/>
    <s v="UK - ECTRIC - Lite Gasoil"/>
    <x v="5"/>
    <x v="4"/>
    <n v="111638"/>
    <d v="2001-06-01T00:00:00"/>
  </r>
  <r>
    <x v="0"/>
    <x v="0"/>
    <x v="0"/>
    <x v="0"/>
    <n v="10"/>
    <n v="1323625"/>
    <d v="2001-06-01T05:24:52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51397"/>
    <s v="BMARCHAN"/>
    <s v="Enron Metals Trading System"/>
    <x v="0"/>
    <x v="0"/>
    <n v="2162999"/>
    <m/>
  </r>
  <r>
    <x v="0"/>
    <x v="0"/>
    <x v="0"/>
    <x v="0"/>
    <n v="10"/>
    <n v="1323626"/>
    <d v="2001-06-01T05:27:02"/>
    <s v="ABB Treasury Center (Sweden) AB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82741"/>
    <s v="BMARCHAN"/>
    <s v="Enron Metals Trading System"/>
    <x v="0"/>
    <x v="0"/>
    <n v="2163003"/>
    <m/>
  </r>
  <r>
    <x v="1"/>
    <x v="1"/>
    <x v="0"/>
    <x v="1"/>
    <n v="232500"/>
    <n v="1323627"/>
    <d v="2001-06-01T05:32:17"/>
    <s v="Aquila Risk Management Corporation"/>
    <x v="0"/>
    <x v="0"/>
    <x v="0"/>
    <x v="1"/>
    <s v="US Gas Fin Swap"/>
    <s v="US Gas Swap      Nymex                   Jul01           USD/MM"/>
    <m/>
    <n v="7500"/>
    <x v="0"/>
    <x v="1"/>
    <x v="0"/>
    <n v="3.8250000000000002"/>
    <s v="AQUILA1074"/>
    <s v="JARNOLD"/>
    <s v="NG-Price"/>
    <x v="1"/>
    <x v="1"/>
    <s v="VD8613.1"/>
    <d v="2001-07-01T21:00:00"/>
  </r>
  <r>
    <x v="0"/>
    <x v="3"/>
    <x v="0"/>
    <x v="17"/>
    <e v="#N/A"/>
    <n v="1323628"/>
    <d v="2001-06-01T05:32:59"/>
    <s v="Hess Energy Trading Company UK Limited as agents for Hess Energy Trading Company LLC"/>
    <x v="0"/>
    <x v="0"/>
    <x v="0"/>
    <x v="3"/>
    <s v="Gasoline/Brent Crk"/>
    <s v="Euro Mogas Crk   PULvBrent               Jul-Sep01       USD/bl/m"/>
    <m/>
    <n v="5000"/>
    <x v="0"/>
    <x v="10"/>
    <x v="0"/>
    <n v="6.75"/>
    <s v="peglerjo"/>
    <s v="JSPENCER"/>
    <s v="UK-ECTRIC-European Unleaded (Tonnes)"/>
    <x v="1"/>
    <x v="4"/>
    <s v="VE0323"/>
    <d v="2001-07-01T00:00:00"/>
  </r>
  <r>
    <x v="0"/>
    <x v="0"/>
    <x v="0"/>
    <x v="0"/>
    <n v="22"/>
    <n v="1323629"/>
    <d v="2001-06-01T05:36:43"/>
    <s v="J. Aron &amp; Company"/>
    <x v="0"/>
    <x v="0"/>
    <x v="0"/>
    <x v="0"/>
    <s v="Aluminum LME Registered Contract"/>
    <s v="Al LME Reg.      Contract                3 Month         USD/mt-L"/>
    <n v="22"/>
    <m/>
    <x v="0"/>
    <x v="0"/>
    <x v="0"/>
    <n v="1504"/>
    <s v="VANDESBO"/>
    <s v="BMARCHAN"/>
    <s v="Enron Metals Trading System"/>
    <x v="0"/>
    <x v="0"/>
    <n v="2163033"/>
    <m/>
  </r>
  <r>
    <x v="0"/>
    <x v="0"/>
    <x v="0"/>
    <x v="0"/>
    <n v="20"/>
    <n v="1323630"/>
    <d v="2001-06-01T05:38:20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94436"/>
    <s v="BMARCHAN"/>
    <s v="Enron Metals Trading System"/>
    <x v="0"/>
    <x v="0"/>
    <n v="2163037"/>
    <m/>
  </r>
  <r>
    <x v="0"/>
    <x v="0"/>
    <x v="0"/>
    <x v="0"/>
    <n v="6"/>
    <n v="1323631"/>
    <d v="2001-06-01T05:39:36"/>
    <s v="Standard Bank London Limited"/>
    <x v="0"/>
    <x v="0"/>
    <x v="0"/>
    <x v="0"/>
    <s v="Copper LME Registered Contract"/>
    <s v="Cu LME Reg.      Contract                3 Month         USD/mt-L"/>
    <m/>
    <n v="6"/>
    <x v="0"/>
    <x v="0"/>
    <x v="0"/>
    <n v="1675"/>
    <s v="PHILLIPSM"/>
    <s v="BMARCHAN"/>
    <s v="Enron Metals Trading System"/>
    <x v="0"/>
    <x v="0"/>
    <n v="2163039"/>
    <m/>
  </r>
  <r>
    <x v="0"/>
    <x v="0"/>
    <x v="0"/>
    <x v="0"/>
    <n v="20"/>
    <n v="1323632"/>
    <d v="2001-06-01T05:44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3058"/>
    <m/>
  </r>
  <r>
    <x v="0"/>
    <x v="0"/>
    <x v="0"/>
    <x v="0"/>
    <n v="5"/>
    <n v="1323633"/>
    <d v="2001-06-01T05:49:53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37.5"/>
    <s v="jfroome1"/>
    <s v="ATURNER"/>
    <s v="Enron Metals Trading System"/>
    <x v="0"/>
    <x v="0"/>
    <n v="2163071"/>
    <m/>
  </r>
  <r>
    <x v="0"/>
    <x v="0"/>
    <x v="0"/>
    <x v="0"/>
    <n v="20"/>
    <n v="1323634"/>
    <d v="2001-06-01T05:56:3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HART1201"/>
    <s v="BMARCHAN"/>
    <s v="Enron Metals Trading System"/>
    <x v="0"/>
    <x v="0"/>
    <n v="2163073"/>
    <m/>
  </r>
  <r>
    <x v="0"/>
    <x v="5"/>
    <x v="1"/>
    <x v="0"/>
    <n v="20"/>
    <n v="1323635"/>
    <d v="2001-06-01T05:58:30"/>
    <s v="Glencore International AG"/>
    <x v="0"/>
    <x v="0"/>
    <x v="0"/>
    <x v="5"/>
    <s v="European Alum Phy Index Rdam"/>
    <s v="Eur Al Phy Index Whs Rdm CIS Tbr         Jun01           USD/mt-L"/>
    <m/>
    <n v="20"/>
    <x v="0"/>
    <x v="11"/>
    <x v="0"/>
    <n v="26"/>
    <s v="ADM61560"/>
    <s v="SUPOT"/>
    <s v="Enron Metals Trading System"/>
    <x v="0"/>
    <x v="6"/>
    <s v="physical metals"/>
    <d v="2001-06-01T00:00:00"/>
  </r>
  <r>
    <x v="0"/>
    <x v="0"/>
    <x v="0"/>
    <x v="0"/>
    <n v="2"/>
    <n v="1323636"/>
    <d v="2001-06-01T05:59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marknunn1"/>
    <s v="BMARCHAN"/>
    <s v="Enron Metals Trading System"/>
    <x v="0"/>
    <x v="0"/>
    <n v="2163078"/>
    <m/>
  </r>
  <r>
    <x v="0"/>
    <x v="0"/>
    <x v="0"/>
    <x v="0"/>
    <n v="2"/>
    <n v="1323637"/>
    <d v="2001-06-01T05:59:53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JWALSH02"/>
    <s v="BMARCHAN"/>
    <s v="Enron Metals Trading System"/>
    <x v="0"/>
    <x v="0"/>
    <n v="2163081"/>
    <m/>
  </r>
  <r>
    <x v="0"/>
    <x v="0"/>
    <x v="0"/>
    <x v="0"/>
    <n v="10"/>
    <n v="1323638"/>
    <d v="2001-06-01T06:01:58"/>
    <s v="J. Aron &amp; Company"/>
    <x v="0"/>
    <x v="0"/>
    <x v="0"/>
    <x v="0"/>
    <s v="Alum Alloy LME Registered Contract"/>
    <s v="Al Alloy LME Reg Contract                3 Month         USD/mt-L"/>
    <m/>
    <n v="10"/>
    <x v="0"/>
    <x v="9"/>
    <x v="0"/>
    <n v="1248"/>
    <s v="VANDESBO"/>
    <s v="JGORDON1"/>
    <s v="Enron Metals Trading System"/>
    <x v="0"/>
    <x v="0"/>
    <n v="2163092"/>
    <m/>
  </r>
  <r>
    <x v="0"/>
    <x v="0"/>
    <x v="0"/>
    <x v="0"/>
    <n v="16"/>
    <n v="1323639"/>
    <d v="2001-06-01T06:02:29"/>
    <s v="Anglojam Investment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07"/>
    <s v="ADM50248"/>
    <s v="BMARCHAN"/>
    <s v="Enron Metals Trading System"/>
    <x v="0"/>
    <x v="0"/>
    <n v="2163096"/>
    <m/>
  </r>
  <r>
    <x v="0"/>
    <x v="2"/>
    <x v="1"/>
    <x v="13"/>
    <n v="560"/>
    <n v="1323640"/>
    <d v="2001-06-01T06:02:52"/>
    <s v="Cinergy Global Trading Limited"/>
    <x v="0"/>
    <x v="0"/>
    <x v="0"/>
    <x v="2"/>
    <s v="UK Power Phy Sch 5 Exc"/>
    <s v="UK Pwr Phy       445 Trans Inc BASE      Aug01           GBP/MWh"/>
    <n v="20"/>
    <m/>
    <x v="0"/>
    <x v="2"/>
    <x v="3"/>
    <n v="17.600000000000001"/>
    <s v="ROSLOVE1"/>
    <s v="NJACKSON"/>
    <s v="UK-Power-Phy-Term-ECTRL-Production"/>
    <x v="6"/>
    <x v="4"/>
    <n v="109511.1"/>
    <d v="2001-07-30T00:00:00"/>
  </r>
  <r>
    <x v="0"/>
    <x v="1"/>
    <x v="1"/>
    <x v="18"/>
    <n v="2275000"/>
    <n v="1323641"/>
    <d v="2001-06-01T06:04:47"/>
    <s v="El Paso Merchant Energy Europe Ltd"/>
    <x v="0"/>
    <x v="0"/>
    <x v="0"/>
    <x v="1"/>
    <s v="UK Gas Phy Fwd NBP"/>
    <s v="UK Gas Phy       NBP                     Jan-Mar04       p/th"/>
    <m/>
    <n v="25000"/>
    <x v="0"/>
    <x v="5"/>
    <x v="3"/>
    <n v="23.35"/>
    <s v="pxs64040"/>
    <s v="AFAIRLE"/>
    <s v="Non Affiliate Gas Book"/>
    <x v="4"/>
    <x v="3"/>
    <n v="105903"/>
    <d v="2004-01-01T00:00:00"/>
  </r>
  <r>
    <x v="0"/>
    <x v="2"/>
    <x v="0"/>
    <x v="5"/>
    <n v="290"/>
    <n v="1323642"/>
    <d v="2001-06-01T06:06:08"/>
    <s v="Akershus Kraft A/S"/>
    <x v="0"/>
    <x v="0"/>
    <x v="0"/>
    <x v="2"/>
    <s v="Nordic Power Financial Swap"/>
    <s v="Nordic Pwr Swap  SYS BASE                GB12 2001       NOK/MWh"/>
    <m/>
    <n v="10"/>
    <x v="0"/>
    <x v="2"/>
    <x v="1"/>
    <n v="222.5"/>
    <s v="ADM24258"/>
    <s v="ESEIDEL"/>
    <s v="ENE- Nordic Power Book"/>
    <x v="2"/>
    <x v="2"/>
    <n v="1323642"/>
    <d v="2001-11-05T00:00:00"/>
  </r>
  <r>
    <x v="1"/>
    <x v="1"/>
    <x v="0"/>
    <x v="1"/>
    <n v="310000"/>
    <n v="1323643"/>
    <d v="2001-06-01T06:09:28"/>
    <s v="Firm Trading Bridgeline Gas Marketing"/>
    <x v="0"/>
    <x v="0"/>
    <x v="0"/>
    <x v="1"/>
    <s v="US Gas Fin Swap"/>
    <s v="US Gas Swap      Nymex                   Jul01           USD/MM"/>
    <n v="10000"/>
    <m/>
    <x v="0"/>
    <x v="1"/>
    <x v="0"/>
    <n v="3.82"/>
    <s v="ADM84149"/>
    <s v="JARNOLD"/>
    <s v="NG-Price"/>
    <x v="1"/>
    <x v="1"/>
    <s v="VD8616.1"/>
    <d v="2001-07-01T21:00:00"/>
  </r>
  <r>
    <x v="0"/>
    <x v="0"/>
    <x v="0"/>
    <x v="0"/>
    <n v="50"/>
    <n v="1323645"/>
    <d v="2001-06-01T06:10:47"/>
    <s v="Prudential Bache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498"/>
    <s v="SIMONEVANS"/>
    <s v="GRANKINE"/>
    <s v="Enron Metals Trading System"/>
    <x v="0"/>
    <x v="0"/>
    <n v="2163126"/>
    <d v="2001-07-18T00:00:00"/>
  </r>
  <r>
    <x v="0"/>
    <x v="0"/>
    <x v="0"/>
    <x v="0"/>
    <n v="50"/>
    <n v="1323646"/>
    <d v="2001-06-01T06:10:47"/>
    <s v="Prudential Bache International Limited"/>
    <x v="0"/>
    <x v="0"/>
    <x v="0"/>
    <x v="0"/>
    <s v="Aluminum LME Registered Contract"/>
    <s v="Al LME Reg.      Contract                15Aug01         USD/mt-L"/>
    <n v="50"/>
    <m/>
    <x v="0"/>
    <x v="0"/>
    <x v="0"/>
    <n v="1503.5"/>
    <s v="SIMONEVANS"/>
    <s v="GRANKINE"/>
    <s v="Enron Metals Trading System"/>
    <x v="0"/>
    <x v="0"/>
    <n v="2163128"/>
    <d v="2001-08-15T00:00:00"/>
  </r>
  <r>
    <x v="1"/>
    <x v="2"/>
    <x v="0"/>
    <x v="0"/>
    <n v="50"/>
    <n v="1323647"/>
    <d v="2001-06-01T06:11:49"/>
    <s v="Sempra Energy Trading Corp."/>
    <x v="0"/>
    <x v="0"/>
    <x v="0"/>
    <x v="2"/>
    <s v="US East Power Fin Swap"/>
    <s v="US Pwr Fin Swap  PJM W IntC HE09-23 EPT  01Jun01         USD/MWh"/>
    <m/>
    <n v="50"/>
    <x v="0"/>
    <x v="2"/>
    <x v="0"/>
    <n v="21"/>
    <s v="robgola1"/>
    <s v="JSTEPENO"/>
    <s v="EPMI-HRLY-NE"/>
    <x v="7"/>
    <x v="1"/>
    <n v="628810.1"/>
    <d v="2001-06-01T21:00:00"/>
  </r>
  <r>
    <x v="0"/>
    <x v="0"/>
    <x v="0"/>
    <x v="0"/>
    <n v="50"/>
    <n v="1323650"/>
    <d v="2001-06-01T06:12:26"/>
    <s v="Prudential Bache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498"/>
    <s v="SIMONEVANS"/>
    <s v="GRANKINE"/>
    <s v="Enron Metals Trading System"/>
    <x v="0"/>
    <x v="0"/>
    <n v="2163138"/>
    <d v="2001-07-18T00:00:00"/>
  </r>
  <r>
    <x v="0"/>
    <x v="0"/>
    <x v="0"/>
    <x v="0"/>
    <n v="50"/>
    <n v="1323649"/>
    <d v="2001-06-01T06:12:26"/>
    <s v="Prudential Bache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492.25"/>
    <s v="SIMONEVANS"/>
    <s v="GRANKINE"/>
    <s v="Enron Metals Trading System"/>
    <x v="0"/>
    <x v="0"/>
    <n v="2163136"/>
    <d v="2001-06-20T00:00:00"/>
  </r>
  <r>
    <x v="0"/>
    <x v="1"/>
    <x v="1"/>
    <x v="7"/>
    <n v="750000"/>
    <n v="1323653"/>
    <d v="2001-06-01T06:15:13"/>
    <s v="Accord Energy Ltd."/>
    <x v="0"/>
    <x v="0"/>
    <x v="0"/>
    <x v="1"/>
    <s v="UK Gas Phy Fwd NBP"/>
    <s v="UK Gas Phy       NBP                     Sep01           p/th"/>
    <n v="25000"/>
    <m/>
    <x v="0"/>
    <x v="5"/>
    <x v="3"/>
    <n v="20.55"/>
    <s v="andygard"/>
    <s v="AFAIRLE"/>
    <s v="Non Affiliate Gas Book"/>
    <x v="4"/>
    <x v="3"/>
    <n v="105904"/>
    <d v="2001-09-01T21:00:00"/>
  </r>
  <r>
    <x v="1"/>
    <x v="1"/>
    <x v="0"/>
    <x v="1"/>
    <n v="310000"/>
    <n v="1323656"/>
    <d v="2001-06-01T06:15:58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0.1"/>
    <d v="2001-07-01T21:00:00"/>
  </r>
  <r>
    <x v="1"/>
    <x v="1"/>
    <x v="0"/>
    <x v="1"/>
    <n v="310000"/>
    <n v="1323658"/>
    <d v="2001-06-01T06:16:13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2.1"/>
    <d v="2001-07-01T21:00:00"/>
  </r>
  <r>
    <x v="0"/>
    <x v="0"/>
    <x v="0"/>
    <x v="0"/>
    <n v="4"/>
    <n v="1323659"/>
    <d v="2001-06-01T06:19:29"/>
    <s v="Societe Generale"/>
    <x v="0"/>
    <x v="0"/>
    <x v="0"/>
    <x v="0"/>
    <s v="Nickel LME Registered Contract"/>
    <s v="Ni LME Reg.      Contract                3 Month         USD/mt-L"/>
    <n v="4"/>
    <m/>
    <x v="0"/>
    <x v="3"/>
    <x v="0"/>
    <n v="6945"/>
    <s v="FBEUZELIN"/>
    <s v="ATURNER"/>
    <s v="Enron Metals Trading System"/>
    <x v="0"/>
    <x v="0"/>
    <n v="2163159"/>
    <m/>
  </r>
  <r>
    <x v="0"/>
    <x v="1"/>
    <x v="1"/>
    <x v="0"/>
    <n v="50000"/>
    <n v="1323660"/>
    <d v="2001-06-01T06:20:06"/>
    <s v="Cinergy Global Trading Limited"/>
    <x v="0"/>
    <x v="0"/>
    <x v="0"/>
    <x v="1"/>
    <s v="UK Gas Phy Fwd NBP"/>
    <s v="UK Gas Phy       NBP                     01Jun01         p/th"/>
    <m/>
    <n v="50000"/>
    <x v="0"/>
    <x v="5"/>
    <x v="3"/>
    <n v="22.65"/>
    <s v="DSTHOMAS1"/>
    <s v="MNICHOLA"/>
    <s v="Non Affiliate Gas Book"/>
    <x v="4"/>
    <x v="3"/>
    <n v="105905"/>
    <d v="2001-06-01T21:00:00"/>
  </r>
  <r>
    <x v="0"/>
    <x v="1"/>
    <x v="1"/>
    <x v="0"/>
    <n v="50000"/>
    <n v="1323661"/>
    <d v="2001-06-01T06:20:22"/>
    <s v="Alliance Gas Limited"/>
    <x v="0"/>
    <x v="0"/>
    <x v="0"/>
    <x v="1"/>
    <s v="UK Gas Phy Fwd NBP"/>
    <s v="UK Gas Phy       NBP                     01Jun01         p/th"/>
    <m/>
    <n v="50000"/>
    <x v="0"/>
    <x v="5"/>
    <x v="3"/>
    <n v="22.9"/>
    <s v="DAVIDWALK"/>
    <s v="MNICHOLA"/>
    <s v="Non Affiliate Gas Book"/>
    <x v="4"/>
    <x v="3"/>
    <n v="105906"/>
    <d v="2001-06-01T21:00:00"/>
  </r>
  <r>
    <x v="0"/>
    <x v="1"/>
    <x v="1"/>
    <x v="3"/>
    <n v="100000"/>
    <n v="1323662"/>
    <d v="2001-06-01T06:20:27"/>
    <s v="EDF Trading Limited"/>
    <x v="0"/>
    <x v="0"/>
    <x v="0"/>
    <x v="1"/>
    <s v="UK Gas Phy Fwd NBP"/>
    <s v="UK Gas Phy       NBP                     02-03Jun01      p/th"/>
    <m/>
    <n v="50000"/>
    <x v="0"/>
    <x v="5"/>
    <x v="3"/>
    <n v="21.6"/>
    <s v="CALLINAN"/>
    <s v="MNICHOLA"/>
    <s v="Non Affiliate Gas Book"/>
    <x v="4"/>
    <x v="3"/>
    <n v="105907"/>
    <d v="2001-06-02T21:00:00"/>
  </r>
  <r>
    <x v="0"/>
    <x v="0"/>
    <x v="0"/>
    <x v="0"/>
    <n v="20"/>
    <n v="1323665"/>
    <d v="2001-06-01T06:22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63163"/>
    <m/>
  </r>
  <r>
    <x v="0"/>
    <x v="0"/>
    <x v="0"/>
    <x v="0"/>
    <n v="20"/>
    <n v="1323666"/>
    <d v="2001-06-01T06:23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65"/>
    <m/>
  </r>
  <r>
    <x v="1"/>
    <x v="2"/>
    <x v="1"/>
    <x v="0"/>
    <n v="50"/>
    <n v="1323667"/>
    <d v="2001-06-01T06:23:40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8.25"/>
    <s v="willswartz"/>
    <s v="PBRODER"/>
    <s v="ST-New England"/>
    <x v="7"/>
    <x v="7"/>
    <n v="628899.1"/>
    <d v="2001-06-04T21:00:00"/>
  </r>
  <r>
    <x v="0"/>
    <x v="0"/>
    <x v="0"/>
    <x v="0"/>
    <n v="10"/>
    <n v="1323669"/>
    <d v="2001-06-01T06:24:3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VANDESBO"/>
    <s v="BMARCHAN"/>
    <s v="Enron Metals Trading System"/>
    <x v="0"/>
    <x v="0"/>
    <n v="2163169"/>
    <m/>
  </r>
  <r>
    <x v="0"/>
    <x v="0"/>
    <x v="0"/>
    <x v="0"/>
    <n v="2"/>
    <n v="1323670"/>
    <d v="2001-06-01T06:24:35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6955"/>
    <s v="marknunn1"/>
    <s v="ATURNER"/>
    <s v="Enron Metals Trading System"/>
    <x v="0"/>
    <x v="0"/>
    <n v="2163171"/>
    <m/>
  </r>
  <r>
    <x v="0"/>
    <x v="0"/>
    <x v="0"/>
    <x v="0"/>
    <n v="20"/>
    <n v="1323672"/>
    <d v="2001-06-01T06:24:5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75"/>
    <m/>
  </r>
  <r>
    <x v="1"/>
    <x v="2"/>
    <x v="1"/>
    <x v="0"/>
    <n v="50"/>
    <n v="1323673"/>
    <d v="2001-06-01T06:24:54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jmpepper"/>
    <s v="JQUENET"/>
    <s v="ST-PJM"/>
    <x v="7"/>
    <x v="7"/>
    <n v="628898.1"/>
    <d v="2001-06-04T21:00:00"/>
  </r>
  <r>
    <x v="1"/>
    <x v="2"/>
    <x v="1"/>
    <x v="0"/>
    <n v="50"/>
    <n v="1323674"/>
    <d v="2001-06-01T06:25:01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jmpepper"/>
    <s v="JQUENET"/>
    <s v="ST-PJM"/>
    <x v="7"/>
    <x v="7"/>
    <n v="628897.1"/>
    <d v="2001-06-04T21:00:00"/>
  </r>
  <r>
    <x v="1"/>
    <x v="2"/>
    <x v="0"/>
    <x v="0"/>
    <n v="50"/>
    <n v="1323675"/>
    <d v="2001-06-01T06:25:06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75"/>
    <s v="ross1234"/>
    <s v="JQUENET"/>
    <s v="ST-PJM"/>
    <x v="7"/>
    <x v="1"/>
    <n v="628820.1"/>
    <d v="2001-06-04T21:00:00"/>
  </r>
  <r>
    <x v="1"/>
    <x v="2"/>
    <x v="1"/>
    <x v="0"/>
    <n v="50"/>
    <n v="1323677"/>
    <d v="2001-06-01T06:26:28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549999999999997"/>
    <s v="OTCDESK7"/>
    <s v="PBRODER"/>
    <s v="ST-New England"/>
    <x v="7"/>
    <x v="7"/>
    <n v="628896.1"/>
    <d v="2001-06-04T21:00:00"/>
  </r>
  <r>
    <x v="1"/>
    <x v="2"/>
    <x v="1"/>
    <x v="0"/>
    <n v="50"/>
    <n v="1323678"/>
    <d v="2001-06-01T06:26:32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700000000000003"/>
    <s v="OTCDESK7"/>
    <s v="PBRODER"/>
    <s v="ST-New England"/>
    <x v="7"/>
    <x v="7"/>
    <n v="628895.1"/>
    <d v="2001-06-04T21:00:00"/>
  </r>
  <r>
    <x v="1"/>
    <x v="2"/>
    <x v="1"/>
    <x v="0"/>
    <n v="50"/>
    <n v="1323679"/>
    <d v="2001-06-01T06:26:36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OTCDESK7"/>
    <s v="PBRODER"/>
    <s v="ST-New England"/>
    <x v="7"/>
    <x v="7"/>
    <n v="628894.1"/>
    <d v="2001-06-04T21:00:00"/>
  </r>
  <r>
    <x v="1"/>
    <x v="2"/>
    <x v="1"/>
    <x v="0"/>
    <n v="50"/>
    <n v="1323680"/>
    <d v="2001-06-01T06:27:10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5"/>
    <s v="aepsvc130"/>
    <s v="MCARSON2"/>
    <s v="ST-SPP"/>
    <x v="7"/>
    <x v="7"/>
    <n v="628893.1"/>
    <d v="2001-06-04T21:00:00"/>
  </r>
  <r>
    <x v="1"/>
    <x v="2"/>
    <x v="1"/>
    <x v="0"/>
    <n v="50"/>
    <n v="1323681"/>
    <d v="2001-06-01T06:27:13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25"/>
    <s v="aepsvc130"/>
    <s v="MCARSON2"/>
    <s v="ST-SPP"/>
    <x v="7"/>
    <x v="7"/>
    <n v="628892.1"/>
    <d v="2001-06-04T21:00:00"/>
  </r>
  <r>
    <x v="1"/>
    <x v="2"/>
    <x v="1"/>
    <x v="0"/>
    <n v="50"/>
    <n v="1323682"/>
    <d v="2001-06-01T06:27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"/>
    <s v="aepsvc130"/>
    <s v="MCARSON2"/>
    <s v="ST-SPP"/>
    <x v="7"/>
    <x v="7"/>
    <n v="628891.1"/>
    <d v="2001-06-04T21:00:00"/>
  </r>
  <r>
    <x v="1"/>
    <x v="2"/>
    <x v="1"/>
    <x v="0"/>
    <n v="50"/>
    <n v="1323683"/>
    <d v="2001-06-01T06:27:34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890.1"/>
    <d v="2001-06-04T21:00:00"/>
  </r>
  <r>
    <x v="1"/>
    <x v="2"/>
    <x v="1"/>
    <x v="0"/>
    <n v="50"/>
    <n v="1323684"/>
    <d v="2001-06-01T06:28:54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30"/>
    <s v="CONLEYRA"/>
    <s v="MCARSON2"/>
    <s v="ST-SPP"/>
    <x v="7"/>
    <x v="7"/>
    <n v="628900.1"/>
    <d v="2001-06-04T21:00:00"/>
  </r>
  <r>
    <x v="1"/>
    <x v="2"/>
    <x v="1"/>
    <x v="0"/>
    <n v="50"/>
    <n v="1323685"/>
    <d v="2001-06-01T06:29:43"/>
    <s v="Constellation Power Source, Inc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gfilomena"/>
    <s v="JQUENET"/>
    <s v="ST-PJM"/>
    <x v="7"/>
    <x v="7"/>
    <n v="628901.1"/>
    <d v="2001-06-04T21:00:00"/>
  </r>
  <r>
    <x v="1"/>
    <x v="2"/>
    <x v="1"/>
    <x v="0"/>
    <n v="50"/>
    <n v="1323687"/>
    <d v="2001-06-01T06:30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9.75"/>
    <s v="aepsvc130"/>
    <s v="MCARSON2"/>
    <s v="ST-SPP"/>
    <x v="7"/>
    <x v="7"/>
    <n v="628902.1"/>
    <d v="2001-06-04T21:00:00"/>
  </r>
  <r>
    <x v="1"/>
    <x v="1"/>
    <x v="0"/>
    <x v="1"/>
    <n v="310000"/>
    <n v="1323688"/>
    <d v="2001-06-01T06:31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49999999999999"/>
    <s v="AQUILA1003"/>
    <s v="JARNOLD"/>
    <s v="NG-Price"/>
    <x v="1"/>
    <x v="1"/>
    <s v="VD8625.1"/>
    <d v="2001-07-01T21:00:00"/>
  </r>
  <r>
    <x v="1"/>
    <x v="2"/>
    <x v="1"/>
    <x v="0"/>
    <n v="50"/>
    <n v="1323689"/>
    <d v="2001-06-01T06:31:02"/>
    <s v="Aquila Energy Marketing Corporation"/>
    <x v="0"/>
    <x v="0"/>
    <x v="0"/>
    <x v="2"/>
    <s v="US East Power Phy Fwd Firm"/>
    <s v="US Pwr Phy Firm  Entergy Peak            04Jun01         USD/MWh"/>
    <n v="50"/>
    <m/>
    <x v="0"/>
    <x v="2"/>
    <x v="0"/>
    <n v="29.5"/>
    <s v="DANMURPHY"/>
    <s v="MCARSON2"/>
    <s v="ST-SPP"/>
    <x v="7"/>
    <x v="7"/>
    <n v="628904.1"/>
    <d v="2001-06-04T21:00:00"/>
  </r>
  <r>
    <x v="1"/>
    <x v="1"/>
    <x v="0"/>
    <x v="1"/>
    <n v="310000"/>
    <n v="1323690"/>
    <d v="2001-06-01T06:31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"/>
    <s v="AQUILA1003"/>
    <s v="JARNOLD"/>
    <s v="NG-Price"/>
    <x v="1"/>
    <x v="1"/>
    <s v="VD8626.1"/>
    <d v="2001-07-01T21:00:00"/>
  </r>
  <r>
    <x v="1"/>
    <x v="2"/>
    <x v="1"/>
    <x v="0"/>
    <n v="50"/>
    <n v="1323691"/>
    <d v="2001-06-01T06:31:10"/>
    <s v="Allegheny Energy Supply Company, LLC"/>
    <x v="0"/>
    <x v="0"/>
    <x v="0"/>
    <x v="2"/>
    <s v="US East Power Phy Fwd Firm"/>
    <s v="US Pwr Phy Firm  Entergy Peak            04Jun01         USD/MWh"/>
    <n v="50"/>
    <m/>
    <x v="0"/>
    <x v="2"/>
    <x v="0"/>
    <n v="29.25"/>
    <s v="apizzut1"/>
    <s v="MCARSON2"/>
    <s v="ST-SPP"/>
    <x v="7"/>
    <x v="7"/>
    <n v="628906.1"/>
    <d v="2001-06-04T21:00:00"/>
  </r>
  <r>
    <x v="1"/>
    <x v="2"/>
    <x v="1"/>
    <x v="0"/>
    <n v="50"/>
    <n v="1323692"/>
    <d v="2001-06-01T06:31:26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9"/>
    <s v="ADM12984"/>
    <s v="MCARSON2"/>
    <s v="ST-SPP"/>
    <x v="7"/>
    <x v="7"/>
    <n v="628907.1"/>
    <d v="2001-06-04T21:00:00"/>
  </r>
  <r>
    <x v="1"/>
    <x v="2"/>
    <x v="1"/>
    <x v="0"/>
    <n v="50"/>
    <n v="1323693"/>
    <d v="2001-06-01T06:31:40"/>
    <s v="Allegheny Energy Supply Company, LLC"/>
    <x v="0"/>
    <x v="0"/>
    <x v="0"/>
    <x v="2"/>
    <s v="US East Power Phy Fwd Firm"/>
    <s v="US Pwr Phy Firm  TVA Peak                04Jun01         USD/MWh"/>
    <n v="50"/>
    <m/>
    <x v="0"/>
    <x v="2"/>
    <x v="0"/>
    <n v="22"/>
    <s v="apizzut1"/>
    <s v="JKING6"/>
    <s v="ST-SERC"/>
    <x v="7"/>
    <x v="7"/>
    <n v="628908.1"/>
    <d v="2001-06-04T21:00:00"/>
  </r>
  <r>
    <x v="1"/>
    <x v="2"/>
    <x v="1"/>
    <x v="0"/>
    <n v="50"/>
    <n v="1323694"/>
    <d v="2001-06-01T06:31:42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9"/>
    <s v="CONLEYRA"/>
    <s v="MCARSON2"/>
    <s v="ST-SPP"/>
    <x v="7"/>
    <x v="7"/>
    <n v="628910.1"/>
    <d v="2001-06-04T21:00:00"/>
  </r>
  <r>
    <x v="1"/>
    <x v="2"/>
    <x v="1"/>
    <x v="0"/>
    <n v="50"/>
    <n v="1323695"/>
    <d v="2001-06-01T06:31:44"/>
    <s v="CMS Marketing, Services and Trading Company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ERICYAO2"/>
    <s v="MCARSON2"/>
    <s v="ST-SPP"/>
    <x v="7"/>
    <x v="7"/>
    <n v="628911.1"/>
    <d v="2001-06-04T21:00:00"/>
  </r>
  <r>
    <x v="1"/>
    <x v="2"/>
    <x v="1"/>
    <x v="0"/>
    <n v="50"/>
    <n v="1323696"/>
    <d v="2001-06-01T06:31:47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aepsvc130"/>
    <s v="MCARSON2"/>
    <s v="ST-SPP"/>
    <x v="7"/>
    <x v="7"/>
    <n v="628913.1"/>
    <d v="2001-06-04T21:00:00"/>
  </r>
  <r>
    <x v="1"/>
    <x v="1"/>
    <x v="0"/>
    <x v="1"/>
    <n v="310000"/>
    <n v="1323697"/>
    <d v="2001-06-01T06:31:5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49999999999999"/>
    <s v="aepes220"/>
    <s v="JARNOLD"/>
    <s v="NG-Price"/>
    <x v="1"/>
    <x v="1"/>
    <s v="VD8627.1"/>
    <d v="2001-07-01T21:00:00"/>
  </r>
  <r>
    <x v="1"/>
    <x v="2"/>
    <x v="1"/>
    <x v="8"/>
    <n v="4600"/>
    <n v="1323698"/>
    <d v="2001-06-01T06:32:11"/>
    <s v="CMS Marketing, Services and Trading Company"/>
    <x v="0"/>
    <x v="0"/>
    <x v="0"/>
    <x v="2"/>
    <s v="US East Power Phy Fwd Firm"/>
    <s v="US Pwr Phy Firm  Cinergy Peak            Oct-Dec01       USD/MWh"/>
    <n v="50"/>
    <m/>
    <x v="0"/>
    <x v="2"/>
    <x v="0"/>
    <n v="33.75"/>
    <s v="ERICYAO2"/>
    <s v="FSTURM"/>
    <s v="LT-ECAR"/>
    <x v="7"/>
    <x v="7"/>
    <n v="628916.1"/>
    <d v="2001-10-01T17:11:00"/>
  </r>
  <r>
    <x v="1"/>
    <x v="2"/>
    <x v="1"/>
    <x v="0"/>
    <n v="50"/>
    <n v="1323699"/>
    <d v="2001-06-01T06:32:23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5"/>
    <s v="DaveWilson"/>
    <s v="CDORLAN"/>
    <s v="ST-ECAR"/>
    <x v="7"/>
    <x v="7"/>
    <n v="628918.1"/>
    <d v="2001-06-04T21:00:00"/>
  </r>
  <r>
    <x v="1"/>
    <x v="2"/>
    <x v="1"/>
    <x v="0"/>
    <n v="50"/>
    <n v="1323700"/>
    <d v="2001-06-01T06:32:26"/>
    <s v="CMS Marketing, Services and Trading Company"/>
    <x v="0"/>
    <x v="0"/>
    <x v="0"/>
    <x v="2"/>
    <s v="US East Power Phy Fwd Firm"/>
    <s v="US Pwr Phy Firm  NEPOOL Peak             04Jun01         USD/MWh"/>
    <m/>
    <n v="50"/>
    <x v="0"/>
    <x v="2"/>
    <x v="0"/>
    <n v="39.15"/>
    <s v="ERICYAO2"/>
    <s v="PBRODER"/>
    <s v="ST-New England"/>
    <x v="7"/>
    <x v="7"/>
    <n v="628919.1"/>
    <d v="2001-06-04T21:00:00"/>
  </r>
  <r>
    <x v="1"/>
    <x v="2"/>
    <x v="1"/>
    <x v="0"/>
    <n v="50"/>
    <n v="1323701"/>
    <d v="2001-06-01T06:32:39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21.1"/>
    <d v="2001-06-04T21:00:00"/>
  </r>
  <r>
    <x v="1"/>
    <x v="2"/>
    <x v="1"/>
    <x v="0"/>
    <n v="50"/>
    <n v="1323702"/>
    <d v="2001-06-01T06:32:40"/>
    <s v="El Paso Merchant Energy, L.P."/>
    <x v="0"/>
    <x v="0"/>
    <x v="0"/>
    <x v="2"/>
    <s v="US East Power Phy Fwd Firm"/>
    <s v="US Pwr Phy Firm  PJM-W Peak              04Jun01         USD/MWh"/>
    <n v="50"/>
    <m/>
    <x v="0"/>
    <x v="2"/>
    <x v="0"/>
    <n v="25.55"/>
    <s v="EPowerML"/>
    <s v="JQUENET"/>
    <s v="ST-PJM"/>
    <x v="7"/>
    <x v="7"/>
    <n v="628922.1"/>
    <d v="2001-06-04T21:00:00"/>
  </r>
  <r>
    <x v="1"/>
    <x v="2"/>
    <x v="1"/>
    <x v="0"/>
    <n v="50"/>
    <n v="1323703"/>
    <d v="2001-06-01T06:32:43"/>
    <s v="BP Energy Company"/>
    <x v="0"/>
    <x v="0"/>
    <x v="0"/>
    <x v="2"/>
    <s v="US East Power Phy Fwd Firm"/>
    <s v="US Pwr Phy Firm  Entergy Peak            04Jun01         USD/MWh"/>
    <n v="50"/>
    <m/>
    <x v="0"/>
    <x v="2"/>
    <x v="0"/>
    <n v="27.5"/>
    <s v="Kellybry"/>
    <s v="MCARSON2"/>
    <s v="ST-SPP"/>
    <x v="7"/>
    <x v="7"/>
    <n v="628924.1"/>
    <d v="2001-06-04T21:00:00"/>
  </r>
  <r>
    <x v="1"/>
    <x v="2"/>
    <x v="1"/>
    <x v="0"/>
    <n v="50"/>
    <n v="1323704"/>
    <d v="2001-06-01T06:32:43"/>
    <s v="Cargill-Alliant, LLC"/>
    <x v="0"/>
    <x v="0"/>
    <x v="0"/>
    <x v="2"/>
    <s v="US East Power Phy Fwd Firm"/>
    <s v="US Pwr Phy Firm  COMED Peak              04Jun01         USD/MWh"/>
    <n v="50"/>
    <m/>
    <x v="0"/>
    <x v="2"/>
    <x v="0"/>
    <n v="21"/>
    <s v="BRETJONES"/>
    <s v="MLORENZ"/>
    <s v="ST-Main"/>
    <x v="7"/>
    <x v="7"/>
    <n v="628925.1"/>
    <d v="2001-06-04T21:00:00"/>
  </r>
  <r>
    <x v="0"/>
    <x v="0"/>
    <x v="0"/>
    <x v="0"/>
    <n v="10"/>
    <n v="1323705"/>
    <d v="2001-06-01T06:32:53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ADM06610"/>
    <s v="BMARCHAN"/>
    <s v="Enron Metals Trading System"/>
    <x v="0"/>
    <x v="0"/>
    <n v="2163224"/>
    <m/>
  </r>
  <r>
    <x v="1"/>
    <x v="2"/>
    <x v="1"/>
    <x v="0"/>
    <n v="50"/>
    <n v="1323706"/>
    <d v="2001-06-01T06:32:57"/>
    <s v="American Electric Power Service Corporation"/>
    <x v="0"/>
    <x v="0"/>
    <x v="0"/>
    <x v="2"/>
    <s v="US East Power Phy Fwd Firm"/>
    <s v="US Pwr Phy Firm  Entergy Peak            04Jun01         USD/MWh"/>
    <m/>
    <n v="50"/>
    <x v="0"/>
    <x v="2"/>
    <x v="0"/>
    <n v="27.75"/>
    <s v="aepsvc130"/>
    <s v="MCARSON2"/>
    <s v="ST-SPP"/>
    <x v="7"/>
    <x v="7"/>
    <n v="628930.1"/>
    <d v="2001-06-04T21:00:00"/>
  </r>
  <r>
    <x v="1"/>
    <x v="2"/>
    <x v="1"/>
    <x v="0"/>
    <n v="50"/>
    <n v="1323707"/>
    <d v="2001-06-01T06:33:01"/>
    <s v="CMS Marketing, Services and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"/>
    <s v="ERICYAO2"/>
    <s v="MCARSON2"/>
    <s v="ST-SPP"/>
    <x v="7"/>
    <x v="7"/>
    <n v="628931.1"/>
    <d v="2001-06-04T21:00:00"/>
  </r>
  <r>
    <x v="0"/>
    <x v="0"/>
    <x v="0"/>
    <x v="0"/>
    <n v="11"/>
    <n v="1323708"/>
    <d v="2001-06-01T06:33:07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673"/>
    <s v="chashastie"/>
    <s v="BMARCHAN"/>
    <s v="Enron Metals Trading System"/>
    <x v="0"/>
    <x v="0"/>
    <n v="2163226"/>
    <m/>
  </r>
  <r>
    <x v="0"/>
    <x v="0"/>
    <x v="0"/>
    <x v="0"/>
    <n v="10"/>
    <n v="1323709"/>
    <d v="2001-06-01T06:33:41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merkouris"/>
    <s v="BMARCHAN"/>
    <s v="Enron Metals Trading System"/>
    <x v="0"/>
    <x v="0"/>
    <n v="2163230"/>
    <m/>
  </r>
  <r>
    <x v="1"/>
    <x v="2"/>
    <x v="1"/>
    <x v="0"/>
    <n v="50"/>
    <n v="1323710"/>
    <d v="2001-06-01T06:33:57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32.1"/>
    <d v="2001-06-04T21:00:00"/>
  </r>
  <r>
    <x v="1"/>
    <x v="2"/>
    <x v="1"/>
    <x v="0"/>
    <n v="50"/>
    <n v="1323711"/>
    <d v="2001-06-01T06:34:23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34.1"/>
    <d v="2001-06-04T21:00:00"/>
  </r>
  <r>
    <x v="0"/>
    <x v="3"/>
    <x v="0"/>
    <x v="7"/>
    <n v="150000"/>
    <n v="1323712"/>
    <d v="2001-06-01T06:34:52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75"/>
    <s v="christoph"/>
    <s v="CMAHONE"/>
    <s v="UK - ECTRIC - Lite Gasoil"/>
    <x v="5"/>
    <x v="4"/>
    <n v="111648"/>
    <d v="2001-06-01T00:00:00"/>
  </r>
  <r>
    <x v="0"/>
    <x v="3"/>
    <x v="0"/>
    <x v="3"/>
    <n v="10000"/>
    <n v="1323713"/>
    <d v="2001-06-01T06:35:15"/>
    <s v="Hess Energy Trading Company UK Limited as agents for Hess Energy Trading Company LLC"/>
    <x v="0"/>
    <x v="0"/>
    <x v="0"/>
    <x v="3"/>
    <s v="UK IPE Gasoil Cal Swap"/>
    <s v="UK GO Cal Swap   IPE                     Jun-Jul01       USD/mt/m"/>
    <m/>
    <n v="5000"/>
    <x v="0"/>
    <x v="12"/>
    <x v="0"/>
    <n v="0.75"/>
    <s v="christoph"/>
    <s v="CMAHONE"/>
    <s v="UK - ECTRIC - Lite Gasoil"/>
    <x v="1"/>
    <x v="4"/>
    <s v="VD8629.1"/>
    <d v="2001-06-01T00:00:00"/>
  </r>
  <r>
    <x v="1"/>
    <x v="2"/>
    <x v="1"/>
    <x v="0"/>
    <n v="50"/>
    <n v="1323714"/>
    <d v="2001-06-01T06:35:18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8936.1"/>
    <d v="2001-06-04T21:00:00"/>
  </r>
  <r>
    <x v="1"/>
    <x v="2"/>
    <x v="1"/>
    <x v="0"/>
    <n v="50"/>
    <n v="1323715"/>
    <d v="2001-06-01T06:35:24"/>
    <s v="Coral Power, L.L.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REDRAIDER"/>
    <s v="CDORLAN"/>
    <s v="ST-ECAR"/>
    <x v="7"/>
    <x v="7"/>
    <n v="628937.1"/>
    <d v="2001-06-04T21:00:00"/>
  </r>
  <r>
    <x v="1"/>
    <x v="2"/>
    <x v="1"/>
    <x v="0"/>
    <n v="50"/>
    <n v="1323716"/>
    <d v="2001-06-01T06:35:30"/>
    <s v="Wabash Valley Power Association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KONGACES"/>
    <s v="MLORENZ"/>
    <s v="ST-Main"/>
    <x v="7"/>
    <x v="7"/>
    <n v="628939.1"/>
    <d v="2001-06-04T21:00:00"/>
  </r>
  <r>
    <x v="1"/>
    <x v="2"/>
    <x v="1"/>
    <x v="0"/>
    <n v="50"/>
    <n v="1323718"/>
    <d v="2001-06-01T06:36:05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8.25"/>
    <s v="CONLEYRA"/>
    <s v="MCARSON2"/>
    <s v="ST-SPP"/>
    <x v="7"/>
    <x v="7"/>
    <n v="628940.1"/>
    <d v="2001-06-04T21:00:00"/>
  </r>
  <r>
    <x v="1"/>
    <x v="2"/>
    <x v="1"/>
    <x v="0"/>
    <n v="50"/>
    <n v="1323719"/>
    <d v="2001-06-01T06:36:32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.5"/>
    <s v="OTCDESK1"/>
    <s v="MLORENZ"/>
    <s v="ST-Main"/>
    <x v="7"/>
    <x v="7"/>
    <n v="628942.1"/>
    <d v="2001-06-04T21:00:00"/>
  </r>
  <r>
    <x v="1"/>
    <x v="2"/>
    <x v="1"/>
    <x v="0"/>
    <n v="50"/>
    <n v="1323720"/>
    <d v="2001-06-01T06:36:33"/>
    <s v="Aquila Energy Marketing Corporation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DANMURPHY"/>
    <s v="MCARSON2"/>
    <s v="ST-SPP"/>
    <x v="7"/>
    <x v="7"/>
    <n v="628943.1"/>
    <d v="2001-06-04T21:00:00"/>
  </r>
  <r>
    <x v="1"/>
    <x v="2"/>
    <x v="1"/>
    <x v="0"/>
    <n v="50"/>
    <n v="1323721"/>
    <d v="2001-06-01T06:36:47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5.1"/>
    <d v="2001-06-04T21:00:00"/>
  </r>
  <r>
    <x v="1"/>
    <x v="2"/>
    <x v="1"/>
    <x v="0"/>
    <n v="50"/>
    <n v="1323722"/>
    <d v="2001-06-01T06:36:56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4.1"/>
    <d v="2001-06-04T21:00:00"/>
  </r>
  <r>
    <x v="1"/>
    <x v="2"/>
    <x v="1"/>
    <x v="0"/>
    <n v="50"/>
    <n v="1323723"/>
    <d v="2001-06-01T06:37:02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941.1"/>
    <d v="2001-06-04T21:00:00"/>
  </r>
  <r>
    <x v="1"/>
    <x v="2"/>
    <x v="1"/>
    <x v="0"/>
    <n v="50"/>
    <n v="1323724"/>
    <d v="2001-06-01T06:37:08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.35"/>
    <s v="Kellybry"/>
    <s v="JQUENET"/>
    <s v="ST-PJM"/>
    <x v="7"/>
    <x v="7"/>
    <n v="628946.1"/>
    <d v="2001-06-04T21:00:00"/>
  </r>
  <r>
    <x v="1"/>
    <x v="2"/>
    <x v="1"/>
    <x v="0"/>
    <n v="50"/>
    <n v="1323725"/>
    <d v="2001-06-01T06:37:48"/>
    <s v="Edison Mission Marketing &amp; Trading Inc."/>
    <x v="0"/>
    <x v="0"/>
    <x v="0"/>
    <x v="2"/>
    <s v="US East Power Phy Fwd Firm"/>
    <s v="US Pwr Phy Firm  COMED Peak              04Jun01         USD/MWh"/>
    <n v="50"/>
    <m/>
    <x v="0"/>
    <x v="2"/>
    <x v="0"/>
    <n v="20"/>
    <s v="BDONAHUE"/>
    <s v="MLORENZ"/>
    <s v="ST-Main"/>
    <x v="7"/>
    <x v="7"/>
    <n v="628935.1"/>
    <d v="2001-06-04T21:00:00"/>
  </r>
  <r>
    <x v="1"/>
    <x v="2"/>
    <x v="0"/>
    <x v="0"/>
    <n v="50"/>
    <n v="1323726"/>
    <d v="2001-06-01T06:37:5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864.1"/>
    <d v="2001-06-04T21:00:00"/>
  </r>
  <r>
    <x v="1"/>
    <x v="2"/>
    <x v="0"/>
    <x v="0"/>
    <n v="50"/>
    <n v="1323727"/>
    <d v="2001-06-01T06:38:0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4.95"/>
    <s v="pplhourly1"/>
    <s v="JQUENET"/>
    <s v="ST-PJM"/>
    <x v="7"/>
    <x v="1"/>
    <n v="628866.1"/>
    <d v="2001-06-04T21:00:00"/>
  </r>
  <r>
    <x v="1"/>
    <x v="2"/>
    <x v="1"/>
    <x v="0"/>
    <n v="50"/>
    <n v="1323728"/>
    <d v="2001-06-01T06:38:05"/>
    <s v="CMS Marketing, Services and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ERICYAO2"/>
    <s v="PBRODER"/>
    <s v="ST-New England"/>
    <x v="7"/>
    <x v="7"/>
    <n v="628938.1"/>
    <d v="2001-06-04T21:00:00"/>
  </r>
  <r>
    <x v="1"/>
    <x v="2"/>
    <x v="1"/>
    <x v="0"/>
    <n v="50"/>
    <n v="1323729"/>
    <d v="2001-06-01T06:38:10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29.1"/>
    <d v="2001-06-04T21:00:00"/>
  </r>
  <r>
    <x v="1"/>
    <x v="2"/>
    <x v="1"/>
    <x v="0"/>
    <n v="50"/>
    <n v="1323730"/>
    <d v="2001-06-01T06:38:33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33.1"/>
    <d v="2001-06-04T21:00:00"/>
  </r>
  <r>
    <x v="1"/>
    <x v="2"/>
    <x v="1"/>
    <x v="0"/>
    <n v="50"/>
    <n v="1323731"/>
    <d v="2001-06-01T06:38:40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28.1"/>
    <d v="2001-06-04T21:00:00"/>
  </r>
  <r>
    <x v="1"/>
    <x v="1"/>
    <x v="0"/>
    <x v="1"/>
    <n v="77500"/>
    <n v="1323732"/>
    <d v="2001-06-01T06:38:41"/>
    <s v="Axia Energy, LP"/>
    <x v="0"/>
    <x v="0"/>
    <x v="0"/>
    <x v="1"/>
    <s v="US Gas Fin Swap"/>
    <s v="US Gas Swap      Nymex                   Jul01           USD/MM"/>
    <m/>
    <n v="2500"/>
    <x v="0"/>
    <x v="1"/>
    <x v="0"/>
    <n v="3.82"/>
    <s v="berginpat2"/>
    <s v="JARNOLD"/>
    <s v="NG-Price"/>
    <x v="1"/>
    <x v="1"/>
    <s v="VD8631.1"/>
    <d v="2001-07-01T21:00:00"/>
  </r>
  <r>
    <x v="1"/>
    <x v="2"/>
    <x v="1"/>
    <x v="0"/>
    <n v="50"/>
    <n v="1323734"/>
    <d v="2001-06-01T06:38:50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7.1"/>
    <d v="2001-06-04T21:00:00"/>
  </r>
  <r>
    <x v="1"/>
    <x v="2"/>
    <x v="1"/>
    <x v="0"/>
    <n v="50"/>
    <n v="1323735"/>
    <d v="2001-06-01T06:40:10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aepsvc136"/>
    <s v="PBRODER"/>
    <s v="ST-New England"/>
    <x v="7"/>
    <x v="7"/>
    <n v="628926.1"/>
    <d v="2001-06-04T21:00:00"/>
  </r>
  <r>
    <x v="1"/>
    <x v="2"/>
    <x v="1"/>
    <x v="0"/>
    <n v="50"/>
    <n v="1323736"/>
    <d v="2001-06-01T06:40:18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0.1"/>
    <d v="2001-06-04T21:00:00"/>
  </r>
  <r>
    <x v="1"/>
    <x v="2"/>
    <x v="0"/>
    <x v="0"/>
    <n v="50"/>
    <n v="1323737"/>
    <d v="2001-06-01T06:40:35"/>
    <s v="Tractebel Energy Marketing, Inc."/>
    <x v="0"/>
    <x v="0"/>
    <x v="0"/>
    <x v="2"/>
    <s v="US East Power Fin Swap"/>
    <s v="US Pwr Fin Swap  PJM W IntC Peak         04Jun01         USD/MWh"/>
    <m/>
    <n v="50"/>
    <x v="0"/>
    <x v="2"/>
    <x v="0"/>
    <n v="24.95"/>
    <s v="BTRAYERS"/>
    <s v="JQUENET"/>
    <s v="ST-PJM"/>
    <x v="7"/>
    <x v="1"/>
    <n v="628875.1"/>
    <d v="2001-06-04T21:00:00"/>
  </r>
  <r>
    <x v="1"/>
    <x v="2"/>
    <x v="0"/>
    <x v="0"/>
    <n v="50"/>
    <n v="1323738"/>
    <d v="2001-06-01T06:41:14"/>
    <s v="Select Energy, Inc."/>
    <x v="0"/>
    <x v="0"/>
    <x v="0"/>
    <x v="2"/>
    <s v="US East Power Fin Swap"/>
    <s v="US Pwr Fin Swap  ISO NY Z-G Peak         04Jun01         USD/MWh"/>
    <n v="50"/>
    <m/>
    <x v="0"/>
    <x v="2"/>
    <x v="0"/>
    <n v="46.5"/>
    <s v="VJDACIMO"/>
    <s v="GGUPTA"/>
    <s v="ST-New England"/>
    <x v="7"/>
    <x v="1"/>
    <n v="628876.1"/>
    <d v="2001-06-04T21:00:00"/>
  </r>
  <r>
    <x v="1"/>
    <x v="2"/>
    <x v="1"/>
    <x v="0"/>
    <n v="50"/>
    <n v="1323739"/>
    <d v="2001-06-01T06:41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17.1"/>
    <d v="2001-06-04T21:00:00"/>
  </r>
  <r>
    <x v="0"/>
    <x v="0"/>
    <x v="0"/>
    <x v="0"/>
    <n v="8"/>
    <n v="1323740"/>
    <d v="2001-06-01T06:41:46"/>
    <s v="Cargill Investor Services Ltd"/>
    <x v="0"/>
    <x v="0"/>
    <x v="0"/>
    <x v="0"/>
    <s v="Nickel LME Registered Contract"/>
    <s v="Ni LME Reg.      Contract                3 Month         USD/mt-L"/>
    <m/>
    <n v="8"/>
    <x v="0"/>
    <x v="3"/>
    <x v="0"/>
    <n v="6955"/>
    <s v="ADM66058"/>
    <s v="ATURNER"/>
    <s v="Enron Metals Trading System"/>
    <x v="0"/>
    <x v="0"/>
    <n v="2163262"/>
    <m/>
  </r>
  <r>
    <x v="1"/>
    <x v="2"/>
    <x v="1"/>
    <x v="0"/>
    <n v="50"/>
    <n v="1323741"/>
    <d v="2001-06-01T06:42:0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23.1"/>
    <d v="2001-06-04T21:00:00"/>
  </r>
  <r>
    <x v="1"/>
    <x v="4"/>
    <x v="0"/>
    <x v="0"/>
    <n v="50000"/>
    <n v="1323742"/>
    <d v="2001-06-01T06:42:0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650"/>
    <d v="2001-07-01T00:00:00"/>
  </r>
  <r>
    <x v="1"/>
    <x v="2"/>
    <x v="1"/>
    <x v="0"/>
    <n v="50"/>
    <n v="1323743"/>
    <d v="2001-06-01T06:42:07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BRETJONES"/>
    <s v="MLORENZ"/>
    <s v="ST-Main"/>
    <x v="7"/>
    <x v="7"/>
    <n v="628915.1"/>
    <d v="2001-06-04T21:00:00"/>
  </r>
  <r>
    <x v="1"/>
    <x v="2"/>
    <x v="1"/>
    <x v="0"/>
    <n v="50"/>
    <n v="1323744"/>
    <d v="2001-06-01T06:42:13"/>
    <s v="Tractebel Energy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BTRAYERS"/>
    <s v="JQUENET"/>
    <s v="ST-PJM"/>
    <x v="7"/>
    <x v="7"/>
    <n v="628914.1"/>
    <d v="2001-06-04T21:00:00"/>
  </r>
  <r>
    <x v="1"/>
    <x v="2"/>
    <x v="1"/>
    <x v="19"/>
    <n v="200"/>
    <n v="1323745"/>
    <d v="2001-06-01T06:42:14"/>
    <s v="Coral Power, L.L.C."/>
    <x v="0"/>
    <x v="0"/>
    <x v="0"/>
    <x v="2"/>
    <s v="US East Power Phy Fwd Firm"/>
    <s v="US Pwr Phy Firm  PJM-W Peak              05-08Jun01      USD/MWh"/>
    <m/>
    <n v="50"/>
    <x v="0"/>
    <x v="2"/>
    <x v="0"/>
    <n v="25.75"/>
    <s v="blacina1"/>
    <s v="JQUENET"/>
    <s v="ST-PJM"/>
    <x v="7"/>
    <x v="7"/>
    <n v="628912.1"/>
    <d v="2001-06-05T21:00:00"/>
  </r>
  <r>
    <x v="1"/>
    <x v="2"/>
    <x v="1"/>
    <x v="0"/>
    <n v="50"/>
    <n v="1323746"/>
    <d v="2001-06-01T06:42:2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gfilomena"/>
    <s v="JQUENET"/>
    <s v="ST-PJM"/>
    <x v="7"/>
    <x v="7"/>
    <n v="628905.1"/>
    <d v="2001-06-04T21:00:00"/>
  </r>
  <r>
    <x v="1"/>
    <x v="2"/>
    <x v="1"/>
    <x v="0"/>
    <n v="50"/>
    <n v="1323747"/>
    <d v="2001-06-01T06:42:56"/>
    <s v="Duke Energy Trading and Marketing, L.L.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CONLEYRA"/>
    <s v="JKING6"/>
    <s v="ST-SERC"/>
    <x v="7"/>
    <x v="7"/>
    <n v="628909.1"/>
    <d v="2001-06-04T21:00:00"/>
  </r>
  <r>
    <x v="1"/>
    <x v="2"/>
    <x v="1"/>
    <x v="0"/>
    <n v="50"/>
    <n v="1323748"/>
    <d v="2001-06-01T06:43:08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ADM12984"/>
    <s v="MCARSON2"/>
    <s v="ST-SPP"/>
    <x v="7"/>
    <x v="7"/>
    <n v="628903.1"/>
    <d v="2001-06-04T21:00:00"/>
  </r>
  <r>
    <x v="0"/>
    <x v="0"/>
    <x v="0"/>
    <x v="0"/>
    <n v="10"/>
    <n v="1323749"/>
    <d v="2001-06-01T06:43:15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39"/>
    <s v="marknunn1"/>
    <s v="ATURNER"/>
    <s v="Enron Metals Trading System"/>
    <x v="0"/>
    <x v="0"/>
    <n v="2163268"/>
    <m/>
  </r>
  <r>
    <x v="1"/>
    <x v="2"/>
    <x v="1"/>
    <x v="0"/>
    <n v="50"/>
    <n v="1323750"/>
    <d v="2001-06-01T06:43:28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seanoneal"/>
    <s v="MLORENZ"/>
    <s v="ST-Main"/>
    <x v="7"/>
    <x v="7"/>
    <n v="629008.1"/>
    <d v="2001-06-04T21:00:00"/>
  </r>
  <r>
    <x v="1"/>
    <x v="2"/>
    <x v="1"/>
    <x v="0"/>
    <n v="50"/>
    <n v="1323751"/>
    <d v="2001-06-01T06:43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04.1"/>
    <d v="2001-06-04T21:00:00"/>
  </r>
  <r>
    <x v="1"/>
    <x v="2"/>
    <x v="1"/>
    <x v="0"/>
    <n v="50"/>
    <n v="1323752"/>
    <d v="2001-06-01T06:43:41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ROBEROSE"/>
    <s v="JQUENET"/>
    <s v="ST-PJM"/>
    <x v="7"/>
    <x v="7"/>
    <n v="629007.1"/>
    <d v="2001-06-04T21:00:00"/>
  </r>
  <r>
    <x v="1"/>
    <x v="2"/>
    <x v="1"/>
    <x v="0"/>
    <n v="50"/>
    <n v="1323753"/>
    <d v="2001-06-01T06:43:47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10.1"/>
    <d v="2001-06-04T21:00:00"/>
  </r>
  <r>
    <x v="0"/>
    <x v="0"/>
    <x v="0"/>
    <x v="0"/>
    <n v="4"/>
    <n v="1323754"/>
    <d v="2001-06-01T06:44:54"/>
    <s v="Refco Overseas Ltd"/>
    <x v="0"/>
    <x v="0"/>
    <x v="0"/>
    <x v="0"/>
    <s v="Tin LME Registered Contract"/>
    <s v="Tin LME Reg.     Contract                3 Month         USD/mt-L"/>
    <m/>
    <n v="4"/>
    <x v="0"/>
    <x v="4"/>
    <x v="0"/>
    <n v="4860"/>
    <s v="marknunn1"/>
    <s v="JGORDON1"/>
    <s v="Enron Metals Trading System"/>
    <x v="0"/>
    <x v="0"/>
    <n v="2163275"/>
    <m/>
  </r>
  <r>
    <x v="1"/>
    <x v="2"/>
    <x v="1"/>
    <x v="0"/>
    <n v="50"/>
    <n v="1323755"/>
    <d v="2001-06-01T06:44:58"/>
    <s v="Ameren Energy, Inc., as agent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daveoz1974"/>
    <s v="JKING6"/>
    <s v="ST-SERC"/>
    <x v="7"/>
    <x v="7"/>
    <n v="628885.1"/>
    <d v="2001-06-04T21:00:00"/>
  </r>
  <r>
    <x v="1"/>
    <x v="2"/>
    <x v="1"/>
    <x v="0"/>
    <n v="50"/>
    <n v="1323756"/>
    <d v="2001-06-01T06:45:04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886.1"/>
    <d v="2001-06-04T21:00:00"/>
  </r>
  <r>
    <x v="1"/>
    <x v="2"/>
    <x v="1"/>
    <x v="0"/>
    <n v="50"/>
    <n v="1323759"/>
    <d v="2001-06-01T06:45:58"/>
    <s v="Cinergy Services, In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DaveWilson"/>
    <s v="CDORLAN"/>
    <s v="ST-ECAR"/>
    <x v="7"/>
    <x v="7"/>
    <n v="628888.1"/>
    <d v="2001-06-04T21:00:00"/>
  </r>
  <r>
    <x v="1"/>
    <x v="2"/>
    <x v="1"/>
    <x v="11"/>
    <n v="250"/>
    <n v="1323760"/>
    <d v="2001-06-01T06:46:15"/>
    <s v="PSEG Energy Resources &amp; Trade LLC"/>
    <x v="0"/>
    <x v="0"/>
    <x v="0"/>
    <x v="2"/>
    <s v="US East Power Phy Fwd Firm"/>
    <s v="US Pwr Phy Firm  PJM-W Peak              11-15Jun01      USD/MWh"/>
    <m/>
    <n v="50"/>
    <x v="0"/>
    <x v="2"/>
    <x v="0"/>
    <n v="31.25"/>
    <s v="mdesousa1"/>
    <s v="JQUENET"/>
    <s v="ST-PJM"/>
    <x v="7"/>
    <x v="7"/>
    <n v="628889.1"/>
    <d v="2001-06-11T21:00:00"/>
  </r>
  <r>
    <x v="1"/>
    <x v="1"/>
    <x v="0"/>
    <x v="1"/>
    <n v="310000"/>
    <n v="1323761"/>
    <d v="2001-06-01T06:47:0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"/>
    <s v="aepes209"/>
    <s v="JARNOLD"/>
    <s v="NG-Price"/>
    <x v="1"/>
    <x v="1"/>
    <s v="VD8635.1"/>
    <d v="2001-07-01T21:00:00"/>
  </r>
  <r>
    <x v="0"/>
    <x v="0"/>
    <x v="0"/>
    <x v="0"/>
    <n v="40"/>
    <n v="1323763"/>
    <d v="2001-06-01T06:47:36"/>
    <s v="Cargill Investor Services Ltd"/>
    <x v="0"/>
    <x v="0"/>
    <x v="0"/>
    <x v="0"/>
    <s v="Copper LME Registered Contract"/>
    <s v="Cu LME Reg.      Contract                15Aug01         USD/mt-L"/>
    <m/>
    <n v="40"/>
    <x v="0"/>
    <x v="0"/>
    <x v="0"/>
    <n v="1669.75"/>
    <s v="ADM66058"/>
    <s v="GRANKINE"/>
    <s v="Enron Metals Trading System"/>
    <x v="0"/>
    <x v="0"/>
    <n v="2163281"/>
    <d v="2001-08-15T15:32:00"/>
  </r>
  <r>
    <x v="0"/>
    <x v="0"/>
    <x v="0"/>
    <x v="0"/>
    <n v="40"/>
    <n v="1323764"/>
    <d v="2001-06-01T06:47:36"/>
    <s v="Cargill Investor Services Ltd"/>
    <x v="0"/>
    <x v="0"/>
    <x v="0"/>
    <x v="0"/>
    <s v="Copper LME Registered Contract"/>
    <s v="Cu LME Reg.      Contract                3 Month         USD/mt-L"/>
    <n v="40"/>
    <m/>
    <x v="0"/>
    <x v="0"/>
    <x v="0"/>
    <n v="1673.75"/>
    <s v="ADM66058"/>
    <s v="GRANKINE"/>
    <s v="Enron Metals Trading System"/>
    <x v="0"/>
    <x v="0"/>
    <n v="2163283"/>
    <m/>
  </r>
  <r>
    <x v="1"/>
    <x v="2"/>
    <x v="1"/>
    <x v="0"/>
    <n v="50"/>
    <n v="1323765"/>
    <d v="2001-06-01T06:47:51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EPCOJOE"/>
    <s v="JQUENET"/>
    <s v="ST-PJM"/>
    <x v="7"/>
    <x v="7"/>
    <n v="628947.1"/>
    <d v="2001-06-04T21:00:00"/>
  </r>
  <r>
    <x v="1"/>
    <x v="2"/>
    <x v="1"/>
    <x v="0"/>
    <n v="50"/>
    <n v="1323766"/>
    <d v="2001-06-01T06:47:56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48.1"/>
    <d v="2001-06-04T21:00:00"/>
  </r>
  <r>
    <x v="1"/>
    <x v="2"/>
    <x v="0"/>
    <x v="0"/>
    <n v="50"/>
    <n v="1323767"/>
    <d v="2001-06-01T06:48:18"/>
    <s v="Tractebel Energy Marketing, Inc."/>
    <x v="0"/>
    <x v="0"/>
    <x v="0"/>
    <x v="2"/>
    <s v="US East Power Fin Swap"/>
    <s v="US Pwr Fin Swap  PJM W IntC Peak         04Jun01         USD/MWh"/>
    <n v="50"/>
    <m/>
    <x v="0"/>
    <x v="2"/>
    <x v="0"/>
    <n v="25.15"/>
    <s v="BTRAYERS"/>
    <s v="JQUENET"/>
    <s v="ST-PJM"/>
    <x v="7"/>
    <x v="1"/>
    <n v="628949.1"/>
    <d v="2001-06-04T21:00:00"/>
  </r>
  <r>
    <x v="0"/>
    <x v="0"/>
    <x v="0"/>
    <x v="0"/>
    <n v="24"/>
    <n v="1323768"/>
    <d v="2001-06-01T06:48:25"/>
    <s v="Koch Metals Trading Limited"/>
    <x v="0"/>
    <x v="0"/>
    <x v="0"/>
    <x v="0"/>
    <s v="Copper LME Registered Contract"/>
    <s v="Cu LME Reg.      Contract                3 Month         USD/mt-L"/>
    <m/>
    <n v="24"/>
    <x v="0"/>
    <x v="0"/>
    <x v="0"/>
    <n v="1675"/>
    <s v="pornstar"/>
    <s v="BMARCHAN"/>
    <s v="Enron Metals Trading System"/>
    <x v="0"/>
    <x v="0"/>
    <n v="2163288"/>
    <m/>
  </r>
  <r>
    <x v="1"/>
    <x v="2"/>
    <x v="1"/>
    <x v="0"/>
    <n v="50"/>
    <n v="1323769"/>
    <d v="2001-06-01T06:48:42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.5"/>
    <s v="seanoneal"/>
    <s v="MLORENZ"/>
    <s v="ST-Main"/>
    <x v="7"/>
    <x v="7"/>
    <n v="628950.1"/>
    <d v="2001-06-04T21:00:00"/>
  </r>
  <r>
    <x v="1"/>
    <x v="2"/>
    <x v="0"/>
    <x v="0"/>
    <n v="50"/>
    <n v="1323770"/>
    <d v="2001-06-01T06:48:44"/>
    <s v="Dynegy Marketing and Trade"/>
    <x v="0"/>
    <x v="0"/>
    <x v="0"/>
    <x v="2"/>
    <s v="US East Power Fin Swap"/>
    <s v="US Pwr Fin Swap  ISO NY Z-A Peak         04Jun01         USD/MWh"/>
    <n v="50"/>
    <m/>
    <x v="0"/>
    <x v="2"/>
    <x v="0"/>
    <n v="34.799999999999997"/>
    <s v="jjohnson"/>
    <s v="GGUPTA"/>
    <s v="ST-New England"/>
    <x v="7"/>
    <x v="1"/>
    <n v="628951.1"/>
    <d v="2001-06-04T21:00:00"/>
  </r>
  <r>
    <x v="0"/>
    <x v="0"/>
    <x v="0"/>
    <x v="0"/>
    <n v="20"/>
    <n v="1323771"/>
    <d v="2001-06-01T06:48:5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63292"/>
    <m/>
  </r>
  <r>
    <x v="0"/>
    <x v="0"/>
    <x v="0"/>
    <x v="0"/>
    <n v="10"/>
    <n v="1323772"/>
    <d v="2001-06-01T06:49:0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VANDESBO"/>
    <s v="BMARCHAN"/>
    <s v="Enron Metals Trading System"/>
    <x v="0"/>
    <x v="0"/>
    <n v="2163294"/>
    <m/>
  </r>
  <r>
    <x v="1"/>
    <x v="2"/>
    <x v="1"/>
    <x v="11"/>
    <n v="250"/>
    <n v="1323773"/>
    <d v="2001-06-01T06:49:29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2"/>
    <s v="EPowerML"/>
    <s v="JQUENET"/>
    <s v="ST-PJM"/>
    <x v="7"/>
    <x v="7"/>
    <n v="628952.1"/>
    <d v="2001-06-11T21:00:00"/>
  </r>
  <r>
    <x v="1"/>
    <x v="1"/>
    <x v="0"/>
    <x v="1"/>
    <n v="310000"/>
    <n v="1323774"/>
    <d v="2001-06-01T06:49:34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50000000000002"/>
    <s v="aepes209"/>
    <s v="JARNOLD"/>
    <s v="NG-Price"/>
    <x v="1"/>
    <x v="1"/>
    <s v="VD8636.1"/>
    <d v="2001-07-01T21:00:00"/>
  </r>
  <r>
    <x v="0"/>
    <x v="0"/>
    <x v="0"/>
    <x v="0"/>
    <n v="20"/>
    <n v="1323775"/>
    <d v="2001-06-01T06:49:48"/>
    <s v="Sumitomo Corp.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SUMFAKAS"/>
    <s v="JGORDON1"/>
    <s v="Enron Metals Trading System"/>
    <x v="0"/>
    <x v="0"/>
    <n v="2163300"/>
    <m/>
  </r>
  <r>
    <x v="1"/>
    <x v="2"/>
    <x v="1"/>
    <x v="0"/>
    <n v="50"/>
    <n v="1323776"/>
    <d v="2001-06-01T06:50:09"/>
    <s v="Dynegy Power Marketing, Inc."/>
    <x v="0"/>
    <x v="0"/>
    <x v="0"/>
    <x v="2"/>
    <s v="US East Power Phy Fwd Firm"/>
    <s v="US Pwr Phy Firm  COMED Peak              04Jun01         USD/MWh"/>
    <n v="50"/>
    <m/>
    <x v="0"/>
    <x v="2"/>
    <x v="0"/>
    <n v="21"/>
    <s v="WATTS002"/>
    <s v="MLORENZ"/>
    <s v="ST-Main"/>
    <x v="7"/>
    <x v="7"/>
    <n v="628953.1"/>
    <d v="2001-06-04T21:00:00"/>
  </r>
  <r>
    <x v="0"/>
    <x v="0"/>
    <x v="0"/>
    <x v="0"/>
    <n v="10"/>
    <n v="1323777"/>
    <d v="2001-06-01T06:50:57"/>
    <s v="Carr Futures, Inc"/>
    <x v="0"/>
    <x v="0"/>
    <x v="0"/>
    <x v="0"/>
    <s v="Zinc LME Registered Contract"/>
    <s v="Zinc LME Reg.    Contract                3 Month         USD/mt-L"/>
    <m/>
    <n v="10"/>
    <x v="0"/>
    <x v="0"/>
    <x v="0"/>
    <n v="940"/>
    <s v="merkouris"/>
    <s v="ATURNER"/>
    <s v="Enron Metals Trading System"/>
    <x v="0"/>
    <x v="0"/>
    <n v="2163306"/>
    <m/>
  </r>
  <r>
    <x v="1"/>
    <x v="2"/>
    <x v="1"/>
    <x v="0"/>
    <n v="50"/>
    <n v="1323778"/>
    <d v="2001-06-01T06:51:04"/>
    <s v="Cargill-Alliant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BRETJONES"/>
    <s v="MCARSON2"/>
    <s v="ST-SPP"/>
    <x v="7"/>
    <x v="7"/>
    <n v="628954.1"/>
    <d v="2001-06-04T21:00:00"/>
  </r>
  <r>
    <x v="1"/>
    <x v="2"/>
    <x v="1"/>
    <x v="0"/>
    <n v="50"/>
    <n v="1323779"/>
    <d v="2001-06-01T06:51:28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55.1"/>
    <d v="2001-06-04T21:00:00"/>
  </r>
  <r>
    <x v="1"/>
    <x v="2"/>
    <x v="1"/>
    <x v="19"/>
    <n v="200"/>
    <n v="1323780"/>
    <d v="2001-06-01T06:51:29"/>
    <s v="Cargill-Alliant, LLC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BRETJONES"/>
    <s v="MCARSON2"/>
    <s v="ST-SPP"/>
    <x v="7"/>
    <x v="7"/>
    <n v="628956.1"/>
    <d v="2001-06-05T21:00:00"/>
  </r>
  <r>
    <x v="1"/>
    <x v="2"/>
    <x v="0"/>
    <x v="0"/>
    <n v="50"/>
    <n v="1323781"/>
    <d v="2001-06-01T06:51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57.1"/>
    <d v="2001-06-04T21:00:00"/>
  </r>
  <r>
    <x v="1"/>
    <x v="2"/>
    <x v="0"/>
    <x v="0"/>
    <n v="50"/>
    <n v="1323782"/>
    <d v="2001-06-01T06:51:44"/>
    <s v="PSEG Energy Resources &amp; Trade LLC"/>
    <x v="0"/>
    <x v="0"/>
    <x v="0"/>
    <x v="2"/>
    <s v="US East Power Fin Swap"/>
    <s v="US Pwr Fin Swap  PJM W IntC Peak         04Jun01         USD/MWh"/>
    <m/>
    <n v="50"/>
    <x v="0"/>
    <x v="2"/>
    <x v="0"/>
    <n v="25.25"/>
    <s v="mdesousa1"/>
    <s v="JQUENET"/>
    <s v="ST-PJM"/>
    <x v="7"/>
    <x v="1"/>
    <n v="628958.1"/>
    <d v="2001-06-04T21:00:00"/>
  </r>
  <r>
    <x v="0"/>
    <x v="0"/>
    <x v="0"/>
    <x v="0"/>
    <n v="15"/>
    <n v="1323783"/>
    <d v="2001-06-01T06:51:57"/>
    <s v="Standard Bank London Limited"/>
    <x v="0"/>
    <x v="0"/>
    <x v="0"/>
    <x v="0"/>
    <s v="Zinc LME Registered Contract"/>
    <s v="Zinc LME Reg.    Contract                3 Month         USD/mt-L"/>
    <n v="15"/>
    <m/>
    <x v="0"/>
    <x v="0"/>
    <x v="0"/>
    <n v="939"/>
    <s v="SHEPPAR1"/>
    <s v="ATURNER"/>
    <s v="Enron Metals Trading System"/>
    <x v="0"/>
    <x v="0"/>
    <n v="2163310"/>
    <m/>
  </r>
  <r>
    <x v="1"/>
    <x v="2"/>
    <x v="1"/>
    <x v="19"/>
    <n v="200"/>
    <n v="1323784"/>
    <d v="2001-06-01T06:51:59"/>
    <s v="Duke Energy Trading and Marketing, L.L.C."/>
    <x v="0"/>
    <x v="0"/>
    <x v="0"/>
    <x v="2"/>
    <s v="US East Power Phy Fwd Firm"/>
    <s v="US Pwr Phy Firm  PJM-W Peak              05-08Jun01      USD/MWh"/>
    <m/>
    <n v="50"/>
    <x v="0"/>
    <x v="2"/>
    <x v="0"/>
    <n v="26"/>
    <s v="PATRICKH"/>
    <s v="JQUENET"/>
    <s v="ST-PJM"/>
    <x v="7"/>
    <x v="7"/>
    <n v="628959.1"/>
    <d v="2001-06-05T21:00:00"/>
  </r>
  <r>
    <x v="0"/>
    <x v="0"/>
    <x v="0"/>
    <x v="0"/>
    <n v="20"/>
    <n v="1323785"/>
    <d v="2001-06-01T06:53:00"/>
    <s v="Carr Futures, Inc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merkouris"/>
    <s v="ATURNER"/>
    <s v="Enron Metals Trading System"/>
    <x v="0"/>
    <x v="0"/>
    <n v="2163312"/>
    <m/>
  </r>
  <r>
    <x v="0"/>
    <x v="0"/>
    <x v="0"/>
    <x v="0"/>
    <n v="20"/>
    <n v="1323786"/>
    <d v="2001-06-01T06:53:0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314"/>
    <m/>
  </r>
  <r>
    <x v="1"/>
    <x v="2"/>
    <x v="1"/>
    <x v="0"/>
    <n v="50"/>
    <n v="1323787"/>
    <d v="2001-06-01T06:53:2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mattmanley"/>
    <s v="JQUENET"/>
    <s v="ST-PJM"/>
    <x v="7"/>
    <x v="7"/>
    <n v="628960.1"/>
    <d v="2001-06-04T21:00:00"/>
  </r>
  <r>
    <x v="1"/>
    <x v="2"/>
    <x v="1"/>
    <x v="20"/>
    <n v="1300"/>
    <n v="1323788"/>
    <d v="2001-06-01T06:53:36"/>
    <s v="Allegheny Energy Supply Company, LLC"/>
    <x v="1"/>
    <x v="1"/>
    <x v="0"/>
    <x v="2"/>
    <s v="US East Power Phy Fwd Firm"/>
    <s v="US Pwr Phy Firm  Entergy Peak            05-30Jun01      USD/MWh"/>
    <n v="50"/>
    <m/>
    <x v="0"/>
    <x v="2"/>
    <x v="0"/>
    <n v="47"/>
    <s v="CHRISB008"/>
    <s v="MCARSON2"/>
    <s v="ST-SPP"/>
    <x v="7"/>
    <x v="7"/>
    <n v="628961.1"/>
    <d v="2001-06-05T21:00:00"/>
  </r>
  <r>
    <x v="0"/>
    <x v="0"/>
    <x v="0"/>
    <x v="0"/>
    <n v="12"/>
    <n v="1323789"/>
    <d v="2001-06-01T06:53:43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77"/>
    <s v="ADM37670"/>
    <s v="BMARCHAN"/>
    <s v="Enron Metals Trading System"/>
    <x v="0"/>
    <x v="0"/>
    <n v="2163316"/>
    <m/>
  </r>
  <r>
    <x v="1"/>
    <x v="2"/>
    <x v="1"/>
    <x v="0"/>
    <n v="50"/>
    <n v="1323790"/>
    <d v="2001-06-01T06:54:10"/>
    <s v="PSEG Energy Resources &amp; Trade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mdesousa1"/>
    <s v="JQUENET"/>
    <s v="ST-PJM"/>
    <x v="7"/>
    <x v="7"/>
    <n v="628962.1"/>
    <d v="2001-06-04T21:00:00"/>
  </r>
  <r>
    <x v="1"/>
    <x v="2"/>
    <x v="1"/>
    <x v="19"/>
    <n v="200"/>
    <n v="1323795"/>
    <d v="2001-06-01T06:54:30"/>
    <s v="Duke Energy Trading and Marketing, L.L.C."/>
    <x v="0"/>
    <x v="0"/>
    <x v="0"/>
    <x v="2"/>
    <s v="US East Power Phy Fwd Firm"/>
    <s v="US Pwr Phy Firm  NEPOOL Peak             05-08Jun01      USD/MWh"/>
    <n v="50"/>
    <m/>
    <x v="0"/>
    <x v="2"/>
    <x v="0"/>
    <n v="39.5"/>
    <s v="RGULHATI"/>
    <s v="PBRODER"/>
    <s v="ST-New England"/>
    <x v="7"/>
    <x v="7"/>
    <n v="628963.1"/>
    <d v="2001-06-05T21:00:00"/>
  </r>
  <r>
    <x v="0"/>
    <x v="0"/>
    <x v="0"/>
    <x v="0"/>
    <n v="10"/>
    <n v="1323796"/>
    <d v="2001-06-01T06:54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MATTGILLIE"/>
    <s v="ATURNER"/>
    <s v="Enron Metals Trading System"/>
    <x v="0"/>
    <x v="0"/>
    <n v="2163318"/>
    <m/>
  </r>
  <r>
    <x v="1"/>
    <x v="2"/>
    <x v="1"/>
    <x v="0"/>
    <n v="50"/>
    <n v="1323797"/>
    <d v="2001-06-01T06:55:02"/>
    <s v="PG&amp;E Energy Trading - Power, L.P."/>
    <x v="0"/>
    <x v="0"/>
    <x v="0"/>
    <x v="2"/>
    <s v="US East Power Phy Fwd Firm"/>
    <s v="US Pwr Phy Firm  NEPOOL Peak             04Jun01         USD/MWh"/>
    <m/>
    <n v="50"/>
    <x v="0"/>
    <x v="2"/>
    <x v="0"/>
    <n v="38.75"/>
    <s v="ADM49879"/>
    <s v="PBRODER"/>
    <s v="ST-New England"/>
    <x v="7"/>
    <x v="7"/>
    <n v="628964.1"/>
    <d v="2001-06-04T21:00:00"/>
  </r>
  <r>
    <x v="0"/>
    <x v="0"/>
    <x v="0"/>
    <x v="0"/>
    <n v="10"/>
    <n v="1323798"/>
    <d v="2001-06-01T06:55:2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90"/>
    <s v="MATTGILLIE"/>
    <s v="ATURNER"/>
    <s v="Enron Metals Trading System"/>
    <x v="0"/>
    <x v="0"/>
    <n v="2163320"/>
    <m/>
  </r>
  <r>
    <x v="0"/>
    <x v="0"/>
    <x v="0"/>
    <x v="0"/>
    <n v="5"/>
    <n v="1323799"/>
    <d v="2001-06-01T06:55:27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3322"/>
    <m/>
  </r>
  <r>
    <x v="1"/>
    <x v="2"/>
    <x v="1"/>
    <x v="0"/>
    <n v="50"/>
    <n v="1323800"/>
    <d v="2001-06-01T06:55:31"/>
    <s v="Reliant Energy Services, In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mwhitfield"/>
    <s v="JKING6"/>
    <s v="ST-SERC"/>
    <x v="7"/>
    <x v="7"/>
    <n v="628965.1"/>
    <d v="2001-06-04T21:00:00"/>
  </r>
  <r>
    <x v="1"/>
    <x v="2"/>
    <x v="0"/>
    <x v="0"/>
    <n v="50"/>
    <n v="1323801"/>
    <d v="2001-06-01T06:55:37"/>
    <s v="Dynegy Marketing and Trade"/>
    <x v="0"/>
    <x v="0"/>
    <x v="0"/>
    <x v="2"/>
    <s v="US East Power Fin Swap"/>
    <s v="US Pwr Fin Swap  ISO NY Z-G Peak         04Jun01         USD/MWh"/>
    <m/>
    <n v="50"/>
    <x v="0"/>
    <x v="2"/>
    <x v="0"/>
    <n v="46.5"/>
    <s v="jjohnson"/>
    <s v="GGUPTA"/>
    <s v="ST-New England"/>
    <x v="7"/>
    <x v="1"/>
    <n v="628966.1"/>
    <d v="2001-06-04T21:00:00"/>
  </r>
  <r>
    <x v="1"/>
    <x v="2"/>
    <x v="0"/>
    <x v="0"/>
    <n v="50"/>
    <n v="1323802"/>
    <d v="2001-06-01T06:55:57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67.1"/>
    <d v="2001-06-04T21:00:00"/>
  </r>
  <r>
    <x v="0"/>
    <x v="0"/>
    <x v="0"/>
    <x v="0"/>
    <n v="5"/>
    <n v="1323803"/>
    <d v="2001-06-01T06:56:08"/>
    <s v="Prudential Bache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85"/>
    <s v="BARRYGERSH"/>
    <s v="ATURNER"/>
    <s v="Enron Metals Trading System"/>
    <x v="0"/>
    <x v="0"/>
    <n v="2163326"/>
    <m/>
  </r>
  <r>
    <x v="1"/>
    <x v="1"/>
    <x v="0"/>
    <x v="1"/>
    <n v="310000"/>
    <n v="1323804"/>
    <d v="2001-06-01T06:56:0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shawnmaz"/>
    <s v="JARNOLD"/>
    <s v="NG-Price"/>
    <x v="1"/>
    <x v="1"/>
    <s v="VD8639.1"/>
    <d v="2001-07-01T21:00:00"/>
  </r>
  <r>
    <x v="1"/>
    <x v="2"/>
    <x v="0"/>
    <x v="19"/>
    <n v="200"/>
    <n v="1323805"/>
    <d v="2001-06-01T06:56:10"/>
    <s v="NRG Power Marketing Inc."/>
    <x v="0"/>
    <x v="0"/>
    <x v="0"/>
    <x v="2"/>
    <s v="US East Power Fin Swap"/>
    <s v="US Pwr Fin Swap  PJM W IntC Peak         05-08Jun01      USD/MWh"/>
    <m/>
    <n v="50"/>
    <x v="0"/>
    <x v="2"/>
    <x v="0"/>
    <n v="26.25"/>
    <s v="rush1234"/>
    <s v="JQUENET"/>
    <s v="ST-PJM"/>
    <x v="7"/>
    <x v="1"/>
    <n v="628968.1"/>
    <d v="2001-06-05T21:00:00"/>
  </r>
  <r>
    <x v="1"/>
    <x v="2"/>
    <x v="0"/>
    <x v="0"/>
    <n v="50"/>
    <n v="1323809"/>
    <d v="2001-06-01T06:56:28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35"/>
    <s v="rush1234"/>
    <s v="JQUENET"/>
    <s v="ST-PJM"/>
    <x v="7"/>
    <x v="1"/>
    <n v="628970.1"/>
    <d v="2001-06-04T21:00:00"/>
  </r>
  <r>
    <x v="1"/>
    <x v="2"/>
    <x v="0"/>
    <x v="0"/>
    <n v="50"/>
    <n v="1323813"/>
    <d v="2001-06-01T06:56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25"/>
    <s v="pplhourly1"/>
    <s v="JQUENET"/>
    <s v="ST-PJM"/>
    <x v="7"/>
    <x v="1"/>
    <n v="628972.1"/>
    <d v="2001-06-04T21:00:00"/>
  </r>
  <r>
    <x v="1"/>
    <x v="2"/>
    <x v="1"/>
    <x v="0"/>
    <n v="50"/>
    <n v="1323814"/>
    <d v="2001-06-01T06:56:35"/>
    <s v="American Electric Power Service Corporation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aepsvc136"/>
    <s v="PBRODER"/>
    <s v="ST-New England"/>
    <x v="7"/>
    <x v="7"/>
    <n v="628973.1"/>
    <d v="2001-06-04T21:00:00"/>
  </r>
  <r>
    <x v="1"/>
    <x v="1"/>
    <x v="0"/>
    <x v="1"/>
    <n v="310000"/>
    <n v="1323815"/>
    <d v="2001-06-01T06:56:41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35"/>
    <s v="rsrsrsrs"/>
    <s v="JARNOLD"/>
    <s v="NG-Price"/>
    <x v="1"/>
    <x v="1"/>
    <s v="VD8642.1"/>
    <d v="2001-07-01T21:00:00"/>
  </r>
  <r>
    <x v="1"/>
    <x v="2"/>
    <x v="1"/>
    <x v="0"/>
    <n v="50"/>
    <n v="1323816"/>
    <d v="2001-06-01T06:56:56"/>
    <s v="Constellation Power Source, Inc.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mcorbett"/>
    <s v="PBRODER"/>
    <s v="ST-New England"/>
    <x v="7"/>
    <x v="7"/>
    <n v="628974.1"/>
    <d v="2001-06-04T21:00:00"/>
  </r>
  <r>
    <x v="1"/>
    <x v="2"/>
    <x v="1"/>
    <x v="11"/>
    <n v="250"/>
    <n v="1323817"/>
    <d v="2001-06-01T06:57:22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2.75"/>
    <s v="VEPCOJOE"/>
    <s v="JQUENET"/>
    <s v="ST-PJM"/>
    <x v="7"/>
    <x v="7"/>
    <n v="628975.1"/>
    <d v="2001-06-11T21:00:00"/>
  </r>
  <r>
    <x v="0"/>
    <x v="0"/>
    <x v="0"/>
    <x v="0"/>
    <n v="2"/>
    <n v="1323818"/>
    <d v="2001-06-01T06:57:5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0"/>
    <s v="marknunn1"/>
    <s v="BMARCHAN"/>
    <s v="Enron Metals Trading System"/>
    <x v="0"/>
    <x v="0"/>
    <n v="2163330"/>
    <m/>
  </r>
  <r>
    <x v="0"/>
    <x v="0"/>
    <x v="0"/>
    <x v="0"/>
    <n v="20"/>
    <n v="1323819"/>
    <d v="2001-06-01T06:58:0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79905"/>
    <s v="BMARCHAN"/>
    <s v="Enron Metals Trading System"/>
    <x v="0"/>
    <x v="0"/>
    <n v="2163332"/>
    <m/>
  </r>
  <r>
    <x v="0"/>
    <x v="2"/>
    <x v="0"/>
    <x v="6"/>
    <n v="344"/>
    <n v="1323820"/>
    <d v="2001-06-01T06:58:10"/>
    <s v="Norsk Hydro Produksjon AS"/>
    <x v="0"/>
    <x v="0"/>
    <x v="0"/>
    <x v="2"/>
    <s v="Nordic Power Financial Swap"/>
    <s v="Nordic Pwr Swap  SYS BASE                GU23 2001       NOK/MWh"/>
    <n v="43"/>
    <m/>
    <x v="0"/>
    <x v="2"/>
    <x v="1"/>
    <n v="205.5"/>
    <s v="Christians"/>
    <s v="ESEIDEL"/>
    <s v="ENE- Nordic Power Book"/>
    <x v="2"/>
    <x v="2"/>
    <n v="1323820"/>
    <d v="2001-06-04T00:00:00"/>
  </r>
  <r>
    <x v="1"/>
    <x v="1"/>
    <x v="0"/>
    <x v="1"/>
    <n v="232500"/>
    <n v="1323821"/>
    <d v="2001-06-01T06:58:24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84"/>
    <s v="winyahay"/>
    <s v="JARNOLD"/>
    <s v="NG-Price"/>
    <x v="1"/>
    <x v="1"/>
    <s v="VD8644.1"/>
    <d v="2001-07-01T21:00:00"/>
  </r>
  <r>
    <x v="1"/>
    <x v="2"/>
    <x v="1"/>
    <x v="0"/>
    <n v="50"/>
    <n v="1323822"/>
    <d v="2001-06-01T06:59:18"/>
    <s v="Williams Energy Marketing &amp;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tbeggans"/>
    <s v="PBRODER"/>
    <s v="ST-New England"/>
    <x v="7"/>
    <x v="7"/>
    <n v="628976.1"/>
    <d v="2001-06-04T21:00:00"/>
  </r>
  <r>
    <x v="1"/>
    <x v="2"/>
    <x v="1"/>
    <x v="0"/>
    <n v="50"/>
    <n v="1323823"/>
    <d v="2001-06-01T06:59:55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25"/>
    <s v="DaveWilson"/>
    <s v="CDORLAN"/>
    <s v="ST-ECAR"/>
    <x v="7"/>
    <x v="7"/>
    <n v="628977.1"/>
    <d v="2001-06-04T21:00:00"/>
  </r>
  <r>
    <x v="0"/>
    <x v="0"/>
    <x v="0"/>
    <x v="0"/>
    <n v="8"/>
    <n v="1323825"/>
    <d v="2001-06-01T07:00:54"/>
    <s v="Koch Metals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ornstar"/>
    <s v="BMARCHAN"/>
    <s v="Enron Metals Trading System"/>
    <x v="0"/>
    <x v="0"/>
    <n v="2163343"/>
    <m/>
  </r>
  <r>
    <x v="1"/>
    <x v="2"/>
    <x v="1"/>
    <x v="0"/>
    <n v="50"/>
    <n v="1323826"/>
    <d v="2001-06-01T07:00:54"/>
    <s v="El Paso Merchant Energy, L.P."/>
    <x v="0"/>
    <x v="0"/>
    <x v="0"/>
    <x v="2"/>
    <s v="US East Power Phy Fwd Firm"/>
    <s v="US Pwr Phy Firm  COMED Peak              04Jun01         USD/MWh"/>
    <n v="50"/>
    <m/>
    <x v="0"/>
    <x v="2"/>
    <x v="0"/>
    <n v="20"/>
    <s v="epmepJXC"/>
    <s v="MLORENZ"/>
    <s v="ST-Main"/>
    <x v="7"/>
    <x v="7"/>
    <n v="628978.1"/>
    <d v="2001-06-04T21:00:00"/>
  </r>
  <r>
    <x v="0"/>
    <x v="0"/>
    <x v="0"/>
    <x v="0"/>
    <n v="7"/>
    <n v="1323827"/>
    <d v="2001-06-01T07:01:02"/>
    <s v="Triland Metals Limited"/>
    <x v="0"/>
    <x v="0"/>
    <x v="0"/>
    <x v="0"/>
    <s v="Aluminum LME Registered Contract"/>
    <s v="Al LME Reg.      Contract                3 Month         USD/mt-L"/>
    <n v="7"/>
    <m/>
    <x v="0"/>
    <x v="0"/>
    <x v="0"/>
    <n v="1511"/>
    <s v="ADM06610"/>
    <s v="BMARCHAN"/>
    <s v="Enron Metals Trading System"/>
    <x v="0"/>
    <x v="0"/>
    <n v="2163347"/>
    <m/>
  </r>
  <r>
    <x v="1"/>
    <x v="2"/>
    <x v="1"/>
    <x v="0"/>
    <n v="50"/>
    <n v="1323828"/>
    <d v="2001-06-01T07:01:24"/>
    <s v="American Electric Power Service Corporation"/>
    <x v="0"/>
    <x v="0"/>
    <x v="0"/>
    <x v="2"/>
    <s v="US East Power Phy Fwd Firm"/>
    <s v="US Pwr Phy Firm  Cinergy Peak            04Jun01         USD/MWh"/>
    <n v="50"/>
    <m/>
    <x v="0"/>
    <x v="2"/>
    <x v="0"/>
    <n v="20"/>
    <s v="aepsvc127"/>
    <s v="CDORLAN"/>
    <s v="ST-ECAR"/>
    <x v="7"/>
    <x v="7"/>
    <n v="628979.1"/>
    <d v="2001-06-04T21:00:00"/>
  </r>
  <r>
    <x v="0"/>
    <x v="0"/>
    <x v="0"/>
    <x v="0"/>
    <n v="11"/>
    <n v="1323829"/>
    <d v="2001-06-01T07:01:37"/>
    <s v="Amalgamated Metal Trading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1"/>
    <s v="flight123"/>
    <s v="BMARCHAN"/>
    <s v="Enron Metals Trading System"/>
    <x v="0"/>
    <x v="0"/>
    <n v="2163349"/>
    <m/>
  </r>
  <r>
    <x v="1"/>
    <x v="4"/>
    <x v="0"/>
    <x v="0"/>
    <n v="50000"/>
    <n v="1323830"/>
    <d v="2001-06-01T07:01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651"/>
    <d v="2001-07-01T00:00:00"/>
  </r>
  <r>
    <x v="1"/>
    <x v="2"/>
    <x v="1"/>
    <x v="0"/>
    <n v="50"/>
    <n v="1323831"/>
    <d v="2001-06-01T07:01:58"/>
    <s v="Sempra Energy Trading Corp.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tocoletti"/>
    <s v="CDORLAN"/>
    <s v="ST-ECAR"/>
    <x v="7"/>
    <x v="7"/>
    <n v="628980.1"/>
    <d v="2001-06-04T21:00:00"/>
  </r>
  <r>
    <x v="1"/>
    <x v="2"/>
    <x v="1"/>
    <x v="19"/>
    <n v="200"/>
    <n v="1323832"/>
    <d v="2001-06-01T07:02:11"/>
    <s v="BP Energy Company"/>
    <x v="0"/>
    <x v="0"/>
    <x v="0"/>
    <x v="2"/>
    <s v="US East Power Phy Fwd Firm Unplan B"/>
    <s v="US Pwr Phy Unp B ERCOT Peak              05-08Jun01      USD/MWh"/>
    <m/>
    <n v="50"/>
    <x v="0"/>
    <x v="2"/>
    <x v="0"/>
    <n v="39"/>
    <s v="Amlingst"/>
    <s v="RBALLATO"/>
    <s v="ST-ERCOT"/>
    <x v="7"/>
    <x v="7"/>
    <n v="628981.1"/>
    <d v="2001-06-05T21:00:00"/>
  </r>
  <r>
    <x v="1"/>
    <x v="2"/>
    <x v="1"/>
    <x v="0"/>
    <n v="50"/>
    <n v="1323833"/>
    <d v="2001-06-01T07:02:14"/>
    <s v="BP Energy Company"/>
    <x v="0"/>
    <x v="0"/>
    <x v="0"/>
    <x v="2"/>
    <s v="US East Power Phy Fwd Firm Unplan B"/>
    <s v="US Pwr Phy Unp B ERCOT Peak              04Jun01         USD/MWh"/>
    <m/>
    <n v="50"/>
    <x v="0"/>
    <x v="2"/>
    <x v="0"/>
    <n v="37.75"/>
    <s v="Amlingst"/>
    <s v="RBALLATO"/>
    <s v="ST-ERCOT"/>
    <x v="7"/>
    <x v="7"/>
    <n v="628982.1"/>
    <d v="2001-06-04T21:00:00"/>
  </r>
  <r>
    <x v="1"/>
    <x v="2"/>
    <x v="1"/>
    <x v="0"/>
    <n v="50"/>
    <n v="1323834"/>
    <d v="2001-06-01T07:02:16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AlisaRich"/>
    <s v="MLORENZ"/>
    <s v="ST-Main"/>
    <x v="7"/>
    <x v="7"/>
    <n v="628983.1"/>
    <d v="2001-06-04T21:00:00"/>
  </r>
  <r>
    <x v="1"/>
    <x v="2"/>
    <x v="1"/>
    <x v="0"/>
    <n v="50"/>
    <n v="1323835"/>
    <d v="2001-06-01T07:02:4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benborgen"/>
    <s v="JQUENET"/>
    <s v="ST-PJM"/>
    <x v="7"/>
    <x v="7"/>
    <n v="628984.1"/>
    <d v="2001-06-04T21:00:00"/>
  </r>
  <r>
    <x v="1"/>
    <x v="2"/>
    <x v="1"/>
    <x v="0"/>
    <n v="50"/>
    <n v="1323836"/>
    <d v="2001-06-01T07:03:13"/>
    <s v="Allegheny Energy Supply Company, LLC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ekaes123"/>
    <s v="CDORLAN"/>
    <s v="ST-ECAR"/>
    <x v="7"/>
    <x v="7"/>
    <n v="628985.1"/>
    <d v="2001-06-04T21:00:00"/>
  </r>
  <r>
    <x v="1"/>
    <x v="2"/>
    <x v="1"/>
    <x v="0"/>
    <n v="50"/>
    <n v="1323837"/>
    <d v="2001-06-01T07:03:16"/>
    <s v="Amerada Hess Corporation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ggolsen12"/>
    <s v="PBRODER"/>
    <s v="ST-New England"/>
    <x v="7"/>
    <x v="7"/>
    <n v="628986.1"/>
    <d v="2001-06-04T21:00:00"/>
  </r>
  <r>
    <x v="1"/>
    <x v="2"/>
    <x v="1"/>
    <x v="0"/>
    <n v="50"/>
    <n v="1323839"/>
    <d v="2001-06-01T07:03:34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"/>
    <s v="mattmanley"/>
    <s v="JQUENET"/>
    <s v="ST-PJM"/>
    <x v="7"/>
    <x v="7"/>
    <n v="628987.1"/>
    <d v="2001-06-04T21:00:00"/>
  </r>
  <r>
    <x v="1"/>
    <x v="2"/>
    <x v="1"/>
    <x v="20"/>
    <n v="1300"/>
    <n v="1323840"/>
    <d v="2001-06-01T07:03:57"/>
    <s v="Mirant Americas Energy Marketing, L.P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bkeefer001"/>
    <s v="PBRODER"/>
    <s v="ST-New England"/>
    <x v="7"/>
    <x v="7"/>
    <n v="628988.1"/>
    <d v="2001-06-05T21:00:00"/>
  </r>
  <r>
    <x v="1"/>
    <x v="2"/>
    <x v="1"/>
    <x v="0"/>
    <n v="50"/>
    <n v="1323841"/>
    <d v="2001-06-01T07:04:25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8989.1"/>
    <d v="2001-06-04T21:00:00"/>
  </r>
  <r>
    <x v="1"/>
    <x v="2"/>
    <x v="1"/>
    <x v="0"/>
    <n v="50"/>
    <n v="1323842"/>
    <d v="2001-06-01T07:04:27"/>
    <s v="Duke Energy Trading and Marketing, L.L.C."/>
    <x v="0"/>
    <x v="0"/>
    <x v="0"/>
    <x v="2"/>
    <s v="US East Power Phy Fwd Firm"/>
    <s v="US Pwr Phy Firm  TVA Peak                04Jun01         USD/MWh"/>
    <m/>
    <n v="50"/>
    <x v="0"/>
    <x v="2"/>
    <x v="0"/>
    <n v="21.5"/>
    <s v="CONLEYRA"/>
    <s v="JKING6"/>
    <s v="ST-SERC"/>
    <x v="7"/>
    <x v="7"/>
    <n v="628990.1"/>
    <d v="2001-06-04T21:00:00"/>
  </r>
  <r>
    <x v="1"/>
    <x v="2"/>
    <x v="1"/>
    <x v="0"/>
    <n v="50"/>
    <n v="1323843"/>
    <d v="2001-06-01T07:04:38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9"/>
    <s v="aepsvc136"/>
    <s v="PBRODER"/>
    <s v="ST-New England"/>
    <x v="7"/>
    <x v="7"/>
    <n v="628991.1"/>
    <d v="2001-06-04T21:00:00"/>
  </r>
  <r>
    <x v="0"/>
    <x v="0"/>
    <x v="0"/>
    <x v="0"/>
    <n v="10"/>
    <n v="1323844"/>
    <d v="2001-06-01T07:04:41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6970"/>
    <s v="PAULDODGE"/>
    <s v="ATURNER"/>
    <s v="Enron Metals Trading System"/>
    <x v="0"/>
    <x v="0"/>
    <n v="2163357"/>
    <m/>
  </r>
  <r>
    <x v="1"/>
    <x v="2"/>
    <x v="1"/>
    <x v="0"/>
    <n v="50"/>
    <n v="1323845"/>
    <d v="2001-06-01T07:04:49"/>
    <s v="Dynegy Power Marketing, Inc."/>
    <x v="0"/>
    <x v="0"/>
    <x v="0"/>
    <x v="2"/>
    <s v="US East Power Phy Fwd Firm"/>
    <s v="US Pwr Phy Firm  COMED Off-Peak          04Jun01         USD/MWh"/>
    <n v="50"/>
    <m/>
    <x v="0"/>
    <x v="2"/>
    <x v="0"/>
    <n v="9.5"/>
    <s v="WATTS002"/>
    <s v="MLORENZ"/>
    <s v="EPMI-Midwest"/>
    <x v="7"/>
    <x v="7"/>
    <n v="628992.1"/>
    <d v="2001-06-04T21:00:00"/>
  </r>
  <r>
    <x v="1"/>
    <x v="2"/>
    <x v="1"/>
    <x v="1"/>
    <n v="1550"/>
    <n v="1323846"/>
    <d v="2001-06-01T07:05:16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3"/>
    <s v="Kellybry"/>
    <s v="FSTURM"/>
    <s v="LT-ECAR"/>
    <x v="7"/>
    <x v="7"/>
    <n v="628993.1"/>
    <d v="2001-07-01T21:00:00"/>
  </r>
  <r>
    <x v="1"/>
    <x v="2"/>
    <x v="1"/>
    <x v="19"/>
    <n v="200"/>
    <n v="1323847"/>
    <d v="2001-06-01T07:05:19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"/>
    <s v="mdesousa1"/>
    <s v="JQUENET"/>
    <s v="ST-PJM"/>
    <x v="7"/>
    <x v="7"/>
    <n v="628994.1"/>
    <d v="2001-06-05T21:00:00"/>
  </r>
  <r>
    <x v="1"/>
    <x v="2"/>
    <x v="1"/>
    <x v="0"/>
    <n v="50"/>
    <n v="1323848"/>
    <d v="2001-06-01T07:05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VEPCOJOE"/>
    <s v="JQUENET"/>
    <s v="ST-PJM"/>
    <x v="7"/>
    <x v="7"/>
    <n v="628995.1"/>
    <d v="2001-06-04T21:00:00"/>
  </r>
  <r>
    <x v="0"/>
    <x v="0"/>
    <x v="0"/>
    <x v="0"/>
    <n v="5"/>
    <n v="1323849"/>
    <d v="2001-06-01T07:05:31"/>
    <s v="Cargill Investor Services Ltd"/>
    <x v="0"/>
    <x v="0"/>
    <x v="0"/>
    <x v="0"/>
    <s v="Zinc LME Registered Contract"/>
    <s v="Zinc LME Reg.    Contract                3 Month         USD/mt-L"/>
    <n v="5"/>
    <m/>
    <x v="0"/>
    <x v="0"/>
    <x v="0"/>
    <n v="940"/>
    <s v="ADM66058"/>
    <s v="ATURNER"/>
    <s v="Enron Metals Trading System"/>
    <x v="0"/>
    <x v="0"/>
    <n v="2163359"/>
    <m/>
  </r>
  <r>
    <x v="1"/>
    <x v="2"/>
    <x v="1"/>
    <x v="19"/>
    <n v="200"/>
    <n v="1323850"/>
    <d v="2001-06-01T07:05:50"/>
    <s v="El Paso Merchant Energy, L.P."/>
    <x v="0"/>
    <x v="0"/>
    <x v="0"/>
    <x v="2"/>
    <s v="US East Power Phy Fwd Firm Unplan B"/>
    <s v="US Pwr Phy Unp B ERCOT Peak              05-08Jun01      USD/MWh"/>
    <n v="50"/>
    <m/>
    <x v="0"/>
    <x v="2"/>
    <x v="0"/>
    <n v="39"/>
    <s v="PowerBCK"/>
    <s v="RBALLATO"/>
    <s v="ST-ERCOT"/>
    <x v="7"/>
    <x v="7"/>
    <n v="628996.1"/>
    <d v="2001-06-05T21:00:00"/>
  </r>
  <r>
    <x v="1"/>
    <x v="2"/>
    <x v="1"/>
    <x v="20"/>
    <n v="1300"/>
    <n v="1323851"/>
    <d v="2001-06-01T07:05:58"/>
    <s v="Aquila Energy Marketing Corporation"/>
    <x v="0"/>
    <x v="0"/>
    <x v="0"/>
    <x v="2"/>
    <s v="US East Power Phy Fwd Firm"/>
    <s v="US Pwr Phy Firm  Cinergy Peak            05-30Jun01      USD/MWh"/>
    <m/>
    <n v="50"/>
    <x v="0"/>
    <x v="2"/>
    <x v="0"/>
    <n v="41"/>
    <s v="DANMURPHY"/>
    <s v="CDORLAN"/>
    <s v="ST-ECAR"/>
    <x v="7"/>
    <x v="7"/>
    <n v="628997.1"/>
    <d v="2001-06-05T21:00:00"/>
  </r>
  <r>
    <x v="1"/>
    <x v="2"/>
    <x v="1"/>
    <x v="20"/>
    <n v="1300"/>
    <n v="1323852"/>
    <d v="2001-06-01T07:06:04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1"/>
    <s v="STEPHENA"/>
    <s v="JQUENET"/>
    <s v="ST-PJM"/>
    <x v="7"/>
    <x v="7"/>
    <n v="628998.1"/>
    <d v="2001-06-05T21:00:00"/>
  </r>
  <r>
    <x v="1"/>
    <x v="2"/>
    <x v="1"/>
    <x v="0"/>
    <n v="50"/>
    <n v="1323854"/>
    <d v="2001-06-01T07:06:29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ROBEROSE"/>
    <s v="JQUENET"/>
    <s v="ST-PJM"/>
    <x v="7"/>
    <x v="7"/>
    <n v="629000.1"/>
    <d v="2001-06-04T21:00:00"/>
  </r>
  <r>
    <x v="1"/>
    <x v="2"/>
    <x v="1"/>
    <x v="21"/>
    <n v="2950"/>
    <n v="1323855"/>
    <d v="2001-06-01T07:06:33"/>
    <s v="BP Energy Company"/>
    <x v="0"/>
    <x v="0"/>
    <x v="0"/>
    <x v="2"/>
    <s v="US East Power Phy Fwd Firm"/>
    <s v="US Pwr Phy Firm  Entergy Peak            Jan-Feb02       USD/MWh"/>
    <m/>
    <n v="50"/>
    <x v="0"/>
    <x v="2"/>
    <x v="0"/>
    <n v="38.25"/>
    <s v="Kellybry"/>
    <s v="MCARSON2"/>
    <s v="ST-SPP"/>
    <x v="7"/>
    <x v="7"/>
    <n v="629001.1"/>
    <d v="2002-01-01T14:16:00"/>
  </r>
  <r>
    <x v="0"/>
    <x v="0"/>
    <x v="0"/>
    <x v="0"/>
    <n v="7"/>
    <n v="1323856"/>
    <d v="2001-06-01T07:07:16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75"/>
    <s v="ADM26133"/>
    <s v="BMARCHAN"/>
    <s v="Enron Metals Trading System"/>
    <x v="0"/>
    <x v="0"/>
    <n v="2163361"/>
    <m/>
  </r>
  <r>
    <x v="1"/>
    <x v="2"/>
    <x v="1"/>
    <x v="15"/>
    <n v="18250"/>
    <n v="1323857"/>
    <d v="2001-06-01T07:07:40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2.75"/>
    <s v="LAVIELLE"/>
    <s v="MCARSON2"/>
    <s v="LT-SPP"/>
    <x v="7"/>
    <x v="7"/>
    <n v="629002.1"/>
    <d v="2002-01-01T14:16:00"/>
  </r>
  <r>
    <x v="1"/>
    <x v="2"/>
    <x v="1"/>
    <x v="0"/>
    <n v="50"/>
    <n v="1323859"/>
    <d v="2001-06-01T07:07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faes123"/>
    <s v="JQUENET"/>
    <s v="ST-PJM"/>
    <x v="7"/>
    <x v="7"/>
    <n v="629005.1"/>
    <d v="2001-06-04T21:00:00"/>
  </r>
  <r>
    <x v="1"/>
    <x v="1"/>
    <x v="0"/>
    <x v="1"/>
    <n v="310000"/>
    <n v="1323861"/>
    <d v="2001-06-01T07:07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46.1"/>
    <d v="2001-07-01T21:00:00"/>
  </r>
  <r>
    <x v="1"/>
    <x v="2"/>
    <x v="1"/>
    <x v="0"/>
    <n v="50"/>
    <n v="1323862"/>
    <d v="2001-06-01T07:07:59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"/>
    <s v="OTCDESK1"/>
    <s v="MLORENZ"/>
    <s v="ST-Main"/>
    <x v="7"/>
    <x v="7"/>
    <n v="629009.1"/>
    <d v="2001-06-04T21:00:00"/>
  </r>
  <r>
    <x v="1"/>
    <x v="4"/>
    <x v="0"/>
    <x v="0"/>
    <n v="50000"/>
    <n v="1323866"/>
    <d v="2001-06-01T07:08:0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JTREADWAY"/>
    <s v="GWHALLE"/>
    <s v="WTI-GW-NXC2"/>
    <x v="5"/>
    <x v="1"/>
    <n v="111652"/>
    <d v="2001-07-01T00:00:00"/>
  </r>
  <r>
    <x v="1"/>
    <x v="2"/>
    <x v="1"/>
    <x v="20"/>
    <n v="1300"/>
    <n v="1323868"/>
    <d v="2001-06-01T07:08:15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cmcnally"/>
    <s v="JQUENET"/>
    <s v="ST-PJM"/>
    <x v="7"/>
    <x v="7"/>
    <n v="629013.1"/>
    <d v="2001-06-05T21:00:00"/>
  </r>
  <r>
    <x v="1"/>
    <x v="2"/>
    <x v="1"/>
    <x v="20"/>
    <n v="1300"/>
    <n v="1323870"/>
    <d v="2001-06-01T07:08:17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PATRICKH"/>
    <s v="JQUENET"/>
    <s v="ST-PJM"/>
    <x v="7"/>
    <x v="7"/>
    <s v=" "/>
    <d v="2001-06-05T21:00:00"/>
  </r>
  <r>
    <x v="1"/>
    <x v="1"/>
    <x v="0"/>
    <x v="1"/>
    <n v="310000"/>
    <n v="1323871"/>
    <d v="2001-06-01T07:08:18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53.1"/>
    <d v="2001-07-01T21:00:00"/>
  </r>
  <r>
    <x v="0"/>
    <x v="0"/>
    <x v="0"/>
    <x v="0"/>
    <n v="9"/>
    <n v="1323876"/>
    <d v="2001-06-01T07:09:19"/>
    <s v="ED &amp; F Man International Limited"/>
    <x v="0"/>
    <x v="0"/>
    <x v="0"/>
    <x v="0"/>
    <s v="Zinc LME Registered Contract"/>
    <s v="Zinc LME Reg.    Contract                3 Month         USD/mt-L"/>
    <n v="9"/>
    <m/>
    <x v="0"/>
    <x v="0"/>
    <x v="0"/>
    <n v="940"/>
    <s v="chashastie"/>
    <s v="ATURNER"/>
    <s v="Enron Metals Trading System"/>
    <x v="0"/>
    <x v="0"/>
    <n v="2163362"/>
    <m/>
  </r>
  <r>
    <x v="1"/>
    <x v="2"/>
    <x v="1"/>
    <x v="21"/>
    <n v="2950"/>
    <n v="1323877"/>
    <d v="2001-06-01T07:09:25"/>
    <s v="American Electric Power Service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aepsvc133"/>
    <s v="DDAVIS"/>
    <s v="LT-New England"/>
    <x v="7"/>
    <x v="7"/>
    <n v="629021.1"/>
    <d v="2002-01-01T17:11:00"/>
  </r>
  <r>
    <x v="1"/>
    <x v="2"/>
    <x v="1"/>
    <x v="22"/>
    <n v="3050"/>
    <n v="1323878"/>
    <d v="2001-06-01T07:09:29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25"/>
    <s v="aepsvc133"/>
    <s v="DDAVIS"/>
    <s v="LT-New England"/>
    <x v="7"/>
    <x v="7"/>
    <s v=" "/>
    <d v="2002-03-01T17:11:00"/>
  </r>
  <r>
    <x v="1"/>
    <x v="4"/>
    <x v="0"/>
    <x v="0"/>
    <n v="50000"/>
    <n v="1323879"/>
    <d v="2001-06-01T07:09:2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656"/>
    <d v="2001-07-01T00:00:00"/>
  </r>
  <r>
    <x v="1"/>
    <x v="2"/>
    <x v="1"/>
    <x v="1"/>
    <n v="1550"/>
    <n v="1323880"/>
    <d v="2001-06-01T07:09:3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25"/>
    <s v="aepsvc133"/>
    <s v="DDAVIS"/>
    <s v="LT-New England"/>
    <x v="7"/>
    <x v="7"/>
    <s v=" "/>
    <d v="2002-05-01T17:11:00"/>
  </r>
  <r>
    <x v="1"/>
    <x v="2"/>
    <x v="1"/>
    <x v="8"/>
    <n v="4600"/>
    <n v="1323881"/>
    <d v="2001-06-01T07:09:34"/>
    <s v="Virginia Electric and Power Company"/>
    <x v="0"/>
    <x v="0"/>
    <x v="0"/>
    <x v="2"/>
    <s v="US East Power Phy Fwd Firm"/>
    <s v="US Pwr Phy Firm  Cinergy Peak            Oct-Dec01       USD/MWh"/>
    <m/>
    <n v="50"/>
    <x v="0"/>
    <x v="2"/>
    <x v="0"/>
    <n v="34"/>
    <s v="MCBRIDEW"/>
    <s v="FSTURM"/>
    <s v="LT-ECAR"/>
    <x v="7"/>
    <x v="7"/>
    <s v=" "/>
    <d v="2001-10-01T17:11:00"/>
  </r>
  <r>
    <x v="1"/>
    <x v="2"/>
    <x v="1"/>
    <x v="7"/>
    <n v="1500"/>
    <n v="1323882"/>
    <d v="2001-06-01T07:09:35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4.85"/>
    <s v="aepsvc133"/>
    <s v="DDAVIS"/>
    <s v="LT-New England"/>
    <x v="7"/>
    <x v="7"/>
    <n v="629027.1"/>
    <d v="2002-09-01T17:11:00"/>
  </r>
  <r>
    <x v="1"/>
    <x v="2"/>
    <x v="1"/>
    <x v="7"/>
    <n v="1500"/>
    <n v="1323883"/>
    <d v="2001-06-01T07:09:46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25"/>
    <s v="aepsvc133"/>
    <s v="DDAVIS"/>
    <s v="LT-New England"/>
    <x v="7"/>
    <x v="7"/>
    <s v=" "/>
    <d v="2002-06-01T17:11:00"/>
  </r>
  <r>
    <x v="0"/>
    <x v="0"/>
    <x v="0"/>
    <x v="0"/>
    <n v="10"/>
    <n v="1323884"/>
    <d v="2001-06-01T07:10:18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42544"/>
    <s v="BMARCHAN"/>
    <s v="Enron Metals Trading System"/>
    <x v="0"/>
    <x v="0"/>
    <n v="2163365"/>
    <m/>
  </r>
  <r>
    <x v="1"/>
    <x v="2"/>
    <x v="0"/>
    <x v="0"/>
    <n v="50"/>
    <n v="1323885"/>
    <d v="2001-06-01T07:10:30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s v=" "/>
    <d v="2001-06-01T21:00:00"/>
  </r>
  <r>
    <x v="1"/>
    <x v="2"/>
    <x v="1"/>
    <x v="0"/>
    <n v="50"/>
    <n v="1323886"/>
    <d v="2001-06-01T07:10:31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9032.1"/>
    <d v="2001-06-04T21:00:00"/>
  </r>
  <r>
    <x v="1"/>
    <x v="2"/>
    <x v="1"/>
    <x v="0"/>
    <n v="50"/>
    <n v="1323887"/>
    <d v="2001-06-01T07:11:06"/>
    <s v="Morgan Stanley Capital Group, Inc.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chasdurkin"/>
    <s v="JKING6"/>
    <s v="ST-SERC"/>
    <x v="7"/>
    <x v="7"/>
    <n v="629034.1"/>
    <d v="2001-06-04T21:00:00"/>
  </r>
  <r>
    <x v="1"/>
    <x v="2"/>
    <x v="1"/>
    <x v="7"/>
    <n v="1500"/>
    <n v="1323888"/>
    <d v="2001-06-01T07:11:19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"/>
    <s v="jheinecke1"/>
    <s v="KPRESTO"/>
    <s v="LT-SERC"/>
    <x v="7"/>
    <x v="7"/>
    <n v="629035.1"/>
    <d v="2001-09-01T21:00:00"/>
  </r>
  <r>
    <x v="1"/>
    <x v="2"/>
    <x v="0"/>
    <x v="0"/>
    <n v="50"/>
    <n v="1323889"/>
    <d v="2001-06-01T07:11:20"/>
    <s v="Tractebel Energy Marketing, Inc."/>
    <x v="0"/>
    <x v="0"/>
    <x v="0"/>
    <x v="2"/>
    <s v="US East Power Fin Swap"/>
    <s v="US Pwr Fin Swap  PJM W IntC HE10-23 EPT  01Jun01         USD/MWh"/>
    <m/>
    <n v="50"/>
    <x v="0"/>
    <x v="2"/>
    <x v="0"/>
    <n v="21.25"/>
    <s v="CHASEALLEN"/>
    <s v="JSTEPENO"/>
    <s v="EPMI-HRLY-NE"/>
    <x v="7"/>
    <x v="1"/>
    <n v="629036.1"/>
    <d v="2001-06-01T21:00:00"/>
  </r>
  <r>
    <x v="0"/>
    <x v="0"/>
    <x v="0"/>
    <x v="0"/>
    <n v="20"/>
    <n v="1323890"/>
    <d v="2001-06-01T07:11:2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pornstar"/>
    <s v="BMARCHAN"/>
    <s v="Enron Metals Trading System"/>
    <x v="0"/>
    <x v="0"/>
    <n v="2163379"/>
    <m/>
  </r>
  <r>
    <x v="1"/>
    <x v="2"/>
    <x v="0"/>
    <x v="20"/>
    <n v="1300"/>
    <n v="1323891"/>
    <d v="2001-06-01T07:12:28"/>
    <s v="Mirant Americas Energy Marketing, L.P."/>
    <x v="0"/>
    <x v="0"/>
    <x v="0"/>
    <x v="2"/>
    <s v="US East Power Fin Swap"/>
    <s v="US Pwr Fin Swap  ISO NY Z-G Peak         05-30Jun01      USD/MWh"/>
    <n v="50"/>
    <m/>
    <x v="0"/>
    <x v="2"/>
    <x v="0"/>
    <n v="54.25"/>
    <s v="agillespie"/>
    <s v="GGUPTA"/>
    <s v="ST-New England"/>
    <x v="7"/>
    <x v="1"/>
    <n v="629037.1"/>
    <d v="2001-06-05T21:00:00"/>
  </r>
  <r>
    <x v="0"/>
    <x v="0"/>
    <x v="0"/>
    <x v="0"/>
    <n v="20"/>
    <n v="1323893"/>
    <d v="2001-06-01T07:13:2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63390"/>
    <m/>
  </r>
  <r>
    <x v="0"/>
    <x v="0"/>
    <x v="0"/>
    <x v="0"/>
    <n v="2"/>
    <n v="1323894"/>
    <d v="2001-06-01T07:13:20"/>
    <s v="Amag Metall Gesellschaft MBH"/>
    <x v="0"/>
    <x v="0"/>
    <x v="0"/>
    <x v="0"/>
    <s v="Aluminum LME Registered Contract"/>
    <s v="Al LME Reg.      Contract                18Jul01         USD/mt-L"/>
    <m/>
    <n v="2"/>
    <x v="0"/>
    <x v="0"/>
    <x v="0"/>
    <n v="1504"/>
    <s v="ADM45276"/>
    <s v="BMARCHAN"/>
    <s v="Enron Metals Trading System"/>
    <x v="0"/>
    <x v="0"/>
    <n v="2163388"/>
    <d v="2001-07-18T00:00:00"/>
  </r>
  <r>
    <x v="1"/>
    <x v="2"/>
    <x v="1"/>
    <x v="0"/>
    <n v="50"/>
    <n v="1323895"/>
    <d v="2001-06-01T07:13:24"/>
    <s v="American Electric Power Service Corporation"/>
    <x v="0"/>
    <x v="0"/>
    <x v="0"/>
    <x v="2"/>
    <s v="US East Power Phy Fwd Firm"/>
    <s v="US Pwr Phy Firm  TVA Peak                04Jun01         USD/MWh"/>
    <m/>
    <n v="50"/>
    <x v="0"/>
    <x v="2"/>
    <x v="0"/>
    <n v="22.5"/>
    <s v="aepsvc130"/>
    <s v="JKING6"/>
    <s v="ST-SERC"/>
    <x v="7"/>
    <x v="7"/>
    <n v="629042.1"/>
    <d v="2001-06-04T21:00:00"/>
  </r>
  <r>
    <x v="0"/>
    <x v="0"/>
    <x v="0"/>
    <x v="0"/>
    <n v="6"/>
    <n v="1323896"/>
    <d v="2001-06-01T07:13:40"/>
    <s v="Refco Overseas Ltd"/>
    <x v="0"/>
    <x v="0"/>
    <x v="0"/>
    <x v="0"/>
    <s v="Zinc LME Registered Contract"/>
    <s v="Zinc LME Reg.    Contract                3 Month         USD/mt-L"/>
    <n v="6"/>
    <m/>
    <x v="0"/>
    <x v="0"/>
    <x v="0"/>
    <n v="940"/>
    <s v="marknunn1"/>
    <s v="ATURNER"/>
    <s v="Enron Metals Trading System"/>
    <x v="0"/>
    <x v="0"/>
    <n v="2163392"/>
    <m/>
  </r>
  <r>
    <x v="1"/>
    <x v="1"/>
    <x v="0"/>
    <x v="1"/>
    <n v="310000"/>
    <n v="1323898"/>
    <d v="2001-06-01T07:13:46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83"/>
    <s v="mtherrell"/>
    <s v="JARNOLD"/>
    <s v="NG-Price"/>
    <x v="1"/>
    <x v="1"/>
    <s v="VD8659.1"/>
    <d v="2001-07-01T21:00:00"/>
  </r>
  <r>
    <x v="0"/>
    <x v="0"/>
    <x v="0"/>
    <x v="0"/>
    <n v="20"/>
    <n v="1323901"/>
    <d v="2001-06-01T07:13:5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2993"/>
    <s v="BMARCHAN"/>
    <s v="Enron Metals Trading System"/>
    <x v="0"/>
    <x v="0"/>
    <n v="2163394"/>
    <m/>
  </r>
  <r>
    <x v="0"/>
    <x v="0"/>
    <x v="0"/>
    <x v="0"/>
    <n v="4"/>
    <n v="1323902"/>
    <d v="2001-06-01T07:14:06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8"/>
    <s v="marknunn1"/>
    <s v="BMARCHAN"/>
    <s v="Enron Metals Trading System"/>
    <x v="0"/>
    <x v="0"/>
    <n v="2163398"/>
    <m/>
  </r>
  <r>
    <x v="1"/>
    <x v="2"/>
    <x v="1"/>
    <x v="0"/>
    <n v="50"/>
    <n v="1323903"/>
    <d v="2001-06-01T07:14:08"/>
    <s v="Sempra Energy Trading Cor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mellissemp"/>
    <s v="MCARSON2"/>
    <s v="ST-SPP"/>
    <x v="7"/>
    <x v="7"/>
    <n v="629044.1"/>
    <d v="2001-06-04T21:00:00"/>
  </r>
  <r>
    <x v="0"/>
    <x v="0"/>
    <x v="0"/>
    <x v="0"/>
    <n v="19"/>
    <n v="1323904"/>
    <d v="2001-06-01T07:14:13"/>
    <s v="Refco Overseas Ltd"/>
    <x v="0"/>
    <x v="0"/>
    <x v="0"/>
    <x v="0"/>
    <s v="Copper LME Registered Contract"/>
    <s v="Cu LME Reg.      Contract                3 Month         USD/mt-L"/>
    <n v="19"/>
    <m/>
    <x v="0"/>
    <x v="0"/>
    <x v="0"/>
    <n v="1678"/>
    <s v="marknunn1"/>
    <s v="BMARCHAN"/>
    <s v="Enron Metals Trading System"/>
    <x v="0"/>
    <x v="0"/>
    <n v="2163400"/>
    <m/>
  </r>
  <r>
    <x v="1"/>
    <x v="2"/>
    <x v="0"/>
    <x v="0"/>
    <n v="50"/>
    <n v="1323905"/>
    <d v="2001-06-01T07:14:23"/>
    <s v="DTE Energy Trading, Inc."/>
    <x v="0"/>
    <x v="0"/>
    <x v="0"/>
    <x v="2"/>
    <s v="US East Power Fin Swap"/>
    <s v="US Pwr Fin Swap  PJM W IntC HE10-23 EPT  01Jun01         USD/MWh"/>
    <n v="50"/>
    <m/>
    <x v="0"/>
    <x v="2"/>
    <x v="0"/>
    <n v="21"/>
    <s v="boozedana"/>
    <s v="JSTEPENO"/>
    <s v="EPMI-HRLY-NE"/>
    <x v="7"/>
    <x v="1"/>
    <n v="629045.1"/>
    <d v="2001-06-01T21:00:00"/>
  </r>
  <r>
    <x v="1"/>
    <x v="2"/>
    <x v="1"/>
    <x v="0"/>
    <n v="50"/>
    <n v="1323906"/>
    <d v="2001-06-01T07:14:48"/>
    <s v="Cinergy Services, Inc."/>
    <x v="0"/>
    <x v="0"/>
    <x v="0"/>
    <x v="2"/>
    <s v="US East Power Phy Fwd Firm"/>
    <s v="US Pwr Phy Firm  Entergy Peak            04Jun01         USD/MWh"/>
    <m/>
    <n v="50"/>
    <x v="0"/>
    <x v="2"/>
    <x v="0"/>
    <n v="28.75"/>
    <s v="Sherrera"/>
    <s v="MCARSON2"/>
    <s v="ST-SPP"/>
    <x v="7"/>
    <x v="7"/>
    <n v="629046.1"/>
    <d v="2001-06-04T21:00:00"/>
  </r>
  <r>
    <x v="1"/>
    <x v="2"/>
    <x v="1"/>
    <x v="21"/>
    <n v="2950"/>
    <n v="1323907"/>
    <d v="2001-06-01T07:15:12"/>
    <s v="El Paso Merchant Energy, L.P."/>
    <x v="0"/>
    <x v="0"/>
    <x v="0"/>
    <x v="2"/>
    <s v="US East Power Phy Fwd Firm Unplan B"/>
    <s v="US Pwr Phy Unp B ERCOT Peak              Jan-Feb02       USD/MWh"/>
    <m/>
    <n v="50"/>
    <x v="0"/>
    <x v="2"/>
    <x v="0"/>
    <n v="35.5"/>
    <s v="PowerBCK"/>
    <s v="DSMITH3"/>
    <s v="LT-ERCOT"/>
    <x v="7"/>
    <x v="7"/>
    <n v="629048.1"/>
    <d v="2002-01-01T00:00:00"/>
  </r>
  <r>
    <x v="0"/>
    <x v="0"/>
    <x v="0"/>
    <x v="0"/>
    <n v="10"/>
    <n v="1323908"/>
    <d v="2001-06-01T07:15:22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msquires"/>
    <s v="BMARCHAN"/>
    <s v="Enron Metals Trading System"/>
    <x v="0"/>
    <x v="0"/>
    <n v="2163404"/>
    <m/>
  </r>
  <r>
    <x v="1"/>
    <x v="2"/>
    <x v="1"/>
    <x v="0"/>
    <n v="50"/>
    <n v="1323909"/>
    <d v="2001-06-01T07:15:24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"/>
    <s v="Kellybry"/>
    <s v="JQUENET"/>
    <s v="ST-PJM"/>
    <x v="7"/>
    <x v="7"/>
    <n v="629049.1"/>
    <d v="2001-06-04T21:00:00"/>
  </r>
  <r>
    <x v="1"/>
    <x v="2"/>
    <x v="0"/>
    <x v="0"/>
    <n v="50"/>
    <n v="1323910"/>
    <d v="2001-06-01T07:15:28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6.75"/>
    <s v="agillespie"/>
    <s v="GGUPTA"/>
    <s v="ST-New England"/>
    <x v="7"/>
    <x v="1"/>
    <n v="629050.1"/>
    <d v="2001-06-04T21:00:00"/>
  </r>
  <r>
    <x v="0"/>
    <x v="0"/>
    <x v="0"/>
    <x v="0"/>
    <n v="10"/>
    <n v="1323911"/>
    <d v="2001-06-01T07:15:3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pornstar"/>
    <s v="BMARCHAN"/>
    <s v="Enron Metals Trading System"/>
    <x v="0"/>
    <x v="0"/>
    <n v="2163406"/>
    <m/>
  </r>
  <r>
    <x v="1"/>
    <x v="2"/>
    <x v="1"/>
    <x v="1"/>
    <n v="1550"/>
    <n v="1323915"/>
    <d v="2001-06-01T07:15:41"/>
    <s v="El Paso Merchant Energy, L.P."/>
    <x v="0"/>
    <x v="0"/>
    <x v="0"/>
    <x v="2"/>
    <s v="US East Power Phy Fwd Firm"/>
    <s v="US Pwr Phy Firm  Cinergy Peak            Jul01           USD/MWh"/>
    <m/>
    <n v="50"/>
    <x v="0"/>
    <x v="2"/>
    <x v="0"/>
    <n v="84.5"/>
    <s v="PowerGLW"/>
    <s v="FSTURM"/>
    <s v="LT-ECAR"/>
    <x v="7"/>
    <x v="7"/>
    <n v="629051.1"/>
    <d v="2001-07-01T21:00:00"/>
  </r>
  <r>
    <x v="1"/>
    <x v="1"/>
    <x v="0"/>
    <x v="1"/>
    <n v="310000"/>
    <n v="1323917"/>
    <d v="2001-06-01T07:15:44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"/>
    <s v="kschwartz"/>
    <s v="JARNOLD"/>
    <s v="NG-Price"/>
    <x v="1"/>
    <x v="1"/>
    <s v="VD8662.1"/>
    <d v="2001-07-01T21:00:00"/>
  </r>
  <r>
    <x v="1"/>
    <x v="2"/>
    <x v="0"/>
    <x v="0"/>
    <n v="50"/>
    <n v="1323916"/>
    <d v="2001-06-01T07:15:44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"/>
    <s v="agillespie"/>
    <s v="GGUPTA"/>
    <s v="ST-New England"/>
    <x v="7"/>
    <x v="1"/>
    <n v="629052.1"/>
    <d v="2001-06-04T21:00:00"/>
  </r>
  <r>
    <x v="0"/>
    <x v="0"/>
    <x v="0"/>
    <x v="0"/>
    <n v="3"/>
    <n v="1323918"/>
    <d v="2001-06-01T07:15:53"/>
    <s v="ABN AMRO Futures Limited"/>
    <x v="0"/>
    <x v="0"/>
    <x v="0"/>
    <x v="0"/>
    <s v="Copper LME Registered Contract"/>
    <s v="Cu LME Reg.      Contract                3 Month         USD/mt-L"/>
    <n v="3"/>
    <m/>
    <x v="0"/>
    <x v="0"/>
    <x v="0"/>
    <n v="1678"/>
    <s v="ADM63233"/>
    <s v="BMARCHAN"/>
    <s v="Enron Metals Trading System"/>
    <x v="0"/>
    <x v="0"/>
    <n v="2163410"/>
    <m/>
  </r>
  <r>
    <x v="1"/>
    <x v="2"/>
    <x v="0"/>
    <x v="0"/>
    <n v="50"/>
    <n v="1323919"/>
    <d v="2001-06-01T07:15:59"/>
    <s v="PPL EnergyPlus, LLC"/>
    <x v="0"/>
    <x v="0"/>
    <x v="0"/>
    <x v="2"/>
    <s v="US East Power Fin Swap"/>
    <s v="US Pwr Fin Swap  PJM W IntC HE10-23 EPT  01Jun01         USD/MWh"/>
    <m/>
    <n v="50"/>
    <x v="0"/>
    <x v="2"/>
    <x v="0"/>
    <n v="21"/>
    <s v="pplhourly1"/>
    <s v="JSTEPENO"/>
    <s v="EPMI-HRLY-NE"/>
    <x v="7"/>
    <x v="1"/>
    <n v="629053.1"/>
    <d v="2001-06-01T21:00:00"/>
  </r>
  <r>
    <x v="0"/>
    <x v="0"/>
    <x v="0"/>
    <x v="0"/>
    <n v="17"/>
    <n v="1323920"/>
    <d v="2001-06-01T07:16:06"/>
    <s v="ADM Investor Services International Limited"/>
    <x v="0"/>
    <x v="0"/>
    <x v="0"/>
    <x v="0"/>
    <s v="Copper LME Registered Contract"/>
    <s v="Cu LME Reg.      Contract                3 Month         USD/mt-L"/>
    <n v="17"/>
    <m/>
    <x v="0"/>
    <x v="0"/>
    <x v="0"/>
    <n v="1678"/>
    <s v="PAULDODGE"/>
    <s v="BMARCHAN"/>
    <s v="Enron Metals Trading System"/>
    <x v="0"/>
    <x v="0"/>
    <n v="2163412"/>
    <m/>
  </r>
  <r>
    <x v="1"/>
    <x v="2"/>
    <x v="1"/>
    <x v="7"/>
    <n v="1500"/>
    <n v="1323921"/>
    <d v="2001-06-01T07:16:36"/>
    <s v="Aquila Energy Marketing Corporation"/>
    <x v="0"/>
    <x v="0"/>
    <x v="0"/>
    <x v="2"/>
    <s v="US East Power Phy Fwd Firm"/>
    <s v="US Pwr Phy Firm  Entergy Peak            Sep01           USD/MWh"/>
    <n v="50"/>
    <m/>
    <x v="0"/>
    <x v="2"/>
    <x v="0"/>
    <n v="42.25"/>
    <s v="DANMURPHY"/>
    <s v="MCARSON2"/>
    <s v="LT-SPP"/>
    <x v="7"/>
    <x v="7"/>
    <n v="629056.1"/>
    <d v="2001-09-01T14:16:00"/>
  </r>
  <r>
    <x v="0"/>
    <x v="0"/>
    <x v="0"/>
    <x v="0"/>
    <n v="1"/>
    <n v="1323922"/>
    <d v="2001-06-01T07:16:50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chashastie"/>
    <s v="BMARCHAN"/>
    <s v="Enron Metals Trading System"/>
    <x v="0"/>
    <x v="0"/>
    <n v="2163414"/>
    <m/>
  </r>
  <r>
    <x v="0"/>
    <x v="0"/>
    <x v="0"/>
    <x v="0"/>
    <n v="4"/>
    <n v="1323925"/>
    <d v="2001-06-01T07:16:59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63233"/>
    <s v="BMARCHAN"/>
    <s v="Enron Metals Trading System"/>
    <x v="0"/>
    <x v="0"/>
    <n v="2163416"/>
    <m/>
  </r>
  <r>
    <x v="0"/>
    <x v="0"/>
    <x v="0"/>
    <x v="0"/>
    <n v="4"/>
    <n v="1323927"/>
    <d v="2001-06-01T07:17:06"/>
    <s v="Triland Metal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06610"/>
    <s v="BMARCHAN"/>
    <s v="Enron Metals Trading System"/>
    <x v="0"/>
    <x v="0"/>
    <n v="2163418"/>
    <m/>
  </r>
  <r>
    <x v="0"/>
    <x v="0"/>
    <x v="0"/>
    <x v="0"/>
    <n v="1"/>
    <n v="1323929"/>
    <d v="2001-06-01T07:17:09"/>
    <s v="Refco Overseas Lt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marknunn1"/>
    <s v="BMARCHAN"/>
    <s v="Enron Metals Trading System"/>
    <x v="0"/>
    <x v="0"/>
    <n v="2163420"/>
    <m/>
  </r>
  <r>
    <x v="0"/>
    <x v="0"/>
    <x v="0"/>
    <x v="0"/>
    <n v="2"/>
    <n v="1323932"/>
    <d v="2001-06-01T07:17:2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50"/>
    <s v="marknunn1"/>
    <s v="ATURNER"/>
    <s v="Enron Metals Trading System"/>
    <x v="0"/>
    <x v="0"/>
    <n v="2163423"/>
    <m/>
  </r>
  <r>
    <x v="0"/>
    <x v="0"/>
    <x v="0"/>
    <x v="0"/>
    <n v="10"/>
    <n v="1323935"/>
    <d v="2001-06-01T07:17:2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SIMONEVANS"/>
    <s v="BMARCHAN"/>
    <s v="Enron Metals Trading System"/>
    <x v="0"/>
    <x v="0"/>
    <n v="2163425"/>
    <m/>
  </r>
  <r>
    <x v="1"/>
    <x v="1"/>
    <x v="0"/>
    <x v="1"/>
    <n v="310000"/>
    <n v="1323936"/>
    <d v="2001-06-01T07:17:4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5"/>
    <s v="kschwartz"/>
    <s v="JARNOLD"/>
    <s v="NG-Price"/>
    <x v="1"/>
    <x v="1"/>
    <s v="VD8668.1"/>
    <d v="2001-07-01T21:00:00"/>
  </r>
  <r>
    <x v="1"/>
    <x v="1"/>
    <x v="0"/>
    <x v="1"/>
    <n v="155000"/>
    <n v="1323939"/>
    <d v="2001-06-01T07:17:51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835"/>
    <s v="Lamoreal"/>
    <s v="JARNOLD"/>
    <s v="NG-Price"/>
    <x v="1"/>
    <x v="1"/>
    <s v="VD8670.1"/>
    <d v="2001-07-01T21:00:00"/>
  </r>
  <r>
    <x v="0"/>
    <x v="0"/>
    <x v="0"/>
    <x v="0"/>
    <n v="8"/>
    <n v="1323941"/>
    <d v="2001-06-01T07:18:10"/>
    <s v="Cargill Investor Services Ltd"/>
    <x v="0"/>
    <x v="0"/>
    <x v="0"/>
    <x v="0"/>
    <s v="Nickel LME Registered Contract"/>
    <s v="Ni LME Reg.      Contract                3 Month         USD/mt-L"/>
    <n v="8"/>
    <m/>
    <x v="0"/>
    <x v="3"/>
    <x v="0"/>
    <n v="6945"/>
    <s v="ADM66058"/>
    <s v="ATURNER"/>
    <s v="Enron Metals Trading System"/>
    <x v="0"/>
    <x v="0"/>
    <n v="2163429"/>
    <m/>
  </r>
  <r>
    <x v="0"/>
    <x v="0"/>
    <x v="0"/>
    <x v="0"/>
    <n v="20"/>
    <n v="1323942"/>
    <d v="2001-06-01T07:18:1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SUMFAKAS"/>
    <s v="BMARCHAN"/>
    <s v="Enron Metals Trading System"/>
    <x v="0"/>
    <x v="0"/>
    <n v="2163431"/>
    <m/>
  </r>
  <r>
    <x v="0"/>
    <x v="0"/>
    <x v="0"/>
    <x v="0"/>
    <n v="10"/>
    <n v="1323943"/>
    <d v="2001-06-01T07:18:21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marknunn1"/>
    <s v="ATURNER"/>
    <s v="Enron Metals Trading System"/>
    <x v="0"/>
    <x v="0"/>
    <n v="2163433"/>
    <m/>
  </r>
  <r>
    <x v="1"/>
    <x v="2"/>
    <x v="1"/>
    <x v="0"/>
    <n v="50"/>
    <n v="1323944"/>
    <d v="2001-06-01T07:18:37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57.1"/>
    <d v="2001-06-04T21:00:00"/>
  </r>
  <r>
    <x v="1"/>
    <x v="2"/>
    <x v="0"/>
    <x v="0"/>
    <n v="50"/>
    <n v="1323945"/>
    <d v="2001-06-01T07:18:38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n v="629058.1"/>
    <d v="2001-06-01T21:00:00"/>
  </r>
  <r>
    <x v="0"/>
    <x v="0"/>
    <x v="0"/>
    <x v="0"/>
    <n v="5"/>
    <n v="1323951"/>
    <d v="2001-06-01T07:19:15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marknunn1"/>
    <s v="BMARCHAN"/>
    <s v="Enron Metals Trading System"/>
    <x v="0"/>
    <x v="0"/>
    <n v="2163438"/>
    <m/>
  </r>
  <r>
    <x v="0"/>
    <x v="0"/>
    <x v="0"/>
    <x v="0"/>
    <n v="5"/>
    <n v="1323952"/>
    <d v="2001-06-01T07:19:35"/>
    <s v="J. Aron &amp; Company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VANDESBO"/>
    <s v="BMARCHAN"/>
    <s v="Enron Metals Trading System"/>
    <x v="0"/>
    <x v="0"/>
    <n v="2163440"/>
    <m/>
  </r>
  <r>
    <x v="0"/>
    <x v="0"/>
    <x v="0"/>
    <x v="0"/>
    <n v="10"/>
    <n v="1323953"/>
    <d v="2001-06-01T07:19:37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PAULDODGE"/>
    <s v="BMARCHAN"/>
    <s v="Enron Metals Trading System"/>
    <x v="0"/>
    <x v="0"/>
    <n v="2163442"/>
    <m/>
  </r>
  <r>
    <x v="1"/>
    <x v="1"/>
    <x v="0"/>
    <x v="1"/>
    <n v="310000"/>
    <n v="1323954"/>
    <d v="2001-06-01T07:19:4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4"/>
    <s v="steven12"/>
    <s v="JARNOLD"/>
    <s v="NG-Price"/>
    <x v="1"/>
    <x v="1"/>
    <s v="VD8675.1"/>
    <d v="2001-07-01T21:00:00"/>
  </r>
  <r>
    <x v="1"/>
    <x v="2"/>
    <x v="1"/>
    <x v="0"/>
    <n v="50"/>
    <n v="1323955"/>
    <d v="2001-06-01T07:19:44"/>
    <s v="NRG Power Marketing Inc."/>
    <x v="0"/>
    <x v="0"/>
    <x v="0"/>
    <x v="2"/>
    <s v="US East Power Phy Fwd Firm"/>
    <s v="US Pwr Phy Firm  PJM-W OffPk             04Jun01         USD/MWh"/>
    <m/>
    <n v="50"/>
    <x v="0"/>
    <x v="2"/>
    <x v="0"/>
    <n v="10.5"/>
    <s v="ross1234"/>
    <s v="JQUENET"/>
    <s v="ST-PJM"/>
    <x v="7"/>
    <x v="7"/>
    <n v="629059.1"/>
    <d v="2001-06-04T21:00:00"/>
  </r>
  <r>
    <x v="1"/>
    <x v="2"/>
    <x v="1"/>
    <x v="0"/>
    <n v="50"/>
    <n v="1323956"/>
    <d v="2001-06-01T07:19:44"/>
    <s v="NRG Power Marketing Inc."/>
    <x v="0"/>
    <x v="0"/>
    <x v="0"/>
    <x v="2"/>
    <s v="US East Power Phy Fwd Firm"/>
    <s v="US Pwr Phy Firm  NEPOOL Peak             04Jun01         USD/MWh"/>
    <n v="50"/>
    <m/>
    <x v="0"/>
    <x v="2"/>
    <x v="0"/>
    <n v="38.799999999999997"/>
    <s v="Mikepavo"/>
    <s v="PBRODER"/>
    <s v="ST-New England"/>
    <x v="7"/>
    <x v="7"/>
    <n v="629060.1"/>
    <d v="2001-06-04T21:00:00"/>
  </r>
  <r>
    <x v="1"/>
    <x v="2"/>
    <x v="1"/>
    <x v="15"/>
    <n v="18250"/>
    <n v="1323957"/>
    <d v="2001-06-01T07:20:09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3"/>
    <s v="LAVIELLE"/>
    <s v="MCARSON2"/>
    <s v="LT-SPP"/>
    <x v="7"/>
    <x v="7"/>
    <n v="629061.1"/>
    <d v="2002-01-01T14:16:00"/>
  </r>
  <r>
    <x v="1"/>
    <x v="1"/>
    <x v="0"/>
    <x v="1"/>
    <n v="310000"/>
    <n v="1323958"/>
    <d v="2001-06-01T07:20:22"/>
    <s v="Axia Energy, LP"/>
    <x v="0"/>
    <x v="0"/>
    <x v="0"/>
    <x v="1"/>
    <s v="US Gas Fin Swap"/>
    <s v="US Gas Swap      Nymex                   Jul01           USD/MM"/>
    <m/>
    <n v="10000"/>
    <x v="0"/>
    <x v="1"/>
    <x v="0"/>
    <n v="3.8450000000000002"/>
    <s v="berginpat2"/>
    <s v="JARNOLD"/>
    <s v="NG-Price"/>
    <x v="1"/>
    <x v="1"/>
    <s v="VD8676.1"/>
    <d v="2001-07-01T21:00:00"/>
  </r>
  <r>
    <x v="1"/>
    <x v="2"/>
    <x v="1"/>
    <x v="7"/>
    <n v="1500"/>
    <n v="1323959"/>
    <d v="2001-06-01T07:20:28"/>
    <s v="Duke Energy Trading and Marketing, L.L.C."/>
    <x v="0"/>
    <x v="0"/>
    <x v="0"/>
    <x v="2"/>
    <s v="US East Power Phy Fwd Firm"/>
    <s v="US Pwr Phy Firm  Entergy Peak            Jun02           USD/MWh"/>
    <m/>
    <n v="50"/>
    <x v="0"/>
    <x v="2"/>
    <x v="0"/>
    <n v="51.5"/>
    <s v="LAVIELLE"/>
    <s v="MCARSON2"/>
    <s v="EPMI-Southeast"/>
    <x v="7"/>
    <x v="7"/>
    <n v="629062.1"/>
    <d v="2002-06-01T21:00:00"/>
  </r>
  <r>
    <x v="0"/>
    <x v="2"/>
    <x v="1"/>
    <x v="14"/>
    <n v="700"/>
    <n v="1323960"/>
    <d v="2001-06-01T07:20:47"/>
    <s v="British Energy Power and Energy Trading Ltd."/>
    <x v="0"/>
    <x v="0"/>
    <x v="0"/>
    <x v="2"/>
    <s v="UK Power Phy Sch 5 Exc"/>
    <s v="UK Pwr Phy       445 Trans Inc BASE      Sep01           GBP/MWh"/>
    <n v="20"/>
    <m/>
    <x v="0"/>
    <x v="2"/>
    <x v="3"/>
    <n v="19.600000000000001"/>
    <s v="Mortimer"/>
    <s v="NJACKSON"/>
    <s v="UK-Power-Phy-Term-ECTRL-Production"/>
    <x v="6"/>
    <x v="4"/>
    <n v="109543.1"/>
    <d v="2001-08-27T00:00:00"/>
  </r>
  <r>
    <x v="0"/>
    <x v="0"/>
    <x v="0"/>
    <x v="0"/>
    <n v="20"/>
    <n v="1323961"/>
    <d v="2001-06-01T07:21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63449"/>
    <m/>
  </r>
  <r>
    <x v="1"/>
    <x v="2"/>
    <x v="1"/>
    <x v="0"/>
    <n v="50"/>
    <n v="1323963"/>
    <d v="2001-06-01T07:21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9066.1"/>
    <d v="2001-06-04T21:00:00"/>
  </r>
  <r>
    <x v="1"/>
    <x v="1"/>
    <x v="0"/>
    <x v="1"/>
    <n v="155000"/>
    <n v="1323964"/>
    <d v="2001-06-01T07:21:53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4"/>
    <s v="shduster"/>
    <s v="JARNOLD"/>
    <s v="NG-Price"/>
    <x v="1"/>
    <x v="1"/>
    <s v="VD8677.1"/>
    <d v="2001-07-01T21:00:00"/>
  </r>
  <r>
    <x v="1"/>
    <x v="2"/>
    <x v="1"/>
    <x v="0"/>
    <n v="50"/>
    <n v="1323965"/>
    <d v="2001-06-01T07:22:01"/>
    <s v="Cinergy Services, Inc.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Sherrera"/>
    <s v="MCARSON2"/>
    <s v="ST-SPP"/>
    <x v="7"/>
    <x v="7"/>
    <n v="629067.1"/>
    <d v="2001-06-04T21:00:00"/>
  </r>
  <r>
    <x v="0"/>
    <x v="2"/>
    <x v="1"/>
    <x v="13"/>
    <n v="560"/>
    <n v="1323966"/>
    <d v="2001-06-01T07:22:22"/>
    <s v="AEP Energy Services Ltd"/>
    <x v="0"/>
    <x v="0"/>
    <x v="0"/>
    <x v="2"/>
    <s v="UK Power Phy Sch 5 Exc"/>
    <s v="UK Pwr Phy       445 Trans Inc BASE      Oct01           GBP/MWh"/>
    <n v="20"/>
    <m/>
    <x v="0"/>
    <x v="2"/>
    <x v="3"/>
    <n v="20.100000000000001"/>
    <s v="simonwils"/>
    <s v="NJACKSON"/>
    <s v="UK-Power-Phy-Term-ECTRL-Production"/>
    <x v="6"/>
    <x v="4"/>
    <n v="109545.1"/>
    <d v="2001-10-01T00:00:00"/>
  </r>
  <r>
    <x v="1"/>
    <x v="2"/>
    <x v="1"/>
    <x v="23"/>
    <n v="3100"/>
    <n v="1323968"/>
    <d v="2001-06-01T07:22:27"/>
    <s v="Duke Energy Trading and Marketing, L.L.C."/>
    <x v="0"/>
    <x v="0"/>
    <x v="0"/>
    <x v="2"/>
    <s v="US East Power Phy Fwd Firm"/>
    <s v="US Pwr Phy Firm  COMED Peak              Jul-Aug02       USD/MWh"/>
    <m/>
    <n v="50"/>
    <x v="0"/>
    <x v="2"/>
    <x v="0"/>
    <n v="66.5"/>
    <s v="STEVESTEVE"/>
    <s v="FSTURM"/>
    <s v="LT-ECAR"/>
    <x v="7"/>
    <x v="7"/>
    <n v="629069.1"/>
    <d v="2002-07-01T17:03:00"/>
  </r>
  <r>
    <x v="1"/>
    <x v="2"/>
    <x v="1"/>
    <x v="0"/>
    <n v="50"/>
    <n v="1323969"/>
    <d v="2001-06-01T07:22:48"/>
    <s v="Duke Energy Trading and Marketing, L.L.C.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CONLEYRA"/>
    <s v="MCARSON2"/>
    <s v="ST-SPP"/>
    <x v="7"/>
    <x v="7"/>
    <n v="629070.1"/>
    <d v="2001-06-04T21:00:00"/>
  </r>
  <r>
    <x v="1"/>
    <x v="2"/>
    <x v="1"/>
    <x v="19"/>
    <n v="200"/>
    <n v="1323970"/>
    <d v="2001-06-01T07:23:08"/>
    <s v="Cinergy Services, Inc."/>
    <x v="0"/>
    <x v="0"/>
    <x v="0"/>
    <x v="2"/>
    <s v="US East Power Phy Fwd Firm"/>
    <s v="US Pwr Phy Firm  Cinergy Peak            05-08Jun01      USD/MWh"/>
    <n v="50"/>
    <m/>
    <x v="0"/>
    <x v="2"/>
    <x v="0"/>
    <n v="22.5"/>
    <s v="DaveWilson"/>
    <s v="CDORLAN"/>
    <s v="ST-ECAR"/>
    <x v="7"/>
    <x v="7"/>
    <n v="629071.1"/>
    <d v="2001-06-05T21:00:00"/>
  </r>
  <r>
    <x v="0"/>
    <x v="0"/>
    <x v="0"/>
    <x v="0"/>
    <n v="10"/>
    <n v="1323971"/>
    <d v="2001-06-01T07:23:1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marknunn1"/>
    <s v="BMARCHAN"/>
    <s v="Enron Metals Trading System"/>
    <x v="0"/>
    <x v="0"/>
    <n v="2163455"/>
    <m/>
  </r>
  <r>
    <x v="0"/>
    <x v="0"/>
    <x v="0"/>
    <x v="0"/>
    <n v="20"/>
    <n v="1323972"/>
    <d v="2001-06-01T07:23:1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VANDESBO"/>
    <s v="BMARCHAN"/>
    <s v="Enron Metals Trading System"/>
    <x v="0"/>
    <x v="0"/>
    <n v="2163457"/>
    <m/>
  </r>
  <r>
    <x v="0"/>
    <x v="0"/>
    <x v="0"/>
    <x v="0"/>
    <n v="18"/>
    <n v="1323973"/>
    <d v="2001-06-01T07:23:33"/>
    <s v="Anglojam Investment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07"/>
    <s v="CHARLIE1"/>
    <s v="BMARCHAN"/>
    <s v="Enron Metals Trading System"/>
    <x v="0"/>
    <x v="0"/>
    <n v="2163459"/>
    <m/>
  </r>
  <r>
    <x v="1"/>
    <x v="2"/>
    <x v="1"/>
    <x v="23"/>
    <n v="3100"/>
    <n v="1323974"/>
    <d v="2001-06-01T07:23:43"/>
    <s v="Williams Energy Marketing &amp; Trading Company"/>
    <x v="0"/>
    <x v="0"/>
    <x v="0"/>
    <x v="2"/>
    <s v="US East Power Phy Fwd Firm"/>
    <s v="US Pwr Phy Firm  Entergy Peak            Jul-Aug01       USD/MWh"/>
    <n v="50"/>
    <m/>
    <x v="0"/>
    <x v="2"/>
    <x v="0"/>
    <n v="89.5"/>
    <s v="jheinecke1"/>
    <s v="MCARSON2"/>
    <s v="LT-SPP"/>
    <x v="7"/>
    <x v="7"/>
    <n v="629072.1"/>
    <d v="2001-07-01T14:16:00"/>
  </r>
  <r>
    <x v="1"/>
    <x v="2"/>
    <x v="1"/>
    <x v="1"/>
    <n v="1550"/>
    <n v="1323975"/>
    <d v="2001-06-01T07:24:10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"/>
    <s v="Roseyehuda"/>
    <s v="FSTURM"/>
    <s v="LT-ECAR"/>
    <x v="7"/>
    <x v="7"/>
    <n v="629073.1"/>
    <d v="2001-07-01T21:00:00"/>
  </r>
  <r>
    <x v="0"/>
    <x v="0"/>
    <x v="0"/>
    <x v="0"/>
    <n v="5"/>
    <n v="1323976"/>
    <d v="2001-06-01T07:24:23"/>
    <s v="ED &amp; F Man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65"/>
    <s v="ADM84566"/>
    <s v="JGORDON1"/>
    <s v="Enron Metals Trading System"/>
    <x v="0"/>
    <x v="0"/>
    <n v="2163463"/>
    <m/>
  </r>
  <r>
    <x v="1"/>
    <x v="1"/>
    <x v="0"/>
    <x v="1"/>
    <n v="1550"/>
    <n v="1323978"/>
    <d v="2001-06-01T07:25:10"/>
    <s v="BP Corporation North America Inc."/>
    <x v="0"/>
    <x v="0"/>
    <x v="0"/>
    <x v="1"/>
    <s v="US Gas Fin Swap"/>
    <s v="US Gas Swap      Nymex                   Jul01           USD/MM-L"/>
    <n v="50"/>
    <m/>
    <x v="0"/>
    <x v="13"/>
    <x v="0"/>
    <n v="3.8450000000000002"/>
    <s v="Lamoreal"/>
    <s v="JARNOLD"/>
    <s v="NG-Price"/>
    <x v="1"/>
    <x v="1"/>
    <s v="VD8678.1"/>
    <d v="2001-07-01T21:00:00"/>
  </r>
  <r>
    <x v="1"/>
    <x v="1"/>
    <x v="0"/>
    <x v="1"/>
    <n v="1550"/>
    <n v="1323979"/>
    <d v="2001-06-01T07:25:10"/>
    <s v="BP Corporation North America Inc."/>
    <x v="0"/>
    <x v="0"/>
    <x v="0"/>
    <x v="1"/>
    <s v="US Gas Fin Swap"/>
    <s v="US Gas Swap      Nymex                   Aug01           USD/MM-L"/>
    <m/>
    <n v="50"/>
    <x v="0"/>
    <x v="13"/>
    <x v="0"/>
    <n v="3.923"/>
    <s v="Lamoreal"/>
    <s v="JARNOLD"/>
    <s v="NG-Price"/>
    <x v="1"/>
    <x v="1"/>
    <s v="VD8679.1"/>
    <d v="2001-08-01T21:00:00"/>
  </r>
  <r>
    <x v="0"/>
    <x v="0"/>
    <x v="0"/>
    <x v="0"/>
    <n v="20"/>
    <n v="1323980"/>
    <d v="2001-06-01T07:25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3467"/>
    <m/>
  </r>
  <r>
    <x v="0"/>
    <x v="0"/>
    <x v="0"/>
    <x v="0"/>
    <n v="20"/>
    <n v="1323984"/>
    <d v="2001-06-01T07:25:4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79905"/>
    <s v="BMARCHAN"/>
    <s v="Enron Metals Trading System"/>
    <x v="0"/>
    <x v="0"/>
    <n v="2163473"/>
    <m/>
  </r>
  <r>
    <x v="1"/>
    <x v="2"/>
    <x v="1"/>
    <x v="0"/>
    <n v="50"/>
    <n v="1323986"/>
    <d v="2001-06-01T07:25:50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80.1"/>
    <d v="2001-06-04T21:00:00"/>
  </r>
  <r>
    <x v="1"/>
    <x v="2"/>
    <x v="0"/>
    <x v="7"/>
    <n v="1500"/>
    <n v="1323985"/>
    <d v="2001-06-01T07:25:50"/>
    <s v="El Paso Merchant Energy, L.P."/>
    <x v="0"/>
    <x v="0"/>
    <x v="0"/>
    <x v="2"/>
    <s v="US East Power Fin Swap"/>
    <s v="US Pwr Fin Swap  ISO NY Z-A Peak         Sep01           USD/MWh"/>
    <m/>
    <n v="50"/>
    <x v="0"/>
    <x v="2"/>
    <x v="0"/>
    <n v="41.25"/>
    <s v="PowerMCP"/>
    <s v="DDAVIS"/>
    <s v="LT-New England"/>
    <x v="7"/>
    <x v="1"/>
    <n v="629079.1"/>
    <d v="2001-09-01T21:00:00"/>
  </r>
  <r>
    <x v="1"/>
    <x v="2"/>
    <x v="1"/>
    <x v="11"/>
    <n v="250"/>
    <n v="1323987"/>
    <d v="2001-06-01T07:25:55"/>
    <s v="Allegheny Energy Supply Company, LLC"/>
    <x v="0"/>
    <x v="0"/>
    <x v="0"/>
    <x v="2"/>
    <s v="US East Power Phy Fwd Firm"/>
    <s v="US Pwr Phy Firm  PJM-W Peak              11-15Jun01      USD/MWh"/>
    <m/>
    <n v="50"/>
    <x v="0"/>
    <x v="2"/>
    <x v="0"/>
    <n v="33"/>
    <s v="vfaes123"/>
    <s v="JQUENET"/>
    <s v="ST-PJM"/>
    <x v="7"/>
    <x v="7"/>
    <n v="629081.1"/>
    <d v="2001-06-11T21:00:00"/>
  </r>
  <r>
    <x v="0"/>
    <x v="0"/>
    <x v="0"/>
    <x v="0"/>
    <n v="20"/>
    <n v="1323988"/>
    <d v="2001-06-01T07:25:58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UMFAKAS"/>
    <s v="BMARCHAN"/>
    <s v="Enron Metals Trading System"/>
    <x v="0"/>
    <x v="0"/>
    <n v="2163475"/>
    <m/>
  </r>
  <r>
    <x v="0"/>
    <x v="0"/>
    <x v="0"/>
    <x v="0"/>
    <n v="20"/>
    <n v="1323989"/>
    <d v="2001-06-01T07:26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chashastie"/>
    <s v="BMARCHAN"/>
    <s v="Enron Metals Trading System"/>
    <x v="0"/>
    <x v="0"/>
    <n v="2163477"/>
    <m/>
  </r>
  <r>
    <x v="0"/>
    <x v="0"/>
    <x v="0"/>
    <x v="0"/>
    <n v="20"/>
    <n v="1323991"/>
    <d v="2001-06-01T07:26:2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84566"/>
    <s v="BMARCHAN"/>
    <s v="Enron Metals Trading System"/>
    <x v="0"/>
    <x v="0"/>
    <n v="2163479"/>
    <m/>
  </r>
  <r>
    <x v="0"/>
    <x v="0"/>
    <x v="0"/>
    <x v="0"/>
    <n v="10"/>
    <n v="1323994"/>
    <d v="2001-06-01T07:26:36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STEVEWAUGH"/>
    <s v="BMARCHAN"/>
    <s v="Enron Metals Trading System"/>
    <x v="0"/>
    <x v="0"/>
    <n v="2163481"/>
    <m/>
  </r>
  <r>
    <x v="0"/>
    <x v="0"/>
    <x v="0"/>
    <x v="0"/>
    <n v="20"/>
    <n v="1323996"/>
    <d v="2001-06-01T07:26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66058"/>
    <s v="BMARCHAN"/>
    <s v="Enron Metals Trading System"/>
    <x v="0"/>
    <x v="0"/>
    <n v="2163485"/>
    <m/>
  </r>
  <r>
    <x v="1"/>
    <x v="2"/>
    <x v="1"/>
    <x v="7"/>
    <n v="1500"/>
    <n v="1323997"/>
    <d v="2001-06-01T07:26:54"/>
    <s v="Ci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ndrea99"/>
    <s v="DDAVIS"/>
    <s v="LT-PJM"/>
    <x v="7"/>
    <x v="7"/>
    <n v="629085.1"/>
    <d v="2001-09-01T14:12:00"/>
  </r>
  <r>
    <x v="0"/>
    <x v="0"/>
    <x v="0"/>
    <x v="0"/>
    <n v="5"/>
    <n v="1323998"/>
    <d v="2001-06-01T07:26:57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87"/>
    <m/>
  </r>
  <r>
    <x v="0"/>
    <x v="0"/>
    <x v="0"/>
    <x v="0"/>
    <n v="20"/>
    <n v="1323999"/>
    <d v="2001-06-01T07:27:1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marknunn1"/>
    <s v="BMARCHAN"/>
    <s v="Enron Metals Trading System"/>
    <x v="0"/>
    <x v="0"/>
    <n v="2163489"/>
    <m/>
  </r>
  <r>
    <x v="0"/>
    <x v="0"/>
    <x v="0"/>
    <x v="0"/>
    <n v="5"/>
    <n v="1324000"/>
    <d v="2001-06-01T07:27:20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91"/>
    <m/>
  </r>
  <r>
    <x v="1"/>
    <x v="1"/>
    <x v="1"/>
    <x v="24"/>
    <n v="30000"/>
    <n v="1324001"/>
    <d v="2001-06-01T07:27:3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18"/>
    <d v="2001-06-02T21:00:00"/>
  </r>
  <r>
    <x v="1"/>
    <x v="1"/>
    <x v="1"/>
    <x v="24"/>
    <n v="30000"/>
    <n v="1324002"/>
    <d v="2001-06-01T07:27:4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aepes206"/>
    <s v="PMIMS"/>
    <s v="ENA - IM MKT Central CG"/>
    <x v="8"/>
    <x v="1"/>
    <n v="822919"/>
    <d v="2001-06-02T21:00:00"/>
  </r>
  <r>
    <x v="0"/>
    <x v="0"/>
    <x v="0"/>
    <x v="0"/>
    <n v="20"/>
    <n v="1324006"/>
    <d v="2001-06-01T07:27:5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marknunn1"/>
    <s v="BMARCHAN"/>
    <s v="Enron Metals Trading System"/>
    <x v="0"/>
    <x v="0"/>
    <n v="2163493"/>
    <m/>
  </r>
  <r>
    <x v="0"/>
    <x v="0"/>
    <x v="0"/>
    <x v="0"/>
    <n v="10"/>
    <n v="1324007"/>
    <d v="2001-06-01T07:28:15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47"/>
    <s v="VANDESBO"/>
    <s v="JGORDON1"/>
    <s v="Enron Metals Trading System"/>
    <x v="0"/>
    <x v="0"/>
    <n v="2163498"/>
    <m/>
  </r>
  <r>
    <x v="1"/>
    <x v="1"/>
    <x v="0"/>
    <x v="5"/>
    <n v="145000"/>
    <n v="1324008"/>
    <d v="2001-06-01T07:28:38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4"/>
    <s v="Basskevin"/>
    <s v="PKEAVEY"/>
    <s v="G-DAILY-EST"/>
    <x v="1"/>
    <x v="1"/>
    <s v="VD8682.1"/>
    <d v="2001-06-02T21:00:00"/>
  </r>
  <r>
    <x v="1"/>
    <x v="1"/>
    <x v="0"/>
    <x v="5"/>
    <n v="145000"/>
    <n v="1324009"/>
    <d v="2001-06-01T07:28:41"/>
    <s v="Firm Trading Bridgeline Gas Marketing"/>
    <x v="0"/>
    <x v="0"/>
    <x v="0"/>
    <x v="1"/>
    <s v="US Gas Fin Swap"/>
    <s v="US Gas Daily     HHub                    02-30Jun01      USD/MM"/>
    <m/>
    <n v="5000"/>
    <x v="0"/>
    <x v="1"/>
    <x v="0"/>
    <n v="3.74"/>
    <s v="ADM84149"/>
    <s v="PKEAVEY"/>
    <s v="G-DAILY-EST"/>
    <x v="1"/>
    <x v="1"/>
    <s v="VD8683.1"/>
    <d v="2001-06-02T21:00:00"/>
  </r>
  <r>
    <x v="0"/>
    <x v="0"/>
    <x v="0"/>
    <x v="0"/>
    <n v="3"/>
    <n v="1324010"/>
    <d v="2001-06-01T07:28:5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05"/>
    <s v="marknunn1"/>
    <s v="BMARCHAN"/>
    <s v="Enron Metals Trading System"/>
    <x v="0"/>
    <x v="0"/>
    <n v="2163500"/>
    <m/>
  </r>
  <r>
    <x v="0"/>
    <x v="0"/>
    <x v="0"/>
    <x v="0"/>
    <n v="10"/>
    <n v="1324011"/>
    <d v="2001-06-01T07:29:0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WAHFAGGOT"/>
    <s v="BMARCHAN"/>
    <s v="Enron Metals Trading System"/>
    <x v="0"/>
    <x v="0"/>
    <n v="2163502"/>
    <m/>
  </r>
  <r>
    <x v="1"/>
    <x v="2"/>
    <x v="1"/>
    <x v="19"/>
    <n v="200"/>
    <n v="1324014"/>
    <d v="2001-06-01T07:29:26"/>
    <s v="PG&amp;E Energy Trading - Power, L.P."/>
    <x v="0"/>
    <x v="0"/>
    <x v="0"/>
    <x v="2"/>
    <s v="US East Power Phy Fwd Firm"/>
    <s v="US Pwr Phy Firm  PJM-W Peak              05-08Jun01      USD/MWh"/>
    <m/>
    <n v="50"/>
    <x v="0"/>
    <x v="2"/>
    <x v="0"/>
    <n v="26.25"/>
    <s v="cgorman1"/>
    <s v="JQUENET"/>
    <s v="ST-PJM"/>
    <x v="7"/>
    <x v="7"/>
    <n v="629087.1"/>
    <d v="2001-06-05T21:00:00"/>
  </r>
  <r>
    <x v="0"/>
    <x v="0"/>
    <x v="0"/>
    <x v="0"/>
    <n v="5"/>
    <n v="1324015"/>
    <d v="2001-06-01T07:29:3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marknunn1"/>
    <s v="BMARCHAN"/>
    <s v="Enron Metals Trading System"/>
    <x v="0"/>
    <x v="0"/>
    <n v="2163504"/>
    <m/>
  </r>
  <r>
    <x v="1"/>
    <x v="1"/>
    <x v="0"/>
    <x v="1"/>
    <n v="465000"/>
    <n v="1324016"/>
    <d v="2001-06-01T07:29:35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6"/>
    <s v="shawnmaz"/>
    <s v="JARNOLD"/>
    <s v="NG-Price"/>
    <x v="1"/>
    <x v="1"/>
    <s v="VD8685.1"/>
    <d v="2001-07-01T21:00:00"/>
  </r>
  <r>
    <x v="1"/>
    <x v="2"/>
    <x v="1"/>
    <x v="20"/>
    <n v="1300"/>
    <n v="1324017"/>
    <d v="2001-06-01T07:29:36"/>
    <s v="Duke Energy Trading and Marketing, L.L.C."/>
    <x v="0"/>
    <x v="0"/>
    <x v="0"/>
    <x v="2"/>
    <s v="US East Power Phy Fwd Firm"/>
    <s v="US Pwr Phy Firm  PJM-W Peak              05-30Jun01      USD/MWh"/>
    <n v="50"/>
    <m/>
    <x v="0"/>
    <x v="2"/>
    <x v="0"/>
    <n v="41.25"/>
    <s v="STEPHENA"/>
    <s v="JQUENET"/>
    <s v="ST-PJM"/>
    <x v="7"/>
    <x v="7"/>
    <n v="629088.1"/>
    <d v="2001-06-05T21:00:00"/>
  </r>
  <r>
    <x v="1"/>
    <x v="2"/>
    <x v="1"/>
    <x v="19"/>
    <n v="200"/>
    <n v="1324018"/>
    <d v="2001-06-01T07:29:36"/>
    <s v="Northern Indiana Public Service Company"/>
    <x v="0"/>
    <x v="0"/>
    <x v="0"/>
    <x v="2"/>
    <s v="US East Power Phy Fwd Firm"/>
    <s v="US Pwr Phy Firm  Cinergy Peak            05-08Jun01      USD/MWh"/>
    <n v="50"/>
    <m/>
    <x v="0"/>
    <x v="2"/>
    <x v="0"/>
    <n v="22"/>
    <s v="williamson"/>
    <s v="CDORLAN"/>
    <s v="ST-ECAR"/>
    <x v="7"/>
    <x v="7"/>
    <n v="629089.1"/>
    <d v="2001-06-05T21:00:00"/>
  </r>
  <r>
    <x v="1"/>
    <x v="1"/>
    <x v="0"/>
    <x v="5"/>
    <n v="290000"/>
    <n v="1324020"/>
    <d v="2001-06-01T07:29:4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5"/>
    <s v="aepes222"/>
    <s v="PKEAVEY"/>
    <s v="G-DAILY-EST"/>
    <x v="1"/>
    <x v="1"/>
    <s v="VD8686.1"/>
    <d v="2001-06-02T21:00:00"/>
  </r>
  <r>
    <x v="0"/>
    <x v="0"/>
    <x v="0"/>
    <x v="0"/>
    <n v="5"/>
    <n v="1324021"/>
    <d v="2001-06-01T07:29:43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AGREAVES"/>
    <s v="BMARCHAN"/>
    <s v="Enron Metals Trading System"/>
    <x v="0"/>
    <x v="0"/>
    <n v="2163508"/>
    <m/>
  </r>
  <r>
    <x v="1"/>
    <x v="1"/>
    <x v="0"/>
    <x v="1"/>
    <n v="155000"/>
    <n v="1324022"/>
    <d v="2001-06-01T07:29:51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Bakerrob"/>
    <s v="JARNOLD"/>
    <s v="NG-Price"/>
    <x v="1"/>
    <x v="1"/>
    <s v="VD8688.1"/>
    <d v="2001-07-01T21:00:00"/>
  </r>
  <r>
    <x v="1"/>
    <x v="1"/>
    <x v="0"/>
    <x v="7"/>
    <n v="150000"/>
    <n v="1324023"/>
    <d v="2001-06-01T07:29:57"/>
    <s v="AIG Energy Trading Inc."/>
    <x v="0"/>
    <x v="0"/>
    <x v="0"/>
    <x v="1"/>
    <s v="US Gas Fin Swap"/>
    <s v="US Gas Swap      Nymex                   Sep01           USD/MM"/>
    <m/>
    <n v="5000"/>
    <x v="0"/>
    <x v="1"/>
    <x v="0"/>
    <n v="3.98"/>
    <s v="johncasey1"/>
    <s v="JARNOLD"/>
    <s v="NG-Price"/>
    <x v="1"/>
    <x v="1"/>
    <s v="VD8689.1"/>
    <d v="2001-09-01T21:00:00"/>
  </r>
  <r>
    <x v="0"/>
    <x v="0"/>
    <x v="0"/>
    <x v="0"/>
    <n v="20"/>
    <n v="1324028"/>
    <d v="2001-06-01T07:30:0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chashastie"/>
    <s v="BMARCHAN"/>
    <s v="Enron Metals Trading System"/>
    <x v="0"/>
    <x v="0"/>
    <n v="2163512"/>
    <m/>
  </r>
  <r>
    <x v="0"/>
    <x v="0"/>
    <x v="0"/>
    <x v="0"/>
    <n v="20"/>
    <n v="1324029"/>
    <d v="2001-06-01T07:30:09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82741"/>
    <s v="BMARCHAN"/>
    <s v="Enron Metals Trading System"/>
    <x v="0"/>
    <x v="0"/>
    <n v="2163514"/>
    <m/>
  </r>
  <r>
    <x v="1"/>
    <x v="2"/>
    <x v="1"/>
    <x v="0"/>
    <n v="50"/>
    <n v="1324032"/>
    <d v="2001-06-01T07:30:24"/>
    <s v="Northern Indiana Public Service Company"/>
    <x v="0"/>
    <x v="0"/>
    <x v="0"/>
    <x v="2"/>
    <s v="US East Power Phy Fwd Firm"/>
    <s v="US Pwr Phy Firm  Cinergy Peak            04Jun01         USD/MWh"/>
    <n v="50"/>
    <m/>
    <x v="0"/>
    <x v="2"/>
    <x v="0"/>
    <n v="20"/>
    <s v="williamson"/>
    <s v="CDORLAN"/>
    <s v="ST-ECAR"/>
    <x v="7"/>
    <x v="7"/>
    <n v="629090.1"/>
    <d v="2001-06-04T21:00:00"/>
  </r>
  <r>
    <x v="1"/>
    <x v="1"/>
    <x v="0"/>
    <x v="1"/>
    <n v="155000"/>
    <n v="1324033"/>
    <d v="2001-06-01T07:30:25"/>
    <s v="AIG Energy Trading Inc."/>
    <x v="0"/>
    <x v="0"/>
    <x v="0"/>
    <x v="1"/>
    <s v="US Gas Fin Swap"/>
    <s v="US Gas Swap      Nymex                   Jul01           USD/MM"/>
    <m/>
    <n v="5000"/>
    <x v="0"/>
    <x v="1"/>
    <x v="0"/>
    <n v="3.875"/>
    <s v="johncasey1"/>
    <s v="JARNOLD"/>
    <s v="NG-Price"/>
    <x v="1"/>
    <x v="1"/>
    <s v="VD8694.1"/>
    <d v="2001-07-01T21:00:00"/>
  </r>
  <r>
    <x v="1"/>
    <x v="1"/>
    <x v="0"/>
    <x v="1"/>
    <n v="155000"/>
    <n v="1324034"/>
    <d v="2001-06-01T07:30:2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7"/>
    <s v="shduster"/>
    <s v="JARNOLD"/>
    <s v="NG-Price"/>
    <x v="1"/>
    <x v="1"/>
    <s v="VD8695.1"/>
    <d v="2001-07-01T21:00:00"/>
  </r>
  <r>
    <x v="1"/>
    <x v="2"/>
    <x v="1"/>
    <x v="0"/>
    <n v="50"/>
    <n v="1324035"/>
    <d v="2001-06-01T07:30:33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"/>
    <s v="btidland"/>
    <s v="KPRESTO"/>
    <s v="LT-SERC"/>
    <x v="7"/>
    <x v="7"/>
    <n v="629091.1"/>
    <d v="2001-06-04T21:00:00"/>
  </r>
  <r>
    <x v="0"/>
    <x v="0"/>
    <x v="0"/>
    <x v="0"/>
    <n v="10"/>
    <n v="1324036"/>
    <d v="2001-06-01T07:30:34"/>
    <s v="Euromin SA"/>
    <x v="0"/>
    <x v="0"/>
    <x v="0"/>
    <x v="0"/>
    <s v="Zinc LME Registered Contract"/>
    <s v="Zinc LME Reg.    Contract                3 Month         USD/mt-L"/>
    <n v="10"/>
    <m/>
    <x v="0"/>
    <x v="0"/>
    <x v="0"/>
    <n v="937"/>
    <s v="ADM88806"/>
    <s v="ATURNER"/>
    <s v="Enron Metals Trading System"/>
    <x v="0"/>
    <x v="0"/>
    <n v="2163520"/>
    <m/>
  </r>
  <r>
    <x v="1"/>
    <x v="2"/>
    <x v="1"/>
    <x v="7"/>
    <n v="1500"/>
    <n v="1324038"/>
    <d v="2001-06-01T07:30:46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Kellybry"/>
    <s v="DDAVIS"/>
    <s v="LT-PJM"/>
    <x v="7"/>
    <x v="7"/>
    <n v="629092.1"/>
    <d v="2001-09-01T14:12:00"/>
  </r>
  <r>
    <x v="0"/>
    <x v="0"/>
    <x v="0"/>
    <x v="0"/>
    <n v="5"/>
    <n v="1324039"/>
    <d v="2001-06-01T07:30:51"/>
    <s v="Euromin SA"/>
    <x v="0"/>
    <x v="0"/>
    <x v="0"/>
    <x v="0"/>
    <s v="Zinc LME Registered Contract"/>
    <s v="Zinc LME Reg.    Contract                3 Month         USD/mt-L"/>
    <n v="5"/>
    <m/>
    <x v="0"/>
    <x v="0"/>
    <x v="0"/>
    <n v="937"/>
    <s v="ADM88806"/>
    <s v="ATURNER"/>
    <s v="Enron Metals Trading System"/>
    <x v="0"/>
    <x v="0"/>
    <n v="2163526"/>
    <m/>
  </r>
  <r>
    <x v="0"/>
    <x v="0"/>
    <x v="0"/>
    <x v="0"/>
    <n v="17"/>
    <n v="1324040"/>
    <d v="2001-06-01T07:30:55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05"/>
    <s v="chashastie"/>
    <s v="BMARCHAN"/>
    <s v="Enron Metals Trading System"/>
    <x v="0"/>
    <x v="0"/>
    <n v="2163528"/>
    <m/>
  </r>
  <r>
    <x v="1"/>
    <x v="2"/>
    <x v="1"/>
    <x v="21"/>
    <n v="2950"/>
    <n v="1324041"/>
    <d v="2001-06-01T07:31:01"/>
    <s v="Williams Energy Marketing &amp; Trading Company"/>
    <x v="0"/>
    <x v="0"/>
    <x v="0"/>
    <x v="2"/>
    <s v="US East Power Phy Fwd Firm"/>
    <s v="US Pwr Phy Firm  COMED Peak              Jan-Feb02       USD/MWh"/>
    <m/>
    <n v="50"/>
    <x v="0"/>
    <x v="2"/>
    <x v="0"/>
    <n v="36"/>
    <s v="mwestbro"/>
    <s v="FSTURM"/>
    <s v="LT-ECAR"/>
    <x v="7"/>
    <x v="7"/>
    <n v="629094.1"/>
    <d v="2002-01-01T17:03:00"/>
  </r>
  <r>
    <x v="1"/>
    <x v="1"/>
    <x v="0"/>
    <x v="1"/>
    <n v="465000"/>
    <n v="1324042"/>
    <d v="2001-06-01T07:31:0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bradhoese2"/>
    <s v="JARNOLD"/>
    <s v="NG-Price"/>
    <x v="1"/>
    <x v="1"/>
    <s v="VD8697.1"/>
    <d v="2001-07-01T21:00:00"/>
  </r>
  <r>
    <x v="1"/>
    <x v="2"/>
    <x v="1"/>
    <x v="19"/>
    <n v="200"/>
    <n v="1324043"/>
    <d v="2001-06-01T07:31:07"/>
    <s v="American Electric Power Service Corporation"/>
    <x v="0"/>
    <x v="0"/>
    <x v="0"/>
    <x v="2"/>
    <s v="US East Power Phy Fwd Firm"/>
    <s v="US Pwr Phy Firm  NEPOOL Peak             05-08Jun01      USD/MWh"/>
    <m/>
    <n v="50"/>
    <x v="0"/>
    <x v="2"/>
    <x v="0"/>
    <n v="39.5"/>
    <s v="aepsvc136"/>
    <s v="PBRODER"/>
    <s v="ST-New England"/>
    <x v="7"/>
    <x v="7"/>
    <n v="629095.1"/>
    <d v="2001-06-05T21:00:00"/>
  </r>
  <r>
    <x v="0"/>
    <x v="0"/>
    <x v="0"/>
    <x v="0"/>
    <n v="4"/>
    <n v="1324044"/>
    <d v="2001-06-01T07:31:1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marknunn1"/>
    <s v="BMARCHAN"/>
    <s v="Enron Metals Trading System"/>
    <x v="0"/>
    <x v="0"/>
    <n v="2163532"/>
    <m/>
  </r>
  <r>
    <x v="1"/>
    <x v="2"/>
    <x v="1"/>
    <x v="0"/>
    <n v="50"/>
    <n v="1324046"/>
    <d v="2001-06-01T07:32:33"/>
    <s v="Conectiv Energy Supply, Inc."/>
    <x v="2"/>
    <x v="1"/>
    <x v="0"/>
    <x v="2"/>
    <s v="US East Power Phy Fwd Firm"/>
    <s v="US Pwr Phy Firm  PJM-W Peak              04Jun01         USD/MWh"/>
    <n v="50"/>
    <m/>
    <x v="0"/>
    <x v="2"/>
    <x v="0"/>
    <n v="25.05"/>
    <s v="TPAR1234"/>
    <s v="JQUENET"/>
    <s v="ST-PJM"/>
    <x v="7"/>
    <x v="7"/>
    <n v="629100.1"/>
    <d v="2001-06-04T21:00:00"/>
  </r>
  <r>
    <x v="1"/>
    <x v="2"/>
    <x v="1"/>
    <x v="21"/>
    <n v="2950"/>
    <n v="1324047"/>
    <d v="2001-06-01T07:32:34"/>
    <s v="Sempra Energy Trading Corp."/>
    <x v="0"/>
    <x v="0"/>
    <x v="0"/>
    <x v="2"/>
    <s v="US East Power Phy Fwd Firm"/>
    <s v="US Pwr Phy Firm  Entergy Peak            Jan-Feb02       USD/MWh"/>
    <m/>
    <n v="50"/>
    <x v="0"/>
    <x v="2"/>
    <x v="0"/>
    <n v="38.5"/>
    <s v="tocoletti"/>
    <s v="MCARSON2"/>
    <s v="ST-SPP"/>
    <x v="7"/>
    <x v="7"/>
    <n v="629101.1"/>
    <d v="2002-01-01T14:16:00"/>
  </r>
  <r>
    <x v="1"/>
    <x v="2"/>
    <x v="0"/>
    <x v="0"/>
    <n v="50"/>
    <n v="1324048"/>
    <d v="2001-06-01T07:33:06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02.1"/>
    <d v="2001-06-04T21:00:00"/>
  </r>
  <r>
    <x v="1"/>
    <x v="2"/>
    <x v="1"/>
    <x v="0"/>
    <n v="50"/>
    <n v="1324049"/>
    <d v="2001-06-01T07:33:13"/>
    <s v="Northern Indiana Public Service Company"/>
    <x v="0"/>
    <x v="0"/>
    <x v="0"/>
    <x v="2"/>
    <s v="US East Power Phy Fwd Firm"/>
    <s v="US Pwr Phy Firm  COMED Peak              04Jun01         USD/MWh"/>
    <m/>
    <n v="50"/>
    <x v="0"/>
    <x v="2"/>
    <x v="0"/>
    <n v="19.5"/>
    <s v="williamson"/>
    <s v="MLORENZ"/>
    <s v="ST-Main"/>
    <x v="7"/>
    <x v="7"/>
    <n v="629104.1"/>
    <d v="2001-06-04T21:00:00"/>
  </r>
  <r>
    <x v="0"/>
    <x v="0"/>
    <x v="0"/>
    <x v="0"/>
    <n v="16"/>
    <n v="1324050"/>
    <d v="2001-06-01T07:33:21"/>
    <s v="Haut Commodities Inc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RAYPRADO"/>
    <s v="BMARCHAN"/>
    <s v="Enron Metals Trading System"/>
    <x v="0"/>
    <x v="0"/>
    <n v="2163550"/>
    <m/>
  </r>
  <r>
    <x v="1"/>
    <x v="2"/>
    <x v="1"/>
    <x v="0"/>
    <n v="50"/>
    <n v="1324051"/>
    <d v="2001-06-01T07:33:34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9"/>
    <s v="btidland"/>
    <s v="KPRESTO"/>
    <s v="LT-SERC"/>
    <x v="7"/>
    <x v="7"/>
    <n v="629105.1"/>
    <d v="2001-06-04T21:00:00"/>
  </r>
  <r>
    <x v="1"/>
    <x v="1"/>
    <x v="0"/>
    <x v="15"/>
    <n v="1825000"/>
    <n v="1324054"/>
    <d v="2001-06-01T07:33:59"/>
    <s v="Sempra Energy Trading Corp."/>
    <x v="0"/>
    <x v="0"/>
    <x v="0"/>
    <x v="1"/>
    <s v="US Gas Fin Swap"/>
    <s v="US Gas Swap      Nymex                   Jan-Dec02       USD/MM"/>
    <n v="5000"/>
    <m/>
    <x v="0"/>
    <x v="1"/>
    <x v="0"/>
    <n v="3.96"/>
    <s v="jdbsempra"/>
    <s v="JARNOLD"/>
    <s v="NG-Price"/>
    <x v="1"/>
    <x v="1"/>
    <s v="VD8699.1"/>
    <d v="2002-01-01T21:00:00"/>
  </r>
  <r>
    <x v="1"/>
    <x v="1"/>
    <x v="1"/>
    <x v="24"/>
    <n v="30000"/>
    <n v="1324058"/>
    <d v="2001-06-01T07:34:26"/>
    <s v="Aquila Energy Marketing Corporation"/>
    <x v="0"/>
    <x v="0"/>
    <x v="0"/>
    <x v="1"/>
    <s v="US Gas Phy Fwd Firm &lt; or = 1Mo "/>
    <s v="US Gas Phy       NGPL NIPSCO             02-04Jun01      USD/MM"/>
    <m/>
    <n v="10000"/>
    <x v="0"/>
    <x v="1"/>
    <x v="0"/>
    <n v="3.7437"/>
    <s v="BIGDADDY"/>
    <s v="PMIMS"/>
    <s v="ENA - IM MKT Central CG"/>
    <x v="8"/>
    <x v="1"/>
    <n v="822920"/>
    <d v="2001-06-02T21:00:00"/>
  </r>
  <r>
    <x v="1"/>
    <x v="1"/>
    <x v="1"/>
    <x v="24"/>
    <n v="30000"/>
    <n v="1324059"/>
    <d v="2001-06-01T07:34:34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21"/>
    <d v="2001-06-02T21:00:00"/>
  </r>
  <r>
    <x v="0"/>
    <x v="0"/>
    <x v="0"/>
    <x v="0"/>
    <n v="3"/>
    <n v="1324063"/>
    <d v="2001-06-01T07:34:41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4"/>
    <s v="marknunn1"/>
    <s v="BMARCHAN"/>
    <s v="Enron Metals Trading System"/>
    <x v="0"/>
    <x v="0"/>
    <n v="2163560"/>
    <m/>
  </r>
  <r>
    <x v="1"/>
    <x v="2"/>
    <x v="1"/>
    <x v="19"/>
    <n v="200"/>
    <n v="1324064"/>
    <d v="2001-06-01T07:34:41"/>
    <s v="Williams Energy Marketing &amp; Trading Company"/>
    <x v="0"/>
    <x v="0"/>
    <x v="0"/>
    <x v="2"/>
    <s v="US East Power Phy Fwd Firm"/>
    <s v="US Pwr Phy Firm  SOCO Peak               05-08Jun01      USD/MWh"/>
    <m/>
    <n v="50"/>
    <x v="0"/>
    <x v="2"/>
    <x v="0"/>
    <n v="38"/>
    <s v="btidland"/>
    <s v="KPRESTO"/>
    <s v="LT-SERC"/>
    <x v="7"/>
    <x v="7"/>
    <n v="629107.1"/>
    <d v="2001-06-05T21:00:00"/>
  </r>
  <r>
    <x v="1"/>
    <x v="1"/>
    <x v="1"/>
    <x v="24"/>
    <n v="30000"/>
    <n v="1324065"/>
    <d v="2001-06-01T07:34:42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TMVTMD02"/>
    <s v="PMIMS"/>
    <s v="ENA - IM MKT Central CG"/>
    <x v="8"/>
    <x v="1"/>
    <n v="822922"/>
    <d v="2001-06-02T21:00:00"/>
  </r>
  <r>
    <x v="1"/>
    <x v="2"/>
    <x v="1"/>
    <x v="7"/>
    <n v="1500"/>
    <n v="1324066"/>
    <d v="2001-06-01T07:34:43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49.25"/>
    <s v="Kellybry"/>
    <s v="FSTURM"/>
    <s v="LT-ECAR"/>
    <x v="7"/>
    <x v="7"/>
    <n v="629108.1"/>
    <d v="2002-06-01T17:11:00"/>
  </r>
  <r>
    <x v="1"/>
    <x v="2"/>
    <x v="1"/>
    <x v="19"/>
    <n v="200"/>
    <n v="1324067"/>
    <d v="2001-06-01T07:34:4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109.1"/>
    <d v="2001-06-05T21:00:00"/>
  </r>
  <r>
    <x v="1"/>
    <x v="2"/>
    <x v="0"/>
    <x v="0"/>
    <n v="50"/>
    <n v="1324068"/>
    <d v="2001-06-01T07:34:49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110.1"/>
    <d v="2001-06-04T21:00:00"/>
  </r>
  <r>
    <x v="1"/>
    <x v="1"/>
    <x v="0"/>
    <x v="5"/>
    <n v="290000"/>
    <n v="1324069"/>
    <d v="2001-06-01T07:34:51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jimgoetz"/>
    <s v="PKEAVEY"/>
    <s v="G-DAILY-EST"/>
    <x v="1"/>
    <x v="1"/>
    <s v="VD8704.1"/>
    <d v="2001-06-02T21:00:00"/>
  </r>
  <r>
    <x v="1"/>
    <x v="2"/>
    <x v="1"/>
    <x v="8"/>
    <n v="4600"/>
    <n v="1324070"/>
    <d v="2001-06-01T07:35:01"/>
    <s v="Williams Energy Marketing &amp; Trading Company"/>
    <x v="0"/>
    <x v="0"/>
    <x v="0"/>
    <x v="2"/>
    <s v="US East Power Phy Fwd Firm"/>
    <s v="US Pwr Phy Firm  PJM-W Peak              Oct-Dec01       USD/MWh"/>
    <m/>
    <n v="50"/>
    <x v="0"/>
    <x v="2"/>
    <x v="0"/>
    <n v="36.049999999999997"/>
    <s v="cmharden"/>
    <s v="DDAVIS"/>
    <s v="LT-PJM"/>
    <x v="7"/>
    <x v="7"/>
    <n v="629111.1"/>
    <d v="2001-10-01T14:12:00"/>
  </r>
  <r>
    <x v="1"/>
    <x v="2"/>
    <x v="0"/>
    <x v="0"/>
    <n v="50"/>
    <n v="1324071"/>
    <d v="2001-06-01T07:35:02"/>
    <s v="Mirant Americas Energy Marketing, L.P."/>
    <x v="0"/>
    <x v="0"/>
    <x v="0"/>
    <x v="2"/>
    <s v="US East Power Fin Swap"/>
    <s v="US Pwr Fin Swap  PJM W IntC HE10-23 EPT  01Jun01         USD/MWh"/>
    <m/>
    <n v="50"/>
    <x v="0"/>
    <x v="2"/>
    <x v="0"/>
    <n v="21"/>
    <s v="sschivley"/>
    <s v="JSTEPENO"/>
    <s v="EPMI-HRLY-NE"/>
    <x v="7"/>
    <x v="1"/>
    <n v="629112.1"/>
    <d v="2001-06-01T21:00:00"/>
  </r>
  <r>
    <x v="1"/>
    <x v="1"/>
    <x v="1"/>
    <x v="24"/>
    <n v="30000"/>
    <n v="1324072"/>
    <d v="2001-06-01T07:35:0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2923"/>
    <d v="2001-06-02T21:00:00"/>
  </r>
  <r>
    <x v="1"/>
    <x v="2"/>
    <x v="1"/>
    <x v="19"/>
    <n v="200"/>
    <n v="1324073"/>
    <d v="2001-06-01T07:35:36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113.1"/>
    <d v="2001-06-05T21:00:00"/>
  </r>
  <r>
    <x v="1"/>
    <x v="2"/>
    <x v="0"/>
    <x v="0"/>
    <n v="50"/>
    <n v="1324074"/>
    <d v="2001-06-01T07:35:4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114.1"/>
    <d v="2001-06-04T21:00:00"/>
  </r>
  <r>
    <x v="1"/>
    <x v="2"/>
    <x v="0"/>
    <x v="7"/>
    <n v="1500"/>
    <n v="1324075"/>
    <d v="2001-06-01T07:36:3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2.75"/>
    <s v="lindberg"/>
    <s v="DDAVIS"/>
    <s v="LT-New England"/>
    <x v="7"/>
    <x v="1"/>
    <n v="629117.1"/>
    <d v="2001-09-01T21:00:00"/>
  </r>
  <r>
    <x v="1"/>
    <x v="2"/>
    <x v="1"/>
    <x v="0"/>
    <n v="50"/>
    <n v="1324076"/>
    <d v="2001-06-01T07:36:37"/>
    <s v="Ameren Energy, Inc., as agent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daveoz1974"/>
    <s v="MCARSON2"/>
    <s v="ST-SPP"/>
    <x v="7"/>
    <x v="7"/>
    <n v="629118.1"/>
    <d v="2001-06-04T21:00:00"/>
  </r>
  <r>
    <x v="1"/>
    <x v="2"/>
    <x v="1"/>
    <x v="0"/>
    <n v="50"/>
    <n v="1324078"/>
    <d v="2001-06-01T07:37:09"/>
    <s v="PG&amp;E Energy Trading - Power, L.P.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cgorman1"/>
    <s v="JQUENET"/>
    <s v="ST-PJM"/>
    <x v="7"/>
    <x v="7"/>
    <n v="629120.1"/>
    <d v="2001-06-04T21:00:00"/>
  </r>
  <r>
    <x v="1"/>
    <x v="2"/>
    <x v="1"/>
    <x v="7"/>
    <n v="1500"/>
    <n v="1324077"/>
    <d v="2001-06-01T07:37:09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"/>
    <s v="jheinecke1"/>
    <s v="KPRESTO"/>
    <s v="LT-SERC"/>
    <x v="7"/>
    <x v="7"/>
    <n v="629119.1"/>
    <d v="2002-06-01T21:00:00"/>
  </r>
  <r>
    <x v="1"/>
    <x v="2"/>
    <x v="1"/>
    <x v="7"/>
    <n v="1500"/>
    <n v="1324079"/>
    <d v="2001-06-01T07:37:15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.25"/>
    <s v="jheinecke1"/>
    <s v="KPRESTO"/>
    <s v="LT-SERC"/>
    <x v="7"/>
    <x v="7"/>
    <n v="629121.1"/>
    <d v="2002-06-01T21:00:00"/>
  </r>
  <r>
    <x v="1"/>
    <x v="1"/>
    <x v="0"/>
    <x v="1"/>
    <n v="465000"/>
    <n v="1324080"/>
    <d v="2001-06-01T07:37:2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29"/>
    <s v="JARNOLD"/>
    <s v="NG-Price"/>
    <x v="1"/>
    <x v="1"/>
    <s v="VD8705.1"/>
    <d v="2001-07-01T21:00:00"/>
  </r>
  <r>
    <x v="1"/>
    <x v="1"/>
    <x v="1"/>
    <x v="24"/>
    <n v="30000"/>
    <n v="1324081"/>
    <d v="2001-06-01T07:37:25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TMVTMD02"/>
    <s v="PMIMS"/>
    <s v="ENA - IM MKT Central CG"/>
    <x v="8"/>
    <x v="1"/>
    <n v="822924"/>
    <d v="2001-06-02T21:00:00"/>
  </r>
  <r>
    <x v="1"/>
    <x v="2"/>
    <x v="1"/>
    <x v="22"/>
    <n v="3050"/>
    <n v="1324082"/>
    <d v="2001-06-01T07:37:35"/>
    <s v="Duke Energy Trading and Marketing, L.L.C."/>
    <x v="0"/>
    <x v="0"/>
    <x v="0"/>
    <x v="2"/>
    <s v="US East Power Phy Fwd Firm"/>
    <s v="US Pwr Phy Firm  Cinergy Peak            Mar-Apr02       USD/MWh"/>
    <m/>
    <n v="50"/>
    <x v="0"/>
    <x v="2"/>
    <x v="0"/>
    <n v="34.25"/>
    <s v="STEVESTEVE"/>
    <s v="FSTURM"/>
    <s v="LT-SERC"/>
    <x v="7"/>
    <x v="7"/>
    <n v="629122.1"/>
    <d v="2002-03-01T14:25:00"/>
  </r>
  <r>
    <x v="1"/>
    <x v="2"/>
    <x v="1"/>
    <x v="7"/>
    <n v="1500"/>
    <n v="1324083"/>
    <d v="2001-06-01T07:37:47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.5"/>
    <s v="jheinecke1"/>
    <s v="KPRESTO"/>
    <s v="LT-SERC"/>
    <x v="7"/>
    <x v="7"/>
    <n v="629123.1"/>
    <d v="2001-09-01T21:00:00"/>
  </r>
  <r>
    <x v="0"/>
    <x v="0"/>
    <x v="0"/>
    <x v="0"/>
    <n v="10"/>
    <n v="1324084"/>
    <d v="2001-06-01T07:38:17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4"/>
    <m/>
  </r>
  <r>
    <x v="1"/>
    <x v="2"/>
    <x v="1"/>
    <x v="7"/>
    <n v="1500"/>
    <n v="1324085"/>
    <d v="2001-06-01T07:38:21"/>
    <s v="El Paso Merchant Energy, L.P."/>
    <x v="0"/>
    <x v="0"/>
    <x v="0"/>
    <x v="2"/>
    <s v="US East Power Phy Fwd Firm"/>
    <s v="US Pwr Phy Firm  PJM-W Peak              Sep01           USD/MWh"/>
    <m/>
    <n v="50"/>
    <x v="0"/>
    <x v="2"/>
    <x v="0"/>
    <n v="39.4"/>
    <s v="EPowerML"/>
    <s v="DDAVIS"/>
    <s v="LT-PJM"/>
    <x v="7"/>
    <x v="7"/>
    <n v="629124.1"/>
    <d v="2001-09-01T14:12:00"/>
  </r>
  <r>
    <x v="0"/>
    <x v="0"/>
    <x v="0"/>
    <x v="0"/>
    <n v="10"/>
    <n v="1324086"/>
    <d v="2001-06-01T07:38:25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9"/>
    <m/>
  </r>
  <r>
    <x v="1"/>
    <x v="2"/>
    <x v="1"/>
    <x v="0"/>
    <n v="50"/>
    <n v="1324087"/>
    <d v="2001-06-01T07:38:46"/>
    <s v="Dynegy Power Marketing, Inc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ADM12984"/>
    <s v="MCARSON2"/>
    <s v="ST-SPP"/>
    <x v="7"/>
    <x v="7"/>
    <n v="629126.1"/>
    <d v="2001-06-04T21:00:00"/>
  </r>
  <r>
    <x v="1"/>
    <x v="2"/>
    <x v="1"/>
    <x v="8"/>
    <n v="4600"/>
    <n v="1324088"/>
    <d v="2001-06-01T07:39:08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5.5"/>
    <s v="jheinecke1"/>
    <s v="KPRESTO"/>
    <s v="LT-SERC"/>
    <x v="7"/>
    <x v="7"/>
    <n v="629127.1"/>
    <d v="2001-10-01T21:00:00"/>
  </r>
  <r>
    <x v="1"/>
    <x v="2"/>
    <x v="1"/>
    <x v="0"/>
    <n v="50"/>
    <n v="1324089"/>
    <d v="2001-06-01T07:40:03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28.1"/>
    <d v="2001-06-04T21:00:00"/>
  </r>
  <r>
    <x v="0"/>
    <x v="0"/>
    <x v="0"/>
    <x v="0"/>
    <n v="20"/>
    <n v="1324090"/>
    <d v="2001-06-01T07:40:05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BEUZELIN"/>
    <s v="BMARCHAN"/>
    <s v="Enron Metals Trading System"/>
    <x v="0"/>
    <x v="0"/>
    <n v="2163606"/>
    <m/>
  </r>
  <r>
    <x v="1"/>
    <x v="2"/>
    <x v="1"/>
    <x v="0"/>
    <n v="50"/>
    <n v="1324091"/>
    <d v="2001-06-01T07:40:19"/>
    <s v="Williams Energy Marketing &amp; Trading Company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forgion"/>
    <s v="JQUENET"/>
    <s v="ST-PJM"/>
    <x v="7"/>
    <x v="7"/>
    <n v="629129.1"/>
    <d v="2001-06-04T21:00:00"/>
  </r>
  <r>
    <x v="1"/>
    <x v="2"/>
    <x v="1"/>
    <x v="20"/>
    <n v="1300"/>
    <n v="1324092"/>
    <d v="2001-06-01T07:40:24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1.75"/>
    <s v="Kellybry"/>
    <s v="JQUENET"/>
    <s v="ST-PJM"/>
    <x v="7"/>
    <x v="7"/>
    <n v="629130.1"/>
    <d v="2001-06-05T21:00:00"/>
  </r>
  <r>
    <x v="1"/>
    <x v="2"/>
    <x v="1"/>
    <x v="19"/>
    <n v="200"/>
    <n v="1324095"/>
    <d v="2001-06-01T07:40:42"/>
    <s v="Williams Energy Marketing &amp; Trading Company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dougsmith1"/>
    <s v="CDORLAN"/>
    <s v="ST-ECAR"/>
    <x v="7"/>
    <x v="7"/>
    <n v="629131.1"/>
    <d v="2001-06-05T21:00:00"/>
  </r>
  <r>
    <x v="0"/>
    <x v="0"/>
    <x v="0"/>
    <x v="0"/>
    <n v="10"/>
    <n v="1324096"/>
    <d v="2001-06-01T07:40:56"/>
    <s v="Koch Metals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6940"/>
    <s v="pornstar"/>
    <s v="ATURNER"/>
    <s v="Enron Metals Trading System"/>
    <x v="0"/>
    <x v="0"/>
    <n v="2163613"/>
    <m/>
  </r>
  <r>
    <x v="0"/>
    <x v="0"/>
    <x v="0"/>
    <x v="0"/>
    <n v="10"/>
    <n v="1324097"/>
    <d v="2001-06-01T07:41:02"/>
    <s v="Chase Manhatt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stonerman"/>
    <s v="BMARCHAN"/>
    <s v="Enron Metals Trading System"/>
    <x v="0"/>
    <x v="0"/>
    <n v="2163615"/>
    <m/>
  </r>
  <r>
    <x v="1"/>
    <x v="1"/>
    <x v="1"/>
    <x v="24"/>
    <n v="30000"/>
    <n v="1324098"/>
    <d v="2001-06-01T07:41:22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benharner"/>
    <s v="PMIMS"/>
    <s v="ENA - IM MKT Central CG"/>
    <x v="8"/>
    <x v="1"/>
    <n v="822926"/>
    <d v="2001-06-02T21:00:00"/>
  </r>
  <r>
    <x v="1"/>
    <x v="2"/>
    <x v="1"/>
    <x v="0"/>
    <n v="50"/>
    <n v="1324099"/>
    <d v="2001-06-01T07:41:36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9.049999999999997"/>
    <s v="willswartz"/>
    <s v="PBRODER"/>
    <s v="ST-New England"/>
    <x v="7"/>
    <x v="7"/>
    <n v="629132.1"/>
    <d v="2001-06-04T21:00:00"/>
  </r>
  <r>
    <x v="1"/>
    <x v="2"/>
    <x v="1"/>
    <x v="0"/>
    <n v="50"/>
    <n v="1324100"/>
    <d v="2001-06-01T07:41:58"/>
    <s v="Williams Energy Marketing &amp; Trading Company"/>
    <x v="0"/>
    <x v="0"/>
    <x v="0"/>
    <x v="2"/>
    <s v="US East Power Phy Fwd Firm"/>
    <s v="US Pwr Phy Firm  Cinergy Peak            04Jun01         USD/MWh"/>
    <m/>
    <n v="50"/>
    <x v="0"/>
    <x v="2"/>
    <x v="0"/>
    <n v="19.75"/>
    <s v="dougsmith1"/>
    <s v="CDORLAN"/>
    <s v="ST-ECAR"/>
    <x v="7"/>
    <x v="7"/>
    <n v="629133.1"/>
    <d v="2001-06-04T21:00:00"/>
  </r>
  <r>
    <x v="1"/>
    <x v="1"/>
    <x v="0"/>
    <x v="1"/>
    <n v="310000"/>
    <n v="1324101"/>
    <d v="2001-06-01T07:42:1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shawnmaz"/>
    <s v="JARNOLD"/>
    <s v="NG-Price"/>
    <x v="1"/>
    <x v="1"/>
    <s v="VD8708.1"/>
    <d v="2001-07-01T21:00:00"/>
  </r>
  <r>
    <x v="1"/>
    <x v="2"/>
    <x v="1"/>
    <x v="20"/>
    <n v="1300"/>
    <n v="1324103"/>
    <d v="2001-06-01T07:42:36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mcnally"/>
    <s v="JQUENET"/>
    <s v="ST-PJM"/>
    <x v="7"/>
    <x v="7"/>
    <n v="629135.1"/>
    <d v="2001-06-05T21:00:00"/>
  </r>
  <r>
    <x v="1"/>
    <x v="1"/>
    <x v="0"/>
    <x v="1"/>
    <n v="155000"/>
    <n v="1324106"/>
    <d v="2001-06-01T07:42:56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87"/>
    <s v="NUITBOHREN"/>
    <s v="JARNOLD"/>
    <s v="NG-Price"/>
    <x v="1"/>
    <x v="1"/>
    <s v="VD8711.1"/>
    <d v="2001-07-01T21:00:00"/>
  </r>
  <r>
    <x v="1"/>
    <x v="2"/>
    <x v="0"/>
    <x v="7"/>
    <n v="1500"/>
    <n v="1324107"/>
    <d v="2001-06-01T07:42:59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"/>
    <s v="lindberg"/>
    <s v="DDAVIS"/>
    <s v="LT-New England"/>
    <x v="7"/>
    <x v="1"/>
    <n v="629137.1"/>
    <d v="2001-09-01T21:00:00"/>
  </r>
  <r>
    <x v="1"/>
    <x v="1"/>
    <x v="0"/>
    <x v="1"/>
    <n v="310000"/>
    <n v="1324109"/>
    <d v="2001-06-01T07:43:06"/>
    <s v="Mirant Americas Energy Marketing, L.P."/>
    <x v="0"/>
    <x v="0"/>
    <x v="0"/>
    <x v="1"/>
    <s v="US Gas Fin Swap"/>
    <s v="US Gas Daily     HHub                    Jul01           USD/MM"/>
    <m/>
    <n v="10000"/>
    <x v="0"/>
    <x v="1"/>
    <x v="0"/>
    <n v="3.8675000000000002"/>
    <s v="wsh00001"/>
    <s v="JARNOLD"/>
    <s v="NG-Price"/>
    <x v="1"/>
    <x v="1"/>
    <s v="VD8712.1"/>
    <d v="2001-07-01T21:59:00"/>
  </r>
  <r>
    <x v="1"/>
    <x v="1"/>
    <x v="1"/>
    <x v="24"/>
    <n v="15000"/>
    <n v="1324110"/>
    <d v="2001-06-01T07:43:08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"/>
    <s v="PEGGIALL"/>
    <s v="PMIMS"/>
    <s v="ENA - IM MKT Central CG"/>
    <x v="8"/>
    <x v="1"/>
    <n v="822927"/>
    <d v="2001-06-02T21:00:00"/>
  </r>
  <r>
    <x v="1"/>
    <x v="1"/>
    <x v="1"/>
    <x v="24"/>
    <n v="15000"/>
    <n v="1324111"/>
    <d v="2001-06-01T07:43:16"/>
    <s v="Cook Inlet Energy Supply L.L.C."/>
    <x v="0"/>
    <x v="0"/>
    <x v="0"/>
    <x v="1"/>
    <s v="US Gas Phy Fwd Firm &lt; or = 1Mo "/>
    <s v="US Gas Phy       Transco Z6 NY           02-04Jun01      USD/MM"/>
    <n v="5000"/>
    <m/>
    <x v="0"/>
    <x v="1"/>
    <x v="0"/>
    <n v="4"/>
    <s v="EASTDESK7"/>
    <s v="VPIMENOV"/>
    <s v="ENA-IM ME NEW YORK"/>
    <x v="8"/>
    <x v="1"/>
    <n v="822928"/>
    <d v="2001-06-02T21:00:00"/>
  </r>
  <r>
    <x v="1"/>
    <x v="1"/>
    <x v="1"/>
    <x v="24"/>
    <n v="15000"/>
    <n v="1324112"/>
    <d v="2001-06-01T07:43:18"/>
    <s v="Reliant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jaelee14"/>
    <s v="SHENDRI"/>
    <s v="ENA-IM ME CNG"/>
    <x v="8"/>
    <x v="1"/>
    <n v="822929"/>
    <d v="2001-06-02T21:00:00"/>
  </r>
  <r>
    <x v="1"/>
    <x v="2"/>
    <x v="0"/>
    <x v="20"/>
    <n v="1300"/>
    <n v="1324113"/>
    <d v="2001-06-01T07:43:22"/>
    <s v="PSEG Energy Resources &amp; Trade LLC"/>
    <x v="0"/>
    <x v="0"/>
    <x v="0"/>
    <x v="2"/>
    <s v="US East Power Fin Swap"/>
    <s v="US Pwr Fin Swap  PJM W IntC Peak         05-30Jun01      USD/MWh"/>
    <n v="50"/>
    <m/>
    <x v="0"/>
    <x v="2"/>
    <x v="0"/>
    <n v="41.75"/>
    <s v="mdesousa1"/>
    <s v="JQUENET"/>
    <s v="ST-PJM"/>
    <x v="7"/>
    <x v="1"/>
    <n v="629139.1"/>
    <d v="2001-06-05T21:00:00"/>
  </r>
  <r>
    <x v="1"/>
    <x v="2"/>
    <x v="1"/>
    <x v="11"/>
    <n v="250"/>
    <n v="1324114"/>
    <d v="2001-06-01T07:43:30"/>
    <s v="Mirant Americas Energy Marketing, L.P."/>
    <x v="0"/>
    <x v="0"/>
    <x v="0"/>
    <x v="2"/>
    <s v="US East Power Phy Fwd Firm"/>
    <s v="US Pwr Phy Firm  Cinergy Peak            11-15Jun01      USD/MWh"/>
    <m/>
    <n v="50"/>
    <x v="0"/>
    <x v="2"/>
    <x v="0"/>
    <n v="32.75"/>
    <s v="toddbrown"/>
    <s v="CDORLAN"/>
    <s v="ST-ECAR"/>
    <x v="7"/>
    <x v="7"/>
    <n v="629140.1"/>
    <d v="2001-06-11T21:00:00"/>
  </r>
  <r>
    <x v="1"/>
    <x v="2"/>
    <x v="1"/>
    <x v="0"/>
    <n v="50"/>
    <n v="1324115"/>
    <d v="2001-06-01T07:43:37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41.1"/>
    <d v="2001-06-04T21:00:00"/>
  </r>
  <r>
    <x v="1"/>
    <x v="1"/>
    <x v="1"/>
    <x v="24"/>
    <n v="15000"/>
    <n v="1324116"/>
    <d v="2001-06-01T07:43:38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3.99"/>
    <s v="jaelee14"/>
    <s v="VPIMENOV"/>
    <s v="ENA-IM ME NEW YORK"/>
    <x v="8"/>
    <x v="1"/>
    <n v="822930"/>
    <d v="2001-06-02T21:00:00"/>
  </r>
  <r>
    <x v="1"/>
    <x v="1"/>
    <x v="0"/>
    <x v="1"/>
    <n v="310000"/>
    <n v="1324117"/>
    <d v="2001-06-01T07:43:40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PATGRIMES"/>
    <s v="JARNOLD"/>
    <s v="NG-Price"/>
    <x v="1"/>
    <x v="1"/>
    <s v="VD8713.1"/>
    <d v="2001-07-01T21:00:00"/>
  </r>
  <r>
    <x v="1"/>
    <x v="1"/>
    <x v="1"/>
    <x v="24"/>
    <n v="30000"/>
    <n v="1324118"/>
    <d v="2001-06-01T07:43:41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250000000000001"/>
    <s v="kimnorman"/>
    <s v="ARING"/>
    <s v="ENA-IM NE GULF1"/>
    <x v="8"/>
    <x v="1"/>
    <n v="822931"/>
    <d v="2001-06-02T21:00:00"/>
  </r>
  <r>
    <x v="1"/>
    <x v="1"/>
    <x v="0"/>
    <x v="5"/>
    <n v="290000"/>
    <n v="1324119"/>
    <d v="2001-06-01T07:43:42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6"/>
    <s v="TSPURLIN"/>
    <s v="PKEAVEY"/>
    <s v="G-DAILY-EST"/>
    <x v="1"/>
    <x v="1"/>
    <s v="VD8714.1"/>
    <d v="2001-06-02T21:00:00"/>
  </r>
  <r>
    <x v="1"/>
    <x v="2"/>
    <x v="1"/>
    <x v="0"/>
    <n v="50"/>
    <n v="1324120"/>
    <d v="2001-06-01T07:43:49"/>
    <s v="Dynegy Power Marketing, Inc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jmpepper"/>
    <s v="JQUENET"/>
    <s v="ST-PJM"/>
    <x v="7"/>
    <x v="7"/>
    <n v="629142.1"/>
    <d v="2001-06-04T21:00:00"/>
  </r>
  <r>
    <x v="1"/>
    <x v="1"/>
    <x v="1"/>
    <x v="24"/>
    <n v="15000"/>
    <n v="1324121"/>
    <d v="2001-06-01T07:43:49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24999999999999"/>
    <s v="SCOTTWIR"/>
    <s v="PMIMS"/>
    <s v="ENA - IM MKT Central CG"/>
    <x v="8"/>
    <x v="1"/>
    <n v="822932"/>
    <d v="2001-06-02T21:00:00"/>
  </r>
  <r>
    <x v="0"/>
    <x v="0"/>
    <x v="0"/>
    <x v="0"/>
    <n v="50"/>
    <n v="1324124"/>
    <d v="2001-06-01T07:43:51"/>
    <s v="J. Aron &amp; Company"/>
    <x v="0"/>
    <x v="0"/>
    <x v="0"/>
    <x v="0"/>
    <s v="Aluminum LME Registered Contract"/>
    <s v="Al LME Reg.      Contract                15Aug01         USD/mt-L"/>
    <m/>
    <n v="50"/>
    <x v="0"/>
    <x v="0"/>
    <x v="0"/>
    <n v="1504.5"/>
    <s v="VANDESBO"/>
    <s v="GRANKINE"/>
    <s v="Enron Metals Trading System"/>
    <x v="0"/>
    <x v="0"/>
    <n v="2163631"/>
    <d v="2001-08-15T00:00:00"/>
  </r>
  <r>
    <x v="0"/>
    <x v="0"/>
    <x v="0"/>
    <x v="0"/>
    <n v="50"/>
    <n v="1324123"/>
    <d v="2001-06-01T07:43:51"/>
    <s v="J. Aron &amp; Company"/>
    <x v="0"/>
    <x v="0"/>
    <x v="0"/>
    <x v="0"/>
    <s v="Aluminum LME Registered Contract"/>
    <s v="Al LME Reg.      Contract                18Jul01         USD/mt-L"/>
    <n v="50"/>
    <m/>
    <x v="0"/>
    <x v="0"/>
    <x v="0"/>
    <n v="1498.5"/>
    <s v="VANDESBO"/>
    <s v="GRANKINE"/>
    <s v="Enron Metals Trading System"/>
    <x v="0"/>
    <x v="0"/>
    <n v="2163629"/>
    <d v="2001-07-18T00:00:00"/>
  </r>
  <r>
    <x v="1"/>
    <x v="1"/>
    <x v="1"/>
    <x v="24"/>
    <n v="30000"/>
    <n v="1324125"/>
    <d v="2001-06-01T07:44:00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33"/>
    <d v="2001-06-02T21:00:00"/>
  </r>
  <r>
    <x v="1"/>
    <x v="1"/>
    <x v="1"/>
    <x v="24"/>
    <n v="30000"/>
    <n v="1324126"/>
    <d v="2001-06-01T07:44:04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WILSHUSEN"/>
    <s v="ARING"/>
    <s v="ENA-IM NE GULF1"/>
    <x v="8"/>
    <x v="1"/>
    <n v="822934"/>
    <d v="2001-06-02T21:00:00"/>
  </r>
  <r>
    <x v="1"/>
    <x v="1"/>
    <x v="1"/>
    <x v="24"/>
    <n v="30000"/>
    <n v="1324127"/>
    <d v="2001-06-01T07:44:15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EGGIALL"/>
    <s v="PMIMS"/>
    <s v="ENA - IM MKT Central CG"/>
    <x v="8"/>
    <x v="1"/>
    <n v="822935"/>
    <d v="2001-06-02T21:00:00"/>
  </r>
  <r>
    <x v="0"/>
    <x v="0"/>
    <x v="0"/>
    <x v="0"/>
    <n v="50"/>
    <n v="1324129"/>
    <d v="2001-06-01T07:44:19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03.75"/>
    <s v="VANDESBO"/>
    <s v="GRANKINE"/>
    <s v="Enron Metals Trading System"/>
    <x v="0"/>
    <x v="0"/>
    <n v="2163635"/>
    <d v="2001-08-15T00:00:00"/>
  </r>
  <r>
    <x v="0"/>
    <x v="0"/>
    <x v="0"/>
    <x v="0"/>
    <n v="50"/>
    <n v="1324130"/>
    <d v="2001-06-01T07:44:19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07.25"/>
    <s v="VANDESBO"/>
    <s v="GRANKINE"/>
    <s v="Enron Metals Trading System"/>
    <x v="0"/>
    <x v="0"/>
    <n v="2163637"/>
    <m/>
  </r>
  <r>
    <x v="1"/>
    <x v="1"/>
    <x v="0"/>
    <x v="1"/>
    <n v="155000"/>
    <n v="1324131"/>
    <d v="2001-06-01T07:44:28"/>
    <s v="Tractebel Energy Marketing,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ICKLUND"/>
    <s v="JARNOLD"/>
    <s v="NG-Price"/>
    <x v="1"/>
    <x v="1"/>
    <s v="VD8715.1"/>
    <d v="2001-07-01T21:00:00"/>
  </r>
  <r>
    <x v="1"/>
    <x v="2"/>
    <x v="1"/>
    <x v="22"/>
    <n v="3050"/>
    <n v="1324132"/>
    <d v="2001-06-01T07:44:36"/>
    <s v="Reliant Energy Services, Inc."/>
    <x v="0"/>
    <x v="0"/>
    <x v="0"/>
    <x v="2"/>
    <s v="US East Power Phy Fwd Firm Unplan B"/>
    <s v="US Pwr Phy Unp B ERCOT Peak              Mar-Apr02       USD/MWh"/>
    <m/>
    <n v="50"/>
    <x v="0"/>
    <x v="2"/>
    <x v="0"/>
    <n v="33.75"/>
    <s v="johnritch"/>
    <s v="DSMITH3"/>
    <s v="LT-ERCOT"/>
    <x v="7"/>
    <x v="7"/>
    <n v="629143.1"/>
    <d v="2002-03-01T00:00:00"/>
  </r>
  <r>
    <x v="0"/>
    <x v="1"/>
    <x v="1"/>
    <x v="24"/>
    <n v="30000"/>
    <n v="1324133"/>
    <d v="2001-06-01T07:45:0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4"/>
    <s v="swifteast"/>
    <s v="MCUILLA"/>
    <s v="ENA - IM Ontario"/>
    <x v="8"/>
    <x v="1"/>
    <n v="822937"/>
    <d v="2001-06-02T21:00:00"/>
  </r>
  <r>
    <x v="1"/>
    <x v="1"/>
    <x v="1"/>
    <x v="24"/>
    <n v="30000"/>
    <n v="1324134"/>
    <d v="2001-06-01T07:45:03"/>
    <s v="Amerada Hess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8"/>
    <s v="scotperry1"/>
    <s v="VPIMENOV"/>
    <s v="ENA-IM ME NEW YORK"/>
    <x v="8"/>
    <x v="1"/>
    <n v="822938"/>
    <d v="2001-06-02T21:00:00"/>
  </r>
  <r>
    <x v="1"/>
    <x v="1"/>
    <x v="1"/>
    <x v="24"/>
    <n v="30000"/>
    <n v="1324135"/>
    <d v="2001-06-01T07:45:05"/>
    <s v="Amerada Hess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4"/>
    <s v="dvjohnson1"/>
    <s v="VPIMENOV"/>
    <s v="ENA-IM ME NEW YORK"/>
    <x v="8"/>
    <x v="1"/>
    <n v="822939"/>
    <d v="2001-06-02T21:00:00"/>
  </r>
  <r>
    <x v="0"/>
    <x v="0"/>
    <x v="0"/>
    <x v="0"/>
    <n v="10"/>
    <n v="1324136"/>
    <d v="2001-06-01T07:45:08"/>
    <s v="Triland Metals Limited"/>
    <x v="0"/>
    <x v="0"/>
    <x v="0"/>
    <x v="0"/>
    <s v="Aluminum LME Registered Contract"/>
    <s v="Al LME Reg.      Contract                05Jun01         USD/mt-L"/>
    <m/>
    <n v="10"/>
    <x v="0"/>
    <x v="0"/>
    <x v="0"/>
    <n v="1495.5"/>
    <s v="ADM06610"/>
    <s v="BMARCHAN"/>
    <s v="Enron Metals Trading System"/>
    <x v="0"/>
    <x v="0"/>
    <n v="2163640"/>
    <d v="2001-06-05T21:00:00"/>
  </r>
  <r>
    <x v="1"/>
    <x v="1"/>
    <x v="1"/>
    <x v="24"/>
    <n v="30000"/>
    <n v="1324137"/>
    <d v="2001-06-01T07:45:09"/>
    <s v="Reliant Energy Services,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849999999999999"/>
    <s v="jaelee14"/>
    <s v="VPIMENOV"/>
    <s v="ENA-IM ME NEW YORK"/>
    <x v="8"/>
    <x v="1"/>
    <n v="822940"/>
    <d v="2001-06-02T21:00:00"/>
  </r>
  <r>
    <x v="1"/>
    <x v="1"/>
    <x v="1"/>
    <x v="24"/>
    <n v="30000"/>
    <n v="1324138"/>
    <d v="2001-06-01T07:45:12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2941"/>
    <d v="2001-06-02T21:00:00"/>
  </r>
  <r>
    <x v="1"/>
    <x v="2"/>
    <x v="1"/>
    <x v="0"/>
    <n v="50"/>
    <n v="1324139"/>
    <d v="2001-06-01T07:45:16"/>
    <s v="Axia Energy, LP"/>
    <x v="0"/>
    <x v="0"/>
    <x v="0"/>
    <x v="2"/>
    <s v="US East Power Phy Fwd Firm"/>
    <s v="US Pwr Phy Firm  Cinergy Peak            04Jun01         USD/MWh"/>
    <n v="50"/>
    <m/>
    <x v="0"/>
    <x v="2"/>
    <x v="0"/>
    <n v="19.5"/>
    <s v="beckettmel"/>
    <s v="CDORLAN"/>
    <s v="ST-ECAR"/>
    <x v="7"/>
    <x v="7"/>
    <n v="629145.1"/>
    <d v="2001-06-04T21:00:00"/>
  </r>
  <r>
    <x v="1"/>
    <x v="1"/>
    <x v="1"/>
    <x v="24"/>
    <n v="15000"/>
    <n v="1324140"/>
    <d v="2001-06-01T07:45:2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SCOTTWIR"/>
    <s v="PMIMS"/>
    <s v="ENA - IM MKT Central CG"/>
    <x v="8"/>
    <x v="1"/>
    <n v="822942"/>
    <d v="2001-06-02T21:00:00"/>
  </r>
  <r>
    <x v="1"/>
    <x v="2"/>
    <x v="1"/>
    <x v="0"/>
    <n v="50"/>
    <n v="1324141"/>
    <d v="2001-06-01T07:46:0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46.1"/>
    <d v="2001-06-04T21:00:00"/>
  </r>
  <r>
    <x v="1"/>
    <x v="1"/>
    <x v="1"/>
    <x v="24"/>
    <n v="30000"/>
    <n v="1324143"/>
    <d v="2001-06-01T07:46:0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aepes206"/>
    <s v="PMIMS"/>
    <s v="ENA - IM MKT Central CG"/>
    <x v="8"/>
    <x v="1"/>
    <n v="822945"/>
    <d v="2001-06-02T21:00:00"/>
  </r>
  <r>
    <x v="1"/>
    <x v="1"/>
    <x v="1"/>
    <x v="24"/>
    <n v="15000"/>
    <n v="1324142"/>
    <d v="2001-06-01T07:46:03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50000000000002"/>
    <s v="TMVTMD02"/>
    <s v="KSTEVEN"/>
    <s v="ENA-IM Mid Central South"/>
    <x v="8"/>
    <x v="1"/>
    <n v="822944"/>
    <d v="2001-06-02T21:00:00"/>
  </r>
  <r>
    <x v="1"/>
    <x v="1"/>
    <x v="1"/>
    <x v="24"/>
    <n v="15000"/>
    <n v="1324144"/>
    <d v="2001-06-01T07:46:07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24999999999998"/>
    <s v="TMVTMD02"/>
    <s v="KSTEVEN"/>
    <s v="ENA-IM Mid Central South"/>
    <x v="8"/>
    <x v="1"/>
    <n v="822946"/>
    <d v="2001-06-02T21:00:00"/>
  </r>
  <r>
    <x v="1"/>
    <x v="1"/>
    <x v="1"/>
    <x v="24"/>
    <n v="15000"/>
    <n v="1324145"/>
    <d v="2001-06-01T07:46:0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8"/>
    <s v="schwalbach"/>
    <s v="KSTEVEN"/>
    <s v="ENA-IM Mid Central South"/>
    <x v="8"/>
    <x v="1"/>
    <n v="822947"/>
    <d v="2001-06-02T21:00:00"/>
  </r>
  <r>
    <x v="1"/>
    <x v="1"/>
    <x v="1"/>
    <x v="24"/>
    <n v="15000"/>
    <n v="1324146"/>
    <d v="2001-06-01T07:46:12"/>
    <s v="Cross Timbers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49999999999999"/>
    <s v="redwood1"/>
    <s v="KSTEVEN"/>
    <s v="ENA-IM Mid Central South"/>
    <x v="8"/>
    <x v="1"/>
    <n v="822948"/>
    <d v="2001-06-02T21:00:00"/>
  </r>
  <r>
    <x v="1"/>
    <x v="1"/>
    <x v="1"/>
    <x v="24"/>
    <n v="15000"/>
    <n v="1324147"/>
    <d v="2001-06-01T07:46:18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750000000000002"/>
    <s v="cscharton"/>
    <s v="KSTEVEN"/>
    <s v="ENA-IM Mid Central South"/>
    <x v="8"/>
    <x v="1"/>
    <n v="822949"/>
    <d v="2001-06-02T21:00:00"/>
  </r>
  <r>
    <x v="1"/>
    <x v="1"/>
    <x v="1"/>
    <x v="24"/>
    <n v="15000"/>
    <n v="1324148"/>
    <d v="2001-06-01T07:46:18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SCOTTWIR"/>
    <s v="KSTEVEN"/>
    <s v="ENA-IM Mid Central South"/>
    <x v="8"/>
    <x v="1"/>
    <n v="822950"/>
    <d v="2001-06-02T21:00:00"/>
  </r>
  <r>
    <x v="1"/>
    <x v="1"/>
    <x v="1"/>
    <x v="24"/>
    <n v="15000"/>
    <n v="1324149"/>
    <d v="2001-06-01T07:46:21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KREMERTODD"/>
    <s v="KSTEVEN"/>
    <s v="ENA-IM Mid Central South"/>
    <x v="8"/>
    <x v="1"/>
    <n v="822951"/>
    <d v="2001-06-02T21:00:00"/>
  </r>
  <r>
    <x v="1"/>
    <x v="1"/>
    <x v="1"/>
    <x v="24"/>
    <n v="15000"/>
    <n v="1324150"/>
    <d v="2001-06-01T07:46:25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BIGDADDY"/>
    <s v="KSTEVEN"/>
    <s v="ENA-IM Mid Central South"/>
    <x v="8"/>
    <x v="1"/>
    <n v="822952"/>
    <d v="2001-06-02T21:00:00"/>
  </r>
  <r>
    <x v="0"/>
    <x v="2"/>
    <x v="0"/>
    <x v="6"/>
    <n v="16"/>
    <n v="1324151"/>
    <d v="2001-06-01T07:46:26"/>
    <s v="Halogaland Kraft AS"/>
    <x v="0"/>
    <x v="0"/>
    <x v="0"/>
    <x v="2"/>
    <s v="Nordic Power Financial Swap"/>
    <s v="Nordic Pwr Swap  SYS BASE                GU24 2001       NOK/MWh"/>
    <m/>
    <n v="2"/>
    <x v="0"/>
    <x v="2"/>
    <x v="1"/>
    <n v="211"/>
    <s v="ADM89102"/>
    <s v="ESEIDEL"/>
    <s v="ENE- Nordic Power Book"/>
    <x v="2"/>
    <x v="2"/>
    <n v="1324151"/>
    <d v="2001-06-11T00:00:00"/>
  </r>
  <r>
    <x v="1"/>
    <x v="1"/>
    <x v="1"/>
    <x v="24"/>
    <n v="15000"/>
    <n v="1324152"/>
    <d v="2001-06-01T07:46:26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724999999999998"/>
    <s v="PEGGIALL"/>
    <s v="KSTEVEN"/>
    <s v="ENA-IM Mid Central South"/>
    <x v="8"/>
    <x v="1"/>
    <n v="822953"/>
    <d v="2001-06-02T21:00:00"/>
  </r>
  <r>
    <x v="1"/>
    <x v="1"/>
    <x v="1"/>
    <x v="24"/>
    <n v="15000"/>
    <n v="1324153"/>
    <d v="2001-06-01T07:46:30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BIGDADDY"/>
    <s v="KSTEVEN"/>
    <s v="ENA-IM Mid Central South"/>
    <x v="8"/>
    <x v="1"/>
    <n v="822954"/>
    <d v="2001-06-02T21:00:00"/>
  </r>
  <r>
    <x v="1"/>
    <x v="2"/>
    <x v="1"/>
    <x v="0"/>
    <n v="50"/>
    <n v="1324154"/>
    <d v="2001-06-01T07:46:32"/>
    <s v="Mirant Americas Energy Marketing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DM44050"/>
    <s v="JQUENET"/>
    <s v="ST-PJM"/>
    <x v="7"/>
    <x v="7"/>
    <n v="629147.1"/>
    <d v="2001-06-04T21:00:00"/>
  </r>
  <r>
    <x v="1"/>
    <x v="2"/>
    <x v="1"/>
    <x v="19"/>
    <n v="200"/>
    <n v="1324156"/>
    <d v="2001-06-01T07:46:34"/>
    <s v="Amerada Hess Corporation"/>
    <x v="0"/>
    <x v="0"/>
    <x v="0"/>
    <x v="2"/>
    <s v="US East Power Phy Fwd Firm"/>
    <s v="US Pwr Phy Firm  NEPOOL Peak             05-08Jun01      USD/MWh"/>
    <m/>
    <n v="50"/>
    <x v="0"/>
    <x v="2"/>
    <x v="0"/>
    <n v="39.75"/>
    <s v="ggolsen12"/>
    <s v="PBRODER"/>
    <s v="ST-New England"/>
    <x v="7"/>
    <x v="7"/>
    <n v="629148.1"/>
    <d v="2001-06-05T21:00:00"/>
  </r>
  <r>
    <x v="1"/>
    <x v="1"/>
    <x v="1"/>
    <x v="24"/>
    <n v="15000"/>
    <n v="1324155"/>
    <d v="2001-06-01T07:46:3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7"/>
    <s v="ADM90884"/>
    <s v="KSTEVEN"/>
    <s v="ENA-IM Mid Central South"/>
    <x v="8"/>
    <x v="1"/>
    <n v="822955"/>
    <d v="2001-06-02T21:00:00"/>
  </r>
  <r>
    <x v="1"/>
    <x v="1"/>
    <x v="1"/>
    <x v="24"/>
    <n v="15000"/>
    <n v="1324157"/>
    <d v="2001-06-01T07:46:34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25000000000002"/>
    <s v="BIGDADDY"/>
    <s v="KSTEVEN"/>
    <s v="ENA-IM Mid Central South"/>
    <x v="8"/>
    <x v="1"/>
    <n v="822956"/>
    <d v="2001-06-02T21:00:00"/>
  </r>
  <r>
    <x v="1"/>
    <x v="1"/>
    <x v="1"/>
    <x v="24"/>
    <n v="15000"/>
    <n v="1324158"/>
    <d v="2001-06-01T07:46:38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674999999999999"/>
    <s v="ADM90884"/>
    <s v="KSTEVEN"/>
    <s v="ENA-IM Mid Central South"/>
    <x v="8"/>
    <x v="1"/>
    <n v="822957"/>
    <d v="2001-06-02T21:00:00"/>
  </r>
  <r>
    <x v="1"/>
    <x v="1"/>
    <x v="0"/>
    <x v="25"/>
    <n v="615000"/>
    <n v="1324159"/>
    <d v="2001-06-01T07:46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16.1"/>
    <d v="2001-07-01T00:00:00"/>
  </r>
  <r>
    <x v="1"/>
    <x v="1"/>
    <x v="1"/>
    <x v="24"/>
    <n v="15000"/>
    <n v="1324161"/>
    <d v="2001-06-01T07:46:5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59"/>
    <d v="2001-06-02T21:00:00"/>
  </r>
  <r>
    <x v="1"/>
    <x v="2"/>
    <x v="1"/>
    <x v="0"/>
    <n v="50"/>
    <n v="1324163"/>
    <d v="2001-06-01T07:46:51"/>
    <s v="Northern Indiana Public Service Company"/>
    <x v="0"/>
    <x v="0"/>
    <x v="0"/>
    <x v="2"/>
    <s v="US East Power Phy Fwd Firm"/>
    <s v="US Pwr Phy Firm  Cinergy Peak            04Jun01         USD/MWh"/>
    <m/>
    <n v="50"/>
    <x v="0"/>
    <x v="2"/>
    <x v="0"/>
    <n v="19.25"/>
    <s v="williamson"/>
    <s v="CDORLAN"/>
    <s v="ST-ECAR"/>
    <x v="7"/>
    <x v="7"/>
    <n v="629149.1"/>
    <d v="2001-06-04T21:00:00"/>
  </r>
  <r>
    <x v="1"/>
    <x v="1"/>
    <x v="1"/>
    <x v="24"/>
    <n v="15000"/>
    <n v="1324162"/>
    <d v="2001-06-01T07:46:51"/>
    <s v="Aquila Energy Marketing Corporation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TROYKELLY"/>
    <s v="KSTEVEN"/>
    <s v="ENA-IM Mid Central South"/>
    <x v="8"/>
    <x v="1"/>
    <n v="822958"/>
    <d v="2001-06-02T21:00:00"/>
  </r>
  <r>
    <x v="1"/>
    <x v="1"/>
    <x v="1"/>
    <x v="24"/>
    <n v="15000"/>
    <n v="1324164"/>
    <d v="2001-06-01T07:46:54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MIDCONT4"/>
    <s v="KSTEVEN"/>
    <s v="ENA-IM Mid Central South"/>
    <x v="8"/>
    <x v="1"/>
    <n v="822960"/>
    <d v="2001-06-02T21:00:00"/>
  </r>
  <r>
    <x v="1"/>
    <x v="2"/>
    <x v="1"/>
    <x v="19"/>
    <n v="200"/>
    <n v="1324165"/>
    <d v="2001-06-01T07:47:02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"/>
    <s v="mcorbett"/>
    <s v="PBRODER"/>
    <s v="ST-New England"/>
    <x v="7"/>
    <x v="7"/>
    <n v="629150.1"/>
    <d v="2001-06-05T21:00:00"/>
  </r>
  <r>
    <x v="1"/>
    <x v="2"/>
    <x v="1"/>
    <x v="21"/>
    <n v="2950"/>
    <n v="1324166"/>
    <d v="2001-06-01T07:47:05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5.75"/>
    <s v="PowerBCK"/>
    <s v="DSMITH3"/>
    <s v="LT-ERCOT"/>
    <x v="7"/>
    <x v="7"/>
    <n v="629151.1"/>
    <d v="2002-01-01T00:00:00"/>
  </r>
  <r>
    <x v="1"/>
    <x v="1"/>
    <x v="1"/>
    <x v="24"/>
    <n v="15000"/>
    <n v="1324167"/>
    <d v="2001-06-01T07:47:07"/>
    <s v="AEP Energy Services, Inc.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aepes206"/>
    <s v="PMIMS"/>
    <s v="ENA - IM MKT Central CG"/>
    <x v="8"/>
    <x v="1"/>
    <n v="822961"/>
    <d v="2001-06-02T21:00:00"/>
  </r>
  <r>
    <x v="1"/>
    <x v="1"/>
    <x v="1"/>
    <x v="24"/>
    <n v="15000"/>
    <n v="1324169"/>
    <d v="2001-06-01T07:47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62"/>
    <d v="2001-06-02T21:00:00"/>
  </r>
  <r>
    <x v="1"/>
    <x v="1"/>
    <x v="1"/>
    <x v="24"/>
    <n v="15000"/>
    <n v="1324170"/>
    <d v="2001-06-01T07:47:1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7"/>
    <s v="PEGGIALL"/>
    <s v="KSTEVEN"/>
    <s v="ENA-IM Mid Central South"/>
    <x v="8"/>
    <x v="1"/>
    <n v="822963"/>
    <d v="2001-06-02T21:00:00"/>
  </r>
  <r>
    <x v="1"/>
    <x v="1"/>
    <x v="0"/>
    <x v="1"/>
    <n v="155000"/>
    <n v="1324171"/>
    <d v="2001-06-01T07:47:17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8719.1"/>
    <d v="2001-07-01T21:00:00"/>
  </r>
  <r>
    <x v="1"/>
    <x v="1"/>
    <x v="1"/>
    <x v="24"/>
    <n v="15000"/>
    <n v="1324172"/>
    <d v="2001-06-01T07:47:26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ADM90884"/>
    <s v="KSTEVEN"/>
    <s v="ENA-IM Mid Central South"/>
    <x v="8"/>
    <x v="1"/>
    <n v="822964"/>
    <d v="2001-06-02T21:00:00"/>
  </r>
  <r>
    <x v="1"/>
    <x v="1"/>
    <x v="1"/>
    <x v="24"/>
    <n v="15000"/>
    <n v="1324173"/>
    <d v="2001-06-01T07:47:29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2965"/>
    <d v="2001-06-02T21:00:00"/>
  </r>
  <r>
    <x v="1"/>
    <x v="1"/>
    <x v="0"/>
    <x v="1"/>
    <n v="465000"/>
    <n v="1324175"/>
    <d v="2001-06-01T07:47:35"/>
    <s v="Virginia Power Energy Marketing, Inc."/>
    <x v="0"/>
    <x v="0"/>
    <x v="0"/>
    <x v="1"/>
    <s v="US Gas Fin BasisSwap"/>
    <s v="US Gas Basis     Transco Z6 NY           Aug01           USD/MM"/>
    <m/>
    <n v="15000"/>
    <x v="0"/>
    <x v="1"/>
    <x v="0"/>
    <n v="0.46750000000000003"/>
    <s v="ADM40684"/>
    <s v="BMCKAY"/>
    <s v="FT-NY"/>
    <x v="1"/>
    <x v="1"/>
    <s v="VD8720.1"/>
    <d v="2001-08-01T21:00:00"/>
  </r>
  <r>
    <x v="1"/>
    <x v="1"/>
    <x v="1"/>
    <x v="24"/>
    <n v="15000"/>
    <n v="1324174"/>
    <d v="2001-06-01T07:47:35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49999999999999"/>
    <s v="MIDCONT1"/>
    <s v="KSTEVEN"/>
    <s v="ENA-IM Mid Central South"/>
    <x v="8"/>
    <x v="1"/>
    <n v="822967"/>
    <d v="2001-06-02T21:00:00"/>
  </r>
  <r>
    <x v="1"/>
    <x v="1"/>
    <x v="1"/>
    <x v="24"/>
    <n v="15000"/>
    <n v="1324176"/>
    <d v="2001-06-01T07:47:48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25000000000002"/>
    <s v="SCOTTWIR"/>
    <s v="KSTEVEN"/>
    <s v="ENA-IM Mid Central South"/>
    <x v="8"/>
    <x v="1"/>
    <n v="822968"/>
    <d v="2001-06-02T21:00:00"/>
  </r>
  <r>
    <x v="1"/>
    <x v="1"/>
    <x v="1"/>
    <x v="24"/>
    <n v="15000"/>
    <n v="1324177"/>
    <d v="2001-06-01T07:48:16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1"/>
    <s v="benharner"/>
    <s v="JWILLI13"/>
    <s v="ENA - IM Mkt Central MICH"/>
    <x v="8"/>
    <x v="1"/>
    <n v="822969"/>
    <d v="2001-06-02T21:00:00"/>
  </r>
  <r>
    <x v="1"/>
    <x v="2"/>
    <x v="1"/>
    <x v="7"/>
    <n v="1500"/>
    <n v="1324178"/>
    <d v="2001-06-01T07:48:21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5"/>
    <s v="aepsvc133"/>
    <s v="DDAVIS"/>
    <s v="LT-New England"/>
    <x v="7"/>
    <x v="7"/>
    <n v="629152.1"/>
    <d v="2002-06-01T17:11:00"/>
  </r>
  <r>
    <x v="1"/>
    <x v="1"/>
    <x v="1"/>
    <x v="24"/>
    <n v="15000"/>
    <n v="1324179"/>
    <d v="2001-06-01T07:48:3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benharner"/>
    <s v="JWILLI13"/>
    <s v="ENA - IM Mkt Central MICH"/>
    <x v="8"/>
    <x v="1"/>
    <n v="822970"/>
    <d v="2001-06-02T21:00:00"/>
  </r>
  <r>
    <x v="1"/>
    <x v="1"/>
    <x v="1"/>
    <x v="24"/>
    <n v="15000"/>
    <n v="1324180"/>
    <d v="2001-06-01T07:48:38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9049999999999998"/>
    <s v="aepes206"/>
    <s v="JWILLI13"/>
    <s v="ENA - IM Mkt Central MICH"/>
    <x v="8"/>
    <x v="1"/>
    <n v="822971"/>
    <d v="2001-06-02T21:00:00"/>
  </r>
  <r>
    <x v="1"/>
    <x v="1"/>
    <x v="1"/>
    <x v="24"/>
    <n v="15000"/>
    <n v="1324181"/>
    <d v="2001-06-01T07:48:42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enharner"/>
    <s v="JWILLI13"/>
    <s v="ENA - IM Mkt Central MICH"/>
    <x v="8"/>
    <x v="1"/>
    <n v="822972"/>
    <d v="2001-06-02T21:00:00"/>
  </r>
  <r>
    <x v="1"/>
    <x v="2"/>
    <x v="1"/>
    <x v="0"/>
    <n v="50"/>
    <n v="1324182"/>
    <d v="2001-06-01T07:48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54.1"/>
    <d v="2001-06-04T21:00:00"/>
  </r>
  <r>
    <x v="1"/>
    <x v="1"/>
    <x v="0"/>
    <x v="7"/>
    <n v="150000"/>
    <n v="1324183"/>
    <d v="2001-06-01T07:48:49"/>
    <s v="AEP Energy Services, Inc."/>
    <x v="0"/>
    <x v="0"/>
    <x v="0"/>
    <x v="1"/>
    <s v="US Gas Fin BasisSwap"/>
    <s v="US Gas Basis     Transco Z6 NY           Sep01           USD/MM"/>
    <n v="5000"/>
    <m/>
    <x v="0"/>
    <x v="1"/>
    <x v="0"/>
    <n v="0.38750000000000001"/>
    <s v="aepes207"/>
    <s v="BMCKAY"/>
    <s v="FT-NY"/>
    <x v="1"/>
    <x v="1"/>
    <s v="VD8721.1"/>
    <d v="2001-09-01T21:00:00"/>
  </r>
  <r>
    <x v="1"/>
    <x v="1"/>
    <x v="0"/>
    <x v="7"/>
    <n v="150000"/>
    <n v="1324184"/>
    <d v="2001-06-01T07:48:54"/>
    <s v="AEP Energy Services, Inc."/>
    <x v="0"/>
    <x v="0"/>
    <x v="0"/>
    <x v="1"/>
    <s v="US Gas Fin BasisSwap"/>
    <s v="US Gas Basis     TETCO M3                Sep01           USD/MM"/>
    <m/>
    <n v="5000"/>
    <x v="0"/>
    <x v="1"/>
    <x v="0"/>
    <n v="0.33"/>
    <s v="aepes207"/>
    <s v="BMCKAY"/>
    <s v="FT-NY"/>
    <x v="1"/>
    <x v="1"/>
    <s v="VD8722.1"/>
    <d v="2001-09-01T21:00:00"/>
  </r>
  <r>
    <x v="1"/>
    <x v="1"/>
    <x v="1"/>
    <x v="24"/>
    <n v="15000"/>
    <n v="1324185"/>
    <d v="2001-06-01T07:49:01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pces5126"/>
    <s v="SHENDRI"/>
    <s v="ENA-IM ME CNG"/>
    <x v="8"/>
    <x v="1"/>
    <n v="822973"/>
    <d v="2001-06-02T21:00:00"/>
  </r>
  <r>
    <x v="1"/>
    <x v="2"/>
    <x v="1"/>
    <x v="0"/>
    <n v="50"/>
    <n v="1324186"/>
    <d v="2001-06-01T07:49:12"/>
    <s v="Williams Energy Marketing &amp; Trading Company"/>
    <x v="0"/>
    <x v="0"/>
    <x v="0"/>
    <x v="2"/>
    <s v="US East Power Phy Fwd Firm"/>
    <s v="US Pwr Phy Firm  SOCO Peak               04Jun01         USD/MWh"/>
    <n v="50"/>
    <m/>
    <x v="0"/>
    <x v="2"/>
    <x v="0"/>
    <n v="40"/>
    <s v="btidland"/>
    <s v="KPRESTO"/>
    <s v="LT-SERC"/>
    <x v="7"/>
    <x v="7"/>
    <n v="629157.1"/>
    <d v="2001-06-04T21:00:00"/>
  </r>
  <r>
    <x v="1"/>
    <x v="1"/>
    <x v="1"/>
    <x v="24"/>
    <n v="15000"/>
    <n v="1324187"/>
    <d v="2001-06-01T07:49:22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3"/>
    <s v="bcollins"/>
    <s v="TDONOHO"/>
    <s v="ENA - IM Central Gulf"/>
    <x v="8"/>
    <x v="1"/>
    <n v="822974"/>
    <d v="2001-06-02T21:00:00"/>
  </r>
  <r>
    <x v="1"/>
    <x v="1"/>
    <x v="1"/>
    <x v="24"/>
    <n v="30000"/>
    <n v="1324188"/>
    <d v="2001-06-01T07:49:26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4"/>
    <s v="KREMERTODD"/>
    <s v="TDONOHO"/>
    <s v="ENA - IM Central Gulf"/>
    <x v="8"/>
    <x v="1"/>
    <n v="822975"/>
    <d v="2001-06-02T21:00:00"/>
  </r>
  <r>
    <x v="1"/>
    <x v="1"/>
    <x v="1"/>
    <x v="24"/>
    <n v="30000"/>
    <n v="1324189"/>
    <d v="2001-06-01T07:49:28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CCARTHY"/>
    <s v="TDONOHO"/>
    <s v="ENA - IM Central Gulf"/>
    <x v="8"/>
    <x v="1"/>
    <n v="822976"/>
    <d v="2001-06-02T21:00:00"/>
  </r>
  <r>
    <x v="1"/>
    <x v="1"/>
    <x v="1"/>
    <x v="24"/>
    <n v="30000"/>
    <n v="1324191"/>
    <d v="2001-06-01T07:49:32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2977"/>
    <d v="2001-06-02T21:00:00"/>
  </r>
  <r>
    <x v="0"/>
    <x v="0"/>
    <x v="0"/>
    <x v="0"/>
    <n v="20"/>
    <n v="1324192"/>
    <d v="2001-06-01T07:49:3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baileyap"/>
    <s v="BMARCHAN"/>
    <s v="Enron Metals Trading System"/>
    <x v="0"/>
    <x v="0"/>
    <n v="2163644"/>
    <m/>
  </r>
  <r>
    <x v="1"/>
    <x v="2"/>
    <x v="1"/>
    <x v="19"/>
    <n v="200"/>
    <n v="1324193"/>
    <d v="2001-06-01T07:49:38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.25"/>
    <s v="mcorbett"/>
    <s v="PBRODER"/>
    <s v="ST-New England"/>
    <x v="7"/>
    <x v="7"/>
    <n v="629159.1"/>
    <d v="2001-06-05T21:00:00"/>
  </r>
  <r>
    <x v="1"/>
    <x v="1"/>
    <x v="1"/>
    <x v="24"/>
    <n v="30000"/>
    <n v="1324194"/>
    <d v="2001-06-01T07:49:42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50000000000001"/>
    <s v="MCCARTHY"/>
    <s v="TDONOHO"/>
    <s v="ENA - IM Central Gulf"/>
    <x v="8"/>
    <x v="1"/>
    <n v="822978"/>
    <d v="2001-06-02T21:00:00"/>
  </r>
  <r>
    <x v="1"/>
    <x v="1"/>
    <x v="1"/>
    <x v="24"/>
    <n v="15000"/>
    <n v="1324195"/>
    <d v="2001-06-01T07:49:4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5"/>
    <s v="MIDCONT1"/>
    <s v="TDONOHO"/>
    <s v="ENA - IM Central Gulf"/>
    <x v="8"/>
    <x v="1"/>
    <n v="822979"/>
    <d v="2001-06-02T21:00:00"/>
  </r>
  <r>
    <x v="1"/>
    <x v="2"/>
    <x v="1"/>
    <x v="0"/>
    <n v="50"/>
    <n v="1324196"/>
    <d v="2001-06-01T07:49:58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.5"/>
    <s v="btidland"/>
    <s v="KPRESTO"/>
    <s v="LT-SERC"/>
    <x v="7"/>
    <x v="7"/>
    <n v="629160.1"/>
    <d v="2001-06-04T21:00:00"/>
  </r>
  <r>
    <x v="1"/>
    <x v="1"/>
    <x v="1"/>
    <x v="24"/>
    <n v="30000"/>
    <n v="1324197"/>
    <d v="2001-06-01T07:49:58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549999999999998"/>
    <s v="johnlewis"/>
    <s v="SPEREIR"/>
    <s v="ENA-IM NE GULF2"/>
    <x v="8"/>
    <x v="1"/>
    <n v="822980"/>
    <d v="2001-06-02T21:00:00"/>
  </r>
  <r>
    <x v="1"/>
    <x v="1"/>
    <x v="1"/>
    <x v="24"/>
    <n v="30000"/>
    <n v="1324199"/>
    <d v="2001-06-01T07:50:16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kimnorman"/>
    <s v="TDONOHO"/>
    <s v="ENA - IM Central Gulf"/>
    <x v="8"/>
    <x v="1"/>
    <n v="822982"/>
    <d v="2001-06-02T21:00:00"/>
  </r>
  <r>
    <x v="1"/>
    <x v="1"/>
    <x v="1"/>
    <x v="24"/>
    <n v="15000"/>
    <n v="1324200"/>
    <d v="2001-06-01T07:50:19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50000000000002"/>
    <s v="KREMERTODD"/>
    <s v="KSTEVEN"/>
    <s v="ENA-IM Mid Central South"/>
    <x v="8"/>
    <x v="1"/>
    <n v="822983"/>
    <d v="2001-06-02T21:00:00"/>
  </r>
  <r>
    <x v="1"/>
    <x v="1"/>
    <x v="1"/>
    <x v="24"/>
    <n v="30000"/>
    <n v="1324201"/>
    <d v="2001-06-01T07:50:23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6"/>
    <s v="johnlewis"/>
    <s v="SPEREIR"/>
    <s v="ENA-IM NE GULF2"/>
    <x v="8"/>
    <x v="1"/>
    <n v="822984"/>
    <d v="2001-06-02T21:00:00"/>
  </r>
  <r>
    <x v="1"/>
    <x v="1"/>
    <x v="1"/>
    <x v="24"/>
    <n v="15000"/>
    <n v="1324202"/>
    <d v="2001-06-01T07:50:25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625"/>
    <s v="MIDCONT4"/>
    <s v="KSTEVEN"/>
    <s v="ENA-IM Mid Central South"/>
    <x v="8"/>
    <x v="1"/>
    <n v="822985"/>
    <d v="2001-06-02T21:00:00"/>
  </r>
  <r>
    <x v="1"/>
    <x v="1"/>
    <x v="1"/>
    <x v="24"/>
    <n v="15000"/>
    <n v="1324203"/>
    <d v="2001-06-01T07:50:35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MIDCONT4"/>
    <s v="KSTEVEN"/>
    <s v="ENA-IM Mid Central South"/>
    <x v="8"/>
    <x v="1"/>
    <n v="822986"/>
    <d v="2001-06-02T21:00:00"/>
  </r>
  <r>
    <x v="1"/>
    <x v="1"/>
    <x v="1"/>
    <x v="24"/>
    <n v="15000"/>
    <n v="1324204"/>
    <d v="2001-06-01T07:50:39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benharner"/>
    <s v="JWILLI13"/>
    <s v="ENA - IM Mkt Central MICH"/>
    <x v="8"/>
    <x v="1"/>
    <n v="822987"/>
    <d v="2001-06-02T21:00:00"/>
  </r>
  <r>
    <x v="0"/>
    <x v="0"/>
    <x v="0"/>
    <x v="0"/>
    <n v="15"/>
    <n v="1324205"/>
    <d v="2001-06-01T07:50:54"/>
    <s v="Carr Futures, Inc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merkouris"/>
    <s v="ATURNER"/>
    <s v="Enron Metals Trading System"/>
    <x v="0"/>
    <x v="0"/>
    <n v="2163646"/>
    <m/>
  </r>
  <r>
    <x v="0"/>
    <x v="0"/>
    <x v="0"/>
    <x v="0"/>
    <n v="3"/>
    <n v="1324206"/>
    <d v="2001-06-01T07:51:04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648"/>
    <m/>
  </r>
  <r>
    <x v="1"/>
    <x v="1"/>
    <x v="0"/>
    <x v="7"/>
    <n v="150000"/>
    <n v="1324207"/>
    <d v="2001-06-01T07:51:06"/>
    <s v="Dynegy Marketing and Trade"/>
    <x v="0"/>
    <x v="0"/>
    <x v="0"/>
    <x v="1"/>
    <s v="US Gas Fin Swap"/>
    <s v="US Gas Swap      Nymex                   Sep01           USD/MM"/>
    <n v="5000"/>
    <m/>
    <x v="0"/>
    <x v="1"/>
    <x v="0"/>
    <n v="3.9750000000000001"/>
    <s v="SHIMAITIS"/>
    <s v="JARNOLD"/>
    <s v="NG-Price"/>
    <x v="1"/>
    <x v="1"/>
    <s v="VD8724.1"/>
    <d v="2001-09-01T21:00:00"/>
  </r>
  <r>
    <x v="1"/>
    <x v="1"/>
    <x v="1"/>
    <x v="24"/>
    <n v="30000"/>
    <n v="1324210"/>
    <d v="2001-06-01T07:51:08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72"/>
    <s v="ADM90884"/>
    <s v="ARING"/>
    <s v="ENA-IM NE GULF1"/>
    <x v="8"/>
    <x v="1"/>
    <n v="822988"/>
    <d v="2001-06-02T21:00:00"/>
  </r>
  <r>
    <x v="0"/>
    <x v="0"/>
    <x v="0"/>
    <x v="0"/>
    <n v="4"/>
    <n v="1324212"/>
    <d v="2001-06-01T07:51:12"/>
    <s v="Manro Haydan Trading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ADM51397"/>
    <s v="BMARCHAN"/>
    <s v="Enron Metals Trading System"/>
    <x v="0"/>
    <x v="0"/>
    <n v="2163650"/>
    <m/>
  </r>
  <r>
    <x v="1"/>
    <x v="1"/>
    <x v="1"/>
    <x v="24"/>
    <n v="15000"/>
    <n v="1324211"/>
    <d v="2001-06-01T07:51:12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"/>
    <s v="wwarburton"/>
    <s v="KSTEVEN"/>
    <s v="ENA-IM Mid Central South"/>
    <x v="8"/>
    <x v="1"/>
    <n v="822989"/>
    <d v="2001-06-02T21:00:00"/>
  </r>
  <r>
    <x v="1"/>
    <x v="1"/>
    <x v="1"/>
    <x v="24"/>
    <n v="15000"/>
    <n v="1324213"/>
    <d v="2001-06-01T07:51:16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9"/>
    <s v="dealjunkie"/>
    <s v="JWILLI13"/>
    <s v="ENA - IM Mkt Central MICH"/>
    <x v="8"/>
    <x v="1"/>
    <n v="822990"/>
    <d v="2001-06-02T21:00:00"/>
  </r>
  <r>
    <x v="1"/>
    <x v="1"/>
    <x v="1"/>
    <x v="24"/>
    <n v="15000"/>
    <n v="1324214"/>
    <d v="2001-06-01T07:51:17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wwarburton"/>
    <s v="KSTEVEN"/>
    <s v="ENA-IM Mid Central South"/>
    <x v="8"/>
    <x v="1"/>
    <n v="822991"/>
    <d v="2001-06-02T21:00:00"/>
  </r>
  <r>
    <x v="1"/>
    <x v="1"/>
    <x v="1"/>
    <x v="24"/>
    <n v="30000"/>
    <n v="1324215"/>
    <d v="2001-06-01T07:51:19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MIDCONT1"/>
    <s v="TDONOHO"/>
    <s v="ENA - IM Central Gulf"/>
    <x v="8"/>
    <x v="1"/>
    <n v="822992"/>
    <d v="2001-06-02T21:00:00"/>
  </r>
  <r>
    <x v="0"/>
    <x v="0"/>
    <x v="0"/>
    <x v="0"/>
    <n v="17"/>
    <n v="1324217"/>
    <d v="2001-06-01T07:51:25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36"/>
    <s v="merkouris"/>
    <s v="ATURNER"/>
    <s v="Enron Metals Trading System"/>
    <x v="0"/>
    <x v="0"/>
    <n v="2163652"/>
    <m/>
  </r>
  <r>
    <x v="1"/>
    <x v="1"/>
    <x v="1"/>
    <x v="24"/>
    <n v="15000"/>
    <n v="1324216"/>
    <d v="2001-06-01T07:51:25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SCOTTWIR"/>
    <s v="KSTEVEN"/>
    <s v="ENA-IM Mid Central South"/>
    <x v="8"/>
    <x v="1"/>
    <n v="822993"/>
    <d v="2001-06-02T21:00:00"/>
  </r>
  <r>
    <x v="1"/>
    <x v="1"/>
    <x v="1"/>
    <x v="24"/>
    <n v="30000"/>
    <n v="1324218"/>
    <d v="2001-06-01T07:51:28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575000000000001"/>
    <s v="PEGGIALL"/>
    <s v="TDONOHO"/>
    <s v="ENA - IM Central Gulf"/>
    <x v="8"/>
    <x v="1"/>
    <n v="822994"/>
    <d v="2001-06-02T21:00:00"/>
  </r>
  <r>
    <x v="1"/>
    <x v="2"/>
    <x v="0"/>
    <x v="0"/>
    <n v="50"/>
    <n v="1324219"/>
    <d v="2001-06-01T07:51:35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63.1"/>
    <d v="2001-06-04T21:00:00"/>
  </r>
  <r>
    <x v="1"/>
    <x v="1"/>
    <x v="1"/>
    <x v="24"/>
    <n v="30000"/>
    <n v="1324220"/>
    <d v="2001-06-01T07:51:41"/>
    <s v="Duke Energy Trading and Marketing, L.L.C."/>
    <x v="0"/>
    <x v="0"/>
    <x v="0"/>
    <x v="1"/>
    <s v="US Gas Phy Fwd Firm &lt; or = 1Mo "/>
    <s v="US Gas Phy       COL Onshore             02-04Jun01      USD/MM"/>
    <n v="10000"/>
    <m/>
    <x v="0"/>
    <x v="1"/>
    <x v="0"/>
    <n v="3.645"/>
    <s v="YJACKSON"/>
    <s v="SPEREIR"/>
    <s v="ENA-IM NE GULF2"/>
    <x v="8"/>
    <x v="1"/>
    <n v="822995"/>
    <d v="2001-06-02T21:00:00"/>
  </r>
  <r>
    <x v="1"/>
    <x v="1"/>
    <x v="1"/>
    <x v="24"/>
    <n v="30000"/>
    <n v="1324221"/>
    <d v="2001-06-01T07:51:5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50000000000002"/>
    <s v="aepes201"/>
    <s v="TDONOHO"/>
    <s v="ENA - IM Central Gulf"/>
    <x v="8"/>
    <x v="1"/>
    <n v="822996"/>
    <d v="2001-06-02T21:00:00"/>
  </r>
  <r>
    <x v="1"/>
    <x v="1"/>
    <x v="1"/>
    <x v="24"/>
    <n v="15000"/>
    <n v="1324222"/>
    <d v="2001-06-01T07:52:00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"/>
    <s v="BIGDADDY"/>
    <s v="TDONOHO"/>
    <s v="ENA - IM Central Gulf"/>
    <x v="8"/>
    <x v="1"/>
    <n v="822997"/>
    <d v="2001-06-02T21:00:00"/>
  </r>
  <r>
    <x v="1"/>
    <x v="1"/>
    <x v="1"/>
    <x v="24"/>
    <n v="15000"/>
    <n v="1324224"/>
    <d v="2001-06-01T07:52:01"/>
    <s v="Tenaska Marketing Ventures"/>
    <x v="0"/>
    <x v="0"/>
    <x v="0"/>
    <x v="1"/>
    <s v="US Gas Phy Fwd Firm &lt; or = 1Mo "/>
    <s v="US Gas Phy       NNG Ventura             02-04Jun01      USD/MM"/>
    <n v="5000"/>
    <m/>
    <x v="0"/>
    <x v="1"/>
    <x v="0"/>
    <n v="3.5625"/>
    <s v="TMVTMD02"/>
    <s v="KSTEVEN"/>
    <s v="ENA-IM Mid Central South"/>
    <x v="8"/>
    <x v="1"/>
    <n v="822999"/>
    <d v="2001-06-02T21:00:00"/>
  </r>
  <r>
    <x v="1"/>
    <x v="1"/>
    <x v="1"/>
    <x v="24"/>
    <n v="30000"/>
    <n v="1324223"/>
    <d v="2001-06-01T07:52:0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25000000000002"/>
    <s v="aepes201"/>
    <s v="TDONOHO"/>
    <s v="ENA - IM Central Gulf"/>
    <x v="8"/>
    <x v="1"/>
    <n v="822998"/>
    <d v="2001-06-02T21:00:00"/>
  </r>
  <r>
    <x v="1"/>
    <x v="1"/>
    <x v="1"/>
    <x v="24"/>
    <n v="15000"/>
    <n v="1324225"/>
    <d v="2001-06-01T07:52:04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649999999999999"/>
    <s v="TMVTMD02"/>
    <s v="KSTEVEN"/>
    <s v="ENA-IM Mid Central South"/>
    <x v="8"/>
    <x v="1"/>
    <n v="823000"/>
    <d v="2001-06-02T21:00:00"/>
  </r>
  <r>
    <x v="1"/>
    <x v="2"/>
    <x v="1"/>
    <x v="0"/>
    <n v="50"/>
    <n v="1324226"/>
    <d v="2001-06-01T07:52:19"/>
    <s v="Aquila Energy Marketing Corporation"/>
    <x v="0"/>
    <x v="0"/>
    <x v="0"/>
    <x v="2"/>
    <s v="US East Power Phy Fwd Firm"/>
    <s v="US Pwr Phy Firm  COMED Peak              04Jun01         USD/MWh"/>
    <m/>
    <n v="50"/>
    <x v="0"/>
    <x v="2"/>
    <x v="0"/>
    <n v="20.25"/>
    <s v="JAYMUNSIE"/>
    <s v="MLORENZ"/>
    <s v="ST-Main"/>
    <x v="7"/>
    <x v="7"/>
    <n v="629164.1"/>
    <d v="2001-06-04T21:00:00"/>
  </r>
  <r>
    <x v="1"/>
    <x v="1"/>
    <x v="1"/>
    <x v="24"/>
    <n v="30000"/>
    <n v="1324227"/>
    <d v="2001-06-01T07:52:2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"/>
    <s v="aepes201"/>
    <s v="TDONOHO"/>
    <s v="ENA - IM Central Gulf"/>
    <x v="8"/>
    <x v="1"/>
    <n v="823001"/>
    <d v="2001-06-02T21:00:00"/>
  </r>
  <r>
    <x v="1"/>
    <x v="1"/>
    <x v="1"/>
    <x v="24"/>
    <n v="15000"/>
    <n v="1324228"/>
    <d v="2001-06-01T07:52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50000000000001"/>
    <s v="aepes206"/>
    <s v="JWILLI13"/>
    <s v="ENA - IM Mkt Central MICH"/>
    <x v="8"/>
    <x v="1"/>
    <n v="823002"/>
    <d v="2001-06-02T21:00:00"/>
  </r>
  <r>
    <x v="1"/>
    <x v="1"/>
    <x v="0"/>
    <x v="1"/>
    <n v="155000"/>
    <n v="1324230"/>
    <d v="2001-06-01T07:52:42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"/>
    <s v="AQUILA1001"/>
    <s v="JARNOLD"/>
    <s v="NG-Price"/>
    <x v="1"/>
    <x v="1"/>
    <s v="VD8725.1"/>
    <d v="2001-07-01T21:00:00"/>
  </r>
  <r>
    <x v="1"/>
    <x v="2"/>
    <x v="1"/>
    <x v="0"/>
    <n v="50"/>
    <n v="1324229"/>
    <d v="2001-06-01T07:52:4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vfaes123"/>
    <s v="JQUENET"/>
    <s v="ST-PJM"/>
    <x v="7"/>
    <x v="7"/>
    <n v="629165.1"/>
    <d v="2001-06-04T21:00:00"/>
  </r>
  <r>
    <x v="1"/>
    <x v="1"/>
    <x v="1"/>
    <x v="24"/>
    <n v="147"/>
    <n v="1324231"/>
    <d v="2001-06-01T07:52:46"/>
    <s v="PG&amp;E Energy Trading-Gas Corporation"/>
    <x v="0"/>
    <x v="0"/>
    <x v="0"/>
    <x v="1"/>
    <s v="US Gas Phy Fwd Firm &lt; or = 1Mo "/>
    <s v="US Gas Phy       Trunkline ELA           02-04Jun01      USD/MM"/>
    <n v="49"/>
    <m/>
    <x v="0"/>
    <x v="1"/>
    <x v="0"/>
    <n v="3.54"/>
    <s v="tomdickey"/>
    <s v="TDONOHO"/>
    <s v="ENA - IM Central Gulf"/>
    <x v="8"/>
    <x v="1"/>
    <n v="823003"/>
    <d v="2001-06-02T21:00:00"/>
  </r>
  <r>
    <x v="1"/>
    <x v="1"/>
    <x v="0"/>
    <x v="25"/>
    <n v="615000"/>
    <n v="1324233"/>
    <d v="2001-06-01T07:52:48"/>
    <s v="Aquila Risk Management Corporation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AQUILA1003"/>
    <s v="JARNOLD"/>
    <s v="NG-Price"/>
    <x v="1"/>
    <x v="1"/>
    <s v="VD8726.1"/>
    <d v="2001-07-01T00:00:00"/>
  </r>
  <r>
    <x v="1"/>
    <x v="1"/>
    <x v="1"/>
    <x v="24"/>
    <n v="15000"/>
    <n v="1324234"/>
    <d v="2001-06-01T07:52:49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50000000000001"/>
    <s v="BIGDADDY"/>
    <s v="TDONOHO"/>
    <s v="ENA - IM Central Gulf"/>
    <x v="8"/>
    <x v="1"/>
    <n v="823004"/>
    <d v="2001-06-02T21:00:00"/>
  </r>
  <r>
    <x v="1"/>
    <x v="1"/>
    <x v="1"/>
    <x v="24"/>
    <n v="15000"/>
    <n v="1324235"/>
    <d v="2001-06-01T07:52:53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750000000000002"/>
    <s v="MIDCONT1"/>
    <s v="KSTEVEN"/>
    <s v="ENA-IM Mid Central South"/>
    <x v="8"/>
    <x v="1"/>
    <n v="823005"/>
    <d v="2001-06-02T21:00:00"/>
  </r>
  <r>
    <x v="1"/>
    <x v="1"/>
    <x v="1"/>
    <x v="24"/>
    <n v="6000"/>
    <n v="1324236"/>
    <d v="2001-06-01T07:52:54"/>
    <s v="Wisconsin Power And Light Company"/>
    <x v="0"/>
    <x v="0"/>
    <x v="0"/>
    <x v="1"/>
    <s v="US Gas Phy Fwd Firm &lt; or = 1Mo "/>
    <s v="US Gas Phy       NNG Demarc              02-04Jun01      USD/MM"/>
    <m/>
    <n v="2000"/>
    <x v="0"/>
    <x v="1"/>
    <x v="0"/>
    <n v="3.5674999999999999"/>
    <s v="wpla08239"/>
    <s v="KSTEVEN"/>
    <s v="ENA-IM Mid Central South"/>
    <x v="8"/>
    <x v="1"/>
    <n v="823006"/>
    <d v="2001-06-02T21:00:00"/>
  </r>
  <r>
    <x v="1"/>
    <x v="1"/>
    <x v="1"/>
    <x v="24"/>
    <n v="26100"/>
    <n v="1324237"/>
    <d v="2001-06-01T07:52:56"/>
    <s v="Texaco Natural Gas Inc."/>
    <x v="0"/>
    <x v="0"/>
    <x v="0"/>
    <x v="1"/>
    <s v="US Gas Phy Fwd Firm &lt; or = 1Mo "/>
    <s v="US Gas Phy       COL Onshore             02-04Jun01      USD/MM"/>
    <m/>
    <n v="8700"/>
    <x v="0"/>
    <x v="1"/>
    <x v="0"/>
    <n v="3.66"/>
    <s v="kstrength"/>
    <s v="SPEREIR"/>
    <s v="ENA-IM NE GULF2"/>
    <x v="8"/>
    <x v="1"/>
    <n v="823007"/>
    <d v="2001-06-02T21:00:00"/>
  </r>
  <r>
    <x v="1"/>
    <x v="1"/>
    <x v="1"/>
    <x v="24"/>
    <n v="15000"/>
    <n v="1324238"/>
    <d v="2001-06-01T07:52:58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649999999999999"/>
    <s v="MIDCONT1"/>
    <s v="KSTEVEN"/>
    <s v="ENA-IM Mid Central South"/>
    <x v="8"/>
    <x v="1"/>
    <n v="823008"/>
    <d v="2001-06-02T21:00:00"/>
  </r>
  <r>
    <x v="1"/>
    <x v="1"/>
    <x v="0"/>
    <x v="1"/>
    <n v="465000"/>
    <n v="1324239"/>
    <d v="2001-06-01T07:53:0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55"/>
    <s v="AQUILA1001"/>
    <s v="JARNOLD"/>
    <s v="NG-Price"/>
    <x v="1"/>
    <x v="1"/>
    <s v="VD8727.1"/>
    <d v="2001-07-01T21:00:00"/>
  </r>
  <r>
    <x v="1"/>
    <x v="1"/>
    <x v="1"/>
    <x v="24"/>
    <n v="15000"/>
    <n v="1324240"/>
    <d v="2001-06-01T07:53:02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724999999999998"/>
    <s v="MIDCONT1"/>
    <s v="KSTEVEN"/>
    <s v="ENA-IM Mid Central South"/>
    <x v="8"/>
    <x v="1"/>
    <n v="823009"/>
    <d v="2001-06-02T21:00:00"/>
  </r>
  <r>
    <x v="1"/>
    <x v="1"/>
    <x v="1"/>
    <x v="5"/>
    <n v="26100"/>
    <n v="1324241"/>
    <d v="2001-06-01T07:53:10"/>
    <s v="Texaco Natural Gas Inc."/>
    <x v="0"/>
    <x v="0"/>
    <x v="0"/>
    <x v="1"/>
    <s v="US Gas Phy Fwd Firm &lt; or = 1Mo "/>
    <s v="US Gas Phy       COL Onshore             02-30Jun01      USD/MM"/>
    <n v="900"/>
    <m/>
    <x v="0"/>
    <x v="1"/>
    <x v="0"/>
    <n v="3.7149999999999999"/>
    <s v="kstrength"/>
    <s v="SPEREIR"/>
    <s v="ENA-IM NE GULF2"/>
    <x v="8"/>
    <x v="1"/>
    <n v="823010"/>
    <d v="2001-06-02T21:00:00"/>
  </r>
  <r>
    <x v="1"/>
    <x v="1"/>
    <x v="1"/>
    <x v="24"/>
    <n v="15000"/>
    <n v="1324243"/>
    <d v="2001-06-01T07:53:16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75000000000001"/>
    <s v="cscharton"/>
    <s v="KSTEVEN"/>
    <s v="ENA-IM Mid Central South"/>
    <x v="8"/>
    <x v="1"/>
    <n v="823011"/>
    <d v="2001-06-02T21:00:00"/>
  </r>
  <r>
    <x v="1"/>
    <x v="1"/>
    <x v="1"/>
    <x v="24"/>
    <n v="15000"/>
    <n v="1324244"/>
    <d v="2001-06-01T07:53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012"/>
    <d v="2001-06-02T21:00:00"/>
  </r>
  <r>
    <x v="1"/>
    <x v="1"/>
    <x v="1"/>
    <x v="24"/>
    <n v="15000"/>
    <n v="1324245"/>
    <d v="2001-06-01T07:53:21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cscharton"/>
    <s v="KSTEVEN"/>
    <s v="ENA-IM Mid Central South"/>
    <x v="8"/>
    <x v="1"/>
    <n v="823014"/>
    <d v="2001-06-02T21:00:00"/>
  </r>
  <r>
    <x v="1"/>
    <x v="1"/>
    <x v="1"/>
    <x v="24"/>
    <n v="30000"/>
    <n v="1324246"/>
    <d v="2001-06-01T07:53:21"/>
    <s v="Cook Inlet Energy Supply L.L.C."/>
    <x v="0"/>
    <x v="0"/>
    <x v="0"/>
    <x v="1"/>
    <s v="US Gas Phy Fwd Firm &lt; or = 1Mo "/>
    <s v="US Gas Phy       Transco Z6 NY           02-04Jun01      USD/MM"/>
    <n v="10000"/>
    <m/>
    <x v="0"/>
    <x v="1"/>
    <x v="0"/>
    <n v="4"/>
    <s v="EASTDESK7"/>
    <s v="VPIMENOV"/>
    <s v="ENA-IM ME NEW YORK"/>
    <x v="8"/>
    <x v="1"/>
    <n v="823013"/>
    <d v="2001-06-02T21:00:00"/>
  </r>
  <r>
    <x v="1"/>
    <x v="1"/>
    <x v="1"/>
    <x v="24"/>
    <n v="30000"/>
    <n v="1324247"/>
    <d v="2001-06-01T07:53:22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015"/>
    <d v="2001-06-02T21:00:00"/>
  </r>
  <r>
    <x v="0"/>
    <x v="0"/>
    <x v="0"/>
    <x v="0"/>
    <n v="10"/>
    <n v="1324248"/>
    <d v="2001-06-01T07:53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6930"/>
    <s v="TRD11005"/>
    <s v="ATURNER"/>
    <s v="Enron Metals Trading System"/>
    <x v="0"/>
    <x v="0"/>
    <n v="2163656"/>
    <m/>
  </r>
  <r>
    <x v="1"/>
    <x v="1"/>
    <x v="1"/>
    <x v="24"/>
    <n v="15000"/>
    <n v="1324249"/>
    <d v="2001-06-01T07:53:30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SCOTTWIR"/>
    <s v="PMIMS"/>
    <s v="ENA - IM MKT Central CG"/>
    <x v="8"/>
    <x v="1"/>
    <n v="823016"/>
    <d v="2001-06-02T21:00:00"/>
  </r>
  <r>
    <x v="1"/>
    <x v="1"/>
    <x v="1"/>
    <x v="24"/>
    <n v="15000"/>
    <n v="1324250"/>
    <d v="2001-06-01T07:53:35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625"/>
    <s v="SCOTTWIR"/>
    <s v="KSTEVEN"/>
    <s v="ENA-IM Mid Central South"/>
    <x v="8"/>
    <x v="1"/>
    <n v="823017"/>
    <d v="2001-06-02T21:00:00"/>
  </r>
  <r>
    <x v="1"/>
    <x v="1"/>
    <x v="1"/>
    <x v="24"/>
    <n v="30000"/>
    <n v="1324251"/>
    <d v="2001-06-01T07:53:41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9"/>
    <s v="shawnmaz"/>
    <s v="VPIMENOV"/>
    <s v="ENA-IM ME NEW YORK"/>
    <x v="8"/>
    <x v="1"/>
    <n v="823018"/>
    <d v="2001-06-02T21:00:00"/>
  </r>
  <r>
    <x v="1"/>
    <x v="1"/>
    <x v="0"/>
    <x v="1"/>
    <n v="155000"/>
    <n v="1324252"/>
    <d v="2001-06-01T07:53:53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86"/>
    <s v="basspro1"/>
    <s v="JARNOLD"/>
    <s v="NG-Price"/>
    <x v="1"/>
    <x v="1"/>
    <s v="VD8729.1"/>
    <d v="2001-07-01T21:00:00"/>
  </r>
  <r>
    <x v="0"/>
    <x v="1"/>
    <x v="1"/>
    <x v="24"/>
    <n v="30000"/>
    <n v="1324253"/>
    <d v="2001-06-01T07:54:10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4"/>
    <s v="DAROOKIE"/>
    <s v="MCUILLA"/>
    <s v="ENA - IM Ontario"/>
    <x v="8"/>
    <x v="1"/>
    <n v="823020"/>
    <d v="2001-06-02T21:00:00"/>
  </r>
  <r>
    <x v="1"/>
    <x v="1"/>
    <x v="1"/>
    <x v="24"/>
    <n v="30000"/>
    <n v="1324254"/>
    <d v="2001-06-01T07:54:10"/>
    <s v="BGML - IM Bridgeline"/>
    <x v="3"/>
    <x v="0"/>
    <x v="0"/>
    <x v="1"/>
    <s v="US Gas Phy Fwd Firm &lt; or = 1Mo "/>
    <s v="US Gas Phy       HeHub                   02-04Jun01      USD/MM"/>
    <n v="10000"/>
    <m/>
    <x v="0"/>
    <x v="1"/>
    <x v="0"/>
    <n v="3.71"/>
    <s v="ADM84149"/>
    <s v="ARING"/>
    <s v="ENA-IM NE GULF1"/>
    <x v="8"/>
    <x v="1"/>
    <n v="823019"/>
    <d v="2001-06-02T21:00:00"/>
  </r>
  <r>
    <x v="0"/>
    <x v="0"/>
    <x v="0"/>
    <x v="0"/>
    <n v="20"/>
    <n v="1324256"/>
    <d v="2001-06-01T07:54:1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3662"/>
    <m/>
  </r>
  <r>
    <x v="1"/>
    <x v="1"/>
    <x v="1"/>
    <x v="24"/>
    <n v="30000"/>
    <n v="1324255"/>
    <d v="2001-06-01T07:54:16"/>
    <s v="BP Energy Company"/>
    <x v="0"/>
    <x v="0"/>
    <x v="0"/>
    <x v="1"/>
    <s v="US Gas Phy Fwd Firm &lt; or = 1Mo "/>
    <s v="US Gas Phy       NGPL NIPSCO             02-04Jun01      USD/MM"/>
    <m/>
    <n v="10000"/>
    <x v="0"/>
    <x v="1"/>
    <x v="0"/>
    <n v="3.7324999999999999"/>
    <s v="Griffith"/>
    <s v="PMIMS"/>
    <s v="ENA - IM MKT Central CG"/>
    <x v="8"/>
    <x v="1"/>
    <n v="823021"/>
    <d v="2001-06-02T21:00:00"/>
  </r>
  <r>
    <x v="1"/>
    <x v="1"/>
    <x v="0"/>
    <x v="5"/>
    <n v="36250"/>
    <n v="1324257"/>
    <d v="2001-06-01T07:54:18"/>
    <s v="Duke Energy Trading and Marketing, L.L.C."/>
    <x v="0"/>
    <x v="0"/>
    <x v="0"/>
    <x v="1"/>
    <s v="US Gas Fin Swap"/>
    <s v="US Gas Daily     HHub                    02-30Jun01      USD/MM"/>
    <m/>
    <n v="1250"/>
    <x v="0"/>
    <x v="1"/>
    <x v="0"/>
    <n v="3.75"/>
    <s v="DANIELCOWL"/>
    <s v="PKEAVEY"/>
    <s v="G-DAILY-EST"/>
    <x v="1"/>
    <x v="1"/>
    <s v="VD8730.1"/>
    <d v="2001-06-02T21:00:00"/>
  </r>
  <r>
    <x v="1"/>
    <x v="1"/>
    <x v="1"/>
    <x v="24"/>
    <n v="15000"/>
    <n v="1324258"/>
    <d v="2001-06-01T07:54:27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MIDCONT1"/>
    <s v="KSTEVEN"/>
    <s v="ENA-IM Mid Central South"/>
    <x v="8"/>
    <x v="1"/>
    <n v="823022"/>
    <d v="2001-06-02T21:00:00"/>
  </r>
  <r>
    <x v="1"/>
    <x v="1"/>
    <x v="0"/>
    <x v="5"/>
    <n v="145000"/>
    <n v="1324259"/>
    <d v="2001-06-01T07:54:30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5"/>
    <s v="jimgoetz"/>
    <s v="PKEAVEY"/>
    <s v="G-DAILY-EST"/>
    <x v="1"/>
    <x v="1"/>
    <s v="VD8731.1"/>
    <d v="2001-06-02T21:00:00"/>
  </r>
  <r>
    <x v="1"/>
    <x v="1"/>
    <x v="0"/>
    <x v="15"/>
    <n v="1825000"/>
    <n v="1324260"/>
    <d v="2001-06-01T07:54:35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3.9649999999999999"/>
    <s v="AQUILA1004"/>
    <s v="JARNOLD"/>
    <s v="NG-Price"/>
    <x v="1"/>
    <x v="1"/>
    <s v="VD8732.1"/>
    <d v="2002-01-01T21:00:00"/>
  </r>
  <r>
    <x v="1"/>
    <x v="1"/>
    <x v="1"/>
    <x v="24"/>
    <n v="30000"/>
    <n v="1324261"/>
    <d v="2001-06-01T07:54:41"/>
    <s v="PanCanadian Energy Services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150000000000002"/>
    <s v="pces5155"/>
    <s v="SNEAL"/>
    <s v="ENA-IM NE GULF3"/>
    <x v="8"/>
    <x v="1"/>
    <n v="823023"/>
    <d v="2001-06-02T21:00:00"/>
  </r>
  <r>
    <x v="0"/>
    <x v="2"/>
    <x v="0"/>
    <x v="5"/>
    <n v="725"/>
    <n v="1324262"/>
    <d v="2001-06-01T07:54:42"/>
    <s v="Elkem ASA Energi"/>
    <x v="0"/>
    <x v="0"/>
    <x v="0"/>
    <x v="2"/>
    <s v="Nordic Power Financial Swap"/>
    <s v="Nordic Pwr Swap  SYS BASE                GB08 2001       NOK/MWh"/>
    <n v="25"/>
    <m/>
    <x v="0"/>
    <x v="2"/>
    <x v="1"/>
    <n v="197.75"/>
    <s v="ADM97213"/>
    <s v="ESEIDEL"/>
    <s v="ENE- Nordic Power Book"/>
    <x v="2"/>
    <x v="2"/>
    <n v="1324262"/>
    <d v="2001-07-16T00:00:00"/>
  </r>
  <r>
    <x v="1"/>
    <x v="2"/>
    <x v="1"/>
    <x v="19"/>
    <n v="200"/>
    <n v="1324263"/>
    <d v="2001-06-01T07:54:47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.5"/>
    <s v="mdesousa1"/>
    <s v="JQUENET"/>
    <s v="ST-PJM"/>
    <x v="7"/>
    <x v="7"/>
    <n v="629168.1"/>
    <d v="2001-06-05T21:00:00"/>
  </r>
  <r>
    <x v="1"/>
    <x v="1"/>
    <x v="1"/>
    <x v="24"/>
    <n v="15000"/>
    <n v="1324264"/>
    <d v="2001-06-01T07:54:51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DMCPHERSON"/>
    <s v="KSTEVEN"/>
    <s v="ENA-IM Mid Central South"/>
    <x v="8"/>
    <x v="1"/>
    <n v="823025"/>
    <d v="2001-06-02T21:00:00"/>
  </r>
  <r>
    <x v="1"/>
    <x v="1"/>
    <x v="1"/>
    <x v="24"/>
    <n v="30000"/>
    <n v="1324265"/>
    <d v="2001-06-01T07:54:52"/>
    <s v="PanCanadian Energy Services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150000000000002"/>
    <s v="pces5155"/>
    <s v="SNEAL"/>
    <s v="ENA-IM NE GULF3"/>
    <x v="8"/>
    <x v="1"/>
    <n v="823026"/>
    <d v="2001-06-02T21:00:00"/>
  </r>
  <r>
    <x v="1"/>
    <x v="1"/>
    <x v="1"/>
    <x v="24"/>
    <n v="15000"/>
    <n v="1324266"/>
    <d v="2001-06-01T07:55:04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DMCPHERSON"/>
    <s v="KSTEVEN"/>
    <s v="ENA-IM Mid Central South"/>
    <x v="8"/>
    <x v="1"/>
    <n v="823027"/>
    <d v="2001-06-02T21:00:00"/>
  </r>
  <r>
    <x v="1"/>
    <x v="2"/>
    <x v="1"/>
    <x v="0"/>
    <n v="50"/>
    <n v="1324267"/>
    <d v="2001-06-01T07:55:06"/>
    <s v="FirstEnergy Services Corp."/>
    <x v="0"/>
    <x v="0"/>
    <x v="0"/>
    <x v="2"/>
    <s v="US East Power Phy Fwd Firm"/>
    <s v="US Pwr Phy Firm  PJM-W Peak              04Jun01         USD/MWh"/>
    <n v="50"/>
    <m/>
    <x v="0"/>
    <x v="2"/>
    <x v="0"/>
    <n v="25.25"/>
    <s v="ROBEROSE"/>
    <s v="JQUENET"/>
    <s v="ST-PJM"/>
    <x v="7"/>
    <x v="7"/>
    <n v="629169.1"/>
    <d v="2001-06-04T21:00:00"/>
  </r>
  <r>
    <x v="1"/>
    <x v="1"/>
    <x v="1"/>
    <x v="24"/>
    <n v="30000"/>
    <n v="1324268"/>
    <d v="2001-06-01T07:55:08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DMCPHERSON"/>
    <s v="PMIMS"/>
    <s v="ENA - IM MKT Central CG"/>
    <x v="8"/>
    <x v="1"/>
    <n v="823028"/>
    <d v="2001-06-02T21:00:00"/>
  </r>
  <r>
    <x v="1"/>
    <x v="1"/>
    <x v="1"/>
    <x v="24"/>
    <n v="30000"/>
    <n v="1324270"/>
    <d v="2001-06-01T07:55:2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30"/>
    <d v="2001-06-02T21:00:00"/>
  </r>
  <r>
    <x v="0"/>
    <x v="0"/>
    <x v="0"/>
    <x v="0"/>
    <n v="5"/>
    <n v="1324274"/>
    <d v="2001-06-01T07:55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63664"/>
    <m/>
  </r>
  <r>
    <x v="1"/>
    <x v="1"/>
    <x v="0"/>
    <x v="26"/>
    <n v="755000"/>
    <n v="1324276"/>
    <d v="2001-06-01T07:55:36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6"/>
    <s v="CSPRINGER"/>
    <s v="JARNOLD"/>
    <s v="NG-Price"/>
    <x v="1"/>
    <x v="1"/>
    <s v="VD8735.1"/>
    <d v="2001-11-01T00:00:00"/>
  </r>
  <r>
    <x v="1"/>
    <x v="1"/>
    <x v="1"/>
    <x v="24"/>
    <n v="30000"/>
    <n v="1324277"/>
    <d v="2001-06-01T07:55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3033"/>
    <d v="2001-06-02T21:00:00"/>
  </r>
  <r>
    <x v="1"/>
    <x v="1"/>
    <x v="1"/>
    <x v="24"/>
    <n v="15000"/>
    <n v="1324282"/>
    <d v="2001-06-01T07:55:47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550000000000002"/>
    <s v="BIGDADDY"/>
    <s v="TDONOHO"/>
    <s v="ENA - IM Central Gulf"/>
    <x v="8"/>
    <x v="1"/>
    <n v="823034"/>
    <d v="2001-06-02T21:00:00"/>
  </r>
  <r>
    <x v="1"/>
    <x v="1"/>
    <x v="1"/>
    <x v="24"/>
    <n v="30000"/>
    <n v="1324283"/>
    <d v="2001-06-01T07:55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benharner"/>
    <s v="PMIMS"/>
    <s v="ENA - IM MKT Central CG"/>
    <x v="8"/>
    <x v="1"/>
    <n v="823035"/>
    <d v="2001-06-02T21:00:00"/>
  </r>
  <r>
    <x v="1"/>
    <x v="1"/>
    <x v="0"/>
    <x v="1"/>
    <n v="310000"/>
    <n v="1324284"/>
    <d v="2001-06-01T07:56:00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7"/>
    <s v="AQUILA1004"/>
    <s v="JARNOLD"/>
    <s v="NG-Price"/>
    <x v="1"/>
    <x v="1"/>
    <s v="VD8740.1"/>
    <d v="2001-07-01T21:00:00"/>
  </r>
  <r>
    <x v="1"/>
    <x v="1"/>
    <x v="1"/>
    <x v="24"/>
    <n v="15000"/>
    <n v="1324287"/>
    <d v="2001-06-01T07:56:17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7"/>
    <s v="ADM90618"/>
    <s v="SNEAL"/>
    <s v="ENA-IM NE GULF3"/>
    <x v="8"/>
    <x v="1"/>
    <n v="823036"/>
    <d v="2001-06-02T21:00:00"/>
  </r>
  <r>
    <x v="1"/>
    <x v="1"/>
    <x v="0"/>
    <x v="1"/>
    <n v="310000"/>
    <n v="1324288"/>
    <d v="2001-06-01T07:56:21"/>
    <s v="Engage Energy Canada L.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ADM98493"/>
    <s v="JARNOLD"/>
    <s v="NG-Price"/>
    <x v="1"/>
    <x v="1"/>
    <s v="VD8743.1"/>
    <d v="2001-07-01T21:00:00"/>
  </r>
  <r>
    <x v="1"/>
    <x v="1"/>
    <x v="0"/>
    <x v="1"/>
    <n v="155000"/>
    <n v="1324289"/>
    <d v="2001-06-01T07:56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QUILA1029"/>
    <s v="JARNOLD"/>
    <s v="NG-Price"/>
    <x v="1"/>
    <x v="1"/>
    <s v="VD8744.1"/>
    <d v="2001-07-01T21:00:00"/>
  </r>
  <r>
    <x v="1"/>
    <x v="1"/>
    <x v="1"/>
    <x v="24"/>
    <n v="30000"/>
    <n v="1324290"/>
    <d v="2001-06-01T07:56:33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3038"/>
    <d v="2001-06-02T21:00:00"/>
  </r>
  <r>
    <x v="1"/>
    <x v="1"/>
    <x v="0"/>
    <x v="1"/>
    <n v="310000"/>
    <n v="1324291"/>
    <d v="2001-06-01T07:56:38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"/>
    <s v="kschwartz"/>
    <s v="JARNOLD"/>
    <s v="NG-Price"/>
    <x v="1"/>
    <x v="1"/>
    <s v="VD8745.1"/>
    <d v="2001-07-01T21:00:00"/>
  </r>
  <r>
    <x v="1"/>
    <x v="1"/>
    <x v="0"/>
    <x v="5"/>
    <n v="108750"/>
    <n v="1324292"/>
    <d v="2001-06-01T07:56:41"/>
    <s v="Duke Energy Trading and Marketing, L.L.C."/>
    <x v="0"/>
    <x v="0"/>
    <x v="0"/>
    <x v="1"/>
    <s v="US Gas Fin Swap"/>
    <s v="US Gas Daily     HHub                    02-30Jun01      USD/MM"/>
    <m/>
    <n v="3750"/>
    <x v="0"/>
    <x v="1"/>
    <x v="0"/>
    <n v="3.7549999999999999"/>
    <s v="DANIELCOWL"/>
    <s v="PKEAVEY"/>
    <s v="G-DAILY-EST"/>
    <x v="1"/>
    <x v="1"/>
    <s v="VD8746.1"/>
    <d v="2001-06-02T21:00:00"/>
  </r>
  <r>
    <x v="1"/>
    <x v="2"/>
    <x v="1"/>
    <x v="0"/>
    <n v="50"/>
    <n v="1324295"/>
    <d v="2001-06-01T07:56:53"/>
    <s v="Williams Energy Marketing &amp;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jsampler"/>
    <s v="MCARSON2"/>
    <s v="ST-SPP"/>
    <x v="7"/>
    <x v="7"/>
    <n v="629171.1"/>
    <d v="2001-06-04T21:00:00"/>
  </r>
  <r>
    <x v="1"/>
    <x v="1"/>
    <x v="1"/>
    <x v="24"/>
    <n v="30000"/>
    <n v="1324296"/>
    <d v="2001-06-01T07:57:09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039"/>
    <d v="2001-06-02T21:00:00"/>
  </r>
  <r>
    <x v="1"/>
    <x v="1"/>
    <x v="1"/>
    <x v="24"/>
    <n v="5202"/>
    <n v="1324297"/>
    <d v="2001-06-01T07:57:25"/>
    <s v="Texaco Natural Gas Inc."/>
    <x v="0"/>
    <x v="0"/>
    <x v="0"/>
    <x v="1"/>
    <s v="US Gas Phy Fwd Firm &lt; or = 1Mo "/>
    <s v="US Gas Phy       ANR SE Gath             02-04Jun01      USD/MM"/>
    <n v="1734"/>
    <m/>
    <x v="0"/>
    <x v="1"/>
    <x v="0"/>
    <n v="3.5274999999999999"/>
    <s v="STEPHENSJE"/>
    <s v="TDONOHO"/>
    <s v="ENA - IM Central Gulf"/>
    <x v="8"/>
    <x v="1"/>
    <n v="823040"/>
    <d v="2001-06-02T21:00:00"/>
  </r>
  <r>
    <x v="1"/>
    <x v="1"/>
    <x v="1"/>
    <x v="24"/>
    <n v="30000"/>
    <n v="1324298"/>
    <d v="2001-06-01T07:57:2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1"/>
    <s v="PMIMS"/>
    <s v="ENA - IM MKT Central CG"/>
    <x v="8"/>
    <x v="1"/>
    <n v="823041"/>
    <d v="2001-06-02T21:00:00"/>
  </r>
  <r>
    <x v="1"/>
    <x v="2"/>
    <x v="1"/>
    <x v="20"/>
    <n v="1300"/>
    <n v="1324299"/>
    <d v="2001-06-01T07:57:31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7"/>
    <s v="ADM12984"/>
    <s v="MCARSON2"/>
    <s v="ST-SPP"/>
    <x v="7"/>
    <x v="7"/>
    <n v="629173.1"/>
    <d v="2001-06-05T21:00:00"/>
  </r>
  <r>
    <x v="1"/>
    <x v="1"/>
    <x v="1"/>
    <x v="24"/>
    <n v="30000"/>
    <n v="1324300"/>
    <d v="2001-06-01T07:5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3042"/>
    <d v="2001-06-02T21:00:00"/>
  </r>
  <r>
    <x v="1"/>
    <x v="1"/>
    <x v="1"/>
    <x v="24"/>
    <n v="15000"/>
    <n v="1324301"/>
    <d v="2001-06-01T07:57:41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JDGTGS01"/>
    <s v="KSTEVEN"/>
    <s v="ENA-IM Mid Central South"/>
    <x v="8"/>
    <x v="1"/>
    <n v="823043"/>
    <d v="2001-06-02T21:00:00"/>
  </r>
  <r>
    <x v="1"/>
    <x v="1"/>
    <x v="1"/>
    <x v="24"/>
    <n v="30000"/>
    <n v="1324302"/>
    <d v="2001-06-01T07:57:4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5"/>
    <s v="aepes216"/>
    <s v="RGAY"/>
    <s v="ENA - IM West"/>
    <x v="8"/>
    <x v="1"/>
    <n v="823044"/>
    <d v="2001-06-02T21:00:00"/>
  </r>
  <r>
    <x v="1"/>
    <x v="1"/>
    <x v="1"/>
    <x v="24"/>
    <n v="30000"/>
    <n v="1324303"/>
    <d v="2001-06-01T07:57:42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PEGGIALL"/>
    <s v="TDONOHO"/>
    <s v="ENA - IM Central Gulf"/>
    <x v="8"/>
    <x v="1"/>
    <n v="823045"/>
    <d v="2001-06-02T21:00:00"/>
  </r>
  <r>
    <x v="1"/>
    <x v="1"/>
    <x v="1"/>
    <x v="24"/>
    <n v="30000"/>
    <n v="1324304"/>
    <d v="2001-06-01T07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249999999999999"/>
    <s v="aepes216"/>
    <s v="RGAY"/>
    <s v="ENA - IM West"/>
    <x v="8"/>
    <x v="1"/>
    <n v="823046"/>
    <d v="2001-06-02T21:00:00"/>
  </r>
  <r>
    <x v="1"/>
    <x v="1"/>
    <x v="1"/>
    <x v="24"/>
    <n v="30000"/>
    <n v="1324305"/>
    <d v="2001-06-01T07:57:48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3047"/>
    <d v="2001-06-02T21:00:00"/>
  </r>
  <r>
    <x v="1"/>
    <x v="1"/>
    <x v="1"/>
    <x v="24"/>
    <n v="15000"/>
    <n v="1324306"/>
    <d v="2001-06-01T07:57:50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575000000000001"/>
    <s v="JDGTGS01"/>
    <s v="KSTEVEN"/>
    <s v="ENA-IM Mid Central South"/>
    <x v="8"/>
    <x v="1"/>
    <n v="823048"/>
    <d v="2001-06-02T21:00:00"/>
  </r>
  <r>
    <x v="1"/>
    <x v="1"/>
    <x v="1"/>
    <x v="24"/>
    <n v="30000"/>
    <n v="1324307"/>
    <d v="2001-06-01T07:57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750000000000001"/>
    <s v="aepes216"/>
    <s v="RGAY"/>
    <s v="ENA - IM West"/>
    <x v="8"/>
    <x v="1"/>
    <n v="823049"/>
    <d v="2001-06-02T21:00:00"/>
  </r>
  <r>
    <x v="1"/>
    <x v="1"/>
    <x v="1"/>
    <x v="24"/>
    <n v="30000"/>
    <n v="1324309"/>
    <d v="2001-06-01T07:57:5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5"/>
    <s v="aepes216"/>
    <s v="RGAY"/>
    <s v="ENA - IM West"/>
    <x v="8"/>
    <x v="1"/>
    <n v="823051"/>
    <d v="2001-06-02T21:00:00"/>
  </r>
  <r>
    <x v="1"/>
    <x v="1"/>
    <x v="1"/>
    <x v="24"/>
    <n v="15000"/>
    <n v="1324308"/>
    <d v="2001-06-01T07:57:57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724999999999998"/>
    <s v="SCOTTWIR"/>
    <s v="KSTEVEN"/>
    <s v="ENA-IM Mid Central South"/>
    <x v="8"/>
    <x v="1"/>
    <n v="823050"/>
    <d v="2001-06-02T21:00:00"/>
  </r>
  <r>
    <x v="1"/>
    <x v="1"/>
    <x v="1"/>
    <x v="24"/>
    <n v="15000"/>
    <n v="1324310"/>
    <d v="2001-06-01T07:58:01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054"/>
    <d v="2001-06-02T21:00:00"/>
  </r>
  <r>
    <x v="1"/>
    <x v="1"/>
    <x v="1"/>
    <x v="24"/>
    <n v="15000"/>
    <n v="1324311"/>
    <d v="2001-06-01T07:58:01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texexener"/>
    <s v="SHENDRI"/>
    <s v="ENA-IM ME CNG"/>
    <x v="8"/>
    <x v="1"/>
    <n v="823052"/>
    <d v="2001-06-02T21:00:00"/>
  </r>
  <r>
    <x v="1"/>
    <x v="1"/>
    <x v="1"/>
    <x v="24"/>
    <n v="30000"/>
    <n v="1324312"/>
    <d v="2001-06-01T07:58:02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aepes206"/>
    <s v="PMIMS"/>
    <s v="ENA - IM MKT Central CG"/>
    <x v="8"/>
    <x v="1"/>
    <n v="823053"/>
    <d v="2001-06-02T21:00:00"/>
  </r>
  <r>
    <x v="1"/>
    <x v="2"/>
    <x v="1"/>
    <x v="20"/>
    <n v="1300"/>
    <n v="1324313"/>
    <d v="2001-06-01T07:58:08"/>
    <s v="Duke Energy Trading and Marketing, L.L.C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RGULHATI"/>
    <s v="PBRODER"/>
    <s v="ST-New England"/>
    <x v="7"/>
    <x v="7"/>
    <n v="629174.1"/>
    <d v="2001-06-05T21:00:00"/>
  </r>
  <r>
    <x v="1"/>
    <x v="2"/>
    <x v="1"/>
    <x v="19"/>
    <n v="200"/>
    <n v="1324314"/>
    <d v="2001-06-01T07:58:12"/>
    <s v="Duke Energy Trading and Marketing, L.L.C."/>
    <x v="0"/>
    <x v="0"/>
    <x v="0"/>
    <x v="2"/>
    <s v="US East Power Phy Fwd Firm"/>
    <s v="US Pwr Phy Firm  NEPOOL Peak             05-08Jun01      USD/MWh"/>
    <m/>
    <n v="50"/>
    <x v="0"/>
    <x v="2"/>
    <x v="0"/>
    <n v="40.5"/>
    <s v="RGULHATI"/>
    <s v="PBRODER"/>
    <s v="ST-New England"/>
    <x v="7"/>
    <x v="7"/>
    <n v="629175.1"/>
    <d v="2001-06-05T21:00:00"/>
  </r>
  <r>
    <x v="1"/>
    <x v="1"/>
    <x v="1"/>
    <x v="24"/>
    <n v="30000"/>
    <n v="1324315"/>
    <d v="2001-06-01T07:58:14"/>
    <s v="Reliant Energy Services, Inc."/>
    <x v="0"/>
    <x v="0"/>
    <x v="0"/>
    <x v="1"/>
    <s v="US Gas Phy Fwd Firm &lt; or = 1Mo "/>
    <s v="US Gas Phy       Dom SP TT               02-04Jun01      USD/MM"/>
    <m/>
    <n v="10000"/>
    <x v="0"/>
    <x v="1"/>
    <x v="0"/>
    <n v="3.895"/>
    <s v="jaelee14"/>
    <s v="SHENDRI"/>
    <s v="ENA-IM ME CNG"/>
    <x v="8"/>
    <x v="1"/>
    <n v="823055"/>
    <d v="2001-06-02T21:00:00"/>
  </r>
  <r>
    <x v="1"/>
    <x v="2"/>
    <x v="1"/>
    <x v="7"/>
    <n v="1500"/>
    <n v="1324316"/>
    <d v="2001-06-01T07:58:16"/>
    <s v="El Paso Merchant Energy, L.P.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PowerMCP"/>
    <s v="DDAVIS"/>
    <s v="LT-New England"/>
    <x v="7"/>
    <x v="7"/>
    <n v="629176.1"/>
    <d v="2001-09-01T17:11:00"/>
  </r>
  <r>
    <x v="1"/>
    <x v="1"/>
    <x v="1"/>
    <x v="5"/>
    <n v="145000"/>
    <n v="1324317"/>
    <d v="2001-06-01T07:58:19"/>
    <s v="Reliant Energy Services, Inc."/>
    <x v="0"/>
    <x v="0"/>
    <x v="0"/>
    <x v="1"/>
    <s v="US Gas Phy Fwd Firm &lt; or = 1Mo "/>
    <s v="US Gas Phy       Dom SP TT               02-30Jun01      USD/MM"/>
    <n v="5000"/>
    <m/>
    <x v="0"/>
    <x v="1"/>
    <x v="0"/>
    <n v="3.94"/>
    <s v="jaelee14"/>
    <s v="SHENDRI"/>
    <s v="ENA-IM ME CNG"/>
    <x v="8"/>
    <x v="1"/>
    <n v="823058"/>
    <d v="2001-06-02T21:00:00"/>
  </r>
  <r>
    <x v="1"/>
    <x v="1"/>
    <x v="1"/>
    <x v="24"/>
    <n v="30000"/>
    <n v="1324319"/>
    <d v="2001-06-01T07:58:20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6"/>
    <s v="ARING"/>
    <s v="ENA-IM NE GULF1"/>
    <x v="8"/>
    <x v="1"/>
    <n v="823056"/>
    <d v="2001-06-02T21:00:00"/>
  </r>
  <r>
    <x v="1"/>
    <x v="1"/>
    <x v="1"/>
    <x v="24"/>
    <n v="15000"/>
    <n v="1324322"/>
    <d v="2001-06-01T07:58:21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"/>
    <s v="wwarburton"/>
    <s v="KSTEVEN"/>
    <s v="ENA-IM Mid Central South"/>
    <x v="8"/>
    <x v="1"/>
    <n v="823057"/>
    <d v="2001-06-02T21:00:00"/>
  </r>
  <r>
    <x v="1"/>
    <x v="2"/>
    <x v="1"/>
    <x v="7"/>
    <n v="1500"/>
    <n v="1324323"/>
    <d v="2001-06-01T07:58:22"/>
    <s v="Mirant Americas Energy Marketing, L.P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midmark5"/>
    <s v="DDAVIS"/>
    <s v="LT-PJM"/>
    <x v="7"/>
    <x v="7"/>
    <n v="629177.1"/>
    <d v="2001-09-01T14:12:00"/>
  </r>
  <r>
    <x v="1"/>
    <x v="1"/>
    <x v="1"/>
    <x v="24"/>
    <n v="15000"/>
    <n v="1324325"/>
    <d v="2001-06-01T07:58:26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wwarburton"/>
    <s v="KSTEVEN"/>
    <s v="ENA-IM Mid Central South"/>
    <x v="8"/>
    <x v="1"/>
    <n v="823060"/>
    <d v="2001-06-02T21:00:00"/>
  </r>
  <r>
    <x v="1"/>
    <x v="1"/>
    <x v="1"/>
    <x v="24"/>
    <n v="30000"/>
    <n v="1324327"/>
    <d v="2001-06-01T07:58:30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5"/>
    <s v="MARKGRAM01"/>
    <s v="JTHOLT"/>
    <s v="ENA - IM West"/>
    <x v="8"/>
    <x v="1"/>
    <n v="823062"/>
    <d v="2001-06-02T21:00:00"/>
  </r>
  <r>
    <x v="1"/>
    <x v="1"/>
    <x v="1"/>
    <x v="24"/>
    <n v="30000"/>
    <n v="1324326"/>
    <d v="2001-06-01T07:58:3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061"/>
    <d v="2001-06-02T21:00:00"/>
  </r>
  <r>
    <x v="1"/>
    <x v="1"/>
    <x v="1"/>
    <x v="24"/>
    <n v="15000"/>
    <n v="1324328"/>
    <d v="2001-06-01T07:58:35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5"/>
    <s v="toddbandy"/>
    <s v="KSTEVEN"/>
    <s v="ENA-IM Mid Central South"/>
    <x v="8"/>
    <x v="1"/>
    <n v="823063"/>
    <d v="2001-06-02T21:00:00"/>
  </r>
  <r>
    <x v="1"/>
    <x v="1"/>
    <x v="1"/>
    <x v="24"/>
    <n v="11949"/>
    <n v="1324329"/>
    <d v="2001-06-01T07:58:36"/>
    <s v="Texaco Natural Gas Inc."/>
    <x v="0"/>
    <x v="0"/>
    <x v="0"/>
    <x v="1"/>
    <s v="US Gas Phy Fwd Firm &lt; or = 1Mo "/>
    <s v="US Gas Phy       TGT Z-SL                02-04Jun01      USD/MM"/>
    <n v="3983"/>
    <m/>
    <x v="0"/>
    <x v="1"/>
    <x v="0"/>
    <n v="3.6150000000000002"/>
    <s v="STEPHENSJE"/>
    <s v="SPEREIR"/>
    <s v="ENA-IM NE GULF2"/>
    <x v="8"/>
    <x v="1"/>
    <n v="823064"/>
    <d v="2001-06-02T21:00:00"/>
  </r>
  <r>
    <x v="1"/>
    <x v="1"/>
    <x v="1"/>
    <x v="24"/>
    <n v="15000"/>
    <n v="1324330"/>
    <d v="2001-06-01T07:58:37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449999999999999"/>
    <s v="ZUBEL001"/>
    <s v="KSTEVEN"/>
    <s v="ENA-IM Mid Central South"/>
    <x v="8"/>
    <x v="1"/>
    <n v="823065"/>
    <d v="2001-06-02T21:00:00"/>
  </r>
  <r>
    <x v="1"/>
    <x v="1"/>
    <x v="1"/>
    <x v="24"/>
    <n v="30000"/>
    <n v="1324331"/>
    <d v="2001-06-01T07:58:41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bcollins"/>
    <s v="PMIMS"/>
    <s v="ENA - IM MKT Central CG"/>
    <x v="8"/>
    <x v="1"/>
    <n v="823066"/>
    <d v="2001-06-02T21:00:00"/>
  </r>
  <r>
    <x v="1"/>
    <x v="1"/>
    <x v="1"/>
    <x v="24"/>
    <n v="15000"/>
    <n v="1324332"/>
    <d v="2001-06-01T07:58:44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3067"/>
    <d v="2001-06-02T21:00:00"/>
  </r>
  <r>
    <x v="1"/>
    <x v="1"/>
    <x v="1"/>
    <x v="24"/>
    <n v="30000"/>
    <n v="1324333"/>
    <d v="2001-06-01T07:58:45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3068"/>
    <d v="2001-06-02T21:00:00"/>
  </r>
  <r>
    <x v="1"/>
    <x v="1"/>
    <x v="1"/>
    <x v="24"/>
    <n v="30000"/>
    <n v="1324334"/>
    <d v="2001-06-01T07:58:46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6"/>
    <s v="aepes217"/>
    <s v="JTHOLT"/>
    <s v="ENA - IM West"/>
    <x v="8"/>
    <x v="1"/>
    <n v="823070"/>
    <d v="2001-06-02T21:00:00"/>
  </r>
  <r>
    <x v="1"/>
    <x v="1"/>
    <x v="1"/>
    <x v="24"/>
    <n v="30000"/>
    <n v="1324335"/>
    <d v="2001-06-01T07:58:46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KREMERTODD"/>
    <s v="PMIMS"/>
    <s v="ENA - IM MKT Central CG"/>
    <x v="8"/>
    <x v="1"/>
    <n v="823069"/>
    <d v="2001-06-02T21:00:00"/>
  </r>
  <r>
    <x v="1"/>
    <x v="1"/>
    <x v="1"/>
    <x v="24"/>
    <n v="15000"/>
    <n v="1324336"/>
    <d v="2001-06-01T07:58:47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575000000000001"/>
    <s v="ADM90884"/>
    <s v="KSTEVEN"/>
    <s v="ENA-IM Mid Central South"/>
    <x v="8"/>
    <x v="1"/>
    <n v="823071"/>
    <d v="2001-06-02T21:00:00"/>
  </r>
  <r>
    <x v="1"/>
    <x v="1"/>
    <x v="1"/>
    <x v="24"/>
    <n v="15000"/>
    <n v="1324337"/>
    <d v="2001-06-01T07:58:48"/>
    <s v="Equitable Ga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9"/>
    <s v="ADM89359"/>
    <s v="SPEREIR"/>
    <s v="ENA-IM NE GULF3"/>
    <x v="8"/>
    <x v="1"/>
    <n v="823072"/>
    <d v="2001-06-02T21:00:00"/>
  </r>
  <r>
    <x v="1"/>
    <x v="1"/>
    <x v="1"/>
    <x v="24"/>
    <n v="30000"/>
    <n v="1324338"/>
    <d v="2001-06-01T07:58:5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"/>
    <s v="aepes215"/>
    <s v="SPEREIR"/>
    <s v="ENA-IM NE GULF2"/>
    <x v="8"/>
    <x v="1"/>
    <n v="823073"/>
    <d v="2001-06-02T21:00:00"/>
  </r>
  <r>
    <x v="1"/>
    <x v="1"/>
    <x v="1"/>
    <x v="24"/>
    <n v="30000"/>
    <n v="1324339"/>
    <d v="2001-06-01T07:58:5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epes215"/>
    <s v="SPEREIR"/>
    <s v="ENA-IM NE GULF2"/>
    <x v="8"/>
    <x v="1"/>
    <n v="823074"/>
    <d v="2001-06-02T21:00:00"/>
  </r>
  <r>
    <x v="1"/>
    <x v="1"/>
    <x v="1"/>
    <x v="24"/>
    <n v="15000"/>
    <n v="1324340"/>
    <d v="2001-06-01T07:58:56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274999999999999"/>
    <s v="ZUBEL001"/>
    <s v="KSTEVEN"/>
    <s v="ENA-IM Mid Central South"/>
    <x v="8"/>
    <x v="1"/>
    <n v="823075"/>
    <d v="2001-06-02T21:00:00"/>
  </r>
  <r>
    <x v="1"/>
    <x v="1"/>
    <x v="1"/>
    <x v="24"/>
    <n v="30000"/>
    <n v="1324341"/>
    <d v="2001-06-01T07:58:57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4"/>
    <s v="aepes217"/>
    <s v="JTHOLT"/>
    <s v="ENA - IM West"/>
    <x v="8"/>
    <x v="1"/>
    <n v="823076"/>
    <d v="2001-06-02T21:00:00"/>
  </r>
  <r>
    <x v="1"/>
    <x v="1"/>
    <x v="1"/>
    <x v="24"/>
    <n v="30000"/>
    <n v="1324342"/>
    <d v="2001-06-01T07:58:5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"/>
    <s v="aepes215"/>
    <s v="SPEREIR"/>
    <s v="ENA-IM NE GULF2"/>
    <x v="8"/>
    <x v="1"/>
    <n v="823077"/>
    <d v="2001-06-02T21:00:00"/>
  </r>
  <r>
    <x v="1"/>
    <x v="1"/>
    <x v="1"/>
    <x v="24"/>
    <n v="15000"/>
    <n v="1324343"/>
    <d v="2001-06-01T07:58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74999999999999"/>
    <s v="kendalleas"/>
    <s v="KSTEVEN"/>
    <s v="ENA-IM Mid Central South"/>
    <x v="8"/>
    <x v="1"/>
    <n v="823078"/>
    <d v="2001-06-02T21:00:00"/>
  </r>
  <r>
    <x v="1"/>
    <x v="1"/>
    <x v="1"/>
    <x v="24"/>
    <n v="30000"/>
    <n v="1324344"/>
    <d v="2001-06-01T07:59:0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079"/>
    <d v="2001-06-02T21:00:00"/>
  </r>
  <r>
    <x v="1"/>
    <x v="1"/>
    <x v="1"/>
    <x v="24"/>
    <n v="30000"/>
    <n v="1324345"/>
    <d v="2001-06-01T07:59:02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IDCONT1"/>
    <s v="TDONOHO"/>
    <s v="ENA - IM Central Gulf"/>
    <x v="8"/>
    <x v="1"/>
    <n v="823080"/>
    <d v="2001-06-02T21:00:00"/>
  </r>
  <r>
    <x v="1"/>
    <x v="1"/>
    <x v="1"/>
    <x v="24"/>
    <n v="15000"/>
    <n v="1324346"/>
    <d v="2001-06-01T07:59:05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"/>
    <s v="kendalleas"/>
    <s v="KSTEVEN"/>
    <s v="ENA-IM Mid Central South"/>
    <x v="8"/>
    <x v="1"/>
    <n v="823081"/>
    <d v="2001-06-02T21:00:00"/>
  </r>
  <r>
    <x v="1"/>
    <x v="1"/>
    <x v="1"/>
    <x v="24"/>
    <n v="15000"/>
    <n v="1324347"/>
    <d v="2001-06-01T07:59:12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87000000000001"/>
    <s v="MIDCONT4"/>
    <s v="PMIMS"/>
    <s v="ENA - IM MKT Central CG"/>
    <x v="8"/>
    <x v="1"/>
    <n v="823082"/>
    <d v="2001-06-02T21:00:00"/>
  </r>
  <r>
    <x v="0"/>
    <x v="1"/>
    <x v="1"/>
    <x v="24"/>
    <n v="15000"/>
    <n v="1324348"/>
    <d v="2001-06-01T07:59:16"/>
    <s v="Coral Energy Canada Inc."/>
    <x v="0"/>
    <x v="0"/>
    <x v="0"/>
    <x v="1"/>
    <s v="CAN Gas Phy Fwd Firm East &lt; or = 1Mo"/>
    <s v="CAN Gas Phy      Parkway                 02-04Jun01      USD/MM"/>
    <n v="5000"/>
    <m/>
    <x v="0"/>
    <x v="1"/>
    <x v="0"/>
    <n v="3.94"/>
    <s v="shane2001"/>
    <s v="MCUILLA"/>
    <s v="ENA - IM Ontario"/>
    <x v="8"/>
    <x v="1"/>
    <n v="823083"/>
    <d v="2001-06-02T21:00:00"/>
  </r>
  <r>
    <x v="1"/>
    <x v="1"/>
    <x v="1"/>
    <x v="24"/>
    <n v="30000"/>
    <n v="1324349"/>
    <d v="2001-06-01T07:59:17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ADM90884"/>
    <s v="ARING"/>
    <s v="ENA-IM NE GULF1"/>
    <x v="8"/>
    <x v="1"/>
    <n v="823084"/>
    <d v="2001-06-02T21:00:00"/>
  </r>
  <r>
    <x v="0"/>
    <x v="1"/>
    <x v="1"/>
    <x v="24"/>
    <n v="30000"/>
    <n v="1324350"/>
    <d v="2001-06-01T07:59:20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350000000000001"/>
    <s v="shane2001"/>
    <s v="MCUILLA"/>
    <s v="ENA - IM Ontario"/>
    <x v="8"/>
    <x v="1"/>
    <n v="823086"/>
    <d v="2001-06-02T21:00:00"/>
  </r>
  <r>
    <x v="1"/>
    <x v="1"/>
    <x v="0"/>
    <x v="26"/>
    <n v="755000"/>
    <n v="1324353"/>
    <d v="2001-06-01T07:59:21"/>
    <s v="CMS Marketing, Services and Trading Company"/>
    <x v="0"/>
    <x v="0"/>
    <x v="0"/>
    <x v="1"/>
    <s v="US Gas Fin BasisSwap"/>
    <s v="US Gas Basis     Transco Z6 NY           Nov01-Mar02     USD/MM"/>
    <m/>
    <n v="5000"/>
    <x v="0"/>
    <x v="1"/>
    <x v="0"/>
    <n v="1.38"/>
    <s v="TSPURLIN"/>
    <s v="BMCKAY"/>
    <s v="FT-NY"/>
    <x v="1"/>
    <x v="1"/>
    <s v="VD8752.1"/>
    <d v="2001-11-01T00:00:00"/>
  </r>
  <r>
    <x v="1"/>
    <x v="1"/>
    <x v="1"/>
    <x v="24"/>
    <n v="15000"/>
    <n v="1324352"/>
    <d v="2001-06-01T07:59:21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MIDCONT4"/>
    <s v="KSTEVEN"/>
    <s v="ENA-IM Mid Central South"/>
    <x v="8"/>
    <x v="1"/>
    <n v="823087"/>
    <d v="2001-06-02T21:00:00"/>
  </r>
  <r>
    <x v="1"/>
    <x v="1"/>
    <x v="1"/>
    <x v="24"/>
    <n v="30000"/>
    <n v="1324355"/>
    <d v="2001-06-01T07:59:23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089"/>
    <d v="2001-06-02T21:00:00"/>
  </r>
  <r>
    <x v="1"/>
    <x v="1"/>
    <x v="1"/>
    <x v="24"/>
    <n v="15000"/>
    <n v="1324354"/>
    <d v="2001-06-01T07:59:23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MIDCONT4"/>
    <s v="KSTEVEN"/>
    <s v="ENA-IM Mid Central South"/>
    <x v="8"/>
    <x v="1"/>
    <n v="823088"/>
    <d v="2001-06-02T21:00:00"/>
  </r>
  <r>
    <x v="0"/>
    <x v="1"/>
    <x v="1"/>
    <x v="24"/>
    <n v="30000"/>
    <n v="1324356"/>
    <d v="2001-06-01T07:59:28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49999999999998"/>
    <s v="shane2001"/>
    <s v="MCUILLA"/>
    <s v="ENA - IM Ontario"/>
    <x v="8"/>
    <x v="1"/>
    <n v="823090"/>
    <d v="2001-06-02T21:00:00"/>
  </r>
  <r>
    <x v="1"/>
    <x v="1"/>
    <x v="0"/>
    <x v="1"/>
    <n v="465000"/>
    <n v="1324358"/>
    <d v="2001-06-01T07:59:31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steven12"/>
    <s v="JARNOLD"/>
    <s v="NG-Price"/>
    <x v="1"/>
    <x v="1"/>
    <s v="VD8753.1"/>
    <d v="2001-07-01T21:00:00"/>
  </r>
  <r>
    <x v="1"/>
    <x v="1"/>
    <x v="1"/>
    <x v="24"/>
    <n v="15000"/>
    <n v="1324357"/>
    <d v="2001-06-01T07:59:3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"/>
    <s v="KREMERTODD"/>
    <s v="KSTEVEN"/>
    <s v="ENA-IM Mid Central South"/>
    <x v="8"/>
    <x v="1"/>
    <n v="823091"/>
    <d v="2001-06-02T21:00:00"/>
  </r>
  <r>
    <x v="0"/>
    <x v="1"/>
    <x v="1"/>
    <x v="24"/>
    <n v="30000"/>
    <n v="1324359"/>
    <d v="2001-06-01T07:59:33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093"/>
    <d v="2001-06-02T21:00:00"/>
  </r>
  <r>
    <x v="1"/>
    <x v="1"/>
    <x v="1"/>
    <x v="24"/>
    <n v="15000"/>
    <n v="1324360"/>
    <d v="2001-06-01T07:59:33"/>
    <s v="BP Energy Company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ADM05933"/>
    <s v="SHENDRI"/>
    <s v="ENA-IM ME CNG"/>
    <x v="8"/>
    <x v="1"/>
    <n v="823092"/>
    <d v="2001-06-02T21:00:00"/>
  </r>
  <r>
    <x v="1"/>
    <x v="2"/>
    <x v="1"/>
    <x v="7"/>
    <n v="1500"/>
    <n v="1324361"/>
    <d v="2001-06-01T07:59:35"/>
    <s v="Reliant E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timpowers"/>
    <s v="DDAVIS"/>
    <s v="LT-PJM"/>
    <x v="7"/>
    <x v="7"/>
    <n v="629178.1"/>
    <d v="2001-09-01T14:12:00"/>
  </r>
  <r>
    <x v="1"/>
    <x v="1"/>
    <x v="1"/>
    <x v="24"/>
    <n v="30000"/>
    <n v="1324362"/>
    <d v="2001-06-01T07:59:38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1"/>
    <s v="ARING"/>
    <s v="ENA-IM NE GULF1"/>
    <x v="8"/>
    <x v="1"/>
    <n v="823094"/>
    <d v="2001-06-02T21:00:00"/>
  </r>
  <r>
    <x v="0"/>
    <x v="1"/>
    <x v="1"/>
    <x v="24"/>
    <n v="30000"/>
    <n v="1324364"/>
    <d v="2001-06-01T07:59:45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AROOKIE"/>
    <s v="MCUILLA"/>
    <s v="ENA - IM Ontario"/>
    <x v="8"/>
    <x v="1"/>
    <n v="823096"/>
    <d v="2001-06-02T21:00:00"/>
  </r>
  <r>
    <x v="1"/>
    <x v="1"/>
    <x v="1"/>
    <x v="24"/>
    <n v="30000"/>
    <n v="1324363"/>
    <d v="2001-06-01T07:59:4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95"/>
    <d v="2001-06-02T21:00:00"/>
  </r>
  <r>
    <x v="1"/>
    <x v="1"/>
    <x v="1"/>
    <x v="24"/>
    <n v="15000"/>
    <n v="1324365"/>
    <d v="2001-06-01T07:59:45"/>
    <s v="Reliant Energy Servi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2"/>
    <s v="bcollins"/>
    <s v="PMIMS"/>
    <s v="ENA - IM MKT Central CG"/>
    <x v="8"/>
    <x v="1"/>
    <n v="823097"/>
    <d v="2001-06-02T21:00:00"/>
  </r>
  <r>
    <x v="1"/>
    <x v="1"/>
    <x v="0"/>
    <x v="25"/>
    <n v="615000"/>
    <n v="1324366"/>
    <d v="2001-06-01T07:59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54.1"/>
    <d v="2001-07-01T00:00:00"/>
  </r>
  <r>
    <x v="1"/>
    <x v="1"/>
    <x v="0"/>
    <x v="1"/>
    <n v="465000"/>
    <n v="1324367"/>
    <d v="2001-06-01T07:59:48"/>
    <s v="Idacorp Energy Solutions, L.P."/>
    <x v="0"/>
    <x v="0"/>
    <x v="0"/>
    <x v="1"/>
    <s v="US Gas Fin Swap"/>
    <s v="US Gas Swap      Nymex                   Jul01           USD/MM"/>
    <n v="15000"/>
    <m/>
    <x v="0"/>
    <x v="1"/>
    <x v="0"/>
    <n v="3.86"/>
    <s v="basspro1"/>
    <s v="JARNOLD"/>
    <s v="NG-Price"/>
    <x v="1"/>
    <x v="1"/>
    <s v="VD8755.1"/>
    <d v="2001-07-01T21:00:00"/>
  </r>
  <r>
    <x v="0"/>
    <x v="1"/>
    <x v="1"/>
    <x v="24"/>
    <n v="30000"/>
    <n v="1324368"/>
    <d v="2001-06-01T07:59:49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2"/>
    <s v="DAROOKIE"/>
    <s v="MCUILLA"/>
    <s v="ENA - IM Ontario"/>
    <x v="8"/>
    <x v="1"/>
    <n v="823098"/>
    <d v="2001-06-02T21:00:00"/>
  </r>
  <r>
    <x v="1"/>
    <x v="1"/>
    <x v="1"/>
    <x v="24"/>
    <n v="15000"/>
    <n v="1324369"/>
    <d v="2001-06-01T07:59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MIDCONT1"/>
    <s v="KSTEVEN"/>
    <s v="ENA-IM Mid Central South"/>
    <x v="8"/>
    <x v="1"/>
    <n v="823099"/>
    <d v="2001-06-02T21:00:00"/>
  </r>
  <r>
    <x v="1"/>
    <x v="1"/>
    <x v="1"/>
    <x v="24"/>
    <n v="30000"/>
    <n v="1324370"/>
    <d v="2001-06-01T07:59:55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6"/>
    <s v="LANCEMCW"/>
    <s v="JHODGE2"/>
    <s v="ENA-IM ME TCO"/>
    <x v="8"/>
    <x v="1"/>
    <n v="823100"/>
    <d v="2001-06-02T21:00:00"/>
  </r>
  <r>
    <x v="1"/>
    <x v="1"/>
    <x v="1"/>
    <x v="24"/>
    <n v="30000"/>
    <n v="1324371"/>
    <d v="2001-06-01T07:59:59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6"/>
    <s v="pces5038"/>
    <s v="SPEREIR"/>
    <s v="ENA-IM NE GULF3"/>
    <x v="8"/>
    <x v="1"/>
    <n v="823101"/>
    <d v="2001-06-02T21:00:00"/>
  </r>
  <r>
    <x v="1"/>
    <x v="1"/>
    <x v="1"/>
    <x v="24"/>
    <n v="15000"/>
    <n v="1324372"/>
    <d v="2001-06-01T08:00:0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ADM48146"/>
    <s v="ARING"/>
    <s v="ENA-IM NE GULF1"/>
    <x v="8"/>
    <x v="1"/>
    <n v="823103"/>
    <d v="2001-06-02T21:00:00"/>
  </r>
  <r>
    <x v="0"/>
    <x v="1"/>
    <x v="1"/>
    <x v="24"/>
    <n v="30000"/>
    <n v="1324373"/>
    <d v="2001-06-01T08:00:0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102"/>
    <d v="2001-06-02T21:00:00"/>
  </r>
  <r>
    <x v="1"/>
    <x v="1"/>
    <x v="1"/>
    <x v="5"/>
    <n v="52200"/>
    <n v="1324374"/>
    <d v="2001-06-01T08:00:03"/>
    <s v="Texaco Natural Gas Inc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kstrength"/>
    <s v="SPEREIR"/>
    <s v="ENA-IM NE GULF2"/>
    <x v="8"/>
    <x v="1"/>
    <n v="823105"/>
    <d v="2001-06-02T21:00:00"/>
  </r>
  <r>
    <x v="1"/>
    <x v="1"/>
    <x v="1"/>
    <x v="24"/>
    <n v="30000"/>
    <n v="1324376"/>
    <d v="2001-06-01T08:00:04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MIDCONT1"/>
    <s v="PMIMS"/>
    <s v="ENA - IM MKT Central CG"/>
    <x v="8"/>
    <x v="1"/>
    <n v="823106"/>
    <d v="2001-06-02T21:00:00"/>
  </r>
  <r>
    <x v="1"/>
    <x v="1"/>
    <x v="1"/>
    <x v="24"/>
    <n v="9000"/>
    <n v="1324377"/>
    <d v="2001-06-01T08:00:04"/>
    <s v="Dynegy Marketing and Trade"/>
    <x v="0"/>
    <x v="0"/>
    <x v="0"/>
    <x v="1"/>
    <s v="US Gas Phy Fwd Firm &lt; or = 1Mo "/>
    <s v="US Gas Phy       NNG Demarc              02-04Jun01      USD/MM"/>
    <m/>
    <n v="3000"/>
    <x v="0"/>
    <x v="1"/>
    <x v="0"/>
    <n v="3.5350000000000001"/>
    <s v="ZUBEL001"/>
    <s v="KSTEVEN"/>
    <s v="ENA-IM Mid Central South"/>
    <x v="8"/>
    <x v="1"/>
    <n v="823104"/>
    <d v="2001-06-02T21:00:00"/>
  </r>
  <r>
    <x v="1"/>
    <x v="2"/>
    <x v="1"/>
    <x v="0"/>
    <n v="25"/>
    <n v="1324378"/>
    <d v="2001-06-01T08:00:06"/>
    <s v="City of Santa Clara California, Silicon Valley Power"/>
    <x v="0"/>
    <x v="0"/>
    <x v="0"/>
    <x v="2"/>
    <s v="US West Power Phy Fwd Firm"/>
    <s v="US Pwr Phy Firm  COB N/S Peak            04Jun01         USD/MWh"/>
    <n v="25"/>
    <m/>
    <x v="0"/>
    <x v="2"/>
    <x v="0"/>
    <n v="165"/>
    <s v="KENSIMMS"/>
    <s v="SCRANDA"/>
    <s v="ST-NW"/>
    <x v="7"/>
    <x v="7"/>
    <n v="629180.1"/>
    <d v="2001-06-04T21:00:00"/>
  </r>
  <r>
    <x v="1"/>
    <x v="1"/>
    <x v="1"/>
    <x v="24"/>
    <n v="15000"/>
    <n v="1324379"/>
    <d v="2001-06-01T08:00:08"/>
    <s v="ONEOK Energy Marketing and Trading Company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KURTISWOOD"/>
    <s v="ARING"/>
    <s v="ENA-IM NE GULF1"/>
    <x v="8"/>
    <x v="1"/>
    <n v="823107"/>
    <d v="2001-06-02T21:00:00"/>
  </r>
  <r>
    <x v="1"/>
    <x v="1"/>
    <x v="1"/>
    <x v="24"/>
    <n v="15000"/>
    <n v="1324380"/>
    <d v="2001-06-01T08:00:09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ZUBEL001"/>
    <s v="KSTEVEN"/>
    <s v="ENA-IM Mid Central South"/>
    <x v="8"/>
    <x v="1"/>
    <n v="823108"/>
    <d v="2001-06-02T21:00:00"/>
  </r>
  <r>
    <x v="1"/>
    <x v="1"/>
    <x v="1"/>
    <x v="24"/>
    <n v="30000"/>
    <n v="1324381"/>
    <d v="2001-06-01T08:00:09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4"/>
    <s v="MARKOTTE"/>
    <s v="JHODGE2"/>
    <s v="ENA-IM ME TCO"/>
    <x v="8"/>
    <x v="1"/>
    <n v="823111"/>
    <d v="2001-06-02T21:00:00"/>
  </r>
  <r>
    <x v="1"/>
    <x v="1"/>
    <x v="0"/>
    <x v="5"/>
    <n v="72500"/>
    <n v="1324382"/>
    <d v="2001-06-01T08:00:10"/>
    <s v="Duke Energy Trading and Marketing, L.L.C."/>
    <x v="0"/>
    <x v="0"/>
    <x v="0"/>
    <x v="1"/>
    <s v="US Gas Fin Swap"/>
    <s v="US Gas Daily     HHub                    02-30Jun01      USD/MM"/>
    <m/>
    <n v="2500"/>
    <x v="0"/>
    <x v="1"/>
    <x v="0"/>
    <n v="3.7549999999999999"/>
    <s v="DANIELCOWL"/>
    <s v="PKEAVEY"/>
    <s v="G-DAILY-EST"/>
    <x v="1"/>
    <x v="1"/>
    <s v="VD8757.1"/>
    <d v="2001-06-02T21:00:00"/>
  </r>
  <r>
    <x v="1"/>
    <x v="1"/>
    <x v="1"/>
    <x v="24"/>
    <n v="15000"/>
    <n v="1324383"/>
    <d v="2001-06-01T08:00:10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KREMERTODD"/>
    <s v="KSTEVEN"/>
    <s v="ENA-IM Mid Central South"/>
    <x v="8"/>
    <x v="1"/>
    <n v="823109"/>
    <d v="2001-06-02T21:00:00"/>
  </r>
  <r>
    <x v="1"/>
    <x v="1"/>
    <x v="1"/>
    <x v="24"/>
    <n v="15000"/>
    <n v="1324384"/>
    <d v="2001-06-01T08:00:1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SCOTTWIR"/>
    <s v="KSTEVEN"/>
    <s v="ENA-IM Mid Central South"/>
    <x v="8"/>
    <x v="1"/>
    <n v="823110"/>
    <d v="2001-06-02T21:00:00"/>
  </r>
  <r>
    <x v="1"/>
    <x v="1"/>
    <x v="1"/>
    <x v="24"/>
    <n v="15000"/>
    <n v="1324385"/>
    <d v="2001-06-01T08:00:13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ZUBEL001"/>
    <s v="KSTEVEN"/>
    <s v="ENA-IM Mid Central South"/>
    <x v="8"/>
    <x v="1"/>
    <n v="823112"/>
    <d v="2001-06-02T21:00:00"/>
  </r>
  <r>
    <x v="1"/>
    <x v="1"/>
    <x v="1"/>
    <x v="24"/>
    <n v="9681"/>
    <n v="1324386"/>
    <d v="2001-06-01T08:00:17"/>
    <s v="Reliant Energy Services, Inc."/>
    <x v="0"/>
    <x v="0"/>
    <x v="0"/>
    <x v="1"/>
    <s v="US Gas Phy Fwd Firm &lt; or = 1Mo "/>
    <s v="US Gas Phy       ANR SE Trans            02-04Jun01      USD/MM"/>
    <m/>
    <n v="3227"/>
    <x v="0"/>
    <x v="1"/>
    <x v="0"/>
    <n v="3.54"/>
    <s v="kimnorman"/>
    <s v="TDONOHO"/>
    <s v="ENA - IM Central Gulf"/>
    <x v="8"/>
    <x v="1"/>
    <n v="823113"/>
    <d v="2001-06-02T21:00:00"/>
  </r>
  <r>
    <x v="1"/>
    <x v="1"/>
    <x v="1"/>
    <x v="24"/>
    <n v="30000"/>
    <n v="1324387"/>
    <d v="2001-06-01T08:00:18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550000000000001"/>
    <s v="MARKOTTE"/>
    <s v="VPIMENOV"/>
    <s v="ENA-IM ME NEW YORK"/>
    <x v="8"/>
    <x v="1"/>
    <n v="823115"/>
    <d v="2001-06-02T21:00:00"/>
  </r>
  <r>
    <x v="1"/>
    <x v="1"/>
    <x v="1"/>
    <x v="24"/>
    <n v="14373"/>
    <n v="1324388"/>
    <d v="2001-06-01T08:00:19"/>
    <s v="Cook Inlet Energy Supply L.L.C."/>
    <x v="0"/>
    <x v="0"/>
    <x v="0"/>
    <x v="1"/>
    <s v="US Gas Phy Fwd Firm &lt; or = 1Mo "/>
    <s v="US Gas Phy       HeHub                   02-04Jun01      USD/MM"/>
    <m/>
    <n v="4791"/>
    <x v="0"/>
    <x v="1"/>
    <x v="0"/>
    <n v="3.72"/>
    <s v="MIDCONT2"/>
    <s v="ARING"/>
    <s v="ENA-IM NE GULF1"/>
    <x v="8"/>
    <x v="1"/>
    <n v="823114"/>
    <d v="2001-06-02T21:00:00"/>
  </r>
  <r>
    <x v="1"/>
    <x v="1"/>
    <x v="1"/>
    <x v="24"/>
    <n v="15000"/>
    <n v="1324389"/>
    <d v="2001-06-01T08:00:2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Lutzchris"/>
    <s v="JWILLI13"/>
    <s v="ENA - IM Mkt Central MICH"/>
    <x v="8"/>
    <x v="1"/>
    <n v="823116"/>
    <d v="2001-06-02T21:00:00"/>
  </r>
  <r>
    <x v="1"/>
    <x v="1"/>
    <x v="1"/>
    <x v="24"/>
    <n v="30000"/>
    <n v="1324390"/>
    <d v="2001-06-01T08:00:25"/>
    <s v="Duke Energy Trading and Marketing, L.L.C."/>
    <x v="0"/>
    <x v="0"/>
    <x v="0"/>
    <x v="1"/>
    <s v="US Gas Phy Fwd Firm &lt; or = 1Mo "/>
    <s v="US Gas Phy       FGT Z2                  02-04Jun01      USD/MM"/>
    <n v="10000"/>
    <m/>
    <x v="0"/>
    <x v="1"/>
    <x v="0"/>
    <n v="3.6850000000000001"/>
    <s v="KFRIEDRICH"/>
    <s v="SNEAL"/>
    <s v="ENA-IM NE GULF4"/>
    <x v="8"/>
    <x v="1"/>
    <n v="823117"/>
    <d v="2001-06-02T21:00:00"/>
  </r>
  <r>
    <x v="1"/>
    <x v="1"/>
    <x v="1"/>
    <x v="24"/>
    <n v="30000"/>
    <n v="1324392"/>
    <d v="2001-06-01T08:00:38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449999999999998"/>
    <s v="MARKOTTE"/>
    <s v="VPIMENOV"/>
    <s v="ENA-IM ME NEW YORK"/>
    <x v="8"/>
    <x v="1"/>
    <n v="823118"/>
    <d v="2001-06-02T21:00:00"/>
  </r>
  <r>
    <x v="1"/>
    <x v="2"/>
    <x v="1"/>
    <x v="20"/>
    <n v="1300"/>
    <n v="1324393"/>
    <d v="2001-06-01T08:00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181.1"/>
    <d v="2001-06-05T21:00:00"/>
  </r>
  <r>
    <x v="1"/>
    <x v="1"/>
    <x v="1"/>
    <x v="24"/>
    <n v="30000"/>
    <n v="1324394"/>
    <d v="2001-06-01T08:00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175000000000001"/>
    <s v="schwalbach"/>
    <s v="KSTEVEN"/>
    <s v="ENA-IM Mid Central South"/>
    <x v="8"/>
    <x v="1"/>
    <n v="823119"/>
    <d v="2001-06-02T21:00:00"/>
  </r>
  <r>
    <x v="1"/>
    <x v="1"/>
    <x v="1"/>
    <x v="24"/>
    <n v="30000"/>
    <n v="1324395"/>
    <d v="2001-06-01T08:00:49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MIDCONT1"/>
    <s v="PMIMS"/>
    <s v="ENA - IM MKT Central CG"/>
    <x v="8"/>
    <x v="1"/>
    <n v="823124"/>
    <d v="2001-06-02T21:00:00"/>
  </r>
  <r>
    <x v="1"/>
    <x v="1"/>
    <x v="1"/>
    <x v="24"/>
    <n v="15000"/>
    <n v="1324397"/>
    <d v="2001-06-01T08:00:52"/>
    <s v="EnergyUSA-TPC Corp."/>
    <x v="0"/>
    <x v="0"/>
    <x v="0"/>
    <x v="1"/>
    <s v="US Gas Phy Fwd Firm &lt; or = 1Mo "/>
    <s v="US Gas Phy       NGPL STX                02-04Jun01      USD/MM"/>
    <m/>
    <n v="5000"/>
    <x v="0"/>
    <x v="1"/>
    <x v="0"/>
    <n v="3.57"/>
    <s v="scallender"/>
    <s v="TDONOHO"/>
    <s v="ENA - IM Central Gulf"/>
    <x v="8"/>
    <x v="1"/>
    <n v="823125"/>
    <d v="2001-06-02T21:00:00"/>
  </r>
  <r>
    <x v="1"/>
    <x v="1"/>
    <x v="1"/>
    <x v="24"/>
    <n v="23613"/>
    <n v="1324396"/>
    <d v="2001-06-01T08:00:52"/>
    <s v="Coral Energy Resources, L.P."/>
    <x v="0"/>
    <x v="0"/>
    <x v="0"/>
    <x v="1"/>
    <s v="US Gas Phy Fwd Firm &lt; or = 1Mo "/>
    <s v="US Gas Phy       TETCO M3                02-04Jun01      USD/MM"/>
    <n v="7871"/>
    <m/>
    <x v="0"/>
    <x v="1"/>
    <x v="0"/>
    <n v="3.9350000000000001"/>
    <s v="ericgraffp"/>
    <s v="VPIMENOV"/>
    <s v="ENA-IM ME NEW YORK"/>
    <x v="8"/>
    <x v="1"/>
    <n v="823126"/>
    <d v="2001-06-02T21:00:00"/>
  </r>
  <r>
    <x v="1"/>
    <x v="2"/>
    <x v="1"/>
    <x v="20"/>
    <n v="1300"/>
    <n v="1324399"/>
    <d v="2001-06-01T08:00:55"/>
    <s v="Aquila Energy Marketing Corporation"/>
    <x v="0"/>
    <x v="0"/>
    <x v="0"/>
    <x v="2"/>
    <s v="US East Power Phy Fwd Firm"/>
    <s v="US Pwr Phy Firm  TVA Peak                05-30Jun01      USD/MWh"/>
    <n v="50"/>
    <m/>
    <x v="0"/>
    <x v="2"/>
    <x v="0"/>
    <n v="41.5"/>
    <s v="DANMURPHY"/>
    <s v="JKING6"/>
    <s v="ST-SERC"/>
    <x v="7"/>
    <x v="7"/>
    <n v="629182.1"/>
    <d v="2001-06-05T21:00:00"/>
  </r>
  <r>
    <x v="1"/>
    <x v="1"/>
    <x v="1"/>
    <x v="24"/>
    <n v="30000"/>
    <n v="1324400"/>
    <d v="2001-06-01T08:00:5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5"/>
    <s v="kimnorman"/>
    <s v="SPEREIR"/>
    <s v="ENA-IM NE GULF2"/>
    <x v="8"/>
    <x v="1"/>
    <n v="823128"/>
    <d v="2001-06-02T21:00:00"/>
  </r>
  <r>
    <x v="1"/>
    <x v="2"/>
    <x v="1"/>
    <x v="0"/>
    <n v="25"/>
    <n v="1324402"/>
    <d v="2001-06-01T08:00:59"/>
    <s v="PG&amp;E Energy Trading - Power, L.P."/>
    <x v="0"/>
    <x v="0"/>
    <x v="0"/>
    <x v="2"/>
    <s v="US West Power Phy Fwd Firm"/>
    <s v="US Pwr Phy Firm  PALVE Peak              04Jun01         USD/MWh"/>
    <n v="25"/>
    <m/>
    <x v="0"/>
    <x v="2"/>
    <x v="0"/>
    <n v="190"/>
    <s v="georgerada"/>
    <s v="MFISCHE2"/>
    <s v="ST-SW"/>
    <x v="7"/>
    <x v="7"/>
    <n v="629184.1"/>
    <d v="2001-06-04T21:00:00"/>
  </r>
  <r>
    <x v="1"/>
    <x v="2"/>
    <x v="1"/>
    <x v="11"/>
    <n v="250"/>
    <n v="1324401"/>
    <d v="2001-06-01T08:00:59"/>
    <s v="Cinergy Services, Inc."/>
    <x v="0"/>
    <x v="0"/>
    <x v="0"/>
    <x v="2"/>
    <s v="US East Power Phy Fwd Firm"/>
    <s v="US Pwr Phy Firm  Cinergy Peak            11-15Jun01      USD/MWh"/>
    <m/>
    <n v="50"/>
    <x v="0"/>
    <x v="2"/>
    <x v="0"/>
    <n v="33.25"/>
    <s v="DaveWilson"/>
    <s v="CDORLAN"/>
    <s v="ST-ECAR"/>
    <x v="7"/>
    <x v="7"/>
    <n v="629183.1"/>
    <d v="2001-06-11T21:00:00"/>
  </r>
  <r>
    <x v="1"/>
    <x v="1"/>
    <x v="1"/>
    <x v="24"/>
    <n v="30000"/>
    <n v="1324403"/>
    <d v="2001-06-01T08:01:02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149999999999999"/>
    <s v="aepes215"/>
    <s v="ARING"/>
    <s v="ENA-IM NE GULF1"/>
    <x v="8"/>
    <x v="1"/>
    <n v="823129"/>
    <d v="2001-06-02T21:00:00"/>
  </r>
  <r>
    <x v="0"/>
    <x v="1"/>
    <x v="1"/>
    <x v="24"/>
    <n v="30000"/>
    <n v="1324404"/>
    <d v="2001-06-01T08:01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3130"/>
    <d v="2001-06-02T21:00:00"/>
  </r>
  <r>
    <x v="1"/>
    <x v="1"/>
    <x v="1"/>
    <x v="24"/>
    <n v="15000"/>
    <n v="1324405"/>
    <d v="2001-06-01T08:01:06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ADM90884"/>
    <s v="KSTEVEN"/>
    <s v="ENA-IM Mid Central South"/>
    <x v="8"/>
    <x v="1"/>
    <n v="823131"/>
    <d v="2001-06-02T21:00:00"/>
  </r>
  <r>
    <x v="1"/>
    <x v="1"/>
    <x v="1"/>
    <x v="24"/>
    <n v="30000"/>
    <n v="1324406"/>
    <d v="2001-06-01T08:01:08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32"/>
    <d v="2001-06-02T21:00:00"/>
  </r>
  <r>
    <x v="1"/>
    <x v="1"/>
    <x v="1"/>
    <x v="24"/>
    <n v="15000"/>
    <n v="1324408"/>
    <d v="2001-06-01T08:01:10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134"/>
    <d v="2001-06-02T21:00:00"/>
  </r>
  <r>
    <x v="1"/>
    <x v="1"/>
    <x v="1"/>
    <x v="24"/>
    <n v="15000"/>
    <n v="1324407"/>
    <d v="2001-06-01T08:01:1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ADM90884"/>
    <s v="KSTEVEN"/>
    <s v="ENA-IM Mid Central South"/>
    <x v="8"/>
    <x v="1"/>
    <n v="823133"/>
    <d v="2001-06-02T21:00:00"/>
  </r>
  <r>
    <x v="1"/>
    <x v="1"/>
    <x v="1"/>
    <x v="24"/>
    <n v="30000"/>
    <n v="1324409"/>
    <d v="2001-06-01T08:01:11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58"/>
    <s v="pces5038"/>
    <s v="SPEREIR"/>
    <s v="ENA-IM NE GULF3"/>
    <x v="8"/>
    <x v="1"/>
    <n v="823135"/>
    <d v="2001-06-02T21:00:00"/>
  </r>
  <r>
    <x v="1"/>
    <x v="1"/>
    <x v="1"/>
    <x v="24"/>
    <n v="15000"/>
    <n v="1324410"/>
    <d v="2001-06-01T08:01:14"/>
    <s v="Texex Energy Partners Ltd."/>
    <x v="0"/>
    <x v="0"/>
    <x v="0"/>
    <x v="1"/>
    <s v="US Gas Phy Fwd Firm &lt; or = 1Mo "/>
    <s v="US Gas Phy       Transco Z6 NY           02-04Jun01      USD/MM"/>
    <n v="5000"/>
    <m/>
    <x v="0"/>
    <x v="1"/>
    <x v="0"/>
    <n v="3.9350000000000001"/>
    <s v="texexener"/>
    <s v="VPIMENOV"/>
    <s v="ENA-IM ME NEW YORK"/>
    <x v="8"/>
    <x v="1"/>
    <n v="823136"/>
    <d v="2001-06-02T21:00:00"/>
  </r>
  <r>
    <x v="1"/>
    <x v="1"/>
    <x v="0"/>
    <x v="5"/>
    <n v="92800"/>
    <n v="1324411"/>
    <d v="2001-06-01T08:01:16"/>
    <s v="Dynegy Marketing and Trade"/>
    <x v="0"/>
    <x v="0"/>
    <x v="0"/>
    <x v="1"/>
    <s v="US Gas Fin Swap"/>
    <s v="US Gas Daily     HHub                    02-30Jun01      USD/MM"/>
    <n v="3200"/>
    <m/>
    <x v="0"/>
    <x v="1"/>
    <x v="0"/>
    <n v="3.7450000000000001"/>
    <s v="SANDBERG"/>
    <s v="PKEAVEY"/>
    <s v="G-DAILY-EST"/>
    <x v="1"/>
    <x v="1"/>
    <s v="VD8759.1"/>
    <d v="2001-06-02T21:00:00"/>
  </r>
  <r>
    <x v="1"/>
    <x v="1"/>
    <x v="1"/>
    <x v="24"/>
    <n v="15000"/>
    <n v="1324412"/>
    <d v="2001-06-01T08:01:18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137"/>
    <d v="2001-06-02T21:00:00"/>
  </r>
  <r>
    <x v="1"/>
    <x v="1"/>
    <x v="1"/>
    <x v="24"/>
    <n v="7500"/>
    <n v="1324413"/>
    <d v="2001-06-01T08:01:19"/>
    <s v="Cargill Energy, a division of Cargill, Incorporated"/>
    <x v="0"/>
    <x v="0"/>
    <x v="0"/>
    <x v="1"/>
    <s v="US Gas Phy Fwd Firm &lt; or = 1Mo "/>
    <s v="US Gas Phy       PEPL Pool               02-04Jun01      USD/MM"/>
    <m/>
    <n v="2500"/>
    <x v="0"/>
    <x v="1"/>
    <x v="0"/>
    <n v="3.56"/>
    <s v="ADM90884"/>
    <s v="KSTEVEN"/>
    <s v="ENA-IM Mid Central South"/>
    <x v="8"/>
    <x v="1"/>
    <n v="823138"/>
    <d v="2001-06-02T21:00:00"/>
  </r>
  <r>
    <x v="1"/>
    <x v="1"/>
    <x v="0"/>
    <x v="26"/>
    <n v="755000"/>
    <n v="1324414"/>
    <d v="2001-06-01T08:01:22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5"/>
    <s v="ADM49438"/>
    <s v="JARNOLD"/>
    <s v="NG-Price"/>
    <x v="1"/>
    <x v="1"/>
    <s v="VD8760.1"/>
    <d v="2001-11-01T00:00:00"/>
  </r>
  <r>
    <x v="1"/>
    <x v="1"/>
    <x v="1"/>
    <x v="5"/>
    <n v="145000"/>
    <n v="1324415"/>
    <d v="2001-06-01T08:01:23"/>
    <s v="Texaco Natural Gas Inc."/>
    <x v="0"/>
    <x v="0"/>
    <x v="0"/>
    <x v="1"/>
    <s v="US Gas Phy Fwd Firm &lt; or = 1Mo "/>
    <s v="US Gas Phy       Dom SP TT               02-30Jun01      USD/MM"/>
    <n v="5000"/>
    <m/>
    <x v="0"/>
    <x v="1"/>
    <x v="0"/>
    <n v="3.92"/>
    <s v="waggonerva"/>
    <s v="SHENDRI"/>
    <s v="ENA-IM ME CNG"/>
    <x v="8"/>
    <x v="1"/>
    <n v="823139"/>
    <d v="2001-06-02T21:00:00"/>
  </r>
  <r>
    <x v="1"/>
    <x v="2"/>
    <x v="1"/>
    <x v="0"/>
    <n v="25"/>
    <n v="1324417"/>
    <d v="2001-06-01T08:01:25"/>
    <s v="American Electric Power Service Corporation"/>
    <x v="0"/>
    <x v="0"/>
    <x v="0"/>
    <x v="2"/>
    <s v="US West Power Phy Fwd Firm"/>
    <s v="US Pwr Phy Firm  Mid-C Peak              04Jun01         USD/MWh"/>
    <n v="25"/>
    <m/>
    <x v="0"/>
    <x v="2"/>
    <x v="0"/>
    <n v="150"/>
    <s v="aepsvc124"/>
    <s v="DSCHOLT"/>
    <s v="ST-NW"/>
    <x v="7"/>
    <x v="7"/>
    <n v="629185.1"/>
    <d v="2001-06-04T21:00:00"/>
  </r>
  <r>
    <x v="1"/>
    <x v="1"/>
    <x v="1"/>
    <x v="24"/>
    <n v="15000"/>
    <n v="1324419"/>
    <d v="2001-06-01T08:01:2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ikepowers"/>
    <s v="TDONOHO"/>
    <s v="ENA - IM Central Gulf"/>
    <x v="8"/>
    <x v="1"/>
    <n v="823140"/>
    <d v="2001-06-02T21:00:00"/>
  </r>
  <r>
    <x v="1"/>
    <x v="2"/>
    <x v="1"/>
    <x v="0"/>
    <n v="25"/>
    <n v="1324420"/>
    <d v="2001-06-01T08:01:31"/>
    <s v="American Electric Power Service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epsvc134"/>
    <s v="MFISCHE2"/>
    <s v="ST-SW"/>
    <x v="7"/>
    <x v="7"/>
    <n v="629187.1"/>
    <d v="2001-06-04T21:00:00"/>
  </r>
  <r>
    <x v="1"/>
    <x v="2"/>
    <x v="1"/>
    <x v="3"/>
    <n v="50"/>
    <n v="1324421"/>
    <d v="2001-06-01T08:01:45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188.1"/>
    <d v="2001-06-03T21:00:00"/>
  </r>
  <r>
    <x v="1"/>
    <x v="1"/>
    <x v="1"/>
    <x v="24"/>
    <n v="15000"/>
    <n v="1324422"/>
    <d v="2001-06-01T08:01:50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8450000000000002"/>
    <s v="pces5126"/>
    <s v="SHENDRI"/>
    <s v="ENA-IM ME CNG"/>
    <x v="8"/>
    <x v="1"/>
    <n v="823141"/>
    <d v="2001-06-02T21:00:00"/>
  </r>
  <r>
    <x v="1"/>
    <x v="1"/>
    <x v="0"/>
    <x v="7"/>
    <n v="150000"/>
    <n v="1324423"/>
    <d v="2001-06-01T08:02:11"/>
    <s v="Virginia Power Energy Marketing, Inc."/>
    <x v="0"/>
    <x v="0"/>
    <x v="0"/>
    <x v="1"/>
    <s v="US Gas Fin BasisSwap"/>
    <s v="US Gas Basis     Transco Z6 NY           Sep01           USD/MM"/>
    <n v="5000"/>
    <m/>
    <x v="0"/>
    <x v="1"/>
    <x v="0"/>
    <n v="0.37"/>
    <s v="ADM40684"/>
    <s v="BMCKAY"/>
    <s v="FT-NY"/>
    <x v="1"/>
    <x v="1"/>
    <s v="VD8762.1"/>
    <d v="2001-09-01T21:00:00"/>
  </r>
  <r>
    <x v="1"/>
    <x v="1"/>
    <x v="1"/>
    <x v="24"/>
    <n v="30000"/>
    <n v="1324424"/>
    <d v="2001-06-01T08:02:13"/>
    <s v="El Paso Merchant Energy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s v="EPMELPwlh"/>
    <s v="SHENDRI"/>
    <s v="ENA-IM ME CNG"/>
    <x v="8"/>
    <x v="1"/>
    <n v="823144"/>
    <d v="2001-06-02T21:00:00"/>
  </r>
  <r>
    <x v="1"/>
    <x v="1"/>
    <x v="1"/>
    <x v="24"/>
    <n v="30000"/>
    <n v="1324425"/>
    <d v="2001-06-01T08:02:17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350000000000001"/>
    <s v="LANCEMCW"/>
    <s v="VPIMENOV"/>
    <s v="ENA-IM ME NEW YORK"/>
    <x v="8"/>
    <x v="1"/>
    <n v="823164"/>
    <d v="2001-06-02T21:00:00"/>
  </r>
  <r>
    <x v="1"/>
    <x v="2"/>
    <x v="0"/>
    <x v="7"/>
    <n v="1500"/>
    <n v="1324426"/>
    <d v="2001-06-01T08:02:18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25"/>
    <s v="lindberg"/>
    <s v="DDAVIS"/>
    <s v="LT-New England"/>
    <x v="7"/>
    <x v="1"/>
    <n v="629189.1"/>
    <d v="2001-09-01T21:00:00"/>
  </r>
  <r>
    <x v="1"/>
    <x v="2"/>
    <x v="1"/>
    <x v="20"/>
    <n v="1300"/>
    <n v="1324427"/>
    <d v="2001-06-01T08:02:19"/>
    <s v="Aquila Energy Marketing Corporation"/>
    <x v="0"/>
    <x v="0"/>
    <x v="0"/>
    <x v="2"/>
    <s v="US East Power Phy Fwd Firm"/>
    <s v="US Pwr Phy Firm  Entergy Peak            05-30Jun01      USD/MWh"/>
    <m/>
    <n v="50"/>
    <x v="0"/>
    <x v="2"/>
    <x v="0"/>
    <n v="47.5"/>
    <s v="DANMURPHY"/>
    <s v="MCARSON2"/>
    <s v="ST-SPP"/>
    <x v="7"/>
    <x v="7"/>
    <n v="629190.1"/>
    <d v="2001-06-05T21:00:00"/>
  </r>
  <r>
    <x v="1"/>
    <x v="1"/>
    <x v="0"/>
    <x v="26"/>
    <n v="755000"/>
    <n v="1324430"/>
    <d v="2001-06-01T08:02:24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2549999999999999"/>
    <s v="aepes214"/>
    <s v="JARNOLD"/>
    <s v="NG-Price"/>
    <x v="1"/>
    <x v="1"/>
    <s v="VD8763.1"/>
    <d v="2001-11-01T00:00:00"/>
  </r>
  <r>
    <x v="1"/>
    <x v="2"/>
    <x v="1"/>
    <x v="3"/>
    <n v="50"/>
    <n v="1324429"/>
    <d v="2001-06-01T08:02:24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191.1"/>
    <d v="2001-06-03T21:00:00"/>
  </r>
  <r>
    <x v="1"/>
    <x v="1"/>
    <x v="1"/>
    <x v="24"/>
    <n v="30000"/>
    <n v="1324428"/>
    <d v="2001-06-01T08:02:2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2"/>
    <s v="ARING"/>
    <s v="ENA-IM NE GULF1"/>
    <x v="8"/>
    <x v="1"/>
    <n v="823165"/>
    <d v="2001-06-02T21:00:00"/>
  </r>
  <r>
    <x v="1"/>
    <x v="2"/>
    <x v="1"/>
    <x v="20"/>
    <n v="1300"/>
    <n v="1324431"/>
    <d v="2001-06-01T08:02:25"/>
    <s v="Reliant Energy Services, Inc."/>
    <x v="0"/>
    <x v="0"/>
    <x v="0"/>
    <x v="2"/>
    <s v="US East Power Phy Fwd Firm"/>
    <s v="US Pwr Phy Firm  TVA Peak                05-30Jun01      USD/MWh"/>
    <m/>
    <n v="50"/>
    <x v="0"/>
    <x v="2"/>
    <x v="0"/>
    <n v="42"/>
    <s v="yhoulihan"/>
    <s v="JKING6"/>
    <s v="ST-SERC"/>
    <x v="7"/>
    <x v="7"/>
    <n v="629192.1"/>
    <d v="2001-06-05T21:00:00"/>
  </r>
  <r>
    <x v="1"/>
    <x v="1"/>
    <x v="1"/>
    <x v="24"/>
    <n v="15000"/>
    <n v="1324432"/>
    <d v="2001-06-01T08:02:26"/>
    <s v="Texex Energy Partners Ltd."/>
    <x v="0"/>
    <x v="0"/>
    <x v="0"/>
    <x v="1"/>
    <s v="US Gas Phy Fwd Firm &lt; or = 1Mo "/>
    <s v="US Gas Phy       TENN Z-0                02-04Jun01      USD/MM"/>
    <n v="5000"/>
    <m/>
    <x v="0"/>
    <x v="1"/>
    <x v="0"/>
    <n v="3.55"/>
    <s v="texexener"/>
    <s v="SNEAL"/>
    <s v="ENA-IM NE GULF3"/>
    <x v="8"/>
    <x v="1"/>
    <n v="823166"/>
    <d v="2001-06-02T21:00:00"/>
  </r>
  <r>
    <x v="1"/>
    <x v="1"/>
    <x v="1"/>
    <x v="24"/>
    <n v="30000"/>
    <n v="1324433"/>
    <d v="2001-06-01T08:02:31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167"/>
    <d v="2001-06-02T21:00:00"/>
  </r>
  <r>
    <x v="0"/>
    <x v="0"/>
    <x v="0"/>
    <x v="0"/>
    <n v="1"/>
    <n v="1324434"/>
    <d v="2001-06-01T08:02:32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72"/>
    <s v="msquires"/>
    <s v="BMARCHAN"/>
    <s v="Enron Metals Trading System"/>
    <x v="0"/>
    <x v="0"/>
    <n v="2163672"/>
    <m/>
  </r>
  <r>
    <x v="1"/>
    <x v="1"/>
    <x v="1"/>
    <x v="24"/>
    <n v="15000"/>
    <n v="1324435"/>
    <d v="2001-06-01T08:02:35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scallender"/>
    <s v="JWILLI13"/>
    <s v="ENA - IM Mkt Central MICH"/>
    <x v="8"/>
    <x v="1"/>
    <n v="823168"/>
    <d v="2001-06-02T21:00:00"/>
  </r>
  <r>
    <x v="1"/>
    <x v="1"/>
    <x v="1"/>
    <x v="24"/>
    <n v="5703"/>
    <n v="1324436"/>
    <d v="2001-06-01T08:02:40"/>
    <s v="MidAmerican Energy Company"/>
    <x v="0"/>
    <x v="0"/>
    <x v="0"/>
    <x v="1"/>
    <s v="US Gas Phy Fwd Firm &lt; or = 1Mo "/>
    <s v="US Gas Phy       NNG Demarc              02-04Jun01      USD/MM"/>
    <n v="1901"/>
    <m/>
    <x v="0"/>
    <x v="1"/>
    <x v="0"/>
    <n v="3.5375000000000001"/>
    <s v="SCOTTWIR"/>
    <s v="KSTEVEN"/>
    <s v="ENA-IM Mid Central South"/>
    <x v="8"/>
    <x v="1"/>
    <n v="823169"/>
    <d v="2001-06-02T21:00:00"/>
  </r>
  <r>
    <x v="1"/>
    <x v="1"/>
    <x v="1"/>
    <x v="24"/>
    <n v="30000"/>
    <n v="1324437"/>
    <d v="2001-06-01T08:02:49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1"/>
    <d v="2001-06-02T21:00:00"/>
  </r>
  <r>
    <x v="1"/>
    <x v="1"/>
    <x v="1"/>
    <x v="24"/>
    <n v="30000"/>
    <n v="1324438"/>
    <d v="2001-06-01T08:02:49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170"/>
    <d v="2001-06-02T21:00:00"/>
  </r>
  <r>
    <x v="1"/>
    <x v="1"/>
    <x v="1"/>
    <x v="24"/>
    <n v="18000"/>
    <n v="1324439"/>
    <d v="2001-06-01T08:02:49"/>
    <s v="New Jersey Natural Gas Company"/>
    <x v="0"/>
    <x v="0"/>
    <x v="0"/>
    <x v="1"/>
    <s v="US Gas Phy Fwd Firm &lt; or = 1Mo "/>
    <s v="US Gas Phy       TranscoZ6NNY            02-04Jun01      USD/MM"/>
    <m/>
    <n v="6000"/>
    <x v="0"/>
    <x v="1"/>
    <x v="0"/>
    <n v="3.94"/>
    <n v="12867107"/>
    <s v="VPIMENOV"/>
    <s v="ENA-IM ME NEW YORK"/>
    <x v="8"/>
    <x v="1"/>
    <n v="823173"/>
    <d v="2001-06-02T21:00:00"/>
  </r>
  <r>
    <x v="1"/>
    <x v="1"/>
    <x v="1"/>
    <x v="24"/>
    <n v="9000"/>
    <n v="1324440"/>
    <d v="2001-06-01T08:02:50"/>
    <s v="PG&amp;E Energy Trading-Gas Corporation"/>
    <x v="0"/>
    <x v="0"/>
    <x v="0"/>
    <x v="1"/>
    <s v="US Gas Phy Fwd Firm &lt; or = 1Mo "/>
    <s v="US Gas Phy       NNG Ventura             02-04Jun01      USD/MM"/>
    <m/>
    <n v="3000"/>
    <x v="0"/>
    <x v="1"/>
    <x v="0"/>
    <n v="3.5249999999999999"/>
    <s v="perryperg"/>
    <s v="KSTEVEN"/>
    <s v="ENA-IM Mid Central South"/>
    <x v="8"/>
    <x v="1"/>
    <n v="823172"/>
    <d v="2001-06-02T21:00:00"/>
  </r>
  <r>
    <x v="1"/>
    <x v="1"/>
    <x v="1"/>
    <x v="24"/>
    <n v="30000"/>
    <n v="1324441"/>
    <d v="2001-06-01T08:02:53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74"/>
    <d v="2001-06-02T21:00:00"/>
  </r>
  <r>
    <x v="1"/>
    <x v="1"/>
    <x v="1"/>
    <x v="24"/>
    <n v="30000"/>
    <n v="1324442"/>
    <d v="2001-06-01T08:02:55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5"/>
    <d v="2001-06-02T21:00:00"/>
  </r>
  <r>
    <x v="1"/>
    <x v="2"/>
    <x v="1"/>
    <x v="0"/>
    <n v="25"/>
    <n v="1324443"/>
    <d v="2001-06-01T08:03:0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193.1"/>
    <d v="2001-06-04T21:00:00"/>
  </r>
  <r>
    <x v="1"/>
    <x v="1"/>
    <x v="1"/>
    <x v="24"/>
    <n v="30000"/>
    <n v="1324444"/>
    <d v="2001-06-01T08:03:04"/>
    <s v="Sempra Energy Trading Corp."/>
    <x v="0"/>
    <x v="0"/>
    <x v="0"/>
    <x v="1"/>
    <s v="US Gas Phy Fwd Firm &lt; or = 1Mo "/>
    <s v="US Gas Phy       EPNG SoCal Topk         02-04Jun01      USD/MM"/>
    <m/>
    <n v="10000"/>
    <x v="0"/>
    <x v="1"/>
    <x v="0"/>
    <n v="7.9"/>
    <s v="ramcharger"/>
    <s v="JTHOLT"/>
    <s v="ENA - IM West"/>
    <x v="8"/>
    <x v="1"/>
    <n v="823176"/>
    <d v="2001-06-02T21:00:00"/>
  </r>
  <r>
    <x v="1"/>
    <x v="1"/>
    <x v="1"/>
    <x v="24"/>
    <n v="30000"/>
    <n v="1324445"/>
    <d v="2001-06-01T08:03:12"/>
    <s v="Coral Energy Resources, L.P."/>
    <x v="0"/>
    <x v="0"/>
    <x v="0"/>
    <x v="1"/>
    <s v="US Gas Phy Fwd Firm &lt; or = 1Mo "/>
    <s v="US Gas Phy       Transco Z6 NY           02-04Jun01      USD/MM"/>
    <m/>
    <n v="10000"/>
    <x v="0"/>
    <x v="1"/>
    <x v="0"/>
    <n v="3.9449999999999998"/>
    <s v="ericgraffp"/>
    <s v="VPIMENOV"/>
    <s v="ENA-IM ME NEW YORK"/>
    <x v="8"/>
    <x v="1"/>
    <n v="823177"/>
    <d v="2001-06-02T21:00:00"/>
  </r>
  <r>
    <x v="1"/>
    <x v="1"/>
    <x v="1"/>
    <x v="24"/>
    <n v="30000"/>
    <n v="1324446"/>
    <d v="2001-06-01T08:03:13"/>
    <s v="El Paso Merchant Energy, L.P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EPMELPrdm"/>
    <s v="JTHOLT"/>
    <s v="ENA - IM West"/>
    <x v="8"/>
    <x v="1"/>
    <n v="823178"/>
    <d v="2001-06-02T21:00:00"/>
  </r>
  <r>
    <x v="1"/>
    <x v="2"/>
    <x v="1"/>
    <x v="0"/>
    <n v="50"/>
    <n v="1324447"/>
    <d v="2001-06-01T08:03:14"/>
    <s v="Reliant Energy Services, Inc.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cmcnally"/>
    <s v="JQUENET"/>
    <s v="ST-PJM"/>
    <x v="7"/>
    <x v="7"/>
    <n v="629194.1"/>
    <d v="2001-06-04T21:00:00"/>
  </r>
  <r>
    <x v="1"/>
    <x v="1"/>
    <x v="1"/>
    <x v="24"/>
    <n v="15000"/>
    <n v="1324448"/>
    <d v="2001-06-01T08:03:1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Lutzchris"/>
    <s v="JWILLI13"/>
    <s v="ENA - IM Mkt Central MICH"/>
    <x v="8"/>
    <x v="1"/>
    <n v="823179"/>
    <d v="2001-06-02T21:00:00"/>
  </r>
  <r>
    <x v="1"/>
    <x v="1"/>
    <x v="1"/>
    <x v="24"/>
    <n v="15000"/>
    <n v="1324449"/>
    <d v="2001-06-01T08:03:2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BRADLEY"/>
    <s v="JWILLI13"/>
    <s v="ENA - IM Mkt Central MICH"/>
    <x v="8"/>
    <x v="1"/>
    <n v="823180"/>
    <d v="2001-06-02T21:00:00"/>
  </r>
  <r>
    <x v="0"/>
    <x v="1"/>
    <x v="1"/>
    <x v="24"/>
    <n v="30000"/>
    <n v="1324450"/>
    <d v="2001-06-01T08:03:2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181"/>
    <d v="2001-06-02T21:00:00"/>
  </r>
  <r>
    <x v="1"/>
    <x v="1"/>
    <x v="1"/>
    <x v="24"/>
    <n v="30000"/>
    <n v="1324451"/>
    <d v="2001-06-01T08:03:22"/>
    <s v="Cook Inlet Energy Supply L.L.C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WESTDESK1"/>
    <s v="JTHOLT"/>
    <s v="ENA - IM West"/>
    <x v="8"/>
    <x v="1"/>
    <n v="823182"/>
    <d v="2001-06-02T21:00:00"/>
  </r>
  <r>
    <x v="1"/>
    <x v="1"/>
    <x v="0"/>
    <x v="5"/>
    <n v="145000"/>
    <n v="1324453"/>
    <d v="2001-06-01T08:03:27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5"/>
    <s v="DANIELCOWL"/>
    <s v="PKEAVEY"/>
    <s v="G-DAILY-EST"/>
    <x v="1"/>
    <x v="1"/>
    <s v="VD8764.1"/>
    <d v="2001-06-02T21:00:00"/>
  </r>
  <r>
    <x v="1"/>
    <x v="1"/>
    <x v="1"/>
    <x v="24"/>
    <n v="15000"/>
    <n v="1324452"/>
    <d v="2001-06-01T08:03:27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9"/>
    <s v="DAVSMITH"/>
    <s v="JTHOLT"/>
    <s v="ENA - IM West"/>
    <x v="8"/>
    <x v="1"/>
    <n v="823183"/>
    <d v="2001-06-02T21:00:00"/>
  </r>
  <r>
    <x v="1"/>
    <x v="1"/>
    <x v="1"/>
    <x v="24"/>
    <n v="30000"/>
    <n v="1324454"/>
    <d v="2001-06-01T08:03:28"/>
    <s v="AEP Energy Services, Inc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aepes217"/>
    <s v="JTHOLT"/>
    <s v="ENA - IM West"/>
    <x v="8"/>
    <x v="1"/>
    <n v="823184"/>
    <d v="2001-06-02T21:00:00"/>
  </r>
  <r>
    <x v="0"/>
    <x v="1"/>
    <x v="1"/>
    <x v="24"/>
    <n v="30000"/>
    <n v="1324455"/>
    <d v="2001-06-01T08:03:41"/>
    <s v="PG&amp;E Energy Trading, Canada Corporation"/>
    <x v="0"/>
    <x v="0"/>
    <x v="0"/>
    <x v="1"/>
    <s v="CAN Gas Phy Fwd Firm East &lt; or = 1Mo"/>
    <s v="CAN Gas Phy      Parkway                 02-04Jun01      USD/MM"/>
    <n v="10000"/>
    <m/>
    <x v="0"/>
    <x v="1"/>
    <x v="0"/>
    <n v="3.9049999999999998"/>
    <s v="ADM54361"/>
    <s v="MCUILLA"/>
    <s v="ENA - IM Ontario"/>
    <x v="8"/>
    <x v="1"/>
    <n v="823185"/>
    <d v="2001-06-02T21:00:00"/>
  </r>
  <r>
    <x v="1"/>
    <x v="1"/>
    <x v="1"/>
    <x v="24"/>
    <n v="15000"/>
    <n v="1324456"/>
    <d v="2001-06-01T08:03:46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TMVKES01"/>
    <s v="TDONOHO"/>
    <s v="ENA - IM Central Gulf"/>
    <x v="8"/>
    <x v="1"/>
    <n v="823186"/>
    <d v="2001-06-02T21:00:00"/>
  </r>
  <r>
    <x v="1"/>
    <x v="1"/>
    <x v="1"/>
    <x v="24"/>
    <n v="15000"/>
    <n v="1324457"/>
    <d v="2001-06-01T08:03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MVKES01"/>
    <s v="KSTEVEN"/>
    <s v="ENA-IM Mid Central South"/>
    <x v="8"/>
    <x v="1"/>
    <n v="823188"/>
    <d v="2001-06-02T21:00:00"/>
  </r>
  <r>
    <x v="1"/>
    <x v="1"/>
    <x v="1"/>
    <x v="24"/>
    <n v="6990"/>
    <n v="1324458"/>
    <d v="2001-06-01T08:03:52"/>
    <s v="TransCanada Energy Marketing USA, Inc."/>
    <x v="0"/>
    <x v="0"/>
    <x v="0"/>
    <x v="1"/>
    <s v="US Gas Phy Fwd Firm &lt; or = 1Mo "/>
    <s v="US Gas Phy       NGPL Midcont            02-04Jun01      USD/MM"/>
    <n v="2330"/>
    <m/>
    <x v="0"/>
    <x v="1"/>
    <x v="0"/>
    <n v="3.5350000000000001"/>
    <s v="cscharton"/>
    <s v="KSTEVEN"/>
    <s v="ENA-IM Mid Central South"/>
    <x v="8"/>
    <x v="1"/>
    <n v="823189"/>
    <d v="2001-06-02T21:00:00"/>
  </r>
  <r>
    <x v="1"/>
    <x v="2"/>
    <x v="1"/>
    <x v="7"/>
    <n v="1500"/>
    <n v="1324459"/>
    <d v="2001-06-01T08:03:54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AROSENBERG"/>
    <s v="DDAVIS"/>
    <s v="LT-PJM"/>
    <x v="7"/>
    <x v="7"/>
    <n v="629195.1"/>
    <d v="2001-09-01T14:12:00"/>
  </r>
  <r>
    <x v="1"/>
    <x v="2"/>
    <x v="1"/>
    <x v="3"/>
    <n v="50"/>
    <n v="1324462"/>
    <d v="2001-06-01T08:04:01"/>
    <s v="City of Redding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PEON1959"/>
    <s v="CMALLOR"/>
    <s v="ST-CA"/>
    <x v="7"/>
    <x v="7"/>
    <n v="629196.1"/>
    <d v="2001-06-03T21:00:00"/>
  </r>
  <r>
    <x v="0"/>
    <x v="1"/>
    <x v="1"/>
    <x v="24"/>
    <n v="30000"/>
    <n v="1324463"/>
    <d v="2001-06-01T08:04:04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190"/>
    <d v="2001-06-02T21:00:00"/>
  </r>
  <r>
    <x v="1"/>
    <x v="1"/>
    <x v="1"/>
    <x v="24"/>
    <n v="30000"/>
    <n v="1324464"/>
    <d v="2001-06-01T08:04:0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benharner"/>
    <s v="PMIMS"/>
    <s v="ENA - IM MKT Central CG"/>
    <x v="8"/>
    <x v="1"/>
    <n v="823191"/>
    <d v="2001-06-02T21:00:00"/>
  </r>
  <r>
    <x v="1"/>
    <x v="2"/>
    <x v="1"/>
    <x v="0"/>
    <n v="25"/>
    <n v="1324466"/>
    <d v="2001-06-01T08:04:13"/>
    <s v="Public Service Company Of Colorado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DM68727"/>
    <s v="MFISCHE2"/>
    <s v="ST-SW"/>
    <x v="7"/>
    <x v="7"/>
    <n v="629197.1"/>
    <d v="2001-06-04T21:00:00"/>
  </r>
  <r>
    <x v="1"/>
    <x v="1"/>
    <x v="1"/>
    <x v="24"/>
    <n v="15000"/>
    <n v="1324465"/>
    <d v="2001-06-01T08:04:13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192"/>
    <d v="2001-06-02T21:00:00"/>
  </r>
  <r>
    <x v="1"/>
    <x v="2"/>
    <x v="1"/>
    <x v="7"/>
    <n v="1500"/>
    <n v="1324467"/>
    <d v="2001-06-01T08:04:15"/>
    <s v="BP Energy Company"/>
    <x v="0"/>
    <x v="0"/>
    <x v="0"/>
    <x v="2"/>
    <s v="US East Power Phy Fwd Firm"/>
    <s v="US Pwr Phy Firm  Cinergy Peak            Sep01           USD/MWh"/>
    <n v="50"/>
    <m/>
    <x v="0"/>
    <x v="2"/>
    <x v="0"/>
    <n v="36"/>
    <s v="Roseyehuda"/>
    <s v="FSTURM"/>
    <s v="ST-ECAR"/>
    <x v="7"/>
    <x v="7"/>
    <n v="629198.1"/>
    <d v="2001-09-01T17:11:00"/>
  </r>
  <r>
    <x v="0"/>
    <x v="0"/>
    <x v="0"/>
    <x v="0"/>
    <n v="7"/>
    <n v="1324470"/>
    <d v="2001-06-01T08:04:19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chashastie"/>
    <s v="BMARCHAN"/>
    <s v="Enron Metals Trading System"/>
    <x v="0"/>
    <x v="0"/>
    <n v="2163687"/>
    <m/>
  </r>
  <r>
    <x v="0"/>
    <x v="1"/>
    <x v="1"/>
    <x v="24"/>
    <n v="30000"/>
    <n v="1324471"/>
    <d v="2001-06-01T08:04:23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3193"/>
    <d v="2001-06-02T21:00:00"/>
  </r>
  <r>
    <x v="1"/>
    <x v="1"/>
    <x v="0"/>
    <x v="26"/>
    <n v="755000"/>
    <n v="1324472"/>
    <d v="2001-06-01T08:04:26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26"/>
    <s v="BIGBRADLY"/>
    <s v="JARNOLD"/>
    <s v="NG-Price"/>
    <x v="1"/>
    <x v="1"/>
    <s v="VD8769.1"/>
    <d v="2001-11-01T00:00:00"/>
  </r>
  <r>
    <x v="1"/>
    <x v="2"/>
    <x v="1"/>
    <x v="0"/>
    <n v="25"/>
    <n v="1324473"/>
    <d v="2001-06-01T08:04:29"/>
    <s v="City of Santa Clara California, Silicon Valley Power"/>
    <x v="0"/>
    <x v="0"/>
    <x v="0"/>
    <x v="2"/>
    <s v="US West Power Phy Fwd Firm"/>
    <s v="US Pwr Phy Firm  PALVE Peak              04Jun01         USD/MWh"/>
    <n v="25"/>
    <m/>
    <x v="0"/>
    <x v="2"/>
    <x v="0"/>
    <n v="185"/>
    <s v="KENSIMMS"/>
    <s v="MFISCHE2"/>
    <s v="ST-SW"/>
    <x v="7"/>
    <x v="7"/>
    <n v="629199.1"/>
    <d v="2001-06-04T21:00:00"/>
  </r>
  <r>
    <x v="1"/>
    <x v="2"/>
    <x v="1"/>
    <x v="0"/>
    <n v="25"/>
    <n v="1324474"/>
    <d v="2001-06-01T08:04:32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ADM07644"/>
    <s v="JRICHTE"/>
    <s v="ST-CA"/>
    <x v="7"/>
    <x v="7"/>
    <n v="629201.1"/>
    <d v="2001-06-04T21:00:00"/>
  </r>
  <r>
    <x v="1"/>
    <x v="1"/>
    <x v="1"/>
    <x v="24"/>
    <n v="4500"/>
    <n v="1324475"/>
    <d v="2001-06-01T08:04:37"/>
    <s v="Tenaska Marketing Ventures"/>
    <x v="0"/>
    <x v="0"/>
    <x v="0"/>
    <x v="1"/>
    <s v="US Gas Phy Fwd Firm &lt; or = 1Mo "/>
    <s v="US Gas Phy       TGT Z-SL                02-04Jun01      USD/MM"/>
    <n v="1500"/>
    <m/>
    <x v="0"/>
    <x v="1"/>
    <x v="0"/>
    <n v="3.64"/>
    <s v="TMVJDG01"/>
    <s v="SPEREIR"/>
    <s v="ENA-IM NE GULF2"/>
    <x v="8"/>
    <x v="1"/>
    <n v="823194"/>
    <d v="2001-06-02T21:00:00"/>
  </r>
  <r>
    <x v="1"/>
    <x v="2"/>
    <x v="1"/>
    <x v="3"/>
    <n v="50"/>
    <n v="1324476"/>
    <d v="2001-06-01T08:04:39"/>
    <s v="AES NewEnergy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ADM07644"/>
    <s v="CMALLOR"/>
    <s v="ST-CA"/>
    <x v="7"/>
    <x v="7"/>
    <n v="629202.1"/>
    <d v="2001-06-03T21:00:00"/>
  </r>
  <r>
    <x v="1"/>
    <x v="2"/>
    <x v="1"/>
    <x v="3"/>
    <n v="50"/>
    <n v="1324477"/>
    <d v="2001-06-01T08:04:40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epsvc124"/>
    <s v="CMALLOR"/>
    <s v="ST-CA"/>
    <x v="7"/>
    <x v="7"/>
    <n v="629203.1"/>
    <d v="2001-06-03T21:00:00"/>
  </r>
  <r>
    <x v="1"/>
    <x v="1"/>
    <x v="1"/>
    <x v="24"/>
    <n v="30000"/>
    <n v="1324478"/>
    <d v="2001-06-01T08:04:42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TMVKES01"/>
    <s v="TDONOHO"/>
    <s v="ENA - IM Central Gulf"/>
    <x v="8"/>
    <x v="1"/>
    <n v="823195"/>
    <d v="2001-06-02T21:00:00"/>
  </r>
  <r>
    <x v="1"/>
    <x v="1"/>
    <x v="1"/>
    <x v="24"/>
    <n v="15000"/>
    <n v="1324479"/>
    <d v="2001-06-01T08:04:47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197"/>
    <d v="2001-06-02T21:00:00"/>
  </r>
  <r>
    <x v="1"/>
    <x v="1"/>
    <x v="0"/>
    <x v="7"/>
    <n v="300000"/>
    <n v="1324480"/>
    <d v="2001-06-01T08:04:48"/>
    <s v="J. Aron &amp; Company"/>
    <x v="0"/>
    <x v="0"/>
    <x v="0"/>
    <x v="1"/>
    <s v="US Gas Fin BasisSwap"/>
    <s v="US Gas Basis     EP Permian              Sep01           USD/MM"/>
    <n v="10000"/>
    <m/>
    <x v="0"/>
    <x v="1"/>
    <x v="0"/>
    <n v="-1.4999999999999999E-2"/>
    <s v="ritanagle"/>
    <s v="EBASS"/>
    <s v="FT-Texas"/>
    <x v="1"/>
    <x v="1"/>
    <s v="VD8770.1"/>
    <d v="2001-09-01T21:00:00"/>
  </r>
  <r>
    <x v="1"/>
    <x v="1"/>
    <x v="0"/>
    <x v="1"/>
    <n v="310000"/>
    <n v="1324482"/>
    <d v="2001-06-01T08:04:51"/>
    <s v="J. Aron &amp; Company"/>
    <x v="0"/>
    <x v="0"/>
    <x v="0"/>
    <x v="1"/>
    <s v="US Gas Fin BasisSwap"/>
    <s v="US Gas Basis     EP Permian              Oct01           USD/MM"/>
    <n v="10000"/>
    <m/>
    <x v="0"/>
    <x v="1"/>
    <x v="0"/>
    <n v="-0.04"/>
    <s v="ritanagle"/>
    <s v="EBASS"/>
    <s v="FT-Texas"/>
    <x v="1"/>
    <x v="1"/>
    <s v="VD8771.1"/>
    <d v="2001-10-01T21:00:00"/>
  </r>
  <r>
    <x v="1"/>
    <x v="1"/>
    <x v="1"/>
    <x v="24"/>
    <n v="15000"/>
    <n v="1324481"/>
    <d v="2001-06-01T08:04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MVKES01"/>
    <s v="KSTEVEN"/>
    <s v="ENA-IM Mid Central South"/>
    <x v="8"/>
    <x v="1"/>
    <n v="823198"/>
    <d v="2001-06-02T21:00:00"/>
  </r>
  <r>
    <x v="1"/>
    <x v="1"/>
    <x v="1"/>
    <x v="24"/>
    <n v="15000"/>
    <n v="1324483"/>
    <d v="2001-06-01T08:05:00"/>
    <s v="Virginia Power Energy Marketing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SPJOHRDE"/>
    <s v="ARING"/>
    <s v="ENA-IM NE GULF1"/>
    <x v="8"/>
    <x v="1"/>
    <n v="823199"/>
    <d v="2001-06-02T21:00:00"/>
  </r>
  <r>
    <x v="1"/>
    <x v="2"/>
    <x v="1"/>
    <x v="0"/>
    <n v="25"/>
    <n v="1324484"/>
    <d v="2001-06-01T08:05:03"/>
    <s v="City of Redding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PEON1959"/>
    <s v="JRICHTE"/>
    <s v="ST-CA"/>
    <x v="7"/>
    <x v="7"/>
    <n v="629204.1"/>
    <d v="2001-06-04T21:00:00"/>
  </r>
  <r>
    <x v="1"/>
    <x v="1"/>
    <x v="0"/>
    <x v="5"/>
    <n v="145000"/>
    <n v="1324485"/>
    <d v="2001-06-01T08:05:19"/>
    <s v="Texaco Natural Gas Inc."/>
    <x v="0"/>
    <x v="0"/>
    <x v="0"/>
    <x v="1"/>
    <s v="US Gas Fin Swap"/>
    <s v="US Gas Daily     HHub                    02-30Jun01      USD/MM"/>
    <n v="5000"/>
    <m/>
    <x v="0"/>
    <x v="1"/>
    <x v="0"/>
    <n v="3.74"/>
    <s v="WARNERTODD"/>
    <s v="PKEAVEY"/>
    <s v="G-DAILY-EST"/>
    <x v="1"/>
    <x v="1"/>
    <s v="VD8772.1"/>
    <d v="2001-06-02T21:00:00"/>
  </r>
  <r>
    <x v="1"/>
    <x v="1"/>
    <x v="1"/>
    <x v="24"/>
    <n v="4500"/>
    <n v="1324486"/>
    <d v="2001-06-01T08:05:19"/>
    <s v="Tenaska Marketing Ventures"/>
    <x v="0"/>
    <x v="0"/>
    <x v="0"/>
    <x v="1"/>
    <s v="US Gas Phy Fwd Firm &lt; or = 1Mo "/>
    <s v="US Gas Phy       PEPL Pool               02-04Jun01      USD/MM"/>
    <m/>
    <n v="1500"/>
    <x v="0"/>
    <x v="1"/>
    <x v="0"/>
    <n v="3.56"/>
    <s v="TMVCKF01"/>
    <s v="KSTEVEN"/>
    <s v="ENA-IM Mid Central South"/>
    <x v="8"/>
    <x v="1"/>
    <n v="823201"/>
    <d v="2001-06-02T21:00:00"/>
  </r>
  <r>
    <x v="1"/>
    <x v="1"/>
    <x v="0"/>
    <x v="1"/>
    <n v="465000"/>
    <n v="1324487"/>
    <d v="2001-06-01T08:05:24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7"/>
    <s v="EPMELPjrc"/>
    <s v="JARNOLD"/>
    <s v="NG-Price"/>
    <x v="1"/>
    <x v="1"/>
    <s v="VD8773.1"/>
    <d v="2001-07-01T21:00:00"/>
  </r>
  <r>
    <x v="1"/>
    <x v="1"/>
    <x v="1"/>
    <x v="24"/>
    <n v="30000"/>
    <n v="1324489"/>
    <d v="2001-06-01T08:05:30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55"/>
    <s v="tracycolli"/>
    <s v="JPARKS"/>
    <s v="ENA-IM WAHA"/>
    <x v="8"/>
    <x v="1"/>
    <n v="823202"/>
    <d v="2001-06-02T21:00:00"/>
  </r>
  <r>
    <x v="1"/>
    <x v="2"/>
    <x v="1"/>
    <x v="0"/>
    <n v="25"/>
    <n v="1324491"/>
    <d v="2001-06-01T08:05:35"/>
    <s v="Sempra Energy Trading Corp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timnhanna"/>
    <s v="JRICHTE"/>
    <s v="ST-CA"/>
    <x v="7"/>
    <x v="7"/>
    <n v="629205.1"/>
    <d v="2001-06-04T21:00:00"/>
  </r>
  <r>
    <x v="1"/>
    <x v="2"/>
    <x v="0"/>
    <x v="7"/>
    <n v="1500"/>
    <n v="1324492"/>
    <d v="2001-06-01T08:05:36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5"/>
    <s v="lindberg"/>
    <s v="DDAVIS"/>
    <s v="LT-New England"/>
    <x v="7"/>
    <x v="1"/>
    <n v="629206.1"/>
    <d v="2001-09-01T21:00:00"/>
  </r>
  <r>
    <x v="1"/>
    <x v="1"/>
    <x v="1"/>
    <x v="24"/>
    <n v="15000"/>
    <n v="1324493"/>
    <d v="2001-06-01T08:05:3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cscharton"/>
    <s v="KSTEVEN"/>
    <s v="ENA-IM Mid Central South"/>
    <x v="8"/>
    <x v="1"/>
    <n v="823203"/>
    <d v="2001-06-02T21:00:00"/>
  </r>
  <r>
    <x v="1"/>
    <x v="1"/>
    <x v="1"/>
    <x v="24"/>
    <n v="15000"/>
    <n v="1324494"/>
    <d v="2001-06-01T08:05:39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204"/>
    <d v="2001-06-02T21:00:00"/>
  </r>
  <r>
    <x v="1"/>
    <x v="2"/>
    <x v="1"/>
    <x v="0"/>
    <n v="25"/>
    <n v="1324496"/>
    <d v="2001-06-01T08:05:42"/>
    <s v="Public Service Company Of Colorado"/>
    <x v="0"/>
    <x v="0"/>
    <x v="0"/>
    <x v="2"/>
    <s v="US West Power Phy Fwd Firm"/>
    <s v="US Pwr Phy Firm  Mid-C Peak              04Jun01         USD/MWh"/>
    <m/>
    <n v="25"/>
    <x v="0"/>
    <x v="2"/>
    <x v="0"/>
    <n v="155"/>
    <s v="ADM78101"/>
    <s v="DSCHOLT"/>
    <s v="ST-NW"/>
    <x v="7"/>
    <x v="7"/>
    <n v="629207.1"/>
    <d v="2001-06-04T21:00:00"/>
  </r>
  <r>
    <x v="1"/>
    <x v="1"/>
    <x v="1"/>
    <x v="24"/>
    <n v="15000"/>
    <n v="1324495"/>
    <d v="2001-06-01T08:05:4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cscharton"/>
    <s v="KSTEVEN"/>
    <s v="ENA-IM Mid Central South"/>
    <x v="8"/>
    <x v="1"/>
    <n v="823206"/>
    <d v="2001-06-02T21:00:00"/>
  </r>
  <r>
    <x v="1"/>
    <x v="1"/>
    <x v="1"/>
    <x v="24"/>
    <n v="30000"/>
    <n v="1324497"/>
    <d v="2001-06-01T08:05:46"/>
    <s v="ONEOK Energy Marketing and Trading Company, L.P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SCOTTGENT"/>
    <s v="JTHOLT"/>
    <s v="ENA - IM West"/>
    <x v="8"/>
    <x v="1"/>
    <n v="823207"/>
    <d v="2001-06-02T21:00:00"/>
  </r>
  <r>
    <x v="1"/>
    <x v="1"/>
    <x v="0"/>
    <x v="1"/>
    <n v="465000"/>
    <n v="1324498"/>
    <d v="2001-06-01T08:05:49"/>
    <s v="Vitol S.A.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DM53337"/>
    <s v="JARNOLD"/>
    <s v="NG-Price"/>
    <x v="1"/>
    <x v="1"/>
    <s v="VD8776.1"/>
    <d v="2001-07-01T21:00:00"/>
  </r>
  <r>
    <x v="1"/>
    <x v="1"/>
    <x v="0"/>
    <x v="1"/>
    <n v="465000"/>
    <n v="1324499"/>
    <d v="2001-06-01T08:05:56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01"/>
    <s v="JARNOLD"/>
    <s v="NG-Price"/>
    <x v="1"/>
    <x v="1"/>
    <s v="VD8777.1"/>
    <d v="2001-07-01T21:00:00"/>
  </r>
  <r>
    <x v="1"/>
    <x v="2"/>
    <x v="1"/>
    <x v="0"/>
    <n v="25"/>
    <n v="1324500"/>
    <d v="2001-06-01T08:05:56"/>
    <s v="BP Energy Company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Scavoner"/>
    <s v="JRICHTE"/>
    <s v="ST-CA"/>
    <x v="7"/>
    <x v="7"/>
    <n v="629208.1"/>
    <d v="2001-06-04T21:00:00"/>
  </r>
  <r>
    <x v="1"/>
    <x v="2"/>
    <x v="1"/>
    <x v="3"/>
    <n v="50"/>
    <n v="1324501"/>
    <d v="2001-06-01T08:06:02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90"/>
    <s v="KENSIMMS"/>
    <s v="MFISCHE2"/>
    <s v="ST-SW"/>
    <x v="7"/>
    <x v="7"/>
    <n v="629209.1"/>
    <d v="2001-06-03T21:00:00"/>
  </r>
  <r>
    <x v="1"/>
    <x v="2"/>
    <x v="1"/>
    <x v="0"/>
    <n v="25"/>
    <n v="1324502"/>
    <d v="2001-06-01T08:06:06"/>
    <s v="PG&amp;E Energy Trading - Power, L.P.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urkomja"/>
    <s v="MFISCHE2"/>
    <s v="ST-SW"/>
    <x v="7"/>
    <x v="7"/>
    <n v="629210.1"/>
    <d v="2001-06-04T21:00:00"/>
  </r>
  <r>
    <x v="1"/>
    <x v="2"/>
    <x v="1"/>
    <x v="3"/>
    <n v="50"/>
    <n v="1324503"/>
    <d v="2001-06-01T08:06:09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211.1"/>
    <d v="2001-06-03T21:00:00"/>
  </r>
  <r>
    <x v="1"/>
    <x v="1"/>
    <x v="0"/>
    <x v="26"/>
    <n v="755000"/>
    <n v="1324504"/>
    <d v="2001-06-01T08:06:10"/>
    <s v="El Paso Merchant Energy, L.P."/>
    <x v="0"/>
    <x v="0"/>
    <x v="0"/>
    <x v="1"/>
    <s v="US Gas Fin Swap"/>
    <s v="US Gas Swap      Nymex                   Nov01-Mar02     USD/MM"/>
    <m/>
    <n v="5000"/>
    <x v="0"/>
    <x v="1"/>
    <x v="0"/>
    <n v="4.2649999999999997"/>
    <s v="EPMELPjrc"/>
    <s v="JARNOLD"/>
    <s v="NG-Price"/>
    <x v="1"/>
    <x v="1"/>
    <s v="VD8778.1"/>
    <d v="2001-11-01T00:00:00"/>
  </r>
  <r>
    <x v="1"/>
    <x v="2"/>
    <x v="1"/>
    <x v="3"/>
    <n v="50"/>
    <n v="1324505"/>
    <d v="2001-06-01T08:06:13"/>
    <s v="PG&amp;E Energy Trading - Power, L.P."/>
    <x v="0"/>
    <x v="0"/>
    <x v="0"/>
    <x v="2"/>
    <s v="US West Power Phy Fwd CAISO"/>
    <s v="US Pwr Phy CAISO NP15 OffPk              03-04Jun01      USD/MWh"/>
    <m/>
    <n v="25"/>
    <x v="0"/>
    <x v="2"/>
    <x v="0"/>
    <n v="112"/>
    <s v="burkomja"/>
    <s v="CMALLOR"/>
    <s v="ST-CA"/>
    <x v="7"/>
    <x v="7"/>
    <n v="629212.1"/>
    <d v="2001-06-03T21:00:00"/>
  </r>
  <r>
    <x v="1"/>
    <x v="2"/>
    <x v="0"/>
    <x v="7"/>
    <n v="1500"/>
    <n v="1324506"/>
    <d v="2001-06-01T08:06:1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75"/>
    <s v="lindberg"/>
    <s v="DDAVIS"/>
    <s v="LT-New England"/>
    <x v="7"/>
    <x v="1"/>
    <n v="629213.1"/>
    <d v="2001-09-01T21:00:00"/>
  </r>
  <r>
    <x v="1"/>
    <x v="1"/>
    <x v="0"/>
    <x v="1"/>
    <n v="465000"/>
    <n v="1324507"/>
    <d v="2001-06-01T08:06:23"/>
    <s v="Calpine Energy Services, L.P."/>
    <x v="0"/>
    <x v="0"/>
    <x v="0"/>
    <x v="1"/>
    <s v="US Gas Fin Swap"/>
    <s v="US Gas Swap      Nymex                   Jul01           USD/MM"/>
    <n v="15000"/>
    <m/>
    <x v="0"/>
    <x v="1"/>
    <x v="0"/>
    <n v="3.855"/>
    <s v="JEFFFOX1"/>
    <s v="JARNOLD"/>
    <s v="NG-Price"/>
    <x v="1"/>
    <x v="1"/>
    <s v="VD8779.1"/>
    <d v="2001-07-01T21:00:00"/>
  </r>
  <r>
    <x v="1"/>
    <x v="2"/>
    <x v="1"/>
    <x v="0"/>
    <n v="25"/>
    <n v="1324508"/>
    <d v="2001-06-01T08:06:2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85"/>
    <s v="WAYNE123"/>
    <s v="MFISCHE2"/>
    <s v="ST-SW"/>
    <x v="7"/>
    <x v="7"/>
    <n v="629214.1"/>
    <d v="2001-06-04T21:00:00"/>
  </r>
  <r>
    <x v="1"/>
    <x v="1"/>
    <x v="0"/>
    <x v="1"/>
    <n v="310000"/>
    <n v="1324509"/>
    <d v="2001-06-01T08:06:27"/>
    <s v="Enterprise Products Operating L.P."/>
    <x v="0"/>
    <x v="0"/>
    <x v="0"/>
    <x v="1"/>
    <s v="US Gas Fin Swap"/>
    <s v="US Gas Swap      Nymex                   Jul01           USD/MM"/>
    <m/>
    <n v="10000"/>
    <x v="0"/>
    <x v="1"/>
    <x v="0"/>
    <n v="3.86"/>
    <s v="Jnesser1"/>
    <s v="JARNOLD"/>
    <s v="NG-Price"/>
    <x v="1"/>
    <x v="1"/>
    <s v="VD8780.1"/>
    <d v="2001-07-01T21:00:00"/>
  </r>
  <r>
    <x v="1"/>
    <x v="2"/>
    <x v="1"/>
    <x v="0"/>
    <n v="25"/>
    <n v="1324510"/>
    <d v="2001-06-01T08:06:29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daveyell"/>
    <s v="JRICHTE"/>
    <s v="ST-CA"/>
    <x v="7"/>
    <x v="7"/>
    <n v="629215.1"/>
    <d v="2001-06-04T21:00:00"/>
  </r>
  <r>
    <x v="1"/>
    <x v="2"/>
    <x v="1"/>
    <x v="0"/>
    <n v="25"/>
    <n v="1324511"/>
    <d v="2001-06-01T08:06:31"/>
    <s v="PacifiCorp Power Marketing, Inc."/>
    <x v="0"/>
    <x v="0"/>
    <x v="0"/>
    <x v="2"/>
    <s v="US West Power Phy Fwd Firm"/>
    <s v="US Pwr Phy Firm  Mid-C Peak              04Jun01         USD/MWh"/>
    <n v="25"/>
    <m/>
    <x v="0"/>
    <x v="2"/>
    <x v="0"/>
    <n v="155"/>
    <s v="ADM12529"/>
    <s v="DSCHOLT"/>
    <s v="ST-NW"/>
    <x v="7"/>
    <x v="7"/>
    <n v="629217.1"/>
    <d v="2001-06-04T21:00:00"/>
  </r>
  <r>
    <x v="1"/>
    <x v="2"/>
    <x v="1"/>
    <x v="3"/>
    <n v="50"/>
    <n v="1324512"/>
    <d v="2001-06-01T08:06:31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85"/>
    <s v="KENSIMMS"/>
    <s v="MFISCHE2"/>
    <s v="ST-SW"/>
    <x v="7"/>
    <x v="7"/>
    <n v="629216.1"/>
    <d v="2001-06-03T21:00:00"/>
  </r>
  <r>
    <x v="1"/>
    <x v="1"/>
    <x v="0"/>
    <x v="5"/>
    <n v="290000"/>
    <n v="1324513"/>
    <d v="2001-06-01T08:06:32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WARNERTODD"/>
    <s v="PKEAVEY"/>
    <s v="G-DAILY-EST"/>
    <x v="1"/>
    <x v="1"/>
    <s v="VD8781.1"/>
    <d v="2001-06-02T21:00:00"/>
  </r>
  <r>
    <x v="0"/>
    <x v="1"/>
    <x v="1"/>
    <x v="24"/>
    <n v="30000"/>
    <n v="1324515"/>
    <d v="2001-06-01T08:06:3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208"/>
    <d v="2001-06-02T21:00:00"/>
  </r>
  <r>
    <x v="1"/>
    <x v="1"/>
    <x v="1"/>
    <x v="24"/>
    <n v="15000"/>
    <n v="1324516"/>
    <d v="2001-06-01T08:06:38"/>
    <s v="TransCanada Energy Marketing USA, Inc."/>
    <x v="0"/>
    <x v="0"/>
    <x v="0"/>
    <x v="1"/>
    <s v="US Gas Phy Fwd Firm &lt; or = 1Mo "/>
    <s v="US Gas Phy       APC/ANR WillCo          02-04Jun01      USD/MM"/>
    <n v="5000"/>
    <m/>
    <x v="0"/>
    <x v="1"/>
    <x v="0"/>
    <n v="3.7149999999999999"/>
    <s v="tracyschwa"/>
    <s v="PMIMS"/>
    <s v="ENA - IM MKT Central CG"/>
    <x v="8"/>
    <x v="1"/>
    <n v="823209"/>
    <d v="2001-06-02T21:00:00"/>
  </r>
  <r>
    <x v="1"/>
    <x v="2"/>
    <x v="1"/>
    <x v="0"/>
    <n v="25"/>
    <n v="1324517"/>
    <d v="2001-06-01T08:06:41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enpratt1"/>
    <s v="MFISCHE2"/>
    <s v="ST-SW"/>
    <x v="7"/>
    <x v="7"/>
    <n v="629218.1"/>
    <d v="2001-06-04T21:00:00"/>
  </r>
  <r>
    <x v="1"/>
    <x v="1"/>
    <x v="0"/>
    <x v="1"/>
    <n v="465000"/>
    <n v="1324518"/>
    <d v="2001-06-01T08:06:47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650000000000002"/>
    <s v="EPMELPjrc"/>
    <s v="JARNOLD"/>
    <s v="NG-Price"/>
    <x v="1"/>
    <x v="1"/>
    <s v="VD8783.1"/>
    <d v="2001-07-01T21:00:00"/>
  </r>
  <r>
    <x v="1"/>
    <x v="2"/>
    <x v="1"/>
    <x v="3"/>
    <n v="50"/>
    <n v="1324519"/>
    <d v="2001-06-01T08:06:51"/>
    <s v="City of Santa Clara California, Silicon Valley Power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KENSIMMS"/>
    <s v="CMALLOR"/>
    <s v="ST-CA"/>
    <x v="7"/>
    <x v="7"/>
    <n v="629219.1"/>
    <d v="2001-06-03T21:00:00"/>
  </r>
  <r>
    <x v="0"/>
    <x v="0"/>
    <x v="0"/>
    <x v="0"/>
    <n v="15"/>
    <n v="1324520"/>
    <d v="2001-06-01T08:06:53"/>
    <s v="Carr Futures, Inc"/>
    <x v="0"/>
    <x v="0"/>
    <x v="0"/>
    <x v="0"/>
    <s v="Lead LME Registered Contract"/>
    <s v="Lead LME Reg.    Contract                3 Month         USD/mt-L"/>
    <n v="15"/>
    <m/>
    <x v="0"/>
    <x v="0"/>
    <x v="0"/>
    <n v="463"/>
    <s v="msquires"/>
    <s v="JGORDON1"/>
    <s v="Enron Metals Trading System"/>
    <x v="0"/>
    <x v="0"/>
    <n v="2163698"/>
    <m/>
  </r>
  <r>
    <x v="1"/>
    <x v="1"/>
    <x v="0"/>
    <x v="5"/>
    <n v="72500"/>
    <n v="1324521"/>
    <d v="2001-06-01T08:06:57"/>
    <s v="Cargill Energy, a division of Cargill, Incorporated"/>
    <x v="0"/>
    <x v="0"/>
    <x v="0"/>
    <x v="1"/>
    <s v="US Gas Fin Swap"/>
    <s v="US Gas Daily     HHub                    02-30Jun01      USD/MM"/>
    <m/>
    <n v="2500"/>
    <x v="0"/>
    <x v="1"/>
    <x v="0"/>
    <n v="3.74"/>
    <s v="WEBBORN1"/>
    <s v="PKEAVEY"/>
    <s v="G-DAILY-EST"/>
    <x v="1"/>
    <x v="1"/>
    <s v="VD8784.1"/>
    <d v="2001-06-02T21:00:00"/>
  </r>
  <r>
    <x v="1"/>
    <x v="1"/>
    <x v="1"/>
    <x v="24"/>
    <n v="6000"/>
    <n v="1324522"/>
    <d v="2001-06-01T08:06:57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249999999999999"/>
    <s v="perryperg"/>
    <s v="KSTEVEN"/>
    <s v="ENA-IM Mid Central South"/>
    <x v="8"/>
    <x v="1"/>
    <n v="823210"/>
    <d v="2001-06-02T21:00:00"/>
  </r>
  <r>
    <x v="1"/>
    <x v="1"/>
    <x v="1"/>
    <x v="24"/>
    <n v="15000"/>
    <n v="1324523"/>
    <d v="2001-06-01T08:07:00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74"/>
    <s v="shourihan2"/>
    <s v="SSOUTH"/>
    <s v="ENA - IM West"/>
    <x v="8"/>
    <x v="1"/>
    <n v="823211"/>
    <d v="2001-06-02T21:00:00"/>
  </r>
  <r>
    <x v="1"/>
    <x v="1"/>
    <x v="0"/>
    <x v="5"/>
    <n v="145000"/>
    <n v="1324524"/>
    <d v="2001-06-01T08:07:01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4"/>
    <s v="DANIELCOWL"/>
    <s v="PKEAVEY"/>
    <s v="G-DAILY-EST"/>
    <x v="1"/>
    <x v="1"/>
    <s v="VD8785.1"/>
    <d v="2001-06-02T21:00:00"/>
  </r>
  <r>
    <x v="1"/>
    <x v="1"/>
    <x v="1"/>
    <x v="24"/>
    <n v="15000"/>
    <n v="1324525"/>
    <d v="2001-06-01T08:07:06"/>
    <s v="Coral Energy Resources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9"/>
    <s v="amdizona"/>
    <s v="SSOUTH"/>
    <s v="ENA - IM West"/>
    <x v="8"/>
    <x v="1"/>
    <n v="823212"/>
    <d v="2001-06-02T21:00:00"/>
  </r>
  <r>
    <x v="1"/>
    <x v="2"/>
    <x v="1"/>
    <x v="0"/>
    <n v="25"/>
    <n v="1324526"/>
    <d v="2001-06-01T08:07:08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rleforce"/>
    <s v="SCRANDA"/>
    <s v="ST-NW"/>
    <x v="7"/>
    <x v="7"/>
    <n v="629220.1"/>
    <d v="2001-06-04T21:00:00"/>
  </r>
  <r>
    <x v="1"/>
    <x v="2"/>
    <x v="1"/>
    <x v="0"/>
    <n v="25"/>
    <n v="1324527"/>
    <d v="2001-06-01T08:07:10"/>
    <s v="City of Redding"/>
    <x v="0"/>
    <x v="0"/>
    <x v="0"/>
    <x v="2"/>
    <s v="US West Power Phy Fwd Firm"/>
    <s v="US Pwr Phy Firm  COB N/S Peak            04Jun01         USD/MWh"/>
    <n v="25"/>
    <m/>
    <x v="0"/>
    <x v="2"/>
    <x v="0"/>
    <n v="150"/>
    <s v="PEON1959"/>
    <s v="SCRANDA"/>
    <s v="ST-NW"/>
    <x v="7"/>
    <x v="7"/>
    <n v="629221.1"/>
    <d v="2001-06-04T21:00:00"/>
  </r>
  <r>
    <x v="1"/>
    <x v="1"/>
    <x v="1"/>
    <x v="24"/>
    <n v="15000"/>
    <n v="1324528"/>
    <d v="2001-06-01T08:07:10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4"/>
    <s v="EPMELPrr2"/>
    <s v="SSOUTH"/>
    <s v="ENA - IM West"/>
    <x v="8"/>
    <x v="1"/>
    <n v="823213"/>
    <d v="2001-06-02T21:00:00"/>
  </r>
  <r>
    <x v="1"/>
    <x v="1"/>
    <x v="0"/>
    <x v="26"/>
    <n v="755000"/>
    <n v="1324529"/>
    <d v="2001-06-01T08:07:13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86.1"/>
    <d v="2001-11-01T00:00:00"/>
  </r>
  <r>
    <x v="1"/>
    <x v="1"/>
    <x v="0"/>
    <x v="1"/>
    <n v="77500"/>
    <n v="1324530"/>
    <d v="2001-06-01T08:07:15"/>
    <s v="Cargill Energy, a division of Cargill, Incorporated"/>
    <x v="0"/>
    <x v="0"/>
    <x v="0"/>
    <x v="1"/>
    <s v="US Gas Fin Swap"/>
    <s v="US Gas Swap      Nymex                   Jul01           USD/MM"/>
    <n v="2500"/>
    <m/>
    <x v="0"/>
    <x v="1"/>
    <x v="0"/>
    <n v="3.86"/>
    <s v="WEBBORN1"/>
    <s v="JARNOLD"/>
    <s v="NG-Price"/>
    <x v="1"/>
    <x v="1"/>
    <s v="VD8787.1"/>
    <d v="2001-07-01T21:00:00"/>
  </r>
  <r>
    <x v="1"/>
    <x v="1"/>
    <x v="1"/>
    <x v="24"/>
    <n v="15000"/>
    <n v="1324531"/>
    <d v="2001-06-01T08:0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249999999999998"/>
    <s v="aepes206"/>
    <s v="JWILLI13"/>
    <s v="ENA - IM Mkt Central MICH"/>
    <x v="8"/>
    <x v="1"/>
    <n v="823215"/>
    <d v="2001-06-02T21:00:00"/>
  </r>
  <r>
    <x v="1"/>
    <x v="1"/>
    <x v="0"/>
    <x v="5"/>
    <n v="145000"/>
    <n v="1324532"/>
    <d v="2001-06-01T08:07:23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450000000000001"/>
    <s v="jimgoetz"/>
    <s v="PKEAVEY"/>
    <s v="G-DAILY-EST"/>
    <x v="1"/>
    <x v="1"/>
    <s v="VD8788.1"/>
    <d v="2001-06-02T21:00:00"/>
  </r>
  <r>
    <x v="1"/>
    <x v="1"/>
    <x v="1"/>
    <x v="24"/>
    <n v="30000"/>
    <n v="1324533"/>
    <d v="2001-06-01T08:07:28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mikepowers"/>
    <s v="TDONOHO"/>
    <s v="ENA - IM Central Gulf"/>
    <x v="8"/>
    <x v="1"/>
    <n v="823216"/>
    <d v="2001-06-02T21:00:00"/>
  </r>
  <r>
    <x v="0"/>
    <x v="0"/>
    <x v="0"/>
    <x v="0"/>
    <n v="20"/>
    <n v="1324536"/>
    <d v="2001-06-01T08:07:3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3705"/>
    <m/>
  </r>
  <r>
    <x v="1"/>
    <x v="1"/>
    <x v="1"/>
    <x v="24"/>
    <n v="15000"/>
    <n v="1324535"/>
    <d v="2001-06-01T08:07:34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217"/>
    <d v="2001-06-02T21:00:00"/>
  </r>
  <r>
    <x v="1"/>
    <x v="1"/>
    <x v="1"/>
    <x v="24"/>
    <n v="30000"/>
    <n v="1324537"/>
    <d v="2001-06-01T08:07:35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mikepowers"/>
    <s v="TDONOHO"/>
    <s v="ENA - IM Central Gulf"/>
    <x v="8"/>
    <x v="1"/>
    <n v="823218"/>
    <d v="2001-06-02T21:00:00"/>
  </r>
  <r>
    <x v="1"/>
    <x v="1"/>
    <x v="0"/>
    <x v="1"/>
    <n v="310000"/>
    <n v="1324538"/>
    <d v="2001-06-01T08:07:36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jbroyles"/>
    <s v="JARNOLD"/>
    <s v="NG-Price"/>
    <x v="1"/>
    <x v="1"/>
    <s v="VD8790.1"/>
    <d v="2001-07-01T21:00:00"/>
  </r>
  <r>
    <x v="1"/>
    <x v="1"/>
    <x v="1"/>
    <x v="24"/>
    <n v="30000"/>
    <n v="1324539"/>
    <d v="2001-06-01T08:0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219"/>
    <d v="2001-06-02T21:00:00"/>
  </r>
  <r>
    <x v="0"/>
    <x v="0"/>
    <x v="0"/>
    <x v="0"/>
    <n v="10"/>
    <n v="1324541"/>
    <d v="2001-06-01T08:07:40"/>
    <s v="Billiton Marketing AG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94436"/>
    <s v="BMARCHAN"/>
    <s v="Enron Metals Trading System"/>
    <x v="0"/>
    <x v="0"/>
    <n v="2163709"/>
    <m/>
  </r>
  <r>
    <x v="1"/>
    <x v="1"/>
    <x v="1"/>
    <x v="24"/>
    <n v="15000"/>
    <n v="1324540"/>
    <d v="2001-06-01T08:07:40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4"/>
    <s v="aepes201"/>
    <s v="TDONOHO"/>
    <s v="ENA - IM Central Gulf"/>
    <x v="8"/>
    <x v="1"/>
    <n v="823220"/>
    <d v="2001-06-02T21:00:00"/>
  </r>
  <r>
    <x v="1"/>
    <x v="2"/>
    <x v="1"/>
    <x v="0"/>
    <n v="25"/>
    <n v="1324543"/>
    <d v="2001-06-01T08:07:44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60"/>
    <s v="benpratt1"/>
    <s v="JRICHTE"/>
    <s v="ST-CA"/>
    <x v="7"/>
    <x v="7"/>
    <n v="629222.1"/>
    <d v="2001-06-04T21:00:00"/>
  </r>
  <r>
    <x v="1"/>
    <x v="1"/>
    <x v="0"/>
    <x v="25"/>
    <n v="2460000"/>
    <n v="1324544"/>
    <d v="2001-06-01T08:07:44"/>
    <s v="Cargill Energy, a division of Cargill, Incorporated"/>
    <x v="0"/>
    <x v="0"/>
    <x v="0"/>
    <x v="1"/>
    <s v="US Gas Fin BasisSwap"/>
    <s v="US Gas Basis     HSC                     Jul-Oct01       USD/MM"/>
    <m/>
    <n v="20000"/>
    <x v="0"/>
    <x v="1"/>
    <x v="0"/>
    <n v="2.5000000000000001E-2"/>
    <s v="ADM90884"/>
    <s v="EBASS"/>
    <s v="FT-Texas"/>
    <x v="1"/>
    <x v="1"/>
    <s v="VD8792.1"/>
    <d v="2001-07-01T00:00:00"/>
  </r>
  <r>
    <x v="1"/>
    <x v="2"/>
    <x v="1"/>
    <x v="0"/>
    <n v="25"/>
    <n v="1324546"/>
    <d v="2001-06-01T08:07:4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OBWINN1"/>
    <s v="MFISCHE2"/>
    <s v="ST-SW"/>
    <x v="7"/>
    <x v="7"/>
    <n v="629223.1"/>
    <d v="2001-06-04T21:00:00"/>
  </r>
  <r>
    <x v="1"/>
    <x v="1"/>
    <x v="1"/>
    <x v="24"/>
    <n v="15000"/>
    <n v="1324545"/>
    <d v="2001-06-01T08:07:45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curtisday"/>
    <s v="TDONOHO"/>
    <s v="ENA - IM Central Gulf"/>
    <x v="8"/>
    <x v="1"/>
    <n v="823223"/>
    <d v="2001-06-02T21:00:00"/>
  </r>
  <r>
    <x v="1"/>
    <x v="1"/>
    <x v="1"/>
    <x v="24"/>
    <n v="15000"/>
    <n v="1324547"/>
    <d v="2001-06-01T08:07:47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221"/>
    <d v="2001-06-02T21:00:00"/>
  </r>
  <r>
    <x v="0"/>
    <x v="1"/>
    <x v="1"/>
    <x v="5"/>
    <n v="290000"/>
    <n v="1324548"/>
    <d v="2001-06-01T08:07:48"/>
    <s v="PG&amp;E Energy Trading, Canada Corporation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15"/>
    <s v="POWELLCO"/>
    <s v="MCUILLA"/>
    <s v="ENA - IM Ontario"/>
    <x v="8"/>
    <x v="1"/>
    <n v="823222"/>
    <d v="2001-06-02T21:00:00"/>
  </r>
  <r>
    <x v="1"/>
    <x v="2"/>
    <x v="1"/>
    <x v="7"/>
    <n v="1500"/>
    <n v="1324549"/>
    <d v="2001-06-01T08:07:50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ROSENBERG"/>
    <s v="DDAVIS"/>
    <s v="LT-PJM"/>
    <x v="7"/>
    <x v="7"/>
    <n v="629224.1"/>
    <d v="2001-09-01T14:12:00"/>
  </r>
  <r>
    <x v="1"/>
    <x v="1"/>
    <x v="1"/>
    <x v="24"/>
    <n v="6000"/>
    <n v="1324550"/>
    <d v="2001-06-01T08:07:58"/>
    <s v="Marathon Oil Company"/>
    <x v="0"/>
    <x v="0"/>
    <x v="0"/>
    <x v="1"/>
    <s v="US Gas Phy Fwd Firm &lt; or = 1Mo "/>
    <s v="US Gas Phy       TENN 500                02-04Jun01      USD/MM"/>
    <n v="2000"/>
    <m/>
    <x v="0"/>
    <x v="1"/>
    <x v="0"/>
    <n v="3.6"/>
    <s v="CADILLAC"/>
    <s v="SNEAL"/>
    <s v="ENA-IM NE GULF3"/>
    <x v="8"/>
    <x v="1"/>
    <n v="823224"/>
    <d v="2001-06-02T21:00:00"/>
  </r>
  <r>
    <x v="1"/>
    <x v="2"/>
    <x v="1"/>
    <x v="0"/>
    <n v="25"/>
    <n v="1324551"/>
    <d v="2001-06-01T08:08:02"/>
    <s v="Duke Energy Trading and Marketing, L.L.C."/>
    <x v="0"/>
    <x v="0"/>
    <x v="0"/>
    <x v="2"/>
    <s v="US West Power Phy Fwd Firm"/>
    <s v="US Pwr Phy Firm  COB N/S Peak            04Jun01         USD/MWh"/>
    <n v="25"/>
    <m/>
    <x v="0"/>
    <x v="2"/>
    <x v="0"/>
    <n v="155"/>
    <s v="kimsargent"/>
    <s v="SCRANDA"/>
    <s v="ST-NW"/>
    <x v="7"/>
    <x v="7"/>
    <n v="629225.1"/>
    <d v="2001-06-04T21:00:00"/>
  </r>
  <r>
    <x v="1"/>
    <x v="2"/>
    <x v="1"/>
    <x v="0"/>
    <n v="25"/>
    <n v="1324552"/>
    <d v="2001-06-01T08:08:03"/>
    <s v="El Paso Merchant Energy, L.P."/>
    <x v="0"/>
    <x v="0"/>
    <x v="0"/>
    <x v="2"/>
    <s v="US West Power Phy Fwd Firm"/>
    <s v="US Pwr Phy Firm  Mid-C Peak              04Jun01         USD/MWh"/>
    <m/>
    <n v="25"/>
    <x v="0"/>
    <x v="2"/>
    <x v="0"/>
    <n v="157"/>
    <s v="epmepNLA"/>
    <s v="DSCHOLT"/>
    <s v="ST-NW"/>
    <x v="7"/>
    <x v="7"/>
    <n v="629226.1"/>
    <d v="2001-06-04T21:00:00"/>
  </r>
  <r>
    <x v="1"/>
    <x v="1"/>
    <x v="0"/>
    <x v="1"/>
    <n v="232500"/>
    <n v="1324553"/>
    <d v="2001-06-01T08:08:07"/>
    <s v="Mirant Americas Energy Marketing, L.P."/>
    <x v="0"/>
    <x v="0"/>
    <x v="0"/>
    <x v="1"/>
    <s v="US Gas Fin Swap"/>
    <s v="US Gas Daily     HHub                    Jul01           USD/MM"/>
    <n v="7500"/>
    <m/>
    <x v="0"/>
    <x v="1"/>
    <x v="0"/>
    <n v="3.8574999999999999"/>
    <s v="wsh00001"/>
    <s v="JARNOLD"/>
    <s v="NG-Price"/>
    <x v="1"/>
    <x v="1"/>
    <s v="VD8793.1"/>
    <d v="2001-07-01T21:59:00"/>
  </r>
  <r>
    <x v="1"/>
    <x v="2"/>
    <x v="1"/>
    <x v="0"/>
    <n v="25"/>
    <n v="1324554"/>
    <d v="2001-06-01T08:08:09"/>
    <s v="Calpine Energy Services, L.P."/>
    <x v="0"/>
    <x v="0"/>
    <x v="0"/>
    <x v="2"/>
    <s v="US West Power Phy Fwd Firm"/>
    <s v="US Pwr Phy Firm  PALVE Peak              04Jun01         USD/MWh"/>
    <n v="25"/>
    <m/>
    <x v="0"/>
    <x v="2"/>
    <x v="0"/>
    <n v="175"/>
    <s v="WRUSSELL"/>
    <s v="MFISCHE2"/>
    <s v="ST-SW"/>
    <x v="7"/>
    <x v="7"/>
    <n v="629227.1"/>
    <d v="2001-06-04T21:00:00"/>
  </r>
  <r>
    <x v="1"/>
    <x v="1"/>
    <x v="1"/>
    <x v="24"/>
    <n v="6600"/>
    <n v="1324555"/>
    <d v="2001-06-01T08:08:11"/>
    <s v="Cook Inlet Energy Supply L.L.C."/>
    <x v="0"/>
    <x v="0"/>
    <x v="0"/>
    <x v="1"/>
    <s v="US Gas Phy Fwd Firm &lt; or = 1Mo "/>
    <s v="US Gas Phy       TranscoZ6NNY            02-04Jun01      USD/MM"/>
    <m/>
    <n v="2200"/>
    <x v="0"/>
    <x v="1"/>
    <x v="0"/>
    <n v="3.94"/>
    <s v="EASTDESK7"/>
    <s v="VPIMENOV"/>
    <s v="ENA-IM ME NEW YORK"/>
    <x v="8"/>
    <x v="1"/>
    <n v="823225"/>
    <d v="2001-06-02T21:00:00"/>
  </r>
  <r>
    <x v="1"/>
    <x v="1"/>
    <x v="1"/>
    <x v="24"/>
    <n v="30000"/>
    <n v="1324556"/>
    <d v="2001-06-01T08:08:15"/>
    <s v="Cook Inlet Energy Supply L.L.C."/>
    <x v="0"/>
    <x v="0"/>
    <x v="0"/>
    <x v="1"/>
    <s v="US Gas Phy Fwd Firm &lt; or = 1Mo "/>
    <s v="US Gas Phy       Transco Z6 NY           02-04Jun01      USD/MM"/>
    <m/>
    <n v="10000"/>
    <x v="0"/>
    <x v="1"/>
    <x v="0"/>
    <n v="3.9550000000000001"/>
    <s v="EASTDESK7"/>
    <s v="VPIMENOV"/>
    <s v="ENA-IM ME NEW YORK"/>
    <x v="8"/>
    <x v="1"/>
    <n v="823226"/>
    <d v="2001-06-02T21:00:00"/>
  </r>
  <r>
    <x v="1"/>
    <x v="1"/>
    <x v="0"/>
    <x v="1"/>
    <n v="620000"/>
    <n v="1324557"/>
    <d v="2001-06-01T08:08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794.1"/>
    <d v="2001-07-01T21:00:00"/>
  </r>
  <r>
    <x v="1"/>
    <x v="1"/>
    <x v="1"/>
    <x v="24"/>
    <n v="15000"/>
    <n v="1324558"/>
    <d v="2001-06-01T08:08:2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75"/>
    <s v="shourihan2"/>
    <s v="SSOUTH"/>
    <s v="ENA - IM West"/>
    <x v="8"/>
    <x v="1"/>
    <n v="823227"/>
    <d v="2001-06-02T21:00:00"/>
  </r>
  <r>
    <x v="1"/>
    <x v="1"/>
    <x v="0"/>
    <x v="26"/>
    <n v="755000"/>
    <n v="1324559"/>
    <d v="2001-06-01T08:08:26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95.1"/>
    <d v="2001-11-01T00:00:00"/>
  </r>
  <r>
    <x v="1"/>
    <x v="1"/>
    <x v="1"/>
    <x v="24"/>
    <n v="15000"/>
    <n v="1324560"/>
    <d v="2001-06-01T08:08:28"/>
    <s v="USGT/Aquila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"/>
    <s v="chrispower"/>
    <s v="SSOUTH"/>
    <s v="ENA - IM West"/>
    <x v="8"/>
    <x v="1"/>
    <n v="823228"/>
    <d v="2001-06-02T21:00:00"/>
  </r>
  <r>
    <x v="1"/>
    <x v="1"/>
    <x v="1"/>
    <x v="24"/>
    <n v="30000"/>
    <n v="1324561"/>
    <d v="2001-06-01T08:08:3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3229"/>
    <d v="2001-06-02T21:00:00"/>
  </r>
  <r>
    <x v="1"/>
    <x v="2"/>
    <x v="1"/>
    <x v="3"/>
    <n v="50"/>
    <n v="1324562"/>
    <d v="2001-06-01T08:08:33"/>
    <s v="American Electric Power Service Corporation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aepsvc124"/>
    <s v="CMALLOR"/>
    <s v="ST-CA"/>
    <x v="7"/>
    <x v="7"/>
    <n v="629228.1"/>
    <d v="2001-06-03T21:00:00"/>
  </r>
  <r>
    <x v="1"/>
    <x v="1"/>
    <x v="1"/>
    <x v="24"/>
    <n v="30000"/>
    <n v="1324563"/>
    <d v="2001-06-01T08:08:34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epes215"/>
    <s v="SPEREIR"/>
    <s v="ENA-IM NE GULF2"/>
    <x v="8"/>
    <x v="1"/>
    <n v="823230"/>
    <d v="2001-06-02T21:00:00"/>
  </r>
  <r>
    <x v="1"/>
    <x v="1"/>
    <x v="1"/>
    <x v="24"/>
    <n v="30000"/>
    <n v="1324564"/>
    <d v="2001-06-01T08:08:3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232"/>
    <d v="2001-06-02T21:00:00"/>
  </r>
  <r>
    <x v="1"/>
    <x v="1"/>
    <x v="1"/>
    <x v="24"/>
    <n v="30000"/>
    <n v="1324565"/>
    <d v="2001-06-01T08:08:4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49999999999998"/>
    <s v="aepes215"/>
    <s v="SPEREIR"/>
    <s v="ENA-IM NE GULF2"/>
    <x v="8"/>
    <x v="1"/>
    <n v="823233"/>
    <d v="2001-06-02T21:00:00"/>
  </r>
  <r>
    <x v="1"/>
    <x v="1"/>
    <x v="1"/>
    <x v="24"/>
    <n v="30000"/>
    <n v="1324566"/>
    <d v="2001-06-01T08:08:4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3234"/>
    <d v="2001-06-02T21:00:00"/>
  </r>
  <r>
    <x v="1"/>
    <x v="1"/>
    <x v="0"/>
    <x v="5"/>
    <n v="145000"/>
    <n v="1324567"/>
    <d v="2001-06-01T08:08:51"/>
    <s v="Cargill Energy, a division of Cargill, Incorporated"/>
    <x v="0"/>
    <x v="0"/>
    <x v="0"/>
    <x v="1"/>
    <s v="US Gas Fin Swap"/>
    <s v="US Gas Daily     HHub                    02-30Jun01      USD/MM"/>
    <m/>
    <n v="5000"/>
    <x v="0"/>
    <x v="1"/>
    <x v="0"/>
    <n v="3.7349999999999999"/>
    <s v="WEBBORN1"/>
    <s v="PKEAVEY"/>
    <s v="G-DAILY-EST"/>
    <x v="1"/>
    <x v="1"/>
    <s v="VD8796.1"/>
    <d v="2001-06-02T21:00:00"/>
  </r>
  <r>
    <x v="0"/>
    <x v="1"/>
    <x v="1"/>
    <x v="24"/>
    <n v="30000"/>
    <n v="1324568"/>
    <d v="2001-06-01T08:08:52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049999999999998"/>
    <s v="dread2000"/>
    <s v="MCUILLA"/>
    <s v="ENA - IM Ontario"/>
    <x v="8"/>
    <x v="1"/>
    <n v="823235"/>
    <d v="2001-06-02T21:00:00"/>
  </r>
  <r>
    <x v="1"/>
    <x v="1"/>
    <x v="1"/>
    <x v="24"/>
    <n v="15000"/>
    <n v="1324569"/>
    <d v="2001-06-01T08:08:59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EPMELPrj"/>
    <s v="JREITME"/>
    <s v="ENA - IM Denver"/>
    <x v="8"/>
    <x v="1"/>
    <n v="823236"/>
    <d v="2001-06-02T21:00:00"/>
  </r>
  <r>
    <x v="0"/>
    <x v="1"/>
    <x v="1"/>
    <x v="24"/>
    <n v="30000"/>
    <n v="1324570"/>
    <d v="2001-06-01T08:09:03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read2000"/>
    <s v="MCUILLA"/>
    <s v="ENA - IM Ontario"/>
    <x v="8"/>
    <x v="1"/>
    <n v="823237"/>
    <d v="2001-06-02T21:00:00"/>
  </r>
  <r>
    <x v="1"/>
    <x v="1"/>
    <x v="0"/>
    <x v="1"/>
    <n v="155000"/>
    <n v="1324571"/>
    <d v="2001-06-01T08:09:0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86"/>
    <s v="WEBBORN1"/>
    <s v="JARNOLD"/>
    <s v="NG-Price"/>
    <x v="1"/>
    <x v="1"/>
    <s v="VD8797.1"/>
    <d v="2001-07-01T21:00:00"/>
  </r>
  <r>
    <x v="1"/>
    <x v="2"/>
    <x v="1"/>
    <x v="0"/>
    <n v="25"/>
    <n v="1324572"/>
    <d v="2001-06-01T08:09:05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daveyell"/>
    <s v="SCRANDA"/>
    <s v="ST-NW"/>
    <x v="7"/>
    <x v="7"/>
    <n v="629229.1"/>
    <d v="2001-06-04T21:00:00"/>
  </r>
  <r>
    <x v="1"/>
    <x v="1"/>
    <x v="1"/>
    <x v="24"/>
    <n v="15000"/>
    <n v="1324573"/>
    <d v="2001-06-01T08:09:05"/>
    <s v="ONEOK Energy Marketing and Trading Company, L.P."/>
    <x v="0"/>
    <x v="0"/>
    <x v="0"/>
    <x v="1"/>
    <s v="US Gas Phy Fwd Firm &lt; or = 1Mo "/>
    <s v="US Gas Phy       OGT                     02-04Jun01      USD/MM"/>
    <m/>
    <n v="5000"/>
    <x v="0"/>
    <x v="1"/>
    <x v="0"/>
    <n v="3.5750000000000002"/>
    <s v="PATMCDON"/>
    <s v="KSTEVEN"/>
    <s v="ENA-IM Mid Central South"/>
    <x v="8"/>
    <x v="1"/>
    <n v="823238"/>
    <d v="2001-06-02T21:00:00"/>
  </r>
  <r>
    <x v="1"/>
    <x v="1"/>
    <x v="1"/>
    <x v="24"/>
    <n v="15000"/>
    <n v="1324574"/>
    <d v="2001-06-01T08:09:09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239"/>
    <d v="2001-06-02T21:00:00"/>
  </r>
  <r>
    <x v="1"/>
    <x v="1"/>
    <x v="1"/>
    <x v="24"/>
    <n v="3000"/>
    <n v="1324575"/>
    <d v="2001-06-01T08:09:1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874999999999999"/>
    <s v="PATMCDON"/>
    <s v="KSTEVEN"/>
    <s v="ENA-IM Mid Central South"/>
    <x v="8"/>
    <x v="1"/>
    <n v="823240"/>
    <d v="2001-06-02T21:00:00"/>
  </r>
  <r>
    <x v="0"/>
    <x v="1"/>
    <x v="1"/>
    <x v="3"/>
    <n v="100000"/>
    <n v="1324577"/>
    <d v="2001-06-01T08:09:19"/>
    <s v="Norsk Hydro Energy B.V."/>
    <x v="0"/>
    <x v="0"/>
    <x v="0"/>
    <x v="1"/>
    <s v="BEL Gas Phy Fwd Zee HUB"/>
    <s v="BEL Gas Phy      ZEE HUB                 02-03Jun01      p/th"/>
    <m/>
    <n v="50000"/>
    <x v="0"/>
    <x v="5"/>
    <x v="3"/>
    <n v="21.8"/>
    <s v="NHE491087C"/>
    <s v="DFURNER"/>
    <s v="Continental Gas Book"/>
    <x v="4"/>
    <x v="3"/>
    <n v="105913"/>
    <d v="2001-06-02T21:00:00"/>
  </r>
  <r>
    <x v="1"/>
    <x v="2"/>
    <x v="1"/>
    <x v="3"/>
    <n v="50"/>
    <n v="1324578"/>
    <d v="2001-06-01T08:09:22"/>
    <s v="Puget Sound Energy, Inc."/>
    <x v="0"/>
    <x v="0"/>
    <x v="0"/>
    <x v="2"/>
    <s v="US West Power Phy Fwd Firm"/>
    <s v="US Pwr Phy Firm  Mid-C OffPk             03-04Jun01      USD/MWh"/>
    <m/>
    <n v="25"/>
    <x v="0"/>
    <x v="2"/>
    <x v="0"/>
    <n v="100"/>
    <s v="DWILKINS"/>
    <s v="DSCHOLT"/>
    <s v="ST-SW"/>
    <x v="7"/>
    <x v="7"/>
    <n v="629230.1"/>
    <d v="2001-06-03T21:00:00"/>
  </r>
  <r>
    <x v="1"/>
    <x v="1"/>
    <x v="1"/>
    <x v="24"/>
    <n v="3000"/>
    <n v="1324579"/>
    <d v="2001-06-01T08:09:23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"/>
    <s v="PATMCDON"/>
    <s v="KSTEVEN"/>
    <s v="ENA-IM Mid Central South"/>
    <x v="8"/>
    <x v="1"/>
    <n v="823241"/>
    <d v="2001-06-02T21:00:00"/>
  </r>
  <r>
    <x v="0"/>
    <x v="0"/>
    <x v="0"/>
    <x v="0"/>
    <n v="20"/>
    <n v="1324580"/>
    <d v="2001-06-01T08:09:2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TRD11005"/>
    <s v="BMARCHAN"/>
    <s v="Enron Metals Trading System"/>
    <x v="0"/>
    <x v="0"/>
    <n v="2163724"/>
    <m/>
  </r>
  <r>
    <x v="1"/>
    <x v="2"/>
    <x v="1"/>
    <x v="0"/>
    <n v="25"/>
    <n v="1324581"/>
    <d v="2001-06-01T08:09:2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daveyell"/>
    <s v="JRICHTE"/>
    <s v="ST-CA"/>
    <x v="7"/>
    <x v="7"/>
    <n v="629231.1"/>
    <d v="2001-06-04T21:00:00"/>
  </r>
  <r>
    <x v="1"/>
    <x v="1"/>
    <x v="1"/>
    <x v="24"/>
    <n v="15000"/>
    <n v="1324583"/>
    <d v="2001-06-01T08:09:26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6"/>
    <s v="wwarburton"/>
    <s v="JREITME"/>
    <s v="ENA - IM Denver"/>
    <x v="8"/>
    <x v="1"/>
    <n v="823243"/>
    <d v="2001-06-02T21:00:00"/>
  </r>
  <r>
    <x v="1"/>
    <x v="1"/>
    <x v="1"/>
    <x v="24"/>
    <n v="9297"/>
    <n v="1324582"/>
    <d v="2001-06-01T08:09:26"/>
    <s v="Cinergy Marketing &amp; Trading, LLC"/>
    <x v="0"/>
    <x v="0"/>
    <x v="0"/>
    <x v="1"/>
    <s v="US Gas Phy Fwd Firm &lt; or = 1Mo "/>
    <s v="US Gas Phy       NNG Demarc              02-04Jun01      USD/MM"/>
    <n v="3099"/>
    <m/>
    <x v="0"/>
    <x v="1"/>
    <x v="0"/>
    <n v="3.5375000000000001"/>
    <s v="Kearbyka"/>
    <s v="KSTEVEN"/>
    <s v="ENA-IM Mid Central South"/>
    <x v="8"/>
    <x v="1"/>
    <n v="823242"/>
    <d v="2001-06-02T21:00:00"/>
  </r>
  <r>
    <x v="1"/>
    <x v="2"/>
    <x v="1"/>
    <x v="0"/>
    <n v="25"/>
    <n v="1324584"/>
    <d v="2001-06-01T08:09:29"/>
    <s v="Duke Energy Trading and Marketing, L.L.C."/>
    <x v="0"/>
    <x v="0"/>
    <x v="0"/>
    <x v="2"/>
    <s v="US West Power Phy Fwd CAISO"/>
    <s v="US Pwr Phy CAISO SP15 Peak               04Jun01         USD/MWh"/>
    <m/>
    <n v="25"/>
    <x v="0"/>
    <x v="2"/>
    <x v="0"/>
    <n v="161"/>
    <s v="daveyell"/>
    <s v="JRICHTE"/>
    <s v="ST-CA"/>
    <x v="7"/>
    <x v="7"/>
    <n v="629232.1"/>
    <d v="2001-06-04T21:00:00"/>
  </r>
  <r>
    <x v="1"/>
    <x v="1"/>
    <x v="1"/>
    <x v="24"/>
    <n v="6000"/>
    <n v="1324585"/>
    <d v="2001-06-01T08:09:29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325000000000002"/>
    <s v="perryperg"/>
    <s v="KSTEVEN"/>
    <s v="ENA-IM Mid Central South"/>
    <x v="8"/>
    <x v="1"/>
    <n v="823244"/>
    <d v="2001-06-02T21:00:00"/>
  </r>
  <r>
    <x v="1"/>
    <x v="2"/>
    <x v="1"/>
    <x v="3"/>
    <n v="50"/>
    <n v="1324586"/>
    <d v="2001-06-01T08:09:30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5"/>
    <s v="scunning"/>
    <s v="CMALLOR"/>
    <s v="ST-CA"/>
    <x v="7"/>
    <x v="7"/>
    <n v="629233.1"/>
    <d v="2001-06-03T21:00:00"/>
  </r>
  <r>
    <x v="1"/>
    <x v="1"/>
    <x v="1"/>
    <x v="24"/>
    <n v="15000"/>
    <n v="1324587"/>
    <d v="2001-06-01T08:09:30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81"/>
    <s v="wwarburton"/>
    <s v="JREITME"/>
    <s v="ENA - IM Denver"/>
    <x v="8"/>
    <x v="1"/>
    <n v="823245"/>
    <d v="2001-06-02T21:00:00"/>
  </r>
  <r>
    <x v="1"/>
    <x v="1"/>
    <x v="1"/>
    <x v="24"/>
    <n v="15000"/>
    <n v="1324588"/>
    <d v="2001-06-01T08:09:33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350000000000001"/>
    <s v="Kearbyka"/>
    <s v="KSTEVEN"/>
    <s v="ENA-IM Mid Central South"/>
    <x v="8"/>
    <x v="1"/>
    <n v="823246"/>
    <d v="2001-06-02T21:00:00"/>
  </r>
  <r>
    <x v="1"/>
    <x v="1"/>
    <x v="1"/>
    <x v="24"/>
    <n v="3000"/>
    <n v="1324590"/>
    <d v="2001-06-01T08:09:3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47"/>
    <d v="2001-06-02T21:00:00"/>
  </r>
  <r>
    <x v="1"/>
    <x v="1"/>
    <x v="1"/>
    <x v="24"/>
    <n v="15000"/>
    <n v="1324591"/>
    <d v="2001-06-01T08:09:37"/>
    <s v="Western Gas Resources, Inc."/>
    <x v="0"/>
    <x v="0"/>
    <x v="0"/>
    <x v="1"/>
    <s v="US Gas Phy Fwd Firm &lt; or = 1Mo "/>
    <s v="US Gas Phy       WIC                     02-04Jun01      USD/MM"/>
    <m/>
    <n v="5000"/>
    <x v="0"/>
    <x v="1"/>
    <x v="0"/>
    <n v="2.83"/>
    <s v="RICKALLEN"/>
    <s v="JREITME"/>
    <s v="ENA - IM Denver"/>
    <x v="8"/>
    <x v="1"/>
    <n v="823248"/>
    <d v="2001-06-02T21:00:00"/>
  </r>
  <r>
    <x v="1"/>
    <x v="2"/>
    <x v="1"/>
    <x v="0"/>
    <n v="25"/>
    <n v="1324592"/>
    <d v="2001-06-01T08:09:38"/>
    <s v="Dynegy Power Marketing, Inc."/>
    <x v="0"/>
    <x v="0"/>
    <x v="0"/>
    <x v="2"/>
    <s v="US West Power Phy Fwd Firm"/>
    <s v="US Pwr Phy Firm  PALVE Peak              04Jun01         USD/MWh"/>
    <m/>
    <n v="25"/>
    <x v="0"/>
    <x v="2"/>
    <x v="0"/>
    <n v="180"/>
    <s v="iversonm"/>
    <s v="MFISCHE2"/>
    <s v="ST-SW"/>
    <x v="7"/>
    <x v="7"/>
    <n v="629235.1"/>
    <d v="2001-06-04T21:00:00"/>
  </r>
  <r>
    <x v="0"/>
    <x v="0"/>
    <x v="0"/>
    <x v="0"/>
    <n v="3"/>
    <n v="1324594"/>
    <d v="2001-06-01T08:09:40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marknunn1"/>
    <s v="BMARCHAN"/>
    <s v="Enron Metals Trading System"/>
    <x v="0"/>
    <x v="0"/>
    <n v="2163735"/>
    <m/>
  </r>
  <r>
    <x v="0"/>
    <x v="0"/>
    <x v="0"/>
    <x v="0"/>
    <n v="5"/>
    <n v="1324595"/>
    <d v="2001-06-01T08:09:40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JWALSH02"/>
    <s v="BMARCHAN"/>
    <s v="Enron Metals Trading System"/>
    <x v="0"/>
    <x v="0"/>
    <n v="2163732"/>
    <m/>
  </r>
  <r>
    <x v="1"/>
    <x v="1"/>
    <x v="0"/>
    <x v="5"/>
    <n v="290000"/>
    <n v="1324598"/>
    <d v="2001-06-01T08:09:43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799.1"/>
    <d v="2001-06-02T21:00:00"/>
  </r>
  <r>
    <x v="1"/>
    <x v="1"/>
    <x v="1"/>
    <x v="24"/>
    <n v="15000"/>
    <n v="1324599"/>
    <d v="2001-06-01T08:09:43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8"/>
    <s v="wwarburton"/>
    <s v="JREITME"/>
    <s v="ENA - IM Denver"/>
    <x v="8"/>
    <x v="1"/>
    <n v="823250"/>
    <d v="2001-06-02T21:00:00"/>
  </r>
  <r>
    <x v="1"/>
    <x v="2"/>
    <x v="1"/>
    <x v="3"/>
    <n v="50"/>
    <n v="1324597"/>
    <d v="2001-06-01T08:09:43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2"/>
    <s v="ADM30236"/>
    <s v="CMALLOR"/>
    <s v="ST-CA"/>
    <x v="7"/>
    <x v="7"/>
    <n v="629237.1"/>
    <d v="2001-06-03T21:00:00"/>
  </r>
  <r>
    <x v="1"/>
    <x v="1"/>
    <x v="1"/>
    <x v="24"/>
    <n v="15000"/>
    <n v="1324600"/>
    <d v="2001-06-01T08:09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51"/>
    <d v="2001-06-02T21:00:00"/>
  </r>
  <r>
    <x v="0"/>
    <x v="0"/>
    <x v="0"/>
    <x v="0"/>
    <n v="15"/>
    <n v="1324601"/>
    <d v="2001-06-01T08:09:47"/>
    <s v="Koch Metals Trading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1"/>
    <s v="ADM79905"/>
    <s v="BMARCHAN"/>
    <s v="Enron Metals Trading System"/>
    <x v="0"/>
    <x v="0"/>
    <n v="2163737"/>
    <m/>
  </r>
  <r>
    <x v="1"/>
    <x v="1"/>
    <x v="1"/>
    <x v="24"/>
    <n v="15000"/>
    <n v="1324602"/>
    <d v="2001-06-01T08:09:50"/>
    <s v="Western Gas Resources, Inc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RICKALLEN"/>
    <s v="JREITME"/>
    <s v="ENA - IM Denver"/>
    <x v="8"/>
    <x v="1"/>
    <n v="823252"/>
    <d v="2001-06-02T21:00:00"/>
  </r>
  <r>
    <x v="1"/>
    <x v="1"/>
    <x v="1"/>
    <x v="24"/>
    <n v="15000"/>
    <n v="1324603"/>
    <d v="2001-06-01T08:09:53"/>
    <s v="Cross Timbers Energy Services, Inc."/>
    <x v="0"/>
    <x v="0"/>
    <x v="0"/>
    <x v="1"/>
    <s v="US Gas Phy Fwd Firm &lt; or = 1Mo "/>
    <s v="US Gas Phy       OGT                     02-04Jun01      USD/MM"/>
    <n v="5000"/>
    <m/>
    <x v="0"/>
    <x v="1"/>
    <x v="0"/>
    <n v="3.6"/>
    <s v="redwood1"/>
    <s v="KSTEVEN"/>
    <s v="ENA-IM Mid Central South"/>
    <x v="8"/>
    <x v="1"/>
    <n v="823253"/>
    <d v="2001-06-02T21:00:00"/>
  </r>
  <r>
    <x v="1"/>
    <x v="1"/>
    <x v="1"/>
    <x v="24"/>
    <n v="30000"/>
    <n v="1324604"/>
    <d v="2001-06-01T08:09:5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MIDCONT2"/>
    <s v="TDONOHO"/>
    <s v="ENA - IM Central Gulf"/>
    <x v="8"/>
    <x v="1"/>
    <n v="823254"/>
    <d v="2001-06-02T21:00:00"/>
  </r>
  <r>
    <x v="1"/>
    <x v="1"/>
    <x v="1"/>
    <x v="24"/>
    <n v="15000"/>
    <n v="1324605"/>
    <d v="2001-06-01T08:09:59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"/>
    <s v="MIDCONT1"/>
    <s v="TDONOHO"/>
    <s v="ENA - IM Central Gulf"/>
    <x v="8"/>
    <x v="1"/>
    <n v="823255"/>
    <d v="2001-06-02T21:00:00"/>
  </r>
  <r>
    <x v="1"/>
    <x v="2"/>
    <x v="1"/>
    <x v="0"/>
    <n v="25"/>
    <n v="1324606"/>
    <d v="2001-06-01T08:10:0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WRUSSELL"/>
    <s v="JRICHTE"/>
    <s v="ST-CA"/>
    <x v="7"/>
    <x v="7"/>
    <n v="629238.1"/>
    <d v="2001-06-04T21:00:00"/>
  </r>
  <r>
    <x v="1"/>
    <x v="2"/>
    <x v="1"/>
    <x v="3"/>
    <n v="20"/>
    <n v="1324607"/>
    <d v="2001-06-01T08:10:01"/>
    <s v="Coral Power, L.L.C."/>
    <x v="0"/>
    <x v="0"/>
    <x v="0"/>
    <x v="2"/>
    <s v="US West Power Phy Fwd CAISO"/>
    <s v="US Pwr Phy CAISO SP15 OffPk odd-lot      03-04Jun01      USD/MWh"/>
    <n v="10"/>
    <m/>
    <x v="0"/>
    <x v="2"/>
    <x v="0"/>
    <n v="73"/>
    <s v="JABORDEN"/>
    <s v="JMORRIS4"/>
    <s v="ST-CA"/>
    <x v="7"/>
    <x v="7"/>
    <n v="629239.1"/>
    <d v="2001-06-03T21:00:00"/>
  </r>
  <r>
    <x v="1"/>
    <x v="2"/>
    <x v="1"/>
    <x v="3"/>
    <n v="50"/>
    <n v="1324608"/>
    <d v="2001-06-01T08:10:03"/>
    <s v="Idaho Power Company, dba IDACORP Energy"/>
    <x v="0"/>
    <x v="0"/>
    <x v="0"/>
    <x v="2"/>
    <s v="US West Power Phy Fwd Firm"/>
    <s v="US Pwr Phy Firm  Mid-C OffPk             03-04Jun01      USD/MWh"/>
    <m/>
    <n v="25"/>
    <x v="0"/>
    <x v="2"/>
    <x v="0"/>
    <n v="103"/>
    <s v="JSJ14000"/>
    <s v="DSCHOLT"/>
    <s v="ST-SW"/>
    <x v="7"/>
    <x v="7"/>
    <n v="629240.1"/>
    <d v="2001-06-03T21:00:00"/>
  </r>
  <r>
    <x v="0"/>
    <x v="0"/>
    <x v="0"/>
    <x v="0"/>
    <n v="20"/>
    <n v="1324609"/>
    <d v="2001-06-01T08:10:05"/>
    <s v="Societe Generale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FBEUZELIN"/>
    <s v="ATURNER"/>
    <s v="Enron Metals Trading System"/>
    <x v="0"/>
    <x v="0"/>
    <n v="2163739"/>
    <m/>
  </r>
  <r>
    <x v="1"/>
    <x v="1"/>
    <x v="1"/>
    <x v="24"/>
    <n v="15000"/>
    <n v="1324610"/>
    <d v="2001-06-01T08:10:05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256"/>
    <d v="2001-06-02T21:00:00"/>
  </r>
  <r>
    <x v="1"/>
    <x v="1"/>
    <x v="1"/>
    <x v="24"/>
    <n v="15000"/>
    <n v="1324613"/>
    <d v="2001-06-01T08:10:13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SCOTTWIR"/>
    <s v="KSTEVEN"/>
    <s v="ENA-IM Mid Central South"/>
    <x v="8"/>
    <x v="1"/>
    <n v="823257"/>
    <d v="2001-06-02T21:00:00"/>
  </r>
  <r>
    <x v="1"/>
    <x v="1"/>
    <x v="1"/>
    <x v="24"/>
    <n v="15000"/>
    <n v="1324614"/>
    <d v="2001-06-01T08:10:23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258"/>
    <d v="2001-06-02T21:00:00"/>
  </r>
  <r>
    <x v="1"/>
    <x v="1"/>
    <x v="1"/>
    <x v="24"/>
    <n v="3000"/>
    <n v="1324615"/>
    <d v="2001-06-01T08:10:2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59"/>
    <d v="2001-06-02T21:00:00"/>
  </r>
  <r>
    <x v="1"/>
    <x v="1"/>
    <x v="1"/>
    <x v="24"/>
    <n v="13410"/>
    <n v="1324616"/>
    <d v="2001-06-01T08:10:30"/>
    <s v="Texaco Natural Gas Inc."/>
    <x v="0"/>
    <x v="0"/>
    <x v="0"/>
    <x v="1"/>
    <s v="US Gas Phy Fwd Firm &lt; or = 1Mo "/>
    <s v="US Gas Phy       TENN 500                02-04Jun01      USD/MM"/>
    <n v="4470"/>
    <m/>
    <x v="0"/>
    <x v="1"/>
    <x v="0"/>
    <n v="3.6"/>
    <s v="STEPHENSJE"/>
    <s v="SNEAL"/>
    <s v="ENA-IM NE GULF3"/>
    <x v="8"/>
    <x v="1"/>
    <n v="823260"/>
    <d v="2001-06-02T21:00:00"/>
  </r>
  <r>
    <x v="1"/>
    <x v="1"/>
    <x v="0"/>
    <x v="1"/>
    <n v="310000"/>
    <n v="1324618"/>
    <d v="2001-06-01T08:10:32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6"/>
    <s v="avgallo51"/>
    <s v="JARNOLD"/>
    <s v="NG-Price"/>
    <x v="1"/>
    <x v="1"/>
    <s v="VD8811.1"/>
    <d v="2001-07-01T21:00:00"/>
  </r>
  <r>
    <x v="0"/>
    <x v="0"/>
    <x v="0"/>
    <x v="0"/>
    <n v="3"/>
    <n v="1324617"/>
    <d v="2001-06-01T08:10:32"/>
    <s v="ED &amp; F Man International Limited"/>
    <x v="0"/>
    <x v="0"/>
    <x v="0"/>
    <x v="0"/>
    <s v="Lead LME Registered Contract"/>
    <s v="Lead LME Reg.    Contract                3 Month         USD/mt-L"/>
    <m/>
    <n v="3"/>
    <x v="0"/>
    <x v="0"/>
    <x v="0"/>
    <n v="464"/>
    <s v="slattery"/>
    <s v="JGORDON1"/>
    <s v="Enron Metals Trading System"/>
    <x v="0"/>
    <x v="0"/>
    <n v="2163744"/>
    <m/>
  </r>
  <r>
    <x v="1"/>
    <x v="2"/>
    <x v="1"/>
    <x v="3"/>
    <n v="50"/>
    <n v="1324619"/>
    <d v="2001-06-01T08:10:35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80"/>
    <s v="MARYROSE"/>
    <s v="MFISCHE2"/>
    <s v="ST-SW"/>
    <x v="7"/>
    <x v="7"/>
    <n v="629242.1"/>
    <d v="2001-06-03T21:00:00"/>
  </r>
  <r>
    <x v="1"/>
    <x v="1"/>
    <x v="0"/>
    <x v="5"/>
    <n v="145000"/>
    <n v="1324620"/>
    <d v="2001-06-01T08:10:42"/>
    <s v="J. Aron &amp; Company"/>
    <x v="0"/>
    <x v="0"/>
    <x v="0"/>
    <x v="1"/>
    <s v="US Gas Fin Swap"/>
    <s v="US Gas Daily     EP SanJuan              02-30Jun01      USD/MM"/>
    <m/>
    <n v="5000"/>
    <x v="0"/>
    <x v="1"/>
    <x v="0"/>
    <n v="2.77"/>
    <s v="ritanagle"/>
    <s v="JTHOLT"/>
    <s v="West-SW"/>
    <x v="1"/>
    <x v="1"/>
    <s v="VD8812.1"/>
    <d v="2001-06-02T21:00:00"/>
  </r>
  <r>
    <x v="1"/>
    <x v="1"/>
    <x v="1"/>
    <x v="24"/>
    <n v="15000"/>
    <n v="1324621"/>
    <d v="2001-06-01T08:10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61"/>
    <d v="2001-06-02T21:00:00"/>
  </r>
  <r>
    <x v="1"/>
    <x v="1"/>
    <x v="1"/>
    <x v="24"/>
    <n v="15000"/>
    <n v="1324622"/>
    <d v="2001-06-01T08:10:47"/>
    <s v="El Paso Merchant Energy, L.P."/>
    <x v="0"/>
    <x v="0"/>
    <x v="0"/>
    <x v="1"/>
    <s v="US Gas Phy Fwd Firm &lt; or = 1Mo "/>
    <s v="US Gas Phy       CIG Mainline            02-04Jun01      USD/MM"/>
    <m/>
    <n v="5000"/>
    <x v="0"/>
    <x v="1"/>
    <x v="0"/>
    <n v="2.8"/>
    <s v="EPMELPrj"/>
    <s v="JREITME"/>
    <s v="ENA - IM Denver"/>
    <x v="8"/>
    <x v="1"/>
    <n v="823262"/>
    <d v="2001-06-02T21:00:00"/>
  </r>
  <r>
    <x v="1"/>
    <x v="2"/>
    <x v="1"/>
    <x v="3"/>
    <n v="50"/>
    <n v="1324623"/>
    <d v="2001-06-01T08:10:49"/>
    <s v="Powerex Corp.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POWEREX4"/>
    <s v="CMALLOR"/>
    <s v="ST-CA"/>
    <x v="7"/>
    <x v="7"/>
    <n v="629243.1"/>
    <d v="2001-06-03T21:00:00"/>
  </r>
  <r>
    <x v="1"/>
    <x v="2"/>
    <x v="1"/>
    <x v="0"/>
    <n v="25"/>
    <n v="1324624"/>
    <d v="2001-06-01T08:10:50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65"/>
    <s v="timnhanna"/>
    <s v="JRICHTE"/>
    <s v="ST-CA"/>
    <x v="7"/>
    <x v="7"/>
    <n v="629244.1"/>
    <d v="2001-06-04T21:00:00"/>
  </r>
  <r>
    <x v="0"/>
    <x v="0"/>
    <x v="0"/>
    <x v="0"/>
    <n v="20"/>
    <n v="1324627"/>
    <d v="2001-06-01T08:10:5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63747"/>
    <m/>
  </r>
  <r>
    <x v="1"/>
    <x v="1"/>
    <x v="1"/>
    <x v="24"/>
    <n v="30000"/>
    <n v="1324626"/>
    <d v="2001-06-01T08:10:54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264"/>
    <d v="2001-06-02T21:00:00"/>
  </r>
  <r>
    <x v="1"/>
    <x v="1"/>
    <x v="1"/>
    <x v="24"/>
    <n v="30000"/>
    <n v="1324628"/>
    <d v="2001-06-01T08:10:54"/>
    <s v="Cook Inlet Energy Supply L.L.C."/>
    <x v="0"/>
    <x v="0"/>
    <x v="0"/>
    <x v="1"/>
    <s v="US Gas Phy Fwd Firm &lt; or = 1Mo "/>
    <s v="US Gas Phy       PGT Malin               02-04Jun01      USD/MM"/>
    <m/>
    <n v="10000"/>
    <x v="0"/>
    <x v="1"/>
    <x v="0"/>
    <n v="3.65"/>
    <s v="canadanw1"/>
    <s v="MLENHAR"/>
    <s v="ENA - IM West"/>
    <x v="8"/>
    <x v="1"/>
    <n v="823263"/>
    <d v="2001-06-02T21:00:00"/>
  </r>
  <r>
    <x v="1"/>
    <x v="1"/>
    <x v="1"/>
    <x v="24"/>
    <n v="15756"/>
    <n v="1324629"/>
    <d v="2001-06-01T08:10:57"/>
    <s v="NG Energy Trading, L.L.C."/>
    <x v="0"/>
    <x v="0"/>
    <x v="0"/>
    <x v="1"/>
    <s v="US Gas Phy Fwd Firm &lt; or = 1Mo "/>
    <s v="US Gas Phy       ANR SE Trans            02-04Jun01      USD/MM"/>
    <m/>
    <n v="5252"/>
    <x v="0"/>
    <x v="1"/>
    <x v="0"/>
    <n v="3.5525000000000002"/>
    <s v="ADM53869"/>
    <s v="TDONOHO"/>
    <s v="ENA - IM Central Gulf"/>
    <x v="8"/>
    <x v="1"/>
    <n v="823265"/>
    <d v="2001-06-02T21:00:00"/>
  </r>
  <r>
    <x v="1"/>
    <x v="2"/>
    <x v="1"/>
    <x v="0"/>
    <n v="50"/>
    <n v="1324630"/>
    <d v="2001-06-01T08:11:0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45"/>
    <s v="VEPCOJOE"/>
    <s v="JQUENET"/>
    <s v="ST-PJM"/>
    <x v="7"/>
    <x v="7"/>
    <n v="629245.1"/>
    <d v="2001-06-04T21:00:00"/>
  </r>
  <r>
    <x v="1"/>
    <x v="1"/>
    <x v="1"/>
    <x v="24"/>
    <n v="30000"/>
    <n v="1324631"/>
    <d v="2001-06-01T08:11:0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johnlewis"/>
    <s v="SPEREIR"/>
    <s v="ENA-IM NE GULF2"/>
    <x v="8"/>
    <x v="1"/>
    <n v="823266"/>
    <d v="2001-06-02T21:00:00"/>
  </r>
  <r>
    <x v="1"/>
    <x v="2"/>
    <x v="1"/>
    <x v="3"/>
    <n v="50"/>
    <n v="1324632"/>
    <d v="2001-06-01T08:11:10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75"/>
    <s v="KENSIMMS"/>
    <s v="MFISCHE2"/>
    <s v="ST-SW"/>
    <x v="7"/>
    <x v="7"/>
    <n v="629246.1"/>
    <d v="2001-06-03T21:00:00"/>
  </r>
  <r>
    <x v="0"/>
    <x v="1"/>
    <x v="1"/>
    <x v="24"/>
    <n v="30000"/>
    <n v="1324633"/>
    <d v="2001-06-01T08:11:14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3267"/>
    <d v="2001-06-02T21:00:00"/>
  </r>
  <r>
    <x v="0"/>
    <x v="0"/>
    <x v="0"/>
    <x v="0"/>
    <n v="20"/>
    <n v="1324634"/>
    <d v="2001-06-01T08:11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3752"/>
    <m/>
  </r>
  <r>
    <x v="1"/>
    <x v="1"/>
    <x v="0"/>
    <x v="1"/>
    <n v="77500"/>
    <n v="1324635"/>
    <d v="2001-06-01T08:11:32"/>
    <s v="BP Corporation North America Inc."/>
    <x v="0"/>
    <x v="0"/>
    <x v="0"/>
    <x v="1"/>
    <s v="US Gas Fin Swap"/>
    <s v="US Gas Swap      Nymex                   Jul01           USD/MM"/>
    <m/>
    <n v="2500"/>
    <x v="0"/>
    <x v="1"/>
    <x v="0"/>
    <n v="3.87"/>
    <s v="Biglertim"/>
    <s v="JARNOLD"/>
    <s v="NG-Price"/>
    <x v="1"/>
    <x v="1"/>
    <s v="VD8815.1"/>
    <d v="2001-07-01T21:00:00"/>
  </r>
  <r>
    <x v="1"/>
    <x v="1"/>
    <x v="1"/>
    <x v="24"/>
    <n v="30000"/>
    <n v="1324637"/>
    <d v="2001-06-01T08:11:3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2"/>
    <s v="TDONOHO"/>
    <s v="ENA - IM Central Gulf"/>
    <x v="8"/>
    <x v="1"/>
    <n v="823269"/>
    <d v="2001-06-02T21:00:00"/>
  </r>
  <r>
    <x v="1"/>
    <x v="1"/>
    <x v="1"/>
    <x v="24"/>
    <n v="30000"/>
    <n v="1324638"/>
    <d v="2001-06-01T08:11:39"/>
    <s v="Mirant Americas Energy Marketing, L.P."/>
    <x v="0"/>
    <x v="0"/>
    <x v="0"/>
    <x v="1"/>
    <s v="US Gas Phy Fwd Firm &lt; or = 1Mo "/>
    <s v="US Gas Phy       Transco Z6 NY           02-04Jun01      USD/MM"/>
    <n v="10000"/>
    <m/>
    <x v="0"/>
    <x v="1"/>
    <x v="0"/>
    <n v="3.9449999999999998"/>
    <s v="gregt00001"/>
    <s v="VPIMENOV"/>
    <s v="ENA-IM ME NEW YORK"/>
    <x v="8"/>
    <x v="1"/>
    <n v="823270"/>
    <d v="2001-06-02T21:00:00"/>
  </r>
  <r>
    <x v="1"/>
    <x v="2"/>
    <x v="1"/>
    <x v="3"/>
    <n v="50"/>
    <n v="1324639"/>
    <d v="2001-06-01T08:11:42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247.1"/>
    <d v="2001-06-03T21:00:00"/>
  </r>
  <r>
    <x v="0"/>
    <x v="0"/>
    <x v="0"/>
    <x v="0"/>
    <n v="20"/>
    <n v="1324640"/>
    <d v="2001-06-01T08:11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79905"/>
    <s v="BMARCHAN"/>
    <s v="Enron Metals Trading System"/>
    <x v="0"/>
    <x v="0"/>
    <n v="2163756"/>
    <m/>
  </r>
  <r>
    <x v="1"/>
    <x v="1"/>
    <x v="1"/>
    <x v="24"/>
    <n v="15000"/>
    <n v="1324641"/>
    <d v="2001-06-01T08:11:43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1"/>
    <s v="bcollins"/>
    <s v="TDONOHO"/>
    <s v="ENA - IM Central Gulf"/>
    <x v="8"/>
    <x v="1"/>
    <n v="823271"/>
    <d v="2001-06-02T21:00:00"/>
  </r>
  <r>
    <x v="1"/>
    <x v="1"/>
    <x v="1"/>
    <x v="24"/>
    <n v="30000"/>
    <n v="1324642"/>
    <d v="2001-06-01T08:11:50"/>
    <s v="Morgan Stanley Capital Group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6"/>
    <s v="brendanc"/>
    <s v="MLENHAR"/>
    <s v="ENA - IM West"/>
    <x v="8"/>
    <x v="1"/>
    <n v="823272"/>
    <d v="2001-06-02T21:00:00"/>
  </r>
  <r>
    <x v="1"/>
    <x v="1"/>
    <x v="0"/>
    <x v="1"/>
    <n v="310000"/>
    <n v="1324643"/>
    <d v="2001-06-01T08:11:51"/>
    <s v="Cinergy Marketing &amp; Trading, LLC"/>
    <x v="0"/>
    <x v="0"/>
    <x v="0"/>
    <x v="1"/>
    <s v="US Gas Fin BasisSwap"/>
    <s v="US Gas Basis     EP Permian              Aug01           USD/MM"/>
    <n v="10000"/>
    <m/>
    <x v="0"/>
    <x v="1"/>
    <x v="0"/>
    <n v="-0.01"/>
    <s v="WHALENMIKE"/>
    <s v="EBASS"/>
    <s v="FT-Texas"/>
    <x v="1"/>
    <x v="1"/>
    <s v="VD8816.1"/>
    <d v="2001-08-01T21:00:00"/>
  </r>
  <r>
    <x v="1"/>
    <x v="1"/>
    <x v="1"/>
    <x v="24"/>
    <n v="5001"/>
    <n v="1324644"/>
    <d v="2001-06-01T08:11:54"/>
    <s v="EnergyUSA-TPC Corp."/>
    <x v="0"/>
    <x v="0"/>
    <x v="0"/>
    <x v="1"/>
    <s v="US Gas Phy Fwd Firm &lt; or = 1Mo "/>
    <s v="US Gas Phy       NGPL STX                02-04Jun01      USD/MM"/>
    <m/>
    <n v="1667"/>
    <x v="0"/>
    <x v="1"/>
    <x v="0"/>
    <n v="3.57"/>
    <s v="scallender"/>
    <s v="TDONOHO"/>
    <s v="ENA - IM Central Gulf"/>
    <x v="8"/>
    <x v="1"/>
    <n v="823273"/>
    <d v="2001-06-02T21:00:00"/>
  </r>
  <r>
    <x v="1"/>
    <x v="2"/>
    <x v="1"/>
    <x v="0"/>
    <n v="25"/>
    <n v="1324646"/>
    <d v="2001-06-01T08:11:55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0"/>
    <s v="benpratt1"/>
    <s v="JRICHTE"/>
    <s v="ST-CA"/>
    <x v="7"/>
    <x v="7"/>
    <n v="629248.1"/>
    <d v="2001-06-04T21:00:00"/>
  </r>
  <r>
    <x v="1"/>
    <x v="1"/>
    <x v="1"/>
    <x v="24"/>
    <n v="15000"/>
    <n v="1324645"/>
    <d v="2001-06-01T08:11:55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AUSTIN4874"/>
    <s v="MLENHAR"/>
    <s v="ENA - IM West"/>
    <x v="8"/>
    <x v="1"/>
    <n v="823274"/>
    <d v="2001-06-02T21:00:00"/>
  </r>
  <r>
    <x v="1"/>
    <x v="1"/>
    <x v="0"/>
    <x v="1"/>
    <n v="232500"/>
    <n v="1324647"/>
    <d v="2001-06-01T08:11:59"/>
    <s v="Bank of America, National Association"/>
    <x v="0"/>
    <x v="0"/>
    <x v="0"/>
    <x v="1"/>
    <s v="US Gas Fin Swap"/>
    <s v="US Gas Swap      Nymex                   Jul01           USD/MM"/>
    <n v="7500"/>
    <m/>
    <x v="0"/>
    <x v="1"/>
    <x v="0"/>
    <n v="3.86"/>
    <s v="ADM35416"/>
    <s v="JARNOLD"/>
    <s v="NG-Price"/>
    <x v="1"/>
    <x v="1"/>
    <s v="VD8817.1"/>
    <d v="2001-07-01T21:00:00"/>
  </r>
  <r>
    <x v="1"/>
    <x v="2"/>
    <x v="1"/>
    <x v="0"/>
    <n v="25"/>
    <n v="1324648"/>
    <d v="2001-06-01T08:12:02"/>
    <s v="Williams Energy Marketing &amp; Trading Company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enpratt1"/>
    <s v="MFISCHE2"/>
    <s v="ST-SW"/>
    <x v="7"/>
    <x v="7"/>
    <n v="629249.1"/>
    <d v="2001-06-04T21:00:00"/>
  </r>
  <r>
    <x v="1"/>
    <x v="2"/>
    <x v="1"/>
    <x v="3"/>
    <n v="50"/>
    <n v="1324649"/>
    <d v="2001-06-01T08:12:04"/>
    <s v="Public Service Company Of Colorado"/>
    <x v="0"/>
    <x v="0"/>
    <x v="0"/>
    <x v="2"/>
    <s v="US West Power Phy Fwd Firm"/>
    <s v="US Pwr Phy Firm  Mid-C OffPk             03-04Jun01      USD/MWh"/>
    <m/>
    <n v="25"/>
    <x v="0"/>
    <x v="2"/>
    <x v="0"/>
    <n v="105"/>
    <s v="ADM78101"/>
    <s v="DSCHOLT"/>
    <s v="ST-SW"/>
    <x v="7"/>
    <x v="7"/>
    <n v="629250.1"/>
    <d v="2001-06-03T21:00:00"/>
  </r>
  <r>
    <x v="1"/>
    <x v="1"/>
    <x v="0"/>
    <x v="5"/>
    <n v="290000"/>
    <n v="1324651"/>
    <d v="2001-06-01T08:12:09"/>
    <s v="Axia Energy, LP"/>
    <x v="0"/>
    <x v="0"/>
    <x v="0"/>
    <x v="1"/>
    <s v="US Gas Fin Swap"/>
    <s v="US Gas Daily     HHub                    02-30Jun01      USD/MM"/>
    <n v="10000"/>
    <m/>
    <x v="0"/>
    <x v="1"/>
    <x v="0"/>
    <n v="3.73"/>
    <s v="hillblak"/>
    <s v="PKEAVEY"/>
    <s v="G-DAILY-EST"/>
    <x v="1"/>
    <x v="1"/>
    <s v="VD8819.1"/>
    <d v="2001-06-02T21:00:00"/>
  </r>
  <r>
    <x v="0"/>
    <x v="0"/>
    <x v="0"/>
    <x v="0"/>
    <n v="20"/>
    <n v="1324652"/>
    <d v="2001-06-01T08:12:2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5"/>
    <m/>
  </r>
  <r>
    <x v="1"/>
    <x v="1"/>
    <x v="1"/>
    <x v="24"/>
    <n v="30000"/>
    <n v="1324653"/>
    <d v="2001-06-01T08:12:28"/>
    <s v="Coral Energy Resources, L.P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mdizona"/>
    <s v="MLENHAR"/>
    <s v="ENA - IM West"/>
    <x v="8"/>
    <x v="1"/>
    <n v="823275"/>
    <d v="2001-06-02T21:00:00"/>
  </r>
  <r>
    <x v="1"/>
    <x v="2"/>
    <x v="1"/>
    <x v="0"/>
    <n v="25"/>
    <n v="1324654"/>
    <d v="2001-06-01T08:12:3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8"/>
    <s v="WRUSSELL"/>
    <s v="JRICHTE"/>
    <s v="ST-CA"/>
    <x v="7"/>
    <x v="7"/>
    <n v="629251.1"/>
    <d v="2001-06-04T21:00:00"/>
  </r>
  <r>
    <x v="1"/>
    <x v="1"/>
    <x v="1"/>
    <x v="24"/>
    <n v="15000"/>
    <n v="1324655"/>
    <d v="2001-06-01T08:12:33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250000000000001"/>
    <s v="tomdickey"/>
    <s v="JPARKS"/>
    <s v="ENA - IM Katy"/>
    <x v="8"/>
    <x v="1"/>
    <n v="823276"/>
    <d v="2001-06-02T21:00:00"/>
  </r>
  <r>
    <x v="1"/>
    <x v="1"/>
    <x v="1"/>
    <x v="24"/>
    <n v="15000"/>
    <n v="1324656"/>
    <d v="2001-06-01T08:12:4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toddbandy"/>
    <s v="KSTEVEN"/>
    <s v="ENA-IM Mid Central South"/>
    <x v="8"/>
    <x v="1"/>
    <n v="823278"/>
    <d v="2001-06-02T21:00:00"/>
  </r>
  <r>
    <x v="0"/>
    <x v="0"/>
    <x v="0"/>
    <x v="0"/>
    <n v="3"/>
    <n v="1324657"/>
    <d v="2001-06-01T08:12:42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769"/>
    <m/>
  </r>
  <r>
    <x v="0"/>
    <x v="0"/>
    <x v="0"/>
    <x v="0"/>
    <n v="20"/>
    <n v="1324658"/>
    <d v="2001-06-01T08:12:4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7"/>
    <m/>
  </r>
  <r>
    <x v="1"/>
    <x v="2"/>
    <x v="1"/>
    <x v="3"/>
    <n v="50"/>
    <n v="1324659"/>
    <d v="2001-06-01T08:12:47"/>
    <s v="Duke Energy Trading and Marketing, L.L.C."/>
    <x v="0"/>
    <x v="0"/>
    <x v="0"/>
    <x v="2"/>
    <s v="US West Power Phy Fwd CAISO"/>
    <s v="US Pwr Phy CAISO NP15 OffPk              03-04Jun01      USD/MWh"/>
    <m/>
    <n v="25"/>
    <x v="0"/>
    <x v="2"/>
    <x v="0"/>
    <n v="114"/>
    <s v="daveyell"/>
    <s v="CMALLOR"/>
    <s v="ST-CA"/>
    <x v="7"/>
    <x v="7"/>
    <n v="629252.1"/>
    <d v="2001-06-03T21:00:00"/>
  </r>
  <r>
    <x v="1"/>
    <x v="2"/>
    <x v="1"/>
    <x v="7"/>
    <n v="1500"/>
    <n v="1324660"/>
    <d v="2001-06-01T08:12:48"/>
    <s v="Ameren Energy, Inc., as agent"/>
    <x v="0"/>
    <x v="0"/>
    <x v="0"/>
    <x v="2"/>
    <s v="US East Power Phy Fwd Firm"/>
    <s v="US Pwr Phy Firm  COMED Peak              Sep01           USD/MWh"/>
    <n v="50"/>
    <m/>
    <x v="0"/>
    <x v="2"/>
    <x v="0"/>
    <n v="34.5"/>
    <s v="bf162233"/>
    <s v="FSTURM"/>
    <s v="LT-ECAR"/>
    <x v="7"/>
    <x v="7"/>
    <n v="629253.1"/>
    <d v="2001-09-01T17:03:00"/>
  </r>
  <r>
    <x v="1"/>
    <x v="1"/>
    <x v="1"/>
    <x v="24"/>
    <n v="15000"/>
    <n v="1324661"/>
    <d v="2001-06-01T08:12:53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bcollins"/>
    <s v="KSTEVEN"/>
    <s v="ENA-IM Mid Central South"/>
    <x v="8"/>
    <x v="1"/>
    <n v="823279"/>
    <d v="2001-06-02T21:00:00"/>
  </r>
  <r>
    <x v="1"/>
    <x v="1"/>
    <x v="1"/>
    <x v="24"/>
    <n v="15000"/>
    <n v="1324662"/>
    <d v="2001-06-01T08:12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HAMMON02"/>
    <s v="JPARKS"/>
    <s v="ENA - IM Katy"/>
    <x v="8"/>
    <x v="1"/>
    <n v="823280"/>
    <d v="2001-06-02T21:00:00"/>
  </r>
  <r>
    <x v="1"/>
    <x v="2"/>
    <x v="1"/>
    <x v="0"/>
    <n v="25"/>
    <n v="1324663"/>
    <d v="2001-06-01T08:13:08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254.1"/>
    <d v="2001-06-04T21:00:00"/>
  </r>
  <r>
    <x v="1"/>
    <x v="1"/>
    <x v="0"/>
    <x v="15"/>
    <n v="1825000"/>
    <n v="1324664"/>
    <d v="2001-06-01T08:13:09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3.96"/>
    <s v="det00001"/>
    <s v="JARNOLD"/>
    <s v="NG-Price"/>
    <x v="1"/>
    <x v="1"/>
    <s v="VD8852.1"/>
    <d v="2002-01-01T21:00:00"/>
  </r>
  <r>
    <x v="1"/>
    <x v="1"/>
    <x v="1"/>
    <x v="24"/>
    <n v="15000"/>
    <n v="1324665"/>
    <d v="2001-06-01T08:13:10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MIDCONT4"/>
    <s v="KSTEVEN"/>
    <s v="ENA-IM Mid Central South"/>
    <x v="8"/>
    <x v="1"/>
    <n v="823281"/>
    <d v="2001-06-02T21:00:00"/>
  </r>
  <r>
    <x v="0"/>
    <x v="0"/>
    <x v="0"/>
    <x v="0"/>
    <n v="20"/>
    <n v="1324668"/>
    <d v="2001-06-01T08:1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VANDESBO"/>
    <s v="BMARCHAN"/>
    <s v="Enron Metals Trading System"/>
    <x v="0"/>
    <x v="0"/>
    <n v="2163771"/>
    <m/>
  </r>
  <r>
    <x v="1"/>
    <x v="2"/>
    <x v="1"/>
    <x v="3"/>
    <n v="50"/>
    <n v="1324669"/>
    <d v="2001-06-01T08:13:17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7"/>
    <s v="scunning"/>
    <s v="CMALLOR"/>
    <s v="ST-CA"/>
    <x v="7"/>
    <x v="7"/>
    <n v="629255.1"/>
    <d v="2001-06-03T21:00:00"/>
  </r>
  <r>
    <x v="1"/>
    <x v="1"/>
    <x v="1"/>
    <x v="24"/>
    <n v="15000"/>
    <n v="1324670"/>
    <d v="2001-06-01T08:13:17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4"/>
    <s v="wwarburton"/>
    <s v="JREITME"/>
    <s v="ENA - IM Denver"/>
    <x v="8"/>
    <x v="1"/>
    <n v="823282"/>
    <d v="2001-06-02T21:00:00"/>
  </r>
  <r>
    <x v="1"/>
    <x v="2"/>
    <x v="1"/>
    <x v="0"/>
    <n v="25"/>
    <n v="1324671"/>
    <d v="2001-06-01T08:13:21"/>
    <s v="Williams Energy Marketing &amp; Trading Company"/>
    <x v="0"/>
    <x v="0"/>
    <x v="0"/>
    <x v="2"/>
    <s v="US West Power Phy Fwd Firm"/>
    <s v="US Pwr Phy Firm  Mid-C Peak              04Jun01         USD/MWh"/>
    <m/>
    <n v="25"/>
    <x v="0"/>
    <x v="2"/>
    <x v="0"/>
    <n v="160"/>
    <s v="danabrown"/>
    <s v="DSCHOLT"/>
    <s v="ST-NW"/>
    <x v="7"/>
    <x v="7"/>
    <n v="629256.1"/>
    <d v="2001-06-04T21:00:00"/>
  </r>
  <r>
    <x v="1"/>
    <x v="1"/>
    <x v="1"/>
    <x v="24"/>
    <n v="15000"/>
    <n v="1324672"/>
    <d v="2001-06-01T08:13:22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5"/>
    <s v="wwarburton"/>
    <s v="JREITME"/>
    <s v="ENA - IM Denver"/>
    <x v="8"/>
    <x v="1"/>
    <n v="823283"/>
    <d v="2001-06-02T21:00:00"/>
  </r>
  <r>
    <x v="1"/>
    <x v="1"/>
    <x v="0"/>
    <x v="5"/>
    <n v="290000"/>
    <n v="1324675"/>
    <d v="2001-06-01T08:13:28"/>
    <s v="AEP Energy Services, Inc."/>
    <x v="0"/>
    <x v="0"/>
    <x v="0"/>
    <x v="1"/>
    <s v="US Gas Fin Swap"/>
    <s v="US Gas Daily     EP Permian              02-30Jun01      USD/MM"/>
    <n v="10000"/>
    <m/>
    <x v="0"/>
    <x v="1"/>
    <x v="0"/>
    <n v="3.605"/>
    <s v="aepes216"/>
    <s v="RGAY"/>
    <s v="West-Keystone"/>
    <x v="1"/>
    <x v="1"/>
    <s v="VD8865.1"/>
    <d v="2001-06-02T21:00:00"/>
  </r>
  <r>
    <x v="1"/>
    <x v="1"/>
    <x v="1"/>
    <x v="24"/>
    <n v="15000"/>
    <n v="1324674"/>
    <d v="2001-06-01T08:13:28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MARKGRAM01"/>
    <s v="JPARKS"/>
    <s v="ENA - IM Katy"/>
    <x v="8"/>
    <x v="1"/>
    <n v="823285"/>
    <d v="2001-06-02T21:00:00"/>
  </r>
  <r>
    <x v="1"/>
    <x v="1"/>
    <x v="1"/>
    <x v="24"/>
    <n v="15000"/>
    <n v="1324673"/>
    <d v="2001-06-01T08:13:28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77"/>
    <s v="wwarburton"/>
    <s v="JREITME"/>
    <s v="ENA - IM Denver"/>
    <x v="8"/>
    <x v="1"/>
    <n v="823284"/>
    <d v="2001-06-02T21:00:00"/>
  </r>
  <r>
    <x v="1"/>
    <x v="2"/>
    <x v="1"/>
    <x v="0"/>
    <n v="25"/>
    <n v="1324676"/>
    <d v="2001-06-01T08:13:31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72"/>
    <s v="timnhanna"/>
    <s v="JRICHTE"/>
    <s v="ST-CA"/>
    <x v="7"/>
    <x v="7"/>
    <n v="629257.1"/>
    <d v="2001-06-04T21:00:00"/>
  </r>
  <r>
    <x v="1"/>
    <x v="1"/>
    <x v="1"/>
    <x v="24"/>
    <n v="15000"/>
    <n v="1324680"/>
    <d v="2001-06-01T08:13:4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425"/>
    <s v="bcollins"/>
    <s v="KSTEVEN"/>
    <s v="ENA-IM Mid Central South"/>
    <x v="8"/>
    <x v="1"/>
    <n v="823286"/>
    <d v="2001-06-02T21:00:00"/>
  </r>
  <r>
    <x v="1"/>
    <x v="2"/>
    <x v="1"/>
    <x v="0"/>
    <n v="50"/>
    <n v="1324681"/>
    <d v="2001-06-01T08:13:42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9"/>
    <s v="OTCDESK7"/>
    <s v="PBRODER"/>
    <s v="ST-New England"/>
    <x v="7"/>
    <x v="7"/>
    <n v="629258.1"/>
    <d v="2001-06-04T21:00:00"/>
  </r>
  <r>
    <x v="1"/>
    <x v="2"/>
    <x v="1"/>
    <x v="3"/>
    <n v="50"/>
    <n v="1324682"/>
    <d v="2001-06-01T08:13:45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08"/>
    <s v="billbryce"/>
    <s v="DSCHOLT"/>
    <s v="ST-SW"/>
    <x v="7"/>
    <x v="7"/>
    <n v="629259.1"/>
    <d v="2001-06-03T21:00:00"/>
  </r>
  <r>
    <x v="1"/>
    <x v="2"/>
    <x v="1"/>
    <x v="3"/>
    <n v="50"/>
    <n v="1324683"/>
    <d v="2001-06-01T08:13:52"/>
    <s v="Williams Energy Marketing &amp; Trading Company"/>
    <x v="1"/>
    <x v="1"/>
    <x v="0"/>
    <x v="2"/>
    <s v="US West Power Phy Fwd Firm"/>
    <s v="US Pwr Phy Firm  PALVE OffPk             03-04Jun01      USD/MWh"/>
    <m/>
    <n v="25"/>
    <x v="0"/>
    <x v="2"/>
    <x v="0"/>
    <n v="85"/>
    <s v="CBOHN010"/>
    <s v="MFISCHE2"/>
    <s v="ST-SW"/>
    <x v="7"/>
    <x v="7"/>
    <n v="629260.1"/>
    <d v="2001-06-03T21:00:00"/>
  </r>
  <r>
    <x v="1"/>
    <x v="1"/>
    <x v="0"/>
    <x v="1"/>
    <n v="155000"/>
    <n v="1324685"/>
    <d v="2001-06-01T08:13:54"/>
    <s v="Bank of America, National Association"/>
    <x v="0"/>
    <x v="0"/>
    <x v="0"/>
    <x v="1"/>
    <s v="US Gas Fin BasisSwap"/>
    <s v="US Gas Basis     NGI SoCal               Jul01           USD/MM"/>
    <n v="5000"/>
    <m/>
    <x v="0"/>
    <x v="1"/>
    <x v="0"/>
    <n v="6.07"/>
    <s v="damian41"/>
    <s v="KHOLST"/>
    <s v="FT-West"/>
    <x v="1"/>
    <x v="1"/>
    <s v="VD8866.1"/>
    <d v="2001-07-01T21:00:00"/>
  </r>
  <r>
    <x v="1"/>
    <x v="1"/>
    <x v="1"/>
    <x v="24"/>
    <n v="30000"/>
    <n v="1324684"/>
    <d v="2001-06-01T08:13:5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"/>
    <s v="jfh00001"/>
    <s v="MLENHAR"/>
    <s v="ENA - IM West"/>
    <x v="8"/>
    <x v="1"/>
    <n v="823287"/>
    <d v="2001-06-02T21:00:00"/>
  </r>
  <r>
    <x v="1"/>
    <x v="2"/>
    <x v="1"/>
    <x v="0"/>
    <n v="25"/>
    <n v="1324686"/>
    <d v="2001-06-01T08:13:57"/>
    <s v="Idaho Power Company, dba IDACORP Energy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JSJ14000"/>
    <s v="JRICHTE"/>
    <s v="ST-CA"/>
    <x v="7"/>
    <x v="7"/>
    <n v="629261.1"/>
    <d v="2001-06-04T21:00:00"/>
  </r>
  <r>
    <x v="1"/>
    <x v="2"/>
    <x v="1"/>
    <x v="0"/>
    <n v="25"/>
    <n v="1324687"/>
    <d v="2001-06-01T08:13:59"/>
    <s v="Mirant Americas Energy Marketing, L.P."/>
    <x v="0"/>
    <x v="0"/>
    <x v="0"/>
    <x v="2"/>
    <s v="US West Power Phy Fwd Firm"/>
    <s v="US Pwr Phy Firm  PALVE Peak              04Jun01         USD/MWh"/>
    <m/>
    <n v="25"/>
    <x v="0"/>
    <x v="2"/>
    <x v="0"/>
    <n v="197"/>
    <s v="jcl00001"/>
    <s v="MFISCHE2"/>
    <s v="ST-SW"/>
    <x v="7"/>
    <x v="7"/>
    <n v="629262.1"/>
    <d v="2001-06-04T21:00:00"/>
  </r>
  <r>
    <x v="1"/>
    <x v="1"/>
    <x v="1"/>
    <x v="24"/>
    <n v="3000"/>
    <n v="1324688"/>
    <d v="2001-06-01T08:14:0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950000000000002"/>
    <s v="PATMCDON"/>
    <s v="KSTEVEN"/>
    <s v="ENA-IM Mid Central South"/>
    <x v="8"/>
    <x v="1"/>
    <n v="823288"/>
    <d v="2001-06-02T21:00:00"/>
  </r>
  <r>
    <x v="1"/>
    <x v="2"/>
    <x v="1"/>
    <x v="0"/>
    <n v="25"/>
    <n v="1324690"/>
    <d v="2001-06-01T08:14:08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7"/>
    <s v="benpratt1"/>
    <s v="JRICHTE"/>
    <s v="ST-CA"/>
    <x v="7"/>
    <x v="7"/>
    <n v="629264.1"/>
    <d v="2001-06-04T21:00:00"/>
  </r>
  <r>
    <x v="1"/>
    <x v="1"/>
    <x v="1"/>
    <x v="24"/>
    <n v="3000"/>
    <n v="1324691"/>
    <d v="2001-06-01T08:14:0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89"/>
    <d v="2001-06-02T21:00:00"/>
  </r>
  <r>
    <x v="1"/>
    <x v="1"/>
    <x v="1"/>
    <x v="24"/>
    <n v="15000"/>
    <n v="1324692"/>
    <d v="2001-06-01T08:14:1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4"/>
    <s v="HEATHERW"/>
    <s v="MLENHAR"/>
    <s v="ENA - IM West"/>
    <x v="8"/>
    <x v="1"/>
    <n v="823290"/>
    <d v="2001-06-02T21:00:00"/>
  </r>
  <r>
    <x v="1"/>
    <x v="1"/>
    <x v="0"/>
    <x v="5"/>
    <n v="290000"/>
    <n v="1324693"/>
    <d v="2001-06-01T08:14:18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871.1"/>
    <d v="2001-06-02T21:00:00"/>
  </r>
  <r>
    <x v="1"/>
    <x v="1"/>
    <x v="1"/>
    <x v="24"/>
    <n v="30000"/>
    <n v="1324694"/>
    <d v="2001-06-01T08:14:2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5"/>
    <s v="aepes217"/>
    <s v="TKUYKEN"/>
    <s v="ENA - IM West"/>
    <x v="8"/>
    <x v="1"/>
    <n v="823291"/>
    <d v="2001-06-02T21:00:00"/>
  </r>
  <r>
    <x v="1"/>
    <x v="1"/>
    <x v="1"/>
    <x v="24"/>
    <n v="15000"/>
    <n v="1324695"/>
    <d v="2001-06-01T08:14:25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292"/>
    <d v="2001-06-02T21:00:00"/>
  </r>
  <r>
    <x v="1"/>
    <x v="1"/>
    <x v="1"/>
    <x v="24"/>
    <n v="7149"/>
    <n v="1324696"/>
    <d v="2001-06-01T08:14:30"/>
    <s v="El Paso Merchant Energy, L.P."/>
    <x v="0"/>
    <x v="0"/>
    <x v="0"/>
    <x v="1"/>
    <s v="US Gas Phy Fwd Firm &lt; or = 1Mo "/>
    <s v="US Gas Phy       Opal                    02-04Jun01      USD/MM"/>
    <m/>
    <n v="2383"/>
    <x v="0"/>
    <x v="1"/>
    <x v="0"/>
    <n v="2.75"/>
    <s v="EPMELPrr2"/>
    <s v="SSOUTH"/>
    <s v="ENA - IM West"/>
    <x v="8"/>
    <x v="1"/>
    <n v="823295"/>
    <d v="2001-06-02T21:00:00"/>
  </r>
  <r>
    <x v="1"/>
    <x v="1"/>
    <x v="1"/>
    <x v="24"/>
    <n v="9000"/>
    <n v="1324697"/>
    <d v="2001-06-01T08:14:30"/>
    <s v="TXU Energy Trading Company"/>
    <x v="0"/>
    <x v="0"/>
    <x v="0"/>
    <x v="1"/>
    <s v="US Gas Phy Fwd Firm &lt; or = 1Mo "/>
    <s v="US Gas Phy       PG&amp;E CtyGte             02-04Jun01      USD/MM"/>
    <m/>
    <n v="3000"/>
    <x v="0"/>
    <x v="1"/>
    <x v="0"/>
    <n v="4.0999999999999996"/>
    <s v="txuetcpat"/>
    <s v="MLENHAR"/>
    <s v="ENA - IM West"/>
    <x v="8"/>
    <x v="1"/>
    <n v="823293"/>
    <d v="2001-06-02T21:00:00"/>
  </r>
  <r>
    <x v="1"/>
    <x v="1"/>
    <x v="1"/>
    <x v="24"/>
    <n v="30000"/>
    <n v="1324698"/>
    <d v="2001-06-01T08:14:30"/>
    <s v="USGT/Aquila, L.P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tracycolli"/>
    <s v="JPARKS"/>
    <s v="ENA-IM WAHA"/>
    <x v="8"/>
    <x v="1"/>
    <n v="823294"/>
    <d v="2001-06-02T21:00:00"/>
  </r>
  <r>
    <x v="1"/>
    <x v="1"/>
    <x v="1"/>
    <x v="24"/>
    <n v="15000"/>
    <n v="1324699"/>
    <d v="2001-06-01T08:14:3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649999999999999"/>
    <s v="jaelee14"/>
    <s v="SPEREIR"/>
    <s v="ENA-IM NE GULF3"/>
    <x v="8"/>
    <x v="1"/>
    <n v="823296"/>
    <d v="2001-06-02T21:00:00"/>
  </r>
  <r>
    <x v="1"/>
    <x v="2"/>
    <x v="1"/>
    <x v="3"/>
    <n v="50"/>
    <n v="1324702"/>
    <d v="2001-06-01T08:14:39"/>
    <s v="Avista Energy, Inc."/>
    <x v="0"/>
    <x v="0"/>
    <x v="0"/>
    <x v="2"/>
    <s v="US West Power Phy Fwd CAISO"/>
    <s v="US Pwr Phy CAISO SP15 OffPk              03-04Jun01      USD/MWh"/>
    <m/>
    <n v="25"/>
    <x v="0"/>
    <x v="2"/>
    <x v="0"/>
    <n v="89"/>
    <s v="HARA01234"/>
    <s v="CMALLOR"/>
    <s v="ST-CA"/>
    <x v="7"/>
    <x v="7"/>
    <n v="629265.1"/>
    <d v="2001-06-03T21:00:00"/>
  </r>
  <r>
    <x v="1"/>
    <x v="1"/>
    <x v="1"/>
    <x v="24"/>
    <n v="3000"/>
    <n v="1324703"/>
    <d v="2001-06-01T08:14:3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97"/>
    <d v="2001-06-02T21:00:00"/>
  </r>
  <r>
    <x v="1"/>
    <x v="1"/>
    <x v="0"/>
    <x v="1"/>
    <n v="310000"/>
    <n v="1324701"/>
    <d v="2001-06-01T08:14:39"/>
    <s v="J. Aron &amp; Company"/>
    <x v="0"/>
    <x v="0"/>
    <x v="0"/>
    <x v="1"/>
    <s v="US Gas Fin BasisSwap"/>
    <s v="US Gas Basis     EP Permian              Jul01           USD/MM"/>
    <n v="10000"/>
    <m/>
    <x v="0"/>
    <x v="1"/>
    <x v="0"/>
    <n v="-0.05"/>
    <s v="ritanagle"/>
    <s v="EBASS"/>
    <s v="FT-Texas"/>
    <x v="1"/>
    <x v="1"/>
    <s v="VD8872.1"/>
    <d v="2001-07-01T21:00:00"/>
  </r>
  <r>
    <x v="1"/>
    <x v="1"/>
    <x v="1"/>
    <x v="24"/>
    <n v="15000"/>
    <n v="1324706"/>
    <d v="2001-06-01T08:14:47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49999999999999"/>
    <s v="jaelee14"/>
    <s v="SPEREIR"/>
    <s v="ENA-IM NE GULF3"/>
    <x v="8"/>
    <x v="1"/>
    <n v="823298"/>
    <d v="2001-06-02T21:00:00"/>
  </r>
  <r>
    <x v="1"/>
    <x v="2"/>
    <x v="1"/>
    <x v="0"/>
    <n v="25"/>
    <n v="1324707"/>
    <d v="2001-06-01T08:14:48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80"/>
    <s v="spmoore1"/>
    <s v="JRICHTE"/>
    <s v="ST-CA"/>
    <x v="7"/>
    <x v="7"/>
    <n v="629266.1"/>
    <d v="2001-06-04T21:00:00"/>
  </r>
  <r>
    <x v="1"/>
    <x v="1"/>
    <x v="1"/>
    <x v="24"/>
    <n v="30000"/>
    <n v="1324708"/>
    <d v="2001-06-01T08:14:52"/>
    <s v="TXU Energy Trading Company"/>
    <x v="0"/>
    <x v="0"/>
    <x v="0"/>
    <x v="1"/>
    <s v="US Gas Phy Fwd Firm &lt; or = 1Mo "/>
    <s v="US Gas Phy       TCO Pool                02-04Jun01      USD/MM"/>
    <n v="10000"/>
    <m/>
    <x v="0"/>
    <x v="1"/>
    <x v="0"/>
    <n v="3.81"/>
    <s v="txuetclj"/>
    <s v="JHODGE2"/>
    <s v="ENA-IM ME TCO"/>
    <x v="8"/>
    <x v="1"/>
    <n v="823299"/>
    <d v="2001-06-02T21:00:00"/>
  </r>
  <r>
    <x v="1"/>
    <x v="2"/>
    <x v="1"/>
    <x v="0"/>
    <n v="25"/>
    <n v="1324709"/>
    <d v="2001-06-01T08:14:53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81"/>
    <s v="daveyell"/>
    <s v="JRICHTE"/>
    <s v="ST-CA"/>
    <x v="7"/>
    <x v="7"/>
    <n v="629267.1"/>
    <d v="2001-06-04T21:00:00"/>
  </r>
  <r>
    <x v="1"/>
    <x v="1"/>
    <x v="1"/>
    <x v="24"/>
    <n v="15000"/>
    <n v="1324710"/>
    <d v="2001-06-01T08:14:54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300"/>
    <d v="2001-06-02T21:00:00"/>
  </r>
  <r>
    <x v="1"/>
    <x v="1"/>
    <x v="1"/>
    <x v="24"/>
    <n v="30000"/>
    <n v="1324711"/>
    <d v="2001-06-01T08:14:55"/>
    <s v="Dynegy Marketing and Trade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MAXFIELD"/>
    <s v="PMIMS"/>
    <s v="ENA - IM MKT Central CG"/>
    <x v="8"/>
    <x v="1"/>
    <n v="823301"/>
    <d v="2001-06-02T21:00:00"/>
  </r>
  <r>
    <x v="1"/>
    <x v="2"/>
    <x v="1"/>
    <x v="0"/>
    <n v="25"/>
    <n v="1324712"/>
    <d v="2001-06-01T08:14:57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rleforce"/>
    <s v="SCRANDA"/>
    <s v="ST-NW"/>
    <x v="7"/>
    <x v="7"/>
    <n v="629268.1"/>
    <d v="2001-06-04T21:00:00"/>
  </r>
  <r>
    <x v="0"/>
    <x v="0"/>
    <x v="0"/>
    <x v="0"/>
    <n v="40"/>
    <n v="1324715"/>
    <d v="2001-06-01T08:15:05"/>
    <s v="Cargill Investor Services Ltd"/>
    <x v="0"/>
    <x v="0"/>
    <x v="0"/>
    <x v="0"/>
    <s v="Copper LME Registered Contract"/>
    <s v="Cu LME Reg.      Contract                18Jul01         USD/mt-L"/>
    <n v="40"/>
    <m/>
    <x v="0"/>
    <x v="0"/>
    <x v="0"/>
    <n v="1671.75"/>
    <s v="ADM66058"/>
    <s v="GRANKINE"/>
    <s v="Enron Metals Trading System"/>
    <x v="0"/>
    <x v="0"/>
    <n v="2163789"/>
    <d v="2001-07-18T15:32:00"/>
  </r>
  <r>
    <x v="0"/>
    <x v="0"/>
    <x v="0"/>
    <x v="0"/>
    <n v="40"/>
    <n v="1324714"/>
    <d v="2001-06-01T08:15:05"/>
    <s v="Cargill Investor Services Ltd"/>
    <x v="0"/>
    <x v="0"/>
    <x v="0"/>
    <x v="0"/>
    <s v="Copper LME Registered Contract"/>
    <s v="Cu LME Reg.      Contract                20Jun01         USD/mt-L"/>
    <m/>
    <n v="40"/>
    <x v="0"/>
    <x v="0"/>
    <x v="0"/>
    <n v="1662.25"/>
    <s v="ADM66058"/>
    <s v="GRANKINE"/>
    <s v="Enron Metals Trading System"/>
    <x v="0"/>
    <x v="0"/>
    <n v="2163787"/>
    <d v="2001-06-20T15:32:00"/>
  </r>
  <r>
    <x v="1"/>
    <x v="2"/>
    <x v="1"/>
    <x v="0"/>
    <n v="25"/>
    <n v="1324717"/>
    <d v="2001-06-01T08:15:11"/>
    <s v="City of Santa Clara California, Silicon Valley Power"/>
    <x v="0"/>
    <x v="0"/>
    <x v="0"/>
    <x v="2"/>
    <s v="US West Power Phy Fwd CAISO"/>
    <s v="US Pwr Phy CAISO SP15 Peak               04Jun01         USD/MWh"/>
    <m/>
    <n v="25"/>
    <x v="0"/>
    <x v="2"/>
    <x v="0"/>
    <n v="185"/>
    <s v="KENSIMMS"/>
    <s v="JRICHTE"/>
    <s v="ST-CA"/>
    <x v="7"/>
    <x v="7"/>
    <n v="629269.1"/>
    <d v="2001-06-04T21:00:00"/>
  </r>
  <r>
    <x v="1"/>
    <x v="1"/>
    <x v="1"/>
    <x v="24"/>
    <n v="15000"/>
    <n v="1324718"/>
    <d v="2001-06-01T08:15:12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49999999999999"/>
    <s v="MIDCONT4"/>
    <s v="KSTEVEN"/>
    <s v="ENA-IM Mid Central South"/>
    <x v="8"/>
    <x v="1"/>
    <n v="823302"/>
    <d v="2001-06-02T21:00:00"/>
  </r>
  <r>
    <x v="1"/>
    <x v="1"/>
    <x v="1"/>
    <x v="24"/>
    <n v="7110"/>
    <n v="1324719"/>
    <d v="2001-06-01T08:15:1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72"/>
    <s v="ADM33962"/>
    <s v="PMIMS"/>
    <s v="ENA - IM MKT Central CG"/>
    <x v="8"/>
    <x v="1"/>
    <n v="823303"/>
    <d v="2001-06-02T21:00:00"/>
  </r>
  <r>
    <x v="1"/>
    <x v="1"/>
    <x v="1"/>
    <x v="24"/>
    <n v="15000"/>
    <n v="1324721"/>
    <d v="2001-06-01T08:15:20"/>
    <s v="Western Gas Resources, Inc."/>
    <x v="0"/>
    <x v="0"/>
    <x v="0"/>
    <x v="1"/>
    <s v="US Gas Phy Fwd Firm &lt; or = 1Mo "/>
    <s v="US Gas Phy       Opal                    02-04Jun01      USD/MM"/>
    <n v="5000"/>
    <m/>
    <x v="0"/>
    <x v="1"/>
    <x v="0"/>
    <n v="2.71"/>
    <s v="DICKERSON2"/>
    <s v="SSOUTH"/>
    <s v="ENA - IM West"/>
    <x v="8"/>
    <x v="1"/>
    <n v="823305"/>
    <d v="2001-06-02T21:00:00"/>
  </r>
  <r>
    <x v="1"/>
    <x v="1"/>
    <x v="1"/>
    <x v="24"/>
    <n v="30000"/>
    <n v="1324720"/>
    <d v="2001-06-01T08:15:20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249999999999998"/>
    <s v="MARKOTTE"/>
    <s v="VPIMENOV"/>
    <s v="ENA-IM ME NEW YORK"/>
    <x v="8"/>
    <x v="1"/>
    <n v="823304"/>
    <d v="2001-06-02T21:00:00"/>
  </r>
  <r>
    <x v="1"/>
    <x v="1"/>
    <x v="1"/>
    <x v="24"/>
    <n v="30000"/>
    <n v="1324722"/>
    <d v="2001-06-01T08:15:2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06"/>
    <d v="2001-06-02T21:00:00"/>
  </r>
  <r>
    <x v="1"/>
    <x v="1"/>
    <x v="1"/>
    <x v="24"/>
    <n v="15000"/>
    <n v="1324723"/>
    <d v="2001-06-01T08:15:2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350000000000001"/>
    <s v="aepes201"/>
    <s v="TDONOHO"/>
    <s v="ENA - IM Central Gulf"/>
    <x v="8"/>
    <x v="1"/>
    <n v="823307"/>
    <d v="2001-06-02T21:00:00"/>
  </r>
  <r>
    <x v="1"/>
    <x v="1"/>
    <x v="0"/>
    <x v="5"/>
    <n v="290000"/>
    <n v="1324724"/>
    <d v="2001-06-01T08:15:39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4"/>
    <s v="WEBBORN1"/>
    <s v="PKEAVEY"/>
    <s v="G-DAILY-EST"/>
    <x v="1"/>
    <x v="1"/>
    <s v="VD8875.1"/>
    <d v="2001-06-02T21:00:00"/>
  </r>
  <r>
    <x v="1"/>
    <x v="2"/>
    <x v="1"/>
    <x v="3"/>
    <n v="50"/>
    <n v="1324725"/>
    <d v="2001-06-01T08:15:40"/>
    <s v="Allegheny Energy Supply Company, LLC"/>
    <x v="0"/>
    <x v="0"/>
    <x v="0"/>
    <x v="2"/>
    <s v="US West Power Phy Fwd CAISO"/>
    <s v="US Pwr Phy CAISO SP15 OffPk              03-04Jun01      USD/MWh"/>
    <m/>
    <n v="25"/>
    <x v="0"/>
    <x v="2"/>
    <x v="0"/>
    <n v="93"/>
    <s v="kcaes123"/>
    <s v="CMALLOR"/>
    <s v="ST-CA"/>
    <x v="7"/>
    <x v="7"/>
    <n v="629271.1"/>
    <d v="2001-06-03T21:00:00"/>
  </r>
  <r>
    <x v="1"/>
    <x v="2"/>
    <x v="1"/>
    <x v="0"/>
    <n v="25"/>
    <n v="1324726"/>
    <d v="2001-06-01T08:15:41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daveyell"/>
    <s v="SCRANDA"/>
    <s v="ST-NW"/>
    <x v="7"/>
    <x v="7"/>
    <n v="629272.1"/>
    <d v="2001-06-04T21:00:00"/>
  </r>
  <r>
    <x v="1"/>
    <x v="2"/>
    <x v="1"/>
    <x v="0"/>
    <n v="25"/>
    <n v="1324727"/>
    <d v="2001-06-01T08:15:43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273.1"/>
    <d v="2001-06-04T21:00:00"/>
  </r>
  <r>
    <x v="1"/>
    <x v="1"/>
    <x v="1"/>
    <x v="24"/>
    <n v="15000"/>
    <n v="1324728"/>
    <d v="2001-06-01T08:15:4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71"/>
    <s v="MICKELSON1"/>
    <s v="SSOUTH"/>
    <s v="ENA - IM West"/>
    <x v="8"/>
    <x v="1"/>
    <n v="823308"/>
    <d v="2001-06-02T21:00:00"/>
  </r>
  <r>
    <x v="1"/>
    <x v="1"/>
    <x v="1"/>
    <x v="24"/>
    <n v="15000"/>
    <n v="1324729"/>
    <d v="2001-06-01T08:15:48"/>
    <s v="Reliant Energy Services, Inc.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mikekeen"/>
    <s v="RGAY"/>
    <s v="ENA - IM West"/>
    <x v="8"/>
    <x v="1"/>
    <n v="823309"/>
    <d v="2001-06-02T21:00:00"/>
  </r>
  <r>
    <x v="1"/>
    <x v="2"/>
    <x v="1"/>
    <x v="0"/>
    <n v="50"/>
    <n v="1324730"/>
    <d v="2001-06-01T08:15:50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950000000000003"/>
    <s v="OTCDESK7"/>
    <s v="PBRODER"/>
    <s v="ST-New England"/>
    <x v="7"/>
    <x v="7"/>
    <n v="629274.1"/>
    <d v="2001-06-04T21:00:00"/>
  </r>
  <r>
    <x v="1"/>
    <x v="1"/>
    <x v="0"/>
    <x v="1"/>
    <n v="310000"/>
    <n v="1324732"/>
    <d v="2001-06-01T08:15:51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86"/>
    <s v="WEBBORN1"/>
    <s v="JARNOLD"/>
    <s v="NG-Price"/>
    <x v="1"/>
    <x v="1"/>
    <s v="VD8876.1"/>
    <d v="2001-07-01T21:00:00"/>
  </r>
  <r>
    <x v="1"/>
    <x v="1"/>
    <x v="1"/>
    <x v="24"/>
    <n v="15000"/>
    <n v="1324731"/>
    <d v="2001-06-01T08:15:51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"/>
    <s v="jaelee14"/>
    <s v="SPEREIR"/>
    <s v="ENA-IM NE GULF3"/>
    <x v="8"/>
    <x v="1"/>
    <n v="823310"/>
    <d v="2001-06-02T21:00:00"/>
  </r>
  <r>
    <x v="1"/>
    <x v="1"/>
    <x v="0"/>
    <x v="15"/>
    <n v="1825000"/>
    <n v="1324733"/>
    <d v="2001-06-01T08:15:5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550000000000001"/>
    <s v="AQUILA1004"/>
    <s v="JARNOLD"/>
    <s v="NG-Price"/>
    <x v="1"/>
    <x v="1"/>
    <s v="VD8877.1"/>
    <d v="2002-01-01T21:00:00"/>
  </r>
  <r>
    <x v="1"/>
    <x v="1"/>
    <x v="1"/>
    <x v="24"/>
    <n v="15000"/>
    <n v="1324734"/>
    <d v="2001-06-01T08:15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MHOMESTEAD"/>
    <s v="KSTEVEN"/>
    <s v="ENA-IM Mid Central South"/>
    <x v="8"/>
    <x v="1"/>
    <n v="823311"/>
    <d v="2001-06-02T21:00:00"/>
  </r>
  <r>
    <x v="1"/>
    <x v="1"/>
    <x v="1"/>
    <x v="24"/>
    <n v="30000"/>
    <n v="1324735"/>
    <d v="2001-06-01T08:16:00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12"/>
    <d v="2001-06-02T21:00:00"/>
  </r>
  <r>
    <x v="1"/>
    <x v="1"/>
    <x v="0"/>
    <x v="1"/>
    <n v="310000"/>
    <n v="1324736"/>
    <d v="2001-06-01T08:1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AQUILA1004"/>
    <s v="JARNOLD"/>
    <s v="NG-Price"/>
    <x v="1"/>
    <x v="1"/>
    <s v="VD8878.1"/>
    <d v="2001-07-01T21:00:00"/>
  </r>
  <r>
    <x v="1"/>
    <x v="2"/>
    <x v="1"/>
    <x v="3"/>
    <n v="50"/>
    <n v="1324737"/>
    <d v="2001-06-01T08:16:03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10"/>
    <s v="billbryce"/>
    <s v="DSCHOLT"/>
    <s v="ST-SW"/>
    <x v="7"/>
    <x v="7"/>
    <n v="629275.1"/>
    <d v="2001-06-03T21:00:00"/>
  </r>
  <r>
    <x v="1"/>
    <x v="1"/>
    <x v="1"/>
    <x v="24"/>
    <n v="12000"/>
    <n v="1324738"/>
    <d v="2001-06-01T08:16:04"/>
    <s v="Mirant Americas Energy Marketing, L.P."/>
    <x v="0"/>
    <x v="0"/>
    <x v="0"/>
    <x v="1"/>
    <s v="US Gas Phy Fwd Firm &lt; or = 1Mo "/>
    <s v="US Gas Phy       TCO Pool                02-04Jun01      USD/MM"/>
    <m/>
    <n v="4000"/>
    <x v="0"/>
    <x v="1"/>
    <x v="0"/>
    <n v="3.8250000000000002"/>
    <s v="gregt00001"/>
    <s v="JHODGE2"/>
    <s v="ENA-IM ME TCO"/>
    <x v="8"/>
    <x v="1"/>
    <n v="823313"/>
    <d v="2001-06-02T21:00:00"/>
  </r>
  <r>
    <x v="1"/>
    <x v="1"/>
    <x v="0"/>
    <x v="1"/>
    <n v="620000"/>
    <n v="1324739"/>
    <d v="2001-06-01T08:16:09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879.1"/>
    <d v="2001-07-01T21:00:00"/>
  </r>
  <r>
    <x v="1"/>
    <x v="1"/>
    <x v="1"/>
    <x v="5"/>
    <n v="87000"/>
    <n v="1324740"/>
    <d v="2001-06-01T08:16:19"/>
    <s v="Mirant Americas Energy Marketing, L.P."/>
    <x v="0"/>
    <x v="0"/>
    <x v="0"/>
    <x v="1"/>
    <s v="US Gas Phy Fwd Firm &lt; or = 1Mo "/>
    <s v="US Gas Phy       TCO Pool                02-30Jun01      USD/MM"/>
    <n v="3000"/>
    <m/>
    <x v="0"/>
    <x v="1"/>
    <x v="0"/>
    <n v="3.8650000000000002"/>
    <s v="gregt00001"/>
    <s v="JHODGE2"/>
    <s v="ENA-IM ME TCO"/>
    <x v="8"/>
    <x v="1"/>
    <n v="823316"/>
    <d v="2001-06-02T21:00:00"/>
  </r>
  <r>
    <x v="1"/>
    <x v="1"/>
    <x v="1"/>
    <x v="24"/>
    <n v="30000"/>
    <n v="1324742"/>
    <d v="2001-06-01T08:16:21"/>
    <s v="Enserco Energy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DM96017"/>
    <s v="MLENHAR"/>
    <s v="ENA - IM West"/>
    <x v="8"/>
    <x v="1"/>
    <n v="823314"/>
    <d v="2001-06-02T21:00:00"/>
  </r>
  <r>
    <x v="1"/>
    <x v="1"/>
    <x v="1"/>
    <x v="24"/>
    <n v="4800"/>
    <n v="1324743"/>
    <d v="2001-06-01T08:16:22"/>
    <s v="Sempra Energy Trading Corp."/>
    <x v="0"/>
    <x v="0"/>
    <x v="0"/>
    <x v="1"/>
    <s v="US Gas Phy Fwd Firm &lt; or = 1Mo "/>
    <s v="US Gas Phy       Opal                    02-04Jun01      USD/MM"/>
    <m/>
    <n v="1600"/>
    <x v="0"/>
    <x v="1"/>
    <x v="0"/>
    <n v="2.73"/>
    <s v="shourihan2"/>
    <s v="SSOUTH"/>
    <s v="ENA - IM West"/>
    <x v="8"/>
    <x v="1"/>
    <n v="823315"/>
    <d v="2001-06-02T21:00:00"/>
  </r>
  <r>
    <x v="1"/>
    <x v="1"/>
    <x v="1"/>
    <x v="24"/>
    <n v="9000"/>
    <n v="1324744"/>
    <d v="2001-06-01T08:16:23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325000000000002"/>
    <s v="phillips"/>
    <s v="KSTEVEN"/>
    <s v="ENA-IM Mid Central South"/>
    <x v="8"/>
    <x v="1"/>
    <n v="823317"/>
    <d v="2001-06-02T21:00:00"/>
  </r>
  <r>
    <x v="1"/>
    <x v="2"/>
    <x v="1"/>
    <x v="0"/>
    <n v="50"/>
    <n v="1324745"/>
    <d v="2001-06-01T08:16:25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aforgion"/>
    <s v="JQUENET"/>
    <s v="ST-PJM"/>
    <x v="7"/>
    <x v="7"/>
    <n v="629276.1"/>
    <d v="2001-06-04T21:00:00"/>
  </r>
  <r>
    <x v="1"/>
    <x v="1"/>
    <x v="1"/>
    <x v="24"/>
    <n v="15000"/>
    <n v="1324746"/>
    <d v="2001-06-01T08:16:26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WAYNEPIVEC"/>
    <s v="JWILLI13"/>
    <s v="ENA - IM Mkt Central MICH"/>
    <x v="8"/>
    <x v="1"/>
    <n v="823318"/>
    <d v="2001-06-02T21:00:00"/>
  </r>
  <r>
    <x v="1"/>
    <x v="1"/>
    <x v="1"/>
    <x v="24"/>
    <n v="15000"/>
    <n v="1324747"/>
    <d v="2001-06-01T08:16:35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319"/>
    <d v="2001-06-02T21:00:00"/>
  </r>
  <r>
    <x v="1"/>
    <x v="1"/>
    <x v="1"/>
    <x v="24"/>
    <n v="15000"/>
    <n v="1324748"/>
    <d v="2001-06-01T08:16:4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20"/>
    <d v="2001-06-02T21:00:00"/>
  </r>
  <r>
    <x v="1"/>
    <x v="1"/>
    <x v="1"/>
    <x v="24"/>
    <n v="15000"/>
    <n v="1324749"/>
    <d v="2001-06-01T08:16:40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249999999999999"/>
    <s v="RICKNEITZ"/>
    <s v="SPEREIR"/>
    <s v="ENA-IM NE GULF3"/>
    <x v="8"/>
    <x v="1"/>
    <n v="823321"/>
    <d v="2001-06-02T21:00:00"/>
  </r>
  <r>
    <x v="1"/>
    <x v="2"/>
    <x v="1"/>
    <x v="0"/>
    <n v="25"/>
    <n v="1324750"/>
    <d v="2001-06-01T08:16:42"/>
    <s v="Northern California Power Agency"/>
    <x v="0"/>
    <x v="0"/>
    <x v="0"/>
    <x v="2"/>
    <s v="US West Power Phy Fwd CAISO"/>
    <s v="US Pwr Phy CAISO NP15 Peak               04Jun01         USD/MWh"/>
    <n v="25"/>
    <m/>
    <x v="0"/>
    <x v="2"/>
    <x v="0"/>
    <n v="190"/>
    <s v="ADM30236"/>
    <s v="JRICHTE"/>
    <s v="ST-CA"/>
    <x v="7"/>
    <x v="7"/>
    <n v="629277.1"/>
    <d v="2001-06-04T21:00:00"/>
  </r>
  <r>
    <x v="1"/>
    <x v="2"/>
    <x v="1"/>
    <x v="0"/>
    <n v="50"/>
    <n v="1324751"/>
    <d v="2001-06-01T08:16:43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OTCDESK7"/>
    <s v="PBRODER"/>
    <s v="ST-New England"/>
    <x v="7"/>
    <x v="7"/>
    <n v="629278.1"/>
    <d v="2001-06-04T21:00:00"/>
  </r>
  <r>
    <x v="1"/>
    <x v="1"/>
    <x v="1"/>
    <x v="24"/>
    <n v="15000"/>
    <n v="1324752"/>
    <d v="2001-06-01T08:16:47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1"/>
    <s v="RICKNEITZ"/>
    <s v="SPEREIR"/>
    <s v="ENA-IM NE GULF3"/>
    <x v="8"/>
    <x v="1"/>
    <n v="823322"/>
    <d v="2001-06-02T21:00:00"/>
  </r>
  <r>
    <x v="1"/>
    <x v="1"/>
    <x v="1"/>
    <x v="24"/>
    <n v="30000"/>
    <n v="1324753"/>
    <d v="2001-06-01T08:16:49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DEFSCHRIS"/>
    <s v="JPARKS"/>
    <s v="ENA-IM WAHA"/>
    <x v="8"/>
    <x v="1"/>
    <n v="823323"/>
    <d v="2001-06-02T21:00:00"/>
  </r>
  <r>
    <x v="0"/>
    <x v="0"/>
    <x v="0"/>
    <x v="0"/>
    <n v="20"/>
    <n v="1324754"/>
    <d v="2001-06-01T08:16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06610"/>
    <s v="BMARCHAN"/>
    <s v="Enron Metals Trading System"/>
    <x v="0"/>
    <x v="0"/>
    <n v="2163803"/>
    <m/>
  </r>
  <r>
    <x v="1"/>
    <x v="1"/>
    <x v="0"/>
    <x v="1"/>
    <n v="1550000"/>
    <n v="1324755"/>
    <d v="2001-06-01T08:16:51"/>
    <s v="Aquila Risk Management Corporation"/>
    <x v="0"/>
    <x v="0"/>
    <x v="0"/>
    <x v="1"/>
    <s v="US Gas Fin BasisSwap"/>
    <s v="US Gas Basis     HHub                    Jul01           USD/MM"/>
    <n v="50000"/>
    <m/>
    <x v="0"/>
    <x v="1"/>
    <x v="0"/>
    <n v="-2.5000000000000001E-3"/>
    <s v="AQUILA1075"/>
    <s v="SBRAWNE"/>
    <s v="FT-East"/>
    <x v="1"/>
    <x v="1"/>
    <s v="VD8881.1"/>
    <d v="2001-07-01T21:00:00"/>
  </r>
  <r>
    <x v="1"/>
    <x v="2"/>
    <x v="1"/>
    <x v="0"/>
    <n v="25"/>
    <n v="1324756"/>
    <d v="2001-06-01T08:16:5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210"/>
    <s v="MARYROSE"/>
    <s v="MFISCHE2"/>
    <s v="ST-SW"/>
    <x v="7"/>
    <x v="7"/>
    <n v="629279.1"/>
    <d v="2001-06-04T21:00:00"/>
  </r>
  <r>
    <x v="1"/>
    <x v="1"/>
    <x v="1"/>
    <x v="24"/>
    <n v="15000"/>
    <n v="1324757"/>
    <d v="2001-06-01T08:16:5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24"/>
    <d v="2001-06-02T21:00:00"/>
  </r>
  <r>
    <x v="1"/>
    <x v="2"/>
    <x v="1"/>
    <x v="8"/>
    <n v="2300"/>
    <n v="1324758"/>
    <d v="2001-06-01T08:16:57"/>
    <s v="Morgan Stanley Capital Group, Inc."/>
    <x v="0"/>
    <x v="0"/>
    <x v="0"/>
    <x v="2"/>
    <s v="US West Power Phy Fwd Firm"/>
    <s v="US Pwr Phy Firm  PALVE OffPk             Oct-Dec01       USD/MWh"/>
    <m/>
    <n v="25"/>
    <x v="0"/>
    <x v="2"/>
    <x v="0"/>
    <n v="60"/>
    <s v="powerfunk"/>
    <s v="MDRISC3"/>
    <s v="LT-SW"/>
    <x v="7"/>
    <x v="7"/>
    <n v="629280.1"/>
    <d v="2001-10-01T13:33:00"/>
  </r>
  <r>
    <x v="1"/>
    <x v="1"/>
    <x v="1"/>
    <x v="24"/>
    <n v="30000"/>
    <n v="1324759"/>
    <d v="2001-06-01T08:17:01"/>
    <s v="El Paso Merchant Energy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9"/>
    <s v="EPMELPrdm"/>
    <s v="JTHOLT"/>
    <s v="ENA - IM West"/>
    <x v="8"/>
    <x v="1"/>
    <n v="823325"/>
    <d v="2001-06-02T21:00:00"/>
  </r>
  <r>
    <x v="1"/>
    <x v="1"/>
    <x v="0"/>
    <x v="1"/>
    <n v="310000"/>
    <n v="1324760"/>
    <d v="2001-06-01T08:17:05"/>
    <s v="Bankers Trust Company"/>
    <x v="0"/>
    <x v="0"/>
    <x v="0"/>
    <x v="1"/>
    <s v="US Gas Fin BasisSwap"/>
    <s v="US Gas Basis     Waha                    Jul01           USD/MM"/>
    <n v="10000"/>
    <m/>
    <x v="0"/>
    <x v="1"/>
    <x v="0"/>
    <n v="-5.5E-2"/>
    <s v="eracer00"/>
    <s v="EBASS"/>
    <s v="FT-Texas"/>
    <x v="1"/>
    <x v="1"/>
    <s v="VD8882.1"/>
    <d v="2001-07-01T21:00:00"/>
  </r>
  <r>
    <x v="1"/>
    <x v="1"/>
    <x v="1"/>
    <x v="24"/>
    <n v="30000"/>
    <n v="1324761"/>
    <d v="2001-06-01T08:17:10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DEFSCHRIS"/>
    <s v="JPARKS"/>
    <s v="ENA-IM WAHA"/>
    <x v="8"/>
    <x v="1"/>
    <n v="823326"/>
    <d v="2001-06-02T21:00:00"/>
  </r>
  <r>
    <x v="1"/>
    <x v="1"/>
    <x v="0"/>
    <x v="1"/>
    <n v="155000"/>
    <n v="1324762"/>
    <d v="2001-06-01T08:17:16"/>
    <s v="Axia Energy, LP"/>
    <x v="0"/>
    <x v="0"/>
    <x v="0"/>
    <x v="1"/>
    <s v="US Gas Fin BasisSwap"/>
    <s v="US Gas Basis     NGI SoCal               Jul01           USD/MM"/>
    <n v="5000"/>
    <m/>
    <x v="0"/>
    <x v="1"/>
    <x v="0"/>
    <n v="6.07"/>
    <s v="dutchdav"/>
    <s v="KHOLST"/>
    <s v="FT-West"/>
    <x v="1"/>
    <x v="1"/>
    <s v="VD8883.1"/>
    <d v="2001-07-01T21:00:00"/>
  </r>
  <r>
    <x v="1"/>
    <x v="1"/>
    <x v="0"/>
    <x v="5"/>
    <n v="72500"/>
    <n v="1324763"/>
    <d v="2001-06-01T08:17:22"/>
    <s v="ONEOK Energy Marketing and Trading Company, L.P."/>
    <x v="0"/>
    <x v="0"/>
    <x v="0"/>
    <x v="1"/>
    <s v="US Gas Fin Swap"/>
    <s v="US Gas Daily     PEPL                    02-30Jun01      USD/MM"/>
    <m/>
    <n v="2500"/>
    <x v="0"/>
    <x v="1"/>
    <x v="0"/>
    <n v="3.61"/>
    <s v="JOHNKNOWS"/>
    <s v="ALEWIS"/>
    <s v="GD-CENTRAL"/>
    <x v="1"/>
    <x v="1"/>
    <s v="VD8884.1"/>
    <d v="2001-06-02T21:00:00"/>
  </r>
  <r>
    <x v="1"/>
    <x v="2"/>
    <x v="0"/>
    <x v="0"/>
    <n v="50"/>
    <n v="1324764"/>
    <d v="2001-06-01T08:17:2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45"/>
    <s v="pplhourly1"/>
    <s v="JQUENET"/>
    <s v="ST-PJM"/>
    <x v="7"/>
    <x v="1"/>
    <n v="629282.1"/>
    <d v="2001-06-04T21:00:00"/>
  </r>
  <r>
    <x v="1"/>
    <x v="1"/>
    <x v="1"/>
    <x v="24"/>
    <n v="30000"/>
    <n v="1324765"/>
    <d v="2001-06-01T08:17:23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000000000000007"/>
    <s v="MARKGRAM01"/>
    <s v="JTHOLT"/>
    <s v="ENA - IM West"/>
    <x v="8"/>
    <x v="1"/>
    <n v="823327"/>
    <d v="2001-06-02T21:00:00"/>
  </r>
  <r>
    <x v="1"/>
    <x v="2"/>
    <x v="1"/>
    <x v="0"/>
    <n v="25"/>
    <n v="1324766"/>
    <d v="2001-06-01T08:17:34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205"/>
    <s v="benpratt1"/>
    <s v="MFISCHE2"/>
    <s v="ST-SW"/>
    <x v="7"/>
    <x v="7"/>
    <n v="629283.1"/>
    <d v="2001-06-04T21:00:00"/>
  </r>
  <r>
    <x v="1"/>
    <x v="2"/>
    <x v="1"/>
    <x v="3"/>
    <n v="10"/>
    <n v="1324768"/>
    <d v="2001-06-01T08:17:45"/>
    <s v="AES NewEnergy, Inc."/>
    <x v="0"/>
    <x v="0"/>
    <x v="0"/>
    <x v="2"/>
    <s v="US West Power Phy Fwd CAISO"/>
    <s v="US Pwr Phy CAISO SP15 OffPk odd-lot      03-04Jun01      USD/MWh"/>
    <n v="5"/>
    <m/>
    <x v="0"/>
    <x v="2"/>
    <x v="0"/>
    <n v="88"/>
    <s v="sunshine1"/>
    <s v="JMORRIS4"/>
    <s v="ST-CA"/>
    <x v="7"/>
    <x v="7"/>
    <n v="629284.1"/>
    <d v="2001-06-03T21:00:00"/>
  </r>
  <r>
    <x v="1"/>
    <x v="1"/>
    <x v="1"/>
    <x v="24"/>
    <n v="375"/>
    <n v="1324767"/>
    <d v="2001-06-01T08:17:45"/>
    <s v="Cross Timbers Energy Services, Inc."/>
    <x v="0"/>
    <x v="0"/>
    <x v="0"/>
    <x v="1"/>
    <s v="US Gas Phy Fwd Firm &lt; or = 1Mo "/>
    <s v="US Gas Phy       PEPL Pool               02-04Jun01      USD/MM"/>
    <n v="125"/>
    <m/>
    <x v="0"/>
    <x v="1"/>
    <x v="0"/>
    <n v="3.5474999999999999"/>
    <s v="redwood1"/>
    <s v="KSTEVEN"/>
    <s v="ENA-IM Mid Central South"/>
    <x v="8"/>
    <x v="1"/>
    <n v="823329"/>
    <d v="2001-06-02T21:00:00"/>
  </r>
  <r>
    <x v="1"/>
    <x v="1"/>
    <x v="1"/>
    <x v="24"/>
    <n v="30000"/>
    <n v="1324770"/>
    <d v="2001-06-01T08:17:4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30"/>
    <d v="2001-06-02T21:00:00"/>
  </r>
  <r>
    <x v="1"/>
    <x v="2"/>
    <x v="1"/>
    <x v="0"/>
    <n v="25"/>
    <n v="1324771"/>
    <d v="2001-06-01T08:17:48"/>
    <s v="Allegheny Energy Supply Company, LLC"/>
    <x v="0"/>
    <x v="0"/>
    <x v="0"/>
    <x v="2"/>
    <s v="US West Power Phy Fwd CAISO"/>
    <s v="US Pwr Phy CAISO SP15 Peak               04Jun01         USD/MWh"/>
    <n v="25"/>
    <m/>
    <x v="0"/>
    <x v="2"/>
    <x v="0"/>
    <n v="174"/>
    <s v="wbaes123"/>
    <s v="JRICHTE"/>
    <s v="ST-CA"/>
    <x v="7"/>
    <x v="7"/>
    <n v="629285.1"/>
    <d v="2001-06-04T21:00:00"/>
  </r>
  <r>
    <x v="1"/>
    <x v="2"/>
    <x v="1"/>
    <x v="3"/>
    <n v="50"/>
    <n v="1324772"/>
    <d v="2001-06-01T08:17:57"/>
    <s v="Williams Energy Marketing &amp; Trading Company"/>
    <x v="0"/>
    <x v="0"/>
    <x v="0"/>
    <x v="2"/>
    <s v="US West Power Phy Fwd CAISO"/>
    <s v="US Pwr Phy CAISO SP15 OffPk              03-04Jun01      USD/MWh"/>
    <m/>
    <n v="25"/>
    <x v="0"/>
    <x v="2"/>
    <x v="0"/>
    <n v="95"/>
    <s v="danabrown"/>
    <s v="CMALLOR"/>
    <s v="ST-CA"/>
    <x v="7"/>
    <x v="7"/>
    <n v="629286.1"/>
    <d v="2001-06-03T21:00:00"/>
  </r>
  <r>
    <x v="1"/>
    <x v="2"/>
    <x v="1"/>
    <x v="1"/>
    <n v="775"/>
    <n v="1324774"/>
    <d v="2001-06-01T08:18:05"/>
    <s v="Aquila Energy Marketing Corporation"/>
    <x v="0"/>
    <x v="0"/>
    <x v="0"/>
    <x v="2"/>
    <s v="US West Power Phy Fwd Firm"/>
    <s v="US Pwr Phy Firm  PALVE OffPk             Aug01           USD/MWh"/>
    <m/>
    <n v="25"/>
    <x v="0"/>
    <x v="2"/>
    <x v="0"/>
    <n v="112"/>
    <s v="WESTPOWER"/>
    <s v="MDRISC3"/>
    <s v="ST-SW"/>
    <x v="7"/>
    <x v="7"/>
    <n v="629288.1"/>
    <d v="2001-08-01T21:00:00"/>
  </r>
  <r>
    <x v="1"/>
    <x v="2"/>
    <x v="0"/>
    <x v="0"/>
    <n v="50"/>
    <n v="1324773"/>
    <d v="2001-06-01T08:18:05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287.1"/>
    <d v="2001-06-04T21:00:00"/>
  </r>
  <r>
    <x v="1"/>
    <x v="1"/>
    <x v="1"/>
    <x v="24"/>
    <n v="15000"/>
    <n v="1324775"/>
    <d v="2001-06-01T08:18:09"/>
    <s v="Wisconsin Gas Company"/>
    <x v="0"/>
    <x v="0"/>
    <x v="0"/>
    <x v="1"/>
    <s v="US Gas Phy Fwd Firm &lt; or = 1Mo "/>
    <s v="US Gas Phy       APC/ANR WillCo          02-04Jun01      USD/MM"/>
    <m/>
    <n v="5000"/>
    <x v="0"/>
    <x v="1"/>
    <x v="0"/>
    <n v="3.72"/>
    <s v="JFuller99"/>
    <s v="PMIMS"/>
    <s v="ENA - IM MKT Central CG"/>
    <x v="8"/>
    <x v="1"/>
    <n v="823331"/>
    <d v="2001-06-02T21:00:00"/>
  </r>
  <r>
    <x v="1"/>
    <x v="1"/>
    <x v="1"/>
    <x v="24"/>
    <n v="15000"/>
    <n v="1324776"/>
    <d v="2001-06-01T08:18:20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6"/>
    <s v="EPMELPrj"/>
    <s v="JREITME"/>
    <s v="ENA - IM Denver"/>
    <x v="8"/>
    <x v="1"/>
    <n v="823332"/>
    <d v="2001-06-02T21:00:00"/>
  </r>
  <r>
    <x v="1"/>
    <x v="1"/>
    <x v="1"/>
    <x v="24"/>
    <n v="30000"/>
    <n v="1324777"/>
    <d v="2001-06-01T08:18:21"/>
    <s v="Sempra Energy Trading Corp."/>
    <x v="0"/>
    <x v="0"/>
    <x v="0"/>
    <x v="1"/>
    <s v="US Gas Phy Fwd Firm &lt; or = 1Mo "/>
    <s v="US Gas Phy       PGT Malin               02-04Jun01      USD/MM"/>
    <m/>
    <n v="10000"/>
    <x v="0"/>
    <x v="1"/>
    <x v="0"/>
    <n v="3.5"/>
    <s v="ramcharger"/>
    <s v="MLENHAR"/>
    <s v="ENA - IM West"/>
    <x v="8"/>
    <x v="1"/>
    <n v="823333"/>
    <d v="2001-06-02T21:00:00"/>
  </r>
  <r>
    <x v="1"/>
    <x v="1"/>
    <x v="1"/>
    <x v="24"/>
    <n v="15000"/>
    <n v="1324778"/>
    <d v="2001-06-01T08:18:24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9"/>
    <s v="EPMELPrj"/>
    <s v="JREITME"/>
    <s v="ENA - IM Denver"/>
    <x v="8"/>
    <x v="1"/>
    <n v="823334"/>
    <d v="2001-06-02T21:00:00"/>
  </r>
  <r>
    <x v="1"/>
    <x v="2"/>
    <x v="1"/>
    <x v="0"/>
    <n v="25"/>
    <n v="1324779"/>
    <d v="2001-06-01T08:18:27"/>
    <s v="Modesto Irrigation District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debbrooks"/>
    <s v="JRICHTE"/>
    <s v="ST-CA"/>
    <x v="7"/>
    <x v="7"/>
    <n v="629289.1"/>
    <d v="2001-06-04T21:00:00"/>
  </r>
  <r>
    <x v="1"/>
    <x v="1"/>
    <x v="1"/>
    <x v="24"/>
    <n v="15000"/>
    <n v="1324780"/>
    <d v="2001-06-01T08:18:27"/>
    <s v="Sempra Energy Trading Corp."/>
    <x v="0"/>
    <x v="0"/>
    <x v="0"/>
    <x v="1"/>
    <s v="US Gas Phy Fwd Firm &lt; or = 1Mo "/>
    <s v="US Gas Phy       PGT Malin               02-04Jun01      USD/MM"/>
    <m/>
    <n v="5000"/>
    <x v="0"/>
    <x v="1"/>
    <x v="0"/>
    <n v="3.6"/>
    <s v="ramcharger"/>
    <s v="MLENHAR"/>
    <s v="ENA - IM West"/>
    <x v="8"/>
    <x v="1"/>
    <n v="823335"/>
    <d v="2001-06-02T21:00:00"/>
  </r>
  <r>
    <x v="1"/>
    <x v="1"/>
    <x v="0"/>
    <x v="1"/>
    <n v="155000"/>
    <n v="1324781"/>
    <d v="2001-06-01T08:18:31"/>
    <s v="WPS Energy Services, Inc."/>
    <x v="0"/>
    <x v="0"/>
    <x v="0"/>
    <x v="1"/>
    <s v="US Gas Fin Swap"/>
    <s v="US Gas Swap      Nymex                   Jul01           USD/MM"/>
    <n v="5000"/>
    <m/>
    <x v="0"/>
    <x v="1"/>
    <x v="0"/>
    <n v="3.86"/>
    <s v="TRAVERSE99"/>
    <s v="JARNOLD"/>
    <s v="NG-Price"/>
    <x v="1"/>
    <x v="1"/>
    <s v="VD8887.1"/>
    <d v="2001-07-01T21:00:00"/>
  </r>
  <r>
    <x v="1"/>
    <x v="1"/>
    <x v="1"/>
    <x v="24"/>
    <n v="15000"/>
    <n v="1324782"/>
    <d v="2001-06-01T08:18:33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brendanc"/>
    <s v="MLENHAR"/>
    <s v="ENA - IM West"/>
    <x v="8"/>
    <x v="1"/>
    <n v="823336"/>
    <d v="2001-06-02T21:00:00"/>
  </r>
  <r>
    <x v="1"/>
    <x v="1"/>
    <x v="1"/>
    <x v="24"/>
    <n v="30000"/>
    <n v="1324784"/>
    <d v="2001-06-01T08:18:3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5"/>
    <s v="jfh00001"/>
    <s v="MLENHAR"/>
    <s v="ENA - IM West"/>
    <x v="8"/>
    <x v="1"/>
    <n v="823338"/>
    <d v="2001-06-02T21:00:00"/>
  </r>
  <r>
    <x v="1"/>
    <x v="1"/>
    <x v="1"/>
    <x v="24"/>
    <n v="15000"/>
    <n v="1324783"/>
    <d v="2001-06-01T08:18:34"/>
    <s v="Duke Energy Trading and Marketing, L.L.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ROBPLATT"/>
    <s v="MLENHAR"/>
    <s v="ENA - IM West"/>
    <x v="8"/>
    <x v="1"/>
    <n v="823337"/>
    <d v="2001-06-02T21:00:00"/>
  </r>
  <r>
    <x v="1"/>
    <x v="2"/>
    <x v="1"/>
    <x v="0"/>
    <n v="25"/>
    <n v="1324785"/>
    <d v="2001-06-01T08:18:36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5"/>
    <s v="benpratt1"/>
    <s v="MFISCHE2"/>
    <s v="ST-SW"/>
    <x v="7"/>
    <x v="7"/>
    <n v="629290.1"/>
    <d v="2001-06-04T21:00:00"/>
  </r>
  <r>
    <x v="1"/>
    <x v="1"/>
    <x v="1"/>
    <x v="24"/>
    <n v="18066"/>
    <n v="1324786"/>
    <d v="2001-06-01T08:18:38"/>
    <s v="AEP Energy Services, Inc."/>
    <x v="0"/>
    <x v="0"/>
    <x v="0"/>
    <x v="1"/>
    <s v="US Gas Phy Fwd Firm &lt; or = 1Mo "/>
    <s v="US Gas Phy       SoCal EHR               02-04Jun01      USD/MM"/>
    <n v="6022"/>
    <m/>
    <x v="0"/>
    <x v="1"/>
    <x v="0"/>
    <n v="8.5500000000000007"/>
    <s v="aepes217"/>
    <s v="JTHOLT"/>
    <s v="ENA - IM West"/>
    <x v="8"/>
    <x v="1"/>
    <n v="823339"/>
    <d v="2001-06-02T21:00:00"/>
  </r>
  <r>
    <x v="1"/>
    <x v="2"/>
    <x v="1"/>
    <x v="0"/>
    <n v="10"/>
    <n v="1324787"/>
    <d v="2001-06-01T08:18:47"/>
    <s v="Coral Power, L.L.C."/>
    <x v="0"/>
    <x v="0"/>
    <x v="0"/>
    <x v="2"/>
    <s v="US West Power Phy Fwd CAISO"/>
    <s v="US Pwr Phy CAISO SP15 Peak odd-lot       04Jun01         USD/MWh"/>
    <n v="10"/>
    <m/>
    <x v="0"/>
    <x v="2"/>
    <x v="0"/>
    <n v="170"/>
    <s v="JABORDEN"/>
    <s v="JMORRIS4"/>
    <s v="ST-CA"/>
    <x v="7"/>
    <x v="7"/>
    <n v="629291.1"/>
    <d v="2001-06-04T21:00:00"/>
  </r>
  <r>
    <x v="1"/>
    <x v="1"/>
    <x v="0"/>
    <x v="1"/>
    <n v="310000"/>
    <n v="1324791"/>
    <d v="2001-06-01T08:18:59"/>
    <s v="Coral Energy Holding L.P."/>
    <x v="0"/>
    <x v="0"/>
    <x v="0"/>
    <x v="1"/>
    <s v="US Gas Fin BasisSwap"/>
    <s v="US Gas Basis     ANR LA                  Jul01           USD/MM"/>
    <n v="10000"/>
    <m/>
    <x v="0"/>
    <x v="1"/>
    <x v="0"/>
    <n v="-8.7499999999999994E-2"/>
    <s v="shduster"/>
    <s v="KRUSCIT"/>
    <s v="Firm Trading Central"/>
    <x v="1"/>
    <x v="1"/>
    <s v="VD8891.1"/>
    <d v="2001-07-01T21:00:00"/>
  </r>
  <r>
    <x v="1"/>
    <x v="1"/>
    <x v="1"/>
    <x v="24"/>
    <n v="15000"/>
    <n v="1324790"/>
    <d v="2001-06-01T08:18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"/>
    <s v="MHOMESTEAD"/>
    <s v="KSTEVEN"/>
    <s v="ENA-IM Mid Central South"/>
    <x v="8"/>
    <x v="1"/>
    <n v="823341"/>
    <d v="2001-06-02T21:00:00"/>
  </r>
  <r>
    <x v="1"/>
    <x v="4"/>
    <x v="0"/>
    <x v="0"/>
    <n v="25000"/>
    <n v="1324792"/>
    <d v="2001-06-01T08:19:07"/>
    <s v="Morgan Stanley Capital Group, Inc."/>
    <x v="0"/>
    <x v="0"/>
    <x v="0"/>
    <x v="4"/>
    <s v="US Crude WTI Fin Swap "/>
    <s v="US WTI Swap      Nymex PEN               Jul01           USD/bl/m"/>
    <m/>
    <n v="25000"/>
    <x v="0"/>
    <x v="8"/>
    <x v="0"/>
    <n v="28.32"/>
    <s v="amitgupta"/>
    <s v="GWHALLE"/>
    <s v="WTI-GW-NXC2"/>
    <x v="5"/>
    <x v="1"/>
    <n v="111661"/>
    <d v="2001-07-01T00:00:00"/>
  </r>
  <r>
    <x v="0"/>
    <x v="0"/>
    <x v="0"/>
    <x v="0"/>
    <n v="8"/>
    <n v="1324793"/>
    <d v="2001-06-01T08:19:10"/>
    <s v="IFX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ADM26133"/>
    <s v="BMARCHAN"/>
    <s v="Enron Metals Trading System"/>
    <x v="0"/>
    <x v="0"/>
    <n v="2163817"/>
    <m/>
  </r>
  <r>
    <x v="1"/>
    <x v="1"/>
    <x v="1"/>
    <x v="24"/>
    <n v="15000"/>
    <n v="1324794"/>
    <d v="2001-06-01T08:19:15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525000000000002"/>
    <s v="bcollins"/>
    <s v="KSTEVEN"/>
    <s v="ENA-IM Mid Central South"/>
    <x v="8"/>
    <x v="1"/>
    <n v="823342"/>
    <d v="2001-06-02T21:00:00"/>
  </r>
  <r>
    <x v="1"/>
    <x v="1"/>
    <x v="1"/>
    <x v="24"/>
    <n v="30000"/>
    <n v="1324796"/>
    <d v="2001-06-01T08:19:17"/>
    <s v="Calpine Energy Services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9"/>
    <s v="GMAGEE01"/>
    <s v="MLENHAR"/>
    <s v="ENA - IM West"/>
    <x v="8"/>
    <x v="1"/>
    <n v="823343"/>
    <d v="2001-06-02T21:00:00"/>
  </r>
  <r>
    <x v="1"/>
    <x v="1"/>
    <x v="1"/>
    <x v="24"/>
    <n v="15000"/>
    <n v="1324798"/>
    <d v="2001-06-01T08:19:29"/>
    <s v="Coast Energy Group, a division of Cornerstone Propane, L.P."/>
    <x v="0"/>
    <x v="0"/>
    <x v="0"/>
    <x v="1"/>
    <s v="US Gas Phy Fwd Firm &lt; or = 1Mo "/>
    <s v="US Gas Phy       COL Onshore             02-04Jun01      USD/MM"/>
    <m/>
    <n v="5000"/>
    <x v="0"/>
    <x v="1"/>
    <x v="0"/>
    <n v="3.645"/>
    <s v="buckdiers"/>
    <s v="SPEREIR"/>
    <s v="ENA-IM NE GULF2"/>
    <x v="8"/>
    <x v="1"/>
    <n v="823344"/>
    <d v="2001-06-02T21:00:00"/>
  </r>
  <r>
    <x v="1"/>
    <x v="1"/>
    <x v="1"/>
    <x v="24"/>
    <n v="30000"/>
    <n v="1324799"/>
    <d v="2001-06-01T08:19:32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7949999999999999"/>
    <s v="LANCEMCW"/>
    <s v="JHODGE2"/>
    <s v="ENA-IM ME TCO"/>
    <x v="8"/>
    <x v="1"/>
    <n v="823345"/>
    <d v="2001-06-02T21:00:00"/>
  </r>
  <r>
    <x v="1"/>
    <x v="2"/>
    <x v="1"/>
    <x v="0"/>
    <n v="5"/>
    <n v="1324800"/>
    <d v="2001-06-01T08:19:38"/>
    <s v="AES NewEnergy, Inc."/>
    <x v="0"/>
    <x v="0"/>
    <x v="0"/>
    <x v="2"/>
    <s v="US West Power Phy Fwd CAISO"/>
    <s v="US Pwr Phy CAISO SP15 Peak odd-lot       04Jun01         USD/MWh"/>
    <n v="5"/>
    <m/>
    <x v="0"/>
    <x v="2"/>
    <x v="0"/>
    <n v="160"/>
    <s v="sunshine1"/>
    <s v="JMORRIS4"/>
    <s v="ST-CA"/>
    <x v="7"/>
    <x v="7"/>
    <n v="629292.1"/>
    <d v="2001-06-04T21:00:00"/>
  </r>
  <r>
    <x v="1"/>
    <x v="2"/>
    <x v="1"/>
    <x v="0"/>
    <n v="25"/>
    <n v="1324801"/>
    <d v="2001-06-01T08:19:45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0"/>
    <s v="benpratt1"/>
    <s v="MFISCHE2"/>
    <s v="ST-SW"/>
    <x v="7"/>
    <x v="7"/>
    <n v="629293.1"/>
    <d v="2001-06-04T21:00:00"/>
  </r>
  <r>
    <x v="1"/>
    <x v="2"/>
    <x v="1"/>
    <x v="0"/>
    <n v="25"/>
    <n v="1324802"/>
    <d v="2001-06-01T08:19:54"/>
    <s v="Aquila Energy Marketing Corporation"/>
    <x v="0"/>
    <x v="0"/>
    <x v="0"/>
    <x v="2"/>
    <s v="US West Power Phy Fwd Firm"/>
    <s v="US Pwr Phy Firm  COB N/S Peak            04Jun01         USD/MWh"/>
    <n v="25"/>
    <m/>
    <x v="0"/>
    <x v="2"/>
    <x v="0"/>
    <n v="160"/>
    <s v="WESTPOWER"/>
    <s v="SCRANDA"/>
    <s v="ST-NW"/>
    <x v="7"/>
    <x v="7"/>
    <n v="629294.1"/>
    <d v="2001-06-04T21:00:00"/>
  </r>
  <r>
    <x v="1"/>
    <x v="1"/>
    <x v="1"/>
    <x v="24"/>
    <n v="12651"/>
    <n v="1324803"/>
    <d v="2001-06-01T08:19:56"/>
    <s v="Enron Energy Services, Inc."/>
    <x v="0"/>
    <x v="0"/>
    <x v="0"/>
    <x v="1"/>
    <s v="US Gas Phy Fwd Firm &lt; or = 1Mo "/>
    <s v="US Gas Phy       EPNG Keystone           02-04Jun01      USD/MM"/>
    <n v="4217"/>
    <m/>
    <x v="0"/>
    <x v="1"/>
    <x v="0"/>
    <n v="3.375"/>
    <s v="SHIREMAN"/>
    <s v="RGAY"/>
    <s v="ENA - IM West"/>
    <x v="8"/>
    <x v="1"/>
    <n v="823346"/>
    <d v="2001-06-02T21:00:00"/>
  </r>
  <r>
    <x v="1"/>
    <x v="2"/>
    <x v="1"/>
    <x v="0"/>
    <n v="2"/>
    <n v="1324805"/>
    <d v="2001-06-01T08:19:58"/>
    <s v="Sempra Energy Trading Corp."/>
    <x v="0"/>
    <x v="0"/>
    <x v="0"/>
    <x v="2"/>
    <s v="US West Power Phy Fwd CAISO"/>
    <s v="US Pwr Phy CAISO SP15 Peak odd-lot       04Jun01         USD/MWh"/>
    <n v="2"/>
    <m/>
    <x v="0"/>
    <x v="2"/>
    <x v="0"/>
    <n v="160"/>
    <s v="beckster"/>
    <s v="JMORRIS4"/>
    <s v="ST-CA"/>
    <x v="7"/>
    <x v="7"/>
    <n v="629295.1"/>
    <d v="2001-06-04T21:00:00"/>
  </r>
  <r>
    <x v="1"/>
    <x v="1"/>
    <x v="1"/>
    <x v="24"/>
    <n v="15000"/>
    <n v="1324806"/>
    <d v="2001-06-01T08:20:00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2"/>
    <s v="JIMLK19641"/>
    <s v="JREITME"/>
    <s v="ENA - IM Denver"/>
    <x v="8"/>
    <x v="1"/>
    <n v="823347"/>
    <d v="2001-06-02T21:00:00"/>
  </r>
  <r>
    <x v="1"/>
    <x v="2"/>
    <x v="1"/>
    <x v="0"/>
    <n v="10"/>
    <n v="1324808"/>
    <d v="2001-06-01T08:20:02"/>
    <s v="Calpine Energy Services, L.P."/>
    <x v="0"/>
    <x v="0"/>
    <x v="0"/>
    <x v="2"/>
    <s v="US West Power Phy Fwd CAISO"/>
    <s v="US Pwr Phy CAISO NP15 Peak odd-lot       04Jun01         USD/MWh"/>
    <m/>
    <n v="10"/>
    <x v="0"/>
    <x v="2"/>
    <x v="0"/>
    <n v="188"/>
    <s v="WRUSSELL"/>
    <s v="JMORRIS4"/>
    <s v="ST-CA"/>
    <x v="7"/>
    <x v="7"/>
    <n v="629296.1"/>
    <d v="2001-06-04T21:00:00"/>
  </r>
  <r>
    <x v="1"/>
    <x v="2"/>
    <x v="1"/>
    <x v="3"/>
    <n v="50"/>
    <n v="1324809"/>
    <d v="2001-06-01T08:20:02"/>
    <s v="Tractebel Energy Marketing, Inc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CCHAMBER"/>
    <s v="MFISCHE2"/>
    <s v="ST-SW"/>
    <x v="7"/>
    <x v="7"/>
    <n v="629297.1"/>
    <d v="2001-06-03T21:00:00"/>
  </r>
  <r>
    <x v="1"/>
    <x v="1"/>
    <x v="0"/>
    <x v="26"/>
    <n v="1510000"/>
    <n v="1324810"/>
    <d v="2001-06-01T08:20:03"/>
    <s v="Aquila Risk Management Corporation"/>
    <x v="0"/>
    <x v="0"/>
    <x v="0"/>
    <x v="1"/>
    <s v="US Gas Fin BasisSwap"/>
    <s v="US Gas Basis     NNG Ventura             Nov01-Mar02     USD/MM"/>
    <n v="10000"/>
    <m/>
    <x v="0"/>
    <x v="1"/>
    <x v="0"/>
    <n v="0.06"/>
    <s v="AQUILA1003"/>
    <s v="ALEWIS"/>
    <s v="GD-CENTRAL"/>
    <x v="1"/>
    <x v="1"/>
    <s v="VD8899.1"/>
    <d v="2001-11-01T00:00:00"/>
  </r>
  <r>
    <x v="1"/>
    <x v="1"/>
    <x v="1"/>
    <x v="24"/>
    <n v="30000"/>
    <n v="1324811"/>
    <d v="2001-06-01T08:20:04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350"/>
    <d v="2001-06-02T21:00:00"/>
  </r>
  <r>
    <x v="1"/>
    <x v="1"/>
    <x v="1"/>
    <x v="24"/>
    <n v="26100"/>
    <n v="1324812"/>
    <d v="2001-06-01T08:20:05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1"/>
    <s v="gregt00001"/>
    <s v="JHODGE2"/>
    <s v="ENA-IM ME TCO"/>
    <x v="8"/>
    <x v="1"/>
    <n v="823349"/>
    <d v="2001-06-02T21:00:00"/>
  </r>
  <r>
    <x v="1"/>
    <x v="1"/>
    <x v="1"/>
    <x v="24"/>
    <n v="15000"/>
    <n v="1324815"/>
    <d v="2001-06-01T08:20:1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TROYKELLY"/>
    <s v="KSTEVEN"/>
    <s v="ENA-IM Mid Central South"/>
    <x v="8"/>
    <x v="1"/>
    <n v="823352"/>
    <d v="2001-06-02T21:00:00"/>
  </r>
  <r>
    <x v="1"/>
    <x v="1"/>
    <x v="1"/>
    <x v="24"/>
    <n v="10590"/>
    <n v="1324814"/>
    <d v="2001-06-01T08:20:10"/>
    <s v="AEP Energy Services, Inc."/>
    <x v="0"/>
    <x v="0"/>
    <x v="0"/>
    <x v="1"/>
    <s v="US Gas Phy Fwd Firm &lt; or = 1Mo "/>
    <s v="US Gas Phy       TENN 500                02-04Jun01      USD/MM"/>
    <n v="3530"/>
    <m/>
    <x v="0"/>
    <x v="1"/>
    <x v="0"/>
    <n v="3.6"/>
    <s v="aepes215"/>
    <s v="SNEAL"/>
    <s v="ENA-IM NE GULF3"/>
    <x v="8"/>
    <x v="1"/>
    <n v="823351"/>
    <d v="2001-06-02T21:00:00"/>
  </r>
  <r>
    <x v="1"/>
    <x v="1"/>
    <x v="1"/>
    <x v="5"/>
    <n v="26100"/>
    <n v="1324816"/>
    <d v="2001-06-01T08:20:13"/>
    <s v="Mirant Americas Energy Marketing, L.P."/>
    <x v="0"/>
    <x v="0"/>
    <x v="0"/>
    <x v="1"/>
    <s v="US Gas Phy Fwd Firm &lt; or = 1Mo "/>
    <s v="US Gas Phy       TCO Pool                02-30Jun01      USD/MM"/>
    <n v="900"/>
    <m/>
    <x v="0"/>
    <x v="1"/>
    <x v="0"/>
    <n v="3.8650000000000002"/>
    <s v="gregt00001"/>
    <s v="JHODGE2"/>
    <s v="ENA-IM ME TCO"/>
    <x v="8"/>
    <x v="1"/>
    <n v="823356"/>
    <d v="2001-06-02T21:00:00"/>
  </r>
  <r>
    <x v="1"/>
    <x v="1"/>
    <x v="1"/>
    <x v="24"/>
    <n v="30000"/>
    <n v="1324818"/>
    <d v="2001-06-01T08:20:13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50000000000002"/>
    <s v="aepes215"/>
    <s v="SNEAL"/>
    <s v="ENA-IM NE GULF3"/>
    <x v="8"/>
    <x v="1"/>
    <n v="823353"/>
    <d v="2001-06-02T21:00:00"/>
  </r>
  <r>
    <x v="1"/>
    <x v="2"/>
    <x v="1"/>
    <x v="0"/>
    <n v="50"/>
    <n v="1324819"/>
    <d v="2001-06-01T08:20:1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DANMURPHY"/>
    <s v="JQUENET"/>
    <s v="ST-PJM"/>
    <x v="7"/>
    <x v="7"/>
    <n v="629298.1"/>
    <d v="2001-06-04T21:00:00"/>
  </r>
  <r>
    <x v="1"/>
    <x v="1"/>
    <x v="1"/>
    <x v="24"/>
    <n v="30000"/>
    <n v="1324820"/>
    <d v="2001-06-01T08:20:17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354"/>
    <d v="2001-06-02T21:00:00"/>
  </r>
  <r>
    <x v="1"/>
    <x v="1"/>
    <x v="1"/>
    <x v="24"/>
    <n v="15000"/>
    <n v="1324822"/>
    <d v="2001-06-01T08:20:18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58"/>
    <d v="2001-06-02T21:00:00"/>
  </r>
  <r>
    <x v="1"/>
    <x v="1"/>
    <x v="1"/>
    <x v="24"/>
    <n v="30000"/>
    <n v="1324821"/>
    <d v="2001-06-01T08:20:18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85"/>
    <s v="aepes215"/>
    <s v="SNEAL"/>
    <s v="ENA-IM NE GULF3"/>
    <x v="8"/>
    <x v="1"/>
    <n v="823355"/>
    <d v="2001-06-02T21:00:00"/>
  </r>
  <r>
    <x v="1"/>
    <x v="2"/>
    <x v="1"/>
    <x v="0"/>
    <n v="50"/>
    <n v="1324823"/>
    <d v="2001-06-01T08:20:19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DANMURPHY"/>
    <s v="JQUENET"/>
    <s v="ST-PJM"/>
    <x v="7"/>
    <x v="7"/>
    <n v="629299.1"/>
    <d v="2001-06-04T21:00:00"/>
  </r>
  <r>
    <x v="1"/>
    <x v="2"/>
    <x v="1"/>
    <x v="20"/>
    <n v="1300"/>
    <n v="1324824"/>
    <d v="2001-06-01T08:20:19"/>
    <s v="Duke Energy Trading and Marketing, L.L.C."/>
    <x v="1"/>
    <x v="1"/>
    <x v="0"/>
    <x v="2"/>
    <s v="US East Power Phy Fwd Firm"/>
    <s v="US Pwr Phy Firm  Entergy Peak            05-30Jun01      USD/MWh"/>
    <m/>
    <n v="50"/>
    <x v="0"/>
    <x v="2"/>
    <x v="0"/>
    <n v="48"/>
    <s v="ZACHA007"/>
    <s v="MCARSON2"/>
    <s v="ST-SPP"/>
    <x v="7"/>
    <x v="7"/>
    <n v="629300.1"/>
    <d v="2001-06-05T21:00:00"/>
  </r>
  <r>
    <x v="1"/>
    <x v="1"/>
    <x v="1"/>
    <x v="24"/>
    <n v="15000"/>
    <n v="1324825"/>
    <d v="2001-06-01T08:20:20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schwalbach"/>
    <s v="KSTEVEN"/>
    <s v="ENA-IM Mid Central South"/>
    <x v="8"/>
    <x v="1"/>
    <n v="823357"/>
    <d v="2001-06-02T21:00:00"/>
  </r>
  <r>
    <x v="1"/>
    <x v="1"/>
    <x v="1"/>
    <x v="24"/>
    <n v="30000"/>
    <n v="1324826"/>
    <d v="2001-06-01T08:20:2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"/>
    <s v="aepes215"/>
    <s v="SNEAL"/>
    <s v="ENA-IM NE GULF3"/>
    <x v="8"/>
    <x v="1"/>
    <n v="823359"/>
    <d v="2001-06-02T21:00:00"/>
  </r>
  <r>
    <x v="1"/>
    <x v="2"/>
    <x v="1"/>
    <x v="0"/>
    <n v="50"/>
    <n v="1324827"/>
    <d v="2001-06-01T08:20:2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75"/>
    <s v="DANMURPHY"/>
    <s v="JQUENET"/>
    <s v="ST-PJM"/>
    <x v="7"/>
    <x v="7"/>
    <n v="629301.1"/>
    <d v="2001-06-04T21:00:00"/>
  </r>
  <r>
    <x v="1"/>
    <x v="1"/>
    <x v="1"/>
    <x v="24"/>
    <n v="30000"/>
    <n v="1324828"/>
    <d v="2001-06-01T08:20:2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85"/>
    <s v="aepes215"/>
    <s v="SNEAL"/>
    <s v="ENA-IM NE GULF3"/>
    <x v="8"/>
    <x v="1"/>
    <n v="823360"/>
    <d v="2001-06-02T21:00:00"/>
  </r>
  <r>
    <x v="1"/>
    <x v="1"/>
    <x v="1"/>
    <x v="24"/>
    <n v="15000"/>
    <n v="1324830"/>
    <d v="2001-06-01T08:20:31"/>
    <s v="Texaco Natural Gas Inc."/>
    <x v="0"/>
    <x v="0"/>
    <x v="0"/>
    <x v="1"/>
    <s v="US Gas Phy Index Firm &lt; or = 1Mo"/>
    <s v="US Gas Phy Index GD/D TCO Pool           02-04Jun01      USD/MM"/>
    <n v="5000"/>
    <m/>
    <x v="0"/>
    <x v="1"/>
    <x v="0"/>
    <n v="-0.05"/>
    <s v="waggonerva"/>
    <s v="JHODGE2"/>
    <s v="ENA-IM ME TCO"/>
    <x v="8"/>
    <x v="1"/>
    <n v="823361"/>
    <d v="2001-06-02T21:00:00"/>
  </r>
  <r>
    <x v="1"/>
    <x v="1"/>
    <x v="1"/>
    <x v="24"/>
    <n v="15000"/>
    <n v="1324831"/>
    <d v="2001-06-01T08:20:34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63"/>
    <d v="2001-06-02T21:00:00"/>
  </r>
  <r>
    <x v="1"/>
    <x v="2"/>
    <x v="1"/>
    <x v="3"/>
    <n v="50"/>
    <n v="1324832"/>
    <d v="2001-06-01T08:20:36"/>
    <s v="Aquila Energy Marketing Corporation"/>
    <x v="0"/>
    <x v="0"/>
    <x v="0"/>
    <x v="2"/>
    <s v="US West Power Phy Fwd Firm"/>
    <s v="US Pwr Phy Firm  Mid-C OffPk             03-04Jun01      USD/MWh"/>
    <n v="25"/>
    <m/>
    <x v="0"/>
    <x v="2"/>
    <x v="0"/>
    <n v="107"/>
    <s v="WESTPOWER"/>
    <s v="DSCHOLT"/>
    <s v="ST-SW"/>
    <x v="7"/>
    <x v="7"/>
    <n v="629302.1"/>
    <d v="2001-06-03T21:00:00"/>
  </r>
  <r>
    <x v="1"/>
    <x v="2"/>
    <x v="1"/>
    <x v="0"/>
    <n v="25"/>
    <n v="1324833"/>
    <d v="2001-06-01T08:20:40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2"/>
    <s v="DWS19640"/>
    <s v="JRICHTE"/>
    <s v="ST-CA"/>
    <x v="7"/>
    <x v="7"/>
    <n v="629303.1"/>
    <d v="2001-06-04T21:00:00"/>
  </r>
  <r>
    <x v="1"/>
    <x v="2"/>
    <x v="1"/>
    <x v="3"/>
    <n v="50"/>
    <n v="1324834"/>
    <d v="2001-06-01T08:20:41"/>
    <s v="Mirant Americas Energy Marketing, L.P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jcl00001"/>
    <s v="MFISCHE2"/>
    <s v="ST-SW"/>
    <x v="7"/>
    <x v="7"/>
    <n v="629304.1"/>
    <d v="2001-06-03T21:00:00"/>
  </r>
  <r>
    <x v="1"/>
    <x v="2"/>
    <x v="1"/>
    <x v="3"/>
    <n v="50"/>
    <n v="1324835"/>
    <d v="2001-06-01T08:20:48"/>
    <s v="Sempra Energy Trading Corp."/>
    <x v="0"/>
    <x v="0"/>
    <x v="0"/>
    <x v="2"/>
    <s v="US West Power Phy Fwd Firm"/>
    <s v="US Pwr Phy Firm  COB N/S OffPk           03-04Jun01      USD/MWh"/>
    <n v="25"/>
    <m/>
    <x v="0"/>
    <x v="2"/>
    <x v="0"/>
    <n v="105"/>
    <s v="beckster"/>
    <s v="DSCHOLT"/>
    <s v="ST-SW"/>
    <x v="7"/>
    <x v="7"/>
    <n v="629305.1"/>
    <d v="2001-06-03T21:00:00"/>
  </r>
  <r>
    <x v="1"/>
    <x v="2"/>
    <x v="1"/>
    <x v="1"/>
    <n v="775"/>
    <n v="1324836"/>
    <d v="2001-06-01T08:20:57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3"/>
    <s v="WRUSSELL"/>
    <s v="MMOTLEY"/>
    <s v="ST-SW"/>
    <x v="7"/>
    <x v="7"/>
    <n v="629306.1"/>
    <d v="2001-08-01T21:00:00"/>
  </r>
  <r>
    <x v="1"/>
    <x v="2"/>
    <x v="1"/>
    <x v="3"/>
    <n v="50"/>
    <n v="1324837"/>
    <d v="2001-06-01T08:21:00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91"/>
    <s v="daveyell"/>
    <s v="CMALLOR"/>
    <s v="ST-CA"/>
    <x v="7"/>
    <x v="7"/>
    <n v="629307.1"/>
    <d v="2001-06-03T21:00:00"/>
  </r>
  <r>
    <x v="1"/>
    <x v="2"/>
    <x v="1"/>
    <x v="1"/>
    <n v="775"/>
    <n v="1324838"/>
    <d v="2001-06-01T08:21:02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8"/>
    <s v="WRUSSELL"/>
    <s v="MMOTLEY"/>
    <s v="ST-SW"/>
    <x v="7"/>
    <x v="7"/>
    <n v="629308.1"/>
    <d v="2001-08-01T21:00:00"/>
  </r>
  <r>
    <x v="1"/>
    <x v="1"/>
    <x v="1"/>
    <x v="24"/>
    <n v="30000"/>
    <n v="1324840"/>
    <d v="2001-06-01T08:21:05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9350000000000001"/>
    <s v="jaelee14"/>
    <s v="VPIMENOV"/>
    <s v="ENA-IM ME NEW YORK"/>
    <x v="8"/>
    <x v="1"/>
    <n v="823365"/>
    <d v="2001-06-02T21:00:00"/>
  </r>
  <r>
    <x v="1"/>
    <x v="2"/>
    <x v="1"/>
    <x v="3"/>
    <n v="50"/>
    <n v="1324841"/>
    <d v="2001-06-01T08:21:06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8"/>
    <s v="daveyell"/>
    <s v="CMALLOR"/>
    <s v="ST-CA"/>
    <x v="7"/>
    <x v="7"/>
    <n v="629309.1"/>
    <d v="2001-06-03T21:00:00"/>
  </r>
  <r>
    <x v="1"/>
    <x v="2"/>
    <x v="1"/>
    <x v="3"/>
    <n v="50"/>
    <n v="1324842"/>
    <d v="2001-06-01T08:21:12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5"/>
    <s v="daveyell"/>
    <s v="CMALLOR"/>
    <s v="ST-CA"/>
    <x v="7"/>
    <x v="7"/>
    <n v="629310.1"/>
    <d v="2001-06-03T21:00:00"/>
  </r>
  <r>
    <x v="1"/>
    <x v="1"/>
    <x v="1"/>
    <x v="24"/>
    <n v="15000"/>
    <n v="1324843"/>
    <d v="2001-06-01T08:21:17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csaponaro1"/>
    <s v="ARING"/>
    <s v="ENA-IM NE GULF1"/>
    <x v="8"/>
    <x v="1"/>
    <n v="823366"/>
    <d v="2001-06-02T21:00:00"/>
  </r>
  <r>
    <x v="1"/>
    <x v="1"/>
    <x v="1"/>
    <x v="24"/>
    <n v="30000"/>
    <n v="1324844"/>
    <d v="2001-06-01T08:21:18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Griffith"/>
    <s v="PMIMS"/>
    <s v="ENA - IM MKT Central CG"/>
    <x v="8"/>
    <x v="1"/>
    <n v="823367"/>
    <d v="2001-06-02T21:00:00"/>
  </r>
  <r>
    <x v="1"/>
    <x v="2"/>
    <x v="1"/>
    <x v="0"/>
    <n v="25"/>
    <n v="1324845"/>
    <d v="2001-06-01T08:21:19"/>
    <s v="Williams Energy Marketing &amp; Trading Company"/>
    <x v="0"/>
    <x v="0"/>
    <x v="0"/>
    <x v="2"/>
    <s v="US West Power Phy Fwd Firm"/>
    <s v="US Pwr Phy Firm  Mid-C Peak              04Jun01         USD/MWh"/>
    <n v="25"/>
    <m/>
    <x v="0"/>
    <x v="2"/>
    <x v="0"/>
    <n v="160"/>
    <s v="danabrown"/>
    <s v="DSCHOLT"/>
    <s v="ST-NW"/>
    <x v="7"/>
    <x v="7"/>
    <n v="629311.1"/>
    <d v="2001-06-04T21:00:00"/>
  </r>
  <r>
    <x v="1"/>
    <x v="1"/>
    <x v="1"/>
    <x v="24"/>
    <n v="15000"/>
    <n v="1324846"/>
    <d v="2001-06-01T08:21:20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2"/>
    <s v="DICKERSON2"/>
    <s v="JREITME"/>
    <s v="ENA - IM Denver"/>
    <x v="8"/>
    <x v="1"/>
    <n v="823368"/>
    <d v="2001-06-02T21:00:00"/>
  </r>
  <r>
    <x v="1"/>
    <x v="1"/>
    <x v="1"/>
    <x v="24"/>
    <n v="30000"/>
    <n v="1324847"/>
    <d v="2001-06-01T08:21:24"/>
    <s v="ONEOK Energy Marketing and Trading Company, L.P."/>
    <x v="0"/>
    <x v="0"/>
    <x v="0"/>
    <x v="1"/>
    <s v="US Gas Phy Fwd Firm &lt; or = 1Mo "/>
    <s v="US Gas Phy       Chi Peoples             02-04Jun01      USD/MM"/>
    <m/>
    <n v="10000"/>
    <x v="0"/>
    <x v="1"/>
    <x v="0"/>
    <n v="3.71"/>
    <s v="KURTISWOOD"/>
    <s v="PMIMS"/>
    <s v="ENA - IM MKT Central CG"/>
    <x v="8"/>
    <x v="1"/>
    <n v="823369"/>
    <d v="2001-06-02T21:00:00"/>
  </r>
  <r>
    <x v="1"/>
    <x v="1"/>
    <x v="1"/>
    <x v="24"/>
    <n v="15000"/>
    <n v="1324848"/>
    <d v="2001-06-01T08:21:27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MSKDG4935"/>
    <s v="KSTEVEN"/>
    <s v="ENA-IM Mid Central South"/>
    <x v="8"/>
    <x v="1"/>
    <n v="823370"/>
    <d v="2001-06-02T21:00:00"/>
  </r>
  <r>
    <x v="1"/>
    <x v="2"/>
    <x v="1"/>
    <x v="0"/>
    <n v="25"/>
    <n v="1324849"/>
    <d v="2001-06-01T08:21:28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DWS19640"/>
    <s v="JRICHTE"/>
    <s v="ST-CA"/>
    <x v="7"/>
    <x v="7"/>
    <n v="629312.1"/>
    <d v="2001-06-04T21:00:00"/>
  </r>
  <r>
    <x v="1"/>
    <x v="1"/>
    <x v="1"/>
    <x v="24"/>
    <n v="30000"/>
    <n v="1324850"/>
    <d v="2001-06-01T08:21:37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Griffith"/>
    <s v="PMIMS"/>
    <s v="ENA - IM MKT Central CG"/>
    <x v="8"/>
    <x v="1"/>
    <n v="823371"/>
    <d v="2001-06-02T21:00:00"/>
  </r>
  <r>
    <x v="1"/>
    <x v="2"/>
    <x v="1"/>
    <x v="7"/>
    <n v="1500"/>
    <n v="1324851"/>
    <d v="2001-06-01T08:21:41"/>
    <s v="Dynegy Power Marketing, Inc."/>
    <x v="0"/>
    <x v="0"/>
    <x v="0"/>
    <x v="2"/>
    <s v="US East Power Phy Fwd Firm"/>
    <s v="US Pwr Phy Firm  COMED Peak              Sep01           USD/MWh"/>
    <m/>
    <n v="50"/>
    <x v="0"/>
    <x v="2"/>
    <x v="0"/>
    <n v="34.75"/>
    <s v="btamplen"/>
    <s v="FSTURM"/>
    <s v="LT-ECAR"/>
    <x v="7"/>
    <x v="7"/>
    <n v="629313.1"/>
    <d v="2001-09-01T17:03:00"/>
  </r>
  <r>
    <x v="1"/>
    <x v="1"/>
    <x v="1"/>
    <x v="24"/>
    <n v="3159"/>
    <n v="1324852"/>
    <d v="2001-06-01T08:21:43"/>
    <s v="CMS Field Services, Inc."/>
    <x v="0"/>
    <x v="0"/>
    <x v="0"/>
    <x v="1"/>
    <s v="US Gas Phy Fwd Firm &lt; or = 1Mo "/>
    <s v="US Gas Phy       ANR SW Pool             02-04Jun01      USD/MM"/>
    <m/>
    <n v="1053"/>
    <x v="0"/>
    <x v="1"/>
    <x v="0"/>
    <n v="3.5474999999999999"/>
    <s v="CMSTCT4940"/>
    <s v="KSTEVEN"/>
    <s v="ENA-IM Mid Central South"/>
    <x v="8"/>
    <x v="1"/>
    <n v="823372"/>
    <d v="2001-06-02T21:00:00"/>
  </r>
  <r>
    <x v="1"/>
    <x v="1"/>
    <x v="1"/>
    <x v="24"/>
    <n v="4500"/>
    <n v="1324854"/>
    <d v="2001-06-01T08:21:55"/>
    <s v="Enserco Energy, Inc."/>
    <x v="0"/>
    <x v="0"/>
    <x v="0"/>
    <x v="1"/>
    <s v="US Gas Phy Fwd Firm &lt; or = 1Mo "/>
    <s v="US Gas Phy       PGT Malin               02-04Jun01      USD/MM"/>
    <n v="1500"/>
    <m/>
    <x v="0"/>
    <x v="1"/>
    <x v="0"/>
    <n v="3.45"/>
    <s v="ADM96017"/>
    <s v="MLENHAR"/>
    <s v="ENA - IM West"/>
    <x v="8"/>
    <x v="1"/>
    <n v="823373"/>
    <d v="2001-06-02T21:00:00"/>
  </r>
  <r>
    <x v="1"/>
    <x v="1"/>
    <x v="1"/>
    <x v="24"/>
    <n v="15000"/>
    <n v="1324855"/>
    <d v="2001-06-01T08:21:57"/>
    <s v="Duke Energy Trading and Marketing, L.L.C."/>
    <x v="0"/>
    <x v="0"/>
    <x v="0"/>
    <x v="1"/>
    <s v="US Gas Phy Fwd Firm &lt; or = 1Mo "/>
    <s v="US Gas Phy       Trunkline ELA           02-04Jun01      USD/MM"/>
    <n v="5000"/>
    <m/>
    <x v="0"/>
    <x v="1"/>
    <x v="0"/>
    <n v="3.53"/>
    <s v="KFLOVELESS"/>
    <s v="TDONOHO"/>
    <s v="ENA - IM Central Gulf"/>
    <x v="8"/>
    <x v="1"/>
    <n v="823374"/>
    <d v="2001-06-02T21:00:00"/>
  </r>
  <r>
    <x v="1"/>
    <x v="2"/>
    <x v="1"/>
    <x v="0"/>
    <n v="25"/>
    <n v="1324857"/>
    <d v="2001-06-01T08:22:02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314.1"/>
    <d v="2001-06-04T21:00:00"/>
  </r>
  <r>
    <x v="1"/>
    <x v="1"/>
    <x v="1"/>
    <x v="24"/>
    <n v="15000"/>
    <n v="1324859"/>
    <d v="2001-06-01T08:22:1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MHOMESTEAD"/>
    <s v="KSTEVEN"/>
    <s v="ENA-IM Mid Central South"/>
    <x v="8"/>
    <x v="1"/>
    <n v="823375"/>
    <d v="2001-06-02T21:00:00"/>
  </r>
  <r>
    <x v="1"/>
    <x v="1"/>
    <x v="1"/>
    <x v="24"/>
    <n v="60000"/>
    <n v="1324860"/>
    <d v="2001-06-01T08:22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gregt00001"/>
    <s v="JHODGE2"/>
    <s v="ENA-IM ME TCO"/>
    <x v="8"/>
    <x v="1"/>
    <n v="823376"/>
    <d v="2001-06-02T21:00:00"/>
  </r>
  <r>
    <x v="1"/>
    <x v="1"/>
    <x v="1"/>
    <x v="24"/>
    <n v="30000"/>
    <n v="1324861"/>
    <d v="2001-06-01T08:22:1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77"/>
    <d v="2001-06-02T21:00:00"/>
  </r>
  <r>
    <x v="1"/>
    <x v="1"/>
    <x v="1"/>
    <x v="24"/>
    <n v="15000"/>
    <n v="1324862"/>
    <d v="2001-06-01T08:22:13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75000000000001"/>
    <s v="MHOMESTEAD"/>
    <s v="KSTEVEN"/>
    <s v="ENA-IM Mid Central South"/>
    <x v="8"/>
    <x v="1"/>
    <n v="823378"/>
    <d v="2001-06-02T21:00:00"/>
  </r>
  <r>
    <x v="0"/>
    <x v="0"/>
    <x v="0"/>
    <x v="0"/>
    <n v="12"/>
    <n v="1324863"/>
    <d v="2001-06-01T08:22:14"/>
    <s v="ABN AMRO Future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1"/>
    <s v="JWALSH02"/>
    <s v="BMARCHAN"/>
    <s v="Enron Metals Trading System"/>
    <x v="0"/>
    <x v="0"/>
    <n v="2163838"/>
    <m/>
  </r>
  <r>
    <x v="1"/>
    <x v="2"/>
    <x v="1"/>
    <x v="0"/>
    <n v="25"/>
    <n v="1324865"/>
    <d v="2001-06-01T08:22:15"/>
    <s v="Los Angeles Dept. of Water &amp; Power"/>
    <x v="0"/>
    <x v="0"/>
    <x v="0"/>
    <x v="2"/>
    <s v="US West Power Phy Fwd Firm"/>
    <s v="US Pwr Phy Firm  PALVE Peak              04Jun01         USD/MWh"/>
    <n v="25"/>
    <m/>
    <x v="0"/>
    <x v="2"/>
    <x v="0"/>
    <n v="180"/>
    <s v="jfcordero"/>
    <s v="MFISCHE2"/>
    <s v="ST-SW"/>
    <x v="7"/>
    <x v="7"/>
    <n v="629316.1"/>
    <d v="2001-06-04T21:00:00"/>
  </r>
  <r>
    <x v="1"/>
    <x v="1"/>
    <x v="1"/>
    <x v="24"/>
    <n v="30000"/>
    <n v="1324866"/>
    <d v="2001-06-01T08:22:18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749999999999999"/>
    <s v="mikekeen"/>
    <s v="TKUYKEN"/>
    <s v="ENA - IM West"/>
    <x v="8"/>
    <x v="1"/>
    <n v="823379"/>
    <d v="2001-06-02T21:00:00"/>
  </r>
  <r>
    <x v="1"/>
    <x v="1"/>
    <x v="0"/>
    <x v="1"/>
    <n v="155000"/>
    <n v="1324868"/>
    <d v="2001-06-01T08:22:21"/>
    <s v="Duke Energy Marketing Limited Partnership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STEVEBUT"/>
    <s v="JARNOLD"/>
    <s v="NG-Price"/>
    <x v="1"/>
    <x v="1"/>
    <s v="VD8908.1"/>
    <d v="2001-07-01T21:00:00"/>
  </r>
  <r>
    <x v="0"/>
    <x v="1"/>
    <x v="1"/>
    <x v="24"/>
    <n v="15000"/>
    <n v="1324867"/>
    <d v="2001-06-01T08:22:21"/>
    <s v="PG&amp;E Energy Trading, Canada Corporation"/>
    <x v="0"/>
    <x v="0"/>
    <x v="0"/>
    <x v="1"/>
    <s v="CAN Gas Phy Fwd Firm East &lt; or = 1Mo"/>
    <s v="CAN Gas Phy      Iroquois, TCPL          02-04Jun01      USD/MM"/>
    <n v="5000"/>
    <m/>
    <x v="0"/>
    <x v="1"/>
    <x v="0"/>
    <n v="3.89"/>
    <s v="ADM54361"/>
    <s v="MCUILLA"/>
    <s v="ENA - IM Ontario"/>
    <x v="8"/>
    <x v="1"/>
    <n v="823380"/>
    <d v="2001-06-02T21:00:00"/>
  </r>
  <r>
    <x v="1"/>
    <x v="2"/>
    <x v="1"/>
    <x v="3"/>
    <n v="50"/>
    <n v="1324869"/>
    <d v="2001-06-01T08:22:26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18.1"/>
    <d v="2001-06-03T21:00:00"/>
  </r>
  <r>
    <x v="1"/>
    <x v="1"/>
    <x v="0"/>
    <x v="5"/>
    <n v="145000"/>
    <n v="1324871"/>
    <d v="2001-06-01T08:22:27"/>
    <s v="TXU Energy Trading Company"/>
    <x v="0"/>
    <x v="0"/>
    <x v="0"/>
    <x v="1"/>
    <s v="US Gas Fin Swap"/>
    <s v="US Gas Daily     Transco St.65           02-30Jun01      USD/MM"/>
    <m/>
    <n v="5000"/>
    <x v="0"/>
    <x v="1"/>
    <x v="0"/>
    <n v="3.7650000000000001"/>
    <s v="txuetcje"/>
    <s v="SBRAWNE"/>
    <s v="FT-East"/>
    <x v="1"/>
    <x v="1"/>
    <s v="VD8909.1"/>
    <d v="2001-06-02T21:00:00"/>
  </r>
  <r>
    <x v="1"/>
    <x v="1"/>
    <x v="1"/>
    <x v="24"/>
    <n v="15000"/>
    <n v="1324870"/>
    <d v="2001-06-01T08:22:27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550000000000002"/>
    <s v="SCOTTWIR"/>
    <s v="KSTEVEN"/>
    <s v="ENA-IM Mid Central South"/>
    <x v="8"/>
    <x v="1"/>
    <n v="823381"/>
    <d v="2001-06-02T21:00:00"/>
  </r>
  <r>
    <x v="1"/>
    <x v="2"/>
    <x v="1"/>
    <x v="3"/>
    <n v="50"/>
    <n v="1324872"/>
    <d v="2001-06-01T08:22:31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12"/>
    <s v="aepsvc124"/>
    <s v="CMALLOR"/>
    <s v="ST-CA"/>
    <x v="7"/>
    <x v="7"/>
    <n v="629319.1"/>
    <d v="2001-06-03T21:00:00"/>
  </r>
  <r>
    <x v="1"/>
    <x v="1"/>
    <x v="1"/>
    <x v="24"/>
    <n v="15000"/>
    <n v="1324873"/>
    <d v="2001-06-01T08:22:32"/>
    <s v="ProLiance Energy, LLC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CLINTDAVIS"/>
    <s v="KSTEVEN"/>
    <s v="ENA-IM Mid Central South"/>
    <x v="8"/>
    <x v="1"/>
    <n v="823382"/>
    <d v="2001-06-02T21:00:00"/>
  </r>
  <r>
    <x v="1"/>
    <x v="1"/>
    <x v="1"/>
    <x v="24"/>
    <n v="15000"/>
    <n v="1324874"/>
    <d v="2001-06-01T08:22:37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9"/>
    <s v="jromita73"/>
    <s v="SSOUTH"/>
    <s v="ENA - IM West"/>
    <x v="8"/>
    <x v="1"/>
    <n v="823383"/>
    <d v="2001-06-02T21:00:00"/>
  </r>
  <r>
    <x v="1"/>
    <x v="1"/>
    <x v="1"/>
    <x v="24"/>
    <n v="22200"/>
    <n v="1324876"/>
    <d v="2001-06-01T08:22:41"/>
    <s v="Mirant Americas Energy Marketing, L.P."/>
    <x v="0"/>
    <x v="0"/>
    <x v="0"/>
    <x v="1"/>
    <s v="US Gas Phy Fwd Firm &lt; or = 1Mo "/>
    <s v="US Gas Phy       TCO Pool                02-04Jun01      USD/MM"/>
    <m/>
    <n v="7400"/>
    <x v="0"/>
    <x v="1"/>
    <x v="0"/>
    <n v="3.8250000000000002"/>
    <s v="gregt00001"/>
    <s v="JHODGE2"/>
    <s v="ENA-IM ME TCO"/>
    <x v="8"/>
    <x v="1"/>
    <n v="823385"/>
    <d v="2001-06-02T21:00:00"/>
  </r>
  <r>
    <x v="1"/>
    <x v="1"/>
    <x v="1"/>
    <x v="24"/>
    <n v="15000"/>
    <n v="1324878"/>
    <d v="2001-06-01T08:22:4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jromita73"/>
    <s v="SSOUTH"/>
    <s v="ENA - IM West"/>
    <x v="8"/>
    <x v="1"/>
    <n v="823386"/>
    <d v="2001-06-02T21:00:00"/>
  </r>
  <r>
    <x v="1"/>
    <x v="1"/>
    <x v="1"/>
    <x v="24"/>
    <n v="23970"/>
    <n v="1324877"/>
    <d v="2001-06-01T08:22:42"/>
    <s v="PG&amp;E Energy Trading-Gas Corporation"/>
    <x v="0"/>
    <x v="0"/>
    <x v="0"/>
    <x v="1"/>
    <s v="US Gas Phy Fwd Firm &lt; or = 1Mo "/>
    <s v="US Gas Phy       EPNG Keystone           02-04Jun01      USD/MM"/>
    <m/>
    <n v="7990"/>
    <x v="0"/>
    <x v="1"/>
    <x v="0"/>
    <n v="3.4249999999999998"/>
    <s v="georgede"/>
    <s v="RGAY"/>
    <s v="ENA - IM West"/>
    <x v="8"/>
    <x v="1"/>
    <n v="823384"/>
    <d v="2001-06-02T21:00:00"/>
  </r>
  <r>
    <x v="0"/>
    <x v="1"/>
    <x v="1"/>
    <x v="24"/>
    <n v="30000"/>
    <n v="1324879"/>
    <d v="2001-06-01T08:22:56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387"/>
    <d v="2001-06-02T21:00:00"/>
  </r>
  <r>
    <x v="1"/>
    <x v="2"/>
    <x v="1"/>
    <x v="3"/>
    <n v="50"/>
    <n v="1324881"/>
    <d v="2001-06-01T08:23:0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20.1"/>
    <d v="2001-06-03T21:00:00"/>
  </r>
  <r>
    <x v="1"/>
    <x v="1"/>
    <x v="1"/>
    <x v="24"/>
    <n v="15000"/>
    <n v="1324882"/>
    <d v="2001-06-01T08:23:05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8"/>
    <s v="EOLBILLY"/>
    <s v="MLENHAR"/>
    <s v="ENA - IM West"/>
    <x v="8"/>
    <x v="1"/>
    <n v="823388"/>
    <d v="2001-06-02T21:00:00"/>
  </r>
  <r>
    <x v="1"/>
    <x v="2"/>
    <x v="1"/>
    <x v="7"/>
    <n v="750"/>
    <n v="1324883"/>
    <d v="2001-06-01T08:23:06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3"/>
    <s v="WRUSSELL"/>
    <s v="MMOTLEY"/>
    <s v="ST-SW"/>
    <x v="7"/>
    <x v="7"/>
    <n v="629321.1"/>
    <d v="2001-09-01T21:00:00"/>
  </r>
  <r>
    <x v="1"/>
    <x v="1"/>
    <x v="1"/>
    <x v="5"/>
    <n v="52200"/>
    <n v="1324884"/>
    <d v="2001-06-01T08:23:09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7"/>
    <s v="gregt00001"/>
    <s v="SPEREIR"/>
    <s v="ENA-IM NE GULF2"/>
    <x v="8"/>
    <x v="1"/>
    <n v="823389"/>
    <d v="2001-06-02T21:00:00"/>
  </r>
  <r>
    <x v="1"/>
    <x v="1"/>
    <x v="1"/>
    <x v="24"/>
    <n v="15000"/>
    <n v="1324886"/>
    <d v="2001-06-01T08:23:14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jromita73"/>
    <s v="SSOUTH"/>
    <s v="ENA - IM West"/>
    <x v="8"/>
    <x v="1"/>
    <n v="823390"/>
    <d v="2001-06-02T21:00:00"/>
  </r>
  <r>
    <x v="1"/>
    <x v="2"/>
    <x v="1"/>
    <x v="0"/>
    <n v="25"/>
    <n v="1324887"/>
    <d v="2001-06-01T08:23:16"/>
    <s v="Coral Power, L.L.C.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Velasquez"/>
    <s v="JRICHTE"/>
    <s v="ST-CA"/>
    <x v="7"/>
    <x v="7"/>
    <n v="629322.1"/>
    <d v="2001-06-04T21:00:00"/>
  </r>
  <r>
    <x v="1"/>
    <x v="1"/>
    <x v="0"/>
    <x v="5"/>
    <n v="145000"/>
    <n v="1324888"/>
    <d v="2001-06-01T08:23:21"/>
    <s v="Calpine Energy Services, L.P."/>
    <x v="0"/>
    <x v="0"/>
    <x v="0"/>
    <x v="1"/>
    <s v="US Gas Fin Swap"/>
    <s v="US Gas Daily     SoCal                   02-30Jun01      USD/MM"/>
    <n v="5000"/>
    <m/>
    <x v="0"/>
    <x v="1"/>
    <x v="0"/>
    <n v="9.6999999999999993"/>
    <s v="LREICHEL02"/>
    <s v="MLENHAR"/>
    <s v="West-Perm"/>
    <x v="1"/>
    <x v="1"/>
    <s v="VD8913.1"/>
    <d v="2001-06-02T21:00:00"/>
  </r>
  <r>
    <x v="0"/>
    <x v="1"/>
    <x v="1"/>
    <x v="5"/>
    <n v="290000"/>
    <n v="1324889"/>
    <d v="2001-06-01T08:23:31"/>
    <s v="Dynegy Canada Inc."/>
    <x v="0"/>
    <x v="0"/>
    <x v="0"/>
    <x v="1"/>
    <s v="CAN Gas Phy Fwd Firm East &lt; or = 1Mo"/>
    <s v="CAN Gas Phy      Dawn                    02-30Jun01      USD/MM"/>
    <n v="10000"/>
    <m/>
    <x v="0"/>
    <x v="1"/>
    <x v="0"/>
    <n v="3.9249999999999998"/>
    <s v="DAROOKIE"/>
    <s v="MCUILLA"/>
    <s v="ENA - IM Ontario"/>
    <x v="8"/>
    <x v="1"/>
    <n v="823391"/>
    <d v="2001-06-02T21:00:00"/>
  </r>
  <r>
    <x v="1"/>
    <x v="1"/>
    <x v="1"/>
    <x v="24"/>
    <n v="15000"/>
    <n v="1324890"/>
    <d v="2001-06-01T08:23:31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9"/>
    <s v="mattreed"/>
    <s v="JREITME"/>
    <s v="ENA - IM Denver"/>
    <x v="8"/>
    <x v="1"/>
    <n v="823392"/>
    <d v="2001-06-02T21:00:00"/>
  </r>
  <r>
    <x v="1"/>
    <x v="1"/>
    <x v="1"/>
    <x v="24"/>
    <n v="15000"/>
    <n v="1324891"/>
    <d v="2001-06-01T08:23:34"/>
    <s v="Enserco Energy, Inc.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attreed"/>
    <s v="SSOUTH"/>
    <s v="ENA - IM West"/>
    <x v="8"/>
    <x v="1"/>
    <n v="823393"/>
    <d v="2001-06-02T21:00:00"/>
  </r>
  <r>
    <x v="1"/>
    <x v="2"/>
    <x v="1"/>
    <x v="22"/>
    <n v="3050"/>
    <n v="1324892"/>
    <d v="2001-06-01T08:23:38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75"/>
    <s v="aepsvc133"/>
    <s v="DDAVIS"/>
    <s v="LT-New England"/>
    <x v="7"/>
    <x v="7"/>
    <n v="629323.1"/>
    <d v="2002-03-01T17:11:00"/>
  </r>
  <r>
    <x v="1"/>
    <x v="2"/>
    <x v="1"/>
    <x v="1"/>
    <n v="1550"/>
    <n v="1324893"/>
    <d v="2001-06-01T08:23:4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75"/>
    <s v="aepsvc133"/>
    <s v="DDAVIS"/>
    <s v="LT-New England"/>
    <x v="7"/>
    <x v="7"/>
    <n v="629324.1"/>
    <d v="2002-05-01T17:11:00"/>
  </r>
  <r>
    <x v="1"/>
    <x v="1"/>
    <x v="1"/>
    <x v="24"/>
    <n v="15000"/>
    <n v="1324894"/>
    <d v="2001-06-01T08:23:41"/>
    <s v="CMS Marketing, Services and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5"/>
    <s v="MELISA94"/>
    <s v="SSOUTH"/>
    <s v="ENA - IM West"/>
    <x v="8"/>
    <x v="1"/>
    <n v="823394"/>
    <d v="2001-06-02T21:00:00"/>
  </r>
  <r>
    <x v="1"/>
    <x v="1"/>
    <x v="0"/>
    <x v="26"/>
    <n v="755000"/>
    <n v="1324895"/>
    <d v="2001-06-01T08:23:43"/>
    <s v="Cinergy Marketing &amp; Trading, LLC"/>
    <x v="0"/>
    <x v="0"/>
    <x v="0"/>
    <x v="1"/>
    <s v="US Gas Fin BasisSwap"/>
    <s v="US Gas Basis     EP SanJuan              Nov01-Mar02     USD/MM"/>
    <n v="5000"/>
    <m/>
    <x v="0"/>
    <x v="1"/>
    <x v="0"/>
    <n v="-0.24"/>
    <s v="WHALENMIKE"/>
    <s v="MSANCH2"/>
    <s v="GD-New-Jr"/>
    <x v="1"/>
    <x v="1"/>
    <s v="VD8914.1"/>
    <d v="2001-11-01T00:00:00"/>
  </r>
  <r>
    <x v="1"/>
    <x v="2"/>
    <x v="1"/>
    <x v="7"/>
    <n v="1500"/>
    <n v="1324896"/>
    <d v="2001-06-01T08:23:44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75"/>
    <s v="aepsvc133"/>
    <s v="DDAVIS"/>
    <s v="LT-New England"/>
    <x v="7"/>
    <x v="7"/>
    <n v="629325.1"/>
    <d v="2002-06-01T17:11:00"/>
  </r>
  <r>
    <x v="1"/>
    <x v="2"/>
    <x v="1"/>
    <x v="0"/>
    <n v="25"/>
    <n v="1324897"/>
    <d v="2001-06-01T08:23:46"/>
    <s v="BP Energy Company"/>
    <x v="0"/>
    <x v="0"/>
    <x v="0"/>
    <x v="2"/>
    <s v="US West Power Phy Fwd Firm"/>
    <s v="US Pwr Phy Firm  PALVE Peak              04Jun01         USD/MWh"/>
    <n v="25"/>
    <m/>
    <x v="0"/>
    <x v="2"/>
    <x v="0"/>
    <n v="175"/>
    <s v="Scavoner"/>
    <s v="MFISCHE2"/>
    <s v="ST-SW"/>
    <x v="7"/>
    <x v="7"/>
    <n v="629326.1"/>
    <d v="2001-06-04T21:00:00"/>
  </r>
  <r>
    <x v="1"/>
    <x v="2"/>
    <x v="1"/>
    <x v="7"/>
    <n v="1500"/>
    <n v="1324898"/>
    <d v="2001-06-01T08:23:47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5.25"/>
    <s v="aepsvc133"/>
    <s v="DDAVIS"/>
    <s v="LT-New England"/>
    <x v="7"/>
    <x v="7"/>
    <n v="629327.1"/>
    <d v="2002-09-01T17:11:00"/>
  </r>
  <r>
    <x v="1"/>
    <x v="2"/>
    <x v="1"/>
    <x v="3"/>
    <n v="100"/>
    <n v="1324900"/>
    <d v="2001-06-01T08:23:49"/>
    <s v="Edison Mission Marketing &amp; Trading Inc.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CUSACK12"/>
    <s v="JQUENET"/>
    <s v="ST-PJM"/>
    <x v="7"/>
    <x v="7"/>
    <n v="629328.1"/>
    <d v="2001-06-02T21:00:00"/>
  </r>
  <r>
    <x v="1"/>
    <x v="1"/>
    <x v="1"/>
    <x v="24"/>
    <n v="30000"/>
    <n v="1324899"/>
    <d v="2001-06-01T08:23:49"/>
    <s v="El Paso Merchant Energy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EPMELPrdm"/>
    <s v="RGAY"/>
    <s v="ENA - IM West"/>
    <x v="8"/>
    <x v="1"/>
    <n v="823396"/>
    <d v="2001-06-02T21:00:00"/>
  </r>
  <r>
    <x v="1"/>
    <x v="2"/>
    <x v="1"/>
    <x v="8"/>
    <n v="4600"/>
    <n v="1324901"/>
    <d v="2001-06-01T08:23:50"/>
    <s v="American Electric Power Service Corporation"/>
    <x v="0"/>
    <x v="0"/>
    <x v="0"/>
    <x v="2"/>
    <s v="US East Power Phy Fwd Firm"/>
    <s v="US Pwr Phy Firm  NEPOOL Peak             Oct-Dec02       USD/MWh"/>
    <m/>
    <n v="50"/>
    <x v="0"/>
    <x v="2"/>
    <x v="0"/>
    <n v="44.75"/>
    <s v="aepsvc133"/>
    <s v="DDAVIS"/>
    <s v="LT-New England"/>
    <x v="7"/>
    <x v="7"/>
    <n v="629329.1"/>
    <d v="2002-10-01T17:11:00"/>
  </r>
  <r>
    <x v="1"/>
    <x v="1"/>
    <x v="0"/>
    <x v="1"/>
    <n v="310000"/>
    <n v="1324902"/>
    <d v="2001-06-01T08:23:57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kschwartz"/>
    <s v="JARNOLD"/>
    <s v="NG-Price"/>
    <x v="1"/>
    <x v="1"/>
    <s v="VD8915.1"/>
    <d v="2001-07-01T21:00:00"/>
  </r>
  <r>
    <x v="1"/>
    <x v="1"/>
    <x v="1"/>
    <x v="24"/>
    <n v="26100"/>
    <n v="1324903"/>
    <d v="2001-06-01T08:23:58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250000000000002"/>
    <s v="gregt00001"/>
    <s v="JHODGE2"/>
    <s v="ENA-IM ME TCO"/>
    <x v="8"/>
    <x v="1"/>
    <n v="823397"/>
    <d v="2001-06-02T21:00:00"/>
  </r>
  <r>
    <x v="0"/>
    <x v="0"/>
    <x v="0"/>
    <x v="0"/>
    <n v="5"/>
    <n v="1324904"/>
    <d v="2001-06-01T08:24:00"/>
    <s v="Toyota Tsusho Metals Limited"/>
    <x v="0"/>
    <x v="0"/>
    <x v="0"/>
    <x v="0"/>
    <s v="Tin LME Registered Contract"/>
    <s v="Tin LME Reg.     Contract                3 Month         USD/mt-L"/>
    <m/>
    <n v="5"/>
    <x v="0"/>
    <x v="4"/>
    <x v="0"/>
    <n v="4860"/>
    <s v="ADM90670"/>
    <s v="JGORDON1"/>
    <s v="Enron Metals Trading System"/>
    <x v="0"/>
    <x v="0"/>
    <n v="2163875"/>
    <m/>
  </r>
  <r>
    <x v="0"/>
    <x v="0"/>
    <x v="0"/>
    <x v="0"/>
    <n v="2"/>
    <n v="1324905"/>
    <d v="2001-06-01T08:24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marknunn1"/>
    <s v="BMARCHAN"/>
    <s v="Enron Metals Trading System"/>
    <x v="0"/>
    <x v="0"/>
    <n v="2163877"/>
    <m/>
  </r>
  <r>
    <x v="1"/>
    <x v="1"/>
    <x v="1"/>
    <x v="24"/>
    <n v="15000"/>
    <n v="1324906"/>
    <d v="2001-06-01T08:24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398"/>
    <d v="2001-06-02T21:00:00"/>
  </r>
  <r>
    <x v="1"/>
    <x v="1"/>
    <x v="1"/>
    <x v="24"/>
    <n v="15000"/>
    <n v="1324907"/>
    <d v="2001-06-01T08:24:09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MIDCONT1"/>
    <s v="KSTEVEN"/>
    <s v="ENA-IM Mid Central South"/>
    <x v="8"/>
    <x v="1"/>
    <n v="823400"/>
    <d v="2001-06-02T21:00:00"/>
  </r>
  <r>
    <x v="1"/>
    <x v="1"/>
    <x v="1"/>
    <x v="24"/>
    <n v="15000"/>
    <n v="1324909"/>
    <d v="2001-06-01T08:24:21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7"/>
    <s v="MICKELSON1"/>
    <s v="SSOUTH"/>
    <s v="ENA - IM West"/>
    <x v="8"/>
    <x v="1"/>
    <n v="823401"/>
    <d v="2001-06-02T21:00:00"/>
  </r>
  <r>
    <x v="1"/>
    <x v="1"/>
    <x v="1"/>
    <x v="24"/>
    <n v="15000"/>
    <n v="1324913"/>
    <d v="2001-06-01T08:24:22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25"/>
    <s v="EOLBILLY"/>
    <s v="MLENHAR"/>
    <s v="ENA - IM West"/>
    <x v="8"/>
    <x v="1"/>
    <n v="823403"/>
    <d v="2001-06-02T21:00:00"/>
  </r>
  <r>
    <x v="1"/>
    <x v="1"/>
    <x v="1"/>
    <x v="24"/>
    <n v="15000"/>
    <n v="1324911"/>
    <d v="2001-06-01T08:24:22"/>
    <s v="WPS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TC3KEENAN"/>
    <s v="JWILLI13"/>
    <s v="ENA - IM Mkt Central MICH"/>
    <x v="8"/>
    <x v="1"/>
    <n v="823402"/>
    <d v="2001-06-02T21:00:00"/>
  </r>
  <r>
    <x v="1"/>
    <x v="1"/>
    <x v="1"/>
    <x v="5"/>
    <n v="26100"/>
    <n v="1324910"/>
    <d v="2001-06-01T08:24:22"/>
    <s v="Mirant Americas Energy Marketing, L.P."/>
    <x v="0"/>
    <x v="0"/>
    <x v="0"/>
    <x v="1"/>
    <s v="US Gas Phy Fwd Firm &lt; or = 1Mo "/>
    <s v="US Gas Phy       COL Onshore             02-30Jun01      USD/MM"/>
    <n v="900"/>
    <m/>
    <x v="0"/>
    <x v="1"/>
    <x v="0"/>
    <n v="3.6949999999999998"/>
    <s v="gregt00001"/>
    <s v="SPEREIR"/>
    <s v="ENA-IM NE GULF2"/>
    <x v="8"/>
    <x v="1"/>
    <n v="823404"/>
    <d v="2001-06-02T21:00:00"/>
  </r>
  <r>
    <x v="1"/>
    <x v="1"/>
    <x v="0"/>
    <x v="27"/>
    <n v="2140000"/>
    <n v="1324914"/>
    <d v="2001-06-01T08:24:28"/>
    <s v="AEP Energy Services, Inc."/>
    <x v="0"/>
    <x v="0"/>
    <x v="0"/>
    <x v="1"/>
    <s v="US Gas Fin BasisSwap"/>
    <s v="US Gas Basis     EP Permian              Apr-Oct02       USD/MM"/>
    <n v="10000"/>
    <m/>
    <x v="0"/>
    <x v="1"/>
    <x v="0"/>
    <n v="-2.5000000000000001E-2"/>
    <s v="aepes211"/>
    <s v="EBASS"/>
    <s v="FT-Texas"/>
    <x v="1"/>
    <x v="1"/>
    <s v="VD8918.1"/>
    <d v="2002-04-01T00:00:00"/>
  </r>
  <r>
    <x v="1"/>
    <x v="2"/>
    <x v="1"/>
    <x v="0"/>
    <n v="50"/>
    <n v="1324915"/>
    <d v="2001-06-01T08:24:31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85"/>
    <s v="aepsvc136"/>
    <s v="JQUENET"/>
    <s v="ST-PJM"/>
    <x v="7"/>
    <x v="7"/>
    <n v="629330.1"/>
    <d v="2001-06-04T21:00:00"/>
  </r>
  <r>
    <x v="1"/>
    <x v="2"/>
    <x v="1"/>
    <x v="0"/>
    <n v="50"/>
    <n v="1324916"/>
    <d v="2001-06-01T08:24:3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31.1"/>
    <d v="2001-06-04T21:00:00"/>
  </r>
  <r>
    <x v="1"/>
    <x v="2"/>
    <x v="1"/>
    <x v="3"/>
    <n v="50"/>
    <n v="1324918"/>
    <d v="2001-06-01T08:24:44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95"/>
    <s v="MARYROSE"/>
    <s v="MFISCHE2"/>
    <s v="ST-SW"/>
    <x v="7"/>
    <x v="7"/>
    <n v="629332.1"/>
    <d v="2001-06-03T21:00:00"/>
  </r>
  <r>
    <x v="1"/>
    <x v="1"/>
    <x v="1"/>
    <x v="24"/>
    <n v="45000"/>
    <n v="1324920"/>
    <d v="2001-06-01T08:24:54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949999999999998"/>
    <s v="jayknobl"/>
    <s v="ARING"/>
    <s v="ENA-IM NE GULF1"/>
    <x v="8"/>
    <x v="1"/>
    <n v="823407"/>
    <d v="2001-06-02T21:00:00"/>
  </r>
  <r>
    <x v="1"/>
    <x v="1"/>
    <x v="1"/>
    <x v="24"/>
    <n v="30000"/>
    <n v="1324919"/>
    <d v="2001-06-01T08:24:54"/>
    <s v="Mirant Americas Energy Marketing, L.P."/>
    <x v="0"/>
    <x v="0"/>
    <x v="0"/>
    <x v="1"/>
    <s v="US Gas Phy Fwd Firm &lt; or = 1Mo "/>
    <s v="US Gas Phy       TETCO ELA               02-04Jun01      USD/MM"/>
    <m/>
    <n v="10000"/>
    <x v="0"/>
    <x v="1"/>
    <x v="0"/>
    <n v="3.5649999999999999"/>
    <s v="wethering"/>
    <s v="SPEREIR"/>
    <s v="ENA-IM NE GULF3"/>
    <x v="8"/>
    <x v="1"/>
    <n v="823406"/>
    <d v="2001-06-02T21:00:00"/>
  </r>
  <r>
    <x v="1"/>
    <x v="1"/>
    <x v="0"/>
    <x v="1"/>
    <n v="310000"/>
    <n v="1324921"/>
    <d v="2001-06-01T08:25:04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"/>
    <s v="PATGRIMES"/>
    <s v="JARNOLD"/>
    <s v="NG-Price"/>
    <x v="1"/>
    <x v="1"/>
    <s v="VD8920.1"/>
    <d v="2001-07-01T21:00:00"/>
  </r>
  <r>
    <x v="1"/>
    <x v="1"/>
    <x v="0"/>
    <x v="5"/>
    <n v="290000"/>
    <n v="1324922"/>
    <d v="2001-06-01T08:25:04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21.1"/>
    <d v="2001-06-02T21:00:00"/>
  </r>
  <r>
    <x v="1"/>
    <x v="2"/>
    <x v="1"/>
    <x v="0"/>
    <n v="25"/>
    <n v="1324923"/>
    <d v="2001-06-01T08:25:0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jstebbins"/>
    <s v="JRICHTE"/>
    <s v="ST-CA"/>
    <x v="7"/>
    <x v="7"/>
    <n v="629333.1"/>
    <d v="2001-06-04T21:00:00"/>
  </r>
  <r>
    <x v="1"/>
    <x v="2"/>
    <x v="1"/>
    <x v="3"/>
    <n v="50"/>
    <n v="1324925"/>
    <d v="2001-06-01T08:25:05"/>
    <s v="Morgan Stanley Capital Group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powerfunk"/>
    <s v="CMALLOR"/>
    <s v="ST-CA"/>
    <x v="7"/>
    <x v="7"/>
    <n v="629334.1"/>
    <d v="2001-06-03T21:00:00"/>
  </r>
  <r>
    <x v="1"/>
    <x v="1"/>
    <x v="1"/>
    <x v="24"/>
    <n v="30000"/>
    <n v="1324924"/>
    <d v="2001-06-01T08:25:05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4"/>
    <s v="shawnmaz"/>
    <s v="VPIMENOV"/>
    <s v="ENA-IM ME NEW YORK"/>
    <x v="8"/>
    <x v="1"/>
    <n v="823408"/>
    <d v="2001-06-02T21:00:00"/>
  </r>
  <r>
    <x v="1"/>
    <x v="1"/>
    <x v="1"/>
    <x v="24"/>
    <n v="15000"/>
    <n v="1324926"/>
    <d v="2001-06-01T08:25:06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09"/>
    <d v="2001-06-02T21:00:00"/>
  </r>
  <r>
    <x v="1"/>
    <x v="1"/>
    <x v="1"/>
    <x v="24"/>
    <n v="15000"/>
    <n v="1324927"/>
    <d v="2001-06-01T08:25:11"/>
    <s v="Dynegy Marketing and Trade"/>
    <x v="0"/>
    <x v="0"/>
    <x v="0"/>
    <x v="1"/>
    <s v="US Gas Phy Fwd Firm &lt; or = 1Mo "/>
    <s v="US Gas Phy       CIG Mainline            02-04Jun01      USD/MM"/>
    <n v="5000"/>
    <m/>
    <x v="0"/>
    <x v="1"/>
    <x v="0"/>
    <n v="2.66"/>
    <s v="MICKELSON1"/>
    <s v="JREITME"/>
    <s v="ENA - IM Denver"/>
    <x v="8"/>
    <x v="1"/>
    <n v="823410"/>
    <d v="2001-06-02T21:00:00"/>
  </r>
  <r>
    <x v="1"/>
    <x v="1"/>
    <x v="0"/>
    <x v="5"/>
    <n v="211700"/>
    <n v="1324928"/>
    <d v="2001-06-01T08:25:14"/>
    <s v="Coral Energy Holding L.P."/>
    <x v="0"/>
    <x v="0"/>
    <x v="0"/>
    <x v="1"/>
    <s v="US Gas Fin Swap"/>
    <s v="US Gas Daily     Transco Z6 NY           02-30Jun01      USD/MM"/>
    <n v="7300"/>
    <m/>
    <x v="0"/>
    <x v="1"/>
    <x v="0"/>
    <n v="4.1150000000000002"/>
    <s v="shanelee"/>
    <s v="VPIMENOV"/>
    <s v="EAST-NEW YORK"/>
    <x v="1"/>
    <x v="1"/>
    <s v="VD8923.1"/>
    <d v="2001-06-02T21:00:00"/>
  </r>
  <r>
    <x v="1"/>
    <x v="2"/>
    <x v="1"/>
    <x v="3"/>
    <n v="50"/>
    <n v="1324929"/>
    <d v="2001-06-01T08:25:14"/>
    <s v="Coral Power, L.L.C.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Velasquez"/>
    <s v="CMALLOR"/>
    <s v="ST-CA"/>
    <x v="7"/>
    <x v="7"/>
    <n v="629335.1"/>
    <d v="2001-06-03T21:00:00"/>
  </r>
  <r>
    <x v="1"/>
    <x v="1"/>
    <x v="1"/>
    <x v="24"/>
    <n v="15000"/>
    <n v="1324933"/>
    <d v="2001-06-01T08:25:16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412"/>
    <d v="2001-06-02T21:00:00"/>
  </r>
  <r>
    <x v="1"/>
    <x v="1"/>
    <x v="1"/>
    <x v="24"/>
    <n v="15000"/>
    <n v="1324932"/>
    <d v="2001-06-01T08:25:16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ADM90884"/>
    <s v="KSTEVEN"/>
    <s v="ENA-IM Mid Central South"/>
    <x v="8"/>
    <x v="1"/>
    <n v="823411"/>
    <d v="2001-06-02T21:00:00"/>
  </r>
  <r>
    <x v="1"/>
    <x v="1"/>
    <x v="1"/>
    <x v="24"/>
    <n v="30000"/>
    <n v="1324934"/>
    <d v="2001-06-01T08:25:1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413"/>
    <d v="2001-06-02T21:00:00"/>
  </r>
  <r>
    <x v="1"/>
    <x v="1"/>
    <x v="1"/>
    <x v="24"/>
    <n v="30000"/>
    <n v="1324935"/>
    <d v="2001-06-01T08:25:19"/>
    <s v="Cook Inlet Energy Supply L.L.C."/>
    <x v="0"/>
    <x v="0"/>
    <x v="0"/>
    <x v="1"/>
    <s v="US Gas Phy Fwd Firm &lt; or = 1Mo "/>
    <s v="US Gas Phy       TENN 500                02-04Jun01      USD/MM"/>
    <n v="10000"/>
    <m/>
    <x v="0"/>
    <x v="1"/>
    <x v="0"/>
    <n v="3.5825"/>
    <s v="EASTDESK5"/>
    <s v="SNEAL"/>
    <s v="ENA-IM NE GULF3"/>
    <x v="8"/>
    <x v="1"/>
    <n v="823414"/>
    <d v="2001-06-02T21:00:00"/>
  </r>
  <r>
    <x v="1"/>
    <x v="1"/>
    <x v="1"/>
    <x v="24"/>
    <n v="15000"/>
    <n v="1324936"/>
    <d v="2001-06-01T08:25:20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scallender"/>
    <s v="JWILLI13"/>
    <s v="ENA - IM Mkt Central MICH"/>
    <x v="8"/>
    <x v="1"/>
    <n v="823415"/>
    <d v="2001-06-02T21:00:00"/>
  </r>
  <r>
    <x v="1"/>
    <x v="1"/>
    <x v="1"/>
    <x v="24"/>
    <n v="15000"/>
    <n v="1324937"/>
    <d v="2001-06-01T08:25:20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"/>
    <s v="ADM90884"/>
    <s v="KSTEVEN"/>
    <s v="ENA-IM Mid Central South"/>
    <x v="8"/>
    <x v="1"/>
    <n v="823416"/>
    <d v="2001-06-02T21:00:00"/>
  </r>
  <r>
    <x v="1"/>
    <x v="1"/>
    <x v="1"/>
    <x v="24"/>
    <n v="15000"/>
    <n v="1324938"/>
    <d v="2001-06-01T08:25:27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rdl00001"/>
    <s v="JWILLI13"/>
    <s v="ENA - IM Mkt Central MICH"/>
    <x v="8"/>
    <x v="1"/>
    <n v="823417"/>
    <d v="2001-06-02T21:00:00"/>
  </r>
  <r>
    <x v="1"/>
    <x v="1"/>
    <x v="1"/>
    <x v="24"/>
    <n v="15000"/>
    <n v="1324939"/>
    <d v="2001-06-01T08:25:28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ADM90884"/>
    <s v="KSTEVEN"/>
    <s v="ENA-IM Mid Central South"/>
    <x v="8"/>
    <x v="1"/>
    <n v="823418"/>
    <d v="2001-06-02T21:00:00"/>
  </r>
  <r>
    <x v="1"/>
    <x v="1"/>
    <x v="1"/>
    <x v="24"/>
    <n v="14244"/>
    <n v="1324940"/>
    <d v="2001-06-01T08:25:29"/>
    <s v="NG Energy Trading, L.L.C."/>
    <x v="0"/>
    <x v="0"/>
    <x v="0"/>
    <x v="1"/>
    <s v="US Gas Phy Fwd Firm &lt; or = 1Mo "/>
    <s v="US Gas Phy       ANR SE Trans            02-04Jun01      USD/MM"/>
    <m/>
    <n v="4748"/>
    <x v="0"/>
    <x v="1"/>
    <x v="0"/>
    <n v="3.55"/>
    <s v="ADM53869"/>
    <s v="TDONOHO"/>
    <s v="ENA - IM Central Gulf"/>
    <x v="8"/>
    <x v="1"/>
    <n v="823419"/>
    <d v="2001-06-02T21:00:00"/>
  </r>
  <r>
    <x v="1"/>
    <x v="1"/>
    <x v="0"/>
    <x v="5"/>
    <n v="78300"/>
    <n v="1324941"/>
    <d v="2001-06-01T08:25:30"/>
    <s v="Coral Energy Holding L.P."/>
    <x v="0"/>
    <x v="0"/>
    <x v="0"/>
    <x v="1"/>
    <s v="US Gas Fin Swap"/>
    <s v="US Gas Daily     Transco Z6 NY           02-30Jun01      USD/MM"/>
    <n v="2700"/>
    <m/>
    <x v="0"/>
    <x v="1"/>
    <x v="0"/>
    <n v="4.1100000000000003"/>
    <s v="shanelee"/>
    <s v="VPIMENOV"/>
    <s v="EAST-NEW YORK"/>
    <x v="1"/>
    <x v="1"/>
    <s v="VD8926.1"/>
    <d v="2001-06-02T21:00:00"/>
  </r>
  <r>
    <x v="1"/>
    <x v="2"/>
    <x v="1"/>
    <x v="19"/>
    <n v="200"/>
    <n v="1324942"/>
    <d v="2001-06-01T08:25:30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336.1"/>
    <d v="2001-06-05T21:00:00"/>
  </r>
  <r>
    <x v="1"/>
    <x v="1"/>
    <x v="1"/>
    <x v="24"/>
    <n v="30000"/>
    <n v="1324944"/>
    <d v="2001-06-01T08:25:31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038"/>
    <s v="VPIMENOV"/>
    <s v="ENA-IM ME NEW YORK"/>
    <x v="8"/>
    <x v="1"/>
    <n v="823420"/>
    <d v="2001-06-02T21:00:00"/>
  </r>
  <r>
    <x v="1"/>
    <x v="2"/>
    <x v="0"/>
    <x v="11"/>
    <n v="250"/>
    <n v="1324945"/>
    <d v="2001-06-01T08:25:32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"/>
    <s v="GRAMS001"/>
    <s v="GGUPTA"/>
    <s v="ST-New England"/>
    <x v="7"/>
    <x v="1"/>
    <n v="629337.1"/>
    <d v="2001-06-11T21:00:00"/>
  </r>
  <r>
    <x v="0"/>
    <x v="1"/>
    <x v="1"/>
    <x v="1"/>
    <n v="775000"/>
    <n v="1324947"/>
    <d v="2001-06-01T08:25:33"/>
    <s v="AEP Energy Services Ltd"/>
    <x v="0"/>
    <x v="0"/>
    <x v="0"/>
    <x v="1"/>
    <s v="UK Gas Phy Fwd NBP"/>
    <s v="UK Gas Phy       NBP                     Jul01           p/th"/>
    <m/>
    <n v="25000"/>
    <x v="0"/>
    <x v="5"/>
    <x v="3"/>
    <n v="21.4"/>
    <s v="nikkigoode"/>
    <s v="AFAIRLE"/>
    <s v="Non Affiliate Gas Book"/>
    <x v="4"/>
    <x v="3"/>
    <n v="105914"/>
    <d v="2001-07-01T21:00:00"/>
  </r>
  <r>
    <x v="1"/>
    <x v="1"/>
    <x v="1"/>
    <x v="24"/>
    <n v="15000"/>
    <n v="1324946"/>
    <d v="2001-06-01T08:25:33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4"/>
    <s v="schwalbach"/>
    <s v="KSTEVEN"/>
    <s v="ENA-IM Mid Central South"/>
    <x v="8"/>
    <x v="1"/>
    <n v="823421"/>
    <d v="2001-06-02T21:00:00"/>
  </r>
  <r>
    <x v="1"/>
    <x v="1"/>
    <x v="1"/>
    <x v="24"/>
    <n v="30000"/>
    <n v="1324948"/>
    <d v="2001-06-01T08:25:3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422"/>
    <d v="2001-06-02T21:00:00"/>
  </r>
  <r>
    <x v="1"/>
    <x v="2"/>
    <x v="1"/>
    <x v="0"/>
    <n v="25"/>
    <n v="1324949"/>
    <d v="2001-06-01T08:25:40"/>
    <s v="Eugene Water &amp; Electric Board"/>
    <x v="0"/>
    <x v="0"/>
    <x v="0"/>
    <x v="2"/>
    <s v="US West Power Phy Fwd Firm"/>
    <s v="US Pwr Phy Firm  Mid-C Peak              04Jun01         USD/MWh"/>
    <n v="25"/>
    <m/>
    <x v="0"/>
    <x v="2"/>
    <x v="0"/>
    <n v="155"/>
    <s v="Katrinas"/>
    <s v="DSCHOLT"/>
    <s v="ST-NW"/>
    <x v="7"/>
    <x v="7"/>
    <n v="629338.1"/>
    <d v="2001-06-04T21:00:00"/>
  </r>
  <r>
    <x v="1"/>
    <x v="1"/>
    <x v="1"/>
    <x v="24"/>
    <n v="15000"/>
    <n v="1324950"/>
    <d v="2001-06-01T08:25:4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lwilliams"/>
    <s v="KSTEVEN"/>
    <s v="ENA-IM Mid Central South"/>
    <x v="8"/>
    <x v="1"/>
    <n v="823423"/>
    <d v="2001-06-02T21:00:00"/>
  </r>
  <r>
    <x v="1"/>
    <x v="1"/>
    <x v="1"/>
    <x v="24"/>
    <n v="15000"/>
    <n v="1324951"/>
    <d v="2001-06-01T08:25:42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74999999999999"/>
    <s v="SCOTTWIR"/>
    <s v="KSTEVEN"/>
    <s v="ENA-IM Mid Central South"/>
    <x v="8"/>
    <x v="1"/>
    <n v="823424"/>
    <d v="2001-06-02T21:00:00"/>
  </r>
  <r>
    <x v="1"/>
    <x v="1"/>
    <x v="1"/>
    <x v="24"/>
    <n v="15000"/>
    <n v="1324953"/>
    <d v="2001-06-01T08:25:45"/>
    <s v="TransCanada Gas Services Inc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ollmaninc"/>
    <s v="JWILLI13"/>
    <s v="ENA - IM Mkt Central MICH"/>
    <x v="8"/>
    <x v="1"/>
    <n v="823425"/>
    <d v="2001-06-02T21:00:00"/>
  </r>
  <r>
    <x v="1"/>
    <x v="2"/>
    <x v="1"/>
    <x v="0"/>
    <n v="50"/>
    <n v="1324954"/>
    <d v="2001-06-01T08:25:4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mattmanley"/>
    <s v="JQUENET"/>
    <s v="ST-PJM"/>
    <x v="7"/>
    <x v="7"/>
    <n v="629339.1"/>
    <d v="2001-06-04T21:00:00"/>
  </r>
  <r>
    <x v="1"/>
    <x v="1"/>
    <x v="1"/>
    <x v="24"/>
    <n v="15000"/>
    <n v="1324955"/>
    <d v="2001-06-01T08:25:48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SCOTTWIR"/>
    <s v="KSTEVEN"/>
    <s v="ENA-IM Mid Central South"/>
    <x v="8"/>
    <x v="1"/>
    <n v="823426"/>
    <d v="2001-06-02T21:00:00"/>
  </r>
  <r>
    <x v="1"/>
    <x v="2"/>
    <x v="1"/>
    <x v="1"/>
    <n v="775"/>
    <n v="1324956"/>
    <d v="2001-06-01T08:25:52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96"/>
    <s v="TODREHER"/>
    <s v="RBADEER"/>
    <s v="ST-CA"/>
    <x v="7"/>
    <x v="7"/>
    <n v="629340.1"/>
    <d v="2001-08-01T21:00:00"/>
  </r>
  <r>
    <x v="1"/>
    <x v="1"/>
    <x v="0"/>
    <x v="5"/>
    <n v="145000"/>
    <n v="1324957"/>
    <d v="2001-06-01T08:25:54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Basskevin"/>
    <s v="PKEAVEY"/>
    <s v="G-DAILY-EST"/>
    <x v="1"/>
    <x v="1"/>
    <s v="VD8929.1"/>
    <d v="2001-06-02T21:00:00"/>
  </r>
  <r>
    <x v="1"/>
    <x v="1"/>
    <x v="1"/>
    <x v="24"/>
    <n v="15000"/>
    <n v="1324958"/>
    <d v="2001-06-01T08:25:55"/>
    <s v="Constellation Power Source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15"/>
    <s v="cprovenzan"/>
    <s v="VPIMENOV"/>
    <s v="ENA-IM ME NEW YORK"/>
    <x v="8"/>
    <x v="1"/>
    <n v="823427"/>
    <d v="2001-06-02T21:00:00"/>
  </r>
  <r>
    <x v="1"/>
    <x v="1"/>
    <x v="0"/>
    <x v="26"/>
    <n v="1510000"/>
    <n v="1324959"/>
    <d v="2001-06-01T08:25:59"/>
    <s v="Virginia Power Energy Marketing, Inc."/>
    <x v="1"/>
    <x v="1"/>
    <x v="0"/>
    <x v="1"/>
    <s v="US Gas Fin BasisSwap"/>
    <s v="US Gas Basis     NNG Demarc              Nov01-Mar02     USD/MM"/>
    <n v="10000"/>
    <m/>
    <x v="0"/>
    <x v="1"/>
    <x v="0"/>
    <n v="4.4999999999999998E-2"/>
    <s v="CHRISW001"/>
    <s v="ALEWIS"/>
    <s v="GD-CENTRAL"/>
    <x v="1"/>
    <x v="1"/>
    <s v="VD8928.1"/>
    <d v="2001-11-01T00:00:00"/>
  </r>
  <r>
    <x v="1"/>
    <x v="1"/>
    <x v="1"/>
    <x v="24"/>
    <n v="1512"/>
    <n v="1324960"/>
    <d v="2001-06-01T08:26:00"/>
    <s v="NG Energy Trading, L.L.C."/>
    <x v="0"/>
    <x v="0"/>
    <x v="0"/>
    <x v="1"/>
    <s v="US Gas Phy Fwd Firm &lt; or = 1Mo "/>
    <s v="US Gas Phy       ANR SE Trans            02-04Jun01      USD/MM"/>
    <m/>
    <n v="504"/>
    <x v="0"/>
    <x v="1"/>
    <x v="0"/>
    <n v="3.5525000000000002"/>
    <s v="ADM53869"/>
    <s v="TDONOHO"/>
    <s v="ENA - IM Central Gulf"/>
    <x v="8"/>
    <x v="1"/>
    <n v="823428"/>
    <d v="2001-06-02T21:00:00"/>
  </r>
  <r>
    <x v="1"/>
    <x v="2"/>
    <x v="1"/>
    <x v="0"/>
    <n v="50"/>
    <n v="1324962"/>
    <d v="2001-06-01T08:26:1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gfilomena"/>
    <s v="JQUENET"/>
    <s v="ST-PJM"/>
    <x v="7"/>
    <x v="7"/>
    <n v="629341.1"/>
    <d v="2001-06-04T21:00:00"/>
  </r>
  <r>
    <x v="1"/>
    <x v="1"/>
    <x v="1"/>
    <x v="24"/>
    <n v="30000"/>
    <n v="1324963"/>
    <d v="2001-06-01T08:26:18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29"/>
    <d v="2001-06-02T21:00:00"/>
  </r>
  <r>
    <x v="1"/>
    <x v="2"/>
    <x v="1"/>
    <x v="3"/>
    <n v="50"/>
    <n v="1324964"/>
    <d v="2001-06-01T08:26:2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42.1"/>
    <d v="2001-06-03T21:00:00"/>
  </r>
  <r>
    <x v="1"/>
    <x v="1"/>
    <x v="0"/>
    <x v="5"/>
    <n v="290000"/>
    <n v="1324965"/>
    <d v="2001-06-01T08:26:3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349999999999998"/>
    <s v="shduster"/>
    <s v="KRUSCIT"/>
    <s v="Firm Trading Central"/>
    <x v="1"/>
    <x v="1"/>
    <s v="VD8931.1"/>
    <d v="2001-06-02T21:00:00"/>
  </r>
  <r>
    <x v="1"/>
    <x v="1"/>
    <x v="1"/>
    <x v="24"/>
    <n v="15000"/>
    <n v="1324966"/>
    <d v="2001-06-01T08:26:36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MAXFIELD"/>
    <s v="JWILLI13"/>
    <s v="ENA - IM Mkt Central MICH"/>
    <x v="8"/>
    <x v="1"/>
    <n v="823430"/>
    <d v="2001-06-02T21:00:00"/>
  </r>
  <r>
    <x v="1"/>
    <x v="2"/>
    <x v="0"/>
    <x v="11"/>
    <n v="250"/>
    <n v="1324967"/>
    <d v="2001-06-01T08:26:46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.75"/>
    <s v="GRAMS001"/>
    <s v="GGUPTA"/>
    <s v="ST-New England"/>
    <x v="7"/>
    <x v="1"/>
    <n v="629343.1"/>
    <d v="2001-06-11T21:00:00"/>
  </r>
  <r>
    <x v="1"/>
    <x v="2"/>
    <x v="1"/>
    <x v="0"/>
    <n v="25"/>
    <n v="1324968"/>
    <d v="2001-06-01T08:26:49"/>
    <s v="Dynegy Power Marketing, Inc."/>
    <x v="0"/>
    <x v="0"/>
    <x v="0"/>
    <x v="2"/>
    <s v="US West Power Phy Fwd Firm"/>
    <s v="US Pwr Phy Firm  COB N/S Peak            04Jun01         USD/MWh"/>
    <n v="25"/>
    <m/>
    <x v="0"/>
    <x v="2"/>
    <x v="0"/>
    <n v="150"/>
    <s v="rleforce"/>
    <s v="SCRANDA"/>
    <s v="ST-NW"/>
    <x v="7"/>
    <x v="7"/>
    <n v="629344.1"/>
    <d v="2001-06-04T21:00:00"/>
  </r>
  <r>
    <x v="1"/>
    <x v="2"/>
    <x v="1"/>
    <x v="0"/>
    <n v="25"/>
    <n v="1324970"/>
    <d v="2001-06-01T08:26:5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58"/>
    <s v="spmoore1"/>
    <s v="JRICHTE"/>
    <s v="ST-CA"/>
    <x v="7"/>
    <x v="7"/>
    <n v="629345.1"/>
    <d v="2001-06-04T21:00:00"/>
  </r>
  <r>
    <x v="0"/>
    <x v="1"/>
    <x v="1"/>
    <x v="24"/>
    <n v="30000"/>
    <n v="1324969"/>
    <d v="2001-06-01T08:26:50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DAROOKIE"/>
    <s v="MCUILLA"/>
    <s v="ENA - IM Ontario"/>
    <x v="8"/>
    <x v="1"/>
    <n v="823431"/>
    <d v="2001-06-02T21:00:00"/>
  </r>
  <r>
    <x v="1"/>
    <x v="1"/>
    <x v="0"/>
    <x v="25"/>
    <n v="615000"/>
    <n v="1324971"/>
    <d v="2001-06-01T08:26:51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3.96"/>
    <s v="mtherrell"/>
    <s v="JARNOLD"/>
    <s v="NG-Price"/>
    <x v="1"/>
    <x v="1"/>
    <s v="VD8932.1"/>
    <d v="2001-07-01T00:00:00"/>
  </r>
  <r>
    <x v="1"/>
    <x v="2"/>
    <x v="1"/>
    <x v="1"/>
    <n v="775"/>
    <n v="1324972"/>
    <d v="2001-06-01T08:26:55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52"/>
    <s v="jgoodman"/>
    <s v="MMOTLEY"/>
    <s v="ST-SW"/>
    <x v="7"/>
    <x v="7"/>
    <n v="629346.1"/>
    <d v="2001-08-01T21:00:00"/>
  </r>
  <r>
    <x v="1"/>
    <x v="2"/>
    <x v="1"/>
    <x v="0"/>
    <n v="25"/>
    <n v="1324973"/>
    <d v="2001-06-01T08:26:59"/>
    <s v="Avista Energy, Inc."/>
    <x v="0"/>
    <x v="0"/>
    <x v="0"/>
    <x v="2"/>
    <s v="US West Power Phy Fwd Firm"/>
    <s v="US Pwr Phy Firm  Mid-C Peak              04Jun01         USD/MWh"/>
    <n v="25"/>
    <m/>
    <x v="0"/>
    <x v="2"/>
    <x v="0"/>
    <n v="150"/>
    <s v="HARA01234"/>
    <s v="DSCHOLT"/>
    <s v="ST-NW"/>
    <x v="7"/>
    <x v="7"/>
    <n v="629347.1"/>
    <d v="2001-06-04T21:00:00"/>
  </r>
  <r>
    <x v="1"/>
    <x v="1"/>
    <x v="0"/>
    <x v="1"/>
    <n v="310000"/>
    <n v="1324974"/>
    <d v="2001-06-01T08:27:02"/>
    <s v="Nexen Marketing"/>
    <x v="0"/>
    <x v="0"/>
    <x v="0"/>
    <x v="1"/>
    <s v="US Gas Fin Swap"/>
    <s v="US Gas Swap      Nymex                   Jul01           USD/MM"/>
    <n v="10000"/>
    <m/>
    <x v="0"/>
    <x v="1"/>
    <x v="0"/>
    <n v="3.86"/>
    <s v="schmittm"/>
    <s v="JARNOLD"/>
    <s v="NG-Price"/>
    <x v="1"/>
    <x v="1"/>
    <s v="VD8934.1"/>
    <d v="2001-07-01T21:00:00"/>
  </r>
  <r>
    <x v="1"/>
    <x v="1"/>
    <x v="1"/>
    <x v="24"/>
    <n v="30000"/>
    <n v="1324975"/>
    <d v="2001-06-01T08:27:03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75"/>
    <s v="SHIREMAN"/>
    <s v="MLENHAR"/>
    <s v="ENA - IM West"/>
    <x v="8"/>
    <x v="1"/>
    <n v="823433"/>
    <d v="2001-06-02T21:00:00"/>
  </r>
  <r>
    <x v="1"/>
    <x v="1"/>
    <x v="1"/>
    <x v="24"/>
    <n v="15000"/>
    <n v="1324976"/>
    <d v="2001-06-01T08:27:0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49999999999999"/>
    <s v="aepes201"/>
    <s v="TDONOHO"/>
    <s v="ENA - IM Central Gulf"/>
    <x v="8"/>
    <x v="1"/>
    <n v="823434"/>
    <d v="2001-06-02T21:00:00"/>
  </r>
  <r>
    <x v="1"/>
    <x v="1"/>
    <x v="1"/>
    <x v="24"/>
    <n v="15000"/>
    <n v="1324977"/>
    <d v="2001-06-01T08:27:04"/>
    <s v="USGT/Aquila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tracycolli"/>
    <s v="KSTEVEN"/>
    <s v="ENA-IM Mid Central South"/>
    <x v="8"/>
    <x v="1"/>
    <n v="823435"/>
    <d v="2001-06-02T21:00:00"/>
  </r>
  <r>
    <x v="1"/>
    <x v="1"/>
    <x v="1"/>
    <x v="24"/>
    <n v="30000"/>
    <n v="1324978"/>
    <d v="2001-06-01T08:27:05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36"/>
    <d v="2001-06-02T21:00:00"/>
  </r>
  <r>
    <x v="1"/>
    <x v="1"/>
    <x v="1"/>
    <x v="24"/>
    <n v="13572"/>
    <n v="1324979"/>
    <d v="2001-06-01T08:27:09"/>
    <s v="TransCanada Energy Marketing USA, Inc."/>
    <x v="0"/>
    <x v="0"/>
    <x v="0"/>
    <x v="1"/>
    <s v="US Gas Phy Fwd Firm &lt; or = 1Mo "/>
    <s v="US Gas Phy       PEPL Pool               02-04Jun01      USD/MM"/>
    <n v="4524"/>
    <m/>
    <x v="0"/>
    <x v="1"/>
    <x v="0"/>
    <n v="3.55"/>
    <s v="cscharton"/>
    <s v="KSTEVEN"/>
    <s v="ENA-IM Mid Central South"/>
    <x v="8"/>
    <x v="1"/>
    <n v="823437"/>
    <d v="2001-06-02T21:00:00"/>
  </r>
  <r>
    <x v="1"/>
    <x v="1"/>
    <x v="1"/>
    <x v="24"/>
    <n v="15000"/>
    <n v="1324981"/>
    <d v="2001-06-01T08:27:12"/>
    <s v="Duke Energy Trading and Marketing, L.L.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5"/>
    <s v="HEATHERW"/>
    <s v="MLENHAR"/>
    <s v="ENA - IM West"/>
    <x v="8"/>
    <x v="1"/>
    <n v="823439"/>
    <d v="2001-06-02T21:00:00"/>
  </r>
  <r>
    <x v="1"/>
    <x v="2"/>
    <x v="1"/>
    <x v="0"/>
    <n v="25"/>
    <n v="1324983"/>
    <d v="2001-06-01T08:27:14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50"/>
    <s v="sunshine1"/>
    <s v="JRICHTE"/>
    <s v="ST-CA"/>
    <x v="7"/>
    <x v="7"/>
    <n v="629349.1"/>
    <d v="2001-06-04T21:00:00"/>
  </r>
  <r>
    <x v="1"/>
    <x v="2"/>
    <x v="0"/>
    <x v="11"/>
    <n v="250"/>
    <n v="1324982"/>
    <d v="2001-06-01T08:27:1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5"/>
    <s v="GRAMS001"/>
    <s v="GGUPTA"/>
    <s v="ST-New England"/>
    <x v="7"/>
    <x v="1"/>
    <n v="629348.1"/>
    <d v="2001-06-11T21:00:00"/>
  </r>
  <r>
    <x v="1"/>
    <x v="2"/>
    <x v="1"/>
    <x v="0"/>
    <n v="25"/>
    <n v="1324984"/>
    <d v="2001-06-01T08:27:17"/>
    <s v="Williams Energy Marketing &amp; Trading Company"/>
    <x v="0"/>
    <x v="0"/>
    <x v="0"/>
    <x v="2"/>
    <s v="US West Power Phy Fwd CAISO"/>
    <s v="US Pwr Phy CAISO NP15 Peak               04Jun01         USD/MWh"/>
    <n v="25"/>
    <m/>
    <x v="0"/>
    <x v="2"/>
    <x v="0"/>
    <n v="158"/>
    <s v="benpratt1"/>
    <s v="JRICHTE"/>
    <s v="ST-CA"/>
    <x v="7"/>
    <x v="7"/>
    <n v="629350.1"/>
    <d v="2001-06-04T21:00:00"/>
  </r>
  <r>
    <x v="1"/>
    <x v="1"/>
    <x v="1"/>
    <x v="24"/>
    <n v="15000"/>
    <n v="1324985"/>
    <d v="2001-06-01T08:27:17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WESTDESK1"/>
    <s v="SSOUTH"/>
    <s v="ENA - IM West"/>
    <x v="8"/>
    <x v="1"/>
    <n v="823440"/>
    <d v="2001-06-02T21:00:00"/>
  </r>
  <r>
    <x v="1"/>
    <x v="1"/>
    <x v="1"/>
    <x v="24"/>
    <n v="15000"/>
    <n v="1324986"/>
    <d v="2001-06-01T08:27:23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redwood1"/>
    <s v="KSTEVEN"/>
    <s v="ENA-IM Mid Central South"/>
    <x v="8"/>
    <x v="1"/>
    <n v="823442"/>
    <d v="2001-06-02T21:00:00"/>
  </r>
  <r>
    <x v="1"/>
    <x v="2"/>
    <x v="1"/>
    <x v="3"/>
    <n v="50"/>
    <n v="1324987"/>
    <d v="2001-06-01T08:27:24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51.1"/>
    <d v="2001-06-03T21:00:00"/>
  </r>
  <r>
    <x v="1"/>
    <x v="1"/>
    <x v="0"/>
    <x v="1"/>
    <n v="310000"/>
    <n v="1324988"/>
    <d v="2001-06-01T08:27:2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pgenegadam"/>
    <s v="JARNOLD"/>
    <s v="NG-Price"/>
    <x v="1"/>
    <x v="1"/>
    <s v="VD8935.1"/>
    <d v="2001-07-01T21:00:00"/>
  </r>
  <r>
    <x v="1"/>
    <x v="1"/>
    <x v="0"/>
    <x v="1"/>
    <n v="155000"/>
    <n v="1324990"/>
    <d v="2001-06-01T08:27:28"/>
    <s v="Axia Energy, LP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mtherrell"/>
    <s v="JARNOLD"/>
    <s v="NG-Price"/>
    <x v="1"/>
    <x v="1"/>
    <s v="VD8936.1"/>
    <d v="2001-07-01T21:00:00"/>
  </r>
  <r>
    <x v="1"/>
    <x v="1"/>
    <x v="1"/>
    <x v="24"/>
    <n v="15000"/>
    <n v="1324989"/>
    <d v="2001-06-01T08:27:28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325000000000002"/>
    <s v="toddbandy"/>
    <s v="KSTEVEN"/>
    <s v="ENA-IM Mid Central South"/>
    <x v="8"/>
    <x v="1"/>
    <n v="823443"/>
    <d v="2001-06-02T21:00:00"/>
  </r>
  <r>
    <x v="1"/>
    <x v="1"/>
    <x v="1"/>
    <x v="24"/>
    <n v="15000"/>
    <n v="1324992"/>
    <d v="2001-06-01T08:27:30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4"/>
    <s v="AUSTIN4874"/>
    <s v="MLENHAR"/>
    <s v="ENA - IM West"/>
    <x v="8"/>
    <x v="1"/>
    <n v="823445"/>
    <d v="2001-06-02T21:00:00"/>
  </r>
  <r>
    <x v="1"/>
    <x v="1"/>
    <x v="1"/>
    <x v="24"/>
    <n v="15000"/>
    <n v="1324991"/>
    <d v="2001-06-01T08:27:30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ICKELSON1"/>
    <s v="SSOUTH"/>
    <s v="ENA - IM West"/>
    <x v="8"/>
    <x v="1"/>
    <n v="823444"/>
    <d v="2001-06-02T21:00:00"/>
  </r>
  <r>
    <x v="1"/>
    <x v="1"/>
    <x v="1"/>
    <x v="24"/>
    <n v="15000"/>
    <n v="1324993"/>
    <d v="2001-06-01T08:27:32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2"/>
    <s v="curtisday"/>
    <s v="TDONOHO"/>
    <s v="ENA - IM Central Gulf"/>
    <x v="8"/>
    <x v="1"/>
    <n v="823446"/>
    <d v="2001-06-02T21:00:00"/>
  </r>
  <r>
    <x v="0"/>
    <x v="0"/>
    <x v="0"/>
    <x v="0"/>
    <n v="5"/>
    <n v="1324994"/>
    <d v="2001-06-01T08:27:3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chashastie"/>
    <s v="BMARCHAN"/>
    <s v="Enron Metals Trading System"/>
    <x v="0"/>
    <x v="0"/>
    <n v="2163879"/>
    <m/>
  </r>
  <r>
    <x v="1"/>
    <x v="1"/>
    <x v="1"/>
    <x v="24"/>
    <n v="15000"/>
    <n v="1324995"/>
    <d v="2001-06-01T08:27:35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75000000000001"/>
    <s v="LAURABATES"/>
    <s v="KSTEVEN"/>
    <s v="ENA-IM Mid Central South"/>
    <x v="8"/>
    <x v="1"/>
    <n v="823447"/>
    <d v="2001-06-02T21:00:00"/>
  </r>
  <r>
    <x v="1"/>
    <x v="2"/>
    <x v="1"/>
    <x v="0"/>
    <n v="25"/>
    <n v="1324997"/>
    <d v="2001-06-01T08:27:46"/>
    <s v="Mirant Americas Energy Marketing, L.P."/>
    <x v="0"/>
    <x v="0"/>
    <x v="0"/>
    <x v="2"/>
    <s v="US West Power Phy Fwd Firm"/>
    <s v="US Pwr Phy Firm  PALVE Peak              04Jun01         USD/MWh"/>
    <n v="25"/>
    <m/>
    <x v="0"/>
    <x v="2"/>
    <x v="0"/>
    <n v="165"/>
    <s v="jcl00001"/>
    <s v="MFISCHE2"/>
    <s v="ST-SW"/>
    <x v="7"/>
    <x v="7"/>
    <n v="629352.1"/>
    <d v="2001-06-04T21:00:00"/>
  </r>
  <r>
    <x v="1"/>
    <x v="2"/>
    <x v="1"/>
    <x v="3"/>
    <n v="50"/>
    <n v="1324998"/>
    <d v="2001-06-01T08:27:47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75"/>
    <s v="MARYROSE"/>
    <s v="MFISCHE2"/>
    <s v="ST-SW"/>
    <x v="7"/>
    <x v="7"/>
    <n v="629353.1"/>
    <d v="2001-06-03T21:00:00"/>
  </r>
  <r>
    <x v="1"/>
    <x v="1"/>
    <x v="1"/>
    <x v="24"/>
    <n v="30000"/>
    <n v="1324999"/>
    <d v="2001-06-01T08:27:59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5"/>
    <s v="SHIREMAN"/>
    <s v="MLENHAR"/>
    <s v="ENA - IM West"/>
    <x v="8"/>
    <x v="1"/>
    <n v="823449"/>
    <d v="2001-06-02T21:00:00"/>
  </r>
  <r>
    <x v="1"/>
    <x v="1"/>
    <x v="1"/>
    <x v="24"/>
    <n v="21501"/>
    <n v="1325000"/>
    <d v="2001-06-01T08:28:02"/>
    <s v="Williams Energy Marketing &amp; Trading Company"/>
    <x v="0"/>
    <x v="0"/>
    <x v="0"/>
    <x v="1"/>
    <s v="US Gas Phy Fwd Firm &lt; or = 1Mo "/>
    <s v="US Gas Phy       HeHub                   02-04Jun01      USD/MM"/>
    <m/>
    <n v="7167"/>
    <x v="0"/>
    <x v="1"/>
    <x v="0"/>
    <n v="3.6949999999999998"/>
    <s v="stephenj"/>
    <s v="ARING"/>
    <s v="ENA-IM NE GULF1"/>
    <x v="8"/>
    <x v="1"/>
    <n v="823451"/>
    <d v="2001-06-02T21:00:00"/>
  </r>
  <r>
    <x v="1"/>
    <x v="1"/>
    <x v="1"/>
    <x v="24"/>
    <n v="30000"/>
    <n v="1325001"/>
    <d v="2001-06-01T08:2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DMCPHERSON"/>
    <s v="ARING"/>
    <s v="ENA-IM NE GULF1"/>
    <x v="8"/>
    <x v="1"/>
    <n v="823450"/>
    <d v="2001-06-02T21:00:00"/>
  </r>
  <r>
    <x v="1"/>
    <x v="1"/>
    <x v="1"/>
    <x v="24"/>
    <n v="30000"/>
    <n v="1325002"/>
    <d v="2001-06-01T08:28:06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aepes201"/>
    <s v="TDONOHO"/>
    <s v="ENA - IM Central Gulf"/>
    <x v="8"/>
    <x v="1"/>
    <n v="823452"/>
    <d v="2001-06-02T21:00:00"/>
  </r>
  <r>
    <x v="1"/>
    <x v="1"/>
    <x v="1"/>
    <x v="24"/>
    <n v="15000"/>
    <n v="1325003"/>
    <d v="2001-06-01T08:28:08"/>
    <s v="Tenaska Marketing Ventures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TMVTMD02"/>
    <s v="PMIMS"/>
    <s v="ENA - IM MKT Central CG"/>
    <x v="8"/>
    <x v="1"/>
    <n v="823453"/>
    <d v="2001-06-02T21:00:00"/>
  </r>
  <r>
    <x v="1"/>
    <x v="1"/>
    <x v="1"/>
    <x v="24"/>
    <n v="15000"/>
    <n v="1325005"/>
    <d v="2001-06-01T08:28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DMCPHERSON"/>
    <s v="KSTEVEN"/>
    <s v="ENA-IM Mid Central South"/>
    <x v="8"/>
    <x v="1"/>
    <n v="823454"/>
    <d v="2001-06-02T21:00:00"/>
  </r>
  <r>
    <x v="1"/>
    <x v="1"/>
    <x v="1"/>
    <x v="24"/>
    <n v="30000"/>
    <n v="1325004"/>
    <d v="2001-06-01T08:28:10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49999999999999"/>
    <s v="aepes201"/>
    <s v="TDONOHO"/>
    <s v="ENA - IM Central Gulf"/>
    <x v="8"/>
    <x v="1"/>
    <n v="823455"/>
    <d v="2001-06-02T21:00:00"/>
  </r>
  <r>
    <x v="1"/>
    <x v="1"/>
    <x v="1"/>
    <x v="24"/>
    <n v="30000"/>
    <n v="1325006"/>
    <d v="2001-06-01T08:28:12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DM37846"/>
    <s v="SPEREIR"/>
    <s v="ENA-IM NE GULF2"/>
    <x v="8"/>
    <x v="1"/>
    <n v="823456"/>
    <d v="2001-06-02T21:00:00"/>
  </r>
  <r>
    <x v="1"/>
    <x v="1"/>
    <x v="1"/>
    <x v="24"/>
    <n v="30000"/>
    <n v="1325008"/>
    <d v="2001-06-01T08:28:1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aepes201"/>
    <s v="TDONOHO"/>
    <s v="ENA - IM Central Gulf"/>
    <x v="8"/>
    <x v="1"/>
    <n v="823458"/>
    <d v="2001-06-02T21:00:00"/>
  </r>
  <r>
    <x v="1"/>
    <x v="1"/>
    <x v="1"/>
    <x v="24"/>
    <n v="15000"/>
    <n v="1325007"/>
    <d v="2001-06-01T08:28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ADM90884"/>
    <s v="ARING"/>
    <s v="ENA-IM NE GULF1"/>
    <x v="8"/>
    <x v="1"/>
    <n v="823457"/>
    <d v="2001-06-02T21:00:00"/>
  </r>
  <r>
    <x v="1"/>
    <x v="2"/>
    <x v="1"/>
    <x v="3"/>
    <n v="50"/>
    <n v="1325009"/>
    <d v="2001-06-01T08:28:14"/>
    <s v="El Paso Merchant Energy, L.P."/>
    <x v="0"/>
    <x v="0"/>
    <x v="0"/>
    <x v="2"/>
    <s v="US West Power Phy Fwd CAISO"/>
    <s v="US Pwr Phy CAISO SP15 OffPk              03-04Jun01      USD/MWh"/>
    <n v="25"/>
    <m/>
    <x v="0"/>
    <x v="2"/>
    <x v="0"/>
    <n v="75"/>
    <s v="epmepNLA"/>
    <s v="CMALLOR"/>
    <s v="ST-CA"/>
    <x v="7"/>
    <x v="7"/>
    <n v="629355.1"/>
    <d v="2001-06-03T21:00:00"/>
  </r>
  <r>
    <x v="1"/>
    <x v="1"/>
    <x v="1"/>
    <x v="24"/>
    <n v="15000"/>
    <n v="1325010"/>
    <d v="2001-06-01T08:28:15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PEGGIALL"/>
    <s v="KSTEVEN"/>
    <s v="ENA-IM Mid Central South"/>
    <x v="8"/>
    <x v="1"/>
    <n v="823459"/>
    <d v="2001-06-02T21:00:00"/>
  </r>
  <r>
    <x v="1"/>
    <x v="1"/>
    <x v="0"/>
    <x v="26"/>
    <n v="1510000"/>
    <n v="1325012"/>
    <d v="2001-06-01T08:28:18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8.1"/>
    <d v="2001-11-01T00:00:00"/>
  </r>
  <r>
    <x v="1"/>
    <x v="2"/>
    <x v="1"/>
    <x v="7"/>
    <n v="1500"/>
    <n v="1325014"/>
    <d v="2001-06-01T08:28:20"/>
    <s v="BP Energy Company"/>
    <x v="0"/>
    <x v="0"/>
    <x v="0"/>
    <x v="2"/>
    <s v="US East Power Phy Fwd Firm"/>
    <s v="US Pwr Phy Firm  Entergy Peak            Sep01           USD/MWh"/>
    <m/>
    <n v="50"/>
    <x v="0"/>
    <x v="2"/>
    <x v="0"/>
    <n v="42.5"/>
    <s v="Kellybry"/>
    <s v="MCARSON2"/>
    <s v="LT-SPP"/>
    <x v="7"/>
    <x v="7"/>
    <n v="629357.1"/>
    <d v="2001-09-01T14:16:00"/>
  </r>
  <r>
    <x v="1"/>
    <x v="2"/>
    <x v="0"/>
    <x v="0"/>
    <n v="50"/>
    <n v="1325015"/>
    <d v="2001-06-01T08:28:20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85"/>
    <s v="pplhourly2"/>
    <s v="JQUENET"/>
    <s v="ST-PJM"/>
    <x v="7"/>
    <x v="1"/>
    <n v="629358.1"/>
    <d v="2001-06-04T21:00:00"/>
  </r>
  <r>
    <x v="1"/>
    <x v="2"/>
    <x v="0"/>
    <x v="11"/>
    <n v="250"/>
    <n v="1325013"/>
    <d v="2001-06-01T08:28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1.5"/>
    <s v="GRAMS001"/>
    <s v="GGUPTA"/>
    <s v="ST-New England"/>
    <x v="7"/>
    <x v="1"/>
    <n v="629356.1"/>
    <d v="2001-06-11T21:00:00"/>
  </r>
  <r>
    <x v="1"/>
    <x v="1"/>
    <x v="1"/>
    <x v="24"/>
    <n v="11700"/>
    <n v="1325016"/>
    <d v="2001-06-01T08:28:24"/>
    <s v="FirstEnergy Services Corp."/>
    <x v="0"/>
    <x v="0"/>
    <x v="0"/>
    <x v="1"/>
    <s v="US Gas Phy Fwd Firm &lt; or = 1Mo "/>
    <s v="US Gas Phy       TCO Pool                02-04Jun01      USD/MM"/>
    <m/>
    <n v="3900"/>
    <x v="0"/>
    <x v="1"/>
    <x v="0"/>
    <n v="3.82"/>
    <s v="DAVIDFRE"/>
    <s v="JHODGE2"/>
    <s v="ENA-IM ME TCO"/>
    <x v="8"/>
    <x v="1"/>
    <n v="823462"/>
    <d v="2001-06-02T21:00:00"/>
  </r>
  <r>
    <x v="1"/>
    <x v="1"/>
    <x v="0"/>
    <x v="26"/>
    <n v="1510000"/>
    <n v="1325018"/>
    <d v="2001-06-01T08:28:25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9.1"/>
    <d v="2001-11-01T00:00:00"/>
  </r>
  <r>
    <x v="1"/>
    <x v="2"/>
    <x v="1"/>
    <x v="0"/>
    <n v="50"/>
    <n v="1325017"/>
    <d v="2001-06-01T08:28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59.1"/>
    <d v="2001-06-04T21:00:00"/>
  </r>
  <r>
    <x v="1"/>
    <x v="2"/>
    <x v="1"/>
    <x v="0"/>
    <n v="50"/>
    <n v="1325019"/>
    <d v="2001-06-01T08:28:29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gfilomena"/>
    <s v="JQUENET"/>
    <s v="ST-PJM"/>
    <x v="7"/>
    <x v="7"/>
    <n v="629360.1"/>
    <d v="2001-06-04T21:00:00"/>
  </r>
  <r>
    <x v="1"/>
    <x v="2"/>
    <x v="1"/>
    <x v="7"/>
    <n v="1500"/>
    <n v="1325020"/>
    <d v="2001-06-01T08:28:30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5"/>
    <s v="TROROSCO"/>
    <s v="FSTURM"/>
    <s v="LT-ECAR"/>
    <x v="7"/>
    <x v="7"/>
    <n v="629361.1"/>
    <d v="2002-06-01T17:11:00"/>
  </r>
  <r>
    <x v="1"/>
    <x v="2"/>
    <x v="1"/>
    <x v="0"/>
    <n v="50"/>
    <n v="1325021"/>
    <d v="2001-06-01T08:28:33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5.95"/>
    <s v="pplhourly2"/>
    <s v="JQUENET"/>
    <s v="ST-PJM"/>
    <x v="7"/>
    <x v="7"/>
    <n v="629362.1"/>
    <d v="2001-06-04T21:00:00"/>
  </r>
  <r>
    <x v="1"/>
    <x v="1"/>
    <x v="0"/>
    <x v="1"/>
    <n v="620000"/>
    <n v="1325022"/>
    <d v="2001-06-01T08:28:4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8940.1"/>
    <d v="2001-07-01T21:00:00"/>
  </r>
  <r>
    <x v="1"/>
    <x v="1"/>
    <x v="1"/>
    <x v="24"/>
    <n v="11400"/>
    <n v="1325023"/>
    <d v="2001-06-01T08:28:44"/>
    <s v="Axia Energy, LP"/>
    <x v="0"/>
    <x v="0"/>
    <x v="0"/>
    <x v="1"/>
    <s v="US Gas Phy Fwd Firm &lt; or = 1Mo "/>
    <s v="US Gas Phy       NGPL Midcont            02-04Jun01      USD/MM"/>
    <n v="3800"/>
    <m/>
    <x v="0"/>
    <x v="1"/>
    <x v="0"/>
    <n v="3.53"/>
    <s v="kwapisze"/>
    <s v="KSTEVEN"/>
    <s v="ENA-IM Mid Central South"/>
    <x v="8"/>
    <x v="1"/>
    <n v="823463"/>
    <d v="2001-06-02T21:00:00"/>
  </r>
  <r>
    <x v="1"/>
    <x v="1"/>
    <x v="1"/>
    <x v="24"/>
    <n v="30000"/>
    <n v="1325024"/>
    <d v="2001-06-01T08:28:4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464"/>
    <d v="2001-06-02T21:00:00"/>
  </r>
  <r>
    <x v="1"/>
    <x v="1"/>
    <x v="1"/>
    <x v="24"/>
    <n v="30000"/>
    <n v="1325025"/>
    <d v="2001-06-01T08:28:49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BERRYJOE1"/>
    <s v="RGAY"/>
    <s v="ENA - IM West"/>
    <x v="8"/>
    <x v="1"/>
    <n v="823465"/>
    <d v="2001-06-02T21:00:00"/>
  </r>
  <r>
    <x v="1"/>
    <x v="2"/>
    <x v="1"/>
    <x v="7"/>
    <n v="1500"/>
    <n v="1325026"/>
    <d v="2001-06-01T08:28:51"/>
    <s v="American Electric Power Service Corporation"/>
    <x v="0"/>
    <x v="0"/>
    <x v="0"/>
    <x v="2"/>
    <s v="US East Power Phy Fwd Firm"/>
    <s v="US Pwr Phy Firm  PJM-W Peak              Sep01           USD/MWh"/>
    <m/>
    <n v="50"/>
    <x v="0"/>
    <x v="2"/>
    <x v="0"/>
    <n v="39.549999999999997"/>
    <s v="aepsvc128"/>
    <s v="DDAVIS"/>
    <s v="LT-PJM"/>
    <x v="7"/>
    <x v="7"/>
    <n v="629363.1"/>
    <d v="2001-09-01T14:12:00"/>
  </r>
  <r>
    <x v="1"/>
    <x v="2"/>
    <x v="1"/>
    <x v="0"/>
    <n v="50"/>
    <n v="1325028"/>
    <d v="2001-06-01T08:28:5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aepsvc136"/>
    <s v="JQUENET"/>
    <s v="ST-PJM"/>
    <x v="7"/>
    <x v="7"/>
    <n v="629364.1"/>
    <d v="2001-06-04T21:00:00"/>
  </r>
  <r>
    <x v="1"/>
    <x v="1"/>
    <x v="1"/>
    <x v="24"/>
    <n v="30000"/>
    <n v="1325027"/>
    <d v="2001-06-01T08:28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IGDADDY"/>
    <s v="PMIMS"/>
    <s v="ENA - IM MKT Central CG"/>
    <x v="8"/>
    <x v="1"/>
    <n v="823466"/>
    <d v="2001-06-02T21:00:00"/>
  </r>
  <r>
    <x v="0"/>
    <x v="0"/>
    <x v="0"/>
    <x v="0"/>
    <n v="20"/>
    <n v="1325029"/>
    <d v="2001-06-01T08:28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pornstar"/>
    <s v="BMARCHAN"/>
    <s v="Enron Metals Trading System"/>
    <x v="0"/>
    <x v="0"/>
    <n v="2163881"/>
    <m/>
  </r>
  <r>
    <x v="1"/>
    <x v="2"/>
    <x v="1"/>
    <x v="21"/>
    <n v="2950"/>
    <n v="1325031"/>
    <d v="2001-06-01T08:29:05"/>
    <s v="Mirant Americas Energy Marketing, L.P."/>
    <x v="0"/>
    <x v="0"/>
    <x v="0"/>
    <x v="2"/>
    <s v="US East Power Phy Fwd Firm"/>
    <s v="US Pwr Phy Firm  Entergy Peak            Jan-Feb02       USD/MWh"/>
    <m/>
    <n v="50"/>
    <x v="0"/>
    <x v="2"/>
    <x v="0"/>
    <n v="38.75"/>
    <s v="robmoore"/>
    <s v="MCARSON2"/>
    <s v="ST-SPP"/>
    <x v="7"/>
    <x v="7"/>
    <n v="629366.1"/>
    <d v="2002-01-01T14:16:00"/>
  </r>
  <r>
    <x v="1"/>
    <x v="1"/>
    <x v="0"/>
    <x v="5"/>
    <n v="290000"/>
    <n v="1325032"/>
    <d v="2001-06-01T08:29:08"/>
    <s v="PanCanadian Energy Services Inc."/>
    <x v="0"/>
    <x v="0"/>
    <x v="0"/>
    <x v="1"/>
    <s v="US Gas Fin Swap"/>
    <s v="US Gas Daily     NNG Ventura             02-30Jun01      USD/MM"/>
    <m/>
    <n v="10000"/>
    <x v="0"/>
    <x v="1"/>
    <x v="0"/>
    <n v="3.61"/>
    <s v="pces5054"/>
    <s v="ALEWIS"/>
    <s v="GD-CENTRAL"/>
    <x v="1"/>
    <x v="1"/>
    <s v="VD8941.1"/>
    <d v="2001-06-02T21:00:00"/>
  </r>
  <r>
    <x v="1"/>
    <x v="2"/>
    <x v="1"/>
    <x v="1"/>
    <n v="775"/>
    <n v="1325033"/>
    <d v="2001-06-01T08:29:13"/>
    <s v="Allegheny Energy Supply Company, LLC"/>
    <x v="0"/>
    <x v="0"/>
    <x v="0"/>
    <x v="2"/>
    <s v="US West Power Phy Fwd Firm"/>
    <s v="US Pwr Phy Firm  PALVE Peak              Jul01           USD/MWh"/>
    <n v="25"/>
    <m/>
    <x v="0"/>
    <x v="2"/>
    <x v="0"/>
    <n v="297"/>
    <s v="pvaes123"/>
    <s v="MMOTLEY"/>
    <s v="ST-SW"/>
    <x v="7"/>
    <x v="7"/>
    <n v="629367.1"/>
    <d v="2001-07-01T21:00:00"/>
  </r>
  <r>
    <x v="1"/>
    <x v="1"/>
    <x v="1"/>
    <x v="24"/>
    <n v="15000"/>
    <n v="1325035"/>
    <d v="2001-06-01T08:29:13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467"/>
    <d v="2001-06-02T21:00:00"/>
  </r>
  <r>
    <x v="0"/>
    <x v="2"/>
    <x v="1"/>
    <x v="1"/>
    <n v="775"/>
    <n v="1325036"/>
    <d v="2001-06-01T08:29:14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55"/>
    <s v="EDSOLARI"/>
    <s v="MHELLERM"/>
    <s v="UK - ECTRL - Continental Power Book"/>
    <x v="3"/>
    <x v="3"/>
    <n v="109573.1"/>
    <d v="2001-08-01T00:00:00"/>
  </r>
  <r>
    <x v="1"/>
    <x v="1"/>
    <x v="0"/>
    <x v="1"/>
    <n v="77500"/>
    <n v="1325038"/>
    <d v="2001-06-01T08:29:16"/>
    <s v="Cinergy Marketing &amp; Trading, LLC"/>
    <x v="0"/>
    <x v="0"/>
    <x v="0"/>
    <x v="1"/>
    <s v="US Gas Fin BasisSwap"/>
    <s v="US Gas Basis     NGI SoCal               Jul01           USD/MM"/>
    <n v="2500"/>
    <m/>
    <x v="0"/>
    <x v="1"/>
    <x v="0"/>
    <n v="6.04"/>
    <s v="WHALENMIKE"/>
    <s v="KHOLST"/>
    <s v="FT-West"/>
    <x v="1"/>
    <x v="1"/>
    <s v="VD8942.1"/>
    <d v="2001-07-01T21:00:00"/>
  </r>
  <r>
    <x v="1"/>
    <x v="2"/>
    <x v="1"/>
    <x v="8"/>
    <n v="4600"/>
    <n v="1325037"/>
    <d v="2001-06-01T08:29:16"/>
    <s v="PG&amp;E Energy Trading - Power, L.P."/>
    <x v="0"/>
    <x v="0"/>
    <x v="0"/>
    <x v="2"/>
    <s v="US East Power Phy Fwd Firm Unplan B"/>
    <s v="US Pwr Phy Unp B ERCOT Peak              Oct-Dec01       USD/MWh"/>
    <m/>
    <n v="50"/>
    <x v="0"/>
    <x v="2"/>
    <x v="0"/>
    <n v="34"/>
    <s v="jpellegrin"/>
    <s v="DSMITH3"/>
    <s v="LT-ERCOT"/>
    <x v="7"/>
    <x v="7"/>
    <n v="629368.1"/>
    <d v="2001-10-01T00:00:00"/>
  </r>
  <r>
    <x v="1"/>
    <x v="1"/>
    <x v="1"/>
    <x v="24"/>
    <n v="9999"/>
    <n v="1325039"/>
    <d v="2001-06-01T08:29:17"/>
    <s v="Reliant Energy Services, Inc."/>
    <x v="0"/>
    <x v="0"/>
    <x v="0"/>
    <x v="1"/>
    <s v="US Gas Phy Fwd Firm &lt; or = 1Mo "/>
    <s v="US Gas Phy       TENN 800                02-04Jun01      USD/MM"/>
    <m/>
    <n v="3333"/>
    <x v="0"/>
    <x v="1"/>
    <x v="0"/>
    <n v="3.585"/>
    <s v="mikepowers"/>
    <s v="SNEAL"/>
    <s v="ENA-IM NE GULF3"/>
    <x v="8"/>
    <x v="1"/>
    <n v="823468"/>
    <d v="2001-06-02T21:00:00"/>
  </r>
  <r>
    <x v="1"/>
    <x v="2"/>
    <x v="1"/>
    <x v="1"/>
    <n v="775"/>
    <n v="1325041"/>
    <d v="2001-06-01T08:29:21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9"/>
    <s v="Biggsbyron"/>
    <s v="MMOTLEY"/>
    <s v="ST-SW"/>
    <x v="7"/>
    <x v="7"/>
    <n v="629369.1"/>
    <d v="2001-08-01T21:00:00"/>
  </r>
  <r>
    <x v="1"/>
    <x v="1"/>
    <x v="1"/>
    <x v="24"/>
    <n v="6000"/>
    <n v="1325042"/>
    <d v="2001-06-01T08:29:23"/>
    <s v="Coral Energy Resources, L.P."/>
    <x v="0"/>
    <x v="0"/>
    <x v="0"/>
    <x v="1"/>
    <s v="US Gas Phy Fwd Firm &lt; or = 1Mo "/>
    <s v="US Gas Phy       EPNG SoCal Topk         02-04Jun01      USD/MM"/>
    <n v="2000"/>
    <m/>
    <x v="0"/>
    <x v="1"/>
    <x v="0"/>
    <n v="8.5"/>
    <s v="ccubbison"/>
    <s v="JTHOLT"/>
    <s v="ENA - IM West"/>
    <x v="8"/>
    <x v="1"/>
    <n v="823469"/>
    <d v="2001-06-02T21:00:00"/>
  </r>
  <r>
    <x v="1"/>
    <x v="1"/>
    <x v="1"/>
    <x v="24"/>
    <n v="30000"/>
    <n v="1325043"/>
    <d v="2001-06-01T08:29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KFLOVELESS"/>
    <s v="TDONOHO"/>
    <s v="ENA - IM Central Gulf"/>
    <x v="8"/>
    <x v="1"/>
    <n v="823470"/>
    <d v="2001-06-02T21:00:00"/>
  </r>
  <r>
    <x v="1"/>
    <x v="2"/>
    <x v="1"/>
    <x v="1"/>
    <n v="775"/>
    <n v="1325045"/>
    <d v="2001-06-01T08:29:44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299"/>
    <s v="WRUSSELL"/>
    <s v="MMOTLEY"/>
    <s v="ST-SW"/>
    <x v="7"/>
    <x v="7"/>
    <n v="629370.1"/>
    <d v="2001-07-01T21:00:00"/>
  </r>
  <r>
    <x v="1"/>
    <x v="2"/>
    <x v="1"/>
    <x v="1"/>
    <n v="775"/>
    <n v="1325046"/>
    <d v="2001-06-01T08:29:46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52"/>
    <s v="WRUSSELL"/>
    <s v="MMOTLEY"/>
    <s v="ST-SW"/>
    <x v="7"/>
    <x v="7"/>
    <n v="629371.1"/>
    <d v="2001-08-01T21:00:00"/>
  </r>
  <r>
    <x v="1"/>
    <x v="2"/>
    <x v="1"/>
    <x v="7"/>
    <n v="750"/>
    <n v="1325047"/>
    <d v="2001-06-01T08:29:49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8"/>
    <s v="WRUSSELL"/>
    <s v="MMOTLEY"/>
    <s v="ST-SW"/>
    <x v="7"/>
    <x v="7"/>
    <n v="629372.1"/>
    <d v="2001-09-01T21:00:00"/>
  </r>
  <r>
    <x v="0"/>
    <x v="1"/>
    <x v="1"/>
    <x v="24"/>
    <n v="15000"/>
    <n v="1325048"/>
    <d v="2001-06-01T08:29:51"/>
    <s v="PG&amp;E Energy Trading, Canada Corporation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5"/>
    <s v="ADM54361"/>
    <s v="MCUILLA"/>
    <s v="ENA - IM Ontario"/>
    <x v="8"/>
    <x v="1"/>
    <n v="823472"/>
    <d v="2001-06-02T21:00:00"/>
  </r>
  <r>
    <x v="1"/>
    <x v="1"/>
    <x v="1"/>
    <x v="24"/>
    <n v="15000"/>
    <n v="1325049"/>
    <d v="2001-06-01T08:29:51"/>
    <s v="USGT/Aquila, L.P."/>
    <x v="0"/>
    <x v="0"/>
    <x v="0"/>
    <x v="1"/>
    <s v="US Gas Phy Fwd Firm &lt; or = 1Mo "/>
    <s v="US Gas Phy       Waha                    02-04Jun01      USD/MM"/>
    <m/>
    <n v="5000"/>
    <x v="0"/>
    <x v="1"/>
    <x v="0"/>
    <n v="3.51"/>
    <s v="tracycolli"/>
    <s v="JPARKS"/>
    <s v="ENA-IM WAHA"/>
    <x v="8"/>
    <x v="1"/>
    <n v="823473"/>
    <d v="2001-06-02T21:00:00"/>
  </r>
  <r>
    <x v="1"/>
    <x v="1"/>
    <x v="0"/>
    <x v="1"/>
    <n v="620000"/>
    <n v="1325050"/>
    <d v="2001-06-01T08:29:5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75"/>
    <s v="mtherrell"/>
    <s v="JARNOLD"/>
    <s v="NG-Price"/>
    <x v="1"/>
    <x v="1"/>
    <s v="VD8947.1"/>
    <d v="2001-07-01T21:00:00"/>
  </r>
  <r>
    <x v="1"/>
    <x v="1"/>
    <x v="1"/>
    <x v="24"/>
    <n v="15000"/>
    <n v="1325051"/>
    <d v="2001-06-01T08:29:59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"/>
    <s v="TMVKES01"/>
    <s v="TDONOHO"/>
    <s v="ENA - IM Central Gulf"/>
    <x v="8"/>
    <x v="1"/>
    <n v="823474"/>
    <d v="2001-06-02T21:00:00"/>
  </r>
  <r>
    <x v="1"/>
    <x v="1"/>
    <x v="1"/>
    <x v="24"/>
    <n v="15000"/>
    <n v="1325052"/>
    <d v="2001-06-01T08:30:01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5"/>
    <s v="JIMLK19641"/>
    <s v="JREITME"/>
    <s v="ENA - IM Denver"/>
    <x v="8"/>
    <x v="1"/>
    <n v="823475"/>
    <d v="2001-06-02T21:00:00"/>
  </r>
  <r>
    <x v="1"/>
    <x v="1"/>
    <x v="1"/>
    <x v="24"/>
    <n v="30000"/>
    <n v="1325053"/>
    <d v="2001-06-01T08:30:02"/>
    <s v="Mirant Americas Energy Marketing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s v="phank00001"/>
    <s v="SHENDRI"/>
    <s v="ENA-IM ME CNG"/>
    <x v="8"/>
    <x v="1"/>
    <n v="823476"/>
    <d v="2001-06-02T21:00:00"/>
  </r>
  <r>
    <x v="1"/>
    <x v="2"/>
    <x v="1"/>
    <x v="3"/>
    <n v="50"/>
    <n v="1325054"/>
    <d v="2001-06-01T08:30:03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5"/>
    <s v="HARA01234"/>
    <s v="DSCHOLT"/>
    <s v="ST-SW"/>
    <x v="7"/>
    <x v="7"/>
    <n v="629374.1"/>
    <d v="2001-06-03T21:00:00"/>
  </r>
  <r>
    <x v="1"/>
    <x v="1"/>
    <x v="0"/>
    <x v="1"/>
    <n v="310000"/>
    <n v="1325055"/>
    <d v="2001-06-01T08:30:05"/>
    <s v="OGE Energy Resources, Inc."/>
    <x v="0"/>
    <x v="0"/>
    <x v="0"/>
    <x v="1"/>
    <s v="US Gas Fin Swap"/>
    <s v="US Gas Swap      Nymex                   Jul01           USD/MM"/>
    <n v="10000"/>
    <m/>
    <x v="0"/>
    <x v="1"/>
    <x v="0"/>
    <n v="3.87"/>
    <s v="mustang1"/>
    <s v="JARNOLD"/>
    <s v="NG-Price"/>
    <x v="1"/>
    <x v="1"/>
    <s v="VD8949.1"/>
    <d v="2001-07-01T21:00:00"/>
  </r>
  <r>
    <x v="1"/>
    <x v="2"/>
    <x v="1"/>
    <x v="7"/>
    <n v="750"/>
    <n v="1325056"/>
    <d v="2001-06-01T08:30:06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375.1"/>
    <d v="2001-09-01T21:00:00"/>
  </r>
  <r>
    <x v="1"/>
    <x v="1"/>
    <x v="0"/>
    <x v="5"/>
    <n v="290000"/>
    <n v="1325057"/>
    <d v="2001-06-01T08:30:07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75"/>
    <s v="ADM84149"/>
    <s v="PKEAVEY"/>
    <s v="G-DAILY-EST"/>
    <x v="1"/>
    <x v="1"/>
    <s v="VD8950.1"/>
    <d v="2001-06-02T21:00:00"/>
  </r>
  <r>
    <x v="1"/>
    <x v="1"/>
    <x v="1"/>
    <x v="24"/>
    <n v="15000"/>
    <n v="1325058"/>
    <d v="2001-06-01T08:30:12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477"/>
    <d v="2001-06-02T21:00:00"/>
  </r>
  <r>
    <x v="1"/>
    <x v="1"/>
    <x v="0"/>
    <x v="5"/>
    <n v="290000"/>
    <n v="1325059"/>
    <d v="2001-06-01T08:30:19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51.1"/>
    <d v="2001-06-02T21:00:00"/>
  </r>
  <r>
    <x v="1"/>
    <x v="1"/>
    <x v="1"/>
    <x v="24"/>
    <n v="690"/>
    <n v="1325061"/>
    <d v="2001-06-01T08:30:22"/>
    <s v="ONEOK Energy Marketing and Trading Company, L.P."/>
    <x v="0"/>
    <x v="0"/>
    <x v="0"/>
    <x v="1"/>
    <s v="US Gas Phy Fwd Firm &lt; or = 1Mo "/>
    <s v="US Gas Phy       Chi Peoples             02-04Jun01      USD/MM"/>
    <n v="230"/>
    <m/>
    <x v="0"/>
    <x v="1"/>
    <x v="0"/>
    <n v="3.6886999999999999"/>
    <s v="KURTISWOOD"/>
    <s v="PMIMS"/>
    <s v="ENA - IM MKT Central CG"/>
    <x v="8"/>
    <x v="1"/>
    <n v="823479"/>
    <d v="2001-06-02T21:00:00"/>
  </r>
  <r>
    <x v="0"/>
    <x v="1"/>
    <x v="1"/>
    <x v="24"/>
    <n v="30000"/>
    <n v="1325062"/>
    <d v="2001-06-01T08:30:23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3480"/>
    <d v="2001-06-02T21:00:00"/>
  </r>
  <r>
    <x v="0"/>
    <x v="1"/>
    <x v="1"/>
    <x v="24"/>
    <n v="15000"/>
    <n v="1325063"/>
    <d v="2001-06-01T08:30:25"/>
    <s v="Texex Energy Partners Ltd."/>
    <x v="0"/>
    <x v="0"/>
    <x v="0"/>
    <x v="1"/>
    <s v="CAN Gas Phy Fwd Firm East &lt; or = 1Mo"/>
    <s v="CAN Gas Phy      Niagara, TCPL           02-04Jun01      USD/MM"/>
    <n v="5000"/>
    <m/>
    <x v="0"/>
    <x v="1"/>
    <x v="0"/>
    <n v="3.88"/>
    <s v="ADM04634"/>
    <s v="MCUILLA"/>
    <s v="ENA - IM Ontario"/>
    <x v="8"/>
    <x v="1"/>
    <n v="823481"/>
    <d v="2001-06-02T21:00:00"/>
  </r>
  <r>
    <x v="1"/>
    <x v="1"/>
    <x v="1"/>
    <x v="24"/>
    <n v="15000"/>
    <n v="1325065"/>
    <d v="2001-06-01T08:30:25"/>
    <s v="FirstEnergy Services Corp.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JONEYSSEN"/>
    <s v="PMIMS"/>
    <s v="ENA - IM MKT Central CG"/>
    <x v="8"/>
    <x v="1"/>
    <n v="823484"/>
    <d v="2001-06-02T21:00:00"/>
  </r>
  <r>
    <x v="1"/>
    <x v="1"/>
    <x v="1"/>
    <x v="24"/>
    <n v="15000"/>
    <n v="1325066"/>
    <d v="2001-06-01T08:30:26"/>
    <s v="BP Energy Company"/>
    <x v="0"/>
    <x v="0"/>
    <x v="0"/>
    <x v="1"/>
    <s v="US Gas Phy Fwd Firm &lt; or = 1Mo "/>
    <s v="US Gas Phy       CIG Mainline            02-04Jun01      USD/MM"/>
    <n v="5000"/>
    <m/>
    <x v="0"/>
    <x v="1"/>
    <x v="0"/>
    <n v="2.62"/>
    <s v="Martinjan"/>
    <s v="JREITME"/>
    <s v="ENA - IM Denver"/>
    <x v="8"/>
    <x v="1"/>
    <n v="823483"/>
    <d v="2001-06-02T21:00:00"/>
  </r>
  <r>
    <x v="0"/>
    <x v="1"/>
    <x v="1"/>
    <x v="24"/>
    <n v="30000"/>
    <n v="1325068"/>
    <d v="2001-06-01T08:30:27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485"/>
    <d v="2001-06-02T21:00:00"/>
  </r>
  <r>
    <x v="1"/>
    <x v="1"/>
    <x v="1"/>
    <x v="24"/>
    <n v="13488"/>
    <n v="1325070"/>
    <d v="2001-06-01T08:30:31"/>
    <s v="Reliant Energy Services, Inc."/>
    <x v="0"/>
    <x v="0"/>
    <x v="0"/>
    <x v="1"/>
    <s v="US Gas Phy Fwd Firm &lt; or = 1Mo "/>
    <s v="US Gas Phy       ANR SE Trans            02-04Jun01      USD/MM"/>
    <m/>
    <n v="4496"/>
    <x v="0"/>
    <x v="1"/>
    <x v="0"/>
    <n v="3.54"/>
    <s v="kimnorman"/>
    <s v="TDONOHO"/>
    <s v="ENA - IM Central Gulf"/>
    <x v="8"/>
    <x v="1"/>
    <n v="823487"/>
    <d v="2001-06-02T21:00:00"/>
  </r>
  <r>
    <x v="1"/>
    <x v="1"/>
    <x v="1"/>
    <x v="24"/>
    <n v="15000"/>
    <n v="1325069"/>
    <d v="2001-06-01T08:30:31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scallender"/>
    <s v="TDONOHO"/>
    <s v="ENA - IM Central Gulf"/>
    <x v="8"/>
    <x v="1"/>
    <n v="823486"/>
    <d v="2001-06-02T21:00:00"/>
  </r>
  <r>
    <x v="1"/>
    <x v="1"/>
    <x v="1"/>
    <x v="24"/>
    <n v="30000"/>
    <n v="1325071"/>
    <d v="2001-06-01T08:30:34"/>
    <s v="Cook Inlet Energy Supply L.L.C."/>
    <x v="0"/>
    <x v="0"/>
    <x v="0"/>
    <x v="1"/>
    <s v="US Gas Phy Fwd Firm &lt; or = 1Mo "/>
    <s v="US Gas Phy       TENN 500                02-04Jun01      USD/MM"/>
    <m/>
    <n v="10000"/>
    <x v="0"/>
    <x v="1"/>
    <x v="0"/>
    <n v="3.59"/>
    <s v="EASTDESK5"/>
    <s v="SNEAL"/>
    <s v="ENA-IM NE GULF3"/>
    <x v="8"/>
    <x v="1"/>
    <n v="823488"/>
    <d v="2001-06-02T21:00:00"/>
  </r>
  <r>
    <x v="1"/>
    <x v="1"/>
    <x v="0"/>
    <x v="1"/>
    <n v="620000"/>
    <n v="1325072"/>
    <d v="2001-06-01T08:30:3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8"/>
    <s v="DAVIDSET"/>
    <s v="JARNOLD"/>
    <s v="NG-Price"/>
    <x v="1"/>
    <x v="1"/>
    <s v="VD8953.1"/>
    <d v="2001-07-01T21:00:00"/>
  </r>
  <r>
    <x v="1"/>
    <x v="1"/>
    <x v="1"/>
    <x v="24"/>
    <n v="15000"/>
    <n v="1325073"/>
    <d v="2001-06-01T08:30:3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PEGGIALL"/>
    <s v="PMIMS"/>
    <s v="ENA - IM MKT Central CG"/>
    <x v="8"/>
    <x v="1"/>
    <n v="823489"/>
    <d v="2001-06-02T21:00:00"/>
  </r>
  <r>
    <x v="1"/>
    <x v="1"/>
    <x v="1"/>
    <x v="24"/>
    <n v="30000"/>
    <n v="1325074"/>
    <d v="2001-06-01T08:30:38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25"/>
    <s v="kimnorman"/>
    <s v="TDONOHO"/>
    <s v="ENA - IM Central Gulf"/>
    <x v="8"/>
    <x v="1"/>
    <n v="823490"/>
    <d v="2001-06-02T21:00:00"/>
  </r>
  <r>
    <x v="1"/>
    <x v="2"/>
    <x v="1"/>
    <x v="0"/>
    <n v="50"/>
    <n v="1325075"/>
    <d v="2001-06-01T08:30:39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15"/>
    <s v="aepsvc136"/>
    <s v="JQUENET"/>
    <s v="ST-PJM"/>
    <x v="7"/>
    <x v="7"/>
    <n v="629376.1"/>
    <d v="2001-06-04T21:00:00"/>
  </r>
  <r>
    <x v="1"/>
    <x v="1"/>
    <x v="1"/>
    <x v="5"/>
    <n v="145000"/>
    <n v="1325076"/>
    <d v="2001-06-01T08:30:39"/>
    <s v="Coast Energy Group, a division of Cornerstone Propane, L.P."/>
    <x v="0"/>
    <x v="0"/>
    <x v="0"/>
    <x v="1"/>
    <s v="US Gas Phy Fwd Firm &lt; or = 1Mo "/>
    <s v="US Gas Phy       COL Onshore             02-30Jun01      USD/MM"/>
    <m/>
    <n v="5000"/>
    <x v="0"/>
    <x v="1"/>
    <x v="0"/>
    <n v="3.72"/>
    <s v="buckdiers"/>
    <s v="SPEREIR"/>
    <s v="ENA-IM NE GULF2"/>
    <x v="8"/>
    <x v="1"/>
    <n v="823496"/>
    <d v="2001-06-02T21:00:00"/>
  </r>
  <r>
    <x v="1"/>
    <x v="1"/>
    <x v="1"/>
    <x v="24"/>
    <n v="30000"/>
    <n v="1325077"/>
    <d v="2001-06-01T08:30:40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MIDCONT1"/>
    <s v="PMIMS"/>
    <s v="ENA - IM MKT Central CG"/>
    <x v="8"/>
    <x v="1"/>
    <n v="823492"/>
    <d v="2001-06-02T21:00:00"/>
  </r>
  <r>
    <x v="1"/>
    <x v="1"/>
    <x v="1"/>
    <x v="24"/>
    <n v="11517"/>
    <n v="1325079"/>
    <d v="2001-06-01T08:30:42"/>
    <s v="Duke Energy Trading and Marketing, L.L.C."/>
    <x v="0"/>
    <x v="0"/>
    <x v="0"/>
    <x v="1"/>
    <s v="US Gas Phy Fwd Firm &lt; or = 1Mo "/>
    <s v="US Gas Phy       NGPL STX                02-04Jun01      USD/MM"/>
    <m/>
    <n v="3839"/>
    <x v="0"/>
    <x v="1"/>
    <x v="0"/>
    <n v="3.56"/>
    <s v="LAURABATES"/>
    <s v="TDONOHO"/>
    <s v="ENA - IM Central Gulf"/>
    <x v="8"/>
    <x v="1"/>
    <n v="823493"/>
    <d v="2001-06-02T21:00:00"/>
  </r>
  <r>
    <x v="1"/>
    <x v="1"/>
    <x v="1"/>
    <x v="24"/>
    <n v="15000"/>
    <n v="1325080"/>
    <d v="2001-06-01T08:30:44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94"/>
    <d v="2001-06-02T21:00:00"/>
  </r>
  <r>
    <x v="1"/>
    <x v="1"/>
    <x v="1"/>
    <x v="24"/>
    <n v="30000"/>
    <n v="1325081"/>
    <d v="2001-06-01T08:30:44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RANGER123"/>
    <s v="PMIMS"/>
    <s v="ENA - IM MKT Central CG"/>
    <x v="8"/>
    <x v="1"/>
    <n v="823495"/>
    <d v="2001-06-02T21:00:00"/>
  </r>
  <r>
    <x v="1"/>
    <x v="1"/>
    <x v="1"/>
    <x v="24"/>
    <n v="30000"/>
    <n v="1325082"/>
    <d v="2001-06-01T08:30:45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amesjohn"/>
    <s v="VPIMENOV"/>
    <s v="ENA-IM ME NEW YORK"/>
    <x v="8"/>
    <x v="1"/>
    <n v="823497"/>
    <d v="2001-06-02T21:00:00"/>
  </r>
  <r>
    <x v="1"/>
    <x v="1"/>
    <x v="0"/>
    <x v="5"/>
    <n v="145000"/>
    <n v="1325084"/>
    <d v="2001-06-01T08:30:50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6"/>
    <s v="Barnhartnf"/>
    <s v="PKEAVEY"/>
    <s v="G-DAILY-EST"/>
    <x v="1"/>
    <x v="1"/>
    <s v="VD8956.1"/>
    <d v="2001-06-02T21:00:00"/>
  </r>
  <r>
    <x v="1"/>
    <x v="1"/>
    <x v="1"/>
    <x v="24"/>
    <n v="15000"/>
    <n v="1325085"/>
    <d v="2001-06-01T08:30:5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ADM90884"/>
    <s v="KSTEVEN"/>
    <s v="ENA-IM Mid Central South"/>
    <x v="8"/>
    <x v="1"/>
    <n v="823498"/>
    <d v="2001-06-02T21:00:00"/>
  </r>
  <r>
    <x v="1"/>
    <x v="1"/>
    <x v="0"/>
    <x v="1"/>
    <n v="465000"/>
    <n v="1325088"/>
    <d v="2001-06-01T08:30:59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8"/>
    <s v="shawnmaz"/>
    <s v="JARNOLD"/>
    <s v="NG-Price"/>
    <x v="1"/>
    <x v="1"/>
    <s v="VD8957.1"/>
    <d v="2001-07-01T21:00:00"/>
  </r>
  <r>
    <x v="1"/>
    <x v="1"/>
    <x v="1"/>
    <x v="24"/>
    <n v="15000"/>
    <n v="1325087"/>
    <d v="2001-06-01T08:30:59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25"/>
    <s v="ADM90884"/>
    <s v="KSTEVEN"/>
    <s v="ENA-IM Mid Central South"/>
    <x v="8"/>
    <x v="1"/>
    <n v="823499"/>
    <d v="2001-06-02T21:00:00"/>
  </r>
  <r>
    <x v="1"/>
    <x v="1"/>
    <x v="1"/>
    <x v="24"/>
    <n v="30000"/>
    <n v="1325086"/>
    <d v="2001-06-01T08:30:59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RANGER123"/>
    <s v="PMIMS"/>
    <s v="ENA - IM MKT Central CG"/>
    <x v="8"/>
    <x v="1"/>
    <n v="823500"/>
    <d v="2001-06-02T21:00:00"/>
  </r>
  <r>
    <x v="1"/>
    <x v="1"/>
    <x v="1"/>
    <x v="24"/>
    <n v="30000"/>
    <n v="1325089"/>
    <d v="2001-06-01T08:31:01"/>
    <s v="Duke Energy Trading and Marketing, L.L.C."/>
    <x v="0"/>
    <x v="0"/>
    <x v="0"/>
    <x v="1"/>
    <s v="US Gas Phy Fwd Firm &lt; or = 1Mo "/>
    <s v="US Gas Phy       TETCO ELA               02-04Jun01      USD/MM"/>
    <n v="10000"/>
    <m/>
    <x v="0"/>
    <x v="1"/>
    <x v="0"/>
    <n v="3.5550000000000002"/>
    <s v="RICKNEITZ"/>
    <s v="SPEREIR"/>
    <s v="ENA-IM NE GULF3"/>
    <x v="8"/>
    <x v="1"/>
    <n v="823501"/>
    <d v="2001-06-02T21:00:00"/>
  </r>
  <r>
    <x v="1"/>
    <x v="1"/>
    <x v="1"/>
    <x v="24"/>
    <n v="15000"/>
    <n v="1325090"/>
    <d v="2001-06-01T08:31:0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cscharton"/>
    <s v="KSTEVEN"/>
    <s v="ENA-IM Mid Central South"/>
    <x v="8"/>
    <x v="1"/>
    <n v="823502"/>
    <d v="2001-06-02T21:00:00"/>
  </r>
  <r>
    <x v="1"/>
    <x v="2"/>
    <x v="1"/>
    <x v="0"/>
    <n v="25"/>
    <n v="1325092"/>
    <d v="2001-06-01T08:31:07"/>
    <s v="Avista Corporation - Washington Water Power Division"/>
    <x v="0"/>
    <x v="0"/>
    <x v="0"/>
    <x v="2"/>
    <s v="US West Power Phy Fwd Firm"/>
    <s v="US Pwr Phy Firm  Mid-C Peak              04Jun01         USD/MWh"/>
    <n v="25"/>
    <m/>
    <x v="0"/>
    <x v="2"/>
    <x v="0"/>
    <n v="145"/>
    <s v="mattern1"/>
    <s v="DSCHOLT"/>
    <s v="ST-NW"/>
    <x v="7"/>
    <x v="7"/>
    <n v="629378.1"/>
    <d v="2001-06-04T21:00:00"/>
  </r>
  <r>
    <x v="1"/>
    <x v="1"/>
    <x v="1"/>
    <x v="5"/>
    <n v="87000"/>
    <n v="1325093"/>
    <d v="2001-06-01T08:31:08"/>
    <s v="New Jersey Natural Gas Company"/>
    <x v="0"/>
    <x v="0"/>
    <x v="0"/>
    <x v="1"/>
    <s v="US Gas Phy Fwd Firm &lt; or = 1Mo "/>
    <s v="US Gas Phy       TETCO STX               02-30Jun01      USD/MM"/>
    <n v="3000"/>
    <m/>
    <x v="0"/>
    <x v="1"/>
    <x v="0"/>
    <n v="3.6150000000000002"/>
    <n v="12867107"/>
    <s v="SPEREIR"/>
    <s v="ENA-IM NE GULF3"/>
    <x v="8"/>
    <x v="1"/>
    <n v="823506"/>
    <d v="2001-06-02T21:00:00"/>
  </r>
  <r>
    <x v="1"/>
    <x v="1"/>
    <x v="1"/>
    <x v="24"/>
    <n v="15000"/>
    <n v="1325095"/>
    <d v="2001-06-01T08:31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cscharton"/>
    <s v="KSTEVEN"/>
    <s v="ENA-IM Mid Central South"/>
    <x v="8"/>
    <x v="1"/>
    <n v="823504"/>
    <d v="2001-06-02T21:00:00"/>
  </r>
  <r>
    <x v="1"/>
    <x v="1"/>
    <x v="1"/>
    <x v="24"/>
    <n v="8400"/>
    <n v="1325097"/>
    <d v="2001-06-01T08:31:12"/>
    <s v="BP Energy Company"/>
    <x v="0"/>
    <x v="0"/>
    <x v="0"/>
    <x v="1"/>
    <s v="US Gas Phy Fwd Firm &lt; or = 1Mo "/>
    <s v="US Gas Phy       Chi Peoples             02-04Jun01      USD/MM"/>
    <n v="2800"/>
    <m/>
    <x v="0"/>
    <x v="1"/>
    <x v="0"/>
    <n v="3.6937000000000002"/>
    <s v="Griffith"/>
    <s v="PMIMS"/>
    <s v="ENA - IM MKT Central CG"/>
    <x v="8"/>
    <x v="1"/>
    <n v="823505"/>
    <d v="2001-06-02T21:00:00"/>
  </r>
  <r>
    <x v="1"/>
    <x v="1"/>
    <x v="0"/>
    <x v="1"/>
    <n v="77500"/>
    <n v="1325101"/>
    <d v="2001-06-01T08:31:18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8"/>
    <s v="TMVCRV01"/>
    <s v="JARNOLD"/>
    <s v="NG-Price"/>
    <x v="1"/>
    <x v="1"/>
    <s v="VD8962.1"/>
    <d v="2001-07-01T21:00:00"/>
  </r>
  <r>
    <x v="1"/>
    <x v="1"/>
    <x v="1"/>
    <x v="24"/>
    <n v="30000"/>
    <n v="1325099"/>
    <d v="2001-06-01T08:31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508"/>
    <d v="2001-06-02T21:00:00"/>
  </r>
  <r>
    <x v="1"/>
    <x v="1"/>
    <x v="1"/>
    <x v="24"/>
    <n v="15000"/>
    <n v="1325100"/>
    <d v="2001-06-01T08:31:18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049999999999999"/>
    <s v="jaelee14"/>
    <s v="SPEREIR"/>
    <s v="ENA-IM NE GULF3"/>
    <x v="8"/>
    <x v="1"/>
    <n v="823507"/>
    <d v="2001-06-02T21:00:00"/>
  </r>
  <r>
    <x v="1"/>
    <x v="1"/>
    <x v="0"/>
    <x v="1"/>
    <n v="387500"/>
    <n v="1325102"/>
    <d v="2001-06-01T08:31:22"/>
    <s v="Aquila Risk Management Corporation"/>
    <x v="0"/>
    <x v="0"/>
    <x v="0"/>
    <x v="1"/>
    <s v="US Gas Fin Swap"/>
    <s v="US Gas Swap      Nymex                   Jul01           USD/MM"/>
    <n v="12500"/>
    <m/>
    <x v="0"/>
    <x v="1"/>
    <x v="0"/>
    <n v="3.88"/>
    <s v="AQUILA1005"/>
    <s v="JARNOLD"/>
    <s v="NG-Price"/>
    <x v="1"/>
    <x v="1"/>
    <s v="VD8965.1"/>
    <d v="2001-07-01T21:00:00"/>
  </r>
  <r>
    <x v="1"/>
    <x v="1"/>
    <x v="1"/>
    <x v="24"/>
    <n v="15000"/>
    <n v="1325103"/>
    <d v="2001-06-01T08:31:22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scharton"/>
    <s v="KSTEVEN"/>
    <s v="ENA-IM Mid Central South"/>
    <x v="8"/>
    <x v="1"/>
    <n v="823509"/>
    <d v="2001-06-02T21:00:00"/>
  </r>
  <r>
    <x v="1"/>
    <x v="1"/>
    <x v="1"/>
    <x v="24"/>
    <n v="18582"/>
    <n v="1325104"/>
    <d v="2001-06-01T08:31:22"/>
    <s v="Williams Energy Marketing &amp; Trading Company"/>
    <x v="0"/>
    <x v="0"/>
    <x v="0"/>
    <x v="1"/>
    <s v="US Gas Phy Fwd Firm &lt; or = 1Mo "/>
    <s v="US Gas Phy       TENN 500                02-04Jun01      USD/MM"/>
    <n v="6194"/>
    <m/>
    <x v="0"/>
    <x v="1"/>
    <x v="0"/>
    <n v="3.585"/>
    <s v="stephenj"/>
    <s v="SNEAL"/>
    <s v="ENA-IM NE GULF3"/>
    <x v="8"/>
    <x v="1"/>
    <n v="823510"/>
    <d v="2001-06-02T21:00:00"/>
  </r>
  <r>
    <x v="1"/>
    <x v="1"/>
    <x v="0"/>
    <x v="26"/>
    <n v="755000"/>
    <n v="1325105"/>
    <d v="2001-06-01T08:31:23"/>
    <s v="Virginia Power Energy Marketing, Inc."/>
    <x v="0"/>
    <x v="0"/>
    <x v="0"/>
    <x v="1"/>
    <s v="US Gas Fin BasisSwap"/>
    <s v="US Gas Basis     TETCO M3                Nov01-Mar02     USD/MM"/>
    <m/>
    <n v="5000"/>
    <x v="0"/>
    <x v="1"/>
    <x v="0"/>
    <n v="0.88"/>
    <s v="ADM40684"/>
    <s v="BMCKAY"/>
    <s v="FT-NY"/>
    <x v="1"/>
    <x v="1"/>
    <s v="VD8964.1"/>
    <d v="2001-11-01T00:00:00"/>
  </r>
  <r>
    <x v="1"/>
    <x v="1"/>
    <x v="0"/>
    <x v="1"/>
    <n v="465000"/>
    <n v="1325106"/>
    <d v="2001-06-01T08:31:25"/>
    <s v="AIG Energy Trading Inc."/>
    <x v="0"/>
    <x v="0"/>
    <x v="0"/>
    <x v="1"/>
    <s v="US Gas Fin Swap"/>
    <s v="US Gas Swap      Nymex                   Jul01           USD/MM"/>
    <n v="15000"/>
    <m/>
    <x v="0"/>
    <x v="1"/>
    <x v="0"/>
    <n v="3.875"/>
    <s v="johncasey1"/>
    <s v="JARNOLD"/>
    <s v="NG-Price"/>
    <x v="1"/>
    <x v="1"/>
    <s v="VD8967.1"/>
    <d v="2001-07-01T21:00:00"/>
  </r>
  <r>
    <x v="1"/>
    <x v="1"/>
    <x v="0"/>
    <x v="1"/>
    <n v="310000"/>
    <n v="1325107"/>
    <d v="2001-06-01T08:31:28"/>
    <s v="OGE Energy Resources, Inc."/>
    <x v="0"/>
    <x v="0"/>
    <x v="0"/>
    <x v="1"/>
    <s v="US Gas Fin BasisSwap"/>
    <s v="US Gas Basis     TETCO M3                Jul01           USD/MM"/>
    <n v="10000"/>
    <m/>
    <x v="0"/>
    <x v="1"/>
    <x v="0"/>
    <n v="0.34250000000000003"/>
    <s v="OGEBASIS"/>
    <s v="BMCKAY"/>
    <s v="FT-NY"/>
    <x v="1"/>
    <x v="1"/>
    <s v="VD8966.1"/>
    <d v="2001-07-01T21:00:00"/>
  </r>
  <r>
    <x v="1"/>
    <x v="2"/>
    <x v="1"/>
    <x v="0"/>
    <n v="50"/>
    <n v="1325110"/>
    <d v="2001-06-01T08:31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aepsvc136"/>
    <s v="JQUENET"/>
    <s v="ST-PJM"/>
    <x v="7"/>
    <x v="7"/>
    <n v="629379.1"/>
    <d v="2001-06-04T21:00:00"/>
  </r>
  <r>
    <x v="1"/>
    <x v="1"/>
    <x v="1"/>
    <x v="24"/>
    <n v="30000"/>
    <n v="1325111"/>
    <d v="2001-06-01T08:31:32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05"/>
    <s v="MIDCONT1"/>
    <s v="TDONOHO"/>
    <s v="ENA - IM Central Gulf"/>
    <x v="8"/>
    <x v="1"/>
    <n v="823513"/>
    <d v="2001-06-02T21:00:00"/>
  </r>
  <r>
    <x v="1"/>
    <x v="1"/>
    <x v="1"/>
    <x v="24"/>
    <n v="30000"/>
    <n v="1325109"/>
    <d v="2001-06-01T08:31:3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aepes216"/>
    <s v="RGAY"/>
    <s v="ENA - IM West"/>
    <x v="8"/>
    <x v="1"/>
    <n v="823512"/>
    <d v="2001-06-02T21:00:00"/>
  </r>
  <r>
    <x v="1"/>
    <x v="2"/>
    <x v="1"/>
    <x v="8"/>
    <n v="2300"/>
    <n v="1325112"/>
    <d v="2001-06-01T08:31:34"/>
    <s v="Duke Energy Trading and Marketing, L.L.C."/>
    <x v="0"/>
    <x v="0"/>
    <x v="0"/>
    <x v="2"/>
    <s v="US West Power Phy Fwd CAISO"/>
    <s v="US Pwr Phy CAISO NP15 Peak               Oct-Dec01       USD/MWh"/>
    <m/>
    <n v="25"/>
    <x v="0"/>
    <x v="2"/>
    <x v="0"/>
    <n v="110"/>
    <s v="dhendrick"/>
    <s v="RBADEER"/>
    <s v="LT-CA"/>
    <x v="7"/>
    <x v="7"/>
    <n v="629380.1"/>
    <d v="2001-10-01T00:00:00"/>
  </r>
  <r>
    <x v="1"/>
    <x v="1"/>
    <x v="1"/>
    <x v="24"/>
    <n v="30000"/>
    <n v="1325113"/>
    <d v="2001-06-01T08:31:35"/>
    <s v="AEP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aepes225"/>
    <s v="JPARKS"/>
    <s v="ENA-IM WAHA"/>
    <x v="8"/>
    <x v="1"/>
    <n v="823514"/>
    <d v="2001-06-02T21:00:00"/>
  </r>
  <r>
    <x v="1"/>
    <x v="1"/>
    <x v="1"/>
    <x v="24"/>
    <n v="15753"/>
    <n v="1325114"/>
    <d v="2001-06-01T08:31:36"/>
    <s v="NG Energy Trading, L.L.C."/>
    <x v="0"/>
    <x v="0"/>
    <x v="0"/>
    <x v="1"/>
    <s v="US Gas Phy Fwd Firm &lt; or = 1Mo "/>
    <s v="US Gas Phy       ANR SE Trans            02-04Jun01      USD/MM"/>
    <m/>
    <n v="5251"/>
    <x v="0"/>
    <x v="1"/>
    <x v="0"/>
    <n v="3.5449999999999999"/>
    <s v="ADM53869"/>
    <s v="TDONOHO"/>
    <s v="ENA - IM Central Gulf"/>
    <x v="8"/>
    <x v="1"/>
    <n v="823515"/>
    <d v="2001-06-02T21:00:00"/>
  </r>
  <r>
    <x v="1"/>
    <x v="1"/>
    <x v="1"/>
    <x v="24"/>
    <n v="30000"/>
    <n v="1325115"/>
    <d v="2001-06-01T08:31:3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749999999999998"/>
    <s v="EPMELPrdm"/>
    <s v="TKUYKEN"/>
    <s v="ENA - IM West"/>
    <x v="8"/>
    <x v="1"/>
    <n v="823517"/>
    <d v="2001-06-02T21:00:00"/>
  </r>
  <r>
    <x v="1"/>
    <x v="2"/>
    <x v="1"/>
    <x v="20"/>
    <n v="1300"/>
    <n v="1325116"/>
    <d v="2001-06-01T08:31:40"/>
    <s v="Reliant Energy Services, Inc."/>
    <x v="0"/>
    <x v="0"/>
    <x v="0"/>
    <x v="2"/>
    <s v="US East Power Phy Fwd Firm"/>
    <s v="US Pwr Phy Firm  Entergy Peak            05-30Jun01      USD/MWh"/>
    <m/>
    <n v="50"/>
    <x v="0"/>
    <x v="2"/>
    <x v="0"/>
    <n v="48.5"/>
    <s v="yhoulihan"/>
    <s v="MCARSON2"/>
    <s v="ST-SPP"/>
    <x v="7"/>
    <x v="7"/>
    <n v="629381.1"/>
    <d v="2001-06-05T21:00:00"/>
  </r>
  <r>
    <x v="1"/>
    <x v="1"/>
    <x v="1"/>
    <x v="24"/>
    <n v="15000"/>
    <n v="1325118"/>
    <d v="2001-06-01T08:31:43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518"/>
    <d v="2001-06-02T21:00:00"/>
  </r>
  <r>
    <x v="1"/>
    <x v="1"/>
    <x v="1"/>
    <x v="24"/>
    <n v="795"/>
    <n v="1325119"/>
    <d v="2001-06-01T08:31:44"/>
    <s v="Cinergy Marketing &amp; Trading, LLC"/>
    <x v="0"/>
    <x v="0"/>
    <x v="0"/>
    <x v="1"/>
    <s v="US Gas Phy Fwd Firm &lt; or = 1Mo "/>
    <s v="US Gas Phy       EPNG Keystone           02-04Jun01      USD/MM"/>
    <m/>
    <n v="265"/>
    <x v="0"/>
    <x v="1"/>
    <x v="0"/>
    <n v="3.45"/>
    <s v="BERRYJOE1"/>
    <s v="RGAY"/>
    <s v="ENA - IM West"/>
    <x v="8"/>
    <x v="1"/>
    <n v="823519"/>
    <d v="2001-06-02T21:00:00"/>
  </r>
  <r>
    <x v="1"/>
    <x v="1"/>
    <x v="1"/>
    <x v="24"/>
    <n v="30000"/>
    <n v="1325120"/>
    <d v="2001-06-01T08:31:4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0"/>
    <d v="2001-06-02T21:00:00"/>
  </r>
  <r>
    <x v="1"/>
    <x v="1"/>
    <x v="1"/>
    <x v="24"/>
    <n v="30000"/>
    <n v="1325121"/>
    <d v="2001-06-01T08:31:49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tracyschwa"/>
    <s v="PMIMS"/>
    <s v="ENA - IM MKT Central CG"/>
    <x v="8"/>
    <x v="1"/>
    <n v="823521"/>
    <d v="2001-06-02T21:00:00"/>
  </r>
  <r>
    <x v="0"/>
    <x v="1"/>
    <x v="1"/>
    <x v="8"/>
    <n v="2300000"/>
    <n v="1325123"/>
    <d v="2001-06-01T08:31:51"/>
    <s v="El Paso Merchant Energy Europe Ltd"/>
    <x v="0"/>
    <x v="0"/>
    <x v="0"/>
    <x v="1"/>
    <s v="UK Gas Phy Fwd NBP"/>
    <s v="UK Gas Phy       NBP                     Jul-Sep01       p/th"/>
    <n v="25000"/>
    <m/>
    <x v="0"/>
    <x v="5"/>
    <x v="3"/>
    <n v="21.1"/>
    <s v="pxs64040"/>
    <s v="AFAIRLE"/>
    <s v="Non Affiliate Gas Book"/>
    <x v="4"/>
    <x v="3"/>
    <n v="105915"/>
    <d v="2001-07-01T00:00:00"/>
  </r>
  <r>
    <x v="1"/>
    <x v="1"/>
    <x v="1"/>
    <x v="24"/>
    <n v="15000"/>
    <n v="1325124"/>
    <d v="2001-06-01T08:31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522"/>
    <d v="2001-06-02T21:00:00"/>
  </r>
  <r>
    <x v="1"/>
    <x v="1"/>
    <x v="0"/>
    <x v="1"/>
    <n v="232500"/>
    <n v="1325125"/>
    <d v="2001-06-01T08:31:53"/>
    <s v="Aquila Risk Management Corporation"/>
    <x v="0"/>
    <x v="0"/>
    <x v="0"/>
    <x v="1"/>
    <s v="US Gas Fin Swap"/>
    <s v="US Gas Swap      Nymex                   Jul01           USD/MM"/>
    <n v="7500"/>
    <m/>
    <x v="0"/>
    <x v="1"/>
    <x v="0"/>
    <n v="3.87"/>
    <s v="AQUILA1005"/>
    <s v="JARNOLD"/>
    <s v="NG-Price"/>
    <x v="1"/>
    <x v="1"/>
    <s v="VD8972.1"/>
    <d v="2001-07-01T21:00:00"/>
  </r>
  <r>
    <x v="1"/>
    <x v="2"/>
    <x v="1"/>
    <x v="8"/>
    <n v="2300"/>
    <n v="1325127"/>
    <d v="2001-06-01T08:32:02"/>
    <s v="Duke Energy Trading and Marketing, L.L.C."/>
    <x v="0"/>
    <x v="0"/>
    <x v="0"/>
    <x v="2"/>
    <s v="US West Power Phy Fwd Firm"/>
    <s v="US Pwr Phy Firm  PALVE Peak              Oct-Dec01       USD/MWh"/>
    <n v="25"/>
    <m/>
    <x v="0"/>
    <x v="2"/>
    <x v="0"/>
    <n v="105"/>
    <s v="dhendrick"/>
    <s v="MMOTLEY"/>
    <s v="ST-SW"/>
    <x v="7"/>
    <x v="7"/>
    <n v="629382.1"/>
    <d v="2001-10-01T13:33:00"/>
  </r>
  <r>
    <x v="1"/>
    <x v="1"/>
    <x v="1"/>
    <x v="24"/>
    <n v="30000"/>
    <n v="1325128"/>
    <d v="2001-06-01T08:32:07"/>
    <s v="Reliant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6749999999999998"/>
    <s v="mikekeen"/>
    <s v="TKUYKEN"/>
    <s v="ENA - IM West"/>
    <x v="8"/>
    <x v="1"/>
    <n v="823523"/>
    <d v="2001-06-02T21:00:00"/>
  </r>
  <r>
    <x v="1"/>
    <x v="1"/>
    <x v="1"/>
    <x v="24"/>
    <n v="15000"/>
    <n v="1325129"/>
    <d v="2001-06-01T08:32:08"/>
    <s v="Reliant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bcollins"/>
    <s v="KSTEVEN"/>
    <s v="ENA-IM Mid Central South"/>
    <x v="8"/>
    <x v="1"/>
    <n v="823524"/>
    <d v="2001-06-02T21:00:00"/>
  </r>
  <r>
    <x v="1"/>
    <x v="2"/>
    <x v="1"/>
    <x v="0"/>
    <n v="25"/>
    <n v="1325130"/>
    <d v="2001-06-01T08:32:1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45"/>
    <s v="spmoore1"/>
    <s v="JRICHTE"/>
    <s v="ST-CA"/>
    <x v="7"/>
    <x v="7"/>
    <n v="629383.1"/>
    <d v="2001-06-04T21:00:00"/>
  </r>
  <r>
    <x v="1"/>
    <x v="1"/>
    <x v="1"/>
    <x v="24"/>
    <n v="75000"/>
    <n v="1325133"/>
    <d v="2001-06-01T08:32:2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"/>
    <s v="aepes215"/>
    <s v="ARING"/>
    <s v="ENA-IM NE GULF1"/>
    <x v="8"/>
    <x v="1"/>
    <n v="823527"/>
    <d v="2001-06-02T21:00:00"/>
  </r>
  <r>
    <x v="0"/>
    <x v="1"/>
    <x v="1"/>
    <x v="1"/>
    <n v="775000"/>
    <n v="1325134"/>
    <d v="2001-06-01T08:32:27"/>
    <s v="Alliance Gas Limited"/>
    <x v="0"/>
    <x v="0"/>
    <x v="0"/>
    <x v="1"/>
    <s v="UK Gas Phy Fwd NBP"/>
    <s v="UK Gas Phy       NBP                     Jul01           p/th"/>
    <n v="25000"/>
    <m/>
    <x v="0"/>
    <x v="5"/>
    <x v="3"/>
    <n v="21.35"/>
    <s v="RICHARDW"/>
    <s v="AFAIRLE"/>
    <s v="Non Affiliate Gas Book"/>
    <x v="4"/>
    <x v="3"/>
    <n v="105916"/>
    <d v="2001-07-01T21:00:00"/>
  </r>
  <r>
    <x v="1"/>
    <x v="1"/>
    <x v="1"/>
    <x v="24"/>
    <n v="30000"/>
    <n v="1325135"/>
    <d v="2001-06-01T08:32:2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8"/>
    <d v="2001-06-02T21:00:00"/>
  </r>
  <r>
    <x v="1"/>
    <x v="1"/>
    <x v="1"/>
    <x v="5"/>
    <n v="58000"/>
    <n v="1325136"/>
    <d v="2001-06-01T08:32:29"/>
    <s v="Coast Energy Group, a division of Cornerstone Propane, L.P."/>
    <x v="0"/>
    <x v="0"/>
    <x v="0"/>
    <x v="1"/>
    <s v="US Gas Phy Fwd Firm &lt; or = 1Mo "/>
    <s v="US Gas Phy       TETCO WLA               02-30Jun01      USD/MM"/>
    <n v="2000"/>
    <m/>
    <x v="0"/>
    <x v="1"/>
    <x v="0"/>
    <n v="3.64"/>
    <s v="buckdiers"/>
    <s v="SPEREIR"/>
    <s v="ENA-IM NE GULF3"/>
    <x v="8"/>
    <x v="1"/>
    <n v="823530"/>
    <d v="2001-06-02T21:00:00"/>
  </r>
  <r>
    <x v="1"/>
    <x v="1"/>
    <x v="1"/>
    <x v="24"/>
    <n v="75000"/>
    <n v="1325138"/>
    <d v="2001-06-01T08:32:3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9"/>
    <s v="aepes215"/>
    <s v="ARING"/>
    <s v="ENA-IM NE GULF1"/>
    <x v="8"/>
    <x v="1"/>
    <n v="823529"/>
    <d v="2001-06-02T21:00:00"/>
  </r>
  <r>
    <x v="1"/>
    <x v="1"/>
    <x v="1"/>
    <x v="24"/>
    <n v="15000"/>
    <n v="1325139"/>
    <d v="2001-06-01T08:32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3531"/>
    <d v="2001-06-02T21:00:00"/>
  </r>
  <r>
    <x v="1"/>
    <x v="1"/>
    <x v="1"/>
    <x v="24"/>
    <n v="30000"/>
    <n v="1325141"/>
    <d v="2001-06-01T08:32:50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MIDCONT1"/>
    <s v="PMIMS"/>
    <s v="ENA - IM MKT Central CG"/>
    <x v="8"/>
    <x v="1"/>
    <n v="823533"/>
    <d v="2001-06-02T21:00:00"/>
  </r>
  <r>
    <x v="1"/>
    <x v="1"/>
    <x v="1"/>
    <x v="24"/>
    <n v="78"/>
    <n v="1325142"/>
    <d v="2001-06-01T08:32:51"/>
    <s v="TXU Energy Trading Company"/>
    <x v="0"/>
    <x v="0"/>
    <x v="0"/>
    <x v="1"/>
    <s v="US Gas Phy Fwd Firm &lt; or = 1Mo "/>
    <s v="US Gas Phy       Trunkline ELA           02-04Jun01      USD/MM"/>
    <m/>
    <n v="26"/>
    <x v="0"/>
    <x v="1"/>
    <x v="0"/>
    <n v="3.53"/>
    <s v="txuetctmb"/>
    <s v="TDONOHO"/>
    <s v="ENA - IM Central Gulf"/>
    <x v="8"/>
    <x v="1"/>
    <n v="823534"/>
    <d v="2001-06-02T21:00:00"/>
  </r>
  <r>
    <x v="1"/>
    <x v="1"/>
    <x v="1"/>
    <x v="24"/>
    <n v="30000"/>
    <n v="1325143"/>
    <d v="2001-06-01T08:32:53"/>
    <s v="Cinergy Marketing &amp; Trading, LLC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WAYNEPIVEC"/>
    <s v="PMIMS"/>
    <s v="ENA - IM MKT Central CG"/>
    <x v="8"/>
    <x v="1"/>
    <n v="823535"/>
    <d v="2001-06-02T21:00:00"/>
  </r>
  <r>
    <x v="1"/>
    <x v="1"/>
    <x v="1"/>
    <x v="24"/>
    <n v="30000"/>
    <n v="1325144"/>
    <d v="2001-06-01T08:32:54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DMCPHERSON"/>
    <s v="PMIMS"/>
    <s v="ENA - IM MKT Central CG"/>
    <x v="8"/>
    <x v="1"/>
    <n v="823536"/>
    <d v="2001-06-02T21:00:00"/>
  </r>
  <r>
    <x v="1"/>
    <x v="1"/>
    <x v="1"/>
    <x v="24"/>
    <n v="30000"/>
    <n v="1325145"/>
    <d v="2001-06-01T08:32:57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1"/>
    <s v="TDONOHO"/>
    <s v="ENA - IM Central Gulf"/>
    <x v="8"/>
    <x v="1"/>
    <n v="823537"/>
    <d v="2001-06-02T21:00:00"/>
  </r>
  <r>
    <x v="1"/>
    <x v="1"/>
    <x v="0"/>
    <x v="5"/>
    <n v="145000"/>
    <n v="1325146"/>
    <d v="2001-06-01T08:33:02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5"/>
    <s v="jennypoo"/>
    <s v="MLENHAR"/>
    <s v="West-Perm"/>
    <x v="1"/>
    <x v="1"/>
    <s v="VD8976.1"/>
    <d v="2001-06-02T21:00:00"/>
  </r>
  <r>
    <x v="1"/>
    <x v="2"/>
    <x v="1"/>
    <x v="23"/>
    <n v="3100"/>
    <n v="1325147"/>
    <d v="2001-06-01T08:33:03"/>
    <s v="American Electric Power Service Corporation"/>
    <x v="0"/>
    <x v="0"/>
    <x v="0"/>
    <x v="2"/>
    <s v="US East Power Phy Fwd Firm"/>
    <s v="US Pwr Phy Firm  Entergy Peak            Jul-Aug01       USD/MWh"/>
    <n v="50"/>
    <m/>
    <x v="0"/>
    <x v="2"/>
    <x v="0"/>
    <n v="90"/>
    <s v="aepsvc130"/>
    <s v="MCARSON2"/>
    <s v="LT-SPP"/>
    <x v="7"/>
    <x v="7"/>
    <n v="629385.1"/>
    <d v="2001-07-01T14:16:00"/>
  </r>
  <r>
    <x v="1"/>
    <x v="1"/>
    <x v="1"/>
    <x v="24"/>
    <n v="15000"/>
    <n v="1325148"/>
    <d v="2001-06-01T08:33:04"/>
    <s v="Coral Energy Resources, L.P."/>
    <x v="0"/>
    <x v="0"/>
    <x v="0"/>
    <x v="1"/>
    <s v="US Gas Phy Fwd Firm &lt; or = 1Mo "/>
    <s v="US Gas Phy       Transco Z6 NY           02-04Jun01      USD/MM"/>
    <m/>
    <n v="5000"/>
    <x v="0"/>
    <x v="1"/>
    <x v="0"/>
    <n v="3.94"/>
    <s v="ericgraffp"/>
    <s v="VPIMENOV"/>
    <s v="ENA-IM ME NEW YORK"/>
    <x v="8"/>
    <x v="1"/>
    <n v="823538"/>
    <d v="2001-06-02T21:00:00"/>
  </r>
  <r>
    <x v="1"/>
    <x v="1"/>
    <x v="1"/>
    <x v="24"/>
    <n v="60000"/>
    <n v="1325149"/>
    <d v="2001-06-01T08:33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kswanson01"/>
    <s v="JHODGE2"/>
    <s v="ENA-IM ME TCO"/>
    <x v="8"/>
    <x v="1"/>
    <n v="823539"/>
    <d v="2001-06-02T21:00:00"/>
  </r>
  <r>
    <x v="1"/>
    <x v="1"/>
    <x v="1"/>
    <x v="24"/>
    <n v="9030"/>
    <n v="1325150"/>
    <d v="2001-06-01T08:33:14"/>
    <s v="Williams Energy Marketing &amp; Trading Company"/>
    <x v="0"/>
    <x v="0"/>
    <x v="0"/>
    <x v="1"/>
    <s v="US Gas Phy Fwd Firm &lt; or = 1Mo "/>
    <s v="US Gas Phy       TENN 800                02-04Jun01      USD/MM"/>
    <n v="3010"/>
    <m/>
    <x v="0"/>
    <x v="1"/>
    <x v="0"/>
    <n v="3.5625"/>
    <s v="stephenj"/>
    <s v="SNEAL"/>
    <s v="ENA-IM NE GULF3"/>
    <x v="8"/>
    <x v="1"/>
    <n v="823540"/>
    <d v="2001-06-02T21:00:00"/>
  </r>
  <r>
    <x v="1"/>
    <x v="2"/>
    <x v="1"/>
    <x v="3"/>
    <n v="10"/>
    <n v="1325153"/>
    <d v="2001-06-01T08:33:18"/>
    <s v="Coral Power, L.L.C."/>
    <x v="0"/>
    <x v="0"/>
    <x v="0"/>
    <x v="2"/>
    <s v="US West Power Phy Fwd CAISO"/>
    <s v="US Pwr Phy CAISO NP15 OffPk odd-lot      03-04Jun01      USD/MWh"/>
    <m/>
    <n v="5"/>
    <x v="0"/>
    <x v="2"/>
    <x v="0"/>
    <n v="106"/>
    <s v="JABORDEN"/>
    <s v="JMORRIS4"/>
    <s v="ST-CA"/>
    <x v="7"/>
    <x v="7"/>
    <n v="629387.1"/>
    <d v="2001-06-03T21:00:00"/>
  </r>
  <r>
    <x v="1"/>
    <x v="2"/>
    <x v="1"/>
    <x v="0"/>
    <n v="50"/>
    <n v="1325152"/>
    <d v="2001-06-01T08:33:18"/>
    <s v="Peco Energy Company"/>
    <x v="0"/>
    <x v="0"/>
    <x v="0"/>
    <x v="2"/>
    <s v="US East Power Phy Fwd Firm"/>
    <s v="US Pwr Phy Firm  PJM-W Peak              04Jun01         USD/MWh"/>
    <n v="50"/>
    <m/>
    <x v="0"/>
    <x v="2"/>
    <x v="0"/>
    <n v="26.35"/>
    <s v="OTCDESK4"/>
    <s v="JQUENET"/>
    <s v="ST-PJM"/>
    <x v="7"/>
    <x v="7"/>
    <n v="629386.1"/>
    <d v="2001-06-04T21:00:00"/>
  </r>
  <r>
    <x v="1"/>
    <x v="1"/>
    <x v="1"/>
    <x v="24"/>
    <n v="15000"/>
    <n v="1325151"/>
    <d v="2001-06-01T08:33:18"/>
    <s v="Colonial Energy Inc."/>
    <x v="0"/>
    <x v="0"/>
    <x v="0"/>
    <x v="1"/>
    <s v="US Gas Phy Fwd Firm &lt; or = 1Mo "/>
    <s v="US Gas Phy       TranscoZ6NNY            02-04Jun01      USD/MM"/>
    <m/>
    <n v="5000"/>
    <x v="0"/>
    <x v="1"/>
    <x v="0"/>
    <n v="3.9249999999999998"/>
    <s v="VABLAISE"/>
    <s v="VPIMENOV"/>
    <s v="ENA-IM ME NEW YORK"/>
    <x v="8"/>
    <x v="1"/>
    <n v="823541"/>
    <d v="2001-06-02T21:00:00"/>
  </r>
  <r>
    <x v="1"/>
    <x v="2"/>
    <x v="1"/>
    <x v="3"/>
    <n v="50"/>
    <n v="1325154"/>
    <d v="2001-06-01T08:33:24"/>
    <s v="TransAlta Energy Marketing (US) Inc."/>
    <x v="0"/>
    <x v="0"/>
    <x v="0"/>
    <x v="2"/>
    <s v="US West Power Phy Fwd Firm"/>
    <s v="US Pwr Phy Firm  4 Co 345 OffPk          03-04Jun01      USD/MWh"/>
    <n v="25"/>
    <m/>
    <x v="0"/>
    <x v="2"/>
    <x v="0"/>
    <n v="45"/>
    <s v="harriganw"/>
    <s v="HSALISBU"/>
    <s v="ST-SW"/>
    <x v="7"/>
    <x v="7"/>
    <n v="629388.1"/>
    <d v="2001-06-03T21:00:00"/>
  </r>
  <r>
    <x v="1"/>
    <x v="2"/>
    <x v="1"/>
    <x v="0"/>
    <n v="50"/>
    <n v="1325155"/>
    <d v="2001-06-01T08:33:25"/>
    <s v="PSEG Energy Resources &amp; Trade LLC"/>
    <x v="0"/>
    <x v="0"/>
    <x v="0"/>
    <x v="2"/>
    <s v="US East Power Phy Fwd Firm"/>
    <s v="US Pwr Phy Firm  PJM-W Peak              04Jun01         USD/MWh"/>
    <n v="50"/>
    <m/>
    <x v="0"/>
    <x v="2"/>
    <x v="0"/>
    <n v="26.25"/>
    <s v="mdesousa1"/>
    <s v="JQUENET"/>
    <s v="ST-PJM"/>
    <x v="7"/>
    <x v="7"/>
    <n v="629389.1"/>
    <d v="2001-06-04T21:00:00"/>
  </r>
  <r>
    <x v="1"/>
    <x v="1"/>
    <x v="1"/>
    <x v="24"/>
    <n v="8310"/>
    <n v="1325156"/>
    <d v="2001-06-01T08:33:27"/>
    <s v="Cinergy Marketing &amp; Trading, LLC"/>
    <x v="0"/>
    <x v="0"/>
    <x v="0"/>
    <x v="1"/>
    <s v="US Gas Phy Fwd Firm &lt; or = 1Mo "/>
    <s v="US Gas Phy       NBPL/Nicor              02-04Jun01      USD/MM"/>
    <m/>
    <n v="2770"/>
    <x v="0"/>
    <x v="1"/>
    <x v="0"/>
    <n v="3.7187000000000001"/>
    <s v="WAYNEPIVEC"/>
    <s v="PMIMS"/>
    <s v="ENA - IM MKT Central CG"/>
    <x v="8"/>
    <x v="1"/>
    <n v="823542"/>
    <d v="2001-06-02T21:00:00"/>
  </r>
  <r>
    <x v="1"/>
    <x v="2"/>
    <x v="1"/>
    <x v="19"/>
    <n v="200"/>
    <n v="1325157"/>
    <d v="2001-06-01T08:33:28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4"/>
    <s v="BRETJONES"/>
    <s v="MCARSON2"/>
    <s v="ST-SPP"/>
    <x v="7"/>
    <x v="7"/>
    <n v="629390.1"/>
    <d v="2001-06-05T21:00:00"/>
  </r>
  <r>
    <x v="1"/>
    <x v="2"/>
    <x v="1"/>
    <x v="0"/>
    <n v="50"/>
    <n v="1325158"/>
    <d v="2001-06-01T08:33:3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VEPCOJOE"/>
    <s v="JQUENET"/>
    <s v="ST-PJM"/>
    <x v="7"/>
    <x v="7"/>
    <n v="629391.1"/>
    <d v="2001-06-04T21:00:00"/>
  </r>
  <r>
    <x v="1"/>
    <x v="1"/>
    <x v="1"/>
    <x v="24"/>
    <n v="15000"/>
    <n v="1325159"/>
    <d v="2001-06-01T08:33:37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65"/>
    <s v="ANDYCARTER"/>
    <s v="JREITME"/>
    <s v="ENA - IM Denver"/>
    <x v="8"/>
    <x v="1"/>
    <n v="823544"/>
    <d v="2001-06-02T21:00:00"/>
  </r>
  <r>
    <x v="1"/>
    <x v="1"/>
    <x v="0"/>
    <x v="1"/>
    <n v="310000"/>
    <n v="1325160"/>
    <d v="2001-06-01T08:33:38"/>
    <s v="J. Aron &amp; Company"/>
    <x v="0"/>
    <x v="0"/>
    <x v="0"/>
    <x v="1"/>
    <s v="US Gas Fin BasisSwap"/>
    <s v="US Gas Basis     EP Permian              Oct01           USD/MM"/>
    <m/>
    <n v="10000"/>
    <x v="0"/>
    <x v="1"/>
    <x v="0"/>
    <n v="-5.5E-2"/>
    <s v="ritanagle"/>
    <s v="EBASS"/>
    <s v="FT-Texas"/>
    <x v="1"/>
    <x v="1"/>
    <s v="VD8977.1"/>
    <d v="2001-10-01T21:00:00"/>
  </r>
  <r>
    <x v="1"/>
    <x v="1"/>
    <x v="1"/>
    <x v="24"/>
    <n v="60000"/>
    <n v="1325161"/>
    <d v="2001-06-01T08:33:39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45"/>
    <d v="2001-06-02T21:00:00"/>
  </r>
  <r>
    <x v="1"/>
    <x v="6"/>
    <x v="0"/>
    <x v="17"/>
    <e v="#N/A"/>
    <n v="1325162"/>
    <d v="2001-06-01T08:33:42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3"/>
    <d v="2001-07-01T00:00:00"/>
  </r>
  <r>
    <x v="1"/>
    <x v="1"/>
    <x v="0"/>
    <x v="1"/>
    <n v="232500"/>
    <n v="1325164"/>
    <d v="2001-06-01T08:33:50"/>
    <s v="Firm Trading Bridgeline Gas Marketing"/>
    <x v="0"/>
    <x v="0"/>
    <x v="0"/>
    <x v="1"/>
    <s v="US Gas Fin Swap"/>
    <s v="US Gas Swap      Nymex                   Jul01           USD/MM"/>
    <n v="7500"/>
    <m/>
    <x v="0"/>
    <x v="1"/>
    <x v="0"/>
    <n v="3.87"/>
    <s v="ADM84149"/>
    <s v="JARNOLD"/>
    <s v="NG-Price"/>
    <x v="1"/>
    <x v="1"/>
    <s v="VD8979.1"/>
    <d v="2001-07-01T21:00:00"/>
  </r>
  <r>
    <x v="1"/>
    <x v="1"/>
    <x v="1"/>
    <x v="24"/>
    <n v="30000"/>
    <n v="1325165"/>
    <d v="2001-06-01T08:33:51"/>
    <s v="Aquila Energy Marketing Corporation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joekennedy"/>
    <s v="RGAY"/>
    <s v="ENA - IM West"/>
    <x v="8"/>
    <x v="1"/>
    <n v="823546"/>
    <d v="2001-06-02T21:00:00"/>
  </r>
  <r>
    <x v="1"/>
    <x v="1"/>
    <x v="1"/>
    <x v="24"/>
    <n v="15000"/>
    <n v="1325166"/>
    <d v="2001-06-01T08:33:52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"/>
    <s v="BIGDADDY"/>
    <s v="TDONOHO"/>
    <s v="ENA - IM Central Gulf"/>
    <x v="8"/>
    <x v="1"/>
    <n v="823547"/>
    <d v="2001-06-02T21:00:00"/>
  </r>
  <r>
    <x v="1"/>
    <x v="1"/>
    <x v="1"/>
    <x v="24"/>
    <n v="15000"/>
    <n v="1325167"/>
    <d v="2001-06-01T08:33:52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49999999999999"/>
    <s v="bbharleyp"/>
    <s v="JPARKS"/>
    <s v="ENA - IM Katy"/>
    <x v="8"/>
    <x v="1"/>
    <n v="823548"/>
    <d v="2001-06-02T21:00:00"/>
  </r>
  <r>
    <x v="1"/>
    <x v="1"/>
    <x v="1"/>
    <x v="24"/>
    <n v="4617"/>
    <n v="1325168"/>
    <d v="2001-06-01T08:33:53"/>
    <s v="CMS Marketing, Services and Trading Company"/>
    <x v="0"/>
    <x v="0"/>
    <x v="0"/>
    <x v="1"/>
    <s v="US Gas Phy Fwd Firm &lt; or = 1Mo "/>
    <s v="US Gas Phy       Consumers Pwr           02-04Jun01      USD/MM"/>
    <m/>
    <n v="1539"/>
    <x v="0"/>
    <x v="1"/>
    <x v="0"/>
    <n v="3.9"/>
    <s v="SCOTTBISK"/>
    <s v="JWILLI13"/>
    <s v="ENA - IM Mkt Central MICH"/>
    <x v="8"/>
    <x v="1"/>
    <n v="823549"/>
    <d v="2001-06-02T21:00:00"/>
  </r>
  <r>
    <x v="1"/>
    <x v="1"/>
    <x v="1"/>
    <x v="24"/>
    <n v="30000"/>
    <n v="1325170"/>
    <d v="2001-06-01T08:33:5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MIDCONT1"/>
    <s v="ARING"/>
    <s v="ENA-IM NE GULF1"/>
    <x v="8"/>
    <x v="1"/>
    <n v="823550"/>
    <d v="2001-06-02T21:00:00"/>
  </r>
  <r>
    <x v="1"/>
    <x v="1"/>
    <x v="1"/>
    <x v="24"/>
    <n v="15000"/>
    <n v="1325171"/>
    <d v="2001-06-01T08:33:55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51"/>
    <d v="2001-06-02T21:00:00"/>
  </r>
  <r>
    <x v="1"/>
    <x v="1"/>
    <x v="1"/>
    <x v="24"/>
    <n v="15000"/>
    <n v="1325172"/>
    <d v="2001-06-01T08:33:58"/>
    <s v="PanCanadian Energy Services Inc."/>
    <x v="0"/>
    <x v="0"/>
    <x v="0"/>
    <x v="1"/>
    <s v="US Gas Phy Fwd Firm &lt; or = 1Mo "/>
    <s v="US Gas Phy       APC/ANR WillCo          02-04Jun01      USD/MM"/>
    <m/>
    <n v="5000"/>
    <x v="0"/>
    <x v="1"/>
    <x v="0"/>
    <n v="3.7311999999999999"/>
    <s v="pces5054"/>
    <s v="PMIMS"/>
    <s v="ENA - IM MKT Central CG"/>
    <x v="8"/>
    <x v="1"/>
    <n v="823552"/>
    <d v="2001-06-02T21:00:00"/>
  </r>
  <r>
    <x v="1"/>
    <x v="6"/>
    <x v="0"/>
    <x v="17"/>
    <e v="#N/A"/>
    <n v="1325179"/>
    <d v="2001-06-01T08:34:05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4"/>
    <d v="2001-07-01T00:00:00"/>
  </r>
  <r>
    <x v="1"/>
    <x v="2"/>
    <x v="1"/>
    <x v="19"/>
    <n v="200"/>
    <n v="1325181"/>
    <d v="2001-06-01T08:34:06"/>
    <s v="Aquila Energy Marketing Corporation"/>
    <x v="0"/>
    <x v="0"/>
    <x v="0"/>
    <x v="2"/>
    <s v="US East Power Phy Fwd Firm Unplan B"/>
    <s v="US Pwr Phy Unp B ERCOT Peak              05-08Jun01      USD/MWh"/>
    <m/>
    <n v="50"/>
    <x v="0"/>
    <x v="2"/>
    <x v="0"/>
    <n v="38.75"/>
    <s v="JOELWOOD"/>
    <s v="RBALLATO"/>
    <s v="ST-ERCOT"/>
    <x v="7"/>
    <x v="7"/>
    <n v="629392.1"/>
    <d v="2001-06-05T21:00:00"/>
  </r>
  <r>
    <x v="1"/>
    <x v="1"/>
    <x v="1"/>
    <x v="24"/>
    <n v="30000"/>
    <n v="1325180"/>
    <d v="2001-06-01T08:34:06"/>
    <s v="MidAmerican Energy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PEGGIALL"/>
    <s v="ARING"/>
    <s v="ENA-IM NE GULF1"/>
    <x v="8"/>
    <x v="1"/>
    <n v="823553"/>
    <d v="2001-06-02T21:00:00"/>
  </r>
  <r>
    <x v="1"/>
    <x v="1"/>
    <x v="1"/>
    <x v="24"/>
    <n v="1200"/>
    <n v="1325182"/>
    <d v="2001-06-01T08:34:18"/>
    <s v="Tractebel Energy Marketing, Inc."/>
    <x v="0"/>
    <x v="0"/>
    <x v="0"/>
    <x v="1"/>
    <s v="US Gas Phy Fwd Firm &lt; or = 1Mo "/>
    <s v="US Gas Phy       EP Blanco Avg           02-04Jun01      USD/MM"/>
    <m/>
    <n v="400"/>
    <x v="0"/>
    <x v="1"/>
    <x v="0"/>
    <n v="2.6749999999999998"/>
    <s v="DAVSMITH"/>
    <s v="TKUYKEN"/>
    <s v="ENA - IM West"/>
    <x v="8"/>
    <x v="1"/>
    <n v="823554"/>
    <d v="2001-06-02T21:00:00"/>
  </r>
  <r>
    <x v="1"/>
    <x v="2"/>
    <x v="1"/>
    <x v="19"/>
    <n v="200"/>
    <n v="1325184"/>
    <d v="2001-06-01T08:34:19"/>
    <s v="Aquila Energy Marketing Corporation"/>
    <x v="0"/>
    <x v="0"/>
    <x v="0"/>
    <x v="2"/>
    <s v="US East Power Phy Fwd Firm"/>
    <s v="US Pwr Phy Firm  TVA Peak                05-08Jun01      USD/MWh"/>
    <m/>
    <n v="50"/>
    <x v="0"/>
    <x v="2"/>
    <x v="0"/>
    <n v="26"/>
    <s v="DANMURPHY"/>
    <s v="JKING6"/>
    <s v="ST-SERC"/>
    <x v="7"/>
    <x v="7"/>
    <n v="629393.1"/>
    <d v="2001-06-05T21:00:00"/>
  </r>
  <r>
    <x v="1"/>
    <x v="1"/>
    <x v="1"/>
    <x v="24"/>
    <n v="3402"/>
    <n v="1325183"/>
    <d v="2001-06-01T08:34:19"/>
    <s v="Williams Energy Marketing &amp; Trading Company"/>
    <x v="0"/>
    <x v="0"/>
    <x v="0"/>
    <x v="1"/>
    <s v="US Gas Phy Fwd Firm &lt; or = 1Mo "/>
    <s v="US Gas Phy       CIG Mainline            02-04Jun01      USD/MM"/>
    <n v="1134"/>
    <m/>
    <x v="0"/>
    <x v="1"/>
    <x v="0"/>
    <n v="2.58"/>
    <s v="bguderian"/>
    <s v="JREITME"/>
    <s v="ENA - IM Denver"/>
    <x v="8"/>
    <x v="1"/>
    <n v="823555"/>
    <d v="2001-06-02T21:00:00"/>
  </r>
  <r>
    <x v="1"/>
    <x v="1"/>
    <x v="1"/>
    <x v="24"/>
    <n v="52200"/>
    <n v="1325185"/>
    <d v="2001-06-01T08:34:21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"/>
    <s v="gregt00001"/>
    <s v="JHODGE2"/>
    <s v="ENA-IM ME TCO"/>
    <x v="8"/>
    <x v="1"/>
    <n v="823556"/>
    <d v="2001-06-02T21:00:00"/>
  </r>
  <r>
    <x v="1"/>
    <x v="1"/>
    <x v="1"/>
    <x v="24"/>
    <n v="7800"/>
    <n v="1325186"/>
    <d v="2001-06-01T08:34:22"/>
    <s v="The New Power Company"/>
    <x v="0"/>
    <x v="0"/>
    <x v="0"/>
    <x v="1"/>
    <s v="US Gas Phy Fwd Firm &lt; or = 1Mo "/>
    <s v="US Gas Phy       TCO Pool                02-04Jun01      USD/MM"/>
    <m/>
    <n v="2600"/>
    <x v="0"/>
    <x v="1"/>
    <x v="0"/>
    <n v="3.82"/>
    <s v="SUNSHINE"/>
    <s v="JHODGE2"/>
    <s v="ENA-IM ME TCO"/>
    <x v="8"/>
    <x v="1"/>
    <n v="823557"/>
    <d v="2001-06-02T21:00:00"/>
  </r>
  <r>
    <x v="1"/>
    <x v="1"/>
    <x v="1"/>
    <x v="24"/>
    <n v="3075"/>
    <n v="1325187"/>
    <d v="2001-06-01T08:34:29"/>
    <s v="Coral Energy Resources, L.P."/>
    <x v="0"/>
    <x v="0"/>
    <x v="0"/>
    <x v="1"/>
    <s v="US Gas Phy Fwd Firm &lt; or = 1Mo "/>
    <s v="US Gas Phy       NGPL NICOR              02-04Jun01      USD/MM"/>
    <m/>
    <n v="1025"/>
    <x v="0"/>
    <x v="1"/>
    <x v="0"/>
    <n v="3.7212000000000001"/>
    <s v="pfreyre1"/>
    <s v="PMIMS"/>
    <s v="ENA - IM MKT Central CG"/>
    <x v="8"/>
    <x v="1"/>
    <n v="823558"/>
    <d v="2001-06-02T21:00:00"/>
  </r>
  <r>
    <x v="1"/>
    <x v="1"/>
    <x v="0"/>
    <x v="25"/>
    <n v="615000"/>
    <n v="1325190"/>
    <d v="2001-06-01T08:34:30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"/>
    <s v="ADM98493"/>
    <s v="JARNOLD"/>
    <s v="NG-Price"/>
    <x v="1"/>
    <x v="1"/>
    <s v="VD8988.1"/>
    <d v="2001-07-01T00:00:00"/>
  </r>
  <r>
    <x v="1"/>
    <x v="2"/>
    <x v="0"/>
    <x v="0"/>
    <n v="50"/>
    <n v="1325189"/>
    <d v="2001-06-01T08:34:30"/>
    <s v="Tractebel Energy Marketing, Inc."/>
    <x v="0"/>
    <x v="0"/>
    <x v="0"/>
    <x v="2"/>
    <s v="US East Power Fin Swap"/>
    <s v="US Pwr Fin Swap  PJM W IntC HE11-23 EPT  01Jun01         USD/MWh"/>
    <n v="50"/>
    <m/>
    <x v="0"/>
    <x v="2"/>
    <x v="0"/>
    <n v="22"/>
    <s v="CHASEALLEN"/>
    <s v="JSTEPENO"/>
    <s v="EPMI-HRLY-NE"/>
    <x v="7"/>
    <x v="1"/>
    <n v="629394.1"/>
    <d v="2001-06-01T21:00:00"/>
  </r>
  <r>
    <x v="1"/>
    <x v="1"/>
    <x v="1"/>
    <x v="24"/>
    <n v="15000"/>
    <n v="1325191"/>
    <d v="2001-06-01T08:34:31"/>
    <s v="Duke Energy Trading and Marketing, L.L.C."/>
    <x v="0"/>
    <x v="0"/>
    <x v="0"/>
    <x v="1"/>
    <s v="US Gas Phy Fwd Firm &lt; or = 1Mo "/>
    <s v="US Gas Phy       NNG Demarc              02-04Jun01      USD/MM"/>
    <n v="5000"/>
    <m/>
    <x v="0"/>
    <x v="1"/>
    <x v="0"/>
    <n v="3.54"/>
    <s v="MHOMESTEAD"/>
    <s v="KSTEVEN"/>
    <s v="ENA-IM Mid Central South"/>
    <x v="8"/>
    <x v="1"/>
    <n v="823559"/>
    <d v="2001-06-02T21:00:00"/>
  </r>
  <r>
    <x v="1"/>
    <x v="1"/>
    <x v="1"/>
    <x v="24"/>
    <n v="30000"/>
    <n v="1325192"/>
    <d v="2001-06-01T08:34:3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EPMELPrdm"/>
    <s v="TKUYKEN"/>
    <s v="ENA - IM West"/>
    <x v="8"/>
    <x v="1"/>
    <n v="823560"/>
    <d v="2001-06-02T21:00:00"/>
  </r>
  <r>
    <x v="1"/>
    <x v="1"/>
    <x v="1"/>
    <x v="24"/>
    <n v="15000"/>
    <n v="1325193"/>
    <d v="2001-06-01T08:34:36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561"/>
    <d v="2001-06-02T21:00:00"/>
  </r>
  <r>
    <x v="1"/>
    <x v="1"/>
    <x v="1"/>
    <x v="5"/>
    <n v="52200"/>
    <n v="1325194"/>
    <d v="2001-06-01T08:34:36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562"/>
    <d v="2001-06-02T21:00:00"/>
  </r>
  <r>
    <x v="1"/>
    <x v="2"/>
    <x v="1"/>
    <x v="11"/>
    <n v="250"/>
    <n v="1325196"/>
    <d v="2001-06-01T08:34:3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3.75"/>
    <s v="mdesousa1"/>
    <s v="JQUENET"/>
    <s v="ST-PJM"/>
    <x v="7"/>
    <x v="7"/>
    <n v="629395.1"/>
    <d v="2001-06-11T21:00:00"/>
  </r>
  <r>
    <x v="1"/>
    <x v="1"/>
    <x v="0"/>
    <x v="25"/>
    <n v="307500"/>
    <n v="1325197"/>
    <d v="2001-06-01T08:34:47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3.9449999999999998"/>
    <s v="JOHNNYMAC"/>
    <s v="JARNOLD"/>
    <s v="NG-Price"/>
    <x v="1"/>
    <x v="1"/>
    <s v="VD8990.1"/>
    <d v="2001-07-01T00:00:00"/>
  </r>
  <r>
    <x v="1"/>
    <x v="1"/>
    <x v="1"/>
    <x v="24"/>
    <n v="4500"/>
    <n v="1325198"/>
    <d v="2001-06-01T08:34:47"/>
    <s v="Coast Energy Group, a division of Cornerstone Propane, L.P."/>
    <x v="0"/>
    <x v="0"/>
    <x v="0"/>
    <x v="1"/>
    <s v="US Gas Phy Fwd Firm &lt; or = 1Mo "/>
    <s v="US Gas Phy       TETCO WLA               02-04Jun01      USD/MM"/>
    <m/>
    <n v="1500"/>
    <x v="0"/>
    <x v="1"/>
    <x v="0"/>
    <n v="3.54"/>
    <s v="buckdiers"/>
    <s v="SPEREIR"/>
    <s v="ENA-IM NE GULF3"/>
    <x v="8"/>
    <x v="1"/>
    <n v="823563"/>
    <d v="2001-06-02T21:00:00"/>
  </r>
  <r>
    <x v="1"/>
    <x v="1"/>
    <x v="1"/>
    <x v="24"/>
    <n v="15000"/>
    <n v="1325199"/>
    <d v="2001-06-01T08:34:50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edwood1"/>
    <s v="KSTEVEN"/>
    <s v="ENA-IM Mid Central South"/>
    <x v="8"/>
    <x v="1"/>
    <n v="823564"/>
    <d v="2001-06-02T21:00:00"/>
  </r>
  <r>
    <x v="1"/>
    <x v="1"/>
    <x v="1"/>
    <x v="24"/>
    <n v="7047"/>
    <n v="1325200"/>
    <d v="2001-06-01T08:34:51"/>
    <s v="Noble Gas Marketing Inc."/>
    <x v="0"/>
    <x v="0"/>
    <x v="0"/>
    <x v="1"/>
    <s v="US Gas Phy Fwd Firm &lt; or = 1Mo "/>
    <s v="US Gas Phy       Mich Con                02-04Jun01      USD/MM"/>
    <n v="2349"/>
    <m/>
    <x v="0"/>
    <x v="1"/>
    <x v="0"/>
    <n v="3.91"/>
    <s v="dealjunkie"/>
    <s v="JWILLI13"/>
    <s v="ENA - IM Mkt Central MICH"/>
    <x v="8"/>
    <x v="1"/>
    <n v="823565"/>
    <d v="2001-06-02T21:00:00"/>
  </r>
  <r>
    <x v="0"/>
    <x v="1"/>
    <x v="0"/>
    <x v="27"/>
    <n v="1070000"/>
    <n v="1325201"/>
    <d v="2001-06-01T08:35:02"/>
    <s v="Sempra Energy Trading Corp."/>
    <x v="0"/>
    <x v="0"/>
    <x v="0"/>
    <x v="1"/>
    <s v="CAN Gas Fin BasSwap"/>
    <s v="CAN Gas Basis    AECO                    Apr-Oct02       USD/MM"/>
    <m/>
    <n v="5000"/>
    <x v="0"/>
    <x v="1"/>
    <x v="0"/>
    <n v="-0.39"/>
    <s v="MSIECKHAUS"/>
    <s v="JMCKAY"/>
    <s v="FT-CAND-EGSC"/>
    <x v="1"/>
    <x v="8"/>
    <s v="VD8992.1"/>
    <d v="2002-04-01T00:00:00"/>
  </r>
  <r>
    <x v="1"/>
    <x v="1"/>
    <x v="0"/>
    <x v="26"/>
    <n v="755000"/>
    <n v="1325202"/>
    <d v="2001-06-01T08:35:03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jdbsempra"/>
    <s v="JARNOLD"/>
    <s v="NG-Price"/>
    <x v="1"/>
    <x v="1"/>
    <s v="VD8993.1"/>
    <d v="2001-11-01T00:00:00"/>
  </r>
  <r>
    <x v="1"/>
    <x v="1"/>
    <x v="1"/>
    <x v="24"/>
    <n v="15000"/>
    <n v="1325203"/>
    <d v="2001-06-01T08:35:11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CMSKDG4935"/>
    <s v="KSTEVEN"/>
    <s v="ENA-IM Mid Central South"/>
    <x v="8"/>
    <x v="1"/>
    <n v="823568"/>
    <d v="2001-06-02T21:00:00"/>
  </r>
  <r>
    <x v="0"/>
    <x v="4"/>
    <x v="0"/>
    <x v="1"/>
    <n v="775000"/>
    <n v="1325204"/>
    <d v="2001-06-01T08:35:18"/>
    <s v="Sempra Energy Trading Corp."/>
    <x v="0"/>
    <x v="0"/>
    <x v="0"/>
    <x v="4"/>
    <s v="UK IPE Brent Swap "/>
    <s v="UK Brent Swap    IPE PEN                 Jul01           USD/bbl"/>
    <m/>
    <n v="25000"/>
    <x v="0"/>
    <x v="15"/>
    <x v="0"/>
    <n v="29.12"/>
    <s v="DOMESTIC"/>
    <s v="MJONES2"/>
    <s v="UK - ECTRIC - Crude D-Brent"/>
    <x v="5"/>
    <x v="4"/>
    <n v="111665"/>
    <d v="2001-07-01T00:00:00"/>
  </r>
  <r>
    <x v="1"/>
    <x v="2"/>
    <x v="1"/>
    <x v="3"/>
    <n v="50"/>
    <n v="1325205"/>
    <d v="2001-06-01T08:35:22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0"/>
    <s v="HARA01234"/>
    <s v="DSCHOLT"/>
    <s v="ST-SW"/>
    <x v="7"/>
    <x v="7"/>
    <n v="629396.1"/>
    <d v="2001-06-03T21:00:00"/>
  </r>
  <r>
    <x v="1"/>
    <x v="1"/>
    <x v="1"/>
    <x v="24"/>
    <n v="15000"/>
    <n v="1325206"/>
    <d v="2001-06-01T08:35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"/>
    <s v="aepes201"/>
    <s v="TDONOHO"/>
    <s v="ENA - IM Central Gulf"/>
    <x v="8"/>
    <x v="1"/>
    <n v="823569"/>
    <d v="2001-06-02T21:00:00"/>
  </r>
  <r>
    <x v="1"/>
    <x v="1"/>
    <x v="1"/>
    <x v="24"/>
    <n v="30000"/>
    <n v="1325207"/>
    <d v="2001-06-01T08:35:24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"/>
    <s v="HEATHERW"/>
    <s v="MLENHAR"/>
    <s v="ENA - IM West"/>
    <x v="8"/>
    <x v="1"/>
    <n v="823570"/>
    <d v="2001-06-02T21:00:00"/>
  </r>
  <r>
    <x v="1"/>
    <x v="1"/>
    <x v="0"/>
    <x v="1"/>
    <n v="310000"/>
    <n v="1325208"/>
    <d v="2001-06-01T08:35:2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shawnmaz"/>
    <s v="JARNOLD"/>
    <s v="NG-Price"/>
    <x v="1"/>
    <x v="1"/>
    <s v="VD8995.1"/>
    <d v="2001-07-01T21:00:00"/>
  </r>
  <r>
    <x v="1"/>
    <x v="1"/>
    <x v="1"/>
    <x v="24"/>
    <n v="15000"/>
    <n v="1325209"/>
    <d v="2001-06-01T08:35:3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bcollins"/>
    <s v="KSTEVEN"/>
    <s v="ENA-IM Mid Central South"/>
    <x v="8"/>
    <x v="1"/>
    <n v="823571"/>
    <d v="2001-06-02T21:00:00"/>
  </r>
  <r>
    <x v="0"/>
    <x v="1"/>
    <x v="1"/>
    <x v="24"/>
    <n v="30000"/>
    <n v="1325210"/>
    <d v="2001-06-01T08:35:3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3572"/>
    <d v="2001-06-02T21:00:00"/>
  </r>
  <r>
    <x v="1"/>
    <x v="1"/>
    <x v="0"/>
    <x v="1"/>
    <n v="310000"/>
    <n v="1325211"/>
    <d v="2001-06-01T08:35:3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rsavocch"/>
    <s v="JARNOLD"/>
    <s v="NG-Price"/>
    <x v="1"/>
    <x v="1"/>
    <s v="VD8996.1"/>
    <d v="2001-07-01T21:00:00"/>
  </r>
  <r>
    <x v="1"/>
    <x v="2"/>
    <x v="1"/>
    <x v="0"/>
    <n v="6"/>
    <n v="1325212"/>
    <d v="2001-06-01T08:35:35"/>
    <s v="El Paso Merchant Energy, L.P."/>
    <x v="0"/>
    <x v="0"/>
    <x v="0"/>
    <x v="2"/>
    <s v="US West Power Phy Fwd CAISO"/>
    <s v="US Pwr Phy CAISO SP15 Peak odd-lot       04Jun01         USD/MWh"/>
    <m/>
    <n v="6"/>
    <x v="0"/>
    <x v="2"/>
    <x v="0"/>
    <n v="143"/>
    <s v="epmepNLA"/>
    <s v="JMORRIS4"/>
    <s v="ST-CA"/>
    <x v="7"/>
    <x v="7"/>
    <n v="629397.1"/>
    <d v="2001-06-04T21:00:00"/>
  </r>
  <r>
    <x v="1"/>
    <x v="1"/>
    <x v="1"/>
    <x v="24"/>
    <n v="30000"/>
    <n v="1325213"/>
    <d v="2001-06-01T08:35:36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MARKGRAM01"/>
    <s v="RGAY"/>
    <s v="ENA - IM West"/>
    <x v="8"/>
    <x v="1"/>
    <n v="823573"/>
    <d v="2001-06-02T21:00:00"/>
  </r>
  <r>
    <x v="1"/>
    <x v="1"/>
    <x v="1"/>
    <x v="24"/>
    <n v="20970"/>
    <n v="1325214"/>
    <d v="2001-06-01T08:35:36"/>
    <s v="AEP Energy Services, Inc."/>
    <x v="0"/>
    <x v="0"/>
    <x v="0"/>
    <x v="1"/>
    <s v="US Gas Phy Fwd Firm &lt; or = 1Mo "/>
    <s v="US Gas Phy       TENN 800                02-04Jun01      USD/MM"/>
    <n v="6990"/>
    <m/>
    <x v="0"/>
    <x v="1"/>
    <x v="0"/>
    <n v="3.56"/>
    <s v="aepes215"/>
    <s v="SNEAL"/>
    <s v="ENA-IM NE GULF3"/>
    <x v="8"/>
    <x v="1"/>
    <n v="823576"/>
    <d v="2001-06-02T21:00:00"/>
  </r>
  <r>
    <x v="1"/>
    <x v="1"/>
    <x v="1"/>
    <x v="24"/>
    <n v="15000"/>
    <n v="1325215"/>
    <d v="2001-06-01T08:35:37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3574"/>
    <d v="2001-06-02T21:00:00"/>
  </r>
  <r>
    <x v="1"/>
    <x v="1"/>
    <x v="1"/>
    <x v="24"/>
    <n v="15000"/>
    <n v="1325216"/>
    <d v="2001-06-01T08:35:3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ICKELSON1"/>
    <s v="SSOUTH"/>
    <s v="ENA - IM West"/>
    <x v="8"/>
    <x v="1"/>
    <n v="823575"/>
    <d v="2001-06-02T21:00:00"/>
  </r>
  <r>
    <x v="1"/>
    <x v="2"/>
    <x v="1"/>
    <x v="3"/>
    <n v="50"/>
    <n v="1325217"/>
    <d v="2001-06-01T08:35:42"/>
    <s v="Powerex Corp."/>
    <x v="0"/>
    <x v="0"/>
    <x v="0"/>
    <x v="2"/>
    <s v="US West Power Phy Fwd CAISO"/>
    <s v="US Pwr Phy CAISO SP15 OffPk              03-04Jun01      USD/MWh"/>
    <m/>
    <n v="25"/>
    <x v="0"/>
    <x v="2"/>
    <x v="0"/>
    <n v="67"/>
    <s v="POWEREX4"/>
    <s v="CMALLOR"/>
    <s v="ST-CA"/>
    <x v="7"/>
    <x v="7"/>
    <n v="629398.1"/>
    <d v="2001-06-03T21:00:00"/>
  </r>
  <r>
    <x v="1"/>
    <x v="1"/>
    <x v="0"/>
    <x v="5"/>
    <n v="290000"/>
    <n v="1325219"/>
    <d v="2001-06-01T08:35:45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"/>
    <s v="TSPURLIN"/>
    <s v="PKEAVEY"/>
    <s v="G-DAILY-EST"/>
    <x v="1"/>
    <x v="1"/>
    <s v="VD8997.1"/>
    <d v="2001-06-02T21:00:00"/>
  </r>
  <r>
    <x v="1"/>
    <x v="1"/>
    <x v="1"/>
    <x v="24"/>
    <n v="15000"/>
    <n v="1325220"/>
    <d v="2001-06-01T08:35:45"/>
    <s v="Cinergy Marketing &amp; Trading, LLC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Kearbyka"/>
    <s v="KSTEVEN"/>
    <s v="ENA-IM Mid Central South"/>
    <x v="8"/>
    <x v="1"/>
    <n v="823578"/>
    <d v="2001-06-02T21:00:00"/>
  </r>
  <r>
    <x v="1"/>
    <x v="1"/>
    <x v="1"/>
    <x v="24"/>
    <n v="45000"/>
    <n v="1325221"/>
    <d v="2001-06-01T08:35:47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50000000000001"/>
    <s v="sstrick9"/>
    <s v="ARING"/>
    <s v="ENA-IM NE GULF1"/>
    <x v="8"/>
    <x v="1"/>
    <n v="823579"/>
    <d v="2001-06-02T21:00:00"/>
  </r>
  <r>
    <x v="1"/>
    <x v="1"/>
    <x v="1"/>
    <x v="24"/>
    <n v="30000"/>
    <n v="1325222"/>
    <d v="2001-06-01T08:35:4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1"/>
    <s v="PMIMS"/>
    <s v="ENA - IM MKT Central CG"/>
    <x v="8"/>
    <x v="1"/>
    <n v="823580"/>
    <d v="2001-06-02T21:00:00"/>
  </r>
  <r>
    <x v="1"/>
    <x v="1"/>
    <x v="1"/>
    <x v="24"/>
    <n v="30000"/>
    <n v="1325223"/>
    <d v="2001-06-01T08:35:50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MARKGRAM01"/>
    <s v="RGAY"/>
    <s v="ENA - IM West"/>
    <x v="8"/>
    <x v="1"/>
    <n v="823581"/>
    <d v="2001-06-02T21:00:00"/>
  </r>
  <r>
    <x v="1"/>
    <x v="2"/>
    <x v="0"/>
    <x v="8"/>
    <n v="4600"/>
    <n v="1325224"/>
    <d v="2001-06-01T08:35:50"/>
    <s v="Dynegy Marketing and Trade"/>
    <x v="0"/>
    <x v="0"/>
    <x v="0"/>
    <x v="2"/>
    <s v="US East Power Fin Swap"/>
    <s v="US Pwr Fin Swap  ISO NY Z-G Peak         Oct-Dec01       USD/MWh"/>
    <m/>
    <n v="50"/>
    <x v="0"/>
    <x v="2"/>
    <x v="0"/>
    <n v="53"/>
    <s v="lindberg"/>
    <s v="DDAVIS"/>
    <s v="LT-New England"/>
    <x v="7"/>
    <x v="1"/>
    <n v="629399.1"/>
    <d v="2001-10-01T00:00:00"/>
  </r>
  <r>
    <x v="1"/>
    <x v="2"/>
    <x v="1"/>
    <x v="19"/>
    <n v="200"/>
    <n v="1325225"/>
    <d v="2001-06-01T08:35:51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400.1"/>
    <d v="2001-06-05T21:00:00"/>
  </r>
  <r>
    <x v="1"/>
    <x v="1"/>
    <x v="1"/>
    <x v="24"/>
    <n v="1434"/>
    <n v="1325227"/>
    <d v="2001-06-01T08:35:53"/>
    <s v="BP Energy Company"/>
    <x v="0"/>
    <x v="0"/>
    <x v="0"/>
    <x v="1"/>
    <s v="US Gas Phy Fwd Firm &lt; or = 1Mo "/>
    <s v="US Gas Phy       CIG Mainline            02-04Jun01      USD/MM"/>
    <n v="478"/>
    <m/>
    <x v="0"/>
    <x v="1"/>
    <x v="0"/>
    <n v="2.56"/>
    <s v="Martinjan"/>
    <s v="JREITME"/>
    <s v="ENA - IM Denver"/>
    <x v="8"/>
    <x v="1"/>
    <n v="823583"/>
    <d v="2001-06-02T21:00:00"/>
  </r>
  <r>
    <x v="1"/>
    <x v="1"/>
    <x v="0"/>
    <x v="5"/>
    <n v="145000"/>
    <n v="1325229"/>
    <d v="2001-06-01T08:35:56"/>
    <s v="Duke Energy Trading and Marketing, L.L.C."/>
    <x v="0"/>
    <x v="0"/>
    <x v="0"/>
    <x v="1"/>
    <s v="US Gas Fin Swap"/>
    <s v="US Gas Daily     PG&amp;E CtyGate            02-30Jun01      USD/MM"/>
    <m/>
    <n v="5000"/>
    <x v="0"/>
    <x v="1"/>
    <x v="0"/>
    <n v="5.85"/>
    <s v="ADM00101"/>
    <s v="MLENHAR"/>
    <s v="West-Perm"/>
    <x v="1"/>
    <x v="1"/>
    <s v="VD8998.1"/>
    <d v="2001-06-02T21:00:00"/>
  </r>
  <r>
    <x v="1"/>
    <x v="1"/>
    <x v="1"/>
    <x v="24"/>
    <n v="15000"/>
    <n v="1325228"/>
    <d v="2001-06-01T08:35:56"/>
    <s v="Mirant Americas Energy Marketing, L.P."/>
    <x v="0"/>
    <x v="0"/>
    <x v="0"/>
    <x v="1"/>
    <s v="US Gas Phy Fwd Firm &lt; or = 1Mo "/>
    <s v="US Gas Phy       OGT                     02-04Jun01      USD/MM"/>
    <n v="5000"/>
    <m/>
    <x v="0"/>
    <x v="1"/>
    <x v="0"/>
    <n v="3.5724999999999998"/>
    <s v="TOMSAX01"/>
    <s v="KSTEVEN"/>
    <s v="ENA-IM Mid Central South"/>
    <x v="8"/>
    <x v="1"/>
    <n v="823584"/>
    <d v="2001-06-02T21:00:00"/>
  </r>
  <r>
    <x v="1"/>
    <x v="1"/>
    <x v="1"/>
    <x v="24"/>
    <n v="30000"/>
    <n v="1325230"/>
    <d v="2001-06-01T08:35:57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"/>
    <s v="KREMERTODD"/>
    <s v="TDONOHO"/>
    <s v="ENA - IM Central Gulf"/>
    <x v="8"/>
    <x v="1"/>
    <n v="823585"/>
    <d v="2001-06-02T21:00:00"/>
  </r>
  <r>
    <x v="1"/>
    <x v="1"/>
    <x v="1"/>
    <x v="24"/>
    <n v="15000"/>
    <n v="1325231"/>
    <d v="2001-06-01T08:35:58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86"/>
    <d v="2001-06-02T21:00:00"/>
  </r>
  <r>
    <x v="1"/>
    <x v="1"/>
    <x v="1"/>
    <x v="24"/>
    <n v="15000"/>
    <n v="1325232"/>
    <d v="2001-06-01T08:35:5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50000000000001"/>
    <s v="aepes201"/>
    <s v="TDONOHO"/>
    <s v="ENA - IM Central Gulf"/>
    <x v="8"/>
    <x v="1"/>
    <n v="823587"/>
    <d v="2001-06-02T21:00:00"/>
  </r>
  <r>
    <x v="1"/>
    <x v="1"/>
    <x v="1"/>
    <x v="24"/>
    <n v="75000"/>
    <n v="1325233"/>
    <d v="2001-06-01T08:36:00"/>
    <s v="El Paso Merchant Energy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EPMELPsj"/>
    <s v="ARING"/>
    <s v="ENA-IM NE GULF1"/>
    <x v="8"/>
    <x v="1"/>
    <n v="823588"/>
    <d v="2001-06-02T21:00:00"/>
  </r>
  <r>
    <x v="1"/>
    <x v="1"/>
    <x v="0"/>
    <x v="1"/>
    <n v="155000"/>
    <n v="1325235"/>
    <d v="2001-06-01T08:36:0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3.94"/>
    <s v="petverma"/>
    <s v="JARNOLD"/>
    <s v="NG-Price"/>
    <x v="1"/>
    <x v="1"/>
    <s v="VD9000.1"/>
    <d v="2001-08-01T21:00:00"/>
  </r>
  <r>
    <x v="1"/>
    <x v="1"/>
    <x v="1"/>
    <x v="24"/>
    <n v="30000"/>
    <n v="1325236"/>
    <d v="2001-06-01T08:36:08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aepes201"/>
    <s v="TDONOHO"/>
    <s v="ENA - IM Central Gulf"/>
    <x v="8"/>
    <x v="1"/>
    <n v="823589"/>
    <d v="2001-06-02T21:00:00"/>
  </r>
  <r>
    <x v="1"/>
    <x v="1"/>
    <x v="1"/>
    <x v="24"/>
    <n v="15000"/>
    <n v="1325238"/>
    <d v="2001-06-01T08:36:11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4"/>
    <s v="tomdickey"/>
    <s v="JPARKS"/>
    <s v="ENA - IM Katy"/>
    <x v="8"/>
    <x v="1"/>
    <n v="823590"/>
    <d v="2001-06-02T21:00:00"/>
  </r>
  <r>
    <x v="1"/>
    <x v="1"/>
    <x v="1"/>
    <x v="24"/>
    <n v="60000"/>
    <n v="1325239"/>
    <d v="2001-06-01T08:36:12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91"/>
    <d v="2001-06-02T21:00:00"/>
  </r>
  <r>
    <x v="1"/>
    <x v="1"/>
    <x v="1"/>
    <x v="24"/>
    <n v="30000"/>
    <n v="1325240"/>
    <d v="2001-06-01T08:36:15"/>
    <s v="BP Canada Energy Marketing Corp."/>
    <x v="0"/>
    <x v="0"/>
    <x v="0"/>
    <x v="1"/>
    <s v="US Gas Phy Fwd Firm &lt; or = 1Mo "/>
    <s v="US Gas Phy       PGT Malin               02-04Jun01      USD/MM"/>
    <n v="10000"/>
    <m/>
    <x v="0"/>
    <x v="1"/>
    <x v="0"/>
    <n v="3.3"/>
    <s v="OREGON55"/>
    <s v="MLENHAR"/>
    <s v="ENA - IM West"/>
    <x v="8"/>
    <x v="1"/>
    <n v="823592"/>
    <d v="2001-06-02T21:00:00"/>
  </r>
  <r>
    <x v="1"/>
    <x v="1"/>
    <x v="0"/>
    <x v="1"/>
    <n v="155000"/>
    <n v="1325242"/>
    <d v="2001-06-01T08:36:16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"/>
    <s v="AGIGLIA2"/>
    <s v="JARNOLD"/>
    <s v="NG-Price"/>
    <x v="1"/>
    <x v="1"/>
    <s v="VD9001.1"/>
    <d v="2001-07-01T21:00:00"/>
  </r>
  <r>
    <x v="1"/>
    <x v="1"/>
    <x v="1"/>
    <x v="24"/>
    <n v="30000"/>
    <n v="1325241"/>
    <d v="2001-06-01T08:36:16"/>
    <s v="Aquila Energy Marketing Corporation"/>
    <x v="0"/>
    <x v="0"/>
    <x v="0"/>
    <x v="1"/>
    <s v="US Gas Phy Fwd Firm &lt; or = 1Mo "/>
    <s v="US Gas Phy       Waha                    02-04Jun01      USD/MM"/>
    <m/>
    <n v="10000"/>
    <x v="0"/>
    <x v="1"/>
    <x v="0"/>
    <n v="3.52"/>
    <s v="TIMMYSMALL"/>
    <s v="JPARKS"/>
    <s v="ENA-IM WAHA"/>
    <x v="8"/>
    <x v="1"/>
    <n v="823593"/>
    <d v="2001-06-02T21:00:00"/>
  </r>
  <r>
    <x v="0"/>
    <x v="1"/>
    <x v="1"/>
    <x v="24"/>
    <n v="15000"/>
    <n v="1325243"/>
    <d v="2001-06-01T08:36:23"/>
    <s v="Enserco Energy, In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27"/>
    <s v="ADM96017"/>
    <s v="CCLARK5"/>
    <s v="EC - IM Canada BC"/>
    <x v="8"/>
    <x v="8"/>
    <n v="823594"/>
    <d v="2001-06-02T21:00:00"/>
  </r>
  <r>
    <x v="0"/>
    <x v="1"/>
    <x v="0"/>
    <x v="27"/>
    <n v="1070000"/>
    <n v="1325244"/>
    <d v="2001-06-01T08:36:23"/>
    <s v="J. Aron &amp; Company"/>
    <x v="0"/>
    <x v="0"/>
    <x v="0"/>
    <x v="1"/>
    <s v="CAN Gas Fin BasSwap"/>
    <s v="CAN Gas Basis    AECO                    Apr-Oct02       USD/MM"/>
    <m/>
    <n v="5000"/>
    <x v="0"/>
    <x v="1"/>
    <x v="0"/>
    <n v="-0.38500000000000001"/>
    <s v="owenwest"/>
    <s v="JMCKAY"/>
    <s v="FT-CAND-EGSC"/>
    <x v="1"/>
    <x v="8"/>
    <s v="VD9002.1"/>
    <d v="2002-04-01T00:00:00"/>
  </r>
  <r>
    <x v="0"/>
    <x v="1"/>
    <x v="1"/>
    <x v="24"/>
    <n v="9381"/>
    <n v="1325246"/>
    <d v="2001-06-01T08:36:26"/>
    <s v="Premstar Energy Canada Ltd"/>
    <x v="0"/>
    <x v="0"/>
    <x v="0"/>
    <x v="1"/>
    <s v="CAN Gas Phy Fwd Firm East &lt; or = 1Mo"/>
    <s v="CAN Gas Phy      Dawn                    02-04Jun01      USD/MM"/>
    <n v="3127"/>
    <m/>
    <x v="0"/>
    <x v="1"/>
    <x v="0"/>
    <n v="3.89"/>
    <s v="DLPECL02"/>
    <s v="MCUILLA"/>
    <s v="ENA - IM Ontario"/>
    <x v="8"/>
    <x v="1"/>
    <n v="823595"/>
    <d v="2001-06-02T21:00:00"/>
  </r>
  <r>
    <x v="1"/>
    <x v="1"/>
    <x v="1"/>
    <x v="24"/>
    <n v="75000"/>
    <n v="1325248"/>
    <d v="2001-06-01T08:36:29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aepes215"/>
    <s v="ARING"/>
    <s v="ENA-IM NE GULF1"/>
    <x v="8"/>
    <x v="1"/>
    <n v="823596"/>
    <d v="2001-06-02T21:00:00"/>
  </r>
  <r>
    <x v="0"/>
    <x v="1"/>
    <x v="1"/>
    <x v="24"/>
    <n v="15000"/>
    <n v="1325250"/>
    <d v="2001-06-01T08:36:36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949999999999998"/>
    <s v="rhoughton"/>
    <s v="CCLARK5"/>
    <s v="EC - IM Canada BC"/>
    <x v="8"/>
    <x v="8"/>
    <n v="823598"/>
    <d v="2001-06-02T21:00:00"/>
  </r>
  <r>
    <x v="1"/>
    <x v="1"/>
    <x v="0"/>
    <x v="1"/>
    <n v="310000"/>
    <n v="1325252"/>
    <d v="2001-06-01T08:36:38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3.94"/>
    <s v="petverma"/>
    <s v="JARNOLD"/>
    <s v="NG-Price"/>
    <x v="1"/>
    <x v="1"/>
    <s v="VD9006.1"/>
    <d v="2001-08-01T21:00:00"/>
  </r>
  <r>
    <x v="1"/>
    <x v="1"/>
    <x v="1"/>
    <x v="24"/>
    <n v="15000"/>
    <n v="1325253"/>
    <d v="2001-06-01T08:36:38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scallender"/>
    <s v="JWILLI13"/>
    <s v="ENA - IM Mkt Central MICH"/>
    <x v="8"/>
    <x v="1"/>
    <n v="823600"/>
    <d v="2001-06-02T21:00:00"/>
  </r>
  <r>
    <x v="1"/>
    <x v="1"/>
    <x v="1"/>
    <x v="24"/>
    <n v="15000"/>
    <n v="1325251"/>
    <d v="2001-06-01T08:36:38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599"/>
    <d v="2001-06-02T21:00:00"/>
  </r>
  <r>
    <x v="0"/>
    <x v="0"/>
    <x v="0"/>
    <x v="0"/>
    <n v="17"/>
    <n v="1325256"/>
    <d v="2001-06-01T08:36:43"/>
    <s v="Societe Generale"/>
    <x v="0"/>
    <x v="0"/>
    <x v="0"/>
    <x v="0"/>
    <s v="Copper LME Registered Contract"/>
    <s v="Cu LME Reg.      Contract                3 Month         USD/mt-L"/>
    <n v="17"/>
    <m/>
    <x v="0"/>
    <x v="0"/>
    <x v="0"/>
    <n v="1675"/>
    <s v="FBEUZELIN"/>
    <s v="BMARCHAN"/>
    <s v="Enron Metals Trading System"/>
    <x v="0"/>
    <x v="0"/>
    <n v="2163883"/>
    <m/>
  </r>
  <r>
    <x v="0"/>
    <x v="1"/>
    <x v="1"/>
    <x v="24"/>
    <n v="15000"/>
    <n v="1325255"/>
    <d v="2001-06-01T08:36:43"/>
    <s v="Cook Inlet Energy Supply L.L.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5"/>
    <s v="canadanw1"/>
    <s v="CCLARK5"/>
    <s v="EC - IM Canada BC"/>
    <x v="8"/>
    <x v="8"/>
    <n v="823601"/>
    <d v="2001-06-02T21:00:00"/>
  </r>
  <r>
    <x v="1"/>
    <x v="1"/>
    <x v="0"/>
    <x v="1"/>
    <n v="310000"/>
    <n v="1325257"/>
    <d v="2001-06-01T08:36:43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6"/>
    <s v="johncasey1"/>
    <s v="JARNOLD"/>
    <s v="NG-Price"/>
    <x v="1"/>
    <x v="1"/>
    <s v="VD9007.1"/>
    <d v="2001-07-01T21:00:00"/>
  </r>
  <r>
    <x v="1"/>
    <x v="1"/>
    <x v="1"/>
    <x v="24"/>
    <n v="6453"/>
    <n v="1325258"/>
    <d v="2001-06-01T08:36:45"/>
    <s v="Mirant Americas Energy Marketing, L.P."/>
    <x v="0"/>
    <x v="0"/>
    <x v="0"/>
    <x v="1"/>
    <s v="US Gas Phy Fwd Firm &lt; or = 1Mo "/>
    <s v="US Gas Phy       NNG Demarc              02-04Jun01      USD/MM"/>
    <n v="2151"/>
    <m/>
    <x v="0"/>
    <x v="1"/>
    <x v="0"/>
    <n v="3.5274999999999999"/>
    <s v="rdl00001"/>
    <s v="KSTEVEN"/>
    <s v="ENA-IM Mid Central South"/>
    <x v="8"/>
    <x v="1"/>
    <n v="823602"/>
    <d v="2001-06-02T21:00:00"/>
  </r>
  <r>
    <x v="1"/>
    <x v="1"/>
    <x v="1"/>
    <x v="24"/>
    <n v="30000"/>
    <n v="1325259"/>
    <d v="2001-06-01T08:36:46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3603"/>
    <d v="2001-06-02T21:00:00"/>
  </r>
  <r>
    <x v="1"/>
    <x v="1"/>
    <x v="1"/>
    <x v="24"/>
    <n v="30000"/>
    <n v="1325261"/>
    <d v="2001-06-01T08:36:47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605"/>
    <d v="2001-06-02T21:00:00"/>
  </r>
  <r>
    <x v="1"/>
    <x v="1"/>
    <x v="1"/>
    <x v="24"/>
    <n v="11418"/>
    <n v="1325260"/>
    <d v="2001-06-01T08:36:47"/>
    <s v="AEP Energy Services, Inc."/>
    <x v="0"/>
    <x v="0"/>
    <x v="0"/>
    <x v="1"/>
    <s v="US Gas Phy Fwd Firm &lt; or = 1Mo "/>
    <s v="US Gas Phy       TENN 500                02-04Jun01      USD/MM"/>
    <n v="3806"/>
    <m/>
    <x v="0"/>
    <x v="1"/>
    <x v="0"/>
    <n v="3.55"/>
    <s v="aepes215"/>
    <s v="SNEAL"/>
    <s v="ENA-IM NE GULF3"/>
    <x v="8"/>
    <x v="1"/>
    <n v="823604"/>
    <d v="2001-06-02T21:00:00"/>
  </r>
  <r>
    <x v="1"/>
    <x v="1"/>
    <x v="1"/>
    <x v="24"/>
    <n v="30000"/>
    <n v="1325262"/>
    <d v="2001-06-01T08:36:5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enharner"/>
    <s v="PMIMS"/>
    <s v="ENA - IM MKT Central CG"/>
    <x v="8"/>
    <x v="1"/>
    <n v="823606"/>
    <d v="2001-06-02T21:00:00"/>
  </r>
  <r>
    <x v="0"/>
    <x v="1"/>
    <x v="1"/>
    <x v="24"/>
    <n v="15000"/>
    <n v="1325263"/>
    <d v="2001-06-01T08:36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950000000000002"/>
    <s v="pandersen"/>
    <s v="CCLARK5"/>
    <s v="EC - IM Canada BC"/>
    <x v="8"/>
    <x v="8"/>
    <n v="823607"/>
    <d v="2001-06-02T21:00:00"/>
  </r>
  <r>
    <x v="1"/>
    <x v="1"/>
    <x v="1"/>
    <x v="24"/>
    <n v="30000"/>
    <n v="1325264"/>
    <d v="2001-06-01T08:36:53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aepes217"/>
    <s v="TKUYKEN"/>
    <s v="ENA - IM West"/>
    <x v="8"/>
    <x v="1"/>
    <n v="823608"/>
    <d v="2001-06-02T21:00:00"/>
  </r>
  <r>
    <x v="1"/>
    <x v="1"/>
    <x v="0"/>
    <x v="1"/>
    <n v="310000"/>
    <n v="1325266"/>
    <d v="2001-06-01T08:36:54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55"/>
    <s v="ccchapman"/>
    <s v="JARNOLD"/>
    <s v="NG-Price"/>
    <x v="1"/>
    <x v="1"/>
    <s v="VD9008.1"/>
    <d v="2001-07-01T21:00:00"/>
  </r>
  <r>
    <x v="1"/>
    <x v="1"/>
    <x v="1"/>
    <x v="24"/>
    <n v="30000"/>
    <n v="1325265"/>
    <d v="2001-06-01T08:36:54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KELLYADAM"/>
    <s v="TDONOHO"/>
    <s v="ENA - IM Central Gulf"/>
    <x v="8"/>
    <x v="1"/>
    <n v="823609"/>
    <d v="2001-06-02T21:00:00"/>
  </r>
  <r>
    <x v="1"/>
    <x v="1"/>
    <x v="1"/>
    <x v="24"/>
    <n v="15000"/>
    <n v="1325267"/>
    <d v="2001-06-01T08:36:56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3"/>
    <s v="kbennett1"/>
    <s v="SPEREIR"/>
    <s v="ENA-IM NE GULF2"/>
    <x v="8"/>
    <x v="1"/>
    <n v="823610"/>
    <d v="2001-06-02T21:00:00"/>
  </r>
  <r>
    <x v="1"/>
    <x v="1"/>
    <x v="1"/>
    <x v="24"/>
    <n v="15000"/>
    <n v="1325269"/>
    <d v="2001-06-01T08:36:57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61"/>
    <s v="MIDCONT1"/>
    <s v="TDONOHO"/>
    <s v="ENA - IM Central Gulf"/>
    <x v="8"/>
    <x v="1"/>
    <n v="823613"/>
    <d v="2001-06-02T21:00:00"/>
  </r>
  <r>
    <x v="1"/>
    <x v="1"/>
    <x v="1"/>
    <x v="24"/>
    <n v="30000"/>
    <n v="1325270"/>
    <d v="2001-06-01T08:36:5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449999999999999"/>
    <s v="aepes215"/>
    <s v="SNEAL"/>
    <s v="ENA-IM NE GULF3"/>
    <x v="8"/>
    <x v="1"/>
    <n v="823612"/>
    <d v="2001-06-02T21:00:00"/>
  </r>
  <r>
    <x v="1"/>
    <x v="1"/>
    <x v="0"/>
    <x v="1"/>
    <n v="310000"/>
    <n v="1325272"/>
    <d v="2001-06-01T08:37:01"/>
    <s v="AEP Energy Services, Inc."/>
    <x v="0"/>
    <x v="0"/>
    <x v="0"/>
    <x v="1"/>
    <s v="US Gas Fin Swap"/>
    <s v="US Gas Swap      Nymex                   Jul01           USD/MM"/>
    <n v="10000"/>
    <m/>
    <x v="0"/>
    <x v="1"/>
    <x v="0"/>
    <n v="3.855"/>
    <s v="aepes214"/>
    <s v="JARNOLD"/>
    <s v="NG-Price"/>
    <x v="1"/>
    <x v="1"/>
    <s v="VD9009.1"/>
    <d v="2001-07-01T21:00:00"/>
  </r>
  <r>
    <x v="1"/>
    <x v="2"/>
    <x v="1"/>
    <x v="3"/>
    <n v="50"/>
    <n v="1325273"/>
    <d v="2001-06-01T08:37:02"/>
    <s v="Williams Energy Marketing &amp; Trading Company"/>
    <x v="0"/>
    <x v="0"/>
    <x v="0"/>
    <x v="2"/>
    <s v="US West Power Phy Fwd CAISO"/>
    <s v="US Pwr Phy CAISO SP15 OffPk              03-04Jun01      USD/MWh"/>
    <n v="25"/>
    <m/>
    <x v="0"/>
    <x v="2"/>
    <x v="0"/>
    <n v="62"/>
    <s v="danabrown"/>
    <s v="CMALLOR"/>
    <s v="ST-CA"/>
    <x v="7"/>
    <x v="7"/>
    <n v="629405.1"/>
    <d v="2001-06-03T21:00:00"/>
  </r>
  <r>
    <x v="1"/>
    <x v="1"/>
    <x v="1"/>
    <x v="24"/>
    <n v="15000"/>
    <n v="1325274"/>
    <d v="2001-06-01T08:37:02"/>
    <s v="Dynegy Marketing and Trade"/>
    <x v="0"/>
    <x v="0"/>
    <x v="0"/>
    <x v="1"/>
    <s v="US Gas Phy Fwd Firm &lt; or = 1Mo "/>
    <s v="US Gas Phy       APC/ANR WillCo          02-04Jun01      USD/MM"/>
    <n v="5000"/>
    <m/>
    <x v="0"/>
    <x v="1"/>
    <x v="0"/>
    <n v="3.7187000000000001"/>
    <s v="MAXFIELD"/>
    <s v="PMIMS"/>
    <s v="ENA - IM MKT Central CG"/>
    <x v="8"/>
    <x v="1"/>
    <n v="823615"/>
    <d v="2001-06-02T21:00:00"/>
  </r>
  <r>
    <x v="1"/>
    <x v="1"/>
    <x v="1"/>
    <x v="24"/>
    <n v="15000"/>
    <n v="1325276"/>
    <d v="2001-06-01T08:37:04"/>
    <s v="Coast Energy Group, a division of Cornerstone Propane, L.P."/>
    <x v="0"/>
    <x v="0"/>
    <x v="0"/>
    <x v="1"/>
    <s v="US Gas Phy Fwd Firm &lt; or = 1Mo "/>
    <s v="US Gas Phy       TGT Z-SL                02-04Jun01      USD/MM"/>
    <m/>
    <n v="5000"/>
    <x v="0"/>
    <x v="1"/>
    <x v="0"/>
    <n v="3.645"/>
    <s v="buckdiers"/>
    <s v="SPEREIR"/>
    <s v="ENA-IM NE GULF2"/>
    <x v="8"/>
    <x v="1"/>
    <n v="823616"/>
    <d v="2001-06-02T21:00:00"/>
  </r>
  <r>
    <x v="0"/>
    <x v="1"/>
    <x v="1"/>
    <x v="24"/>
    <n v="15000"/>
    <n v="1325277"/>
    <d v="2001-06-01T08:37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7"/>
    <s v="rhoughton"/>
    <s v="CCLARK5"/>
    <s v="EC - IM Canada BC"/>
    <x v="8"/>
    <x v="8"/>
    <n v="823617"/>
    <d v="2001-06-02T21:00:00"/>
  </r>
  <r>
    <x v="0"/>
    <x v="1"/>
    <x v="1"/>
    <x v="24"/>
    <n v="30000"/>
    <n v="1325279"/>
    <d v="2001-06-01T08:37:06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EPMELPcjs"/>
    <s v="MCUILLA"/>
    <s v="ENA - IM Ontario"/>
    <x v="8"/>
    <x v="1"/>
    <n v="823619"/>
    <d v="2001-06-02T21:00:00"/>
  </r>
  <r>
    <x v="1"/>
    <x v="1"/>
    <x v="1"/>
    <x v="24"/>
    <n v="15000"/>
    <n v="1325278"/>
    <d v="2001-06-01T08:37:0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MIDCONT1"/>
    <s v="TDONOHO"/>
    <s v="ENA - IM Central Gulf"/>
    <x v="8"/>
    <x v="1"/>
    <n v="823618"/>
    <d v="2001-06-02T21:00:00"/>
  </r>
  <r>
    <x v="0"/>
    <x v="1"/>
    <x v="1"/>
    <x v="24"/>
    <n v="30000"/>
    <n v="1325280"/>
    <d v="2001-06-01T08:37:12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EPMELPcjs"/>
    <s v="MCUILLA"/>
    <s v="ENA - IM Ontario"/>
    <x v="8"/>
    <x v="1"/>
    <n v="823620"/>
    <d v="2001-06-02T21:00:00"/>
  </r>
  <r>
    <x v="0"/>
    <x v="1"/>
    <x v="1"/>
    <x v="24"/>
    <n v="15000"/>
    <n v="1325281"/>
    <d v="2001-06-01T08:37:13"/>
    <s v="PG&amp;E Energy Trading, Canada Corporation"/>
    <x v="0"/>
    <x v="0"/>
    <x v="0"/>
    <x v="1"/>
    <s v="CAN Gas Phy Fwd Firm West &lt; or = 1Mo"/>
    <s v="CAN Gas Phy      Hntgdn                  02-04Jun01      USD/MM"/>
    <n v="5000"/>
    <m/>
    <x v="0"/>
    <x v="1"/>
    <x v="0"/>
    <n v="3.0449999999999999"/>
    <s v="NADEAUBRAD"/>
    <s v="CCLARK5"/>
    <s v="EC - IM Canada BC"/>
    <x v="8"/>
    <x v="8"/>
    <n v="823621"/>
    <d v="2001-06-02T21:00:00"/>
  </r>
  <r>
    <x v="1"/>
    <x v="1"/>
    <x v="1"/>
    <x v="24"/>
    <n v="15000"/>
    <n v="1325282"/>
    <d v="2001-06-01T08:37:15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Standsse"/>
    <s v="KSTEVEN"/>
    <s v="ENA-IM Mid Central South"/>
    <x v="8"/>
    <x v="1"/>
    <n v="823622"/>
    <d v="2001-06-02T21:00:00"/>
  </r>
  <r>
    <x v="0"/>
    <x v="1"/>
    <x v="1"/>
    <x v="24"/>
    <n v="30000"/>
    <n v="1325283"/>
    <d v="2001-06-01T08:37:17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25"/>
    <d v="2001-06-02T21:00:00"/>
  </r>
  <r>
    <x v="1"/>
    <x v="1"/>
    <x v="1"/>
    <x v="24"/>
    <n v="30000"/>
    <n v="1325284"/>
    <d v="2001-06-01T08:37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YJACKSON"/>
    <s v="SPEREIR"/>
    <s v="ENA-IM NE GULF2"/>
    <x v="8"/>
    <x v="1"/>
    <n v="823623"/>
    <d v="2001-06-02T21:00:00"/>
  </r>
  <r>
    <x v="1"/>
    <x v="1"/>
    <x v="1"/>
    <x v="24"/>
    <n v="15000"/>
    <n v="1325286"/>
    <d v="2001-06-01T08:37:18"/>
    <s v="Texex Energy Partners Ltd."/>
    <x v="0"/>
    <x v="0"/>
    <x v="0"/>
    <x v="1"/>
    <s v="US Gas Phy Fwd Firm &lt; or = 1Mo "/>
    <s v="US Gas Phy       TENN 800                02-04Jun01      USD/MM"/>
    <m/>
    <n v="5000"/>
    <x v="0"/>
    <x v="1"/>
    <x v="0"/>
    <n v="3.5474999999999999"/>
    <s v="texexener"/>
    <s v="SNEAL"/>
    <s v="ENA-IM NE GULF3"/>
    <x v="8"/>
    <x v="1"/>
    <n v="823624"/>
    <d v="2001-06-02T21:00:00"/>
  </r>
  <r>
    <x v="1"/>
    <x v="1"/>
    <x v="0"/>
    <x v="1"/>
    <n v="155000"/>
    <n v="1325287"/>
    <d v="2001-06-01T08:37:21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85"/>
    <s v="ADM46266"/>
    <s v="JARNOLD"/>
    <s v="NG-Price"/>
    <x v="1"/>
    <x v="1"/>
    <s v="VD9011.1"/>
    <d v="2001-07-01T21:00:00"/>
  </r>
  <r>
    <x v="1"/>
    <x v="1"/>
    <x v="1"/>
    <x v="24"/>
    <n v="15000"/>
    <n v="1325288"/>
    <d v="2001-06-01T08:37:26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627"/>
    <d v="2001-06-02T21:00:00"/>
  </r>
  <r>
    <x v="0"/>
    <x v="1"/>
    <x v="1"/>
    <x v="24"/>
    <n v="20619"/>
    <n v="1325291"/>
    <d v="2001-06-01T08:37:30"/>
    <s v="Coral Energy Canada Inc."/>
    <x v="0"/>
    <x v="0"/>
    <x v="0"/>
    <x v="1"/>
    <s v="CAN Gas Phy Fwd Firm East &lt; or = 1Mo"/>
    <s v="CAN Gas Phy      Dawn                    02-04Jun01      USD/MM"/>
    <n v="6873"/>
    <m/>
    <x v="0"/>
    <x v="1"/>
    <x v="0"/>
    <n v="3.9049999999999998"/>
    <s v="shane2001"/>
    <s v="MCUILLA"/>
    <s v="ENA - IM Ontario"/>
    <x v="8"/>
    <x v="1"/>
    <n v="823629"/>
    <d v="2001-06-02T21:00:00"/>
  </r>
  <r>
    <x v="1"/>
    <x v="1"/>
    <x v="0"/>
    <x v="1"/>
    <n v="155000"/>
    <n v="1325293"/>
    <d v="2001-06-01T08:37:38"/>
    <s v="Cook Inlet Energy Supply L.L.C."/>
    <x v="0"/>
    <x v="0"/>
    <x v="0"/>
    <x v="1"/>
    <s v="US Gas Fin Swap"/>
    <s v="US Gas Swap      Nymex                   Jul01           USD/MM"/>
    <n v="5000"/>
    <m/>
    <x v="0"/>
    <x v="1"/>
    <x v="0"/>
    <n v="3.85"/>
    <s v="EASTDESK7"/>
    <s v="JARNOLD"/>
    <s v="NG-Price"/>
    <x v="1"/>
    <x v="1"/>
    <s v="VD9013.1"/>
    <d v="2001-07-01T21:00:00"/>
  </r>
  <r>
    <x v="1"/>
    <x v="1"/>
    <x v="1"/>
    <x v="24"/>
    <n v="7953"/>
    <n v="1325294"/>
    <d v="2001-06-01T08:37:38"/>
    <s v="Wisconsin Gas Company"/>
    <x v="0"/>
    <x v="0"/>
    <x v="0"/>
    <x v="1"/>
    <s v="US Gas Phy Fwd Firm &lt; or = 1Mo "/>
    <s v="US Gas Phy       Mich Con                02-04Jun01      USD/MM"/>
    <n v="2651"/>
    <m/>
    <x v="0"/>
    <x v="1"/>
    <x v="0"/>
    <n v="3.91"/>
    <s v="JFuller99"/>
    <s v="JWILLI13"/>
    <s v="ENA - IM Mkt Central MICH"/>
    <x v="8"/>
    <x v="1"/>
    <n v="823631"/>
    <d v="2001-06-02T21:00:00"/>
  </r>
  <r>
    <x v="0"/>
    <x v="1"/>
    <x v="1"/>
    <x v="24"/>
    <n v="30000"/>
    <n v="1325295"/>
    <d v="2001-06-01T08:37:39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32"/>
    <d v="2001-06-02T21:00:00"/>
  </r>
  <r>
    <x v="1"/>
    <x v="1"/>
    <x v="1"/>
    <x v="24"/>
    <n v="8547"/>
    <n v="1325296"/>
    <d v="2001-06-01T08:37:41"/>
    <s v="Reliant Energy Services, Inc."/>
    <x v="0"/>
    <x v="0"/>
    <x v="0"/>
    <x v="1"/>
    <s v="US Gas Phy Fwd Firm &lt; or = 1Mo "/>
    <s v="US Gas Phy       NNG Demarc              02-04Jun01      USD/MM"/>
    <n v="2849"/>
    <m/>
    <x v="0"/>
    <x v="1"/>
    <x v="0"/>
    <n v="3.5225"/>
    <s v="jeffwelch"/>
    <s v="KSTEVEN"/>
    <s v="ENA-IM Mid Central South"/>
    <x v="8"/>
    <x v="1"/>
    <n v="823634"/>
    <d v="2001-06-02T21:00:00"/>
  </r>
  <r>
    <x v="1"/>
    <x v="1"/>
    <x v="1"/>
    <x v="24"/>
    <n v="30000"/>
    <n v="1325297"/>
    <d v="2001-06-01T08:37:4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HEATHERW"/>
    <s v="MLENHAR"/>
    <s v="ENA - IM West"/>
    <x v="8"/>
    <x v="1"/>
    <n v="823635"/>
    <d v="2001-06-02T21:00:00"/>
  </r>
  <r>
    <x v="1"/>
    <x v="1"/>
    <x v="1"/>
    <x v="24"/>
    <n v="15000"/>
    <n v="1325298"/>
    <d v="2001-06-01T08:37:45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jeffwelch"/>
    <s v="KSTEVEN"/>
    <s v="ENA-IM Mid Central South"/>
    <x v="8"/>
    <x v="1"/>
    <n v="823636"/>
    <d v="2001-06-02T21:00:00"/>
  </r>
  <r>
    <x v="1"/>
    <x v="1"/>
    <x v="1"/>
    <x v="24"/>
    <n v="15000"/>
    <n v="1325300"/>
    <d v="2001-06-01T08:37:47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637"/>
    <d v="2001-06-02T21:00:00"/>
  </r>
  <r>
    <x v="1"/>
    <x v="1"/>
    <x v="1"/>
    <x v="24"/>
    <n v="15000"/>
    <n v="1325304"/>
    <d v="2001-06-01T08:37:5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jeffwelch"/>
    <s v="KSTEVEN"/>
    <s v="ENA-IM Mid Central South"/>
    <x v="8"/>
    <x v="1"/>
    <n v="823638"/>
    <d v="2001-06-02T21:00:00"/>
  </r>
  <r>
    <x v="1"/>
    <x v="1"/>
    <x v="1"/>
    <x v="24"/>
    <n v="30000"/>
    <n v="1325303"/>
    <d v="2001-06-01T08:37:56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3639"/>
    <d v="2001-06-02T21:00:00"/>
  </r>
  <r>
    <x v="1"/>
    <x v="1"/>
    <x v="1"/>
    <x v="24"/>
    <n v="15000"/>
    <n v="1325305"/>
    <d v="2001-06-01T08:37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1"/>
    <s v="kendalleas"/>
    <s v="KSTEVEN"/>
    <s v="ENA-IM Mid Central South"/>
    <x v="8"/>
    <x v="1"/>
    <n v="823640"/>
    <d v="2001-06-02T21:00:00"/>
  </r>
  <r>
    <x v="1"/>
    <x v="1"/>
    <x v="1"/>
    <x v="24"/>
    <n v="30000"/>
    <n v="1325306"/>
    <d v="2001-06-01T08:38:0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641"/>
    <d v="2001-06-02T21:00:00"/>
  </r>
  <r>
    <x v="1"/>
    <x v="1"/>
    <x v="1"/>
    <x v="24"/>
    <n v="15000"/>
    <n v="1325307"/>
    <d v="2001-06-01T08:38:0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jeffwelch"/>
    <s v="KSTEVEN"/>
    <s v="ENA-IM Mid Central South"/>
    <x v="8"/>
    <x v="1"/>
    <n v="823642"/>
    <d v="2001-06-02T21:00:00"/>
  </r>
  <r>
    <x v="1"/>
    <x v="1"/>
    <x v="1"/>
    <x v="5"/>
    <n v="58000"/>
    <n v="1325308"/>
    <d v="2001-06-01T08:38:01"/>
    <s v="Mirant Americas Energy Marketing, L.P."/>
    <x v="0"/>
    <x v="0"/>
    <x v="0"/>
    <x v="1"/>
    <s v="US Gas Phy Fwd Firm &lt; or = 1Mo "/>
    <s v="US Gas Phy       TCO Pool                02-30Jun01      USD/MM"/>
    <m/>
    <n v="2000"/>
    <x v="0"/>
    <x v="1"/>
    <x v="0"/>
    <n v="3.89"/>
    <s v="gregt00001"/>
    <s v="JHODGE2"/>
    <s v="ENA-IM ME TCO"/>
    <x v="8"/>
    <x v="1"/>
    <n v="823647"/>
    <d v="2001-06-02T21:00:00"/>
  </r>
  <r>
    <x v="1"/>
    <x v="1"/>
    <x v="1"/>
    <x v="24"/>
    <n v="30000"/>
    <n v="1325311"/>
    <d v="2001-06-01T08:3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ADM90884"/>
    <s v="ARING"/>
    <s v="ENA-IM NE GULF1"/>
    <x v="8"/>
    <x v="1"/>
    <n v="823644"/>
    <d v="2001-06-02T21:00:00"/>
  </r>
  <r>
    <x v="0"/>
    <x v="1"/>
    <x v="1"/>
    <x v="24"/>
    <n v="15000"/>
    <n v="1325312"/>
    <d v="2001-06-01T08:38:04"/>
    <s v="El Paso Merchant Energy, L.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1"/>
    <s v="EPMELPcjs"/>
    <s v="MCUILLA"/>
    <s v="ENA - IM Ontario"/>
    <x v="8"/>
    <x v="1"/>
    <n v="823645"/>
    <d v="2001-06-02T21:00:00"/>
  </r>
  <r>
    <x v="1"/>
    <x v="1"/>
    <x v="1"/>
    <x v="24"/>
    <n v="15000"/>
    <n v="1325313"/>
    <d v="2001-06-01T08:38:0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274999999999999"/>
    <s v="lwilliams"/>
    <s v="KSTEVEN"/>
    <s v="ENA-IM Mid Central South"/>
    <x v="8"/>
    <x v="1"/>
    <n v="823646"/>
    <d v="2001-06-02T21:00:00"/>
  </r>
  <r>
    <x v="1"/>
    <x v="1"/>
    <x v="1"/>
    <x v="24"/>
    <n v="15000"/>
    <n v="1325314"/>
    <d v="2001-06-01T08:38:0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MIDCONT4"/>
    <s v="KSTEVEN"/>
    <s v="ENA-IM Mid Central South"/>
    <x v="8"/>
    <x v="1"/>
    <n v="823648"/>
    <d v="2001-06-02T21:00:00"/>
  </r>
  <r>
    <x v="1"/>
    <x v="1"/>
    <x v="1"/>
    <x v="24"/>
    <n v="15000"/>
    <n v="1325315"/>
    <d v="2001-06-01T08:38:08"/>
    <s v="EnergyUSA-TPC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timothym"/>
    <s v="VPIMENOV"/>
    <s v="ENA-IM ME NEW YORK"/>
    <x v="8"/>
    <x v="1"/>
    <n v="823649"/>
    <d v="2001-06-02T21:00:00"/>
  </r>
  <r>
    <x v="1"/>
    <x v="1"/>
    <x v="1"/>
    <x v="24"/>
    <n v="30000"/>
    <n v="1325316"/>
    <d v="2001-06-01T08:38:09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25"/>
    <s v="kimnorman"/>
    <s v="SPEREIR"/>
    <s v="ENA-IM NE GULF2"/>
    <x v="8"/>
    <x v="1"/>
    <n v="823650"/>
    <d v="2001-06-02T21:00:00"/>
  </r>
  <r>
    <x v="0"/>
    <x v="1"/>
    <x v="1"/>
    <x v="24"/>
    <n v="15000"/>
    <n v="1325317"/>
    <d v="2001-06-01T08:38:11"/>
    <s v="PanCanadian Petroleum Limited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"/>
    <s v="E0003432"/>
    <s v="MCUILLA"/>
    <s v="ENA - IM Ontario"/>
    <x v="8"/>
    <x v="1"/>
    <n v="823651"/>
    <d v="2001-06-02T21:00:00"/>
  </r>
  <r>
    <x v="1"/>
    <x v="1"/>
    <x v="1"/>
    <x v="24"/>
    <n v="15000"/>
    <n v="1325318"/>
    <d v="2001-06-01T08:38:11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024999999999999"/>
    <s v="schwalbach"/>
    <s v="KSTEVEN"/>
    <s v="ENA-IM Mid Central South"/>
    <x v="8"/>
    <x v="1"/>
    <n v="823652"/>
    <d v="2001-06-02T21:00:00"/>
  </r>
  <r>
    <x v="1"/>
    <x v="1"/>
    <x v="1"/>
    <x v="24"/>
    <n v="30000"/>
    <n v="1325319"/>
    <d v="2001-06-01T08:38:12"/>
    <s v="Occidental Energy Marketing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fishmongr"/>
    <s v="PMIMS"/>
    <s v="ENA - IM MKT Central CG"/>
    <x v="8"/>
    <x v="1"/>
    <n v="823653"/>
    <d v="2001-06-02T21:00:00"/>
  </r>
  <r>
    <x v="0"/>
    <x v="0"/>
    <x v="0"/>
    <x v="0"/>
    <n v="20"/>
    <n v="1325323"/>
    <d v="2001-06-01T08:38:1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3885"/>
    <m/>
  </r>
  <r>
    <x v="1"/>
    <x v="1"/>
    <x v="0"/>
    <x v="25"/>
    <n v="1230000"/>
    <n v="1325322"/>
    <d v="2001-06-01T08:38:13"/>
    <s v="Aquila Risk Management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QUILA1003"/>
    <s v="GSTOREY"/>
    <s v="FT-ONTARIO"/>
    <x v="1"/>
    <x v="1"/>
    <s v="VD9017.1"/>
    <d v="2001-07-01T00:00:00"/>
  </r>
  <r>
    <x v="1"/>
    <x v="1"/>
    <x v="1"/>
    <x v="24"/>
    <n v="15000"/>
    <n v="1325321"/>
    <d v="2001-06-01T08:38:13"/>
    <s v="Sempra Energy Trading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shawnmaz"/>
    <s v="VPIMENOV"/>
    <s v="ENA-IM ME NEW YORK"/>
    <x v="8"/>
    <x v="1"/>
    <n v="823654"/>
    <d v="2001-06-02T21:00:00"/>
  </r>
  <r>
    <x v="1"/>
    <x v="1"/>
    <x v="1"/>
    <x v="24"/>
    <n v="15000"/>
    <n v="1325324"/>
    <d v="2001-06-01T08:38:15"/>
    <s v="Reliant Energy Servi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274999999999999"/>
    <s v="lwilliams"/>
    <s v="KSTEVEN"/>
    <s v="ENA-IM Mid Central South"/>
    <x v="8"/>
    <x v="1"/>
    <n v="823656"/>
    <d v="2001-06-02T21:00:00"/>
  </r>
  <r>
    <x v="1"/>
    <x v="2"/>
    <x v="1"/>
    <x v="0"/>
    <n v="50"/>
    <n v="1325325"/>
    <d v="2001-06-01T08:38:16"/>
    <s v="NRG Power Marketing Inc."/>
    <x v="4"/>
    <x v="1"/>
    <x v="0"/>
    <x v="2"/>
    <s v="US East Power Phy Fwd Firm"/>
    <s v="US Pwr Phy Firm  NEPOOL Peak             04Jun01         USD/MWh"/>
    <m/>
    <n v="50"/>
    <x v="0"/>
    <x v="2"/>
    <x v="0"/>
    <n v="39.25"/>
    <s v="NepoolDesk"/>
    <s v="PBRODER"/>
    <s v="ST-New England"/>
    <x v="7"/>
    <x v="7"/>
    <n v="629411.1"/>
    <d v="2001-06-04T21:00:00"/>
  </r>
  <r>
    <x v="1"/>
    <x v="1"/>
    <x v="0"/>
    <x v="26"/>
    <n v="377500"/>
    <n v="1325327"/>
    <d v="2001-06-01T08:38:17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549999999999999"/>
    <s v="JOHNNYMAC"/>
    <s v="JARNOLD"/>
    <s v="NG-Price"/>
    <x v="1"/>
    <x v="1"/>
    <s v="VD9018.1"/>
    <d v="2001-11-01T00:00:00"/>
  </r>
  <r>
    <x v="1"/>
    <x v="1"/>
    <x v="1"/>
    <x v="24"/>
    <n v="13923"/>
    <n v="1325326"/>
    <d v="2001-06-01T08:38:17"/>
    <s v="Sempra Energy Trading Corp."/>
    <x v="0"/>
    <x v="0"/>
    <x v="0"/>
    <x v="1"/>
    <s v="US Gas Phy Fwd Firm &lt; or = 1Mo "/>
    <s v="US Gas Phy       EP Blanco Avg           02-04Jun01      USD/MM"/>
    <n v="4641"/>
    <m/>
    <x v="0"/>
    <x v="1"/>
    <x v="0"/>
    <n v="2.6"/>
    <s v="alexstant"/>
    <s v="TKUYKEN"/>
    <s v="ENA - IM West"/>
    <x v="8"/>
    <x v="1"/>
    <n v="823657"/>
    <d v="2001-06-02T21:00:00"/>
  </r>
  <r>
    <x v="1"/>
    <x v="1"/>
    <x v="1"/>
    <x v="24"/>
    <n v="15000"/>
    <n v="1325329"/>
    <d v="2001-06-01T08:38:20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449999999999999"/>
    <s v="kiethbourg"/>
    <s v="TDONOHO"/>
    <s v="ENA - IM Central Gulf"/>
    <x v="8"/>
    <x v="1"/>
    <n v="823658"/>
    <d v="2001-06-02T21:00:00"/>
  </r>
  <r>
    <x v="1"/>
    <x v="1"/>
    <x v="1"/>
    <x v="24"/>
    <n v="15000"/>
    <n v="1325330"/>
    <d v="2001-06-01T08:38:21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2"/>
    <s v="ADM90884"/>
    <s v="KSTEVEN"/>
    <s v="ENA-IM Mid Central South"/>
    <x v="8"/>
    <x v="1"/>
    <n v="823659"/>
    <d v="2001-06-02T21:00:00"/>
  </r>
  <r>
    <x v="0"/>
    <x v="1"/>
    <x v="1"/>
    <x v="5"/>
    <n v="290000"/>
    <n v="1325331"/>
    <d v="2001-06-01T08:38:24"/>
    <s v="Dynegy Canada Inc.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049999999999998"/>
    <s v="DAROOKIE"/>
    <s v="MCUILLA"/>
    <s v="ENA - IM Ontario"/>
    <x v="8"/>
    <x v="1"/>
    <n v="823660"/>
    <d v="2001-06-02T21:00:00"/>
  </r>
  <r>
    <x v="0"/>
    <x v="1"/>
    <x v="1"/>
    <x v="24"/>
    <n v="30000"/>
    <n v="1325334"/>
    <d v="2001-06-01T08:38:2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661"/>
    <d v="2001-06-02T21:00:00"/>
  </r>
  <r>
    <x v="1"/>
    <x v="1"/>
    <x v="1"/>
    <x v="24"/>
    <n v="30000"/>
    <n v="1325332"/>
    <d v="2001-06-01T08:38:2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KENTRADES1"/>
    <s v="TDONOHO"/>
    <s v="ENA - IM Central Gulf"/>
    <x v="8"/>
    <x v="1"/>
    <n v="823662"/>
    <d v="2001-06-02T21:00:00"/>
  </r>
  <r>
    <x v="1"/>
    <x v="1"/>
    <x v="1"/>
    <x v="24"/>
    <n v="30000"/>
    <n v="1325336"/>
    <d v="2001-06-01T08:38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25000000000002"/>
    <s v="KFLOVELESS"/>
    <s v="TDONOHO"/>
    <s v="ENA - IM Central Gulf"/>
    <x v="8"/>
    <x v="1"/>
    <n v="823664"/>
    <d v="2001-06-02T21:00:00"/>
  </r>
  <r>
    <x v="1"/>
    <x v="1"/>
    <x v="1"/>
    <x v="24"/>
    <n v="12750"/>
    <n v="1325335"/>
    <d v="2001-06-01T08:38:26"/>
    <s v="Texex Energy Partners Ltd."/>
    <x v="0"/>
    <x v="0"/>
    <x v="0"/>
    <x v="1"/>
    <s v="US Gas Phy Fwd Firm &lt; or = 1Mo "/>
    <s v="US Gas Phy       TENN 500                02-04Jun01      USD/MM"/>
    <m/>
    <n v="4250"/>
    <x v="0"/>
    <x v="1"/>
    <x v="0"/>
    <n v="3.5649999999999999"/>
    <s v="texexener"/>
    <s v="SNEAL"/>
    <s v="ENA-IM NE GULF3"/>
    <x v="8"/>
    <x v="1"/>
    <n v="823663"/>
    <d v="2001-06-02T21:00:00"/>
  </r>
  <r>
    <x v="1"/>
    <x v="1"/>
    <x v="0"/>
    <x v="1"/>
    <n v="620000"/>
    <n v="1325337"/>
    <d v="2001-06-01T08:38:2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"/>
    <s v="EPMELPjrc"/>
    <s v="JARNOLD"/>
    <s v="NG-Price"/>
    <x v="1"/>
    <x v="1"/>
    <s v="VD9021.1"/>
    <d v="2001-07-01T21:00:00"/>
  </r>
  <r>
    <x v="1"/>
    <x v="1"/>
    <x v="1"/>
    <x v="24"/>
    <n v="46443"/>
    <n v="1325338"/>
    <d v="2001-06-01T08:38:28"/>
    <s v="EnergyUSA - Appalachian Corp"/>
    <x v="0"/>
    <x v="0"/>
    <x v="0"/>
    <x v="1"/>
    <s v="US Gas Phy Fwd Firm &lt; or = 1Mo "/>
    <s v="US Gas Phy       TCO Pool                02-04Jun01      USD/MM"/>
    <n v="15481"/>
    <m/>
    <x v="0"/>
    <x v="1"/>
    <x v="0"/>
    <n v="3.8"/>
    <s v="tmeyers1"/>
    <s v="JHODGE2"/>
    <s v="ENA-IM ME TCO"/>
    <x v="8"/>
    <x v="1"/>
    <n v="823665"/>
    <d v="2001-06-02T21:00:00"/>
  </r>
  <r>
    <x v="1"/>
    <x v="1"/>
    <x v="1"/>
    <x v="24"/>
    <n v="15000"/>
    <n v="1325339"/>
    <d v="2001-06-01T08:38:29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125000000000002"/>
    <s v="Standsse"/>
    <s v="KSTEVEN"/>
    <s v="ENA-IM Mid Central South"/>
    <x v="8"/>
    <x v="1"/>
    <n v="823666"/>
    <d v="2001-06-02T21:00:00"/>
  </r>
  <r>
    <x v="1"/>
    <x v="1"/>
    <x v="1"/>
    <x v="24"/>
    <n v="30000"/>
    <n v="1325341"/>
    <d v="2001-06-01T08:38:31"/>
    <s v="Virginia Power Energy Marketing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024999999999999"/>
    <s v="GREGHHHH"/>
    <s v="KSTEVEN"/>
    <s v="ENA-IM Mid Central South"/>
    <x v="8"/>
    <x v="1"/>
    <n v="823667"/>
    <d v="2001-06-02T21:00:00"/>
  </r>
  <r>
    <x v="1"/>
    <x v="1"/>
    <x v="0"/>
    <x v="25"/>
    <n v="615000"/>
    <n v="1325342"/>
    <d v="2001-06-01T08:38:3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449999999999998"/>
    <s v="aepes214"/>
    <s v="JARNOLD"/>
    <s v="NG-Price"/>
    <x v="1"/>
    <x v="1"/>
    <s v="VD9022.1"/>
    <d v="2001-07-01T00:00:00"/>
  </r>
  <r>
    <x v="1"/>
    <x v="2"/>
    <x v="0"/>
    <x v="0"/>
    <n v="50"/>
    <n v="1325343"/>
    <d v="2001-06-01T08:38:35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413.1"/>
    <d v="2001-06-04T21:00:00"/>
  </r>
  <r>
    <x v="1"/>
    <x v="2"/>
    <x v="1"/>
    <x v="7"/>
    <n v="750"/>
    <n v="1325344"/>
    <d v="2001-06-01T08:38:39"/>
    <s v="BP Energy Company"/>
    <x v="0"/>
    <x v="0"/>
    <x v="0"/>
    <x v="2"/>
    <s v="US West Power Phy Fwd Firm"/>
    <s v="US Pwr Phy Firm  PALVE Peak              Sep01           USD/MWh"/>
    <n v="25"/>
    <m/>
    <x v="0"/>
    <x v="2"/>
    <x v="0"/>
    <n v="195"/>
    <s v="Biggsbyron"/>
    <s v="MMOTLEY"/>
    <s v="ST-SW"/>
    <x v="7"/>
    <x v="7"/>
    <n v="629414.1"/>
    <d v="2001-09-01T21:00:00"/>
  </r>
  <r>
    <x v="1"/>
    <x v="1"/>
    <x v="1"/>
    <x v="24"/>
    <n v="15000"/>
    <n v="1325345"/>
    <d v="2001-06-01T08:38:4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150000000000001"/>
    <s v="jeffwelch"/>
    <s v="KSTEVEN"/>
    <s v="ENA-IM Mid Central South"/>
    <x v="8"/>
    <x v="1"/>
    <n v="823668"/>
    <d v="2001-06-02T21:00:00"/>
  </r>
  <r>
    <x v="1"/>
    <x v="1"/>
    <x v="1"/>
    <x v="24"/>
    <n v="15000"/>
    <n v="1325346"/>
    <d v="2001-06-01T08:38:41"/>
    <s v="Virginia Power Energy Marketing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GREGHHHH"/>
    <s v="KSTEVEN"/>
    <s v="ENA-IM Mid Central South"/>
    <x v="8"/>
    <x v="1"/>
    <n v="823669"/>
    <d v="2001-06-02T21:00:00"/>
  </r>
  <r>
    <x v="1"/>
    <x v="1"/>
    <x v="1"/>
    <x v="24"/>
    <n v="3300"/>
    <n v="1325347"/>
    <d v="2001-06-01T08:38:42"/>
    <s v="Mirant Americas Energy Marketing, L.P."/>
    <x v="0"/>
    <x v="0"/>
    <x v="0"/>
    <x v="1"/>
    <s v="US Gas Phy Fwd Firm &lt; or = 1Mo "/>
    <s v="US Gas Phy       EP Blanco Avg           02-04Jun01      USD/MM"/>
    <m/>
    <n v="1100"/>
    <x v="0"/>
    <x v="1"/>
    <x v="0"/>
    <n v="2.65"/>
    <s v="jfh00001"/>
    <s v="TKUYKEN"/>
    <s v="ENA - IM West"/>
    <x v="8"/>
    <x v="1"/>
    <n v="823670"/>
    <d v="2001-06-02T21:00:00"/>
  </r>
  <r>
    <x v="1"/>
    <x v="1"/>
    <x v="1"/>
    <x v="24"/>
    <n v="15000"/>
    <n v="1325348"/>
    <d v="2001-06-01T08:38:42"/>
    <s v="ONEOK Energy Marketing and Trading Company, L.P."/>
    <x v="0"/>
    <x v="0"/>
    <x v="0"/>
    <x v="1"/>
    <s v="US Gas Phy Fwd Firm &lt; or = 1Mo "/>
    <s v="US Gas Phy       NNG Demarc              02-04Jun01      USD/MM"/>
    <n v="5000"/>
    <m/>
    <x v="0"/>
    <x v="1"/>
    <x v="0"/>
    <n v="3.4950000000000001"/>
    <s v="STVDIXON"/>
    <s v="KSTEVEN"/>
    <s v="ENA-IM Mid Central South"/>
    <x v="8"/>
    <x v="1"/>
    <n v="823671"/>
    <d v="2001-06-02T21:00:00"/>
  </r>
  <r>
    <x v="1"/>
    <x v="1"/>
    <x v="0"/>
    <x v="5"/>
    <n v="145000"/>
    <n v="1325349"/>
    <d v="2001-06-01T08:38:43"/>
    <s v="Texaco Natural Gas Inc."/>
    <x v="0"/>
    <x v="0"/>
    <x v="0"/>
    <x v="1"/>
    <s v="US Gas Fin Swap"/>
    <s v="US Gas Daily     COL Onshore             02-30Jun01      USD/MM"/>
    <m/>
    <n v="5000"/>
    <x v="0"/>
    <x v="1"/>
    <x v="0"/>
    <n v="3.6850000000000001"/>
    <s v="WARNERTODD"/>
    <s v="SBRAWNE"/>
    <s v="FT-East"/>
    <x v="1"/>
    <x v="1"/>
    <s v="VD9024.1"/>
    <d v="2001-06-02T21:00:00"/>
  </r>
  <r>
    <x v="1"/>
    <x v="1"/>
    <x v="1"/>
    <x v="24"/>
    <n v="10383"/>
    <n v="1325350"/>
    <d v="2001-06-01T08:38:48"/>
    <s v="Dynegy Marketing and Trade"/>
    <x v="0"/>
    <x v="0"/>
    <x v="0"/>
    <x v="1"/>
    <s v="US Gas Phy Fwd Firm &lt; or = 1Mo "/>
    <s v="US Gas Phy       Consumers Pwr           02-04Jun01      USD/MM"/>
    <m/>
    <n v="3461"/>
    <x v="0"/>
    <x v="1"/>
    <x v="0"/>
    <n v="3.8849999999999998"/>
    <s v="MAXFIELD"/>
    <s v="JWILLI13"/>
    <s v="ENA - IM Mkt Central MICH"/>
    <x v="8"/>
    <x v="1"/>
    <n v="823672"/>
    <d v="2001-06-02T21:00:00"/>
  </r>
  <r>
    <x v="1"/>
    <x v="1"/>
    <x v="1"/>
    <x v="24"/>
    <n v="15000"/>
    <n v="1325351"/>
    <d v="2001-06-01T08:38:4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schwalbach"/>
    <s v="KSTEVEN"/>
    <s v="ENA-IM Mid Central South"/>
    <x v="8"/>
    <x v="1"/>
    <n v="823673"/>
    <d v="2001-06-02T21:00:00"/>
  </r>
  <r>
    <x v="1"/>
    <x v="1"/>
    <x v="1"/>
    <x v="24"/>
    <n v="30000"/>
    <n v="1325352"/>
    <d v="2001-06-01T08:38:5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274999999999999"/>
    <s v="MIDCONT2"/>
    <s v="TDONOHO"/>
    <s v="ENA - IM Central Gulf"/>
    <x v="8"/>
    <x v="1"/>
    <n v="823674"/>
    <d v="2001-06-02T21:00:00"/>
  </r>
  <r>
    <x v="1"/>
    <x v="1"/>
    <x v="1"/>
    <x v="24"/>
    <n v="30000"/>
    <n v="1325353"/>
    <d v="2001-06-01T08:38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675"/>
    <d v="2001-06-02T21:00:00"/>
  </r>
  <r>
    <x v="1"/>
    <x v="1"/>
    <x v="1"/>
    <x v="24"/>
    <n v="15000"/>
    <n v="1325355"/>
    <d v="2001-06-01T08:38:52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WAYNEPIVEC"/>
    <s v="JWILLI13"/>
    <s v="ENA - IM Mkt Central MICH"/>
    <x v="8"/>
    <x v="1"/>
    <n v="823677"/>
    <d v="2001-06-02T21:00:00"/>
  </r>
  <r>
    <x v="1"/>
    <x v="1"/>
    <x v="1"/>
    <x v="24"/>
    <n v="15000"/>
    <n v="1325354"/>
    <d v="2001-06-01T08:38:5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4975000000000001"/>
    <s v="schwalbach"/>
    <s v="KSTEVEN"/>
    <s v="ENA-IM Mid Central South"/>
    <x v="8"/>
    <x v="1"/>
    <n v="823676"/>
    <d v="2001-06-02T21:00:00"/>
  </r>
  <r>
    <x v="1"/>
    <x v="1"/>
    <x v="0"/>
    <x v="5"/>
    <n v="290000"/>
    <n v="1325356"/>
    <d v="2001-06-01T08:38:53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jimgoetz"/>
    <s v="PKEAVEY"/>
    <s v="G-DAILY-EST"/>
    <x v="1"/>
    <x v="1"/>
    <s v="VD9025.1"/>
    <d v="2001-06-02T21:00:00"/>
  </r>
  <r>
    <x v="1"/>
    <x v="1"/>
    <x v="1"/>
    <x v="24"/>
    <n v="15000"/>
    <n v="1325359"/>
    <d v="2001-06-01T08:38:54"/>
    <s v="Williams Energy Marketing &amp; Trading Company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frankfield"/>
    <s v="MLENHAR"/>
    <s v="ENA - IM West"/>
    <x v="8"/>
    <x v="1"/>
    <n v="823680"/>
    <d v="2001-06-02T21:00:00"/>
  </r>
  <r>
    <x v="1"/>
    <x v="1"/>
    <x v="1"/>
    <x v="24"/>
    <n v="30000"/>
    <n v="1325358"/>
    <d v="2001-06-01T08:38:54"/>
    <s v="CMS Marketing, Services and Trading Company"/>
    <x v="0"/>
    <x v="0"/>
    <x v="0"/>
    <x v="1"/>
    <s v="US Gas Phy Fwd Firm &lt; or = 1Mo "/>
    <s v="US Gas Phy       Trunkline WLA           02-04Jun01      USD/MM"/>
    <n v="10000"/>
    <m/>
    <x v="0"/>
    <x v="1"/>
    <x v="0"/>
    <n v="3.5649999999999999"/>
    <s v="MELISSA1"/>
    <s v="TDONOHO"/>
    <s v="ENA - IM Central Gulf"/>
    <x v="8"/>
    <x v="1"/>
    <n v="823678"/>
    <d v="2001-06-02T21:00:00"/>
  </r>
  <r>
    <x v="1"/>
    <x v="1"/>
    <x v="1"/>
    <x v="24"/>
    <n v="30000"/>
    <n v="1325357"/>
    <d v="2001-06-01T08:38:54"/>
    <s v="PanCanadian Energy Service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7"/>
    <s v="pces5155"/>
    <s v="ARING"/>
    <s v="ENA-IM NE GULF1"/>
    <x v="8"/>
    <x v="1"/>
    <n v="823679"/>
    <d v="2001-06-02T21:00:00"/>
  </r>
  <r>
    <x v="1"/>
    <x v="2"/>
    <x v="1"/>
    <x v="3"/>
    <n v="12"/>
    <n v="1325360"/>
    <d v="2001-06-01T08:38:56"/>
    <s v="El Paso Merchant Energy, L.P."/>
    <x v="0"/>
    <x v="0"/>
    <x v="0"/>
    <x v="2"/>
    <s v="US West Power Phy Fwd CAISO"/>
    <s v="US Pwr Phy CAISO SP15 OffPk odd-lot      03-04Jun01      USD/MWh"/>
    <m/>
    <n v="6"/>
    <x v="0"/>
    <x v="2"/>
    <x v="0"/>
    <n v="61"/>
    <s v="epmepNLA"/>
    <s v="JMORRIS4"/>
    <s v="ST-CA"/>
    <x v="7"/>
    <x v="7"/>
    <n v="629415.1"/>
    <d v="2001-06-03T21:00:00"/>
  </r>
  <r>
    <x v="1"/>
    <x v="1"/>
    <x v="1"/>
    <x v="24"/>
    <n v="30000"/>
    <n v="1325361"/>
    <d v="2001-06-01T08:38:5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681"/>
    <d v="2001-06-02T21:00:00"/>
  </r>
  <r>
    <x v="1"/>
    <x v="1"/>
    <x v="1"/>
    <x v="24"/>
    <n v="15000"/>
    <n v="1325362"/>
    <d v="2001-06-01T08:39:00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5"/>
    <s v="DAVSMITH"/>
    <s v="JTHOLT"/>
    <s v="ENA - IM West"/>
    <x v="8"/>
    <x v="1"/>
    <n v="823682"/>
    <d v="2001-06-02T21:00:00"/>
  </r>
  <r>
    <x v="1"/>
    <x v="1"/>
    <x v="1"/>
    <x v="24"/>
    <n v="30000"/>
    <n v="1325363"/>
    <d v="2001-06-01T08:39:03"/>
    <s v="Coral Energy Resources, L.P."/>
    <x v="0"/>
    <x v="0"/>
    <x v="0"/>
    <x v="1"/>
    <s v="US Gas Phy Fwd Firm &lt; or = 1Mo "/>
    <s v="US Gas Phy       TGT Z-SL                02-04Jun01      USD/MM"/>
    <n v="10000"/>
    <m/>
    <x v="0"/>
    <x v="1"/>
    <x v="0"/>
    <n v="3.62"/>
    <s v="sdusterp"/>
    <s v="SPEREIR"/>
    <s v="ENA-IM NE GULF2"/>
    <x v="8"/>
    <x v="1"/>
    <n v="823683"/>
    <d v="2001-06-02T21:00:00"/>
  </r>
  <r>
    <x v="0"/>
    <x v="1"/>
    <x v="1"/>
    <x v="24"/>
    <n v="15000"/>
    <n v="1325365"/>
    <d v="2001-06-01T08:39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1"/>
    <s v="rhoughton"/>
    <s v="CCLARK5"/>
    <s v="EC - IM Canada BC"/>
    <x v="8"/>
    <x v="8"/>
    <n v="823687"/>
    <d v="2001-06-02T21:00:00"/>
  </r>
  <r>
    <x v="1"/>
    <x v="1"/>
    <x v="1"/>
    <x v="24"/>
    <n v="15000"/>
    <n v="1325364"/>
    <d v="2001-06-01T08:39:05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MikeBucher"/>
    <s v="MLENHAR"/>
    <s v="ENA - IM West"/>
    <x v="8"/>
    <x v="1"/>
    <n v="823685"/>
    <d v="2001-06-02T21:00:00"/>
  </r>
  <r>
    <x v="1"/>
    <x v="1"/>
    <x v="1"/>
    <x v="24"/>
    <n v="15000"/>
    <n v="1325366"/>
    <d v="2001-06-01T08:39:0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86"/>
    <d v="2001-06-02T21:00:00"/>
  </r>
  <r>
    <x v="1"/>
    <x v="1"/>
    <x v="1"/>
    <x v="24"/>
    <n v="10302"/>
    <n v="1325367"/>
    <d v="2001-06-01T08:39:07"/>
    <s v="Mirant Americas Energy Marketing, L.P."/>
    <x v="0"/>
    <x v="0"/>
    <x v="0"/>
    <x v="1"/>
    <s v="US Gas Phy Fwd Firm &lt; or = 1Mo "/>
    <s v="US Gas Phy       Opal                    02-04Jun01      USD/MM"/>
    <m/>
    <n v="3434"/>
    <x v="0"/>
    <x v="1"/>
    <x v="0"/>
    <n v="2.61"/>
    <s v="MARKGRAM01"/>
    <s v="SSOUTH"/>
    <s v="ENA - IM West"/>
    <x v="8"/>
    <x v="1"/>
    <n v="823688"/>
    <d v="2001-06-02T21:00:00"/>
  </r>
  <r>
    <x v="1"/>
    <x v="1"/>
    <x v="1"/>
    <x v="24"/>
    <n v="30000"/>
    <n v="1325368"/>
    <d v="2001-06-01T08:39:07"/>
    <s v="Cinergy Marketing &amp; Trading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WAYNEPIVEC"/>
    <s v="PMIMS"/>
    <s v="ENA - IM MKT Central CG"/>
    <x v="8"/>
    <x v="1"/>
    <n v="823689"/>
    <d v="2001-06-02T21:00:00"/>
  </r>
  <r>
    <x v="1"/>
    <x v="1"/>
    <x v="1"/>
    <x v="24"/>
    <n v="30000"/>
    <n v="1325369"/>
    <d v="2001-06-01T08:39:08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62000000000002"/>
    <s v="KURTISWOOD"/>
    <s v="PMIMS"/>
    <s v="ENA - IM MKT Central CG"/>
    <x v="8"/>
    <x v="1"/>
    <n v="823690"/>
    <d v="2001-06-02T21:00:00"/>
  </r>
  <r>
    <x v="0"/>
    <x v="0"/>
    <x v="0"/>
    <x v="0"/>
    <n v="20"/>
    <n v="1325372"/>
    <d v="2001-06-01T08:39:1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63887"/>
    <m/>
  </r>
  <r>
    <x v="0"/>
    <x v="1"/>
    <x v="1"/>
    <x v="8"/>
    <n v="2300000"/>
    <n v="1325370"/>
    <d v="2001-06-01T08:39:10"/>
    <s v="Axia Energy Europe Limited"/>
    <x v="0"/>
    <x v="0"/>
    <x v="0"/>
    <x v="1"/>
    <s v="UK Gas Phy Fwd NBP"/>
    <s v="UK Gas Phy       NBP                     Oct-Dec01       p/th"/>
    <n v="25000"/>
    <m/>
    <x v="0"/>
    <x v="5"/>
    <x v="3"/>
    <n v="24.6"/>
    <s v="paulcoode"/>
    <s v="AFAIRLE"/>
    <s v="Non Affiliate Gas Book"/>
    <x v="4"/>
    <x v="3"/>
    <n v="105917"/>
    <d v="2001-10-01T00:00:00"/>
  </r>
  <r>
    <x v="1"/>
    <x v="1"/>
    <x v="1"/>
    <x v="24"/>
    <n v="15000"/>
    <n v="1325371"/>
    <d v="2001-06-01T08:39:10"/>
    <s v="PG&amp;E Energy Trading-Gas Corporation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georgede"/>
    <s v="RGAY"/>
    <s v="ENA - IM West"/>
    <x v="8"/>
    <x v="1"/>
    <n v="823691"/>
    <d v="2001-06-02T21:00:00"/>
  </r>
  <r>
    <x v="1"/>
    <x v="1"/>
    <x v="1"/>
    <x v="24"/>
    <n v="30000"/>
    <n v="1325373"/>
    <d v="2001-06-01T08:39:12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3692"/>
    <d v="2001-06-02T21:00:00"/>
  </r>
  <r>
    <x v="1"/>
    <x v="1"/>
    <x v="0"/>
    <x v="25"/>
    <n v="615000"/>
    <n v="1325374"/>
    <d v="2001-06-01T08:39:1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3.95"/>
    <s v="robpitts"/>
    <s v="JARNOLD"/>
    <s v="NG-Price"/>
    <x v="1"/>
    <x v="1"/>
    <s v="VD9026.1"/>
    <d v="2001-07-01T00:00:00"/>
  </r>
  <r>
    <x v="0"/>
    <x v="1"/>
    <x v="1"/>
    <x v="10"/>
    <n v="2250000"/>
    <n v="1325375"/>
    <d v="2001-06-01T08:39:14"/>
    <s v="Axia Energy Europe Limited"/>
    <x v="0"/>
    <x v="0"/>
    <x v="0"/>
    <x v="1"/>
    <s v="UK Gas Phy Fwd NBP"/>
    <s v="UK Gas Phy       NBP                     Jan-Mar02       p/th"/>
    <n v="25000"/>
    <m/>
    <x v="0"/>
    <x v="5"/>
    <x v="3"/>
    <n v="26.35"/>
    <s v="ajobajob"/>
    <s v="AFAIRLE"/>
    <s v="Non Affiliate Gas Book"/>
    <x v="4"/>
    <x v="3"/>
    <n v="105918"/>
    <d v="2002-01-01T00:00:00"/>
  </r>
  <r>
    <x v="0"/>
    <x v="1"/>
    <x v="1"/>
    <x v="24"/>
    <n v="15000"/>
    <n v="1325376"/>
    <d v="2001-06-01T08:39:1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350000000000001"/>
    <s v="ADM96017"/>
    <s v="CCLARK5"/>
    <s v="EC - IM Canada BC"/>
    <x v="8"/>
    <x v="8"/>
    <n v="823693"/>
    <d v="2001-06-02T21:00:00"/>
  </r>
  <r>
    <x v="1"/>
    <x v="1"/>
    <x v="1"/>
    <x v="24"/>
    <n v="14922"/>
    <n v="1325377"/>
    <d v="2001-06-01T08:39:19"/>
    <s v="Engage Energy Canada L.P."/>
    <x v="0"/>
    <x v="0"/>
    <x v="0"/>
    <x v="1"/>
    <s v="US Gas Phy Fwd Firm &lt; or = 1Mo "/>
    <s v="US Gas Phy       Trunkline ELA           02-04Jun01      USD/MM"/>
    <m/>
    <n v="4974"/>
    <x v="0"/>
    <x v="1"/>
    <x v="0"/>
    <n v="3.5150000000000001"/>
    <s v="kendalleas"/>
    <s v="TDONOHO"/>
    <s v="ENA - IM Central Gulf"/>
    <x v="8"/>
    <x v="1"/>
    <n v="823694"/>
    <d v="2001-06-02T21:00:00"/>
  </r>
  <r>
    <x v="1"/>
    <x v="1"/>
    <x v="1"/>
    <x v="24"/>
    <n v="15000"/>
    <n v="1325380"/>
    <d v="2001-06-01T08:39:20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GMAGEE01"/>
    <s v="MLENHAR"/>
    <s v="ENA - IM West"/>
    <x v="8"/>
    <x v="1"/>
    <n v="823695"/>
    <d v="2001-06-02T21:00:00"/>
  </r>
  <r>
    <x v="1"/>
    <x v="2"/>
    <x v="0"/>
    <x v="11"/>
    <n v="250"/>
    <n v="1325379"/>
    <d v="2001-06-01T08:39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2.5"/>
    <s v="jjohnson"/>
    <s v="GGUPTA"/>
    <s v="ST-New England"/>
    <x v="7"/>
    <x v="1"/>
    <n v="629417.1"/>
    <d v="2001-06-11T21:00:00"/>
  </r>
  <r>
    <x v="1"/>
    <x v="1"/>
    <x v="1"/>
    <x v="24"/>
    <n v="15000"/>
    <n v="1325383"/>
    <d v="2001-06-01T08:39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97"/>
    <d v="2001-06-02T21:00:00"/>
  </r>
  <r>
    <x v="1"/>
    <x v="1"/>
    <x v="1"/>
    <x v="24"/>
    <n v="30000"/>
    <n v="1325382"/>
    <d v="2001-06-01T08:39:21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kimnorman"/>
    <s v="SPEREIR"/>
    <s v="ENA-IM NE GULF2"/>
    <x v="8"/>
    <x v="1"/>
    <n v="823696"/>
    <d v="2001-06-02T21:00:00"/>
  </r>
  <r>
    <x v="1"/>
    <x v="1"/>
    <x v="1"/>
    <x v="24"/>
    <n v="3300"/>
    <n v="1325385"/>
    <d v="2001-06-01T08:39:22"/>
    <s v="Western Gas Resources, Inc."/>
    <x v="0"/>
    <x v="0"/>
    <x v="0"/>
    <x v="1"/>
    <s v="US Gas Phy Fwd Firm &lt; or = 1Mo "/>
    <s v="US Gas Phy       Cheyenne Hub            02-04Jun01      USD/MM"/>
    <m/>
    <n v="1100"/>
    <x v="0"/>
    <x v="1"/>
    <x v="0"/>
    <n v="2.63"/>
    <s v="RICKALLEN"/>
    <s v="JREITME"/>
    <s v="ENA - IM Denver"/>
    <x v="8"/>
    <x v="1"/>
    <n v="823699"/>
    <d v="2001-06-02T21:00:00"/>
  </r>
  <r>
    <x v="1"/>
    <x v="1"/>
    <x v="1"/>
    <x v="24"/>
    <n v="15000"/>
    <n v="1325384"/>
    <d v="2001-06-01T08:39:22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698"/>
    <d v="2001-06-02T21:00:00"/>
  </r>
  <r>
    <x v="1"/>
    <x v="1"/>
    <x v="1"/>
    <x v="24"/>
    <n v="30000"/>
    <n v="1325386"/>
    <d v="2001-06-01T08:39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15"/>
    <s v="ADM05933"/>
    <s v="VPIMENOV"/>
    <s v="ENA-IM ME NEW YORK"/>
    <x v="8"/>
    <x v="1"/>
    <n v="823700"/>
    <d v="2001-06-02T21:00:00"/>
  </r>
  <r>
    <x v="1"/>
    <x v="1"/>
    <x v="0"/>
    <x v="25"/>
    <n v="615000"/>
    <n v="1325387"/>
    <d v="2001-06-01T08:39:2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550000000000001"/>
    <s v="aepes214"/>
    <s v="JARNOLD"/>
    <s v="NG-Price"/>
    <x v="1"/>
    <x v="1"/>
    <s v="VD9028.1"/>
    <d v="2001-07-01T00:00:00"/>
  </r>
  <r>
    <x v="1"/>
    <x v="1"/>
    <x v="0"/>
    <x v="5"/>
    <n v="290000"/>
    <n v="1325388"/>
    <d v="2001-06-01T08:39:26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9029.1"/>
    <d v="2001-06-02T21:00:00"/>
  </r>
  <r>
    <x v="1"/>
    <x v="1"/>
    <x v="1"/>
    <x v="24"/>
    <n v="30000"/>
    <n v="1325389"/>
    <d v="2001-06-01T08:39:27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01"/>
    <d v="2001-06-02T21:00:00"/>
  </r>
  <r>
    <x v="1"/>
    <x v="1"/>
    <x v="1"/>
    <x v="24"/>
    <n v="15000"/>
    <n v="1325391"/>
    <d v="2001-06-01T08:39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3702"/>
    <d v="2001-06-02T21:00:00"/>
  </r>
  <r>
    <x v="1"/>
    <x v="1"/>
    <x v="1"/>
    <x v="24"/>
    <n v="30000"/>
    <n v="1325390"/>
    <d v="2001-06-01T08:39:28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jayknobl"/>
    <s v="SPEREIR"/>
    <s v="ENA-IM NE GULF2"/>
    <x v="8"/>
    <x v="1"/>
    <n v="823703"/>
    <d v="2001-06-02T21:00:00"/>
  </r>
  <r>
    <x v="1"/>
    <x v="1"/>
    <x v="1"/>
    <x v="24"/>
    <n v="15000"/>
    <n v="1325392"/>
    <d v="2001-06-01T08:39:32"/>
    <s v="Arizona Public Service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4"/>
    <s v="ROBKEHOE"/>
    <s v="RGAY"/>
    <s v="ENA - IM West"/>
    <x v="8"/>
    <x v="1"/>
    <n v="823704"/>
    <d v="2001-06-02T21:00:00"/>
  </r>
  <r>
    <x v="1"/>
    <x v="1"/>
    <x v="1"/>
    <x v="24"/>
    <n v="15000"/>
    <n v="1325393"/>
    <d v="2001-06-01T08:39:3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3705"/>
    <d v="2001-06-02T21:00:00"/>
  </r>
  <r>
    <x v="1"/>
    <x v="1"/>
    <x v="1"/>
    <x v="24"/>
    <n v="15000"/>
    <n v="1325394"/>
    <d v="2001-06-01T08:39:34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2"/>
    <s v="MikeBucher"/>
    <s v="MLENHAR"/>
    <s v="ENA - IM West"/>
    <x v="8"/>
    <x v="1"/>
    <n v="823706"/>
    <d v="2001-06-02T21:00:00"/>
  </r>
  <r>
    <x v="1"/>
    <x v="1"/>
    <x v="1"/>
    <x v="24"/>
    <n v="15000"/>
    <n v="1325395"/>
    <d v="2001-06-01T08:39:35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4950000000000001"/>
    <s v="aepes201"/>
    <s v="TDONOHO"/>
    <s v="ENA - IM Central Gulf"/>
    <x v="8"/>
    <x v="1"/>
    <n v="823707"/>
    <d v="2001-06-02T21:00:00"/>
  </r>
  <r>
    <x v="1"/>
    <x v="1"/>
    <x v="1"/>
    <x v="24"/>
    <n v="30000"/>
    <n v="1325396"/>
    <d v="2001-06-01T08:39:36"/>
    <s v="Enron Energy Services, Inc."/>
    <x v="0"/>
    <x v="0"/>
    <x v="0"/>
    <x v="1"/>
    <s v="US Gas Phy Fwd Firm &lt; or = 1Mo "/>
    <s v="US Gas Phy       PGT Malin               02-04Jun01      USD/MM"/>
    <m/>
    <n v="10000"/>
    <x v="0"/>
    <x v="1"/>
    <x v="0"/>
    <n v="3.3"/>
    <s v="SHIREMAN"/>
    <s v="MLENHAR"/>
    <s v="ENA - IM West"/>
    <x v="8"/>
    <x v="1"/>
    <n v="823709"/>
    <d v="2001-06-02T21:00:00"/>
  </r>
  <r>
    <x v="1"/>
    <x v="1"/>
    <x v="1"/>
    <x v="24"/>
    <n v="30000"/>
    <n v="1325397"/>
    <d v="2001-06-01T08:39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62000000000002"/>
    <s v="aepes206"/>
    <s v="PMIMS"/>
    <s v="ENA - IM MKT Central CG"/>
    <x v="8"/>
    <x v="1"/>
    <n v="823710"/>
    <d v="2001-06-02T21:00:00"/>
  </r>
  <r>
    <x v="1"/>
    <x v="1"/>
    <x v="1"/>
    <x v="24"/>
    <n v="30000"/>
    <n v="1325398"/>
    <d v="2001-06-01T08:39:37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DM37846"/>
    <s v="SPEREIR"/>
    <s v="ENA-IM NE GULF2"/>
    <x v="8"/>
    <x v="1"/>
    <n v="823711"/>
    <d v="2001-06-02T21:00:00"/>
  </r>
  <r>
    <x v="1"/>
    <x v="1"/>
    <x v="1"/>
    <x v="24"/>
    <n v="15000"/>
    <n v="1325400"/>
    <d v="2001-06-01T08:39:44"/>
    <s v="Tractebe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DAVSMITH"/>
    <s v="MLENHAR"/>
    <s v="ENA - IM West"/>
    <x v="8"/>
    <x v="1"/>
    <n v="823712"/>
    <d v="2001-06-02T21:00:00"/>
  </r>
  <r>
    <x v="1"/>
    <x v="1"/>
    <x v="1"/>
    <x v="24"/>
    <n v="30000"/>
    <n v="1325401"/>
    <d v="2001-06-01T08:39:46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713"/>
    <d v="2001-06-02T21:00:00"/>
  </r>
  <r>
    <x v="1"/>
    <x v="1"/>
    <x v="1"/>
    <x v="24"/>
    <n v="30000"/>
    <n v="1325402"/>
    <d v="2001-06-01T08:39:4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aepes206"/>
    <s v="PMIMS"/>
    <s v="ENA - IM MKT Central CG"/>
    <x v="8"/>
    <x v="1"/>
    <n v="823714"/>
    <d v="2001-06-02T21:00:00"/>
  </r>
  <r>
    <x v="0"/>
    <x v="0"/>
    <x v="0"/>
    <x v="0"/>
    <n v="10"/>
    <n v="1325403"/>
    <d v="2001-06-01T08:39:51"/>
    <s v="Marc Rich Investment Ltd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ADM44077"/>
    <s v="ATURNER"/>
    <s v="Enron Metals Trading System"/>
    <x v="0"/>
    <x v="0"/>
    <n v="2163889"/>
    <m/>
  </r>
  <r>
    <x v="0"/>
    <x v="1"/>
    <x v="1"/>
    <x v="24"/>
    <n v="15000"/>
    <n v="1325406"/>
    <d v="2001-06-01T08:39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"/>
    <s v="rhoughton"/>
    <s v="CCLARK5"/>
    <s v="EC - IM Canada BC"/>
    <x v="8"/>
    <x v="8"/>
    <n v="823717"/>
    <d v="2001-06-02T21:00:00"/>
  </r>
  <r>
    <x v="1"/>
    <x v="1"/>
    <x v="1"/>
    <x v="24"/>
    <n v="15000"/>
    <n v="1325404"/>
    <d v="2001-06-01T08:39:52"/>
    <s v="Engage Energy Canada L.P."/>
    <x v="0"/>
    <x v="0"/>
    <x v="0"/>
    <x v="1"/>
    <s v="US Gas Phy Fwd Firm &lt; or = 1Mo "/>
    <s v="US Gas Phy       Trunkline ELA           02-04Jun01      USD/MM"/>
    <m/>
    <n v="5000"/>
    <x v="0"/>
    <x v="1"/>
    <x v="0"/>
    <n v="3.49"/>
    <s v="kendalleas"/>
    <s v="TDONOHO"/>
    <s v="ENA - IM Central Gulf"/>
    <x v="8"/>
    <x v="1"/>
    <n v="823716"/>
    <d v="2001-06-02T21:00:00"/>
  </r>
  <r>
    <x v="1"/>
    <x v="1"/>
    <x v="1"/>
    <x v="24"/>
    <n v="30000"/>
    <n v="1325407"/>
    <d v="2001-06-01T08:39:55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"/>
    <s v="MIDCONT2"/>
    <s v="TDONOHO"/>
    <s v="ENA - IM Central Gulf"/>
    <x v="8"/>
    <x v="1"/>
    <n v="823718"/>
    <d v="2001-06-02T21:00:00"/>
  </r>
  <r>
    <x v="1"/>
    <x v="1"/>
    <x v="1"/>
    <x v="24"/>
    <n v="30000"/>
    <n v="1325408"/>
    <d v="2001-06-01T08:39:57"/>
    <s v="Enron Energy Services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05"/>
    <s v="SHIREMAN"/>
    <s v="MLENHAR"/>
    <s v="ENA - IM West"/>
    <x v="8"/>
    <x v="1"/>
    <n v="823719"/>
    <d v="2001-06-02T21:00:00"/>
  </r>
  <r>
    <x v="1"/>
    <x v="1"/>
    <x v="1"/>
    <x v="25"/>
    <n v="430500"/>
    <n v="1325409"/>
    <d v="2001-06-01T08:39:58"/>
    <s v="CoEnergy Trading Company"/>
    <x v="0"/>
    <x v="0"/>
    <x v="0"/>
    <x v="1"/>
    <s v="US Gas Phy Index Firm &gt;1Mo&lt;1Yr"/>
    <s v="US Gas Phy Index Consumers NL1           Jul-Oct01       USD/MM"/>
    <m/>
    <n v="3500"/>
    <x v="0"/>
    <x v="1"/>
    <x v="0"/>
    <n v="0.13"/>
    <s v="PANNONE12"/>
    <s v="GSTOREY"/>
    <s v="ENA - IM Mkt Central MICH"/>
    <x v="8"/>
    <x v="1"/>
    <s v="VD9032.1 / 823723"/>
    <d v="2001-07-01T00:00:00"/>
  </r>
  <r>
    <x v="1"/>
    <x v="1"/>
    <x v="1"/>
    <x v="24"/>
    <n v="4782"/>
    <n v="1325412"/>
    <d v="2001-06-01T08:39:59"/>
    <s v="Highland Energy Company"/>
    <x v="0"/>
    <x v="0"/>
    <x v="0"/>
    <x v="1"/>
    <s v="US Gas Phy Fwd Firm &lt; or = 1Mo "/>
    <s v="US Gas Phy       TENN 800                02-04Jun01      USD/MM"/>
    <n v="1594"/>
    <m/>
    <x v="0"/>
    <x v="1"/>
    <x v="0"/>
    <n v="3.5425"/>
    <s v="ADM86284"/>
    <s v="SNEAL"/>
    <s v="ENA-IM NE GULF3"/>
    <x v="8"/>
    <x v="1"/>
    <n v="823720"/>
    <d v="2001-06-02T21:00:00"/>
  </r>
  <r>
    <x v="0"/>
    <x v="1"/>
    <x v="1"/>
    <x v="24"/>
    <n v="15000"/>
    <n v="1325413"/>
    <d v="2001-06-01T08:40:00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449999999999999"/>
    <s v="DBARRETT"/>
    <s v="CCLARK5"/>
    <s v="EC - IM Canada BC"/>
    <x v="8"/>
    <x v="8"/>
    <n v="823721"/>
    <d v="2001-06-02T21:00:00"/>
  </r>
  <r>
    <x v="0"/>
    <x v="1"/>
    <x v="1"/>
    <x v="24"/>
    <n v="30000"/>
    <n v="1325414"/>
    <d v="2001-06-01T08:40:01"/>
    <s v="Sempra Energy Trading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95"/>
    <s v="ASTORFER"/>
    <s v="MCUILLA"/>
    <s v="ENA - IM Ontario"/>
    <x v="8"/>
    <x v="1"/>
    <n v="823722"/>
    <d v="2001-06-02T21:00:00"/>
  </r>
  <r>
    <x v="1"/>
    <x v="1"/>
    <x v="1"/>
    <x v="24"/>
    <n v="15000"/>
    <n v="1325415"/>
    <d v="2001-06-01T08:40:0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"/>
    <s v="bbharleyp"/>
    <s v="JPARKS"/>
    <s v="ENA - IM Katy"/>
    <x v="8"/>
    <x v="1"/>
    <n v="823724"/>
    <d v="2001-06-02T21:00:00"/>
  </r>
  <r>
    <x v="1"/>
    <x v="1"/>
    <x v="1"/>
    <x v="24"/>
    <n v="30000"/>
    <n v="1325417"/>
    <d v="2001-06-01T08:40:10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26"/>
    <d v="2001-06-02T21:00:00"/>
  </r>
  <r>
    <x v="1"/>
    <x v="1"/>
    <x v="1"/>
    <x v="24"/>
    <n v="15000"/>
    <n v="1325418"/>
    <d v="2001-06-01T08:40:10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"/>
    <s v="bbharleyp"/>
    <s v="JPARKS"/>
    <s v="ENA - IM Katy"/>
    <x v="8"/>
    <x v="1"/>
    <n v="823728"/>
    <d v="2001-06-02T21:00:00"/>
  </r>
  <r>
    <x v="1"/>
    <x v="1"/>
    <x v="1"/>
    <x v="24"/>
    <n v="15000"/>
    <n v="1325420"/>
    <d v="2001-06-01T08:40:11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2.9"/>
    <s v="brendanc"/>
    <s v="MLENHAR"/>
    <s v="ENA - IM West"/>
    <x v="8"/>
    <x v="1"/>
    <n v="823727"/>
    <d v="2001-06-02T21:00:00"/>
  </r>
  <r>
    <x v="1"/>
    <x v="1"/>
    <x v="1"/>
    <x v="24"/>
    <n v="30000"/>
    <n v="1325423"/>
    <d v="2001-06-01T08:40:13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31"/>
    <d v="2001-06-02T21:00:00"/>
  </r>
  <r>
    <x v="1"/>
    <x v="1"/>
    <x v="1"/>
    <x v="24"/>
    <n v="15000"/>
    <n v="1325421"/>
    <d v="2001-06-01T08:40:13"/>
    <s v="Coral Energy Resources, L.P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amdizona"/>
    <s v="MLENHAR"/>
    <s v="ENA - IM West"/>
    <x v="8"/>
    <x v="1"/>
    <n v="823729"/>
    <d v="2001-06-02T21:00:00"/>
  </r>
  <r>
    <x v="1"/>
    <x v="1"/>
    <x v="1"/>
    <x v="24"/>
    <n v="30000"/>
    <n v="1325422"/>
    <d v="2001-06-01T08:40:13"/>
    <s v="EnergyUSA-TPC Corp."/>
    <x v="0"/>
    <x v="0"/>
    <x v="0"/>
    <x v="1"/>
    <s v="US Gas Phy Fwd Firm &lt; or = 1Mo "/>
    <s v="US Gas Phy       TENN Z-0                02-04Jun01      USD/MM"/>
    <m/>
    <n v="10000"/>
    <x v="0"/>
    <x v="1"/>
    <x v="0"/>
    <n v="3.5249999999999999"/>
    <s v="jgriffiths"/>
    <s v="SNEAL"/>
    <s v="ENA-IM NE GULF3"/>
    <x v="8"/>
    <x v="1"/>
    <n v="823730"/>
    <d v="2001-06-02T21:00:00"/>
  </r>
  <r>
    <x v="1"/>
    <x v="1"/>
    <x v="1"/>
    <x v="24"/>
    <n v="15000"/>
    <n v="1325424"/>
    <d v="2001-06-01T08:40:14"/>
    <s v="Barrett Resources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ARRETT4"/>
    <s v="SSOUTH"/>
    <s v="ENA - IM West"/>
    <x v="8"/>
    <x v="1"/>
    <n v="823732"/>
    <d v="2001-06-02T21:00:00"/>
  </r>
  <r>
    <x v="1"/>
    <x v="1"/>
    <x v="1"/>
    <x v="24"/>
    <n v="30000"/>
    <n v="1325425"/>
    <d v="2001-06-01T08:40:16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ADM48146"/>
    <s v="ARING"/>
    <s v="ENA-IM NE GULF1"/>
    <x v="8"/>
    <x v="1"/>
    <n v="823733"/>
    <d v="2001-06-02T21:00:00"/>
  </r>
  <r>
    <x v="1"/>
    <x v="2"/>
    <x v="1"/>
    <x v="20"/>
    <n v="1300"/>
    <n v="1325426"/>
    <d v="2001-06-01T08:40:17"/>
    <s v="Constellation Power Source, Inc."/>
    <x v="0"/>
    <x v="0"/>
    <x v="0"/>
    <x v="2"/>
    <s v="US East Power Phy Fwd Firm"/>
    <s v="US Pwr Phy Firm  NEPOOL Peak             05-30Jun01      USD/MWh"/>
    <m/>
    <n v="50"/>
    <x v="0"/>
    <x v="2"/>
    <x v="0"/>
    <n v="48.5"/>
    <s v="cdplante"/>
    <s v="PBRODER"/>
    <s v="ST-New England"/>
    <x v="7"/>
    <x v="7"/>
    <n v="629418.1"/>
    <d v="2001-06-05T21:00:00"/>
  </r>
  <r>
    <x v="1"/>
    <x v="1"/>
    <x v="1"/>
    <x v="24"/>
    <n v="15000"/>
    <n v="1325427"/>
    <d v="2001-06-01T08:40:24"/>
    <s v="Duke Energy Trading and Marketing, L.L.C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SLCJIMMC"/>
    <s v="MLENHAR"/>
    <s v="ENA - IM West"/>
    <x v="8"/>
    <x v="1"/>
    <n v="823735"/>
    <d v="2001-06-02T21:00:00"/>
  </r>
  <r>
    <x v="1"/>
    <x v="1"/>
    <x v="1"/>
    <x v="24"/>
    <n v="30000"/>
    <n v="1325428"/>
    <d v="2001-06-01T08:40:24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35"/>
    <s v="KEVINLEGG"/>
    <s v="JTHOLT"/>
    <s v="ENA - IM West"/>
    <x v="8"/>
    <x v="1"/>
    <n v="823736"/>
    <d v="2001-06-02T21:00:00"/>
  </r>
  <r>
    <x v="0"/>
    <x v="1"/>
    <x v="1"/>
    <x v="10"/>
    <n v="2250000"/>
    <n v="1325429"/>
    <d v="2001-06-01T08:40:26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.4"/>
    <s v="bahram11"/>
    <s v="AFAIRLE"/>
    <s v="Non Affiliate Gas Book"/>
    <x v="4"/>
    <x v="3"/>
    <n v="105919"/>
    <d v="2002-01-01T00:00:00"/>
  </r>
  <r>
    <x v="1"/>
    <x v="1"/>
    <x v="1"/>
    <x v="24"/>
    <n v="30000"/>
    <n v="1325430"/>
    <d v="2001-06-01T08:40:28"/>
    <s v="NUI Energy Brokers, Inc."/>
    <x v="0"/>
    <x v="0"/>
    <x v="0"/>
    <x v="1"/>
    <s v="US Gas Phy Fwd Firm &lt; or = 1Mo "/>
    <s v="US Gas Phy       TranscoZ6NNY            02-04Jun01      USD/MM"/>
    <n v="10000"/>
    <m/>
    <x v="0"/>
    <x v="1"/>
    <x v="0"/>
    <n v="3.895"/>
    <s v="ADM08578"/>
    <s v="VPIMENOV"/>
    <s v="ENA-IM ME NEW YORK"/>
    <x v="8"/>
    <x v="1"/>
    <n v="823737"/>
    <d v="2001-06-02T21:00:00"/>
  </r>
  <r>
    <x v="1"/>
    <x v="1"/>
    <x v="0"/>
    <x v="1"/>
    <n v="620000"/>
    <n v="1325431"/>
    <d v="2001-06-01T08:40:29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86"/>
    <s v="ritanagle"/>
    <s v="JARNOLD"/>
    <s v="NG-Price"/>
    <x v="1"/>
    <x v="1"/>
    <s v="VD9034.1"/>
    <d v="2001-07-01T21:00:00"/>
  </r>
  <r>
    <x v="1"/>
    <x v="1"/>
    <x v="0"/>
    <x v="5"/>
    <n v="145000"/>
    <n v="1325432"/>
    <d v="2001-06-01T08:40:36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"/>
    <s v="jennypoo"/>
    <s v="MLENHAR"/>
    <s v="West-Perm"/>
    <x v="1"/>
    <x v="1"/>
    <s v="VD9035.1"/>
    <d v="2001-06-02T21:00:00"/>
  </r>
  <r>
    <x v="0"/>
    <x v="1"/>
    <x v="1"/>
    <x v="24"/>
    <n v="30000"/>
    <n v="1325433"/>
    <d v="2001-06-01T08:40:37"/>
    <s v="Nexen Marketing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8"/>
    <s v="BBRADLEY"/>
    <s v="MCUILLA"/>
    <s v="ENA - IM Ontario"/>
    <x v="8"/>
    <x v="1"/>
    <n v="823738"/>
    <d v="2001-06-02T21:00:00"/>
  </r>
  <r>
    <x v="1"/>
    <x v="1"/>
    <x v="1"/>
    <x v="24"/>
    <n v="30000"/>
    <n v="1325434"/>
    <d v="2001-06-01T08:40:38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1999999999999993"/>
    <s v="KEVINLEGG"/>
    <s v="JTHOLT"/>
    <s v="ENA - IM West"/>
    <x v="8"/>
    <x v="1"/>
    <n v="823739"/>
    <d v="2001-06-02T21:00:00"/>
  </r>
  <r>
    <x v="1"/>
    <x v="1"/>
    <x v="1"/>
    <x v="24"/>
    <n v="10353"/>
    <n v="1325436"/>
    <d v="2001-06-01T08:40:39"/>
    <s v="Coast Energy Canada, Inc."/>
    <x v="0"/>
    <x v="0"/>
    <x v="0"/>
    <x v="1"/>
    <s v="US Gas Phy Fwd Firm &lt; or = 1Mo "/>
    <s v="US Gas Phy       PGT Malin               02-04Jun01      USD/MM"/>
    <m/>
    <n v="3451"/>
    <x v="0"/>
    <x v="1"/>
    <x v="0"/>
    <n v="3.1"/>
    <s v="EOL3PTREE"/>
    <s v="MLENHAR"/>
    <s v="ENA - IM West"/>
    <x v="8"/>
    <x v="1"/>
    <n v="823740"/>
    <d v="2001-06-02T21:00:00"/>
  </r>
  <r>
    <x v="1"/>
    <x v="1"/>
    <x v="1"/>
    <x v="24"/>
    <n v="15000"/>
    <n v="1325437"/>
    <d v="2001-06-01T08:40:45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HEATHERW"/>
    <s v="MLENHAR"/>
    <s v="ENA - IM West"/>
    <x v="8"/>
    <x v="1"/>
    <n v="823742"/>
    <d v="2001-06-02T21:00:00"/>
  </r>
  <r>
    <x v="0"/>
    <x v="1"/>
    <x v="1"/>
    <x v="24"/>
    <n v="30000"/>
    <n v="1325438"/>
    <d v="2001-06-01T08:40:49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743"/>
    <d v="2001-06-01T21:00:00"/>
  </r>
  <r>
    <x v="1"/>
    <x v="1"/>
    <x v="1"/>
    <x v="24"/>
    <n v="15000"/>
    <n v="1325439"/>
    <d v="2001-06-01T08:40:5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HEATHERW"/>
    <s v="MLENHAR"/>
    <s v="ENA - IM West"/>
    <x v="8"/>
    <x v="1"/>
    <n v="823744"/>
    <d v="2001-06-02T21:00:00"/>
  </r>
  <r>
    <x v="0"/>
    <x v="1"/>
    <x v="1"/>
    <x v="24"/>
    <n v="15000"/>
    <n v="1325440"/>
    <d v="2001-06-01T08:40:53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2"/>
    <s v="DBARRETT"/>
    <s v="CCLARK5"/>
    <s v="EC - IM Canada BC"/>
    <x v="8"/>
    <x v="8"/>
    <n v="823745"/>
    <d v="2001-06-02T21:00:00"/>
  </r>
  <r>
    <x v="1"/>
    <x v="2"/>
    <x v="1"/>
    <x v="15"/>
    <n v="18250"/>
    <n v="1325441"/>
    <d v="2001-06-01T08:40:53"/>
    <s v="Dynegy Power Marketing, Inc."/>
    <x v="0"/>
    <x v="0"/>
    <x v="0"/>
    <x v="2"/>
    <s v="US East Power Phy Fwd Firm"/>
    <s v="US Pwr Phy Firm  Cinergy OffPk           Jan-Dec02       USD/MWh"/>
    <n v="50"/>
    <m/>
    <x v="0"/>
    <x v="2"/>
    <x v="0"/>
    <n v="22"/>
    <s v="btamplen"/>
    <s v="FSTURM"/>
    <s v="EPMI-Midwest"/>
    <x v="7"/>
    <x v="7"/>
    <n v="629419.1"/>
    <d v="2002-01-01T21:00:00"/>
  </r>
  <r>
    <x v="1"/>
    <x v="1"/>
    <x v="0"/>
    <x v="1"/>
    <n v="620000"/>
    <n v="1325442"/>
    <d v="2001-06-01T08:40:5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9036.1"/>
    <d v="2001-07-01T21:00:00"/>
  </r>
  <r>
    <x v="1"/>
    <x v="1"/>
    <x v="1"/>
    <x v="24"/>
    <n v="15000"/>
    <n v="1325443"/>
    <d v="2001-06-01T08:40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"/>
    <s v="HAMMON02"/>
    <s v="JPARKS"/>
    <s v="ENA - IM Katy"/>
    <x v="8"/>
    <x v="1"/>
    <n v="823746"/>
    <d v="2001-06-02T21:00:00"/>
  </r>
  <r>
    <x v="1"/>
    <x v="1"/>
    <x v="1"/>
    <x v="24"/>
    <n v="30000"/>
    <n v="1325444"/>
    <d v="2001-06-01T08:41:04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0500000000000007"/>
    <s v="MARKGRAM01"/>
    <s v="JTHOLT"/>
    <s v="ENA - IM West"/>
    <x v="8"/>
    <x v="1"/>
    <n v="823747"/>
    <d v="2001-06-02T21:00:00"/>
  </r>
  <r>
    <x v="1"/>
    <x v="1"/>
    <x v="1"/>
    <x v="24"/>
    <n v="15000"/>
    <n v="1325445"/>
    <d v="2001-06-01T08:41:06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1"/>
    <s v="BRADCLAUSE"/>
    <s v="JPARKS"/>
    <s v="ENA - IM Katy"/>
    <x v="8"/>
    <x v="1"/>
    <n v="823749"/>
    <d v="2001-06-02T21:00:00"/>
  </r>
  <r>
    <x v="1"/>
    <x v="1"/>
    <x v="1"/>
    <x v="24"/>
    <n v="3288"/>
    <n v="1325446"/>
    <d v="2001-06-01T08:41:08"/>
    <s v="Coral Energy Resources, L.P."/>
    <x v="0"/>
    <x v="0"/>
    <x v="0"/>
    <x v="1"/>
    <s v="US Gas Phy Fwd Firm &lt; or = 1Mo "/>
    <s v="US Gas Phy       PGT Malin               02-04Jun01      USD/MM"/>
    <m/>
    <n v="1096"/>
    <x v="0"/>
    <x v="1"/>
    <x v="0"/>
    <n v="3.1"/>
    <s v="amdizona"/>
    <s v="MLENHAR"/>
    <s v="ENA - IM West"/>
    <x v="8"/>
    <x v="1"/>
    <n v="823750"/>
    <d v="2001-06-02T21:00:00"/>
  </r>
  <r>
    <x v="1"/>
    <x v="1"/>
    <x v="1"/>
    <x v="24"/>
    <n v="15000"/>
    <n v="1325447"/>
    <d v="2001-06-01T08:41:10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Lutzchris"/>
    <s v="JWILLI13"/>
    <s v="ENA - IM Mkt Central MICH"/>
    <x v="8"/>
    <x v="1"/>
    <n v="823751"/>
    <d v="2001-06-02T21:00:00"/>
  </r>
  <r>
    <x v="1"/>
    <x v="1"/>
    <x v="1"/>
    <x v="24"/>
    <n v="15000"/>
    <n v="1325449"/>
    <d v="2001-06-01T08:41:10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BRADCLAUSE"/>
    <s v="JPARKS"/>
    <s v="ENA - IM Katy"/>
    <x v="8"/>
    <x v="1"/>
    <n v="823753"/>
    <d v="2001-06-02T21:00:00"/>
  </r>
  <r>
    <x v="1"/>
    <x v="1"/>
    <x v="1"/>
    <x v="24"/>
    <n v="3030"/>
    <n v="1325448"/>
    <d v="2001-06-01T08:41:10"/>
    <s v="CoEnergy Trading Company"/>
    <x v="0"/>
    <x v="0"/>
    <x v="0"/>
    <x v="1"/>
    <s v="US Gas Phy Fwd Firm &lt; or = 1Mo "/>
    <s v="US Gas Phy       NGPL NICOR              02-04Jun01      USD/MM"/>
    <m/>
    <n v="1010"/>
    <x v="0"/>
    <x v="1"/>
    <x v="0"/>
    <n v="3.7162000000000002"/>
    <s v="PANNONE12"/>
    <s v="PMIMS"/>
    <s v="ENA - IM MKT Central CG"/>
    <x v="8"/>
    <x v="1"/>
    <n v="823752"/>
    <d v="2001-06-02T21:00:00"/>
  </r>
  <r>
    <x v="0"/>
    <x v="1"/>
    <x v="1"/>
    <x v="24"/>
    <n v="15000"/>
    <n v="1325451"/>
    <d v="2001-06-01T08:41:13"/>
    <s v="Engage Energy Canada L.P."/>
    <x v="0"/>
    <x v="0"/>
    <x v="0"/>
    <x v="1"/>
    <s v="CAN Gas Phy Fwd Firm East &lt; or = 1Mo"/>
    <s v="CAN Gas Phy      Iroquois, TCPL          02-04Jun01      USD/MM"/>
    <m/>
    <n v="5000"/>
    <x v="0"/>
    <x v="1"/>
    <x v="0"/>
    <n v="3.88"/>
    <s v="swifteast"/>
    <s v="MCUILLA"/>
    <s v="ENA - IM Ontario"/>
    <x v="8"/>
    <x v="1"/>
    <n v="823754"/>
    <d v="2001-06-02T21:00:00"/>
  </r>
  <r>
    <x v="1"/>
    <x v="1"/>
    <x v="1"/>
    <x v="24"/>
    <n v="26970"/>
    <n v="1325452"/>
    <d v="2001-06-01T08:41:16"/>
    <s v="Aquila Energy Marketing Corporation"/>
    <x v="0"/>
    <x v="0"/>
    <x v="0"/>
    <x v="1"/>
    <s v="US Gas Phy Fwd Firm &lt; or = 1Mo "/>
    <s v="US Gas Phy       NGPL NICOR              02-04Jun01      USD/MM"/>
    <m/>
    <n v="8990"/>
    <x v="0"/>
    <x v="1"/>
    <x v="0"/>
    <n v="3.7162000000000002"/>
    <s v="benharner"/>
    <s v="PMIMS"/>
    <s v="ENA - IM MKT Central CG"/>
    <x v="8"/>
    <x v="1"/>
    <n v="823755"/>
    <d v="2001-06-02T21:00:00"/>
  </r>
  <r>
    <x v="1"/>
    <x v="1"/>
    <x v="1"/>
    <x v="24"/>
    <n v="30000"/>
    <n v="1325456"/>
    <d v="2001-06-01T08:41:1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"/>
    <s v="EPMELPrdm"/>
    <s v="TKUYKEN"/>
    <s v="ENA - IM West"/>
    <x v="8"/>
    <x v="1"/>
    <n v="823757"/>
    <d v="2001-06-02T21:00:00"/>
  </r>
  <r>
    <x v="1"/>
    <x v="1"/>
    <x v="1"/>
    <x v="24"/>
    <n v="15000"/>
    <n v="1325454"/>
    <d v="2001-06-01T08:41:19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15"/>
    <s v="GMAGEE01"/>
    <s v="MLENHAR"/>
    <s v="ENA - IM West"/>
    <x v="8"/>
    <x v="1"/>
    <n v="823758"/>
    <d v="2001-06-02T21:00:00"/>
  </r>
  <r>
    <x v="1"/>
    <x v="1"/>
    <x v="1"/>
    <x v="24"/>
    <n v="15000"/>
    <n v="1325455"/>
    <d v="2001-06-01T08:41:19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COTTBISK"/>
    <s v="JWILLI13"/>
    <s v="ENA - IM Mkt Central MICH"/>
    <x v="8"/>
    <x v="1"/>
    <n v="823756"/>
    <d v="2001-06-02T21:00:00"/>
  </r>
  <r>
    <x v="1"/>
    <x v="1"/>
    <x v="1"/>
    <x v="24"/>
    <n v="15000"/>
    <n v="1325457"/>
    <d v="2001-06-01T08:41:21"/>
    <s v="CMS Marketing, Services and Trading Company"/>
    <x v="0"/>
    <x v="0"/>
    <x v="0"/>
    <x v="1"/>
    <s v="US Gas Phy Fwd Firm &lt; or = 1Mo "/>
    <s v="US Gas Phy       Trunkline WLA           02-04Jun01      USD/MM"/>
    <n v="5000"/>
    <m/>
    <x v="0"/>
    <x v="1"/>
    <x v="0"/>
    <n v="3.54"/>
    <s v="MELISSA1"/>
    <s v="TDONOHO"/>
    <s v="ENA - IM Central Gulf"/>
    <x v="8"/>
    <x v="1"/>
    <n v="823759"/>
    <d v="2001-06-02T21:00:00"/>
  </r>
  <r>
    <x v="1"/>
    <x v="1"/>
    <x v="1"/>
    <x v="24"/>
    <n v="15000"/>
    <n v="1325458"/>
    <d v="2001-06-01T08:41:21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3760"/>
    <d v="2001-06-02T21:00:00"/>
  </r>
  <r>
    <x v="1"/>
    <x v="1"/>
    <x v="0"/>
    <x v="1"/>
    <n v="155000"/>
    <n v="1325459"/>
    <d v="2001-06-01T08:41:22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GIGLIA2"/>
    <s v="JARNOLD"/>
    <s v="NG-Price"/>
    <x v="1"/>
    <x v="1"/>
    <s v="VD9039.1"/>
    <d v="2001-07-01T21:00:00"/>
  </r>
  <r>
    <x v="1"/>
    <x v="2"/>
    <x v="1"/>
    <x v="20"/>
    <n v="1300"/>
    <n v="1325460"/>
    <d v="2001-06-01T08:41:23"/>
    <s v="Mirant Americas Energy Marketing, L.P."/>
    <x v="0"/>
    <x v="0"/>
    <x v="0"/>
    <x v="2"/>
    <s v="US East Power Phy Fwd Firm"/>
    <s v="US Pwr Phy Firm  NEPOOL Peak             05-30Jun01      USD/MWh"/>
    <m/>
    <n v="50"/>
    <x v="0"/>
    <x v="2"/>
    <x v="0"/>
    <n v="49.5"/>
    <s v="bkeefer001"/>
    <s v="PBRODER"/>
    <s v="ST-New England"/>
    <x v="7"/>
    <x v="7"/>
    <n v="629420.1"/>
    <d v="2001-06-05T21:00:00"/>
  </r>
  <r>
    <x v="0"/>
    <x v="1"/>
    <x v="1"/>
    <x v="24"/>
    <n v="741"/>
    <n v="1325461"/>
    <d v="2001-06-01T08:41:25"/>
    <s v="Aquila Canada Corp."/>
    <x v="0"/>
    <x v="0"/>
    <x v="0"/>
    <x v="1"/>
    <s v="CAN Gas Phy Fwd Firm East &lt; or = 1Mo"/>
    <s v="CAN Gas Phy      Parkway                 02-04Jun01      USD/MM"/>
    <m/>
    <n v="247"/>
    <x v="0"/>
    <x v="1"/>
    <x v="0"/>
    <n v="3.88"/>
    <s v="dread2000"/>
    <s v="MCUILLA"/>
    <s v="ENA - IM Ontario"/>
    <x v="8"/>
    <x v="1"/>
    <n v="823761"/>
    <d v="2001-06-02T21:00:00"/>
  </r>
  <r>
    <x v="1"/>
    <x v="1"/>
    <x v="1"/>
    <x v="24"/>
    <n v="15000"/>
    <n v="1325462"/>
    <d v="2001-06-01T08:41:2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3762"/>
    <d v="2001-06-02T21:00:00"/>
  </r>
  <r>
    <x v="1"/>
    <x v="1"/>
    <x v="1"/>
    <x v="24"/>
    <n v="15000"/>
    <n v="1325463"/>
    <d v="2001-06-01T08:41:27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MICKELSON1"/>
    <s v="SSOUTH"/>
    <s v="ENA - IM West"/>
    <x v="8"/>
    <x v="1"/>
    <n v="823763"/>
    <d v="2001-06-02T21:00:00"/>
  </r>
  <r>
    <x v="0"/>
    <x v="1"/>
    <x v="1"/>
    <x v="9"/>
    <n v="4575000"/>
    <n v="1325464"/>
    <d v="2001-06-01T08:41:30"/>
    <s v="El Paso Merchant Energy Europe Ltd"/>
    <x v="0"/>
    <x v="0"/>
    <x v="0"/>
    <x v="1"/>
    <s v="UK Gas Phy Fwd NBP"/>
    <s v="UK Gas Phy       NBP                     Apr-Sep02       p/th"/>
    <n v="25000"/>
    <m/>
    <x v="0"/>
    <x v="5"/>
    <x v="3"/>
    <n v="22.05"/>
    <s v="pxs64040"/>
    <s v="AFAIRLE"/>
    <s v="Non Affiliate Gas Book"/>
    <x v="4"/>
    <x v="3"/>
    <n v="105920"/>
    <d v="2002-04-01T00:00:00"/>
  </r>
  <r>
    <x v="1"/>
    <x v="1"/>
    <x v="1"/>
    <x v="24"/>
    <n v="15000"/>
    <n v="1325466"/>
    <d v="2001-06-01T08:41:33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15"/>
    <s v="rdm00001"/>
    <s v="MLENHAR"/>
    <s v="ENA - IM West"/>
    <x v="8"/>
    <x v="1"/>
    <n v="823766"/>
    <d v="2001-06-02T21:00:00"/>
  </r>
  <r>
    <x v="1"/>
    <x v="1"/>
    <x v="1"/>
    <x v="24"/>
    <n v="30000"/>
    <n v="1325465"/>
    <d v="2001-06-01T08:41:33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Griffith"/>
    <s v="PMIMS"/>
    <s v="ENA - IM MKT Central CG"/>
    <x v="8"/>
    <x v="1"/>
    <n v="823764"/>
    <d v="2001-06-02T21:00:00"/>
  </r>
  <r>
    <x v="1"/>
    <x v="1"/>
    <x v="1"/>
    <x v="24"/>
    <n v="15000"/>
    <n v="1325467"/>
    <d v="2001-06-01T08:41:34"/>
    <s v="USGT/Aquila, L.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marytuttle"/>
    <s v="MLENHAR"/>
    <s v="ENA - IM West"/>
    <x v="8"/>
    <x v="1"/>
    <n v="823765"/>
    <d v="2001-06-02T21:00:00"/>
  </r>
  <r>
    <x v="1"/>
    <x v="1"/>
    <x v="1"/>
    <x v="24"/>
    <n v="15000"/>
    <n v="1325468"/>
    <d v="2001-06-01T08:41:34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549999999999999"/>
    <s v="MARKGRAM01"/>
    <s v="JPARKS"/>
    <s v="ENA - IM Katy"/>
    <x v="8"/>
    <x v="1"/>
    <n v="823767"/>
    <d v="2001-06-02T21:00:00"/>
  </r>
  <r>
    <x v="1"/>
    <x v="1"/>
    <x v="1"/>
    <x v="24"/>
    <n v="30000"/>
    <n v="1325469"/>
    <d v="2001-06-01T08:41:37"/>
    <s v="Coral Energy Resour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95"/>
    <s v="ccubbison"/>
    <s v="JTHOLT"/>
    <s v="ENA - IM West"/>
    <x v="8"/>
    <x v="1"/>
    <n v="823769"/>
    <d v="2001-06-02T21:00:00"/>
  </r>
  <r>
    <x v="1"/>
    <x v="1"/>
    <x v="1"/>
    <x v="24"/>
    <n v="30000"/>
    <n v="1325470"/>
    <d v="2001-06-01T08:41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70"/>
    <d v="2001-06-02T21:00:00"/>
  </r>
  <r>
    <x v="1"/>
    <x v="1"/>
    <x v="1"/>
    <x v="24"/>
    <n v="15000"/>
    <n v="1325471"/>
    <d v="2001-06-01T08:41:4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771"/>
    <d v="2001-06-02T21:00:00"/>
  </r>
  <r>
    <x v="1"/>
    <x v="1"/>
    <x v="0"/>
    <x v="5"/>
    <n v="290000"/>
    <n v="1325473"/>
    <d v="2001-06-01T08:41:42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040.1"/>
    <d v="2001-06-02T21:00:00"/>
  </r>
  <r>
    <x v="1"/>
    <x v="1"/>
    <x v="1"/>
    <x v="24"/>
    <n v="13050"/>
    <n v="1325472"/>
    <d v="2001-06-01T08:41:42"/>
    <s v="EnergyUSA-TPC Corp."/>
    <x v="0"/>
    <x v="0"/>
    <x v="0"/>
    <x v="1"/>
    <s v="US Gas Phy Fwd Firm &lt; or = 1Mo "/>
    <s v="US Gas Phy       TENN Z-0                02-04Jun01      USD/MM"/>
    <m/>
    <n v="4350"/>
    <x v="0"/>
    <x v="1"/>
    <x v="0"/>
    <n v="3.5350000000000001"/>
    <s v="jgriffiths"/>
    <s v="SNEAL"/>
    <s v="ENA-IM NE GULF3"/>
    <x v="8"/>
    <x v="1"/>
    <n v="823772"/>
    <d v="2001-06-02T21:00:00"/>
  </r>
  <r>
    <x v="0"/>
    <x v="1"/>
    <x v="1"/>
    <x v="24"/>
    <n v="30000"/>
    <n v="1325474"/>
    <d v="2001-06-01T08:41:4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tsamaska"/>
    <s v="RWATT"/>
    <s v="EC-IM Canada West"/>
    <x v="8"/>
    <x v="8"/>
    <n v="823774"/>
    <d v="2001-06-01T21:00:00"/>
  </r>
  <r>
    <x v="1"/>
    <x v="1"/>
    <x v="1"/>
    <x v="24"/>
    <n v="30000"/>
    <n v="1325475"/>
    <d v="2001-06-01T08:41:43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773"/>
    <d v="2001-06-02T21:00:00"/>
  </r>
  <r>
    <x v="1"/>
    <x v="1"/>
    <x v="0"/>
    <x v="1"/>
    <n v="155000"/>
    <n v="1325476"/>
    <d v="2001-06-01T08:41:45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rtleyjim"/>
    <s v="JARNOLD"/>
    <s v="NG-Price"/>
    <x v="1"/>
    <x v="1"/>
    <s v="VD9041.1"/>
    <d v="2001-07-01T21:00:00"/>
  </r>
  <r>
    <x v="0"/>
    <x v="1"/>
    <x v="1"/>
    <x v="24"/>
    <n v="30000"/>
    <n v="1325478"/>
    <d v="2001-06-01T08:41:4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tsamaska"/>
    <s v="RWATT"/>
    <s v="EC-IM Canada West"/>
    <x v="8"/>
    <x v="8"/>
    <n v="823776"/>
    <d v="2001-06-01T21:00:00"/>
  </r>
  <r>
    <x v="1"/>
    <x v="1"/>
    <x v="1"/>
    <x v="24"/>
    <n v="1791"/>
    <n v="1325479"/>
    <d v="2001-06-01T08:41:49"/>
    <s v="Texaco Natural Gas Inc."/>
    <x v="0"/>
    <x v="0"/>
    <x v="0"/>
    <x v="1"/>
    <s v="US Gas Phy Fwd Firm &lt; or = 1Mo "/>
    <s v="US Gas Phy       Dom SP TT               02-04Jun01      USD/MM"/>
    <m/>
    <n v="597"/>
    <x v="0"/>
    <x v="1"/>
    <x v="0"/>
    <n v="3.85"/>
    <s v="waggonerva"/>
    <s v="SHENDRI"/>
    <s v="ENA-IM ME CNG"/>
    <x v="8"/>
    <x v="1"/>
    <n v="823777"/>
    <d v="2001-06-02T21:00:00"/>
  </r>
  <r>
    <x v="1"/>
    <x v="1"/>
    <x v="1"/>
    <x v="24"/>
    <n v="30000"/>
    <n v="1325482"/>
    <d v="2001-06-01T08:41:54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79"/>
    <d v="2001-06-02T21:00:00"/>
  </r>
  <r>
    <x v="1"/>
    <x v="1"/>
    <x v="1"/>
    <x v="24"/>
    <n v="7500"/>
    <n v="1325481"/>
    <d v="2001-06-01T08:41:54"/>
    <s v="Mirant Americas Energy Marketing, L.P."/>
    <x v="0"/>
    <x v="0"/>
    <x v="0"/>
    <x v="1"/>
    <s v="US Gas Phy Fwd Firm &lt; or = 1Mo "/>
    <s v="US Gas Phy       EPNG SoCal Topk         02-04Jun01      USD/MM"/>
    <n v="2500"/>
    <m/>
    <x v="0"/>
    <x v="1"/>
    <x v="0"/>
    <n v="7.85"/>
    <s v="MARKGRAM01"/>
    <s v="JTHOLT"/>
    <s v="ENA - IM West"/>
    <x v="8"/>
    <x v="1"/>
    <n v="823778"/>
    <d v="2001-06-02T21:00:00"/>
  </r>
  <r>
    <x v="1"/>
    <x v="1"/>
    <x v="1"/>
    <x v="24"/>
    <n v="30000"/>
    <n v="1325483"/>
    <d v="2001-06-01T08:41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aepes206"/>
    <s v="PMIMS"/>
    <s v="ENA - IM MKT Central CG"/>
    <x v="8"/>
    <x v="1"/>
    <n v="823781"/>
    <d v="2001-06-02T21:00:00"/>
  </r>
  <r>
    <x v="1"/>
    <x v="1"/>
    <x v="1"/>
    <x v="24"/>
    <n v="30000"/>
    <n v="1325484"/>
    <d v="2001-06-01T08:41:57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SANCHEZ1"/>
    <s v="SNEAL"/>
    <s v="ENA-IM NE GULF4"/>
    <x v="8"/>
    <x v="1"/>
    <n v="823782"/>
    <d v="2001-06-02T21:00:00"/>
  </r>
  <r>
    <x v="1"/>
    <x v="1"/>
    <x v="1"/>
    <x v="24"/>
    <n v="30000"/>
    <n v="1325485"/>
    <d v="2001-06-01T08:41:58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83"/>
    <d v="2001-06-02T21:00:00"/>
  </r>
  <r>
    <x v="1"/>
    <x v="1"/>
    <x v="1"/>
    <x v="24"/>
    <n v="30000"/>
    <n v="1325486"/>
    <d v="2001-06-01T08:42:01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wapisze"/>
    <s v="PMIMS"/>
    <s v="ENA - IM MKT Central CG"/>
    <x v="8"/>
    <x v="1"/>
    <n v="823784"/>
    <d v="2001-06-02T21:00:00"/>
  </r>
  <r>
    <x v="0"/>
    <x v="0"/>
    <x v="0"/>
    <x v="0"/>
    <n v="10"/>
    <n v="1325487"/>
    <d v="2001-06-01T08:42:0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VANDESBO"/>
    <s v="BMARCHAN"/>
    <s v="Enron Metals Trading System"/>
    <x v="0"/>
    <x v="0"/>
    <n v="2163893"/>
    <m/>
  </r>
  <r>
    <x v="1"/>
    <x v="1"/>
    <x v="1"/>
    <x v="24"/>
    <n v="30000"/>
    <n v="1325488"/>
    <d v="2001-06-01T08:42:05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86"/>
    <d v="2001-06-02T21:00:00"/>
  </r>
  <r>
    <x v="1"/>
    <x v="1"/>
    <x v="1"/>
    <x v="24"/>
    <n v="30000"/>
    <n v="1325489"/>
    <d v="2001-06-01T08:42:0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pces5054"/>
    <s v="PMIMS"/>
    <s v="ENA - IM MKT Central CG"/>
    <x v="8"/>
    <x v="1"/>
    <n v="823788"/>
    <d v="2001-06-02T21:00:00"/>
  </r>
  <r>
    <x v="1"/>
    <x v="1"/>
    <x v="1"/>
    <x v="24"/>
    <n v="30000"/>
    <n v="1325490"/>
    <d v="2001-06-01T08:42:06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ASANCHEZ1"/>
    <s v="SNEAL"/>
    <s v="ENA-IM NE GULF4"/>
    <x v="8"/>
    <x v="1"/>
    <n v="823787"/>
    <d v="2001-06-02T21:00:00"/>
  </r>
  <r>
    <x v="0"/>
    <x v="1"/>
    <x v="0"/>
    <x v="27"/>
    <n v="1070000"/>
    <n v="1325491"/>
    <d v="2001-06-01T08:42:12"/>
    <s v="Nexen Marketing"/>
    <x v="0"/>
    <x v="0"/>
    <x v="0"/>
    <x v="1"/>
    <s v="CAN Gas Fin BasSwap"/>
    <s v="CAN Gas Basis    AECO                    Apr-Oct02       USD/MM"/>
    <n v="5000"/>
    <m/>
    <x v="0"/>
    <x v="1"/>
    <x v="0"/>
    <n v="-0.39"/>
    <s v="wenarchukj"/>
    <s v="JMCKAY"/>
    <s v="FT-CAND-EGSC"/>
    <x v="1"/>
    <x v="8"/>
    <s v="VD9043.1"/>
    <d v="2002-04-01T00:00:00"/>
  </r>
  <r>
    <x v="1"/>
    <x v="2"/>
    <x v="1"/>
    <x v="3"/>
    <n v="100"/>
    <n v="1325492"/>
    <d v="2001-06-01T08:42:14"/>
    <s v="American Electric Power Service Corporation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aepsvc128"/>
    <s v="JQUENET"/>
    <s v="ST-PJM"/>
    <x v="7"/>
    <x v="7"/>
    <n v="629424.1"/>
    <d v="2001-06-02T21:00:00"/>
  </r>
  <r>
    <x v="1"/>
    <x v="1"/>
    <x v="1"/>
    <x v="24"/>
    <n v="30000"/>
    <n v="1325494"/>
    <d v="2001-06-01T08:42:15"/>
    <s v="Aquila Energy Marketing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3.9249999999999998"/>
    <s v="MARKOTTE"/>
    <s v="VPIMENOV"/>
    <s v="ENA-IM ME NEW YORK"/>
    <x v="8"/>
    <x v="1"/>
    <n v="823790"/>
    <d v="2001-06-02T21:00:00"/>
  </r>
  <r>
    <x v="1"/>
    <x v="1"/>
    <x v="1"/>
    <x v="24"/>
    <n v="30000"/>
    <n v="1325493"/>
    <d v="2001-06-01T08:42:1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kimnorman"/>
    <s v="SPEREIR"/>
    <s v="ENA-IM NE GULF2"/>
    <x v="8"/>
    <x v="1"/>
    <n v="823789"/>
    <d v="2001-06-02T21:00:00"/>
  </r>
  <r>
    <x v="0"/>
    <x v="1"/>
    <x v="1"/>
    <x v="24"/>
    <n v="15000"/>
    <n v="1325495"/>
    <d v="2001-06-01T08:42:18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DBARRETT"/>
    <s v="CCLARK5"/>
    <s v="EC - IM Canada BC"/>
    <x v="8"/>
    <x v="8"/>
    <n v="823791"/>
    <d v="2001-06-02T21:00:00"/>
  </r>
  <r>
    <x v="0"/>
    <x v="1"/>
    <x v="1"/>
    <x v="24"/>
    <n v="15000"/>
    <n v="1325496"/>
    <d v="2001-06-01T08:42:25"/>
    <s v="Duke Energy Marketing Limited Partnership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49999999999999"/>
    <s v="ROBPLATT2"/>
    <s v="CCLARK5"/>
    <s v="EC - IM Canada BC"/>
    <x v="8"/>
    <x v="8"/>
    <n v="823792"/>
    <d v="2001-06-02T21:00:00"/>
  </r>
  <r>
    <x v="1"/>
    <x v="1"/>
    <x v="0"/>
    <x v="5"/>
    <n v="145000"/>
    <n v="1325498"/>
    <d v="2001-06-01T08:42:26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rapini0001"/>
    <s v="ALEWIS"/>
    <s v="GD-CENTRAL"/>
    <x v="1"/>
    <x v="1"/>
    <s v="VD9045.1"/>
    <d v="2001-06-02T21:00:00"/>
  </r>
  <r>
    <x v="1"/>
    <x v="1"/>
    <x v="0"/>
    <x v="7"/>
    <n v="150000"/>
    <n v="1325497"/>
    <d v="2001-06-01T08:42:26"/>
    <s v="Bank of America, National Association"/>
    <x v="0"/>
    <x v="0"/>
    <x v="0"/>
    <x v="1"/>
    <s v="US Gas Fin BasisSwap"/>
    <s v="US Gas Basis     NGI SoCal               Sep01           USD/MM"/>
    <n v="5000"/>
    <m/>
    <x v="0"/>
    <x v="1"/>
    <x v="0"/>
    <n v="5.25"/>
    <s v="damian41"/>
    <s v="KHOLST"/>
    <s v="FT-West"/>
    <x v="1"/>
    <x v="1"/>
    <s v="VD9044.1"/>
    <d v="2001-09-01T21:00:00"/>
  </r>
  <r>
    <x v="1"/>
    <x v="1"/>
    <x v="1"/>
    <x v="24"/>
    <n v="15000"/>
    <n v="1325499"/>
    <d v="2001-06-01T08:42:27"/>
    <s v="Coral Energy Resources, L.P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schneider"/>
    <s v="TDONOHO"/>
    <s v="ENA - IM Central Gulf"/>
    <x v="8"/>
    <x v="1"/>
    <n v="823795"/>
    <d v="2001-06-02T21:00:00"/>
  </r>
  <r>
    <x v="0"/>
    <x v="0"/>
    <x v="0"/>
    <x v="0"/>
    <n v="2"/>
    <n v="1325501"/>
    <d v="2001-06-01T08:42:28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chashastie"/>
    <s v="BMARCHAN"/>
    <s v="Enron Metals Trading System"/>
    <x v="0"/>
    <x v="0"/>
    <n v="2163895"/>
    <m/>
  </r>
  <r>
    <x v="1"/>
    <x v="1"/>
    <x v="1"/>
    <x v="24"/>
    <n v="15000"/>
    <n v="1325500"/>
    <d v="2001-06-01T08:42:28"/>
    <s v="Reliant Energy Services, Inc."/>
    <x v="0"/>
    <x v="0"/>
    <x v="0"/>
    <x v="1"/>
    <s v="US Gas Phy Fwd Firm &lt; or = 1Mo "/>
    <s v="US Gas Phy       Cheyenne Hub            02-04Jun01      USD/MM"/>
    <n v="5000"/>
    <m/>
    <x v="0"/>
    <x v="1"/>
    <x v="0"/>
    <n v="2.57"/>
    <s v="jwashabaug"/>
    <s v="JREITME"/>
    <s v="ENA - IM Denver"/>
    <x v="8"/>
    <x v="1"/>
    <n v="823793"/>
    <d v="2001-06-02T21:00:00"/>
  </r>
  <r>
    <x v="1"/>
    <x v="1"/>
    <x v="1"/>
    <x v="24"/>
    <n v="7500"/>
    <n v="1325502"/>
    <d v="2001-06-01T08:42:28"/>
    <s v="Occidental Energy Marketing, Inc."/>
    <x v="0"/>
    <x v="0"/>
    <x v="0"/>
    <x v="1"/>
    <s v="US Gas Phy Fwd Firm &lt; or = 1Mo "/>
    <s v="US Gas Phy       PG&amp;E CtyGte             02-04Jun01      USD/MM"/>
    <n v="2500"/>
    <m/>
    <x v="0"/>
    <x v="1"/>
    <x v="0"/>
    <n v="3.1"/>
    <s v="MikeBucher"/>
    <s v="MLENHAR"/>
    <s v="ENA - IM West"/>
    <x v="8"/>
    <x v="1"/>
    <n v="823794"/>
    <d v="2001-06-02T21:00:00"/>
  </r>
  <r>
    <x v="1"/>
    <x v="2"/>
    <x v="1"/>
    <x v="0"/>
    <n v="25"/>
    <n v="1325503"/>
    <d v="2001-06-01T08:42:34"/>
    <s v="Idaho Power Company, dba IDACORP Energy"/>
    <x v="0"/>
    <x v="0"/>
    <x v="0"/>
    <x v="2"/>
    <s v="US West Power Phy Fwd Firm"/>
    <s v="US Pwr Phy Firm  Mid-C Peak              04Jun01         USD/MWh"/>
    <n v="25"/>
    <m/>
    <x v="0"/>
    <x v="2"/>
    <x v="0"/>
    <n v="135"/>
    <s v="SCJ09120"/>
    <s v="DSCHOLT"/>
    <s v="ST-NW"/>
    <x v="7"/>
    <x v="7"/>
    <n v="629425.1"/>
    <d v="2001-06-04T21:00:00"/>
  </r>
  <r>
    <x v="1"/>
    <x v="1"/>
    <x v="1"/>
    <x v="24"/>
    <n v="30000"/>
    <n v="1325504"/>
    <d v="2001-06-01T08:42:35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96"/>
    <d v="2001-06-02T21:00:00"/>
  </r>
  <r>
    <x v="1"/>
    <x v="1"/>
    <x v="0"/>
    <x v="5"/>
    <n v="290000"/>
    <n v="1325505"/>
    <d v="2001-06-01T08:42:36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TSPURLIN"/>
    <s v="PKEAVEY"/>
    <s v="G-DAILY-EST"/>
    <x v="1"/>
    <x v="1"/>
    <s v="VD9046.1"/>
    <d v="2001-06-02T21:00:00"/>
  </r>
  <r>
    <x v="1"/>
    <x v="1"/>
    <x v="1"/>
    <x v="24"/>
    <n v="30000"/>
    <n v="1325506"/>
    <d v="2001-06-01T08:42:39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n v="10041965"/>
    <s v="SHENDRI"/>
    <s v="ENA-IM ME CNG"/>
    <x v="8"/>
    <x v="1"/>
    <n v="823797"/>
    <d v="2001-06-02T21:00:00"/>
  </r>
  <r>
    <x v="0"/>
    <x v="1"/>
    <x v="1"/>
    <x v="24"/>
    <n v="30000"/>
    <n v="1325507"/>
    <d v="2001-06-01T08:42:40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swifteast"/>
    <s v="MCUILLA"/>
    <s v="ENA - IM Ontario"/>
    <x v="8"/>
    <x v="1"/>
    <n v="823798"/>
    <d v="2001-06-02T21:00:00"/>
  </r>
  <r>
    <x v="1"/>
    <x v="1"/>
    <x v="0"/>
    <x v="22"/>
    <n v="305000"/>
    <n v="1325509"/>
    <d v="2001-06-01T08:42:41"/>
    <s v="Bank of America, National Association"/>
    <x v="0"/>
    <x v="0"/>
    <x v="0"/>
    <x v="1"/>
    <s v="US Gas Fin BasisSwap"/>
    <s v="US Gas Basis     NGI SoCal               Nov-Dec01       USD/MM"/>
    <n v="5000"/>
    <m/>
    <x v="0"/>
    <x v="1"/>
    <x v="0"/>
    <n v="3.05"/>
    <s v="damian41"/>
    <s v="KHOLST"/>
    <s v="FT-West"/>
    <x v="1"/>
    <x v="1"/>
    <s v="VD9047.1"/>
    <d v="2001-11-01T00:00:00"/>
  </r>
  <r>
    <x v="1"/>
    <x v="1"/>
    <x v="1"/>
    <x v="24"/>
    <n v="15000"/>
    <n v="1325508"/>
    <d v="2001-06-01T08:42:41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5"/>
    <s v="rdm00001"/>
    <s v="MLENHAR"/>
    <s v="ENA - IM West"/>
    <x v="8"/>
    <x v="1"/>
    <n v="823799"/>
    <d v="2001-06-02T21:00:00"/>
  </r>
  <r>
    <x v="0"/>
    <x v="1"/>
    <x v="1"/>
    <x v="24"/>
    <n v="15000"/>
    <n v="1325510"/>
    <d v="2001-06-01T08:42:46"/>
    <s v="Cook Inlet Energy Supply L.L.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canadanw1"/>
    <s v="CCLARK5"/>
    <s v="EC - IM Canada BC"/>
    <x v="8"/>
    <x v="8"/>
    <n v="823800"/>
    <d v="2001-06-02T21:00:00"/>
  </r>
  <r>
    <x v="1"/>
    <x v="1"/>
    <x v="1"/>
    <x v="24"/>
    <n v="75000"/>
    <n v="1325511"/>
    <d v="2001-06-01T08:42:52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YJACKSON"/>
    <s v="ARING"/>
    <s v="ENA-IM NE GULF1"/>
    <x v="8"/>
    <x v="1"/>
    <n v="823801"/>
    <d v="2001-06-02T21:00:00"/>
  </r>
  <r>
    <x v="1"/>
    <x v="1"/>
    <x v="1"/>
    <x v="24"/>
    <n v="15000"/>
    <n v="1325513"/>
    <d v="2001-06-01T08:43:01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5"/>
    <s v="OREGON55"/>
    <s v="MLENHAR"/>
    <s v="ENA - IM West"/>
    <x v="8"/>
    <x v="1"/>
    <n v="823802"/>
    <d v="2001-06-02T21:00:00"/>
  </r>
  <r>
    <x v="1"/>
    <x v="1"/>
    <x v="1"/>
    <x v="24"/>
    <n v="30000"/>
    <n v="1325514"/>
    <d v="2001-06-01T08:43:0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803"/>
    <d v="2001-06-02T21:00:00"/>
  </r>
  <r>
    <x v="1"/>
    <x v="1"/>
    <x v="1"/>
    <x v="24"/>
    <n v="15000"/>
    <n v="1325515"/>
    <d v="2001-06-01T08:43:05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EPMELPrr2"/>
    <s v="SSOUTH"/>
    <s v="ENA - IM West"/>
    <x v="8"/>
    <x v="1"/>
    <n v="823804"/>
    <d v="2001-06-02T21:00:00"/>
  </r>
  <r>
    <x v="1"/>
    <x v="1"/>
    <x v="1"/>
    <x v="24"/>
    <n v="45000"/>
    <n v="1325516"/>
    <d v="2001-06-01T08:43:06"/>
    <s v="BGML - IM Bridgeline"/>
    <x v="0"/>
    <x v="0"/>
    <x v="0"/>
    <x v="1"/>
    <s v="US Gas Phy Fwd Firm &lt; or = 1Mo "/>
    <s v="US Gas Phy       HeHub                   02-04Jun01      USD/MM"/>
    <m/>
    <n v="15000"/>
    <x v="0"/>
    <x v="1"/>
    <x v="0"/>
    <n v="3.69"/>
    <s v="jayknobl"/>
    <s v="ARING"/>
    <s v="ENA-IM NE GULF1"/>
    <x v="8"/>
    <x v="1"/>
    <n v="823805"/>
    <d v="2001-06-02T21:00:00"/>
  </r>
  <r>
    <x v="1"/>
    <x v="1"/>
    <x v="1"/>
    <x v="24"/>
    <n v="15000"/>
    <n v="1325517"/>
    <d v="2001-06-01T08:43:07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3"/>
    <s v="OREGON55"/>
    <s v="MLENHAR"/>
    <s v="ENA - IM West"/>
    <x v="8"/>
    <x v="1"/>
    <n v="823806"/>
    <d v="2001-06-02T21:00:00"/>
  </r>
  <r>
    <x v="1"/>
    <x v="1"/>
    <x v="1"/>
    <x v="24"/>
    <n v="30000"/>
    <n v="1325518"/>
    <d v="2001-06-01T08:43:08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07"/>
    <d v="2001-06-02T21:00:00"/>
  </r>
  <r>
    <x v="1"/>
    <x v="2"/>
    <x v="1"/>
    <x v="3"/>
    <n v="50"/>
    <n v="1325519"/>
    <d v="2001-06-01T08:43:10"/>
    <s v="TransAlta Energy Marketing (US) Inc."/>
    <x v="0"/>
    <x v="0"/>
    <x v="0"/>
    <x v="2"/>
    <s v="US West Power Phy Fwd CAISO"/>
    <s v="US Pwr Phy CAISO NP15 OffPk              03-04Jun01      USD/MWh"/>
    <n v="25"/>
    <m/>
    <x v="0"/>
    <x v="2"/>
    <x v="0"/>
    <n v="85"/>
    <s v="mkprime1"/>
    <s v="CMALLOR"/>
    <s v="ST-CA"/>
    <x v="7"/>
    <x v="7"/>
    <n v="629426.1"/>
    <d v="2001-06-03T21:00:00"/>
  </r>
  <r>
    <x v="1"/>
    <x v="2"/>
    <x v="1"/>
    <x v="3"/>
    <n v="50"/>
    <n v="1325520"/>
    <d v="2001-06-01T08:43:11"/>
    <s v="Avista Corporation - Washington Water Power Division"/>
    <x v="0"/>
    <x v="0"/>
    <x v="0"/>
    <x v="2"/>
    <s v="US West Power Phy Fwd Firm"/>
    <s v="US Pwr Phy Firm  Mid-C OffPk             03-04Jun01      USD/MWh"/>
    <n v="25"/>
    <m/>
    <x v="0"/>
    <x v="2"/>
    <x v="0"/>
    <n v="80"/>
    <s v="mattern1"/>
    <s v="DSCHOLT"/>
    <s v="ST-SW"/>
    <x v="7"/>
    <x v="7"/>
    <n v="629427.1"/>
    <d v="2001-06-03T21:00:00"/>
  </r>
  <r>
    <x v="1"/>
    <x v="1"/>
    <x v="1"/>
    <x v="24"/>
    <n v="30000"/>
    <n v="1325521"/>
    <d v="2001-06-01T08:43:14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9"/>
    <s v="LREICHEL02"/>
    <s v="JTHOLT"/>
    <s v="ENA - IM West"/>
    <x v="8"/>
    <x v="1"/>
    <n v="823808"/>
    <d v="2001-06-02T21:00:00"/>
  </r>
  <r>
    <x v="1"/>
    <x v="1"/>
    <x v="1"/>
    <x v="24"/>
    <n v="30000"/>
    <n v="1325522"/>
    <d v="2001-06-01T08:43:1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johnlewis"/>
    <s v="SPEREIR"/>
    <s v="ENA-IM NE GULF2"/>
    <x v="8"/>
    <x v="1"/>
    <n v="823809"/>
    <d v="2001-06-02T21:00:00"/>
  </r>
  <r>
    <x v="0"/>
    <x v="1"/>
    <x v="1"/>
    <x v="24"/>
    <n v="30000"/>
    <n v="1325523"/>
    <d v="2001-06-01T08:43:22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50000000000002"/>
    <s v="ngeerds01"/>
    <s v="RWATT"/>
    <s v="EC-IM Canada West"/>
    <x v="8"/>
    <x v="8"/>
    <n v="823810"/>
    <d v="2001-06-01T21:00:00"/>
  </r>
  <r>
    <x v="1"/>
    <x v="1"/>
    <x v="1"/>
    <x v="24"/>
    <n v="15000"/>
    <n v="1325524"/>
    <d v="2001-06-01T08:43:2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SCOTTBISK"/>
    <s v="JWILLI13"/>
    <s v="ENA - IM Mkt Central MICH"/>
    <x v="8"/>
    <x v="1"/>
    <n v="823811"/>
    <d v="2001-06-02T21:00:00"/>
  </r>
  <r>
    <x v="1"/>
    <x v="1"/>
    <x v="1"/>
    <x v="24"/>
    <n v="30000"/>
    <n v="1325525"/>
    <d v="2001-06-01T08:43:36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FLOYDS14"/>
    <s v="RGAY"/>
    <s v="ENA - IM West"/>
    <x v="8"/>
    <x v="1"/>
    <n v="823812"/>
    <d v="2001-06-02T21:00:00"/>
  </r>
  <r>
    <x v="1"/>
    <x v="2"/>
    <x v="1"/>
    <x v="20"/>
    <n v="1300"/>
    <n v="1325527"/>
    <d v="2001-06-01T08:43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428.1"/>
    <d v="2001-06-05T21:00:00"/>
  </r>
  <r>
    <x v="1"/>
    <x v="1"/>
    <x v="1"/>
    <x v="24"/>
    <n v="15000"/>
    <n v="1325526"/>
    <d v="2001-06-01T08:43:39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813"/>
    <d v="2001-06-02T21:00:00"/>
  </r>
  <r>
    <x v="1"/>
    <x v="2"/>
    <x v="1"/>
    <x v="19"/>
    <n v="200"/>
    <n v="1325529"/>
    <d v="2001-06-01T08:43:41"/>
    <s v="Dynegy Power Marketing, Inc.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ADM12984"/>
    <s v="MCARSON2"/>
    <s v="ST-SPP"/>
    <x v="7"/>
    <x v="7"/>
    <n v="629429.1"/>
    <d v="2001-06-05T21:00:00"/>
  </r>
  <r>
    <x v="1"/>
    <x v="1"/>
    <x v="1"/>
    <x v="24"/>
    <n v="5634"/>
    <n v="1325528"/>
    <d v="2001-06-01T08:43:41"/>
    <s v="WPS Energy Services, Inc."/>
    <x v="0"/>
    <x v="0"/>
    <x v="0"/>
    <x v="1"/>
    <s v="US Gas Phy Fwd Firm &lt; or = 1Mo "/>
    <s v="US Gas Phy       Mich Con                02-04Jun01      USD/MM"/>
    <m/>
    <n v="1878"/>
    <x v="0"/>
    <x v="1"/>
    <x v="0"/>
    <n v="3.9"/>
    <s v="TC2SHANDY"/>
    <s v="JWILLI13"/>
    <s v="ENA - IM Mkt Central MICH"/>
    <x v="8"/>
    <x v="1"/>
    <n v="823814"/>
    <d v="2001-06-02T21:00:00"/>
  </r>
  <r>
    <x v="1"/>
    <x v="1"/>
    <x v="1"/>
    <x v="24"/>
    <n v="9366"/>
    <n v="1325532"/>
    <d v="2001-06-01T08:43:45"/>
    <s v="AEP Energy Services, Inc."/>
    <x v="0"/>
    <x v="0"/>
    <x v="0"/>
    <x v="1"/>
    <s v="US Gas Phy Fwd Firm &lt; or = 1Mo "/>
    <s v="US Gas Phy       Mich Con                02-04Jun01      USD/MM"/>
    <m/>
    <n v="3122"/>
    <x v="0"/>
    <x v="1"/>
    <x v="0"/>
    <n v="3.9"/>
    <s v="aepes206"/>
    <s v="JWILLI13"/>
    <s v="ENA - IM Mkt Central MICH"/>
    <x v="8"/>
    <x v="1"/>
    <n v="823815"/>
    <d v="2001-06-02T21:00:00"/>
  </r>
  <r>
    <x v="1"/>
    <x v="4"/>
    <x v="0"/>
    <x v="0"/>
    <n v="30000"/>
    <n v="1325533"/>
    <d v="2001-06-01T08:43:49"/>
    <s v="Hess Energy Trading Company LLC"/>
    <x v="0"/>
    <x v="0"/>
    <x v="0"/>
    <x v="4"/>
    <s v="US Crude WTI Fin Swap "/>
    <s v="US WTI Swap      Nymex PEN               Jul01           USD/bl/m"/>
    <n v="30000"/>
    <m/>
    <x v="0"/>
    <x v="8"/>
    <x v="0"/>
    <n v="28.3"/>
    <s v="MICGUIDO"/>
    <s v="GWHALLE"/>
    <s v="WTI-GW-NXC2"/>
    <x v="5"/>
    <x v="1"/>
    <n v="111666"/>
    <d v="2001-07-01T00:00:00"/>
  </r>
  <r>
    <x v="0"/>
    <x v="1"/>
    <x v="1"/>
    <x v="24"/>
    <n v="30000"/>
    <n v="1325534"/>
    <d v="2001-06-01T08:43:52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75"/>
    <s v="mrallison"/>
    <s v="MCUILLA"/>
    <s v="ENA - IM Ontario"/>
    <x v="8"/>
    <x v="1"/>
    <n v="823817"/>
    <d v="2001-06-02T21:00:00"/>
  </r>
  <r>
    <x v="1"/>
    <x v="1"/>
    <x v="1"/>
    <x v="24"/>
    <n v="15000"/>
    <n v="1325536"/>
    <d v="2001-06-01T08:43:56"/>
    <s v="AEP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aepes201"/>
    <s v="TDONOHO"/>
    <s v="ENA - IM Central Gulf"/>
    <x v="8"/>
    <x v="1"/>
    <n v="823818"/>
    <d v="2001-06-02T21:00:00"/>
  </r>
  <r>
    <x v="1"/>
    <x v="4"/>
    <x v="0"/>
    <x v="0"/>
    <n v="20000"/>
    <n v="1325535"/>
    <d v="2001-06-01T08:43:56"/>
    <s v="Hess Energy Trading Company LLC"/>
    <x v="0"/>
    <x v="0"/>
    <x v="0"/>
    <x v="4"/>
    <s v="US Crude WTI Fin Swap "/>
    <s v="US WTI Swap      Nymex PEN               Jul01           USD/bl/m"/>
    <n v="20000"/>
    <m/>
    <x v="0"/>
    <x v="8"/>
    <x v="0"/>
    <n v="28.3"/>
    <s v="JTREADWAY"/>
    <s v="GWHALLE"/>
    <s v="WTI-GW-NXC2"/>
    <x v="5"/>
    <x v="1"/>
    <n v="111667"/>
    <d v="2001-07-01T00:00:00"/>
  </r>
  <r>
    <x v="1"/>
    <x v="1"/>
    <x v="1"/>
    <x v="24"/>
    <n v="15000"/>
    <n v="1325537"/>
    <d v="2001-06-01T08:43:59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819"/>
    <d v="2001-06-02T21:00:00"/>
  </r>
  <r>
    <x v="1"/>
    <x v="1"/>
    <x v="0"/>
    <x v="1"/>
    <n v="155000"/>
    <n v="1325538"/>
    <d v="2001-06-01T08:44:00"/>
    <s v="Western Gas Resources, Inc."/>
    <x v="0"/>
    <x v="0"/>
    <x v="0"/>
    <x v="1"/>
    <s v="US Gas Fin BasisSwap"/>
    <s v="US Gas Basis     HSC                     Jul01           USD/MM"/>
    <n v="5000"/>
    <m/>
    <x v="0"/>
    <x v="1"/>
    <x v="0"/>
    <n v="0.03"/>
    <s v="CAMERONC"/>
    <s v="EBASS"/>
    <s v="FT-Texas"/>
    <x v="1"/>
    <x v="1"/>
    <s v="VD9050.1"/>
    <d v="2001-07-01T00:00:00"/>
  </r>
  <r>
    <x v="0"/>
    <x v="1"/>
    <x v="1"/>
    <x v="24"/>
    <n v="30000"/>
    <n v="1325539"/>
    <d v="2001-06-01T08:44:02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dread2000"/>
    <s v="MCUILLA"/>
    <s v="ENA - IM Ontario"/>
    <x v="8"/>
    <x v="1"/>
    <n v="823820"/>
    <d v="2001-06-02T21:00:00"/>
  </r>
  <r>
    <x v="1"/>
    <x v="1"/>
    <x v="1"/>
    <x v="24"/>
    <n v="30000"/>
    <n v="1325540"/>
    <d v="2001-06-01T08:44:08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822"/>
    <d v="2001-06-02T21:00:00"/>
  </r>
  <r>
    <x v="1"/>
    <x v="1"/>
    <x v="1"/>
    <x v="24"/>
    <n v="15000"/>
    <n v="1325541"/>
    <d v="2001-06-01T08:44:11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guderian"/>
    <s v="SSOUTH"/>
    <s v="ENA - IM West"/>
    <x v="8"/>
    <x v="1"/>
    <n v="823823"/>
    <d v="2001-06-02T21:00:00"/>
  </r>
  <r>
    <x v="1"/>
    <x v="1"/>
    <x v="1"/>
    <x v="24"/>
    <n v="30000"/>
    <n v="1325542"/>
    <d v="2001-06-01T08:44:1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24"/>
    <d v="2001-06-02T21:00:00"/>
  </r>
  <r>
    <x v="1"/>
    <x v="1"/>
    <x v="1"/>
    <x v="24"/>
    <n v="30000"/>
    <n v="1325543"/>
    <d v="2001-06-01T08:44:17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tracyschwa"/>
    <s v="PMIMS"/>
    <s v="ENA - IM MKT Central CG"/>
    <x v="8"/>
    <x v="1"/>
    <n v="823825"/>
    <d v="2001-06-02T21:00:00"/>
  </r>
  <r>
    <x v="1"/>
    <x v="1"/>
    <x v="0"/>
    <x v="25"/>
    <n v="615000"/>
    <n v="1325544"/>
    <d v="2001-06-01T08:44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6"/>
    <s v="aepes214"/>
    <s v="JARNOLD"/>
    <s v="NG-Price"/>
    <x v="1"/>
    <x v="1"/>
    <s v="VD9053.1"/>
    <d v="2001-07-01T00:00:00"/>
  </r>
  <r>
    <x v="1"/>
    <x v="1"/>
    <x v="1"/>
    <x v="24"/>
    <n v="10086"/>
    <n v="1325546"/>
    <d v="2001-06-01T08:44:22"/>
    <s v="EnergyUSA-TPC Corp."/>
    <x v="0"/>
    <x v="0"/>
    <x v="0"/>
    <x v="1"/>
    <s v="US Gas Phy Fwd Firm &lt; or = 1Mo "/>
    <s v="US Gas Phy       Trunkline ELA           02-04Jun01      USD/MM"/>
    <m/>
    <n v="3362"/>
    <x v="0"/>
    <x v="1"/>
    <x v="0"/>
    <n v="3.4950000000000001"/>
    <s v="scallender"/>
    <s v="TDONOHO"/>
    <s v="ENA - IM Central Gulf"/>
    <x v="8"/>
    <x v="1"/>
    <n v="823826"/>
    <d v="2001-06-02T21:00:00"/>
  </r>
  <r>
    <x v="1"/>
    <x v="1"/>
    <x v="0"/>
    <x v="1"/>
    <n v="620000"/>
    <n v="1325547"/>
    <d v="2001-06-01T08:44:29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88"/>
    <s v="johncasey1"/>
    <s v="JARNOLD"/>
    <s v="NG-Price"/>
    <x v="1"/>
    <x v="1"/>
    <s v="VD9055.1"/>
    <d v="2001-07-01T21:00:00"/>
  </r>
  <r>
    <x v="1"/>
    <x v="1"/>
    <x v="1"/>
    <x v="24"/>
    <n v="15000"/>
    <n v="1325548"/>
    <d v="2001-06-01T08:44:29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EMIMICHOF"/>
    <s v="JWILLI13"/>
    <s v="ENA - IM Mkt Central MICH"/>
    <x v="8"/>
    <x v="1"/>
    <n v="823827"/>
    <d v="2001-06-02T21:00:00"/>
  </r>
  <r>
    <x v="0"/>
    <x v="1"/>
    <x v="1"/>
    <x v="24"/>
    <n v="15000"/>
    <n v="1325549"/>
    <d v="2001-06-01T08:44:31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750000000000002"/>
    <s v="ADM96017"/>
    <s v="CCLARK5"/>
    <s v="EC - IM Canada BC"/>
    <x v="8"/>
    <x v="8"/>
    <n v="823828"/>
    <d v="2001-06-02T21:00:00"/>
  </r>
  <r>
    <x v="1"/>
    <x v="2"/>
    <x v="1"/>
    <x v="0"/>
    <n v="50"/>
    <n v="1325551"/>
    <d v="2001-06-01T08:44:33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6.55"/>
    <s v="ROBEROSE"/>
    <s v="JQUENET"/>
    <s v="ST-PJM"/>
    <x v="7"/>
    <x v="7"/>
    <n v="629430.1"/>
    <d v="2001-06-04T21:00:00"/>
  </r>
  <r>
    <x v="1"/>
    <x v="1"/>
    <x v="1"/>
    <x v="24"/>
    <n v="30000"/>
    <n v="1325550"/>
    <d v="2001-06-01T08:44:33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n v="10041965"/>
    <s v="SHENDRI"/>
    <s v="ENA-IM ME CNG"/>
    <x v="8"/>
    <x v="1"/>
    <n v="823829"/>
    <d v="2001-06-02T21:00:00"/>
  </r>
  <r>
    <x v="1"/>
    <x v="1"/>
    <x v="1"/>
    <x v="24"/>
    <n v="30000"/>
    <n v="1325552"/>
    <d v="2001-06-01T08:44:35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750000000000002"/>
    <s v="EPMELPar"/>
    <s v="TKUYKEN"/>
    <s v="ENA - IM West"/>
    <x v="8"/>
    <x v="1"/>
    <n v="823830"/>
    <d v="2001-06-02T21:00:00"/>
  </r>
  <r>
    <x v="0"/>
    <x v="1"/>
    <x v="1"/>
    <x v="24"/>
    <n v="30000"/>
    <n v="1325554"/>
    <d v="2001-06-01T08:44:36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49999999999998"/>
    <s v="shane2001"/>
    <s v="MCUILLA"/>
    <s v="ENA - IM Ontario"/>
    <x v="8"/>
    <x v="1"/>
    <n v="823832"/>
    <d v="2001-06-02T21:00:00"/>
  </r>
  <r>
    <x v="1"/>
    <x v="1"/>
    <x v="1"/>
    <x v="24"/>
    <n v="7500"/>
    <n v="1325553"/>
    <d v="2001-06-01T08:44:36"/>
    <s v="Williams Energy Marketing &amp; Trading Company"/>
    <x v="0"/>
    <x v="0"/>
    <x v="0"/>
    <x v="1"/>
    <s v="US Gas Phy Fwd Firm &lt; or = 1Mo "/>
    <s v="US Gas Phy       PG&amp;E CtyGte             02-04Jun01      USD/MM"/>
    <n v="2500"/>
    <m/>
    <x v="0"/>
    <x v="1"/>
    <x v="0"/>
    <n v="3.2"/>
    <s v="frankfield"/>
    <s v="MLENHAR"/>
    <s v="ENA - IM West"/>
    <x v="8"/>
    <x v="1"/>
    <n v="823831"/>
    <d v="2001-06-02T21:00:00"/>
  </r>
  <r>
    <x v="1"/>
    <x v="1"/>
    <x v="1"/>
    <x v="24"/>
    <n v="3186"/>
    <n v="1325555"/>
    <d v="2001-06-01T08:44:38"/>
    <s v="Kaztex Energy Management Inc."/>
    <x v="0"/>
    <x v="0"/>
    <x v="0"/>
    <x v="1"/>
    <s v="US Gas Phy Fwd Firm &lt; or = 1Mo "/>
    <s v="US Gas Phy       NBPL/Nicor              02-04Jun01      USD/MM"/>
    <m/>
    <n v="1062"/>
    <x v="0"/>
    <x v="1"/>
    <x v="0"/>
    <n v="3.7187000000000001"/>
    <s v="ADM91068"/>
    <s v="PMIMS"/>
    <s v="ENA - IM MKT Central CG"/>
    <x v="8"/>
    <x v="1"/>
    <n v="823833"/>
    <d v="2001-06-02T21:00:00"/>
  </r>
  <r>
    <x v="0"/>
    <x v="1"/>
    <x v="1"/>
    <x v="24"/>
    <n v="30000"/>
    <n v="1325557"/>
    <d v="2001-06-01T08:44:41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"/>
    <s v="shane2001"/>
    <s v="MCUILLA"/>
    <s v="ENA - IM Ontario"/>
    <x v="8"/>
    <x v="1"/>
    <n v="823836"/>
    <d v="2001-06-02T21:00:00"/>
  </r>
  <r>
    <x v="0"/>
    <x v="1"/>
    <x v="1"/>
    <x v="24"/>
    <n v="15000"/>
    <n v="1325558"/>
    <d v="2001-06-01T08:44:42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pandersen"/>
    <s v="CCLARK5"/>
    <s v="EC - IM Canada BC"/>
    <x v="8"/>
    <x v="8"/>
    <n v="823837"/>
    <d v="2001-06-02T21:00:00"/>
  </r>
  <r>
    <x v="1"/>
    <x v="2"/>
    <x v="1"/>
    <x v="0"/>
    <n v="50"/>
    <n v="1325559"/>
    <d v="2001-06-01T08:44:47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31.1"/>
    <d v="2001-06-04T21:00:00"/>
  </r>
  <r>
    <x v="1"/>
    <x v="1"/>
    <x v="1"/>
    <x v="24"/>
    <n v="9999"/>
    <n v="1325561"/>
    <d v="2001-06-01T08:44:50"/>
    <s v="WPS Energy Services, Inc."/>
    <x v="0"/>
    <x v="0"/>
    <x v="0"/>
    <x v="1"/>
    <s v="US Gas Phy Fwd Firm &lt; or = 1Mo "/>
    <s v="US Gas Phy       NGPL NICOR              02-04Jun01      USD/MM"/>
    <m/>
    <n v="3333"/>
    <x v="0"/>
    <x v="1"/>
    <x v="0"/>
    <n v="3.7187000000000001"/>
    <s v="RANGER123"/>
    <s v="PMIMS"/>
    <s v="ENA - IM MKT Central CG"/>
    <x v="8"/>
    <x v="1"/>
    <n v="823838"/>
    <d v="2001-06-02T21:00:00"/>
  </r>
  <r>
    <x v="1"/>
    <x v="4"/>
    <x v="0"/>
    <x v="0"/>
    <n v="50000"/>
    <n v="1325562"/>
    <d v="2001-06-01T08:44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670"/>
    <d v="2001-07-01T00:00:00"/>
  </r>
  <r>
    <x v="1"/>
    <x v="1"/>
    <x v="1"/>
    <x v="24"/>
    <n v="20001"/>
    <n v="1325563"/>
    <d v="2001-06-01T08:45:01"/>
    <s v="WPS Energy Services, Inc."/>
    <x v="0"/>
    <x v="0"/>
    <x v="0"/>
    <x v="1"/>
    <s v="US Gas Phy Fwd Firm &lt; or = 1Mo "/>
    <s v="US Gas Phy       NGPL NICOR              02-04Jun01      USD/MM"/>
    <m/>
    <n v="6667"/>
    <x v="0"/>
    <x v="1"/>
    <x v="0"/>
    <n v="3.7187000000000001"/>
    <s v="RANGER123"/>
    <s v="PMIMS"/>
    <s v="ENA - IM MKT Central CG"/>
    <x v="8"/>
    <x v="1"/>
    <n v="823839"/>
    <d v="2001-06-02T21:00:00"/>
  </r>
  <r>
    <x v="0"/>
    <x v="1"/>
    <x v="1"/>
    <x v="24"/>
    <n v="15000"/>
    <n v="1325564"/>
    <d v="2001-06-01T08:45:03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rhoughton"/>
    <s v="CCLARK5"/>
    <s v="EC - IM Canada BC"/>
    <x v="8"/>
    <x v="8"/>
    <n v="823840"/>
    <d v="2001-06-02T21:00:00"/>
  </r>
  <r>
    <x v="1"/>
    <x v="1"/>
    <x v="0"/>
    <x v="25"/>
    <n v="307500"/>
    <n v="1325565"/>
    <d v="2001-06-01T08:45:05"/>
    <s v="Noble Gas Marketing Inc."/>
    <x v="0"/>
    <x v="0"/>
    <x v="0"/>
    <x v="1"/>
    <s v="US Gas Fin Swap"/>
    <s v="US Gas Swap      Nymex                   Jul-Oct01       USD/MM"/>
    <m/>
    <n v="2500"/>
    <x v="0"/>
    <x v="1"/>
    <x v="0"/>
    <n v="3.97"/>
    <s v="ADM26578"/>
    <s v="JARNOLD"/>
    <s v="NG-Price"/>
    <x v="1"/>
    <x v="1"/>
    <s v="VD9060.1"/>
    <d v="2001-07-01T00:00:00"/>
  </r>
  <r>
    <x v="1"/>
    <x v="4"/>
    <x v="0"/>
    <x v="0"/>
    <n v="50000"/>
    <n v="1325566"/>
    <d v="2001-06-01T08:45:0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JTREADWAY"/>
    <s v="GWHALLE"/>
    <s v="WTI-GW-NXC2"/>
    <x v="5"/>
    <x v="1"/>
    <n v="111671"/>
    <d v="2001-07-01T00:00:00"/>
  </r>
  <r>
    <x v="1"/>
    <x v="1"/>
    <x v="0"/>
    <x v="1"/>
    <n v="620000"/>
    <n v="1325567"/>
    <d v="2001-06-01T08:45:07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avgallo51"/>
    <s v="JARNOLD"/>
    <s v="NG-Price"/>
    <x v="1"/>
    <x v="1"/>
    <s v="VD9062.1"/>
    <d v="2001-07-01T21:00:00"/>
  </r>
  <r>
    <x v="1"/>
    <x v="1"/>
    <x v="1"/>
    <x v="24"/>
    <n v="15000"/>
    <n v="1325568"/>
    <d v="2001-06-01T08:45:07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rdm00001"/>
    <s v="MLENHAR"/>
    <s v="ENA - IM West"/>
    <x v="8"/>
    <x v="1"/>
    <n v="823841"/>
    <d v="2001-06-02T21:00:00"/>
  </r>
  <r>
    <x v="1"/>
    <x v="2"/>
    <x v="1"/>
    <x v="7"/>
    <n v="750"/>
    <n v="1325569"/>
    <d v="2001-06-01T08:45:09"/>
    <s v="Williams Energy Marketing &amp; Trading Company"/>
    <x v="0"/>
    <x v="0"/>
    <x v="0"/>
    <x v="2"/>
    <s v="US West Power Phy Fwd CAISO"/>
    <s v="US Pwr Phy CAISO NP15 Peak               Sep01           USD/MWh"/>
    <n v="25"/>
    <m/>
    <x v="0"/>
    <x v="2"/>
    <x v="0"/>
    <n v="187"/>
    <s v="jgoodman"/>
    <s v="RBADEER"/>
    <s v="LT-CA"/>
    <x v="7"/>
    <x v="7"/>
    <n v="629432.1"/>
    <d v="2001-09-01T21:00:00"/>
  </r>
  <r>
    <x v="1"/>
    <x v="2"/>
    <x v="1"/>
    <x v="1"/>
    <n v="775"/>
    <n v="1325570"/>
    <d v="2001-06-01T08:45:10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2"/>
    <s v="Biggsbyron"/>
    <s v="MMOTLEY"/>
    <s v="ST-SW"/>
    <x v="7"/>
    <x v="7"/>
    <n v="629433.1"/>
    <d v="2001-08-01T21:00:00"/>
  </r>
  <r>
    <x v="1"/>
    <x v="1"/>
    <x v="1"/>
    <x v="24"/>
    <n v="30000"/>
    <n v="1325571"/>
    <d v="2001-06-01T08:45:11"/>
    <s v="Tenaska Marketing Ventures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TMVDNS01"/>
    <s v="JHODGE2"/>
    <s v="ENA-IM ME TCO"/>
    <x v="8"/>
    <x v="1"/>
    <n v="823842"/>
    <d v="2001-06-02T21:00:00"/>
  </r>
  <r>
    <x v="0"/>
    <x v="1"/>
    <x v="1"/>
    <x v="24"/>
    <n v="15000"/>
    <n v="1325572"/>
    <d v="2001-06-01T08:45:13"/>
    <s v="BP Canada Energy Company"/>
    <x v="0"/>
    <x v="0"/>
    <x v="0"/>
    <x v="1"/>
    <s v="CAN Gas Phy Fwd Firm East &lt; or = 1Mo"/>
    <s v="CAN Gas Phy      Parkway                 02-04Jun01      USD/MM"/>
    <n v="5000"/>
    <m/>
    <x v="0"/>
    <x v="1"/>
    <x v="0"/>
    <n v="3.855"/>
    <s v="Dormaarl01"/>
    <s v="MCUILLA"/>
    <s v="ENA - IM Ontario"/>
    <x v="8"/>
    <x v="1"/>
    <n v="823843"/>
    <d v="2001-06-02T21:00:00"/>
  </r>
  <r>
    <x v="1"/>
    <x v="1"/>
    <x v="0"/>
    <x v="5"/>
    <n v="290000"/>
    <n v="1325574"/>
    <d v="2001-06-01T08:45:15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6"/>
    <s v="Barnhartnf"/>
    <s v="PKEAVEY"/>
    <s v="G-DAILY-EST"/>
    <x v="1"/>
    <x v="1"/>
    <s v="VD9064.1"/>
    <d v="2001-06-02T21:00:00"/>
  </r>
  <r>
    <x v="1"/>
    <x v="1"/>
    <x v="1"/>
    <x v="24"/>
    <n v="30000"/>
    <n v="1325573"/>
    <d v="2001-06-01T08:45:15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aepes217"/>
    <s v="TKUYKEN"/>
    <s v="ENA - IM West"/>
    <x v="8"/>
    <x v="1"/>
    <n v="823844"/>
    <d v="2001-06-02T21:00:00"/>
  </r>
  <r>
    <x v="1"/>
    <x v="1"/>
    <x v="1"/>
    <x v="24"/>
    <n v="30000"/>
    <n v="1325575"/>
    <d v="2001-06-01T08:45:17"/>
    <s v="Marathon Oil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quantum3"/>
    <s v="JHODGE2"/>
    <s v="ENA-IM ME TCO"/>
    <x v="8"/>
    <x v="1"/>
    <n v="823845"/>
    <d v="2001-06-02T21:00:00"/>
  </r>
  <r>
    <x v="1"/>
    <x v="1"/>
    <x v="1"/>
    <x v="24"/>
    <n v="30000"/>
    <n v="1325576"/>
    <d v="2001-06-01T08:45:1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846"/>
    <d v="2001-06-02T21:00:00"/>
  </r>
  <r>
    <x v="1"/>
    <x v="1"/>
    <x v="0"/>
    <x v="1"/>
    <n v="620000"/>
    <n v="1325577"/>
    <d v="2001-06-01T08:45:1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9"/>
    <s v="shawnmaz"/>
    <s v="JARNOLD"/>
    <s v="NG-Price"/>
    <x v="1"/>
    <x v="1"/>
    <s v="VD9065.1"/>
    <d v="2001-07-01T21:00:00"/>
  </r>
  <r>
    <x v="0"/>
    <x v="1"/>
    <x v="1"/>
    <x v="24"/>
    <n v="10566"/>
    <n v="1325579"/>
    <d v="2001-06-01T08:45:20"/>
    <s v="Sempra Energy Trading Corp."/>
    <x v="0"/>
    <x v="0"/>
    <x v="0"/>
    <x v="1"/>
    <s v="CAN Gas Phy Fwd Firm East &lt; or = 1Mo"/>
    <s v="CAN Gas Phy      Dawn                    02-04Jun01      USD/MM"/>
    <n v="3522"/>
    <m/>
    <x v="0"/>
    <x v="1"/>
    <x v="0"/>
    <n v="3.895"/>
    <s v="ASTORFER"/>
    <s v="MCUILLA"/>
    <s v="ENA - IM Ontario"/>
    <x v="8"/>
    <x v="1"/>
    <n v="823848"/>
    <d v="2001-06-02T21:00:00"/>
  </r>
  <r>
    <x v="1"/>
    <x v="1"/>
    <x v="1"/>
    <x v="24"/>
    <n v="15000"/>
    <n v="1325578"/>
    <d v="2001-06-01T08:45:2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5350000000000001"/>
    <s v="stratton"/>
    <s v="SPEREIR"/>
    <s v="ENA-IM NE GULF3"/>
    <x v="8"/>
    <x v="1"/>
    <n v="823847"/>
    <d v="2001-06-02T21:00:00"/>
  </r>
  <r>
    <x v="1"/>
    <x v="4"/>
    <x v="0"/>
    <x v="0"/>
    <n v="50000"/>
    <n v="1325580"/>
    <d v="2001-06-01T08:45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672"/>
    <d v="2001-07-01T00:00:00"/>
  </r>
  <r>
    <x v="1"/>
    <x v="1"/>
    <x v="1"/>
    <x v="24"/>
    <n v="15000"/>
    <n v="1325581"/>
    <d v="2001-06-01T08:45:23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9"/>
    <s v="CRAIGDUKE"/>
    <s v="SSOUTH"/>
    <s v="ENA - IM West"/>
    <x v="8"/>
    <x v="1"/>
    <n v="823849"/>
    <d v="2001-06-02T21:00:00"/>
  </r>
  <r>
    <x v="1"/>
    <x v="1"/>
    <x v="1"/>
    <x v="24"/>
    <n v="30000"/>
    <n v="1325582"/>
    <d v="2001-06-01T08:45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aepes206"/>
    <s v="PMIMS"/>
    <s v="ENA - IM MKT Central CG"/>
    <x v="8"/>
    <x v="1"/>
    <n v="823850"/>
    <d v="2001-06-02T21:00:00"/>
  </r>
  <r>
    <x v="1"/>
    <x v="1"/>
    <x v="0"/>
    <x v="1"/>
    <n v="310000"/>
    <n v="1325583"/>
    <d v="2001-06-01T08:45:25"/>
    <s v="Phibro Inc."/>
    <x v="0"/>
    <x v="0"/>
    <x v="0"/>
    <x v="1"/>
    <s v="US Gas Fin BasisSwap"/>
    <s v="US Gas Basis     EP SanJuan              Jul01           USD/MM"/>
    <n v="10000"/>
    <m/>
    <x v="0"/>
    <x v="1"/>
    <x v="0"/>
    <n v="-0.71499999999999997"/>
    <s v="MACGROIN"/>
    <s v="MSANCH2"/>
    <s v="GD-New-Jr"/>
    <x v="1"/>
    <x v="1"/>
    <s v="VD9066.1"/>
    <d v="2001-07-01T21:00:00"/>
  </r>
  <r>
    <x v="1"/>
    <x v="1"/>
    <x v="1"/>
    <x v="24"/>
    <n v="30000"/>
    <n v="1325584"/>
    <d v="2001-06-01T08:45:2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3851"/>
    <d v="2001-06-02T21:00:00"/>
  </r>
  <r>
    <x v="1"/>
    <x v="1"/>
    <x v="1"/>
    <x v="24"/>
    <n v="30000"/>
    <n v="1325585"/>
    <d v="2001-06-01T08:45:26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674999999999999"/>
    <s v="jgriffiths"/>
    <s v="SNEAL"/>
    <s v="ENA-IM NE GULF3"/>
    <x v="8"/>
    <x v="1"/>
    <n v="823852"/>
    <d v="2001-06-02T21:00:00"/>
  </r>
  <r>
    <x v="1"/>
    <x v="4"/>
    <x v="0"/>
    <x v="0"/>
    <n v="50000"/>
    <n v="1325586"/>
    <d v="2001-06-01T08:45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1"/>
    <s v="GWHALLE"/>
    <s v="WTI-GW-NXC2"/>
    <x v="5"/>
    <x v="1"/>
    <n v="111673"/>
    <d v="2001-07-01T00:00:00"/>
  </r>
  <r>
    <x v="1"/>
    <x v="1"/>
    <x v="0"/>
    <x v="1"/>
    <n v="77500"/>
    <n v="1325587"/>
    <d v="2001-06-01T08:45:32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68.1"/>
    <d v="2001-07-01T21:00:00"/>
  </r>
  <r>
    <x v="1"/>
    <x v="1"/>
    <x v="1"/>
    <x v="24"/>
    <n v="30000"/>
    <n v="1325588"/>
    <d v="2001-06-01T08:45:34"/>
    <s v="Duke Energy Trading and Marketing, L.L.C."/>
    <x v="0"/>
    <x v="0"/>
    <x v="0"/>
    <x v="1"/>
    <s v="US Gas Phy Fwd Firm &lt; or = 1Mo "/>
    <s v="US Gas Phy       SoCal EHR               02-04Jun01      USD/MM"/>
    <m/>
    <n v="10000"/>
    <x v="0"/>
    <x v="1"/>
    <x v="0"/>
    <n v="8.1"/>
    <s v="HEATHERW"/>
    <s v="JTHOLT"/>
    <s v="ENA - IM West"/>
    <x v="8"/>
    <x v="1"/>
    <n v="823854"/>
    <d v="2001-06-02T21:00:00"/>
  </r>
  <r>
    <x v="1"/>
    <x v="1"/>
    <x v="1"/>
    <x v="24"/>
    <n v="15000"/>
    <n v="1325589"/>
    <d v="2001-06-01T08:45:35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MICKELSON1"/>
    <s v="SSOUTH"/>
    <s v="ENA - IM West"/>
    <x v="8"/>
    <x v="1"/>
    <n v="823853"/>
    <d v="2001-06-02T21:00:00"/>
  </r>
  <r>
    <x v="1"/>
    <x v="1"/>
    <x v="0"/>
    <x v="26"/>
    <n v="755000"/>
    <n v="1325590"/>
    <d v="2001-06-01T08:45:37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9"/>
    <s v="CSPRINGER"/>
    <s v="JARNOLD"/>
    <s v="NG-Price"/>
    <x v="1"/>
    <x v="1"/>
    <s v="VD9069.1"/>
    <d v="2001-11-01T00:00:00"/>
  </r>
  <r>
    <x v="1"/>
    <x v="1"/>
    <x v="1"/>
    <x v="24"/>
    <n v="15000"/>
    <n v="1325591"/>
    <d v="2001-06-01T08:45:41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7"/>
    <s v="WESTDESK1"/>
    <s v="SSOUTH"/>
    <s v="ENA - IM West"/>
    <x v="8"/>
    <x v="1"/>
    <n v="823855"/>
    <d v="2001-06-02T21:00:00"/>
  </r>
  <r>
    <x v="1"/>
    <x v="1"/>
    <x v="0"/>
    <x v="1"/>
    <n v="155000"/>
    <n v="1325593"/>
    <d v="2001-06-01T08:45:4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849999999999998"/>
    <s v="artleyjim"/>
    <s v="JARNOLD"/>
    <s v="NG-Price"/>
    <x v="1"/>
    <x v="1"/>
    <s v="VD9072.1"/>
    <d v="2001-07-01T21:00:00"/>
  </r>
  <r>
    <x v="1"/>
    <x v="2"/>
    <x v="1"/>
    <x v="19"/>
    <n v="200"/>
    <n v="1325592"/>
    <d v="2001-06-01T08:45:44"/>
    <s v="Allegheny Energy Supply Company, LLC"/>
    <x v="0"/>
    <x v="0"/>
    <x v="0"/>
    <x v="2"/>
    <s v="US East Power Phy Fwd Firm"/>
    <s v="US Pwr Phy Firm  Entergy Peak            05-08Jun01      USD/MWh"/>
    <n v="50"/>
    <m/>
    <x v="0"/>
    <x v="2"/>
    <x v="0"/>
    <n v="33"/>
    <s v="apizzut1"/>
    <s v="MCARSON2"/>
    <s v="ST-SPP"/>
    <x v="7"/>
    <x v="7"/>
    <n v="629434.1"/>
    <d v="2001-06-05T21:00:00"/>
  </r>
  <r>
    <x v="0"/>
    <x v="1"/>
    <x v="0"/>
    <x v="26"/>
    <n v="755000"/>
    <n v="1325595"/>
    <d v="2001-06-01T08:45:45"/>
    <s v="Sempra Energy Trading Corp."/>
    <x v="0"/>
    <x v="0"/>
    <x v="0"/>
    <x v="1"/>
    <s v="CAN Gas Fin BasSwap"/>
    <s v="CAN Gas Basis    AECO                    Nov01-Mar02     USD/MM"/>
    <m/>
    <n v="5000"/>
    <x v="0"/>
    <x v="1"/>
    <x v="0"/>
    <n v="-0.34499999999999997"/>
    <s v="MSIECKHAUS"/>
    <s v="JMCKAY"/>
    <s v="FT-CAND-EGSC"/>
    <x v="1"/>
    <x v="8"/>
    <s v="VD9071.1"/>
    <d v="2001-11-01T00:00:00"/>
  </r>
  <r>
    <x v="1"/>
    <x v="1"/>
    <x v="1"/>
    <x v="24"/>
    <n v="30000"/>
    <n v="1325594"/>
    <d v="2001-06-01T08:45:45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7"/>
    <n v="10041965"/>
    <s v="SHENDRI"/>
    <s v="ENA-IM ME CNG"/>
    <x v="8"/>
    <x v="1"/>
    <n v="823856"/>
    <d v="2001-06-02T21:00:00"/>
  </r>
  <r>
    <x v="1"/>
    <x v="1"/>
    <x v="1"/>
    <x v="24"/>
    <n v="14250"/>
    <n v="1325596"/>
    <d v="2001-06-01T08:45:46"/>
    <s v="Texex Energy Partners Ltd."/>
    <x v="0"/>
    <x v="0"/>
    <x v="0"/>
    <x v="1"/>
    <s v="US Gas Phy Fwd Firm &lt; or = 1Mo "/>
    <s v="US Gas Phy       TENN Z-0                02-04Jun01      USD/MM"/>
    <m/>
    <n v="4750"/>
    <x v="0"/>
    <x v="1"/>
    <x v="0"/>
    <n v="3.5449999999999999"/>
    <s v="texexener"/>
    <s v="SNEAL"/>
    <s v="ENA-IM NE GULF3"/>
    <x v="8"/>
    <x v="1"/>
    <n v="823857"/>
    <d v="2001-06-02T21:00:00"/>
  </r>
  <r>
    <x v="1"/>
    <x v="1"/>
    <x v="0"/>
    <x v="1"/>
    <n v="77500"/>
    <n v="1325597"/>
    <d v="2001-06-01T08:45:48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73.1"/>
    <d v="2001-07-01T21:00:00"/>
  </r>
  <r>
    <x v="1"/>
    <x v="1"/>
    <x v="1"/>
    <x v="24"/>
    <n v="30000"/>
    <n v="1325598"/>
    <d v="2001-06-01T08:45:50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DM37846"/>
    <s v="SPEREIR"/>
    <s v="ENA-IM NE GULF2"/>
    <x v="8"/>
    <x v="1"/>
    <n v="823858"/>
    <d v="2001-06-02T21:00:00"/>
  </r>
  <r>
    <x v="1"/>
    <x v="1"/>
    <x v="1"/>
    <x v="24"/>
    <n v="30000"/>
    <n v="1325599"/>
    <d v="2001-06-01T08:45:51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724999999999998"/>
    <s v="vab12345"/>
    <s v="SNEAL"/>
    <s v="ENA-IM NE GULF3"/>
    <x v="8"/>
    <x v="1"/>
    <n v="823859"/>
    <d v="2001-06-02T21:00:00"/>
  </r>
  <r>
    <x v="1"/>
    <x v="1"/>
    <x v="0"/>
    <x v="26"/>
    <n v="755000"/>
    <n v="1325601"/>
    <d v="2001-06-01T08:45:5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Lamoreal"/>
    <s v="JARNOLD"/>
    <s v="NG-Price"/>
    <x v="1"/>
    <x v="1"/>
    <s v="VD9074.1"/>
    <d v="2001-11-01T00:00:00"/>
  </r>
  <r>
    <x v="1"/>
    <x v="1"/>
    <x v="1"/>
    <x v="24"/>
    <n v="15000"/>
    <n v="1325602"/>
    <d v="2001-06-01T08:45:56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curtisday"/>
    <s v="TDONOHO"/>
    <s v="ENA - IM Central Gulf"/>
    <x v="8"/>
    <x v="1"/>
    <n v="823861"/>
    <d v="2001-06-02T21:00:00"/>
  </r>
  <r>
    <x v="1"/>
    <x v="4"/>
    <x v="0"/>
    <x v="0"/>
    <n v="50000"/>
    <n v="1325603"/>
    <d v="2001-06-01T08:45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674"/>
    <d v="2001-07-01T00:00:00"/>
  </r>
  <r>
    <x v="1"/>
    <x v="2"/>
    <x v="1"/>
    <x v="7"/>
    <n v="750"/>
    <n v="1325604"/>
    <d v="2001-06-01T08:45:57"/>
    <s v="Morgan Stanley Capital Group, Inc.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powerfunk"/>
    <s v="RBADEER"/>
    <s v="LT-CA"/>
    <x v="7"/>
    <x v="7"/>
    <n v="629435.1"/>
    <d v="2001-09-01T21:00:00"/>
  </r>
  <r>
    <x v="1"/>
    <x v="1"/>
    <x v="1"/>
    <x v="24"/>
    <n v="15000"/>
    <n v="1325605"/>
    <d v="2001-06-01T08:45:58"/>
    <s v="Nicor Enerchange, LLC"/>
    <x v="0"/>
    <x v="0"/>
    <x v="0"/>
    <x v="1"/>
    <s v="US Gas Phy Fwd Firm &lt; or = 1Mo "/>
    <s v="US Gas Phy       NGPL NICOR              02-04Jun01      USD/MM"/>
    <m/>
    <n v="5000"/>
    <x v="0"/>
    <x v="1"/>
    <x v="0"/>
    <n v="3.7275"/>
    <s v="ADM83303"/>
    <s v="PMIMS"/>
    <s v="ENA - IM MKT Central CG"/>
    <x v="8"/>
    <x v="1"/>
    <n v="823862"/>
    <d v="2001-06-02T21:00:00"/>
  </r>
  <r>
    <x v="1"/>
    <x v="1"/>
    <x v="1"/>
    <x v="24"/>
    <n v="30000"/>
    <n v="1325607"/>
    <d v="2001-06-01T08:45:5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249999999999999"/>
    <s v="EPMELPrdm"/>
    <s v="TKUYKEN"/>
    <s v="ENA - IM West"/>
    <x v="8"/>
    <x v="1"/>
    <n v="823863"/>
    <d v="2001-06-02T21:00:00"/>
  </r>
  <r>
    <x v="1"/>
    <x v="1"/>
    <x v="1"/>
    <x v="24"/>
    <n v="15000"/>
    <n v="1325606"/>
    <d v="2001-06-01T08:45:59"/>
    <s v="Aquila Energy Marketing Corporation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benharner"/>
    <s v="JWILLI13"/>
    <s v="ENA - IM Mkt Central MICH"/>
    <x v="8"/>
    <x v="1"/>
    <n v="823864"/>
    <d v="2001-06-02T21:00:00"/>
  </r>
  <r>
    <x v="1"/>
    <x v="1"/>
    <x v="1"/>
    <x v="24"/>
    <n v="10593"/>
    <n v="1325608"/>
    <d v="2001-06-01T08:46:00"/>
    <s v="Williams Energy Marketing &amp; Trading Company"/>
    <x v="0"/>
    <x v="0"/>
    <x v="0"/>
    <x v="1"/>
    <s v="US Gas Phy Fwd Firm &lt; or = 1Mo "/>
    <s v="US Gas Phy       PG&amp;E CtyGte             02-04Jun01      USD/MM"/>
    <n v="3531"/>
    <m/>
    <x v="0"/>
    <x v="1"/>
    <x v="0"/>
    <n v="3.1"/>
    <s v="frankfield"/>
    <s v="MLENHAR"/>
    <s v="ENA - IM West"/>
    <x v="8"/>
    <x v="1"/>
    <n v="823865"/>
    <d v="2001-06-02T21:00:00"/>
  </r>
  <r>
    <x v="1"/>
    <x v="2"/>
    <x v="1"/>
    <x v="19"/>
    <n v="200"/>
    <n v="1325609"/>
    <d v="2001-06-01T08:46:02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436.1"/>
    <d v="2001-06-05T21:00:00"/>
  </r>
  <r>
    <x v="1"/>
    <x v="1"/>
    <x v="1"/>
    <x v="24"/>
    <n v="30000"/>
    <n v="1325610"/>
    <d v="2001-06-01T08:46:03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EPMELPrdm"/>
    <s v="TKUYKEN"/>
    <s v="ENA - IM West"/>
    <x v="8"/>
    <x v="1"/>
    <n v="823866"/>
    <d v="2001-06-02T21:00:00"/>
  </r>
  <r>
    <x v="1"/>
    <x v="4"/>
    <x v="0"/>
    <x v="0"/>
    <n v="50000"/>
    <n v="1325611"/>
    <d v="2001-06-01T08:46:0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"/>
    <s v="GWHALLE"/>
    <s v="WTI-GW-NXC2"/>
    <x v="5"/>
    <x v="1"/>
    <n v="111675"/>
    <d v="2001-07-01T00:00:00"/>
  </r>
  <r>
    <x v="1"/>
    <x v="1"/>
    <x v="1"/>
    <x v="24"/>
    <n v="30000"/>
    <n v="1325613"/>
    <d v="2001-06-01T08:46:05"/>
    <s v="Texla Energy Management In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STANHORTON"/>
    <s v="ARING"/>
    <s v="ENA-IM NE GULF1"/>
    <x v="8"/>
    <x v="1"/>
    <n v="823867"/>
    <d v="2001-06-02T21:00:00"/>
  </r>
  <r>
    <x v="1"/>
    <x v="4"/>
    <x v="0"/>
    <x v="0"/>
    <n v="50000"/>
    <n v="1325614"/>
    <d v="2001-06-01T08:46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"/>
    <s v="GWHALLE"/>
    <s v="WTI-GW-NXC2"/>
    <x v="5"/>
    <x v="1"/>
    <n v="111676"/>
    <d v="2001-07-01T00:00:00"/>
  </r>
  <r>
    <x v="1"/>
    <x v="1"/>
    <x v="1"/>
    <x v="24"/>
    <n v="30000"/>
    <n v="1325615"/>
    <d v="2001-06-01T08:46:11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649999999999999"/>
    <s v="EASTDESK7"/>
    <s v="SNEAL"/>
    <s v="ENA-IM NE GULF3"/>
    <x v="8"/>
    <x v="1"/>
    <n v="823869"/>
    <d v="2001-06-02T21:00:00"/>
  </r>
  <r>
    <x v="0"/>
    <x v="1"/>
    <x v="1"/>
    <x v="24"/>
    <n v="30000"/>
    <n v="1325616"/>
    <d v="2001-06-01T08:46:12"/>
    <s v="Engage Energy Canada L.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craigwest"/>
    <s v="RWATT"/>
    <s v="EC-IM Canada West"/>
    <x v="8"/>
    <x v="8"/>
    <n v="823870"/>
    <d v="2001-06-01T21:00:00"/>
  </r>
  <r>
    <x v="1"/>
    <x v="1"/>
    <x v="1"/>
    <x v="24"/>
    <n v="15000"/>
    <n v="1325618"/>
    <d v="2001-06-01T08:46:13"/>
    <s v="Avista Energy, Inc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stharper"/>
    <s v="MLENHAR"/>
    <s v="ENA - IM West"/>
    <x v="8"/>
    <x v="1"/>
    <n v="823872"/>
    <d v="2001-06-02T21:00:00"/>
  </r>
  <r>
    <x v="1"/>
    <x v="1"/>
    <x v="1"/>
    <x v="24"/>
    <n v="30000"/>
    <n v="1325617"/>
    <d v="2001-06-01T08:46:13"/>
    <s v="CMS Marketing, Services and Trading Company"/>
    <x v="0"/>
    <x v="0"/>
    <x v="0"/>
    <x v="1"/>
    <s v="US Gas Phy Fwd Firm &lt; or = 1Mo "/>
    <s v="US Gas Phy       Chi Peoples             02-04Jun01      USD/MM"/>
    <m/>
    <n v="10000"/>
    <x v="0"/>
    <x v="1"/>
    <x v="0"/>
    <n v="3.7250000000000001"/>
    <s v="SCOTTBISK"/>
    <s v="PMIMS"/>
    <s v="ENA - IM MKT Central CG"/>
    <x v="8"/>
    <x v="1"/>
    <n v="823871"/>
    <d v="2001-06-02T21:00:00"/>
  </r>
  <r>
    <x v="1"/>
    <x v="1"/>
    <x v="0"/>
    <x v="1"/>
    <n v="155000"/>
    <n v="1325620"/>
    <d v="2001-06-01T08:46:14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8"/>
    <s v="AGIGLIA2"/>
    <s v="JARNOLD"/>
    <s v="NG-Price"/>
    <x v="1"/>
    <x v="1"/>
    <s v="VD9078.1"/>
    <d v="2001-07-01T21:00:00"/>
  </r>
  <r>
    <x v="1"/>
    <x v="2"/>
    <x v="1"/>
    <x v="20"/>
    <n v="1300"/>
    <n v="1325621"/>
    <d v="2001-06-01T08:46:14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8"/>
    <s v="ADM12984"/>
    <s v="MCARSON2"/>
    <s v="ST-SPP"/>
    <x v="7"/>
    <x v="7"/>
    <n v="629437.1"/>
    <d v="2001-06-05T21:00:00"/>
  </r>
  <r>
    <x v="1"/>
    <x v="1"/>
    <x v="1"/>
    <x v="24"/>
    <n v="30000"/>
    <n v="1325619"/>
    <d v="2001-06-01T08:46:1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873"/>
    <d v="2001-06-02T21:00:00"/>
  </r>
  <r>
    <x v="0"/>
    <x v="1"/>
    <x v="1"/>
    <x v="24"/>
    <n v="15000"/>
    <n v="1325623"/>
    <d v="2001-06-01T08:46:15"/>
    <s v="Sierra Pacific Power Company"/>
    <x v="0"/>
    <x v="0"/>
    <x v="0"/>
    <x v="1"/>
    <s v="CAN Gas Phy Fwd Firm West &lt; or = 1Mo"/>
    <s v="CAN Gas Phy      Sumas                   02-04Jun01      USD/MM"/>
    <n v="5000"/>
    <m/>
    <x v="0"/>
    <x v="1"/>
    <x v="0"/>
    <n v="3.05"/>
    <s v="AUSTIN4874"/>
    <s v="CCLARK5"/>
    <s v="EC - IM Canada BC"/>
    <x v="8"/>
    <x v="8"/>
    <n v="823875"/>
    <d v="2001-06-02T21:00:00"/>
  </r>
  <r>
    <x v="0"/>
    <x v="1"/>
    <x v="1"/>
    <x v="24"/>
    <n v="30000"/>
    <n v="1325622"/>
    <d v="2001-06-01T08:46:15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E0003432"/>
    <s v="RWATT"/>
    <s v="EC-IM Canada West"/>
    <x v="8"/>
    <x v="8"/>
    <n v="823874"/>
    <d v="2001-06-01T21:00:00"/>
  </r>
  <r>
    <x v="1"/>
    <x v="1"/>
    <x v="1"/>
    <x v="24"/>
    <n v="75000"/>
    <n v="1325624"/>
    <d v="2001-06-01T08:46:1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WARNERTODD"/>
    <s v="ARING"/>
    <s v="ENA-IM NE GULF1"/>
    <x v="8"/>
    <x v="1"/>
    <n v="823876"/>
    <d v="2001-06-02T21:00:00"/>
  </r>
  <r>
    <x v="1"/>
    <x v="1"/>
    <x v="1"/>
    <x v="24"/>
    <n v="2229"/>
    <n v="1325625"/>
    <d v="2001-06-01T08:46:18"/>
    <s v="Coral Energy Resources, L.P."/>
    <x v="0"/>
    <x v="0"/>
    <x v="0"/>
    <x v="1"/>
    <s v="US Gas Phy Fwd Firm &lt; or = 1Mo "/>
    <s v="US Gas Phy       Opal                    02-04Jun01      USD/MM"/>
    <m/>
    <n v="743"/>
    <x v="0"/>
    <x v="1"/>
    <x v="0"/>
    <n v="2.6"/>
    <s v="amdizona"/>
    <s v="SSOUTH"/>
    <s v="ENA - IM West"/>
    <x v="8"/>
    <x v="1"/>
    <n v="823877"/>
    <d v="2001-06-02T21:00:00"/>
  </r>
  <r>
    <x v="1"/>
    <x v="1"/>
    <x v="1"/>
    <x v="24"/>
    <n v="30000"/>
    <n v="1325627"/>
    <d v="2001-06-01T08:46:19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aepes217"/>
    <s v="TKUYKEN"/>
    <s v="ENA - IM West"/>
    <x v="8"/>
    <x v="1"/>
    <n v="823879"/>
    <d v="2001-06-02T21:00:00"/>
  </r>
  <r>
    <x v="1"/>
    <x v="1"/>
    <x v="1"/>
    <x v="24"/>
    <n v="30000"/>
    <n v="1325626"/>
    <d v="2001-06-01T08:46:19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aepes201"/>
    <s v="TDONOHO"/>
    <s v="ENA - IM Central Gulf"/>
    <x v="8"/>
    <x v="1"/>
    <n v="823878"/>
    <d v="2001-06-02T21:00:00"/>
  </r>
  <r>
    <x v="0"/>
    <x v="1"/>
    <x v="1"/>
    <x v="24"/>
    <n v="15000"/>
    <n v="1325631"/>
    <d v="2001-06-01T08:46:22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85"/>
    <s v="ADM96017"/>
    <s v="CCLARK5"/>
    <s v="EC - IM Canada BC"/>
    <x v="8"/>
    <x v="8"/>
    <n v="823881"/>
    <d v="2001-06-02T21:00:00"/>
  </r>
  <r>
    <x v="1"/>
    <x v="1"/>
    <x v="1"/>
    <x v="24"/>
    <n v="15000"/>
    <n v="1325630"/>
    <d v="2001-06-01T08:46:22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MHOMESTEAD"/>
    <s v="KSTEVEN"/>
    <s v="ENA-IM Mid Central South"/>
    <x v="8"/>
    <x v="1"/>
    <n v="823880"/>
    <d v="2001-06-02T21:00:00"/>
  </r>
  <r>
    <x v="1"/>
    <x v="1"/>
    <x v="0"/>
    <x v="1"/>
    <n v="310000"/>
    <n v="1325633"/>
    <d v="2001-06-01T08:46:24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499999999999999"/>
    <s v="AQUILA1001"/>
    <s v="MSANCH2"/>
    <s v="GD-New-Jr"/>
    <x v="1"/>
    <x v="1"/>
    <s v="VD9080.1"/>
    <d v="2001-07-01T21:00:00"/>
  </r>
  <r>
    <x v="1"/>
    <x v="2"/>
    <x v="1"/>
    <x v="7"/>
    <n v="1500"/>
    <n v="1325632"/>
    <d v="2001-06-01T08:46:24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75"/>
    <s v="STEVESTEVE"/>
    <s v="FSTURM"/>
    <s v="LT-ECAR"/>
    <x v="7"/>
    <x v="7"/>
    <n v="629438.1"/>
    <d v="2002-06-01T17:11:00"/>
  </r>
  <r>
    <x v="1"/>
    <x v="1"/>
    <x v="1"/>
    <x v="24"/>
    <n v="30000"/>
    <n v="1325634"/>
    <d v="2001-06-01T08:46:29"/>
    <s v="Coral Energy Resour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8"/>
    <s v="ccubbison"/>
    <s v="JTHOLT"/>
    <s v="ENA - IM West"/>
    <x v="8"/>
    <x v="1"/>
    <n v="823882"/>
    <d v="2001-06-02T21:00:00"/>
  </r>
  <r>
    <x v="1"/>
    <x v="1"/>
    <x v="1"/>
    <x v="24"/>
    <n v="30000"/>
    <n v="1325636"/>
    <d v="2001-06-01T08:46:32"/>
    <s v="Duke Energy Trading and Marketing,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JBULRICH"/>
    <s v="PMIMS"/>
    <s v="ENA - IM MKT Central CG"/>
    <x v="8"/>
    <x v="1"/>
    <n v="823883"/>
    <d v="2001-06-02T21:00:00"/>
  </r>
  <r>
    <x v="1"/>
    <x v="1"/>
    <x v="1"/>
    <x v="24"/>
    <n v="12771"/>
    <n v="1325638"/>
    <d v="2001-06-01T08:46:39"/>
    <s v="Aquila Energy Marketing Corporation"/>
    <x v="0"/>
    <x v="0"/>
    <x v="0"/>
    <x v="1"/>
    <s v="US Gas Phy Fwd Firm &lt; or = 1Mo "/>
    <s v="US Gas Phy       Opal                    02-04Jun01      USD/MM"/>
    <m/>
    <n v="4257"/>
    <x v="0"/>
    <x v="1"/>
    <x v="0"/>
    <n v="2.6"/>
    <s v="JOHNBOYLE"/>
    <s v="SSOUTH"/>
    <s v="ENA - IM West"/>
    <x v="8"/>
    <x v="1"/>
    <n v="823884"/>
    <d v="2001-06-02T21:00:00"/>
  </r>
  <r>
    <x v="1"/>
    <x v="1"/>
    <x v="1"/>
    <x v="24"/>
    <n v="60000"/>
    <n v="1325639"/>
    <d v="2001-06-01T08:46:41"/>
    <s v="Reliant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149999999999999"/>
    <s v="jerryfutch"/>
    <s v="JHODGE2"/>
    <s v="ENA-IM ME TCO"/>
    <x v="8"/>
    <x v="1"/>
    <n v="823885"/>
    <d v="2001-06-02T21:00:00"/>
  </r>
  <r>
    <x v="1"/>
    <x v="1"/>
    <x v="0"/>
    <x v="1"/>
    <n v="310000"/>
    <n v="1325642"/>
    <d v="2001-06-01T08:46:4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75"/>
    <s v="jh1825ps"/>
    <s v="JARNOLD"/>
    <s v="NG-Price"/>
    <x v="1"/>
    <x v="1"/>
    <s v="VD9086.1"/>
    <d v="2001-07-01T21:00:00"/>
  </r>
  <r>
    <x v="1"/>
    <x v="1"/>
    <x v="1"/>
    <x v="24"/>
    <n v="15000"/>
    <n v="1325641"/>
    <d v="2001-06-01T08:46:43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86"/>
    <d v="2001-06-02T21:00:00"/>
  </r>
  <r>
    <x v="1"/>
    <x v="1"/>
    <x v="0"/>
    <x v="1"/>
    <n v="155000"/>
    <n v="1325640"/>
    <d v="2001-06-01T08:46:43"/>
    <s v="El Paso Merchant Energy, L.P."/>
    <x v="0"/>
    <x v="0"/>
    <x v="0"/>
    <x v="1"/>
    <s v="US Gas Fin BasisSwap"/>
    <s v="US Gas Basis     EP SanJuan              Jul01           USD/MM"/>
    <m/>
    <n v="5000"/>
    <x v="0"/>
    <x v="1"/>
    <x v="0"/>
    <n v="-0.72499999999999998"/>
    <s v="EPMELPkac"/>
    <s v="MSANCH2"/>
    <s v="GD-New-Jr"/>
    <x v="1"/>
    <x v="1"/>
    <s v="VD9085.1"/>
    <d v="2001-07-01T21:00:00"/>
  </r>
  <r>
    <x v="1"/>
    <x v="1"/>
    <x v="1"/>
    <x v="24"/>
    <n v="15000"/>
    <n v="1325643"/>
    <d v="2001-06-01T08:46:44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3887"/>
    <d v="2001-06-02T21:00:00"/>
  </r>
  <r>
    <x v="1"/>
    <x v="1"/>
    <x v="1"/>
    <x v="24"/>
    <n v="15000"/>
    <n v="1325644"/>
    <d v="2001-06-01T08:46:50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3888"/>
    <d v="2001-06-02T21:00:00"/>
  </r>
  <r>
    <x v="1"/>
    <x v="1"/>
    <x v="1"/>
    <x v="24"/>
    <n v="30000"/>
    <n v="1325646"/>
    <d v="2001-06-01T08:46:51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PEGGIALL"/>
    <s v="PMIMS"/>
    <s v="ENA - IM MKT Central CG"/>
    <x v="8"/>
    <x v="1"/>
    <n v="823890"/>
    <d v="2001-06-02T21:00:00"/>
  </r>
  <r>
    <x v="1"/>
    <x v="1"/>
    <x v="1"/>
    <x v="24"/>
    <n v="30000"/>
    <n v="1325645"/>
    <d v="2001-06-01T08:46:51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3889"/>
    <d v="2001-06-02T21:00:00"/>
  </r>
  <r>
    <x v="1"/>
    <x v="1"/>
    <x v="1"/>
    <x v="24"/>
    <n v="15000"/>
    <n v="1325647"/>
    <d v="2001-06-01T08:46:5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91"/>
    <d v="2001-06-02T21:00:00"/>
  </r>
  <r>
    <x v="0"/>
    <x v="1"/>
    <x v="1"/>
    <x v="24"/>
    <n v="15000"/>
    <n v="1325648"/>
    <d v="2001-06-01T08:46:55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"/>
    <s v="rhoughton"/>
    <s v="CCLARK5"/>
    <s v="EC - IM Canada BC"/>
    <x v="8"/>
    <x v="8"/>
    <n v="823893"/>
    <d v="2001-06-02T21:00:00"/>
  </r>
  <r>
    <x v="1"/>
    <x v="2"/>
    <x v="1"/>
    <x v="7"/>
    <n v="750"/>
    <n v="1325649"/>
    <d v="2001-06-01T08:46:57"/>
    <s v="Coral Power, L.L.C.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TODREHER"/>
    <s v="RBADEER"/>
    <s v="LT-CA"/>
    <x v="7"/>
    <x v="7"/>
    <n v="629439.1"/>
    <d v="2001-09-01T21:00:00"/>
  </r>
  <r>
    <x v="1"/>
    <x v="1"/>
    <x v="0"/>
    <x v="1"/>
    <n v="155000"/>
    <n v="1325651"/>
    <d v="2001-06-01T08:46:58"/>
    <s v="Bankers Trust Company"/>
    <x v="0"/>
    <x v="0"/>
    <x v="0"/>
    <x v="1"/>
    <s v="US Gas Fin BasisSwap"/>
    <s v="US Gas Basis     NGI SoCal               Oct01           USD/MM"/>
    <n v="5000"/>
    <m/>
    <x v="0"/>
    <x v="1"/>
    <x v="0"/>
    <n v="3.31"/>
    <s v="eracer00"/>
    <s v="KHOLST"/>
    <s v="FT-West"/>
    <x v="1"/>
    <x v="1"/>
    <s v="VD9087.1"/>
    <d v="2001-10-01T21:00:00"/>
  </r>
  <r>
    <x v="1"/>
    <x v="2"/>
    <x v="1"/>
    <x v="20"/>
    <n v="1300"/>
    <n v="1325652"/>
    <d v="2001-06-01T08:46:59"/>
    <s v="Constellation Power Source, Inc.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MARKTH11"/>
    <s v="MCARSON2"/>
    <s v="ST-SPP"/>
    <x v="7"/>
    <x v="7"/>
    <n v="629440.1"/>
    <d v="2001-06-05T21:00:00"/>
  </r>
  <r>
    <x v="1"/>
    <x v="1"/>
    <x v="1"/>
    <x v="24"/>
    <n v="30000"/>
    <n v="1325653"/>
    <d v="2001-06-01T08:47:01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DMCPHERSON"/>
    <s v="PMIMS"/>
    <s v="ENA - IM MKT Central CG"/>
    <x v="8"/>
    <x v="1"/>
    <n v="823894"/>
    <d v="2001-06-02T21:00:00"/>
  </r>
  <r>
    <x v="1"/>
    <x v="1"/>
    <x v="1"/>
    <x v="24"/>
    <n v="30000"/>
    <n v="1325654"/>
    <d v="2001-06-01T08:47:03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5"/>
    <s v="aepes201"/>
    <s v="TDONOHO"/>
    <s v="ENA - IM Central Gulf"/>
    <x v="8"/>
    <x v="1"/>
    <n v="823895"/>
    <d v="2001-06-02T21:00:00"/>
  </r>
  <r>
    <x v="1"/>
    <x v="2"/>
    <x v="1"/>
    <x v="7"/>
    <n v="750"/>
    <n v="1325656"/>
    <d v="2001-06-01T08:47:04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2"/>
    <x v="0"/>
    <n v="187"/>
    <s v="WESTPOWER"/>
    <s v="RBADEER"/>
    <s v="LT-CA"/>
    <x v="7"/>
    <x v="7"/>
    <n v="629441.1"/>
    <d v="2001-09-01T21:00:00"/>
  </r>
  <r>
    <x v="1"/>
    <x v="1"/>
    <x v="1"/>
    <x v="24"/>
    <n v="30000"/>
    <n v="1325655"/>
    <d v="2001-06-01T08:47:04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ADM36631"/>
    <s v="MLENHAR"/>
    <s v="ENA - IM West"/>
    <x v="8"/>
    <x v="1"/>
    <n v="823896"/>
    <d v="2001-06-02T21:00:00"/>
  </r>
  <r>
    <x v="1"/>
    <x v="1"/>
    <x v="1"/>
    <x v="24"/>
    <n v="30000"/>
    <n v="1325658"/>
    <d v="2001-06-01T08:47:09"/>
    <s v="PG&amp;E Energy Trading-Gas Corporation"/>
    <x v="0"/>
    <x v="0"/>
    <x v="0"/>
    <x v="1"/>
    <s v="US Gas Phy Fwd Firm &lt; or = 1Mo "/>
    <s v="US Gas Phy       PG&amp;E CtyGte             02-04Jun01      USD/MM"/>
    <m/>
    <n v="10000"/>
    <x v="0"/>
    <x v="1"/>
    <x v="0"/>
    <n v="3.25"/>
    <s v="ADM36631"/>
    <s v="MLENHAR"/>
    <s v="ENA - IM West"/>
    <x v="8"/>
    <x v="1"/>
    <n v="823897"/>
    <d v="2001-06-02T21:00:00"/>
  </r>
  <r>
    <x v="1"/>
    <x v="1"/>
    <x v="1"/>
    <x v="24"/>
    <n v="15000"/>
    <n v="1325657"/>
    <d v="2001-06-01T08:47:09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ROYKELLY"/>
    <s v="TDONOHO"/>
    <s v="ENA - IM Central Gulf"/>
    <x v="8"/>
    <x v="1"/>
    <n v="823898"/>
    <d v="2001-06-02T21:00:00"/>
  </r>
  <r>
    <x v="1"/>
    <x v="2"/>
    <x v="1"/>
    <x v="0"/>
    <n v="50"/>
    <n v="1325659"/>
    <d v="2001-06-01T08:47:12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42.1"/>
    <d v="2001-06-04T21:00:00"/>
  </r>
  <r>
    <x v="1"/>
    <x v="2"/>
    <x v="1"/>
    <x v="8"/>
    <n v="4600"/>
    <n v="1325660"/>
    <d v="2001-06-01T08:47:12"/>
    <s v="Axia Energy, LP"/>
    <x v="1"/>
    <x v="1"/>
    <x v="0"/>
    <x v="2"/>
    <s v="US East Power Phy Fwd Firm"/>
    <s v="US Pwr Phy Firm  NEPOOL Peak             Oct-Dec01       USD/MWh"/>
    <n v="50"/>
    <m/>
    <x v="0"/>
    <x v="2"/>
    <x v="0"/>
    <n v="50.5"/>
    <s v="JEFFK003"/>
    <s v="DDAVIS"/>
    <s v="LT-New England"/>
    <x v="7"/>
    <x v="7"/>
    <n v="629443.1"/>
    <d v="2001-10-01T17:11:00"/>
  </r>
  <r>
    <x v="1"/>
    <x v="1"/>
    <x v="1"/>
    <x v="24"/>
    <n v="15000"/>
    <n v="1325661"/>
    <d v="2001-06-01T08:47:16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"/>
    <s v="OREGON55"/>
    <s v="MLENHAR"/>
    <s v="ENA - IM West"/>
    <x v="8"/>
    <x v="1"/>
    <n v="823899"/>
    <d v="2001-06-02T21:00:00"/>
  </r>
  <r>
    <x v="1"/>
    <x v="1"/>
    <x v="1"/>
    <x v="24"/>
    <n v="15000"/>
    <n v="1325662"/>
    <d v="2001-06-01T08:4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3900"/>
    <d v="2001-06-02T21:00:00"/>
  </r>
  <r>
    <x v="1"/>
    <x v="1"/>
    <x v="1"/>
    <x v="24"/>
    <n v="15000"/>
    <n v="1325663"/>
    <d v="2001-06-01T08:47:19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cscharton"/>
    <s v="KSTEVEN"/>
    <s v="ENA-IM Mid Central South"/>
    <x v="8"/>
    <x v="1"/>
    <n v="823901"/>
    <d v="2001-06-02T21:00:00"/>
  </r>
  <r>
    <x v="1"/>
    <x v="1"/>
    <x v="1"/>
    <x v="24"/>
    <n v="15000"/>
    <n v="1325665"/>
    <d v="2001-06-01T08:47:2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ADM90884"/>
    <s v="KSTEVEN"/>
    <s v="ENA-IM Mid Central South"/>
    <x v="8"/>
    <x v="1"/>
    <n v="823903"/>
    <d v="2001-06-02T21:00:00"/>
  </r>
  <r>
    <x v="1"/>
    <x v="1"/>
    <x v="1"/>
    <x v="24"/>
    <n v="15000"/>
    <n v="1325664"/>
    <d v="2001-06-01T08:47:20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6949999999999998"/>
    <s v="csaponaro1"/>
    <s v="ARING"/>
    <s v="ENA-IM NE GULF1"/>
    <x v="8"/>
    <x v="1"/>
    <n v="823902"/>
    <d v="2001-06-02T21:00:00"/>
  </r>
  <r>
    <x v="1"/>
    <x v="1"/>
    <x v="1"/>
    <x v="24"/>
    <n v="7500"/>
    <n v="1325666"/>
    <d v="2001-06-01T08:47:22"/>
    <s v="AEP Energy Services, Inc."/>
    <x v="0"/>
    <x v="0"/>
    <x v="0"/>
    <x v="1"/>
    <s v="US Gas Phy Fwd Firm &lt; or = 1Mo "/>
    <s v="US Gas Phy       SoCal EHR               02-04Jun01      USD/MM"/>
    <m/>
    <n v="2500"/>
    <x v="0"/>
    <x v="1"/>
    <x v="0"/>
    <n v="7.9"/>
    <s v="aepes217"/>
    <s v="JTHOLT"/>
    <s v="ENA - IM West"/>
    <x v="8"/>
    <x v="1"/>
    <n v="823904"/>
    <d v="2001-06-02T21:00:00"/>
  </r>
  <r>
    <x v="1"/>
    <x v="1"/>
    <x v="1"/>
    <x v="24"/>
    <n v="15000"/>
    <n v="1325667"/>
    <d v="2001-06-01T08:47:23"/>
    <s v="TotalFinaElf Gas &amp; Power North America,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kiethbourg"/>
    <s v="SPEREIR"/>
    <s v="ENA-IM NE GULF3"/>
    <x v="8"/>
    <x v="1"/>
    <n v="823906"/>
    <d v="2001-06-02T21:00:00"/>
  </r>
  <r>
    <x v="1"/>
    <x v="1"/>
    <x v="0"/>
    <x v="1"/>
    <n v="155000"/>
    <n v="1325669"/>
    <d v="2001-06-01T08:47:25"/>
    <s v="BP Corporation North America Inc."/>
    <x v="0"/>
    <x v="0"/>
    <x v="0"/>
    <x v="1"/>
    <s v="US Gas Fin BasisSwap"/>
    <s v="US Gas Basis     NGI SoCal               Jul01           USD/MM"/>
    <n v="5000"/>
    <m/>
    <x v="0"/>
    <x v="1"/>
    <x v="0"/>
    <n v="6"/>
    <s v="Quekchin"/>
    <s v="KHOLST"/>
    <s v="FT-West"/>
    <x v="1"/>
    <x v="1"/>
    <s v="VD9089.1"/>
    <d v="2001-07-01T21:00:00"/>
  </r>
  <r>
    <x v="1"/>
    <x v="1"/>
    <x v="0"/>
    <x v="1"/>
    <n v="155000"/>
    <n v="1325670"/>
    <d v="2001-06-01T08:47:25"/>
    <s v="BP Corporation North America Inc."/>
    <x v="0"/>
    <x v="0"/>
    <x v="0"/>
    <x v="1"/>
    <s v="US Gas Fin BasisSwap"/>
    <s v="US Gas Basis     NGI SoCal               Aug01           USD/MM"/>
    <n v="5000"/>
    <m/>
    <x v="0"/>
    <x v="1"/>
    <x v="0"/>
    <n v="6"/>
    <s v="giordano"/>
    <s v="KHOLST"/>
    <s v="FT-West"/>
    <x v="1"/>
    <x v="1"/>
    <s v="VD9090.1"/>
    <d v="2001-08-01T21:00:00"/>
  </r>
  <r>
    <x v="1"/>
    <x v="1"/>
    <x v="1"/>
    <x v="24"/>
    <n v="30000"/>
    <n v="1325668"/>
    <d v="2001-06-01T08:47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7"/>
    <s v="ARING"/>
    <s v="ENA-IM NE GULF1"/>
    <x v="8"/>
    <x v="1"/>
    <n v="823908"/>
    <d v="2001-06-02T21:00:00"/>
  </r>
  <r>
    <x v="1"/>
    <x v="2"/>
    <x v="1"/>
    <x v="3"/>
    <n v="4"/>
    <n v="1325672"/>
    <d v="2001-06-01T08:47:26"/>
    <s v="Coral Power, L.L.C."/>
    <x v="0"/>
    <x v="0"/>
    <x v="0"/>
    <x v="2"/>
    <s v="US West Power Phy Fwd CAISO"/>
    <s v="US Pwr Phy CAISO SP15 OffPk odd-lot      03-04Jun01      USD/MWh"/>
    <n v="2"/>
    <m/>
    <x v="0"/>
    <x v="2"/>
    <x v="0"/>
    <n v="50"/>
    <s v="JABORDEN"/>
    <s v="JMORRIS4"/>
    <s v="ST-CA"/>
    <x v="7"/>
    <x v="7"/>
    <n v="629444.1"/>
    <d v="2001-06-03T21:00:00"/>
  </r>
  <r>
    <x v="1"/>
    <x v="1"/>
    <x v="1"/>
    <x v="24"/>
    <n v="30000"/>
    <n v="1325671"/>
    <d v="2001-06-01T08:47:26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7"/>
    <s v="LREICHEL02"/>
    <s v="JTHOLT"/>
    <s v="ENA - IM West"/>
    <x v="8"/>
    <x v="1"/>
    <n v="823909"/>
    <d v="2001-06-02T21:00:00"/>
  </r>
  <r>
    <x v="1"/>
    <x v="1"/>
    <x v="1"/>
    <x v="24"/>
    <n v="3000"/>
    <n v="1325673"/>
    <d v="2001-06-01T08:47:3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91"/>
    <s v="PANNONE12"/>
    <s v="JWILLI13"/>
    <s v="ENA - IM Mkt Central MICH"/>
    <x v="8"/>
    <x v="1"/>
    <n v="823910"/>
    <d v="2001-06-02T21:00:00"/>
  </r>
  <r>
    <x v="1"/>
    <x v="1"/>
    <x v="1"/>
    <x v="24"/>
    <n v="30000"/>
    <n v="1325674"/>
    <d v="2001-06-01T08:47:3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11"/>
    <d v="2001-06-02T21:00:00"/>
  </r>
  <r>
    <x v="1"/>
    <x v="1"/>
    <x v="1"/>
    <x v="24"/>
    <n v="30000"/>
    <n v="1325676"/>
    <d v="2001-06-01T08:47:42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3"/>
    <s v="MIDCONT2"/>
    <s v="TDONOHO"/>
    <s v="ENA - IM Central Gulf"/>
    <x v="8"/>
    <x v="1"/>
    <n v="823912"/>
    <d v="2001-06-02T21:00:00"/>
  </r>
  <r>
    <x v="1"/>
    <x v="1"/>
    <x v="1"/>
    <x v="24"/>
    <n v="15000"/>
    <n v="1325677"/>
    <d v="2001-06-01T08:47:43"/>
    <s v="Cook Inlet Energy Supply L.L.C."/>
    <x v="0"/>
    <x v="0"/>
    <x v="0"/>
    <x v="1"/>
    <s v="US Gas Phy Fwd Firm &lt; or = 1Mo "/>
    <s v="US Gas Phy       TENN 500                02-04Jun01      USD/MM"/>
    <n v="5000"/>
    <m/>
    <x v="0"/>
    <x v="1"/>
    <x v="0"/>
    <n v="3.585"/>
    <s v="EASTDESK5"/>
    <s v="SNEAL"/>
    <s v="ENA-IM NE GULF3"/>
    <x v="8"/>
    <x v="1"/>
    <n v="823913"/>
    <d v="2001-06-02T21:00:00"/>
  </r>
  <r>
    <x v="1"/>
    <x v="1"/>
    <x v="1"/>
    <x v="24"/>
    <n v="3627"/>
    <n v="1325678"/>
    <d v="2001-06-01T08:47:49"/>
    <s v="Reliant Energy Services, Inc."/>
    <x v="0"/>
    <x v="0"/>
    <x v="0"/>
    <x v="1"/>
    <s v="US Gas Phy Fwd Firm &lt; or = 1Mo "/>
    <s v="US Gas Phy       NGPL TxOkGCPool         02-04Jun01      USD/MM"/>
    <n v="1209"/>
    <m/>
    <x v="0"/>
    <x v="1"/>
    <x v="0"/>
    <n v="3.59"/>
    <s v="bcollins"/>
    <s v="TDONOHO"/>
    <s v="ENA - IM Central Gulf"/>
    <x v="8"/>
    <x v="1"/>
    <n v="823914"/>
    <d v="2001-06-02T21:00:00"/>
  </r>
  <r>
    <x v="1"/>
    <x v="1"/>
    <x v="1"/>
    <x v="24"/>
    <n v="15000"/>
    <n v="1325679"/>
    <d v="2001-06-01T08:47:50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3915"/>
    <d v="2001-06-02T21:00:00"/>
  </r>
  <r>
    <x v="0"/>
    <x v="1"/>
    <x v="1"/>
    <x v="24"/>
    <n v="30000"/>
    <n v="1325680"/>
    <d v="2001-06-01T08:47:51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917"/>
    <d v="2001-06-01T21:00:00"/>
  </r>
  <r>
    <x v="1"/>
    <x v="1"/>
    <x v="1"/>
    <x v="24"/>
    <n v="15000"/>
    <n v="1325681"/>
    <d v="2001-06-01T08:47:51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550000000000002"/>
    <s v="ADM90618"/>
    <s v="SNEAL"/>
    <s v="ENA-IM NE GULF3"/>
    <x v="8"/>
    <x v="1"/>
    <n v="823916"/>
    <d v="2001-06-02T21:00:00"/>
  </r>
  <r>
    <x v="1"/>
    <x v="1"/>
    <x v="1"/>
    <x v="24"/>
    <n v="15000"/>
    <n v="1325682"/>
    <d v="2001-06-01T08:47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3918"/>
    <d v="2001-06-02T21:00:00"/>
  </r>
  <r>
    <x v="1"/>
    <x v="2"/>
    <x v="1"/>
    <x v="8"/>
    <n v="4600"/>
    <n v="1325683"/>
    <d v="2001-06-01T08:47:55"/>
    <s v="Aquila Energy Marketing Corporation"/>
    <x v="1"/>
    <x v="1"/>
    <x v="0"/>
    <x v="2"/>
    <s v="US East Power Phy Fwd Firm"/>
    <s v="US Pwr Phy Firm  NEPOOL Peak             Oct-Dec01       USD/MWh"/>
    <n v="50"/>
    <m/>
    <x v="0"/>
    <x v="2"/>
    <x v="0"/>
    <n v="50.25"/>
    <s v="JEFFK003"/>
    <s v="DDAVIS"/>
    <s v="LT-New England"/>
    <x v="7"/>
    <x v="7"/>
    <n v="629446.1"/>
    <d v="2001-10-01T17:11:00"/>
  </r>
  <r>
    <x v="1"/>
    <x v="1"/>
    <x v="1"/>
    <x v="24"/>
    <n v="15000"/>
    <n v="1325684"/>
    <d v="2001-06-01T08:47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3919"/>
    <d v="2001-06-02T21:00:00"/>
  </r>
  <r>
    <x v="1"/>
    <x v="1"/>
    <x v="1"/>
    <x v="24"/>
    <n v="15000"/>
    <n v="1325686"/>
    <d v="2001-06-01T08:47:57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PEGGIALL"/>
    <s v="KSTEVEN"/>
    <s v="ENA-IM Mid Central South"/>
    <x v="8"/>
    <x v="1"/>
    <n v="823921"/>
    <d v="2001-06-02T21:00:00"/>
  </r>
  <r>
    <x v="1"/>
    <x v="1"/>
    <x v="1"/>
    <x v="24"/>
    <n v="52200"/>
    <n v="1325685"/>
    <d v="2001-06-01T08:47:57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50000000000002"/>
    <s v="gregt00001"/>
    <s v="JHODGE2"/>
    <s v="ENA-IM ME TCO"/>
    <x v="8"/>
    <x v="1"/>
    <n v="823920"/>
    <d v="2001-06-02T21:00:00"/>
  </r>
  <r>
    <x v="1"/>
    <x v="1"/>
    <x v="1"/>
    <x v="24"/>
    <n v="30000"/>
    <n v="1325687"/>
    <d v="2001-06-01T08:47:5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kimnorman"/>
    <s v="SPEREIR"/>
    <s v="ENA-IM NE GULF2"/>
    <x v="8"/>
    <x v="1"/>
    <n v="823922"/>
    <d v="2001-06-02T21:00:00"/>
  </r>
  <r>
    <x v="1"/>
    <x v="1"/>
    <x v="1"/>
    <x v="24"/>
    <n v="12000"/>
    <n v="1325689"/>
    <d v="2001-06-01T08:47:59"/>
    <s v="AEP Energy Services, Inc."/>
    <x v="0"/>
    <x v="0"/>
    <x v="0"/>
    <x v="1"/>
    <s v="US Gas Phy Fwd Firm &lt; or = 1Mo "/>
    <s v="US Gas Phy       Mich Con                02-04Jun01      USD/MM"/>
    <m/>
    <n v="4000"/>
    <x v="0"/>
    <x v="1"/>
    <x v="0"/>
    <n v="3.91"/>
    <s v="aepes206"/>
    <s v="JWILLI13"/>
    <s v="ENA - IM Mkt Central MICH"/>
    <x v="8"/>
    <x v="1"/>
    <n v="823923"/>
    <d v="2001-06-02T21:00:00"/>
  </r>
  <r>
    <x v="1"/>
    <x v="1"/>
    <x v="1"/>
    <x v="24"/>
    <n v="15000"/>
    <n v="1325688"/>
    <d v="2001-06-01T08:47:5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OMSAX01"/>
    <s v="KSTEVEN"/>
    <s v="ENA-IM Mid Central South"/>
    <x v="8"/>
    <x v="1"/>
    <n v="823924"/>
    <d v="2001-06-02T21:00:00"/>
  </r>
  <r>
    <x v="1"/>
    <x v="1"/>
    <x v="1"/>
    <x v="24"/>
    <n v="15000"/>
    <n v="1325690"/>
    <d v="2001-06-01T08:48:00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MELISA94"/>
    <s v="KSTEVEN"/>
    <s v="ENA-IM Mid Central South"/>
    <x v="8"/>
    <x v="1"/>
    <n v="823925"/>
    <d v="2001-06-02T21:00:00"/>
  </r>
  <r>
    <x v="1"/>
    <x v="1"/>
    <x v="1"/>
    <x v="24"/>
    <n v="1920"/>
    <n v="1325691"/>
    <d v="2001-06-01T08:48:01"/>
    <s v="Texla Energy Management Inc."/>
    <x v="0"/>
    <x v="0"/>
    <x v="0"/>
    <x v="1"/>
    <s v="US Gas Phy Fwd Firm &lt; or = 1Mo "/>
    <s v="US Gas Phy       ANR SE Trans            02-04Jun01      USD/MM"/>
    <n v="640"/>
    <m/>
    <x v="0"/>
    <x v="1"/>
    <x v="0"/>
    <n v="3.5274999999999999"/>
    <s v="WILSHUSEN"/>
    <s v="TDONOHO"/>
    <s v="ENA - IM Central Gulf"/>
    <x v="8"/>
    <x v="1"/>
    <n v="823926"/>
    <d v="2001-06-02T21:00:00"/>
  </r>
  <r>
    <x v="0"/>
    <x v="1"/>
    <x v="1"/>
    <x v="24"/>
    <n v="30000"/>
    <n v="1325692"/>
    <d v="2001-06-01T08:48:02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ADM68959"/>
    <s v="RWATT"/>
    <s v="EC-IM Canada West"/>
    <x v="8"/>
    <x v="8"/>
    <n v="823927"/>
    <d v="2001-06-01T21:00:00"/>
  </r>
  <r>
    <x v="1"/>
    <x v="2"/>
    <x v="1"/>
    <x v="1"/>
    <n v="775"/>
    <n v="1325693"/>
    <d v="2001-06-01T08:48:05"/>
    <s v="Williams Energy Marketing &amp; Trading Company"/>
    <x v="0"/>
    <x v="0"/>
    <x v="0"/>
    <x v="2"/>
    <s v="US West Power Phy Fwd CAISO"/>
    <s v="US Pwr Phy CAISO SP15 Peak               Aug01           USD/MWh"/>
    <n v="25"/>
    <m/>
    <x v="0"/>
    <x v="2"/>
    <x v="0"/>
    <n v="291"/>
    <s v="jgoodman"/>
    <s v="RBADEER"/>
    <s v="ST-CA"/>
    <x v="7"/>
    <x v="7"/>
    <n v="629450.1"/>
    <d v="2001-08-01T21:00:00"/>
  </r>
  <r>
    <x v="1"/>
    <x v="1"/>
    <x v="1"/>
    <x v="24"/>
    <n v="15000"/>
    <n v="1325694"/>
    <d v="2001-06-01T08:48:07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58"/>
    <s v="aepes215"/>
    <s v="SNEAL"/>
    <s v="ENA-IM NE GULF3"/>
    <x v="8"/>
    <x v="1"/>
    <n v="823928"/>
    <d v="2001-06-02T21:00:00"/>
  </r>
  <r>
    <x v="1"/>
    <x v="1"/>
    <x v="1"/>
    <x v="24"/>
    <n v="30000"/>
    <n v="1325695"/>
    <d v="2001-06-01T08:48:10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50000000000002"/>
    <s v="aepes215"/>
    <s v="SNEAL"/>
    <s v="ENA-IM NE GULF3"/>
    <x v="8"/>
    <x v="1"/>
    <n v="823929"/>
    <d v="2001-06-02T21:00:00"/>
  </r>
  <r>
    <x v="1"/>
    <x v="1"/>
    <x v="1"/>
    <x v="24"/>
    <n v="15000"/>
    <n v="1325696"/>
    <d v="2001-06-01T08:48:1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schwalbach"/>
    <s v="KSTEVEN"/>
    <s v="ENA-IM Mid Central South"/>
    <x v="8"/>
    <x v="1"/>
    <n v="823930"/>
    <d v="2001-06-02T21:00:00"/>
  </r>
  <r>
    <x v="1"/>
    <x v="2"/>
    <x v="1"/>
    <x v="0"/>
    <n v="50"/>
    <n v="1325697"/>
    <d v="2001-06-01T08:48:1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mattmanley"/>
    <s v="JQUENET"/>
    <s v="ST-PJM"/>
    <x v="7"/>
    <x v="7"/>
    <n v="629451.1"/>
    <d v="2001-06-04T21:00:00"/>
  </r>
  <r>
    <x v="1"/>
    <x v="1"/>
    <x v="1"/>
    <x v="24"/>
    <n v="25218"/>
    <n v="1325698"/>
    <d v="2001-06-01T08:48:14"/>
    <s v="AEP Energy Services, Inc."/>
    <x v="0"/>
    <x v="0"/>
    <x v="0"/>
    <x v="1"/>
    <s v="US Gas Phy Fwd Firm &lt; or = 1Mo "/>
    <s v="US Gas Phy       TENN 800                02-04Jun01      USD/MM"/>
    <n v="8406"/>
    <m/>
    <x v="0"/>
    <x v="1"/>
    <x v="0"/>
    <n v="3.5649999999999999"/>
    <s v="aepes215"/>
    <s v="SNEAL"/>
    <s v="ENA-IM NE GULF3"/>
    <x v="8"/>
    <x v="1"/>
    <n v="823931"/>
    <d v="2001-06-02T21:00:00"/>
  </r>
  <r>
    <x v="1"/>
    <x v="1"/>
    <x v="1"/>
    <x v="24"/>
    <n v="6000"/>
    <n v="1325699"/>
    <d v="2001-06-01T08:48:16"/>
    <s v="Enserco Energy, Inc."/>
    <x v="0"/>
    <x v="0"/>
    <x v="0"/>
    <x v="1"/>
    <s v="US Gas Phy Fwd Firm &lt; or = 1Mo "/>
    <s v="US Gas Phy       Opal                    02-04Jun01      USD/MM"/>
    <n v="2000"/>
    <m/>
    <x v="0"/>
    <x v="1"/>
    <x v="0"/>
    <n v="2.58"/>
    <s v="wwarburton"/>
    <s v="SSOUTH"/>
    <s v="ENA - IM West"/>
    <x v="8"/>
    <x v="1"/>
    <n v="823932"/>
    <d v="2001-06-02T21:00:00"/>
  </r>
  <r>
    <x v="1"/>
    <x v="1"/>
    <x v="1"/>
    <x v="24"/>
    <n v="30000"/>
    <n v="1325700"/>
    <d v="2001-06-01T08:48:17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575000000000001"/>
    <s v="EASTDESK7"/>
    <s v="SNEAL"/>
    <s v="ENA-IM NE GULF3"/>
    <x v="8"/>
    <x v="1"/>
    <n v="823933"/>
    <d v="2001-06-02T21:00:00"/>
  </r>
  <r>
    <x v="1"/>
    <x v="1"/>
    <x v="1"/>
    <x v="24"/>
    <n v="15000"/>
    <n v="1325701"/>
    <d v="2001-06-01T08:48:1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cscharton"/>
    <s v="KSTEVEN"/>
    <s v="ENA-IM Mid Central South"/>
    <x v="8"/>
    <x v="1"/>
    <n v="823934"/>
    <d v="2001-06-02T21:00:00"/>
  </r>
  <r>
    <x v="1"/>
    <x v="1"/>
    <x v="1"/>
    <x v="5"/>
    <n v="52200"/>
    <n v="1325702"/>
    <d v="2001-06-01T08:48:18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937"/>
    <d v="2001-06-02T21:00:00"/>
  </r>
  <r>
    <x v="1"/>
    <x v="1"/>
    <x v="1"/>
    <x v="24"/>
    <n v="387"/>
    <n v="1325704"/>
    <d v="2001-06-01T08:48:21"/>
    <s v="Reliant Energy Services, Inc."/>
    <x v="0"/>
    <x v="0"/>
    <x v="0"/>
    <x v="1"/>
    <s v="US Gas Phy Fwd Firm &lt; or = 1Mo "/>
    <s v="US Gas Phy       NGPL Midcont            02-04Jun01      USD/MM"/>
    <m/>
    <n v="129"/>
    <x v="0"/>
    <x v="1"/>
    <x v="0"/>
    <n v="3.5274999999999999"/>
    <s v="bcollins"/>
    <s v="KSTEVEN"/>
    <s v="ENA-IM Mid Central South"/>
    <x v="8"/>
    <x v="1"/>
    <n v="823935"/>
    <d v="2001-06-02T21:00:00"/>
  </r>
  <r>
    <x v="1"/>
    <x v="1"/>
    <x v="1"/>
    <x v="24"/>
    <n v="11301"/>
    <n v="1325705"/>
    <d v="2001-06-01T08:48:22"/>
    <s v="Duke Energy Trading and Marketing, L.L.C."/>
    <x v="0"/>
    <x v="0"/>
    <x v="0"/>
    <x v="1"/>
    <s v="US Gas Phy Fwd Firm &lt; or = 1Mo "/>
    <s v="US Gas Phy       TranscoZ6NNY            02-04Jun01      USD/MM"/>
    <m/>
    <n v="3767"/>
    <x v="0"/>
    <x v="1"/>
    <x v="0"/>
    <n v="3.9049999999999998"/>
    <s v="KMZIOBER"/>
    <s v="VPIMENOV"/>
    <s v="ENA-IM ME NEW YORK"/>
    <x v="8"/>
    <x v="1"/>
    <n v="823936"/>
    <d v="2001-06-02T21:00:00"/>
  </r>
  <r>
    <x v="1"/>
    <x v="1"/>
    <x v="1"/>
    <x v="24"/>
    <n v="30000"/>
    <n v="1325706"/>
    <d v="2001-06-01T08:48:22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5"/>
    <s v="aepes215"/>
    <s v="SNEAL"/>
    <s v="ENA-IM NE GULF3"/>
    <x v="8"/>
    <x v="1"/>
    <n v="823938"/>
    <d v="2001-06-02T21:00:00"/>
  </r>
  <r>
    <x v="1"/>
    <x v="1"/>
    <x v="1"/>
    <x v="24"/>
    <n v="15000"/>
    <n v="1325707"/>
    <d v="2001-06-01T08:48:26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cscharton"/>
    <s v="KSTEVEN"/>
    <s v="ENA-IM Mid Central South"/>
    <x v="8"/>
    <x v="1"/>
    <n v="823939"/>
    <d v="2001-06-02T21:00:00"/>
  </r>
  <r>
    <x v="1"/>
    <x v="1"/>
    <x v="1"/>
    <x v="24"/>
    <n v="9231"/>
    <n v="1325708"/>
    <d v="2001-06-01T08:48:27"/>
    <s v="CMS Marketing, Services and Trading Company"/>
    <x v="0"/>
    <x v="0"/>
    <x v="0"/>
    <x v="1"/>
    <s v="US Gas Phy Fwd Firm &lt; or = 1Mo "/>
    <s v="US Gas Phy       ANR SW Pool             02-04Jun01      USD/MM"/>
    <n v="3077"/>
    <m/>
    <x v="0"/>
    <x v="1"/>
    <x v="0"/>
    <n v="3.53"/>
    <s v="MELISA94"/>
    <s v="KSTEVEN"/>
    <s v="ENA-IM Mid Central South"/>
    <x v="8"/>
    <x v="1"/>
    <n v="823940"/>
    <d v="2001-06-02T21:00:00"/>
  </r>
  <r>
    <x v="1"/>
    <x v="2"/>
    <x v="0"/>
    <x v="0"/>
    <n v="50"/>
    <n v="1325709"/>
    <d v="2001-06-01T08:48:36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6.5"/>
    <s v="pplhourly1"/>
    <s v="JQUENET"/>
    <s v="ST-PJM"/>
    <x v="7"/>
    <x v="1"/>
    <n v="629455.1"/>
    <d v="2001-06-04T21:00:00"/>
  </r>
  <r>
    <x v="0"/>
    <x v="1"/>
    <x v="1"/>
    <x v="24"/>
    <n v="30000"/>
    <n v="1325710"/>
    <d v="2001-06-01T08:48:37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3941"/>
    <d v="2001-06-01T21:00:00"/>
  </r>
  <r>
    <x v="1"/>
    <x v="1"/>
    <x v="0"/>
    <x v="1"/>
    <n v="310000"/>
    <n v="1325711"/>
    <d v="2001-06-01T08:48:41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75"/>
    <s v="avgallo51"/>
    <s v="JARNOLD"/>
    <s v="NG-Price"/>
    <x v="1"/>
    <x v="1"/>
    <s v="VD9099.1"/>
    <d v="2001-07-01T21:00:00"/>
  </r>
  <r>
    <x v="1"/>
    <x v="1"/>
    <x v="1"/>
    <x v="24"/>
    <n v="3300"/>
    <n v="1325712"/>
    <d v="2001-06-01T08:48:42"/>
    <s v="Cokinos Natural Gas Company"/>
    <x v="0"/>
    <x v="0"/>
    <x v="0"/>
    <x v="1"/>
    <s v="US Gas Phy Fwd Firm &lt; or = 1Mo "/>
    <s v="US Gas Phy       COL Onshore             02-04Jun01      USD/MM"/>
    <m/>
    <n v="1100"/>
    <x v="0"/>
    <x v="1"/>
    <x v="0"/>
    <n v="3.645"/>
    <s v="ADM90618"/>
    <s v="SPEREIR"/>
    <s v="ENA-IM NE GULF2"/>
    <x v="8"/>
    <x v="1"/>
    <n v="823942"/>
    <d v="2001-06-02T21:00:00"/>
  </r>
  <r>
    <x v="1"/>
    <x v="1"/>
    <x v="1"/>
    <x v="24"/>
    <n v="15000"/>
    <n v="1325713"/>
    <d v="2001-06-01T08:48:46"/>
    <s v="TXU Energy Trading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txuetctmb"/>
    <s v="KSTEVEN"/>
    <s v="ENA-IM Mid Central South"/>
    <x v="8"/>
    <x v="1"/>
    <n v="823943"/>
    <d v="2001-06-02T21:00:00"/>
  </r>
  <r>
    <x v="1"/>
    <x v="1"/>
    <x v="1"/>
    <x v="24"/>
    <n v="13764"/>
    <n v="1325714"/>
    <d v="2001-06-01T08:48:46"/>
    <s v="Axia Energy, LP"/>
    <x v="0"/>
    <x v="0"/>
    <x v="0"/>
    <x v="1"/>
    <s v="US Gas Phy Fwd Firm &lt; or = 1Mo "/>
    <s v="US Gas Phy       TETCO M3                02-04Jun01      USD/MM"/>
    <m/>
    <n v="4588"/>
    <x v="0"/>
    <x v="1"/>
    <x v="0"/>
    <n v="3.9249999999999998"/>
    <s v="stratton"/>
    <s v="VPIMENOV"/>
    <s v="ENA-IM ME NEW YORK"/>
    <x v="8"/>
    <x v="1"/>
    <n v="823944"/>
    <d v="2001-06-02T21:00:00"/>
  </r>
  <r>
    <x v="1"/>
    <x v="1"/>
    <x v="1"/>
    <x v="24"/>
    <n v="216"/>
    <n v="1325715"/>
    <d v="2001-06-01T08:48:55"/>
    <s v="Reliant Energy Services, Inc."/>
    <x v="0"/>
    <x v="0"/>
    <x v="0"/>
    <x v="1"/>
    <s v="US Gas Phy Fwd Firm &lt; or = 1Mo "/>
    <s v="US Gas Phy       NGPL NICOR              02-04Jun01      USD/MM"/>
    <n v="72"/>
    <m/>
    <x v="0"/>
    <x v="1"/>
    <x v="0"/>
    <n v="3.7262"/>
    <s v="bcollins"/>
    <s v="PMIMS"/>
    <s v="ENA - IM MKT Central CG"/>
    <x v="8"/>
    <x v="1"/>
    <n v="823945"/>
    <d v="2001-06-02T21:00:00"/>
  </r>
  <r>
    <x v="0"/>
    <x v="7"/>
    <x v="0"/>
    <x v="1"/>
    <n v="62000"/>
    <n v="1325716"/>
    <d v="2001-06-01T08:48:57"/>
    <s v="Koch Metals as Agent and on behalf of Koch Hydrocarbons  Co."/>
    <x v="0"/>
    <x v="0"/>
    <x v="0"/>
    <x v="7"/>
    <s v="Propane CIF Fin Swap"/>
    <s v="Propane CIF Swap Argus ARA (lg)          Aug01           USD/mt"/>
    <n v="2000"/>
    <m/>
    <x v="0"/>
    <x v="7"/>
    <x v="0"/>
    <n v="269"/>
    <s v="ADM88717"/>
    <s v="TWALLAC"/>
    <s v="UK - European Propane"/>
    <x v="5"/>
    <x v="4"/>
    <n v="111686"/>
    <d v="2001-08-01T21:00:00"/>
  </r>
  <r>
    <x v="0"/>
    <x v="7"/>
    <x v="0"/>
    <x v="1"/>
    <n v="62000"/>
    <n v="1325718"/>
    <d v="2001-06-01T08:49:02"/>
    <s v="Koch Metals as Agent and on behalf of Koch Hydrocarbons  Co."/>
    <x v="0"/>
    <x v="0"/>
    <x v="0"/>
    <x v="7"/>
    <s v="Propane CIF Fin Swap"/>
    <s v="Propane CIF Swap Argus ARA (lg)          Jul01           USD/mt"/>
    <n v="2000"/>
    <m/>
    <x v="0"/>
    <x v="7"/>
    <x v="0"/>
    <n v="266"/>
    <s v="ADM88717"/>
    <s v="TWALLAC"/>
    <s v="UK - European Propane"/>
    <x v="5"/>
    <x v="4"/>
    <n v="111687"/>
    <d v="2001-07-01T21:00:00"/>
  </r>
  <r>
    <x v="1"/>
    <x v="1"/>
    <x v="1"/>
    <x v="24"/>
    <n v="15000"/>
    <n v="1325719"/>
    <d v="2001-06-01T08:49:02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MIDCONT4"/>
    <s v="KSTEVEN"/>
    <s v="ENA-IM Mid Central South"/>
    <x v="8"/>
    <x v="1"/>
    <n v="823946"/>
    <d v="2001-06-02T21:00:00"/>
  </r>
  <r>
    <x v="1"/>
    <x v="1"/>
    <x v="0"/>
    <x v="1"/>
    <n v="620000"/>
    <n v="1325720"/>
    <d v="2001-06-01T08:49:0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8"/>
    <s v="EPMELPjrc"/>
    <s v="JARNOLD"/>
    <s v="NG-Price"/>
    <x v="1"/>
    <x v="1"/>
    <s v="VD9102.1"/>
    <d v="2001-07-01T21:00:00"/>
  </r>
  <r>
    <x v="1"/>
    <x v="2"/>
    <x v="1"/>
    <x v="20"/>
    <n v="1300"/>
    <n v="1325721"/>
    <d v="2001-06-01T08:49:03"/>
    <s v="Mirant Americas Energy Marketing, L.P."/>
    <x v="0"/>
    <x v="0"/>
    <x v="0"/>
    <x v="2"/>
    <s v="US East Power Phy Fwd Firm"/>
    <s v="US Pwr Phy Firm  Entergy Peak            05-30Jun01      USD/MWh"/>
    <n v="50"/>
    <m/>
    <x v="0"/>
    <x v="2"/>
    <x v="0"/>
    <n v="48"/>
    <s v="bmason0001"/>
    <s v="MCARSON2"/>
    <s v="ST-SPP"/>
    <x v="7"/>
    <x v="7"/>
    <n v="629456.1"/>
    <d v="2001-06-05T21:00:00"/>
  </r>
  <r>
    <x v="0"/>
    <x v="1"/>
    <x v="1"/>
    <x v="5"/>
    <n v="145000"/>
    <n v="1325722"/>
    <d v="2001-06-01T08:49:07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250000000000002"/>
    <s v="wenarchukj"/>
    <s v="MCOWAN"/>
    <s v="EC-IM Canada West"/>
    <x v="8"/>
    <x v="8"/>
    <n v="823947"/>
    <d v="2001-06-02T21:00:00"/>
  </r>
  <r>
    <x v="1"/>
    <x v="1"/>
    <x v="1"/>
    <x v="24"/>
    <n v="15000"/>
    <n v="1325723"/>
    <d v="2001-06-01T08:49:08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bguderian"/>
    <s v="SSOUTH"/>
    <s v="ENA - IM West"/>
    <x v="8"/>
    <x v="1"/>
    <n v="823948"/>
    <d v="2001-06-02T21:00:00"/>
  </r>
  <r>
    <x v="1"/>
    <x v="4"/>
    <x v="0"/>
    <x v="0"/>
    <n v="50000"/>
    <n v="1325724"/>
    <d v="2001-06-01T08:49:0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2"/>
    <s v="GWHALLE"/>
    <s v="WTI-GW-NXC2"/>
    <x v="5"/>
    <x v="1"/>
    <n v="111688"/>
    <d v="2001-07-01T00:00:00"/>
  </r>
  <r>
    <x v="1"/>
    <x v="1"/>
    <x v="1"/>
    <x v="24"/>
    <n v="30000"/>
    <n v="1325725"/>
    <d v="2001-06-01T08:49:11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TMVKES01"/>
    <s v="TDONOHO"/>
    <s v="ENA - IM Central Gulf"/>
    <x v="8"/>
    <x v="1"/>
    <n v="823949"/>
    <d v="2001-06-02T21:00:00"/>
  </r>
  <r>
    <x v="1"/>
    <x v="1"/>
    <x v="0"/>
    <x v="26"/>
    <n v="755000"/>
    <n v="1325726"/>
    <d v="2001-06-01T08:49:13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"/>
    <s v="Lamoreal"/>
    <s v="JARNOLD"/>
    <s v="NG-Price"/>
    <x v="1"/>
    <x v="1"/>
    <s v="VD9104.1"/>
    <d v="2001-11-01T00:00:00"/>
  </r>
  <r>
    <x v="1"/>
    <x v="1"/>
    <x v="1"/>
    <x v="24"/>
    <n v="15000"/>
    <n v="1325728"/>
    <d v="2001-06-01T08:49:1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3951"/>
    <d v="2001-06-02T21:00:00"/>
  </r>
  <r>
    <x v="0"/>
    <x v="1"/>
    <x v="1"/>
    <x v="24"/>
    <n v="30000"/>
    <n v="1325727"/>
    <d v="2001-06-01T08:49:13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ngeerds01"/>
    <s v="RWATT"/>
    <s v="EC-IM Canada West"/>
    <x v="8"/>
    <x v="8"/>
    <n v="823950"/>
    <d v="2001-06-01T21:00:00"/>
  </r>
  <r>
    <x v="1"/>
    <x v="1"/>
    <x v="1"/>
    <x v="24"/>
    <n v="30000"/>
    <n v="1325730"/>
    <d v="2001-06-01T08:49:1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35"/>
    <s v="HEATHERW"/>
    <s v="MLENHAR"/>
    <s v="ENA - IM West"/>
    <x v="8"/>
    <x v="1"/>
    <n v="823953"/>
    <d v="2001-06-02T21:00:00"/>
  </r>
  <r>
    <x v="1"/>
    <x v="1"/>
    <x v="1"/>
    <x v="24"/>
    <n v="1500"/>
    <n v="1325731"/>
    <d v="2001-06-01T08:49:18"/>
    <s v="TransCanada Energy Marketing USA, Inc."/>
    <x v="0"/>
    <x v="0"/>
    <x v="0"/>
    <x v="1"/>
    <s v="US Gas Phy Fwd Firm &lt; or = 1Mo "/>
    <s v="US Gas Phy       APC/ANR WillCo          02-04Jun01      USD/MM"/>
    <n v="500"/>
    <m/>
    <x v="0"/>
    <x v="1"/>
    <x v="0"/>
    <n v="3.7174999999999998"/>
    <s v="tracyschwa"/>
    <s v="PMIMS"/>
    <s v="ENA - IM MKT Central CG"/>
    <x v="8"/>
    <x v="1"/>
    <n v="823954"/>
    <d v="2001-06-02T21:00:00"/>
  </r>
  <r>
    <x v="1"/>
    <x v="1"/>
    <x v="1"/>
    <x v="24"/>
    <n v="15000"/>
    <n v="1325733"/>
    <d v="2001-06-01T08:49:1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JFuller99"/>
    <s v="JWILLI13"/>
    <s v="ENA - IM Mkt Central MICH"/>
    <x v="8"/>
    <x v="1"/>
    <n v="823955"/>
    <d v="2001-06-02T21:00:00"/>
  </r>
  <r>
    <x v="1"/>
    <x v="1"/>
    <x v="1"/>
    <x v="24"/>
    <n v="15000"/>
    <n v="1325734"/>
    <d v="2001-06-01T08:49:21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HEATHERW"/>
    <s v="MLENHAR"/>
    <s v="ENA - IM West"/>
    <x v="8"/>
    <x v="1"/>
    <n v="823956"/>
    <d v="2001-06-02T21:00:00"/>
  </r>
  <r>
    <x v="1"/>
    <x v="4"/>
    <x v="0"/>
    <x v="0"/>
    <n v="50000"/>
    <n v="1325735"/>
    <d v="2001-06-01T08:49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2"/>
    <s v="GWHALLE"/>
    <s v="WTI-GW-NXC2"/>
    <x v="5"/>
    <x v="1"/>
    <n v="111689"/>
    <d v="2001-07-01T00:00:00"/>
  </r>
  <r>
    <x v="1"/>
    <x v="1"/>
    <x v="0"/>
    <x v="1"/>
    <n v="620000"/>
    <n v="1325737"/>
    <d v="2001-06-01T08:49:23"/>
    <s v="Enterprise Products Operating L.P."/>
    <x v="0"/>
    <x v="0"/>
    <x v="0"/>
    <x v="1"/>
    <s v="US Gas Fin Swap"/>
    <s v="US Gas Swap      Nymex                   Jul01           USD/MM"/>
    <n v="20000"/>
    <m/>
    <x v="0"/>
    <x v="1"/>
    <x v="0"/>
    <n v="3.88"/>
    <s v="ADM13739"/>
    <s v="JARNOLD"/>
    <s v="NG-Price"/>
    <x v="1"/>
    <x v="1"/>
    <s v="VD9108.1"/>
    <d v="2001-07-01T21:00:00"/>
  </r>
  <r>
    <x v="1"/>
    <x v="2"/>
    <x v="1"/>
    <x v="7"/>
    <n v="1500"/>
    <n v="1325738"/>
    <d v="2001-06-01T08:49:25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50"/>
    <s v="Kellybry"/>
    <s v="FSTURM"/>
    <s v="LT-ECAR"/>
    <x v="7"/>
    <x v="7"/>
    <n v="629457.1"/>
    <d v="2002-06-01T17:11:00"/>
  </r>
  <r>
    <x v="1"/>
    <x v="1"/>
    <x v="0"/>
    <x v="1"/>
    <n v="155000"/>
    <n v="1325740"/>
    <d v="2001-06-01T08:49:26"/>
    <s v="Calpine Energy Services, L.P."/>
    <x v="0"/>
    <x v="0"/>
    <x v="0"/>
    <x v="1"/>
    <s v="US Gas Fin Swap"/>
    <s v="US Gas Daily     HHub                    Jul01           USD/MM"/>
    <n v="5000"/>
    <m/>
    <x v="0"/>
    <x v="1"/>
    <x v="0"/>
    <n v="3.87"/>
    <s v="JEFFFOX1"/>
    <s v="JARNOLD"/>
    <s v="NG-Price"/>
    <x v="1"/>
    <x v="1"/>
    <s v="VD9109.1"/>
    <d v="2001-07-01T21:59:00"/>
  </r>
  <r>
    <x v="1"/>
    <x v="1"/>
    <x v="1"/>
    <x v="24"/>
    <n v="15000"/>
    <n v="1325739"/>
    <d v="2001-06-01T08:49:2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55"/>
    <s v="HEATHERW"/>
    <s v="MLENHAR"/>
    <s v="ENA - IM West"/>
    <x v="8"/>
    <x v="1"/>
    <n v="823957"/>
    <d v="2001-06-02T21:00:00"/>
  </r>
  <r>
    <x v="1"/>
    <x v="1"/>
    <x v="1"/>
    <x v="24"/>
    <n v="15000"/>
    <n v="1325742"/>
    <d v="2001-06-01T08:49:28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EPMELPrr2"/>
    <s v="SSOUTH"/>
    <s v="ENA - IM West"/>
    <x v="8"/>
    <x v="1"/>
    <n v="823959"/>
    <d v="2001-06-02T21:00:00"/>
  </r>
  <r>
    <x v="1"/>
    <x v="1"/>
    <x v="1"/>
    <x v="24"/>
    <n v="30000"/>
    <n v="1325741"/>
    <d v="2001-06-01T08:49:28"/>
    <s v="Axia Energy, LP"/>
    <x v="0"/>
    <x v="0"/>
    <x v="0"/>
    <x v="1"/>
    <s v="US Gas Phy Fwd Firm &lt; or = 1Mo "/>
    <s v="US Gas Phy       NBPL/Nicor              02-04Jun01      USD/MM"/>
    <m/>
    <n v="10000"/>
    <x v="0"/>
    <x v="1"/>
    <x v="0"/>
    <n v="3.7275"/>
    <s v="kwapisze"/>
    <s v="PMIMS"/>
    <s v="ENA - IM MKT Central CG"/>
    <x v="8"/>
    <x v="1"/>
    <n v="823958"/>
    <d v="2001-06-02T21:00:00"/>
  </r>
  <r>
    <x v="0"/>
    <x v="1"/>
    <x v="1"/>
    <x v="24"/>
    <n v="30000"/>
    <n v="1325743"/>
    <d v="2001-06-01T08:49:29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ADM54361"/>
    <s v="MCUILLA"/>
    <s v="ENA - IM Ontario"/>
    <x v="8"/>
    <x v="1"/>
    <n v="823960"/>
    <d v="2001-06-02T21:00:00"/>
  </r>
  <r>
    <x v="1"/>
    <x v="1"/>
    <x v="0"/>
    <x v="26"/>
    <n v="755000"/>
    <n v="1325746"/>
    <d v="2001-06-01T08:49:34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4"/>
    <s v="ritanagle"/>
    <s v="MSANCH2"/>
    <s v="GD-New-Jr"/>
    <x v="1"/>
    <x v="1"/>
    <s v="VD9111.1"/>
    <d v="2001-11-01T00:00:00"/>
  </r>
  <r>
    <x v="1"/>
    <x v="1"/>
    <x v="1"/>
    <x v="24"/>
    <n v="15000"/>
    <n v="1325748"/>
    <d v="2001-06-01T08:49:3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49999999999999"/>
    <s v="MIDCONT1"/>
    <s v="KSTEVEN"/>
    <s v="ENA-IM Mid Central South"/>
    <x v="8"/>
    <x v="1"/>
    <n v="823963"/>
    <d v="2001-06-02T21:00:00"/>
  </r>
  <r>
    <x v="1"/>
    <x v="1"/>
    <x v="0"/>
    <x v="26"/>
    <n v="377500"/>
    <n v="1325749"/>
    <d v="2001-06-01T08:49:38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850000000000001"/>
    <s v="JOHNNYMAC"/>
    <s v="JARNOLD"/>
    <s v="NG-Price"/>
    <x v="1"/>
    <x v="1"/>
    <s v="VD9113.1"/>
    <d v="2001-11-01T00:00:00"/>
  </r>
  <r>
    <x v="1"/>
    <x v="1"/>
    <x v="0"/>
    <x v="1"/>
    <n v="155000"/>
    <n v="1325751"/>
    <d v="2001-06-01T08:49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114.1"/>
    <d v="2001-07-01T21:00:00"/>
  </r>
  <r>
    <x v="1"/>
    <x v="1"/>
    <x v="1"/>
    <x v="24"/>
    <n v="15000"/>
    <n v="1325752"/>
    <d v="2001-06-01T08:49:4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BIGDADDY"/>
    <s v="KSTEVEN"/>
    <s v="ENA-IM Mid Central South"/>
    <x v="8"/>
    <x v="1"/>
    <n v="823965"/>
    <d v="2001-06-02T21:00:00"/>
  </r>
  <r>
    <x v="1"/>
    <x v="1"/>
    <x v="1"/>
    <x v="24"/>
    <n v="18648"/>
    <n v="1325754"/>
    <d v="2001-06-01T08:49:44"/>
    <s v="Duke Energy Trading and Marketing, L.L.C."/>
    <x v="0"/>
    <x v="0"/>
    <x v="0"/>
    <x v="1"/>
    <s v="US Gas Phy Fwd Firm &lt; or = 1Mo "/>
    <s v="US Gas Phy       EP Blanco Avg           02-04Jun01      USD/MM"/>
    <m/>
    <n v="6216"/>
    <x v="0"/>
    <x v="1"/>
    <x v="0"/>
    <n v="2.5"/>
    <s v="MIKELARSEN"/>
    <s v="TKUYKEN"/>
    <s v="ENA - IM West"/>
    <x v="8"/>
    <x v="1"/>
    <n v="823967"/>
    <d v="2001-06-02T21:00:00"/>
  </r>
  <r>
    <x v="1"/>
    <x v="1"/>
    <x v="1"/>
    <x v="24"/>
    <n v="30000"/>
    <n v="1325755"/>
    <d v="2001-06-01T08:49:45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ADM36631"/>
    <s v="MLENHAR"/>
    <s v="ENA - IM West"/>
    <x v="8"/>
    <x v="1"/>
    <n v="823968"/>
    <d v="2001-06-02T21:00:00"/>
  </r>
  <r>
    <x v="1"/>
    <x v="1"/>
    <x v="1"/>
    <x v="24"/>
    <n v="30000"/>
    <n v="1325756"/>
    <d v="2001-06-01T08:49:46"/>
    <s v="Aquila Energy Marketing Corporation"/>
    <x v="0"/>
    <x v="0"/>
    <x v="0"/>
    <x v="1"/>
    <s v="US Gas Phy Fwd Firm &lt; or = 1Mo "/>
    <s v="US Gas Phy       PG&amp;E CtyGte             02-04Jun01      USD/MM"/>
    <n v="10000"/>
    <m/>
    <x v="0"/>
    <x v="1"/>
    <x v="0"/>
    <n v="3.4"/>
    <s v="KEVINLEGG"/>
    <s v="MLENHAR"/>
    <s v="ENA - IM West"/>
    <x v="8"/>
    <x v="1"/>
    <n v="823969"/>
    <d v="2001-06-02T21:00:00"/>
  </r>
  <r>
    <x v="1"/>
    <x v="1"/>
    <x v="1"/>
    <x v="24"/>
    <n v="15000"/>
    <n v="1325757"/>
    <d v="2001-06-01T08:49:47"/>
    <s v="Texla Energy Management Inc."/>
    <x v="0"/>
    <x v="0"/>
    <x v="0"/>
    <x v="1"/>
    <s v="US Gas Phy Fwd Firm &lt; or = 1Mo "/>
    <s v="US Gas Phy       FGT Z2                  02-04Jun01      USD/MM"/>
    <n v="5000"/>
    <m/>
    <x v="0"/>
    <x v="1"/>
    <x v="0"/>
    <n v="3.6625000000000001"/>
    <s v="WILSHUSEN"/>
    <s v="SNEAL"/>
    <s v="ENA-IM NE GULF4"/>
    <x v="8"/>
    <x v="1"/>
    <n v="823970"/>
    <d v="2001-06-02T21:00:00"/>
  </r>
  <r>
    <x v="1"/>
    <x v="1"/>
    <x v="1"/>
    <x v="24"/>
    <n v="14400"/>
    <n v="1325759"/>
    <d v="2001-06-01T08:49:49"/>
    <s v="Marathon Oil Company"/>
    <x v="0"/>
    <x v="0"/>
    <x v="0"/>
    <x v="1"/>
    <s v="US Gas Phy Fwd Firm &lt; or = 1Mo "/>
    <s v="US Gas Phy       EPNG Keystone           02-04Jun01      USD/MM"/>
    <n v="4800"/>
    <m/>
    <x v="0"/>
    <x v="1"/>
    <x v="0"/>
    <n v="3.45"/>
    <s v="ENRONCAT"/>
    <s v="RGAY"/>
    <s v="ENA - IM West"/>
    <x v="8"/>
    <x v="1"/>
    <n v="823971"/>
    <d v="2001-06-02T21:00:00"/>
  </r>
  <r>
    <x v="1"/>
    <x v="1"/>
    <x v="1"/>
    <x v="24"/>
    <n v="30000"/>
    <n v="1325760"/>
    <d v="2001-06-01T08:49:51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6"/>
    <s v="LREICHEL02"/>
    <s v="JTHOLT"/>
    <s v="ENA - IM West"/>
    <x v="8"/>
    <x v="1"/>
    <n v="823972"/>
    <d v="2001-06-02T21:00:00"/>
  </r>
  <r>
    <x v="0"/>
    <x v="1"/>
    <x v="1"/>
    <x v="24"/>
    <n v="30000"/>
    <n v="1325761"/>
    <d v="2001-06-01T08:49:52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73"/>
    <d v="2001-06-02T21:00:00"/>
  </r>
  <r>
    <x v="1"/>
    <x v="1"/>
    <x v="1"/>
    <x v="24"/>
    <n v="30000"/>
    <n v="1325762"/>
    <d v="2001-06-01T08:49:5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TANHORTON"/>
    <s v="ARING"/>
    <s v="ENA-IM NE GULF1"/>
    <x v="8"/>
    <x v="1"/>
    <n v="823974"/>
    <d v="2001-06-02T21:00:00"/>
  </r>
  <r>
    <x v="1"/>
    <x v="1"/>
    <x v="1"/>
    <x v="24"/>
    <n v="30000"/>
    <n v="1325763"/>
    <d v="2001-06-01T08:50:00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75"/>
    <d v="2001-06-02T21:00:00"/>
  </r>
  <r>
    <x v="1"/>
    <x v="1"/>
    <x v="1"/>
    <x v="24"/>
    <n v="4605"/>
    <n v="1325764"/>
    <d v="2001-06-01T08:50:05"/>
    <s v="PG&amp;E Energy Trading-Gas Corporation"/>
    <x v="0"/>
    <x v="0"/>
    <x v="0"/>
    <x v="1"/>
    <s v="US Gas Phy Fwd Firm &lt; or = 1Mo "/>
    <s v="US Gas Phy       Chi Peoples             02-04Jun01      USD/MM"/>
    <m/>
    <n v="1535"/>
    <x v="0"/>
    <x v="1"/>
    <x v="0"/>
    <n v="3.73"/>
    <s v="jpedersen"/>
    <s v="PMIMS"/>
    <s v="ENA - IM MKT Central CG"/>
    <x v="8"/>
    <x v="1"/>
    <n v="823976"/>
    <d v="2001-06-02T21:00:00"/>
  </r>
  <r>
    <x v="1"/>
    <x v="1"/>
    <x v="0"/>
    <x v="22"/>
    <n v="305000"/>
    <n v="1325765"/>
    <d v="2001-06-01T08:50:06"/>
    <s v="BP Corporation North America Inc."/>
    <x v="0"/>
    <x v="0"/>
    <x v="0"/>
    <x v="1"/>
    <s v="US Gas Fin BasisSwap"/>
    <s v="US Gas Basis     NGI SoCal               Nov-Dec01       USD/MM"/>
    <n v="5000"/>
    <m/>
    <x v="0"/>
    <x v="1"/>
    <x v="0"/>
    <n v="2.9"/>
    <s v="Quekchin"/>
    <s v="KHOLST"/>
    <s v="FT-West"/>
    <x v="1"/>
    <x v="1"/>
    <s v="VD9116.1"/>
    <d v="2001-11-01T00:00:00"/>
  </r>
  <r>
    <x v="1"/>
    <x v="1"/>
    <x v="1"/>
    <x v="24"/>
    <n v="15000"/>
    <n v="1325766"/>
    <d v="2001-06-01T08:50:09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BIGDADDY"/>
    <s v="KSTEVEN"/>
    <s v="ENA-IM Mid Central South"/>
    <x v="8"/>
    <x v="1"/>
    <n v="823977"/>
    <d v="2001-06-02T21:00:00"/>
  </r>
  <r>
    <x v="1"/>
    <x v="1"/>
    <x v="1"/>
    <x v="24"/>
    <n v="30000"/>
    <n v="1325767"/>
    <d v="2001-06-01T08:50:09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126"/>
    <s v="VPIMENOV"/>
    <s v="ENA-IM ME NEW YORK"/>
    <x v="8"/>
    <x v="1"/>
    <n v="823978"/>
    <d v="2001-06-02T21:00:00"/>
  </r>
  <r>
    <x v="1"/>
    <x v="1"/>
    <x v="1"/>
    <x v="24"/>
    <n v="15000"/>
    <n v="1325768"/>
    <d v="2001-06-01T08:50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25"/>
    <s v="DMCPHERSON"/>
    <s v="KSTEVEN"/>
    <s v="ENA-IM Mid Central South"/>
    <x v="8"/>
    <x v="1"/>
    <n v="823979"/>
    <d v="2001-06-02T21:00:00"/>
  </r>
  <r>
    <x v="1"/>
    <x v="1"/>
    <x v="1"/>
    <x v="24"/>
    <n v="29784"/>
    <n v="1325769"/>
    <d v="2001-06-01T08:50:11"/>
    <s v="Aquila Energy Marketing Corporation"/>
    <x v="0"/>
    <x v="0"/>
    <x v="0"/>
    <x v="1"/>
    <s v="US Gas Phy Fwd Firm &lt; or = 1Mo "/>
    <s v="US Gas Phy       NGPL NICOR              02-04Jun01      USD/MM"/>
    <n v="9928"/>
    <m/>
    <x v="0"/>
    <x v="1"/>
    <x v="0"/>
    <n v="3.73"/>
    <s v="benharner"/>
    <s v="PMIMS"/>
    <s v="ENA - IM MKT Central CG"/>
    <x v="8"/>
    <x v="1"/>
    <n v="823980"/>
    <d v="2001-06-02T21:00:00"/>
  </r>
  <r>
    <x v="1"/>
    <x v="1"/>
    <x v="1"/>
    <x v="24"/>
    <n v="15000"/>
    <n v="1325772"/>
    <d v="2001-06-01T08:50:11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BIGDADDY"/>
    <s v="KSTEVEN"/>
    <s v="ENA-IM Mid Central South"/>
    <x v="8"/>
    <x v="1"/>
    <n v="823983"/>
    <d v="2001-06-02T21:00:00"/>
  </r>
  <r>
    <x v="1"/>
    <x v="1"/>
    <x v="1"/>
    <x v="24"/>
    <n v="30000"/>
    <n v="1325770"/>
    <d v="2001-06-01T08:50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84"/>
    <d v="2001-06-02T21:00:00"/>
  </r>
  <r>
    <x v="1"/>
    <x v="1"/>
    <x v="1"/>
    <x v="5"/>
    <n v="17400"/>
    <n v="1325771"/>
    <d v="2001-06-01T08:50:11"/>
    <s v="Pepco Gas Services, Inc."/>
    <x v="0"/>
    <x v="0"/>
    <x v="0"/>
    <x v="1"/>
    <s v="US Gas Phy Fwd Firm &lt; or = 1Mo "/>
    <s v="US Gas Phy       COL Onshore             02-30Jun01      USD/MM"/>
    <n v="600"/>
    <m/>
    <x v="0"/>
    <x v="1"/>
    <x v="0"/>
    <n v="3.68"/>
    <s v="jlukas00"/>
    <s v="SPEREIR"/>
    <s v="ENA-IM NE GULF2"/>
    <x v="8"/>
    <x v="1"/>
    <n v="823989"/>
    <d v="2001-06-02T21:00:00"/>
  </r>
  <r>
    <x v="1"/>
    <x v="1"/>
    <x v="1"/>
    <x v="24"/>
    <n v="15000"/>
    <n v="1325774"/>
    <d v="2001-06-01T08:50:12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RBartlow99"/>
    <s v="JWILLI13"/>
    <s v="ENA - IM Mkt Central MICH"/>
    <x v="8"/>
    <x v="1"/>
    <n v="823981"/>
    <d v="2001-06-02T21:00:00"/>
  </r>
  <r>
    <x v="1"/>
    <x v="1"/>
    <x v="1"/>
    <x v="24"/>
    <n v="15000"/>
    <n v="1325775"/>
    <d v="2001-06-01T08:50:12"/>
    <s v="CMS Marketing, Services and Trading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MELISA94"/>
    <s v="KSTEVEN"/>
    <s v="ENA-IM Mid Central South"/>
    <x v="8"/>
    <x v="1"/>
    <n v="823982"/>
    <d v="2001-06-02T21:00:00"/>
  </r>
  <r>
    <x v="0"/>
    <x v="1"/>
    <x v="1"/>
    <x v="24"/>
    <n v="19434"/>
    <n v="1325776"/>
    <d v="2001-06-01T08:50:13"/>
    <s v="Dynegy Canada Inc."/>
    <x v="0"/>
    <x v="0"/>
    <x v="0"/>
    <x v="1"/>
    <s v="CAN Gas Phy Fwd Firm East &lt; or = 1Mo"/>
    <s v="CAN Gas Phy      Dawn                    02-04Jun01      USD/MM"/>
    <n v="6478"/>
    <m/>
    <x v="0"/>
    <x v="1"/>
    <x v="0"/>
    <n v="3.9"/>
    <s v="DAROOKIE"/>
    <s v="MCUILLA"/>
    <s v="ENA - IM Ontario"/>
    <x v="8"/>
    <x v="1"/>
    <n v="823985"/>
    <d v="2001-06-02T21:00:00"/>
  </r>
  <r>
    <x v="1"/>
    <x v="1"/>
    <x v="0"/>
    <x v="1"/>
    <n v="620000"/>
    <n v="1325777"/>
    <d v="2001-06-01T08:50:14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7"/>
    <s v="johncasey1"/>
    <s v="JARNOLD"/>
    <s v="NG-Price"/>
    <x v="1"/>
    <x v="1"/>
    <s v="VD9119.1"/>
    <d v="2001-07-01T21:00:00"/>
  </r>
  <r>
    <x v="1"/>
    <x v="2"/>
    <x v="0"/>
    <x v="7"/>
    <n v="1500"/>
    <n v="1325779"/>
    <d v="2001-06-01T08:50:14"/>
    <s v="American Electric Power Service Corporation"/>
    <x v="0"/>
    <x v="0"/>
    <x v="0"/>
    <x v="2"/>
    <s v="US East Power Fin Swap"/>
    <s v="US Pwr Fin Swap  ISO NY Z-G Peak         Sep01           USD/MWh"/>
    <n v="50"/>
    <m/>
    <x v="0"/>
    <x v="2"/>
    <x v="0"/>
    <n v="54"/>
    <s v="aepsvc133"/>
    <s v="DDAVIS"/>
    <s v="LT-New England"/>
    <x v="7"/>
    <x v="1"/>
    <n v="629458.1"/>
    <d v="2001-09-01T21:00:00"/>
  </r>
  <r>
    <x v="1"/>
    <x v="1"/>
    <x v="1"/>
    <x v="24"/>
    <n v="15000"/>
    <n v="1325778"/>
    <d v="2001-06-01T08:50:14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3986"/>
    <d v="2001-06-02T21:00:00"/>
  </r>
  <r>
    <x v="1"/>
    <x v="1"/>
    <x v="0"/>
    <x v="25"/>
    <n v="2460000"/>
    <n v="1325780"/>
    <d v="2001-06-01T08:50:16"/>
    <s v="PG&amp;E Energy Trading-Gas Corporation"/>
    <x v="0"/>
    <x v="0"/>
    <x v="0"/>
    <x v="1"/>
    <s v="US Gas Fin BasisSwap"/>
    <s v="US Gas Basis     HSC                     Jul-Oct01       USD/MM"/>
    <n v="20000"/>
    <m/>
    <x v="0"/>
    <x v="1"/>
    <x v="0"/>
    <n v="2.2499999999999999E-2"/>
    <s v="andrewk5"/>
    <s v="EBASS"/>
    <s v="FT-Texas"/>
    <x v="1"/>
    <x v="1"/>
    <s v="VD9117.1"/>
    <d v="2001-07-01T00:00:00"/>
  </r>
  <r>
    <x v="1"/>
    <x v="1"/>
    <x v="1"/>
    <x v="24"/>
    <n v="22500"/>
    <n v="1325781"/>
    <d v="2001-06-01T08:50:16"/>
    <s v="Sempra Energy Trading Corp."/>
    <x v="0"/>
    <x v="0"/>
    <x v="0"/>
    <x v="1"/>
    <s v="US Gas Phy Fwd Firm &lt; or = 1Mo "/>
    <s v="US Gas Phy       SoCal EHR               02-04Jun01      USD/MM"/>
    <m/>
    <n v="7500"/>
    <x v="0"/>
    <x v="1"/>
    <x v="0"/>
    <n v="7.7"/>
    <s v="ramcharger"/>
    <s v="JTHOLT"/>
    <s v="ENA - IM West"/>
    <x v="8"/>
    <x v="1"/>
    <n v="823987"/>
    <d v="2001-06-02T21:00:00"/>
  </r>
  <r>
    <x v="1"/>
    <x v="1"/>
    <x v="1"/>
    <x v="24"/>
    <n v="15000"/>
    <n v="1325783"/>
    <d v="2001-06-01T08:50:1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BIGDADDY"/>
    <s v="KSTEVEN"/>
    <s v="ENA-IM Mid Central South"/>
    <x v="8"/>
    <x v="1"/>
    <n v="823991"/>
    <d v="2001-06-02T21:00:00"/>
  </r>
  <r>
    <x v="1"/>
    <x v="1"/>
    <x v="1"/>
    <x v="24"/>
    <n v="15000"/>
    <n v="1325785"/>
    <d v="2001-06-01T08:50:2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BIGDADDY"/>
    <s v="KSTEVEN"/>
    <s v="ENA-IM Mid Central South"/>
    <x v="8"/>
    <x v="1"/>
    <n v="823992"/>
    <d v="2001-06-02T21:00:00"/>
  </r>
  <r>
    <x v="1"/>
    <x v="1"/>
    <x v="1"/>
    <x v="24"/>
    <n v="15000"/>
    <n v="1325787"/>
    <d v="2001-06-01T08:50:22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schottbt"/>
    <s v="KSTEVEN"/>
    <s v="ENA-IM Mid Central South"/>
    <x v="8"/>
    <x v="1"/>
    <n v="823993"/>
    <d v="2001-06-02T21:00:00"/>
  </r>
  <r>
    <x v="1"/>
    <x v="1"/>
    <x v="1"/>
    <x v="24"/>
    <n v="15000"/>
    <n v="1325786"/>
    <d v="2001-06-01T08:50:22"/>
    <s v="Texla Energy Management Inc.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WILSHUSEN"/>
    <s v="ARING"/>
    <s v="ENA-IM NE GULF1"/>
    <x v="8"/>
    <x v="1"/>
    <n v="823995"/>
    <d v="2001-06-02T21:00:00"/>
  </r>
  <r>
    <x v="1"/>
    <x v="1"/>
    <x v="1"/>
    <x v="24"/>
    <n v="15000"/>
    <n v="1325788"/>
    <d v="2001-06-01T08:50:23"/>
    <s v="PanCanadian Energy Services Inc."/>
    <x v="0"/>
    <x v="0"/>
    <x v="0"/>
    <x v="1"/>
    <s v="US Gas Phy Fwd Firm &lt; or = 1Mo "/>
    <s v="US Gas Phy       NGPL NIPSCO             02-04Jun01      USD/MM"/>
    <n v="5000"/>
    <m/>
    <x v="0"/>
    <x v="1"/>
    <x v="0"/>
    <n v="3.7250000000000001"/>
    <s v="pces5054"/>
    <s v="PMIMS"/>
    <s v="ENA - IM MKT Central CG"/>
    <x v="8"/>
    <x v="1"/>
    <n v="823994"/>
    <d v="2001-06-02T21:00:00"/>
  </r>
  <r>
    <x v="1"/>
    <x v="1"/>
    <x v="1"/>
    <x v="24"/>
    <n v="75000"/>
    <n v="1325789"/>
    <d v="2001-06-01T08:50:23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ADM48146"/>
    <s v="ARING"/>
    <s v="ENA-IM NE GULF1"/>
    <x v="8"/>
    <x v="1"/>
    <n v="823997"/>
    <d v="2001-06-02T21:00:00"/>
  </r>
  <r>
    <x v="1"/>
    <x v="1"/>
    <x v="1"/>
    <x v="24"/>
    <n v="15000"/>
    <n v="1325791"/>
    <d v="2001-06-01T08:50:24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shourihan2"/>
    <s v="SSOUTH"/>
    <s v="ENA - IM West"/>
    <x v="8"/>
    <x v="1"/>
    <n v="823996"/>
    <d v="2001-06-02T21:00:00"/>
  </r>
  <r>
    <x v="0"/>
    <x v="1"/>
    <x v="1"/>
    <x v="24"/>
    <n v="30000"/>
    <n v="1325792"/>
    <d v="2001-06-01T08:50:26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quinnejc"/>
    <s v="RWATT"/>
    <s v="EC-IM Canada West"/>
    <x v="8"/>
    <x v="8"/>
    <n v="823998"/>
    <d v="2001-06-01T21:00:00"/>
  </r>
  <r>
    <x v="0"/>
    <x v="1"/>
    <x v="1"/>
    <x v="24"/>
    <n v="30000"/>
    <n v="1325794"/>
    <d v="2001-06-01T08:50:27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99"/>
    <d v="2001-06-02T21:00:00"/>
  </r>
  <r>
    <x v="1"/>
    <x v="1"/>
    <x v="1"/>
    <x v="24"/>
    <n v="11400"/>
    <n v="1325795"/>
    <d v="2001-06-01T08:50:29"/>
    <s v="Occidental Energy Marketing, Inc."/>
    <x v="0"/>
    <x v="0"/>
    <x v="0"/>
    <x v="1"/>
    <s v="US Gas Phy Fwd Firm &lt; or = 1Mo "/>
    <s v="US Gas Phy       NGPL NICOR              02-04Jun01      USD/MM"/>
    <n v="3800"/>
    <m/>
    <x v="0"/>
    <x v="1"/>
    <x v="0"/>
    <n v="3.7275"/>
    <s v="fishmongr"/>
    <s v="PMIMS"/>
    <s v="ENA - IM MKT Central CG"/>
    <x v="8"/>
    <x v="1"/>
    <n v="824000"/>
    <d v="2001-06-02T21:00:00"/>
  </r>
  <r>
    <x v="1"/>
    <x v="1"/>
    <x v="0"/>
    <x v="27"/>
    <n v="1070000"/>
    <n v="1325796"/>
    <d v="2001-06-01T08:50:31"/>
    <s v="Bank of America, National Association"/>
    <x v="0"/>
    <x v="0"/>
    <x v="0"/>
    <x v="1"/>
    <s v="US Gas Fin BasisSwap"/>
    <s v="US Gas Basis     NGI SoCal               Apr-Oct02       USD/MM"/>
    <n v="5000"/>
    <m/>
    <x v="0"/>
    <x v="1"/>
    <x v="0"/>
    <n v="0.93"/>
    <s v="damian41"/>
    <s v="KHOLST"/>
    <s v="FT-West"/>
    <x v="1"/>
    <x v="1"/>
    <s v="VD9122.1"/>
    <d v="2002-04-01T00:00:00"/>
  </r>
  <r>
    <x v="0"/>
    <x v="1"/>
    <x v="1"/>
    <x v="1"/>
    <n v="310000"/>
    <n v="1325799"/>
    <d v="2001-06-01T08:50:40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2"/>
    <s v="EPMELPteg"/>
    <s v="GSTOREY"/>
    <s v="ENA - IM Ontario"/>
    <x v="8"/>
    <x v="1"/>
    <s v="VD9123.1 / 824006"/>
    <d v="2001-07-01T21:00:00"/>
  </r>
  <r>
    <x v="1"/>
    <x v="1"/>
    <x v="1"/>
    <x v="24"/>
    <n v="15000"/>
    <n v="1325798"/>
    <d v="2001-06-01T08:50:4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MHOMESTEAD"/>
    <s v="KSTEVEN"/>
    <s v="ENA-IM Mid Central South"/>
    <x v="8"/>
    <x v="1"/>
    <n v="824002"/>
    <d v="2001-06-02T21:00:00"/>
  </r>
  <r>
    <x v="1"/>
    <x v="1"/>
    <x v="1"/>
    <x v="24"/>
    <n v="15000"/>
    <n v="1325800"/>
    <d v="2001-06-01T08:50:4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25000000000002"/>
    <s v="MHOMESTEAD"/>
    <s v="KSTEVEN"/>
    <s v="ENA-IM Mid Central South"/>
    <x v="8"/>
    <x v="1"/>
    <n v="824003"/>
    <d v="2001-06-02T21:00:00"/>
  </r>
  <r>
    <x v="1"/>
    <x v="1"/>
    <x v="1"/>
    <x v="24"/>
    <n v="15000"/>
    <n v="1325801"/>
    <d v="2001-06-01T08:50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DMCPHERSON"/>
    <s v="KSTEVEN"/>
    <s v="ENA-IM Mid Central South"/>
    <x v="8"/>
    <x v="1"/>
    <n v="824004"/>
    <d v="2001-06-02T21:00:00"/>
  </r>
  <r>
    <x v="1"/>
    <x v="1"/>
    <x v="1"/>
    <x v="24"/>
    <n v="18600"/>
    <n v="1325803"/>
    <d v="2001-06-01T08:50:51"/>
    <s v="TransCanada Energy Marketing USA, Inc."/>
    <x v="0"/>
    <x v="0"/>
    <x v="0"/>
    <x v="1"/>
    <s v="US Gas Phy Fwd Firm &lt; or = 1Mo "/>
    <s v="US Gas Phy       NGPL NICOR              02-04Jun01      USD/MM"/>
    <n v="6200"/>
    <m/>
    <x v="0"/>
    <x v="1"/>
    <x v="0"/>
    <n v="3.7275"/>
    <s v="tracyschwa"/>
    <s v="PMIMS"/>
    <s v="ENA - IM MKT Central CG"/>
    <x v="8"/>
    <x v="1"/>
    <n v="824005"/>
    <d v="2001-06-02T21:00:00"/>
  </r>
  <r>
    <x v="1"/>
    <x v="4"/>
    <x v="0"/>
    <x v="0"/>
    <n v="50000"/>
    <n v="1325802"/>
    <d v="2001-06-01T08:50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semprakuo"/>
    <s v="GWHALLE"/>
    <s v="WTI-GW-NXC2"/>
    <x v="5"/>
    <x v="1"/>
    <n v="111690"/>
    <d v="2001-07-01T00:00:00"/>
  </r>
  <r>
    <x v="1"/>
    <x v="1"/>
    <x v="1"/>
    <x v="24"/>
    <n v="15000"/>
    <n v="1325805"/>
    <d v="2001-06-01T08:50:57"/>
    <s v="Pepco Gas Services, Inc.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lukas00"/>
    <s v="SPEREIR"/>
    <s v="ENA-IM NE GULF2"/>
    <x v="8"/>
    <x v="1"/>
    <n v="824007"/>
    <d v="2001-06-02T21:00:00"/>
  </r>
  <r>
    <x v="1"/>
    <x v="4"/>
    <x v="0"/>
    <x v="0"/>
    <n v="50000"/>
    <n v="1325804"/>
    <d v="2001-06-01T08:50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1"/>
    <s v="GWHALLE"/>
    <s v="WTI-GW-NXC2"/>
    <x v="5"/>
    <x v="1"/>
    <n v="111691"/>
    <d v="2001-07-01T00:00:00"/>
  </r>
  <r>
    <x v="1"/>
    <x v="1"/>
    <x v="1"/>
    <x v="24"/>
    <n v="30000"/>
    <n v="1325806"/>
    <d v="2001-06-01T08:50:59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ENTRADES1"/>
    <s v="TDONOHO"/>
    <s v="ENA - IM Central Gulf"/>
    <x v="8"/>
    <x v="1"/>
    <n v="824009"/>
    <d v="2001-06-02T21:00:00"/>
  </r>
  <r>
    <x v="1"/>
    <x v="1"/>
    <x v="0"/>
    <x v="5"/>
    <n v="272600"/>
    <n v="1325807"/>
    <d v="2001-06-01T08:51:00"/>
    <s v="Texaco Natural Gas Inc."/>
    <x v="0"/>
    <x v="0"/>
    <x v="0"/>
    <x v="1"/>
    <s v="US Gas Fin Swap"/>
    <s v="US Gas Daily     HHub                    02-30Jun01      USD/MM"/>
    <n v="9400"/>
    <m/>
    <x v="0"/>
    <x v="1"/>
    <x v="0"/>
    <n v="3.75"/>
    <s v="WARNERTODD"/>
    <s v="PKEAVEY"/>
    <s v="G-DAILY-EST"/>
    <x v="1"/>
    <x v="1"/>
    <s v="VD9125.1"/>
    <d v="2001-06-02T21:00:00"/>
  </r>
  <r>
    <x v="1"/>
    <x v="1"/>
    <x v="1"/>
    <x v="24"/>
    <n v="3141"/>
    <n v="1325808"/>
    <d v="2001-06-01T08:51:01"/>
    <s v="CMS Marketing, Services and Trading Company"/>
    <x v="0"/>
    <x v="0"/>
    <x v="0"/>
    <x v="1"/>
    <s v="US Gas Phy Fwd Firm &lt; or = 1Mo "/>
    <s v="US Gas Phy       NGPL Midcont            02-04Jun01      USD/MM"/>
    <m/>
    <n v="1047"/>
    <x v="0"/>
    <x v="1"/>
    <x v="0"/>
    <n v="3.5225"/>
    <s v="MELISA94"/>
    <s v="KSTEVEN"/>
    <s v="ENA-IM Mid Central South"/>
    <x v="8"/>
    <x v="1"/>
    <n v="824010"/>
    <d v="2001-06-02T21:00:00"/>
  </r>
  <r>
    <x v="1"/>
    <x v="4"/>
    <x v="0"/>
    <x v="0"/>
    <n v="50000"/>
    <n v="1325809"/>
    <d v="2001-06-01T08:51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692"/>
    <d v="2001-07-01T00:00:00"/>
  </r>
  <r>
    <x v="1"/>
    <x v="1"/>
    <x v="1"/>
    <x v="24"/>
    <n v="1836"/>
    <n v="1325810"/>
    <d v="2001-06-01T08:51:04"/>
    <s v="Sempra Energy Trading Corp."/>
    <x v="0"/>
    <x v="0"/>
    <x v="0"/>
    <x v="1"/>
    <s v="US Gas Phy Fwd Firm &lt; or = 1Mo "/>
    <s v="US Gas Phy       COL Onshore             02-04Jun01      USD/MM"/>
    <n v="612"/>
    <m/>
    <x v="0"/>
    <x v="1"/>
    <x v="0"/>
    <n v="3.605"/>
    <s v="shawnmaz"/>
    <s v="SPEREIR"/>
    <s v="ENA-IM NE GULF2"/>
    <x v="8"/>
    <x v="1"/>
    <n v="824011"/>
    <d v="2001-06-02T21:00:00"/>
  </r>
  <r>
    <x v="1"/>
    <x v="2"/>
    <x v="1"/>
    <x v="19"/>
    <n v="200"/>
    <n v="1325813"/>
    <d v="2001-06-01T08:51:05"/>
    <s v="Constellation Power Source, Inc."/>
    <x v="0"/>
    <x v="0"/>
    <x v="0"/>
    <x v="2"/>
    <s v="US East Power Phy Fwd Firm"/>
    <s v="US Pwr Phy Firm  Cinergy Peak            05-08Jun01      USD/MWh"/>
    <n v="50"/>
    <m/>
    <x v="0"/>
    <x v="2"/>
    <x v="0"/>
    <n v="22"/>
    <s v="michbritt"/>
    <s v="CDORLAN"/>
    <s v="ST-ECAR"/>
    <x v="7"/>
    <x v="7"/>
    <n v="629459.1"/>
    <d v="2001-06-05T21:00:00"/>
  </r>
  <r>
    <x v="1"/>
    <x v="1"/>
    <x v="1"/>
    <x v="24"/>
    <n v="15000"/>
    <n v="1325811"/>
    <d v="2001-06-01T08:51:05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HAMMON02"/>
    <s v="JPARKS"/>
    <s v="ENA - IM Katy"/>
    <x v="8"/>
    <x v="1"/>
    <n v="824012"/>
    <d v="2001-06-02T21:00:00"/>
  </r>
  <r>
    <x v="1"/>
    <x v="1"/>
    <x v="1"/>
    <x v="24"/>
    <n v="30000"/>
    <n v="1325814"/>
    <d v="2001-06-01T08:51:0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KENTRADES1"/>
    <s v="TDONOHO"/>
    <s v="ENA - IM Central Gulf"/>
    <x v="8"/>
    <x v="1"/>
    <n v="824014"/>
    <d v="2001-06-02T21:00:00"/>
  </r>
  <r>
    <x v="1"/>
    <x v="1"/>
    <x v="1"/>
    <x v="24"/>
    <n v="15000"/>
    <n v="1325812"/>
    <d v="2001-06-01T08:51:05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MCGARVEY"/>
    <s v="SSOUTH"/>
    <s v="ENA - IM West"/>
    <x v="8"/>
    <x v="1"/>
    <n v="824013"/>
    <d v="2001-06-02T21:00:00"/>
  </r>
  <r>
    <x v="1"/>
    <x v="2"/>
    <x v="1"/>
    <x v="1"/>
    <n v="1550"/>
    <n v="1325815"/>
    <d v="2001-06-01T08:51:06"/>
    <s v="BP Energy Company"/>
    <x v="0"/>
    <x v="0"/>
    <x v="0"/>
    <x v="2"/>
    <s v="US East Power Phy Fwd Firm"/>
    <s v="US Pwr Phy Firm  Cinergy Peak            Aug01           USD/MWh"/>
    <m/>
    <n v="50"/>
    <x v="0"/>
    <x v="2"/>
    <x v="0"/>
    <n v="76.5"/>
    <s v="Kellybry"/>
    <s v="FSTURM"/>
    <s v="LT-ECAR"/>
    <x v="7"/>
    <x v="7"/>
    <n v="629460.1"/>
    <d v="2001-08-01T21:00:00"/>
  </r>
  <r>
    <x v="1"/>
    <x v="1"/>
    <x v="1"/>
    <x v="24"/>
    <n v="15000"/>
    <n v="1325816"/>
    <d v="2001-06-01T08:51:08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BILLBALSA"/>
    <s v="KSTEVEN"/>
    <s v="ENA-IM Mid Central South"/>
    <x v="8"/>
    <x v="1"/>
    <n v="824015"/>
    <d v="2001-06-02T21:00:00"/>
  </r>
  <r>
    <x v="1"/>
    <x v="1"/>
    <x v="1"/>
    <x v="24"/>
    <n v="15000"/>
    <n v="1325817"/>
    <d v="2001-06-01T08:51:09"/>
    <s v="Aquila Energy Marketing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JOHNBOYLE"/>
    <s v="SSOUTH"/>
    <s v="ENA - IM West"/>
    <x v="8"/>
    <x v="1"/>
    <n v="824016"/>
    <d v="2001-06-02T21:00:00"/>
  </r>
  <r>
    <x v="1"/>
    <x v="1"/>
    <x v="1"/>
    <x v="24"/>
    <n v="15000"/>
    <n v="1325818"/>
    <d v="2001-06-01T08:51:1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ELISSA1"/>
    <s v="TDONOHO"/>
    <s v="ENA - IM Central Gulf"/>
    <x v="8"/>
    <x v="1"/>
    <n v="824017"/>
    <d v="2001-06-02T21:00:00"/>
  </r>
  <r>
    <x v="1"/>
    <x v="1"/>
    <x v="1"/>
    <x v="24"/>
    <n v="15000"/>
    <n v="1325821"/>
    <d v="2001-06-01T08:51:15"/>
    <s v="Astra Power, LLC"/>
    <x v="0"/>
    <x v="0"/>
    <x v="0"/>
    <x v="1"/>
    <s v="US Gas Phy Fwd Firm &lt; or = 1Mo "/>
    <s v="US Gas Phy       PG&amp;E CtyGte             02-04Jun01      USD/MM"/>
    <m/>
    <n v="5000"/>
    <x v="0"/>
    <x v="1"/>
    <x v="0"/>
    <n v="3.5"/>
    <s v="ceweyman"/>
    <s v="MLENHAR"/>
    <s v="ENA - IM West"/>
    <x v="8"/>
    <x v="1"/>
    <n v="824018"/>
    <d v="2001-06-02T21:00:00"/>
  </r>
  <r>
    <x v="1"/>
    <x v="2"/>
    <x v="1"/>
    <x v="19"/>
    <n v="200"/>
    <n v="1325822"/>
    <d v="2001-06-01T08:51:17"/>
    <s v="HQ Energy Services (U.S.) Inc."/>
    <x v="4"/>
    <x v="1"/>
    <x v="0"/>
    <x v="2"/>
    <s v="US East Power Phy Fwd Firm"/>
    <s v="US Pwr Phy Firm  NEPOOL Peak             05-08Jun01      USD/MWh"/>
    <n v="50"/>
    <m/>
    <x v="0"/>
    <x v="2"/>
    <x v="0"/>
    <n v="40.5"/>
    <s v="NepoolDesk"/>
    <s v="PBRODER"/>
    <s v="ST-New England"/>
    <x v="7"/>
    <x v="7"/>
    <n v="629461.1"/>
    <d v="2001-06-05T21:00:00"/>
  </r>
  <r>
    <x v="1"/>
    <x v="1"/>
    <x v="1"/>
    <x v="24"/>
    <n v="15000"/>
    <n v="1325823"/>
    <d v="2001-06-01T08:51:1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019"/>
    <d v="2001-06-02T21:00:00"/>
  </r>
  <r>
    <x v="1"/>
    <x v="1"/>
    <x v="1"/>
    <x v="24"/>
    <n v="14100"/>
    <n v="1325825"/>
    <d v="2001-06-01T08:51:22"/>
    <s v="Tractebel Energy Marketing, Inc."/>
    <x v="0"/>
    <x v="0"/>
    <x v="0"/>
    <x v="1"/>
    <s v="US Gas Phy Fwd Firm &lt; or = 1Mo "/>
    <s v="US Gas Phy       PG&amp;E CtyGte             02-04Jun01      USD/MM"/>
    <n v="4700"/>
    <m/>
    <x v="0"/>
    <x v="1"/>
    <x v="0"/>
    <n v="3.3"/>
    <s v="DAVSMITH"/>
    <s v="MLENHAR"/>
    <s v="ENA - IM West"/>
    <x v="8"/>
    <x v="1"/>
    <n v="824020"/>
    <d v="2001-06-02T21:00:00"/>
  </r>
  <r>
    <x v="1"/>
    <x v="4"/>
    <x v="0"/>
    <x v="0"/>
    <n v="50000"/>
    <n v="1325824"/>
    <d v="2001-06-01T08:51:2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693"/>
    <d v="2001-07-01T00:00:00"/>
  </r>
  <r>
    <x v="0"/>
    <x v="1"/>
    <x v="1"/>
    <x v="5"/>
    <n v="145000"/>
    <n v="1325826"/>
    <d v="2001-06-01T08:51:2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699999999999996"/>
    <s v="EPMELPcjs"/>
    <s v="MCOWAN"/>
    <s v="EC-IM Canada West"/>
    <x v="8"/>
    <x v="8"/>
    <n v="824021"/>
    <d v="2001-06-02T21:00:00"/>
  </r>
  <r>
    <x v="1"/>
    <x v="1"/>
    <x v="1"/>
    <x v="24"/>
    <n v="30000"/>
    <n v="1325830"/>
    <d v="2001-06-01T08:51:27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brtrader06"/>
    <s v="TKUYKEN"/>
    <s v="ENA - IM West"/>
    <x v="8"/>
    <x v="1"/>
    <n v="824022"/>
    <d v="2001-06-02T21:00:00"/>
  </r>
  <r>
    <x v="1"/>
    <x v="1"/>
    <x v="1"/>
    <x v="24"/>
    <n v="26097"/>
    <n v="1325831"/>
    <d v="2001-06-01T08:51:28"/>
    <s v="Sempra Energy Trading Corp."/>
    <x v="0"/>
    <x v="0"/>
    <x v="0"/>
    <x v="1"/>
    <s v="US Gas Phy Fwd Firm &lt; or = 1Mo "/>
    <s v="US Gas Phy       EPNG Keystone           02-04Jun01      USD/MM"/>
    <m/>
    <n v="8699"/>
    <x v="0"/>
    <x v="1"/>
    <x v="0"/>
    <n v="3.5"/>
    <s v="alexstant"/>
    <s v="RGAY"/>
    <s v="ENA - IM West"/>
    <x v="8"/>
    <x v="1"/>
    <n v="824023"/>
    <d v="2001-06-02T21:00:00"/>
  </r>
  <r>
    <x v="1"/>
    <x v="1"/>
    <x v="0"/>
    <x v="1"/>
    <n v="77500"/>
    <n v="1325833"/>
    <d v="2001-06-01T08:51:29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7"/>
    <s v="TMVCRV01"/>
    <s v="JARNOLD"/>
    <s v="NG-Price"/>
    <x v="1"/>
    <x v="1"/>
    <s v="VD9131.1"/>
    <d v="2001-07-01T21:00:00"/>
  </r>
  <r>
    <x v="1"/>
    <x v="1"/>
    <x v="1"/>
    <x v="24"/>
    <n v="9000"/>
    <n v="1325832"/>
    <d v="2001-06-01T08:51:29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175000000000001"/>
    <s v="phillips"/>
    <s v="KSTEVEN"/>
    <s v="ENA-IM Mid Central South"/>
    <x v="8"/>
    <x v="1"/>
    <n v="824024"/>
    <d v="2001-06-02T21:00:00"/>
  </r>
  <r>
    <x v="0"/>
    <x v="1"/>
    <x v="1"/>
    <x v="24"/>
    <n v="30000"/>
    <n v="1325835"/>
    <d v="2001-06-01T08:51:31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craigwest"/>
    <s v="RWATT"/>
    <s v="EC-IM Canada West"/>
    <x v="8"/>
    <x v="8"/>
    <n v="824025"/>
    <d v="2001-06-01T21:00:00"/>
  </r>
  <r>
    <x v="1"/>
    <x v="1"/>
    <x v="1"/>
    <x v="24"/>
    <n v="15000"/>
    <n v="1325836"/>
    <d v="2001-06-01T08:51:31"/>
    <s v="PG&amp;E Energy Trading-Gas Corporation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onivesela"/>
    <s v="SPEREIR"/>
    <s v="ENA-IM NE GULF2"/>
    <x v="8"/>
    <x v="1"/>
    <n v="824027"/>
    <d v="2001-06-02T21:00:00"/>
  </r>
  <r>
    <x v="1"/>
    <x v="1"/>
    <x v="1"/>
    <x v="24"/>
    <n v="15000"/>
    <n v="1325837"/>
    <d v="2001-06-01T08:51:3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"/>
    <s v="aepes206"/>
    <s v="JWILLI13"/>
    <s v="ENA - IM Mkt Central MICH"/>
    <x v="8"/>
    <x v="1"/>
    <n v="824026"/>
    <d v="2001-06-02T21:00:00"/>
  </r>
  <r>
    <x v="0"/>
    <x v="1"/>
    <x v="1"/>
    <x v="5"/>
    <n v="145000"/>
    <n v="1325839"/>
    <d v="2001-06-01T08:51:3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5"/>
    <s v="EPMELPcjs"/>
    <s v="MCOWAN"/>
    <s v="EC-IM Canada West"/>
    <x v="8"/>
    <x v="8"/>
    <n v="824028"/>
    <d v="2001-06-02T21:00:00"/>
  </r>
  <r>
    <x v="1"/>
    <x v="1"/>
    <x v="0"/>
    <x v="5"/>
    <n v="290000"/>
    <n v="1325840"/>
    <d v="2001-06-01T08:51:35"/>
    <s v="Conectiv Energy Supply, Inc."/>
    <x v="0"/>
    <x v="0"/>
    <x v="0"/>
    <x v="1"/>
    <s v="US Gas Fin Swap"/>
    <s v="US Gas Daily     HHub                    02-30Jun01      USD/MM"/>
    <n v="10000"/>
    <m/>
    <x v="0"/>
    <x v="1"/>
    <x v="0"/>
    <n v="3.7450000000000001"/>
    <s v="avgallo51"/>
    <s v="PKEAVEY"/>
    <s v="G-DAILY-EST"/>
    <x v="1"/>
    <x v="1"/>
    <s v="VD9134.1"/>
    <d v="2001-06-02T21:00:00"/>
  </r>
  <r>
    <x v="1"/>
    <x v="1"/>
    <x v="0"/>
    <x v="1"/>
    <n v="465000"/>
    <n v="1325841"/>
    <d v="2001-06-01T08:51:36"/>
    <s v="Axia Energy, LP"/>
    <x v="0"/>
    <x v="0"/>
    <x v="0"/>
    <x v="1"/>
    <s v="US Gas Fin Swap"/>
    <s v="US Gas Swap      Nymex                   Jul01           USD/MM"/>
    <n v="15000"/>
    <m/>
    <x v="0"/>
    <x v="1"/>
    <x v="0"/>
    <n v="3.875"/>
    <s v="hillblak"/>
    <s v="JARNOLD"/>
    <s v="NG-Price"/>
    <x v="1"/>
    <x v="1"/>
    <s v="VD9133.1"/>
    <d v="2001-07-01T21:00:00"/>
  </r>
  <r>
    <x v="1"/>
    <x v="1"/>
    <x v="1"/>
    <x v="24"/>
    <n v="15000"/>
    <n v="1325842"/>
    <d v="2001-06-01T08:51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4029"/>
    <d v="2001-06-02T21:00:00"/>
  </r>
  <r>
    <x v="1"/>
    <x v="1"/>
    <x v="0"/>
    <x v="1"/>
    <n v="310000"/>
    <n v="1325843"/>
    <d v="2001-06-01T08:51:40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7"/>
    <s v="johncasey1"/>
    <s v="JARNOLD"/>
    <s v="NG-Price"/>
    <x v="1"/>
    <x v="1"/>
    <s v="VD9135.1"/>
    <d v="2001-07-01T21:00:00"/>
  </r>
  <r>
    <x v="1"/>
    <x v="1"/>
    <x v="1"/>
    <x v="24"/>
    <n v="15000"/>
    <n v="1325844"/>
    <d v="2001-06-01T08:51:41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8"/>
    <s v="MMCGARVEY"/>
    <s v="SSOUTH"/>
    <s v="ENA - IM West"/>
    <x v="8"/>
    <x v="1"/>
    <n v="824030"/>
    <d v="2001-06-02T21:00:00"/>
  </r>
  <r>
    <x v="1"/>
    <x v="1"/>
    <x v="0"/>
    <x v="1"/>
    <n v="310000"/>
    <n v="1325845"/>
    <d v="2001-06-01T08:51:43"/>
    <s v="Dynegy Marketing and Trade"/>
    <x v="0"/>
    <x v="0"/>
    <x v="0"/>
    <x v="1"/>
    <s v="US Gas Fin Swap"/>
    <s v="US Gas Swap      Nymex                   Jul01           USD/MM"/>
    <n v="10000"/>
    <m/>
    <x v="0"/>
    <x v="1"/>
    <x v="0"/>
    <n v="3.87"/>
    <s v="BRROWE01"/>
    <s v="JARNOLD"/>
    <s v="NG-Price"/>
    <x v="1"/>
    <x v="1"/>
    <s v="VD9136.1"/>
    <d v="2001-07-01T21:00:00"/>
  </r>
  <r>
    <x v="1"/>
    <x v="1"/>
    <x v="1"/>
    <x v="24"/>
    <n v="798"/>
    <n v="1325847"/>
    <d v="2001-06-01T08:51:44"/>
    <s v="CMS Marketing, Services and Trading Company"/>
    <x v="0"/>
    <x v="0"/>
    <x v="0"/>
    <x v="1"/>
    <s v="US Gas Phy Fwd Firm &lt; or = 1Mo "/>
    <s v="US Gas Phy       PEPL Pool               02-04Jun01      USD/MM"/>
    <m/>
    <n v="266"/>
    <x v="0"/>
    <x v="1"/>
    <x v="0"/>
    <n v="3.54"/>
    <s v="MELISA94"/>
    <s v="KSTEVEN"/>
    <s v="ENA-IM Mid Central South"/>
    <x v="8"/>
    <x v="1"/>
    <n v="824032"/>
    <d v="2001-06-02T21:00:00"/>
  </r>
  <r>
    <x v="1"/>
    <x v="1"/>
    <x v="1"/>
    <x v="24"/>
    <n v="75000"/>
    <n v="1325848"/>
    <d v="2001-06-01T08:51:44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YJACKSON"/>
    <s v="ARING"/>
    <s v="ENA-IM NE GULF1"/>
    <x v="8"/>
    <x v="1"/>
    <n v="824034"/>
    <d v="2001-06-02T21:00:00"/>
  </r>
  <r>
    <x v="1"/>
    <x v="1"/>
    <x v="1"/>
    <x v="24"/>
    <n v="30000"/>
    <n v="1325846"/>
    <d v="2001-06-01T08:51:44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74999999999999"/>
    <s v="vab12345"/>
    <s v="SNEAL"/>
    <s v="ENA-IM NE GULF3"/>
    <x v="8"/>
    <x v="1"/>
    <n v="824031"/>
    <d v="2001-06-02T21:00:00"/>
  </r>
  <r>
    <x v="1"/>
    <x v="1"/>
    <x v="0"/>
    <x v="5"/>
    <n v="290000"/>
    <n v="1325850"/>
    <d v="2001-06-01T08:51:46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0999999999999996"/>
    <s v="AQUILA1003"/>
    <s v="VPIMENOV"/>
    <s v="EAST-NEW YORK"/>
    <x v="1"/>
    <x v="1"/>
    <s v="VD9138.1"/>
    <d v="2001-06-02T21:00:00"/>
  </r>
  <r>
    <x v="1"/>
    <x v="1"/>
    <x v="1"/>
    <x v="24"/>
    <n v="15000"/>
    <n v="1325849"/>
    <d v="2001-06-01T08:51:46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"/>
    <s v="EPMELPrr2"/>
    <s v="SSOUTH"/>
    <s v="ENA - IM West"/>
    <x v="8"/>
    <x v="1"/>
    <n v="824035"/>
    <d v="2001-06-02T21:00:00"/>
  </r>
  <r>
    <x v="1"/>
    <x v="1"/>
    <x v="1"/>
    <x v="24"/>
    <n v="15000"/>
    <n v="1325852"/>
    <d v="2001-06-01T08:51:47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rapini0001"/>
    <s v="KSTEVEN"/>
    <s v="ENA-IM Mid Central South"/>
    <x v="8"/>
    <x v="1"/>
    <n v="824036"/>
    <d v="2001-06-02T21:00:00"/>
  </r>
  <r>
    <x v="1"/>
    <x v="1"/>
    <x v="0"/>
    <x v="26"/>
    <n v="755000"/>
    <n v="1325853"/>
    <d v="2001-06-01T08:51:51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750000000000004"/>
    <s v="ADM49438"/>
    <s v="JARNOLD"/>
    <s v="NG-Price"/>
    <x v="1"/>
    <x v="1"/>
    <s v="VD9137.1"/>
    <d v="2001-11-01T00:00:00"/>
  </r>
  <r>
    <x v="1"/>
    <x v="1"/>
    <x v="1"/>
    <x v="24"/>
    <n v="15000"/>
    <n v="1325856"/>
    <d v="2001-06-01T08:51:56"/>
    <s v="Enserco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8"/>
    <s v="mattreed"/>
    <s v="SSOUTH"/>
    <s v="ENA - IM West"/>
    <x v="8"/>
    <x v="1"/>
    <n v="824038"/>
    <d v="2001-06-02T21:00:00"/>
  </r>
  <r>
    <x v="1"/>
    <x v="1"/>
    <x v="1"/>
    <x v="24"/>
    <n v="15000"/>
    <n v="1325857"/>
    <d v="2001-06-01T08:51:57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58"/>
    <s v="wwarburton"/>
    <s v="JREITME"/>
    <s v="ENA - IM Denver"/>
    <x v="8"/>
    <x v="1"/>
    <n v="824039"/>
    <d v="2001-06-02T21:00:00"/>
  </r>
  <r>
    <x v="1"/>
    <x v="1"/>
    <x v="1"/>
    <x v="24"/>
    <n v="10497"/>
    <n v="1325859"/>
    <d v="2001-06-01T08:52:00"/>
    <s v="PG&amp;E Energy Trading-Gas Corporation"/>
    <x v="0"/>
    <x v="0"/>
    <x v="0"/>
    <x v="1"/>
    <s v="US Gas Phy Fwd Firm &lt; or = 1Mo "/>
    <s v="US Gas Phy       PEPL Pool               02-04Jun01      USD/MM"/>
    <n v="3499"/>
    <m/>
    <x v="0"/>
    <x v="1"/>
    <x v="0"/>
    <n v="3.5350000000000001"/>
    <s v="perryperg"/>
    <s v="KSTEVEN"/>
    <s v="ENA-IM Mid Central South"/>
    <x v="8"/>
    <x v="1"/>
    <n v="824040"/>
    <d v="2001-06-02T21:00:00"/>
  </r>
  <r>
    <x v="1"/>
    <x v="1"/>
    <x v="1"/>
    <x v="24"/>
    <n v="15000"/>
    <n v="1325860"/>
    <d v="2001-06-01T08:52:03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6"/>
    <s v="SPELLMAN"/>
    <s v="SSOUTH"/>
    <s v="ENA - IM West"/>
    <x v="8"/>
    <x v="1"/>
    <n v="824041"/>
    <d v="2001-06-02T21:00:00"/>
  </r>
  <r>
    <x v="0"/>
    <x v="1"/>
    <x v="1"/>
    <x v="24"/>
    <n v="30000"/>
    <n v="1325861"/>
    <d v="2001-06-01T08:52:04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042"/>
    <d v="2001-06-02T21:00:00"/>
  </r>
  <r>
    <x v="1"/>
    <x v="1"/>
    <x v="1"/>
    <x v="24"/>
    <n v="30000"/>
    <n v="1325862"/>
    <d v="2001-06-01T08:52:04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4043"/>
    <d v="2001-06-02T21:00:00"/>
  </r>
  <r>
    <x v="1"/>
    <x v="1"/>
    <x v="1"/>
    <x v="24"/>
    <n v="30000"/>
    <n v="1325863"/>
    <d v="2001-06-01T08:52:08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044"/>
    <d v="2001-06-02T21:00:00"/>
  </r>
  <r>
    <x v="0"/>
    <x v="1"/>
    <x v="1"/>
    <x v="24"/>
    <n v="30000"/>
    <n v="1325866"/>
    <d v="2001-06-01T08:52:09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craigwest"/>
    <s v="RWATT"/>
    <s v="EC-IM Canada West"/>
    <x v="8"/>
    <x v="8"/>
    <n v="824047"/>
    <d v="2001-06-01T21:00:00"/>
  </r>
  <r>
    <x v="1"/>
    <x v="1"/>
    <x v="1"/>
    <x v="24"/>
    <n v="15000"/>
    <n v="1325864"/>
    <d v="2001-06-01T08:52:09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4"/>
    <s v="SPELLMAN"/>
    <s v="SSOUTH"/>
    <s v="ENA - IM West"/>
    <x v="8"/>
    <x v="1"/>
    <n v="824046"/>
    <d v="2001-06-02T21:00:00"/>
  </r>
  <r>
    <x v="1"/>
    <x v="1"/>
    <x v="1"/>
    <x v="24"/>
    <n v="15000"/>
    <n v="1325865"/>
    <d v="2001-06-01T08:52:09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2"/>
    <s v="kbennett1"/>
    <s v="SPEREIR"/>
    <s v="ENA-IM NE GULF2"/>
    <x v="8"/>
    <x v="1"/>
    <n v="824045"/>
    <d v="2001-06-02T21:00:00"/>
  </r>
  <r>
    <x v="1"/>
    <x v="1"/>
    <x v="0"/>
    <x v="26"/>
    <n v="755000"/>
    <n v="1325867"/>
    <d v="2001-06-01T08:52:10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8"/>
    <s v="CSPRINGER"/>
    <s v="JARNOLD"/>
    <s v="NG-Price"/>
    <x v="1"/>
    <x v="1"/>
    <s v="VD9143.1"/>
    <d v="2001-11-01T00:00:00"/>
  </r>
  <r>
    <x v="1"/>
    <x v="1"/>
    <x v="0"/>
    <x v="1"/>
    <n v="155000"/>
    <n v="1325868"/>
    <d v="2001-06-01T08:52:1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pickering"/>
    <s v="JARNOLD"/>
    <s v="NG-Price"/>
    <x v="1"/>
    <x v="1"/>
    <s v="VD9144.1"/>
    <d v="2001-07-01T21:00:00"/>
  </r>
  <r>
    <x v="1"/>
    <x v="1"/>
    <x v="1"/>
    <x v="24"/>
    <n v="15000"/>
    <n v="1325869"/>
    <d v="2001-06-01T08:52:11"/>
    <s v="Tenaska Marketing Canada, a division of TMV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JMTMC01"/>
    <s v="JWILLI13"/>
    <s v="ENA - IM Mkt Central MICH"/>
    <x v="8"/>
    <x v="1"/>
    <n v="824049"/>
    <d v="2001-06-02T21:00:00"/>
  </r>
  <r>
    <x v="1"/>
    <x v="1"/>
    <x v="1"/>
    <x v="24"/>
    <n v="30000"/>
    <n v="1325870"/>
    <d v="2001-06-01T08:52:11"/>
    <s v="ONEOK Energy Marketing and Trading Compan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6"/>
    <s v="KELLYADAM"/>
    <s v="SNEAL"/>
    <s v="ENA-IM NE GULF4"/>
    <x v="8"/>
    <x v="1"/>
    <n v="824048"/>
    <d v="2001-06-02T21:00:00"/>
  </r>
  <r>
    <x v="1"/>
    <x v="1"/>
    <x v="1"/>
    <x v="24"/>
    <n v="10206"/>
    <n v="1325871"/>
    <d v="2001-06-01T08:52:12"/>
    <s v="EnergyUSA-TPC Corp."/>
    <x v="0"/>
    <x v="0"/>
    <x v="0"/>
    <x v="1"/>
    <s v="US Gas Phy Fwd Firm &lt; or = 1Mo "/>
    <s v="US Gas Phy       Trunkline ELA           02-04Jun01      USD/MM"/>
    <m/>
    <n v="3402"/>
    <x v="0"/>
    <x v="1"/>
    <x v="0"/>
    <n v="3.5150000000000001"/>
    <s v="scallender"/>
    <s v="TDONOHO"/>
    <s v="ENA - IM Central Gulf"/>
    <x v="8"/>
    <x v="1"/>
    <n v="824050"/>
    <d v="2001-06-02T21:00:00"/>
  </r>
  <r>
    <x v="1"/>
    <x v="1"/>
    <x v="1"/>
    <x v="24"/>
    <n v="30000"/>
    <n v="1325872"/>
    <d v="2001-06-01T08:52:13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4051"/>
    <d v="2001-06-02T21:00:00"/>
  </r>
  <r>
    <x v="0"/>
    <x v="1"/>
    <x v="1"/>
    <x v="0"/>
    <n v="5000"/>
    <n v="1325873"/>
    <d v="2001-06-01T08:52:14"/>
    <s v="Powerex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1"/>
    <s v="powerexgas"/>
    <s v="RWATT"/>
    <s v="EC-IM Canada West"/>
    <x v="8"/>
    <x v="8"/>
    <n v="824052"/>
    <d v="2001-06-01T21:00:00"/>
  </r>
  <r>
    <x v="1"/>
    <x v="1"/>
    <x v="1"/>
    <x v="24"/>
    <n v="30000"/>
    <n v="1325874"/>
    <d v="2001-06-01T08:52:15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053"/>
    <d v="2001-06-02T21:00:00"/>
  </r>
  <r>
    <x v="0"/>
    <x v="1"/>
    <x v="1"/>
    <x v="0"/>
    <n v="5000"/>
    <n v="1325875"/>
    <d v="2001-06-01T08:52:20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900000000000004"/>
    <s v="ngeerds01"/>
    <s v="RWATT"/>
    <s v="EC-IM Canada West"/>
    <x v="8"/>
    <x v="8"/>
    <n v="824054"/>
    <d v="2001-06-01T21:00:00"/>
  </r>
  <r>
    <x v="0"/>
    <x v="1"/>
    <x v="1"/>
    <x v="24"/>
    <n v="15000"/>
    <n v="1325876"/>
    <d v="2001-06-01T08:52:20"/>
    <s v="Tenaska Marketing Canada, a division of TMV Cor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049999999999998"/>
    <s v="KJMTMC01"/>
    <s v="MCUILLA"/>
    <s v="ENA - IM Ontario"/>
    <x v="8"/>
    <x v="1"/>
    <n v="824055"/>
    <d v="2001-06-02T21:00:00"/>
  </r>
  <r>
    <x v="1"/>
    <x v="1"/>
    <x v="1"/>
    <x v="24"/>
    <n v="15000"/>
    <n v="1325877"/>
    <d v="2001-06-01T08:52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4057"/>
    <d v="2001-06-02T21:00:00"/>
  </r>
  <r>
    <x v="1"/>
    <x v="1"/>
    <x v="1"/>
    <x v="24"/>
    <n v="8061"/>
    <n v="1325878"/>
    <d v="2001-06-01T08:52:24"/>
    <s v="Engage Energy Canada L.P."/>
    <x v="0"/>
    <x v="0"/>
    <x v="0"/>
    <x v="1"/>
    <s v="US Gas Phy Fwd Firm &lt; or = 1Mo "/>
    <s v="US Gas Phy       NGPL NICOR              02-04Jun01      USD/MM"/>
    <n v="2687"/>
    <m/>
    <x v="0"/>
    <x v="1"/>
    <x v="0"/>
    <n v="3.7250000000000001"/>
    <s v="kendalleas"/>
    <s v="PMIMS"/>
    <s v="ENA - IM MKT Central CG"/>
    <x v="8"/>
    <x v="1"/>
    <n v="824056"/>
    <d v="2001-06-02T21:00:00"/>
  </r>
  <r>
    <x v="0"/>
    <x v="1"/>
    <x v="1"/>
    <x v="24"/>
    <n v="15000"/>
    <n v="1325879"/>
    <d v="2001-06-01T08:52:25"/>
    <s v="Dynegy Canada Inc."/>
    <x v="0"/>
    <x v="0"/>
    <x v="0"/>
    <x v="1"/>
    <s v="CAN Gas Phy Fwd Firm West &lt; or = 1Mo"/>
    <s v="CAN Gas Phy      Station 2               02-04Jun01      CAD/GJ"/>
    <n v="5000"/>
    <m/>
    <x v="0"/>
    <x v="16"/>
    <x v="4"/>
    <n v="4.42"/>
    <s v="JIMMCGHEE"/>
    <s v="CCLARK5"/>
    <s v="EC - IM Canada BC"/>
    <x v="8"/>
    <x v="8"/>
    <n v="824058"/>
    <d v="2001-06-02T21:00:00"/>
  </r>
  <r>
    <x v="1"/>
    <x v="1"/>
    <x v="1"/>
    <x v="24"/>
    <n v="30000"/>
    <n v="1325880"/>
    <d v="2001-06-01T08:52:25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kwapisze"/>
    <s v="TDONOHO"/>
    <s v="ENA - IM Central Gulf"/>
    <x v="8"/>
    <x v="1"/>
    <n v="824059"/>
    <d v="2001-06-02T21:00:00"/>
  </r>
  <r>
    <x v="1"/>
    <x v="1"/>
    <x v="1"/>
    <x v="24"/>
    <n v="30000"/>
    <n v="1325881"/>
    <d v="2001-06-01T08:52:27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8"/>
    <s v="johnlewis"/>
    <s v="ARING"/>
    <s v="ENA-IM NE GULF1"/>
    <x v="8"/>
    <x v="1"/>
    <n v="824060"/>
    <d v="2001-06-02T21:00:00"/>
  </r>
  <r>
    <x v="1"/>
    <x v="1"/>
    <x v="1"/>
    <x v="24"/>
    <n v="15000"/>
    <n v="1325883"/>
    <d v="2001-06-01T08:52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061"/>
    <d v="2001-06-02T21:00:00"/>
  </r>
  <r>
    <x v="1"/>
    <x v="1"/>
    <x v="1"/>
    <x v="24"/>
    <n v="402"/>
    <n v="1325882"/>
    <d v="2001-06-01T08:52:28"/>
    <s v="Texaco Natural Gas Inc."/>
    <x v="0"/>
    <x v="0"/>
    <x v="0"/>
    <x v="1"/>
    <s v="US Gas Phy Fwd Firm &lt; or = 1Mo "/>
    <s v="US Gas Phy       TCO Pool                02-04Jun01      USD/MM"/>
    <m/>
    <n v="134"/>
    <x v="0"/>
    <x v="1"/>
    <x v="0"/>
    <n v="3.82"/>
    <s v="kstrength"/>
    <s v="JHODGE2"/>
    <s v="ENA-IM ME TCO"/>
    <x v="8"/>
    <x v="1"/>
    <n v="824062"/>
    <d v="2001-06-02T21:00:00"/>
  </r>
  <r>
    <x v="1"/>
    <x v="1"/>
    <x v="1"/>
    <x v="24"/>
    <n v="9000"/>
    <n v="1325885"/>
    <d v="2001-06-01T08:52:30"/>
    <s v="Wisconsin Power And Light Company"/>
    <x v="0"/>
    <x v="0"/>
    <x v="0"/>
    <x v="1"/>
    <s v="US Gas Phy Fwd Firm &lt; or = 1Mo "/>
    <s v="US Gas Phy       NNG Ventura             02-04Jun01      USD/MM"/>
    <m/>
    <n v="3000"/>
    <x v="0"/>
    <x v="1"/>
    <x v="0"/>
    <n v="3.5049999999999999"/>
    <s v="wpla08239"/>
    <s v="KSTEVEN"/>
    <s v="ENA-IM Mid Central South"/>
    <x v="8"/>
    <x v="1"/>
    <n v="824063"/>
    <d v="2001-06-02T21:00:00"/>
  </r>
  <r>
    <x v="1"/>
    <x v="1"/>
    <x v="0"/>
    <x v="25"/>
    <n v="615000"/>
    <n v="1325886"/>
    <d v="2001-06-01T08:52:32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50000000000001"/>
    <s v="johnwest"/>
    <s v="JARNOLD"/>
    <s v="NG-Price"/>
    <x v="1"/>
    <x v="1"/>
    <s v="VD9146.1"/>
    <d v="2001-07-01T00:00:00"/>
  </r>
  <r>
    <x v="1"/>
    <x v="2"/>
    <x v="1"/>
    <x v="7"/>
    <n v="1500"/>
    <n v="1325887"/>
    <d v="2001-06-01T08:52:34"/>
    <s v="Calpine Energy Services, L.P."/>
    <x v="0"/>
    <x v="0"/>
    <x v="0"/>
    <x v="2"/>
    <s v="US East Power Phy Fwd Firm"/>
    <s v="US Pwr Phy Firm  NEPOOL Peak             Sep01           USD/MWh"/>
    <n v="50"/>
    <m/>
    <x v="0"/>
    <x v="2"/>
    <x v="0"/>
    <n v="50.25"/>
    <s v="EHENRICK2"/>
    <s v="DDAVIS"/>
    <s v="LT-New England"/>
    <x v="7"/>
    <x v="7"/>
    <n v="629463.1"/>
    <d v="2001-09-01T17:11:00"/>
  </r>
  <r>
    <x v="1"/>
    <x v="1"/>
    <x v="1"/>
    <x v="5"/>
    <n v="290000"/>
    <n v="1325888"/>
    <d v="2001-06-01T08:52:34"/>
    <s v="Virginia Power Energy Marketing, Inc."/>
    <x v="0"/>
    <x v="0"/>
    <x v="0"/>
    <x v="1"/>
    <s v="US Gas Phy Fwd Firm &lt; or = 1Mo "/>
    <s v="US Gas Phy       TENN 500                02-30Jun01      USD/MM"/>
    <m/>
    <n v="10000"/>
    <x v="0"/>
    <x v="1"/>
    <x v="0"/>
    <n v="3.65"/>
    <s v="SPJOHRDE"/>
    <s v="SNEAL"/>
    <s v="ENA-IM NE GULF3"/>
    <x v="8"/>
    <x v="1"/>
    <n v="824067"/>
    <d v="2001-06-02T21:00:00"/>
  </r>
  <r>
    <x v="1"/>
    <x v="1"/>
    <x v="1"/>
    <x v="24"/>
    <n v="30000"/>
    <n v="1325889"/>
    <d v="2001-06-01T08:52:35"/>
    <s v="Calpine Energy Servi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5"/>
    <s v="LREICHEL02"/>
    <s v="JTHOLT"/>
    <s v="ENA - IM West"/>
    <x v="8"/>
    <x v="1"/>
    <n v="824064"/>
    <d v="2001-06-02T21:00:00"/>
  </r>
  <r>
    <x v="0"/>
    <x v="1"/>
    <x v="0"/>
    <x v="8"/>
    <n v="460000"/>
    <n v="1325892"/>
    <d v="2001-06-01T08:52:36"/>
    <s v="Aquila Canada Corp."/>
    <x v="0"/>
    <x v="0"/>
    <x v="0"/>
    <x v="1"/>
    <s v="CAN Gas Fin BasSwap"/>
    <s v="CAN Gas Basis    AECO                    Aug-Oct01       USD/MM"/>
    <m/>
    <n v="5000"/>
    <x v="0"/>
    <x v="1"/>
    <x v="0"/>
    <n v="-0.4"/>
    <s v="rhoughton"/>
    <s v="JMCKAY"/>
    <s v="FT-CAND-EGSC"/>
    <x v="1"/>
    <x v="8"/>
    <s v="VD9147.1"/>
    <d v="2001-08-01T00:00:00"/>
  </r>
  <r>
    <x v="1"/>
    <x v="1"/>
    <x v="1"/>
    <x v="24"/>
    <n v="30000"/>
    <n v="1325891"/>
    <d v="2001-06-01T08:52:36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05"/>
    <s v="ADM36631"/>
    <s v="MLENHAR"/>
    <s v="ENA - IM West"/>
    <x v="8"/>
    <x v="1"/>
    <n v="824065"/>
    <d v="2001-06-02T21:00:00"/>
  </r>
  <r>
    <x v="1"/>
    <x v="1"/>
    <x v="1"/>
    <x v="24"/>
    <n v="21939"/>
    <n v="1325893"/>
    <d v="2001-06-01T08:52:37"/>
    <s v="MidAmerican Energy Company"/>
    <x v="0"/>
    <x v="0"/>
    <x v="0"/>
    <x v="1"/>
    <s v="US Gas Phy Fwd Firm &lt; or = 1Mo "/>
    <s v="US Gas Phy       NGPL NICOR              02-04Jun01      USD/MM"/>
    <n v="7313"/>
    <m/>
    <x v="0"/>
    <x v="1"/>
    <x v="0"/>
    <n v="3.7250000000000001"/>
    <s v="PEGGIALL"/>
    <s v="PMIMS"/>
    <s v="ENA - IM MKT Central CG"/>
    <x v="8"/>
    <x v="1"/>
    <n v="824066"/>
    <d v="2001-06-02T21:00:00"/>
  </r>
  <r>
    <x v="1"/>
    <x v="1"/>
    <x v="1"/>
    <x v="24"/>
    <n v="30000"/>
    <n v="1325894"/>
    <d v="2001-06-01T08:52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068"/>
    <d v="2001-06-02T21:00:00"/>
  </r>
  <r>
    <x v="1"/>
    <x v="2"/>
    <x v="1"/>
    <x v="0"/>
    <n v="50"/>
    <n v="1325897"/>
    <d v="2001-06-01T08:52:43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6"/>
    <s v="aepsvc136"/>
    <s v="JQUENET"/>
    <s v="ST-PJM"/>
    <x v="7"/>
    <x v="7"/>
    <n v="629464.1"/>
    <d v="2001-06-04T21:00:00"/>
  </r>
  <r>
    <x v="1"/>
    <x v="1"/>
    <x v="1"/>
    <x v="24"/>
    <n v="9000"/>
    <n v="1325895"/>
    <d v="2001-06-01T08:52:43"/>
    <s v="BP Energy Company"/>
    <x v="0"/>
    <x v="0"/>
    <x v="0"/>
    <x v="1"/>
    <s v="US Gas Phy Fwd Firm &lt; or = 1Mo "/>
    <s v="US Gas Phy       Opal                    02-04Jun01      USD/MM"/>
    <m/>
    <n v="3000"/>
    <x v="0"/>
    <x v="1"/>
    <x v="0"/>
    <n v="2.66"/>
    <s v="Martinjan"/>
    <s v="SSOUTH"/>
    <s v="ENA - IM West"/>
    <x v="8"/>
    <x v="1"/>
    <n v="824069"/>
    <d v="2001-06-02T21:00:00"/>
  </r>
  <r>
    <x v="1"/>
    <x v="4"/>
    <x v="0"/>
    <x v="0"/>
    <n v="25000"/>
    <n v="1325896"/>
    <d v="2001-06-01T08:52:43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"/>
    <s v="DOMESTIC1"/>
    <s v="GWHALLE"/>
    <s v="WTI-GW-NXC2"/>
    <x v="5"/>
    <x v="1"/>
    <n v="111696"/>
    <d v="2001-07-01T00:00:00"/>
  </r>
  <r>
    <x v="1"/>
    <x v="1"/>
    <x v="1"/>
    <x v="24"/>
    <n v="30000"/>
    <n v="1325899"/>
    <d v="2001-06-01T08:52:49"/>
    <s v="Aquila Energy Marketing Corporation"/>
    <x v="0"/>
    <x v="0"/>
    <x v="0"/>
    <x v="1"/>
    <s v="US Gas Phy Fwd Firm &lt; or = 1Mo "/>
    <s v="US Gas Phy       TranscoZ6NNY            02-04Jun01      USD/MM"/>
    <n v="10000"/>
    <m/>
    <x v="0"/>
    <x v="1"/>
    <x v="0"/>
    <n v="3.8849999999999998"/>
    <s v="LANCEMCW"/>
    <s v="VPIMENOV"/>
    <s v="ENA-IM ME NEW YORK"/>
    <x v="8"/>
    <x v="1"/>
    <n v="824070"/>
    <d v="2001-06-02T21:00:00"/>
  </r>
  <r>
    <x v="1"/>
    <x v="1"/>
    <x v="1"/>
    <x v="24"/>
    <n v="15000"/>
    <n v="1325900"/>
    <d v="2001-06-01T08:52:50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scallender"/>
    <s v="TDONOHO"/>
    <s v="ENA - IM Central Gulf"/>
    <x v="8"/>
    <x v="1"/>
    <n v="824071"/>
    <d v="2001-06-02T21:00:00"/>
  </r>
  <r>
    <x v="1"/>
    <x v="2"/>
    <x v="1"/>
    <x v="1"/>
    <n v="775"/>
    <n v="1325901"/>
    <d v="2001-06-01T08:52:51"/>
    <s v="Allegheny Energy Supply Company, LLC"/>
    <x v="0"/>
    <x v="0"/>
    <x v="0"/>
    <x v="2"/>
    <s v="US West Power Phy Fwd CAISO"/>
    <s v="US Pwr Phy CAISO SP15 Peak               Aug01           USD/MWh"/>
    <n v="25"/>
    <m/>
    <x v="0"/>
    <x v="2"/>
    <x v="0"/>
    <n v="284"/>
    <s v="pvaes123"/>
    <s v="RBADEER"/>
    <s v="ST-CA"/>
    <x v="7"/>
    <x v="7"/>
    <n v="629465.1"/>
    <d v="2001-08-01T21:00:00"/>
  </r>
  <r>
    <x v="1"/>
    <x v="2"/>
    <x v="1"/>
    <x v="0"/>
    <n v="50"/>
    <n v="1325902"/>
    <d v="2001-06-01T08:52:51"/>
    <s v="Constellation Power Source, Inc."/>
    <x v="0"/>
    <x v="0"/>
    <x v="0"/>
    <x v="2"/>
    <s v="US East Power Phy Fwd Firm"/>
    <s v="US Pwr Phy Firm  PJM-W OffPk             04Jun01         USD/MWh"/>
    <m/>
    <n v="50"/>
    <x v="0"/>
    <x v="2"/>
    <x v="0"/>
    <n v="10.25"/>
    <s v="gfilomena"/>
    <s v="JQUENET"/>
    <s v="ST-PJM"/>
    <x v="7"/>
    <x v="7"/>
    <n v="629466.1"/>
    <d v="2001-06-04T21:00:00"/>
  </r>
  <r>
    <x v="1"/>
    <x v="1"/>
    <x v="1"/>
    <x v="24"/>
    <n v="30000"/>
    <n v="1325903"/>
    <d v="2001-06-01T08:52:5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5950000000000002"/>
    <s v="aepes215"/>
    <s v="SPEREIR"/>
    <s v="ENA-IM NE GULF2"/>
    <x v="8"/>
    <x v="1"/>
    <n v="824072"/>
    <d v="2001-06-02T21:00:00"/>
  </r>
  <r>
    <x v="1"/>
    <x v="1"/>
    <x v="1"/>
    <x v="24"/>
    <n v="16500"/>
    <n v="1325904"/>
    <d v="2001-06-01T08:52:57"/>
    <s v="Innovative Gas Services, Inc."/>
    <x v="0"/>
    <x v="0"/>
    <x v="0"/>
    <x v="1"/>
    <s v="US Gas Phy Fwd Firm &lt; or = 1Mo "/>
    <s v="US Gas Phy       TGT Z-SL                02-04Jun01      USD/MM"/>
    <m/>
    <n v="5500"/>
    <x v="0"/>
    <x v="1"/>
    <x v="0"/>
    <n v="3.625"/>
    <s v="ADM37846"/>
    <s v="SPEREIR"/>
    <s v="ENA-IM NE GULF2"/>
    <x v="8"/>
    <x v="1"/>
    <n v="824073"/>
    <d v="2001-06-02T21:00:00"/>
  </r>
  <r>
    <x v="1"/>
    <x v="2"/>
    <x v="1"/>
    <x v="19"/>
    <n v="200"/>
    <n v="1325906"/>
    <d v="2001-06-01T08:53:01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BRETJONES"/>
    <s v="CDORLAN"/>
    <s v="ST-ECAR"/>
    <x v="7"/>
    <x v="7"/>
    <n v="629467.1"/>
    <d v="2001-06-05T21:00:00"/>
  </r>
  <r>
    <x v="1"/>
    <x v="1"/>
    <x v="1"/>
    <x v="5"/>
    <n v="145000"/>
    <n v="1325908"/>
    <d v="2001-06-01T08:53:03"/>
    <s v="Virginia Power Energy Marketing, Inc."/>
    <x v="0"/>
    <x v="0"/>
    <x v="0"/>
    <x v="1"/>
    <s v="US Gas Phy Fwd Firm &lt; or = 1Mo "/>
    <s v="US Gas Phy       TENN 500                02-30Jun01      USD/MM"/>
    <m/>
    <n v="5000"/>
    <x v="0"/>
    <x v="1"/>
    <x v="0"/>
    <n v="3.66"/>
    <s v="SPJOHRDE"/>
    <s v="SNEAL"/>
    <s v="ENA-IM NE GULF3"/>
    <x v="8"/>
    <x v="1"/>
    <n v="824076"/>
    <d v="2001-06-02T21:00:00"/>
  </r>
  <r>
    <x v="1"/>
    <x v="1"/>
    <x v="1"/>
    <x v="24"/>
    <n v="15000"/>
    <n v="1325910"/>
    <d v="2001-06-01T08:53:08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schottbt"/>
    <s v="KSTEVEN"/>
    <s v="ENA-IM Mid Central South"/>
    <x v="8"/>
    <x v="1"/>
    <n v="824075"/>
    <d v="2001-06-02T21:00:00"/>
  </r>
  <r>
    <x v="1"/>
    <x v="1"/>
    <x v="1"/>
    <x v="24"/>
    <n v="30000"/>
    <n v="1325911"/>
    <d v="2001-06-01T08:53:09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4077"/>
    <d v="2001-06-02T21:00:00"/>
  </r>
  <r>
    <x v="1"/>
    <x v="1"/>
    <x v="0"/>
    <x v="1"/>
    <n v="155000"/>
    <n v="1325912"/>
    <d v="2001-06-01T08:53:12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enarchukj"/>
    <s v="JARNOLD"/>
    <s v="NG-Price"/>
    <x v="1"/>
    <x v="1"/>
    <s v="VD9153.1"/>
    <d v="2001-07-01T21:00:00"/>
  </r>
  <r>
    <x v="1"/>
    <x v="1"/>
    <x v="1"/>
    <x v="24"/>
    <n v="30000"/>
    <n v="1325913"/>
    <d v="2001-06-01T08:53:13"/>
    <s v="BP Energy Company"/>
    <x v="0"/>
    <x v="0"/>
    <x v="0"/>
    <x v="1"/>
    <s v="US Gas Phy Fwd Firm &lt; or = 1Mo "/>
    <s v="US Gas Phy       TranscoZ6NNY            02-04Jun01      USD/MM"/>
    <m/>
    <n v="10000"/>
    <x v="0"/>
    <x v="1"/>
    <x v="0"/>
    <n v="3.895"/>
    <s v="ADM05933"/>
    <s v="VPIMENOV"/>
    <s v="ENA-IM ME NEW YORK"/>
    <x v="8"/>
    <x v="1"/>
    <n v="824078"/>
    <d v="2001-06-02T21:00:00"/>
  </r>
  <r>
    <x v="1"/>
    <x v="1"/>
    <x v="1"/>
    <x v="24"/>
    <n v="15000"/>
    <n v="1325914"/>
    <d v="2001-06-01T08:53:16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benharner"/>
    <s v="PMIMS"/>
    <s v="ENA - IM MKT Central CG"/>
    <x v="8"/>
    <x v="1"/>
    <n v="824079"/>
    <d v="2001-06-02T21:00:00"/>
  </r>
  <r>
    <x v="1"/>
    <x v="1"/>
    <x v="1"/>
    <x v="24"/>
    <n v="30000"/>
    <n v="1325915"/>
    <d v="2001-06-01T08:53:16"/>
    <s v="BP Energy Company"/>
    <x v="0"/>
    <x v="0"/>
    <x v="0"/>
    <x v="1"/>
    <s v="US Gas Phy Fwd Firm &lt; or = 1Mo "/>
    <s v="US Gas Phy       Transco Z6 NY           02-04Jun01      USD/MM"/>
    <n v="10000"/>
    <m/>
    <x v="0"/>
    <x v="1"/>
    <x v="0"/>
    <n v="3.91"/>
    <s v="ADM05933"/>
    <s v="VPIMENOV"/>
    <s v="ENA-IM ME NEW YORK"/>
    <x v="8"/>
    <x v="1"/>
    <n v="824080"/>
    <d v="2001-06-02T21:00:00"/>
  </r>
  <r>
    <x v="1"/>
    <x v="1"/>
    <x v="1"/>
    <x v="24"/>
    <n v="30000"/>
    <n v="1325916"/>
    <d v="2001-06-01T08:53:18"/>
    <s v="Dynegy Marketing and Trade"/>
    <x v="0"/>
    <x v="0"/>
    <x v="0"/>
    <x v="1"/>
    <s v="US Gas Phy Fwd Firm &lt; or = 1Mo "/>
    <s v="US Gas Phy       COL Onshore             02-04Jun01      USD/MM"/>
    <m/>
    <n v="10000"/>
    <x v="0"/>
    <x v="1"/>
    <x v="0"/>
    <n v="3.61"/>
    <s v="TONYT003"/>
    <s v="SPEREIR"/>
    <s v="ENA-IM NE GULF2"/>
    <x v="8"/>
    <x v="1"/>
    <n v="824081"/>
    <d v="2001-06-02T21:00:00"/>
  </r>
  <r>
    <x v="1"/>
    <x v="1"/>
    <x v="0"/>
    <x v="1"/>
    <n v="465000"/>
    <n v="1325917"/>
    <d v="2001-06-01T08:53:20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jh1825ps"/>
    <s v="JARNOLD"/>
    <s v="NG-Price"/>
    <x v="1"/>
    <x v="1"/>
    <s v="VD9154.1"/>
    <d v="2001-07-01T21:00:00"/>
  </r>
  <r>
    <x v="1"/>
    <x v="4"/>
    <x v="0"/>
    <x v="0"/>
    <n v="50000"/>
    <n v="1325918"/>
    <d v="2001-06-01T08:53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DOMESTIC1"/>
    <s v="GWHALLE"/>
    <s v="WTI-GW-NXC2"/>
    <x v="5"/>
    <x v="1"/>
    <n v="111697"/>
    <d v="2001-07-01T00:00:00"/>
  </r>
  <r>
    <x v="1"/>
    <x v="1"/>
    <x v="1"/>
    <x v="24"/>
    <n v="15000"/>
    <n v="1325919"/>
    <d v="2001-06-01T08:53:24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benharner"/>
    <s v="PMIMS"/>
    <s v="ENA - IM MKT Central CG"/>
    <x v="8"/>
    <x v="1"/>
    <n v="824083"/>
    <d v="2001-06-02T21:00:00"/>
  </r>
  <r>
    <x v="1"/>
    <x v="2"/>
    <x v="1"/>
    <x v="21"/>
    <n v="2950"/>
    <n v="1325920"/>
    <d v="2001-06-01T08:53:26"/>
    <s v="El Paso Merchant Energy, L.P."/>
    <x v="0"/>
    <x v="0"/>
    <x v="0"/>
    <x v="2"/>
    <s v="US East Power Phy Fwd Firm"/>
    <s v="US Pwr Phy Firm  NEPOOL Peak             Jan-Feb02       USD/MWh"/>
    <m/>
    <n v="50"/>
    <x v="0"/>
    <x v="2"/>
    <x v="0"/>
    <n v="60.5"/>
    <s v="PowerMCP"/>
    <s v="DDAVIS"/>
    <s v="LT-New England"/>
    <x v="7"/>
    <x v="7"/>
    <n v="629468.1"/>
    <d v="2002-01-01T17:11:00"/>
  </r>
  <r>
    <x v="1"/>
    <x v="1"/>
    <x v="1"/>
    <x v="24"/>
    <n v="15000"/>
    <n v="1325921"/>
    <d v="2001-06-01T08:53:27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6"/>
    <s v="ramcharger"/>
    <s v="JTHOLT"/>
    <s v="ENA - IM West"/>
    <x v="8"/>
    <x v="1"/>
    <n v="824084"/>
    <d v="2001-06-02T21:00:00"/>
  </r>
  <r>
    <x v="0"/>
    <x v="1"/>
    <x v="1"/>
    <x v="1"/>
    <n v="155000"/>
    <n v="1325922"/>
    <d v="2001-06-01T08:53:30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9"/>
    <s v="EPMELPcjs"/>
    <s v="MCOWAN"/>
    <s v="EC-IM Canada West"/>
    <x v="8"/>
    <x v="8"/>
    <n v="824085"/>
    <d v="2001-07-01T21:00:00"/>
  </r>
  <r>
    <x v="1"/>
    <x v="1"/>
    <x v="1"/>
    <x v="24"/>
    <n v="30000"/>
    <n v="1325923"/>
    <d v="2001-06-01T08:53:33"/>
    <s v="Marathon Oil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rdyoung1"/>
    <s v="SPEREIR"/>
    <s v="ENA-IM NE GULF2"/>
    <x v="8"/>
    <x v="1"/>
    <n v="824086"/>
    <d v="2001-06-02T21:00:00"/>
  </r>
  <r>
    <x v="1"/>
    <x v="1"/>
    <x v="1"/>
    <x v="24"/>
    <n v="13500"/>
    <n v="1325924"/>
    <d v="2001-06-01T08:53:35"/>
    <s v="PanCanadian Energy Services Inc."/>
    <x v="0"/>
    <x v="0"/>
    <x v="0"/>
    <x v="1"/>
    <s v="US Gas Phy Fwd Firm &lt; or = 1Mo "/>
    <s v="US Gas Phy       TGT Z-SL                02-04Jun01      USD/MM"/>
    <m/>
    <n v="4500"/>
    <x v="0"/>
    <x v="1"/>
    <x v="0"/>
    <n v="3.625"/>
    <s v="pces5126"/>
    <s v="SPEREIR"/>
    <s v="ENA-IM NE GULF2"/>
    <x v="8"/>
    <x v="1"/>
    <n v="824087"/>
    <d v="2001-06-02T21:00:00"/>
  </r>
  <r>
    <x v="1"/>
    <x v="1"/>
    <x v="1"/>
    <x v="24"/>
    <n v="15000"/>
    <n v="1325925"/>
    <d v="2001-06-01T08:53:41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088"/>
    <d v="2001-06-02T21:00:00"/>
  </r>
  <r>
    <x v="1"/>
    <x v="1"/>
    <x v="0"/>
    <x v="1"/>
    <n v="620000"/>
    <n v="1325926"/>
    <d v="2001-06-01T08:53:42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9156.1"/>
    <d v="2001-07-01T21:00:00"/>
  </r>
  <r>
    <x v="1"/>
    <x v="4"/>
    <x v="0"/>
    <x v="0"/>
    <n v="50000"/>
    <n v="1325928"/>
    <d v="2001-06-01T08:53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semprakuo"/>
    <s v="GWHALLE"/>
    <s v="WTI-GW-NXC2"/>
    <x v="5"/>
    <x v="1"/>
    <n v="111698"/>
    <d v="2001-07-01T00:00:00"/>
  </r>
  <r>
    <x v="1"/>
    <x v="1"/>
    <x v="1"/>
    <x v="24"/>
    <n v="8970"/>
    <n v="1325927"/>
    <d v="2001-06-01T08:53:42"/>
    <s v="Sempra Energy Trading Corp."/>
    <x v="0"/>
    <x v="0"/>
    <x v="0"/>
    <x v="1"/>
    <s v="US Gas Phy Fwd Firm &lt; or = 1Mo "/>
    <s v="US Gas Phy       TETCO M3                02-04Jun01      USD/MM"/>
    <n v="2990"/>
    <m/>
    <x v="0"/>
    <x v="1"/>
    <x v="0"/>
    <n v="3.9049999999999998"/>
    <s v="shawnmaz"/>
    <s v="VPIMENOV"/>
    <s v="ENA-IM ME NEW YORK"/>
    <x v="8"/>
    <x v="1"/>
    <n v="824089"/>
    <d v="2001-06-02T21:00:00"/>
  </r>
  <r>
    <x v="1"/>
    <x v="1"/>
    <x v="1"/>
    <x v="24"/>
    <n v="75000"/>
    <n v="1325929"/>
    <d v="2001-06-01T08:53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STANHORTON"/>
    <s v="ARING"/>
    <s v="ENA-IM NE GULF1"/>
    <x v="8"/>
    <x v="1"/>
    <n v="824090"/>
    <d v="2001-06-02T21:00:00"/>
  </r>
  <r>
    <x v="0"/>
    <x v="1"/>
    <x v="1"/>
    <x v="3"/>
    <n v="50000"/>
    <n v="1325930"/>
    <d v="2001-06-01T08:53:44"/>
    <s v="Norsk Hydro Energy B.V."/>
    <x v="0"/>
    <x v="0"/>
    <x v="0"/>
    <x v="1"/>
    <s v="BEL Gas Phy Fwd Zee IZT Ent"/>
    <s v="BEL Gas Phy      ZEE IZT ENT             02-03Jun01      p/th"/>
    <m/>
    <n v="25000"/>
    <x v="0"/>
    <x v="5"/>
    <x v="3"/>
    <n v="21.95"/>
    <s v="NHE491087C"/>
    <s v="DFURNER"/>
    <s v="Continental Gas Book"/>
    <x v="4"/>
    <x v="3"/>
    <n v="105921"/>
    <d v="2001-06-02T21:00:00"/>
  </r>
  <r>
    <x v="1"/>
    <x v="2"/>
    <x v="1"/>
    <x v="21"/>
    <n v="2950"/>
    <n v="1325931"/>
    <d v="2001-06-01T08:53:45"/>
    <s v="Aquila Energy Marketing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JOELWOOD"/>
    <s v="DDAVIS"/>
    <s v="LT-New England"/>
    <x v="7"/>
    <x v="7"/>
    <n v="629469.1"/>
    <d v="2002-01-01T17:11:00"/>
  </r>
  <r>
    <x v="1"/>
    <x v="1"/>
    <x v="1"/>
    <x v="24"/>
    <n v="30000"/>
    <n v="1325932"/>
    <d v="2001-06-01T08:53:47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2"/>
    <s v="PMIMS"/>
    <s v="ENA - IM MKT Central CG"/>
    <x v="8"/>
    <x v="1"/>
    <n v="824091"/>
    <d v="2001-06-02T21:00:00"/>
  </r>
  <r>
    <x v="1"/>
    <x v="2"/>
    <x v="1"/>
    <x v="0"/>
    <n v="50"/>
    <n v="1325933"/>
    <d v="2001-06-01T08:53:48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"/>
    <s v="mattmanley"/>
    <s v="JQUENET"/>
    <s v="ST-PJM"/>
    <x v="7"/>
    <x v="7"/>
    <n v="629470.1"/>
    <d v="2001-06-04T21:00:00"/>
  </r>
  <r>
    <x v="1"/>
    <x v="1"/>
    <x v="1"/>
    <x v="24"/>
    <n v="15000"/>
    <n v="1325934"/>
    <d v="2001-06-01T08:53:49"/>
    <s v="Marathon Oil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"/>
    <s v="ENRONCAT"/>
    <s v="TDONOHO"/>
    <s v="ENA - IM Central Gulf"/>
    <x v="8"/>
    <x v="1"/>
    <n v="824092"/>
    <d v="2001-06-02T21:00:00"/>
  </r>
  <r>
    <x v="0"/>
    <x v="1"/>
    <x v="1"/>
    <x v="5"/>
    <n v="290000"/>
    <n v="1325935"/>
    <d v="2001-06-01T08:53:50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093"/>
    <d v="2001-06-02T21:00:00"/>
  </r>
  <r>
    <x v="1"/>
    <x v="1"/>
    <x v="1"/>
    <x v="24"/>
    <n v="30000"/>
    <n v="1325936"/>
    <d v="2001-06-01T08:53:50"/>
    <s v="Reliant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jaelee14"/>
    <s v="VPIMENOV"/>
    <s v="ENA-IM ME NEW YORK"/>
    <x v="8"/>
    <x v="1"/>
    <n v="824094"/>
    <d v="2001-06-02T21:00:00"/>
  </r>
  <r>
    <x v="1"/>
    <x v="1"/>
    <x v="1"/>
    <x v="24"/>
    <n v="30000"/>
    <n v="1325937"/>
    <d v="2001-06-01T08:53:51"/>
    <s v="OGE Energy Resour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annesley"/>
    <s v="PMIMS"/>
    <s v="ENA - IM MKT Central CG"/>
    <x v="8"/>
    <x v="1"/>
    <n v="824095"/>
    <d v="2001-06-02T21:00:00"/>
  </r>
  <r>
    <x v="1"/>
    <x v="1"/>
    <x v="1"/>
    <x v="24"/>
    <n v="15000"/>
    <n v="1325939"/>
    <d v="2001-06-01T08:53:55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3"/>
    <s v="DAVSMITH"/>
    <s v="JTHOLT"/>
    <s v="ENA - IM West"/>
    <x v="8"/>
    <x v="1"/>
    <n v="824097"/>
    <d v="2001-06-02T21:00:00"/>
  </r>
  <r>
    <x v="1"/>
    <x v="4"/>
    <x v="0"/>
    <x v="0"/>
    <n v="50000"/>
    <n v="1325941"/>
    <d v="2001-06-01T08:53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"/>
    <s v="GWHALLE"/>
    <s v="WTI-GW-NXC2"/>
    <x v="5"/>
    <x v="1"/>
    <n v="111699"/>
    <d v="2001-07-01T00:00:00"/>
  </r>
  <r>
    <x v="1"/>
    <x v="2"/>
    <x v="1"/>
    <x v="19"/>
    <n v="200"/>
    <n v="1325943"/>
    <d v="2001-06-01T08:54:01"/>
    <s v="Coral Power, L.L.C."/>
    <x v="0"/>
    <x v="0"/>
    <x v="0"/>
    <x v="2"/>
    <s v="US East Power Phy Fwd Firm"/>
    <s v="US Pwr Phy Firm  PJM-W Peak              05-08Jun01      USD/MWh"/>
    <n v="50"/>
    <m/>
    <x v="0"/>
    <x v="2"/>
    <x v="0"/>
    <n v="26.75"/>
    <s v="blacina1"/>
    <s v="JQUENET"/>
    <s v="ST-PJM"/>
    <x v="7"/>
    <x v="7"/>
    <n v="629471.1"/>
    <d v="2001-06-05T21:00:00"/>
  </r>
  <r>
    <x v="1"/>
    <x v="1"/>
    <x v="1"/>
    <x v="24"/>
    <n v="15000"/>
    <n v="1325942"/>
    <d v="2001-06-01T08:54:01"/>
    <s v="Aquila Energy Marketing Corporation"/>
    <x v="0"/>
    <x v="0"/>
    <x v="0"/>
    <x v="1"/>
    <s v="US Gas Phy Fwd Firm &lt; or = 1Mo "/>
    <s v="US Gas Phy       EPNG Keystone           02-04Jun01      USD/MM"/>
    <n v="5000"/>
    <m/>
    <x v="0"/>
    <x v="1"/>
    <x v="0"/>
    <n v="3.4750000000000001"/>
    <s v="joekennedy"/>
    <s v="RGAY"/>
    <s v="ENA - IM West"/>
    <x v="8"/>
    <x v="1"/>
    <n v="824098"/>
    <d v="2001-06-02T21:00:00"/>
  </r>
  <r>
    <x v="1"/>
    <x v="1"/>
    <x v="1"/>
    <x v="24"/>
    <n v="30000"/>
    <n v="1325945"/>
    <d v="2001-06-01T08:54:03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25"/>
    <s v="vab12345"/>
    <s v="SNEAL"/>
    <s v="ENA-IM NE GULF3"/>
    <x v="8"/>
    <x v="1"/>
    <n v="824100"/>
    <d v="2001-06-02T21:00:00"/>
  </r>
  <r>
    <x v="1"/>
    <x v="1"/>
    <x v="1"/>
    <x v="24"/>
    <n v="13500"/>
    <n v="1325944"/>
    <d v="2001-06-01T08:54:03"/>
    <s v="El Paso Merchant Energy, L.P."/>
    <x v="0"/>
    <x v="0"/>
    <x v="0"/>
    <x v="1"/>
    <s v="US Gas Phy Fwd Firm &lt; or = 1Mo "/>
    <s v="US Gas Phy       ExxonKaty               02-04Jun01      USD/MM"/>
    <n v="4500"/>
    <m/>
    <x v="0"/>
    <x v="1"/>
    <x v="0"/>
    <n v="3.7450000000000001"/>
    <s v="EPMELPjpp"/>
    <s v="JPARKS"/>
    <s v="ENA - IM Katy"/>
    <x v="8"/>
    <x v="1"/>
    <n v="824099"/>
    <d v="2001-06-02T21:00:00"/>
  </r>
  <r>
    <x v="1"/>
    <x v="1"/>
    <x v="1"/>
    <x v="24"/>
    <n v="6300"/>
    <n v="1325948"/>
    <d v="2001-06-01T08:54:07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7"/>
    <s v="sagardner"/>
    <s v="JREITME"/>
    <s v="ENA - IM Denver"/>
    <x v="8"/>
    <x v="1"/>
    <n v="824102"/>
    <d v="2001-06-02T21:00:00"/>
  </r>
  <r>
    <x v="1"/>
    <x v="1"/>
    <x v="1"/>
    <x v="24"/>
    <n v="30000"/>
    <n v="1325947"/>
    <d v="2001-06-01T08:54:07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1"/>
    <s v="WARNERTODD"/>
    <s v="SPEREIR"/>
    <s v="ENA-IM NE GULF2"/>
    <x v="8"/>
    <x v="1"/>
    <n v="824101"/>
    <d v="2001-06-02T21:00:00"/>
  </r>
  <r>
    <x v="1"/>
    <x v="1"/>
    <x v="1"/>
    <x v="24"/>
    <n v="30000"/>
    <n v="1325949"/>
    <d v="2001-06-01T08:54:1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2"/>
    <s v="PMIMS"/>
    <s v="ENA - IM MKT Central CG"/>
    <x v="8"/>
    <x v="1"/>
    <n v="824103"/>
    <d v="2001-06-02T21:00:00"/>
  </r>
  <r>
    <x v="1"/>
    <x v="1"/>
    <x v="1"/>
    <x v="24"/>
    <n v="9000"/>
    <n v="1325950"/>
    <d v="2001-06-01T08:54:22"/>
    <s v="Pepco Gas Services, Inc."/>
    <x v="0"/>
    <x v="0"/>
    <x v="0"/>
    <x v="1"/>
    <s v="US Gas Phy Fwd Firm &lt; or = 1Mo "/>
    <s v="US Gas Phy       TCO Pool                02-04Jun01      USD/MM"/>
    <n v="3000"/>
    <m/>
    <x v="0"/>
    <x v="1"/>
    <x v="0"/>
    <n v="3.79"/>
    <s v="jlukas00"/>
    <s v="JHODGE2"/>
    <s v="ENA-IM ME TCO"/>
    <x v="8"/>
    <x v="1"/>
    <n v="824104"/>
    <d v="2001-06-02T21:00:00"/>
  </r>
  <r>
    <x v="1"/>
    <x v="1"/>
    <x v="1"/>
    <x v="24"/>
    <n v="30000"/>
    <n v="1325951"/>
    <d v="2001-06-01T08:54:2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DMCPHERSON"/>
    <s v="ARING"/>
    <s v="ENA-IM NE GULF1"/>
    <x v="8"/>
    <x v="1"/>
    <n v="824105"/>
    <d v="2001-06-02T21:00:00"/>
  </r>
  <r>
    <x v="1"/>
    <x v="1"/>
    <x v="0"/>
    <x v="1"/>
    <n v="155000"/>
    <n v="1325952"/>
    <d v="2001-06-01T08:54:26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jwhitnah"/>
    <s v="JARNOLD"/>
    <s v="NG-Price"/>
    <x v="1"/>
    <x v="1"/>
    <s v="VD9161.1"/>
    <d v="2001-07-01T21:00:00"/>
  </r>
  <r>
    <x v="0"/>
    <x v="1"/>
    <x v="1"/>
    <x v="24"/>
    <n v="30000"/>
    <n v="1325953"/>
    <d v="2001-06-01T08:54:28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106"/>
    <d v="2001-06-01T21:00:00"/>
  </r>
  <r>
    <x v="1"/>
    <x v="1"/>
    <x v="0"/>
    <x v="1"/>
    <n v="465000"/>
    <n v="1325955"/>
    <d v="2001-06-01T08:54:31"/>
    <s v="AEP Energy Services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epes214"/>
    <s v="JARNOLD"/>
    <s v="NG-Price"/>
    <x v="1"/>
    <x v="1"/>
    <s v="VD9162.1"/>
    <d v="2001-07-01T21:00:00"/>
  </r>
  <r>
    <x v="1"/>
    <x v="4"/>
    <x v="0"/>
    <x v="0"/>
    <n v="25000"/>
    <n v="1325956"/>
    <d v="2001-06-01T08:54:34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6"/>
    <s v="DOMESTIC1"/>
    <s v="GWHALLE"/>
    <s v="WTI-GW-NXC2"/>
    <x v="5"/>
    <x v="1"/>
    <n v="111701"/>
    <d v="2001-07-01T00:00:00"/>
  </r>
  <r>
    <x v="1"/>
    <x v="1"/>
    <x v="0"/>
    <x v="26"/>
    <n v="377500"/>
    <n v="1325957"/>
    <d v="2001-06-01T08:54:40"/>
    <s v="Aquila Risk Management Corporation"/>
    <x v="0"/>
    <x v="0"/>
    <x v="0"/>
    <x v="1"/>
    <s v="US Gas Fin Swap"/>
    <s v="US Gas Swap      Nymex                   Nov01-Mar02     USD/MM"/>
    <n v="2500"/>
    <m/>
    <x v="0"/>
    <x v="1"/>
    <x v="0"/>
    <n v="4.2699999999999996"/>
    <s v="AQUILA1037"/>
    <s v="JARNOLD"/>
    <s v="NG-Price"/>
    <x v="1"/>
    <x v="1"/>
    <s v="VD9163.1"/>
    <d v="2001-11-01T00:00:00"/>
  </r>
  <r>
    <x v="0"/>
    <x v="1"/>
    <x v="1"/>
    <x v="24"/>
    <n v="15000"/>
    <n v="1325958"/>
    <d v="2001-06-01T08:54:40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65"/>
    <s v="rhoughton"/>
    <s v="CCLARK5"/>
    <s v="EC - IM Canada BC"/>
    <x v="8"/>
    <x v="8"/>
    <n v="824108"/>
    <d v="2001-06-02T21:00:00"/>
  </r>
  <r>
    <x v="1"/>
    <x v="1"/>
    <x v="0"/>
    <x v="5"/>
    <n v="290000"/>
    <n v="1325960"/>
    <d v="2001-06-01T08:54:45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166.1"/>
    <d v="2001-06-02T21:00:00"/>
  </r>
  <r>
    <x v="1"/>
    <x v="4"/>
    <x v="0"/>
    <x v="0"/>
    <n v="25000"/>
    <n v="1325961"/>
    <d v="2001-06-01T08:54:46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8"/>
    <s v="DOMESTIC2"/>
    <s v="GWHALLE"/>
    <s v="WTI-GW-NXC2"/>
    <x v="5"/>
    <x v="1"/>
    <n v="111702"/>
    <d v="2001-07-01T00:00:00"/>
  </r>
  <r>
    <x v="1"/>
    <x v="1"/>
    <x v="1"/>
    <x v="24"/>
    <n v="30000"/>
    <n v="1325962"/>
    <d v="2001-06-01T08:54:47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525000000000002"/>
    <s v="jgriffiths"/>
    <s v="SNEAL"/>
    <s v="ENA-IM NE GULF3"/>
    <x v="8"/>
    <x v="1"/>
    <n v="824109"/>
    <d v="2001-06-02T21:00:00"/>
  </r>
  <r>
    <x v="1"/>
    <x v="1"/>
    <x v="1"/>
    <x v="24"/>
    <n v="15000"/>
    <n v="1325963"/>
    <d v="2001-06-01T08:54:49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MICKELSON1"/>
    <s v="SSOUTH"/>
    <s v="ENA - IM West"/>
    <x v="8"/>
    <x v="1"/>
    <n v="824110"/>
    <d v="2001-06-02T21:00:00"/>
  </r>
  <r>
    <x v="1"/>
    <x v="1"/>
    <x v="1"/>
    <x v="24"/>
    <n v="3600"/>
    <n v="1325964"/>
    <d v="2001-06-01T08:54:51"/>
    <s v="Coral Energy Resources, L.P."/>
    <x v="0"/>
    <x v="0"/>
    <x v="0"/>
    <x v="1"/>
    <s v="US Gas Phy Fwd Firm &lt; or = 1Mo "/>
    <s v="US Gas Phy       TETCO M3                02-04Jun01      USD/MM"/>
    <m/>
    <n v="1200"/>
    <x v="0"/>
    <x v="1"/>
    <x v="0"/>
    <n v="3.915"/>
    <s v="ericgraffp"/>
    <s v="VPIMENOV"/>
    <s v="ENA-IM ME NEW YORK"/>
    <x v="8"/>
    <x v="1"/>
    <n v="824111"/>
    <d v="2001-06-02T21:00:00"/>
  </r>
  <r>
    <x v="0"/>
    <x v="1"/>
    <x v="1"/>
    <x v="24"/>
    <n v="15000"/>
    <n v="1325965"/>
    <d v="2001-06-01T08:54:54"/>
    <s v="Coral Energy Canada Inc."/>
    <x v="0"/>
    <x v="0"/>
    <x v="0"/>
    <x v="1"/>
    <s v="CAN Gas Phy Fwd Firm East &lt; or = 1Mo"/>
    <s v="CAN Gas Phy      Dawn                    02-04Jun01      USD/MM"/>
    <m/>
    <n v="5000"/>
    <x v="0"/>
    <x v="1"/>
    <x v="0"/>
    <n v="3.895"/>
    <s v="shane2001"/>
    <s v="MCUILLA"/>
    <s v="ENA - IM Ontario"/>
    <x v="8"/>
    <x v="1"/>
    <n v="824112"/>
    <d v="2001-06-02T21:00:00"/>
  </r>
  <r>
    <x v="1"/>
    <x v="2"/>
    <x v="1"/>
    <x v="19"/>
    <n v="200"/>
    <n v="1325967"/>
    <d v="2001-06-01T08:54:5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472.1"/>
    <d v="2001-06-05T21:00:00"/>
  </r>
  <r>
    <x v="1"/>
    <x v="4"/>
    <x v="0"/>
    <x v="0"/>
    <n v="50000"/>
    <n v="1325966"/>
    <d v="2001-06-01T08:54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703"/>
    <d v="2001-07-01T00:00:00"/>
  </r>
  <r>
    <x v="1"/>
    <x v="1"/>
    <x v="0"/>
    <x v="5"/>
    <n v="290000"/>
    <n v="1325968"/>
    <d v="2001-06-01T08:54:56"/>
    <s v="Firm Trading Bridgeline Gas Marketing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ADM84149"/>
    <s v="PKEAVEY"/>
    <s v="G-DAILY-EST"/>
    <x v="1"/>
    <x v="1"/>
    <s v="VD9169.1"/>
    <d v="2001-06-02T21:00:00"/>
  </r>
  <r>
    <x v="1"/>
    <x v="1"/>
    <x v="0"/>
    <x v="1"/>
    <n v="310000"/>
    <n v="1325970"/>
    <d v="2001-06-01T08:54:57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petverma"/>
    <s v="JARNOLD"/>
    <s v="NG-Price"/>
    <x v="1"/>
    <x v="1"/>
    <s v="VD9168.1"/>
    <d v="2001-07-01T21:00:00"/>
  </r>
  <r>
    <x v="0"/>
    <x v="1"/>
    <x v="1"/>
    <x v="24"/>
    <n v="30000"/>
    <n v="1325969"/>
    <d v="2001-06-01T08:54:57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"/>
    <s v="NORTHTRA"/>
    <s v="RWATT"/>
    <s v="EC-IM Canada West"/>
    <x v="8"/>
    <x v="8"/>
    <n v="824113"/>
    <d v="2001-06-01T21:00:00"/>
  </r>
  <r>
    <x v="0"/>
    <x v="1"/>
    <x v="1"/>
    <x v="24"/>
    <n v="30000"/>
    <n v="1325971"/>
    <d v="2001-06-01T08:55:00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shane2001"/>
    <s v="MCUILLA"/>
    <s v="ENA - IM Ontario"/>
    <x v="8"/>
    <x v="1"/>
    <n v="824114"/>
    <d v="2001-06-02T21:00:00"/>
  </r>
  <r>
    <x v="1"/>
    <x v="1"/>
    <x v="0"/>
    <x v="1"/>
    <n v="155000"/>
    <n v="1325972"/>
    <d v="2001-06-01T08:55:01"/>
    <s v="Axia Energy, LP"/>
    <x v="0"/>
    <x v="0"/>
    <x v="0"/>
    <x v="1"/>
    <s v="US Gas Fin Swap"/>
    <s v="US Gas Swap      Nymex                   Jul01           USD/MM"/>
    <n v="5000"/>
    <m/>
    <x v="0"/>
    <x v="1"/>
    <x v="0"/>
    <n v="3.86"/>
    <s v="hillblak"/>
    <s v="JARNOLD"/>
    <s v="NG-Price"/>
    <x v="1"/>
    <x v="1"/>
    <s v="VD9171.1"/>
    <d v="2001-07-01T21:00:00"/>
  </r>
  <r>
    <x v="1"/>
    <x v="1"/>
    <x v="1"/>
    <x v="24"/>
    <n v="8700"/>
    <n v="1325973"/>
    <d v="2001-06-01T08:55:03"/>
    <s v="Sempra Energy Trading Corp."/>
    <x v="0"/>
    <x v="0"/>
    <x v="0"/>
    <x v="1"/>
    <s v="US Gas Phy Fwd Firm &lt; or = 1Mo "/>
    <s v="US Gas Phy       Opal                    02-04Jun01      USD/MM"/>
    <m/>
    <n v="2900"/>
    <x v="0"/>
    <x v="1"/>
    <x v="0"/>
    <n v="2.68"/>
    <s v="shourihan2"/>
    <s v="SSOUTH"/>
    <s v="ENA - IM West"/>
    <x v="8"/>
    <x v="1"/>
    <n v="824116"/>
    <d v="2001-06-02T21:00:00"/>
  </r>
  <r>
    <x v="0"/>
    <x v="1"/>
    <x v="1"/>
    <x v="1"/>
    <n v="155000"/>
    <n v="1325974"/>
    <d v="2001-06-01T08:55:05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6"/>
    <s v="elizabeth"/>
    <s v="MCOWAN"/>
    <s v="EC-IM Canada West"/>
    <x v="8"/>
    <x v="8"/>
    <n v="824117"/>
    <d v="2001-07-01T21:00:00"/>
  </r>
  <r>
    <x v="0"/>
    <x v="1"/>
    <x v="1"/>
    <x v="24"/>
    <n v="30000"/>
    <n v="1325975"/>
    <d v="2001-06-01T08:55:06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7"/>
    <s v="E0003432"/>
    <s v="RWATT"/>
    <s v="EC-IM Canada West"/>
    <x v="8"/>
    <x v="8"/>
    <n v="824118"/>
    <d v="2001-06-01T21:00:00"/>
  </r>
  <r>
    <x v="1"/>
    <x v="1"/>
    <x v="1"/>
    <x v="24"/>
    <n v="75000"/>
    <n v="1325976"/>
    <d v="2001-06-01T08:55:06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7"/>
    <s v="EASTDESK5"/>
    <s v="ARING"/>
    <s v="ENA-IM NE GULF1"/>
    <x v="8"/>
    <x v="1"/>
    <n v="824119"/>
    <d v="2001-06-02T21:00:00"/>
  </r>
  <r>
    <x v="1"/>
    <x v="1"/>
    <x v="1"/>
    <x v="24"/>
    <n v="15000"/>
    <n v="1325977"/>
    <d v="2001-06-01T08:55:07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20"/>
    <d v="2001-06-02T21:00:00"/>
  </r>
  <r>
    <x v="1"/>
    <x v="1"/>
    <x v="1"/>
    <x v="24"/>
    <n v="1521"/>
    <n v="1325979"/>
    <d v="2001-06-01T08:55:10"/>
    <s v="Aquila Energy Marketing Corporation"/>
    <x v="0"/>
    <x v="0"/>
    <x v="0"/>
    <x v="1"/>
    <s v="US Gas Phy Fwd Firm &lt; or = 1Mo "/>
    <s v="US Gas Phy       TranscoZ6NNY            02-04Jun01      USD/MM"/>
    <n v="507"/>
    <m/>
    <x v="0"/>
    <x v="1"/>
    <x v="0"/>
    <n v="3.8650000000000002"/>
    <s v="LANCEMCW"/>
    <s v="VPIMENOV"/>
    <s v="ENA-IM ME NEW YORK"/>
    <x v="8"/>
    <x v="1"/>
    <n v="824121"/>
    <d v="2001-06-02T21:00:00"/>
  </r>
  <r>
    <x v="1"/>
    <x v="1"/>
    <x v="1"/>
    <x v="24"/>
    <n v="30000"/>
    <n v="1325980"/>
    <d v="2001-06-01T08:55:11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DEFSCHRIS"/>
    <s v="JPARKS"/>
    <s v="ENA-IM WAHA"/>
    <x v="8"/>
    <x v="1"/>
    <n v="824122"/>
    <d v="2001-06-02T21:00:00"/>
  </r>
  <r>
    <x v="1"/>
    <x v="1"/>
    <x v="1"/>
    <x v="24"/>
    <n v="5328"/>
    <n v="1325981"/>
    <d v="2001-06-01T08:55:13"/>
    <s v="BP Energy Company"/>
    <x v="0"/>
    <x v="0"/>
    <x v="0"/>
    <x v="1"/>
    <s v="US Gas Phy Fwd Firm &lt; or = 1Mo "/>
    <s v="US Gas Phy       CIG Mainline            02-04Jun01      USD/MM"/>
    <n v="1776"/>
    <m/>
    <x v="0"/>
    <x v="1"/>
    <x v="0"/>
    <n v="2.52"/>
    <s v="Martinjan"/>
    <s v="JREITME"/>
    <s v="ENA - IM Denver"/>
    <x v="8"/>
    <x v="1"/>
    <n v="824124"/>
    <d v="2001-06-02T21:00:00"/>
  </r>
  <r>
    <x v="0"/>
    <x v="1"/>
    <x v="1"/>
    <x v="0"/>
    <n v="5000"/>
    <n v="1325982"/>
    <d v="2001-06-01T08:55:14"/>
    <s v="PanCanadian Petroleum Limited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E0003432"/>
    <s v="RWATT"/>
    <s v="EC-IM Canada West"/>
    <x v="8"/>
    <x v="8"/>
    <n v="824125"/>
    <d v="2001-06-01T21:00:00"/>
  </r>
  <r>
    <x v="1"/>
    <x v="2"/>
    <x v="1"/>
    <x v="20"/>
    <n v="1300"/>
    <n v="1325983"/>
    <d v="2001-06-01T08:55:14"/>
    <s v="American Electric Power Service Corporation"/>
    <x v="0"/>
    <x v="0"/>
    <x v="0"/>
    <x v="2"/>
    <s v="US East Power Phy Fwd Firm"/>
    <s v="US Pwr Phy Firm  PJM-W Peak              05-30Jun01      USD/MWh"/>
    <m/>
    <n v="50"/>
    <x v="0"/>
    <x v="2"/>
    <x v="0"/>
    <n v="42.75"/>
    <s v="aepsvc128"/>
    <s v="JQUENET"/>
    <s v="ST-PJM"/>
    <x v="7"/>
    <x v="7"/>
    <n v="629473.1"/>
    <d v="2001-06-05T21:00:00"/>
  </r>
  <r>
    <x v="1"/>
    <x v="1"/>
    <x v="1"/>
    <x v="24"/>
    <n v="30000"/>
    <n v="1325984"/>
    <d v="2001-06-01T08:55:16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kwapisze"/>
    <s v="PMIMS"/>
    <s v="ENA - IM MKT Central CG"/>
    <x v="8"/>
    <x v="1"/>
    <n v="824126"/>
    <d v="2001-06-02T21:00:00"/>
  </r>
  <r>
    <x v="1"/>
    <x v="1"/>
    <x v="1"/>
    <x v="24"/>
    <n v="14700"/>
    <n v="1325986"/>
    <d v="2001-06-01T08:55:17"/>
    <s v="Enserco Energy, Inc."/>
    <x v="0"/>
    <x v="0"/>
    <x v="0"/>
    <x v="1"/>
    <s v="US Gas Phy Fwd Firm &lt; or = 1Mo "/>
    <s v="US Gas Phy       ANR SE Trans            02-04Jun01      USD/MM"/>
    <n v="4900"/>
    <m/>
    <x v="0"/>
    <x v="1"/>
    <x v="0"/>
    <n v="3.5274999999999999"/>
    <s v="wwarburton"/>
    <s v="TDONOHO"/>
    <s v="ENA - IM Central Gulf"/>
    <x v="8"/>
    <x v="1"/>
    <n v="824127"/>
    <d v="2001-06-02T21:00:00"/>
  </r>
  <r>
    <x v="1"/>
    <x v="1"/>
    <x v="1"/>
    <x v="24"/>
    <n v="15000"/>
    <n v="1325987"/>
    <d v="2001-06-01T08:55:18"/>
    <s v="Colonial Energy Inc."/>
    <x v="0"/>
    <x v="0"/>
    <x v="0"/>
    <x v="1"/>
    <s v="US Gas Phy Fwd Firm &lt; or = 1Mo "/>
    <s v="US Gas Phy       Dom SP TT               02-04Jun01      USD/MM"/>
    <n v="5000"/>
    <m/>
    <x v="0"/>
    <x v="1"/>
    <x v="0"/>
    <n v="3.855"/>
    <s v="BRIANKELLY"/>
    <s v="SHENDRI"/>
    <s v="ENA-IM ME CNG"/>
    <x v="8"/>
    <x v="1"/>
    <n v="824128"/>
    <d v="2001-06-02T21:00:00"/>
  </r>
  <r>
    <x v="1"/>
    <x v="2"/>
    <x v="1"/>
    <x v="20"/>
    <n v="1300"/>
    <n v="1325988"/>
    <d v="2001-06-01T08:55:20"/>
    <s v="Reliant Energy Services, Inc."/>
    <x v="0"/>
    <x v="0"/>
    <x v="0"/>
    <x v="2"/>
    <s v="US East Power Phy Fwd Firm"/>
    <s v="US Pwr Phy Firm  PJM-W Peak              05-30Jun01      USD/MWh"/>
    <n v="50"/>
    <m/>
    <x v="0"/>
    <x v="2"/>
    <x v="0"/>
    <n v="42.25"/>
    <s v="cmcnally"/>
    <s v="JQUENET"/>
    <s v="ST-PJM"/>
    <x v="7"/>
    <x v="7"/>
    <n v="629474.1"/>
    <d v="2001-06-05T21:00:00"/>
  </r>
  <r>
    <x v="1"/>
    <x v="1"/>
    <x v="0"/>
    <x v="1"/>
    <n v="310000"/>
    <n v="1325989"/>
    <d v="2001-06-01T08:55:22"/>
    <s v="Noble Gas Marketing Inc."/>
    <x v="0"/>
    <x v="0"/>
    <x v="0"/>
    <x v="1"/>
    <s v="US Gas Fin BasisSwap"/>
    <s v="US Gas Basis     Tenn-LA                 Jul01           USD/MM"/>
    <m/>
    <n v="10000"/>
    <x v="0"/>
    <x v="1"/>
    <x v="0"/>
    <n v="-8.5000000000000006E-2"/>
    <s v="ADM26578"/>
    <s v="SBRAWNE"/>
    <s v="FT-East"/>
    <x v="1"/>
    <x v="1"/>
    <s v="VD9173.1"/>
    <d v="2001-07-01T21:00:00"/>
  </r>
  <r>
    <x v="1"/>
    <x v="1"/>
    <x v="1"/>
    <x v="24"/>
    <n v="30000"/>
    <n v="1325990"/>
    <d v="2001-06-01T08:55:24"/>
    <s v="Texaco Natural Gas Inc.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DM42855"/>
    <s v="SNEAL"/>
    <s v="ENA-IM NE GULF4"/>
    <x v="8"/>
    <x v="1"/>
    <n v="824129"/>
    <d v="2001-06-02T21:00:00"/>
  </r>
  <r>
    <x v="1"/>
    <x v="1"/>
    <x v="1"/>
    <x v="24"/>
    <n v="15000"/>
    <n v="1325991"/>
    <d v="2001-06-01T08:55:25"/>
    <s v="Duke Energy Trading and Marketing, L.L.C."/>
    <x v="0"/>
    <x v="0"/>
    <x v="0"/>
    <x v="1"/>
    <s v="US Gas Phy Fwd Firm &lt; or = 1Mo "/>
    <s v="US Gas Phy       SoCal EHR               02-04Jun01      USD/MM"/>
    <m/>
    <n v="5000"/>
    <x v="0"/>
    <x v="1"/>
    <x v="0"/>
    <n v="7.5"/>
    <s v="HEATHERW"/>
    <s v="JTHOLT"/>
    <s v="ENA - IM West"/>
    <x v="8"/>
    <x v="1"/>
    <n v="824130"/>
    <d v="2001-06-02T21:00:00"/>
  </r>
  <r>
    <x v="1"/>
    <x v="2"/>
    <x v="1"/>
    <x v="1"/>
    <n v="1550"/>
    <n v="1325992"/>
    <d v="2001-06-01T08:55:26"/>
    <s v="Coral Power, L.L.C."/>
    <x v="0"/>
    <x v="0"/>
    <x v="0"/>
    <x v="2"/>
    <s v="US East Power Phy Fwd Firm"/>
    <s v="US Pwr Phy Firm  PJM-W Peak              Jul01           USD/MWh"/>
    <m/>
    <n v="50"/>
    <x v="0"/>
    <x v="2"/>
    <x v="0"/>
    <n v="84"/>
    <s v="AROSENBERG"/>
    <s v="DDAVIS"/>
    <s v="ST-PJM"/>
    <x v="7"/>
    <x v="7"/>
    <n v="629475.1"/>
    <d v="2001-07-01T21:00:00"/>
  </r>
  <r>
    <x v="0"/>
    <x v="1"/>
    <x v="1"/>
    <x v="0"/>
    <n v="5000"/>
    <n v="1325994"/>
    <d v="2001-06-01T08:55:27"/>
    <s v="Cook Inlet Energy Supply L.L.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canadanw1"/>
    <s v="RWATT"/>
    <s v="EC-IM Canada West"/>
    <x v="8"/>
    <x v="8"/>
    <n v="824131"/>
    <d v="2001-06-01T21:00:00"/>
  </r>
  <r>
    <x v="1"/>
    <x v="2"/>
    <x v="1"/>
    <x v="1"/>
    <n v="1550"/>
    <n v="1325993"/>
    <d v="2001-06-01T08:55:27"/>
    <s v="Coral Power, L.L.C."/>
    <x v="0"/>
    <x v="0"/>
    <x v="0"/>
    <x v="2"/>
    <s v="US East Power Phy Fwd Firm"/>
    <s v="US Pwr Phy Firm  PJM-W Peak              Aug01           USD/MWh"/>
    <m/>
    <n v="50"/>
    <x v="0"/>
    <x v="2"/>
    <x v="0"/>
    <n v="75"/>
    <s v="ADM35983"/>
    <s v="DDAVIS"/>
    <s v="ST-PJM"/>
    <x v="7"/>
    <x v="7"/>
    <n v="629476.1"/>
    <d v="2001-08-01T21:00:00"/>
  </r>
  <r>
    <x v="1"/>
    <x v="1"/>
    <x v="1"/>
    <x v="24"/>
    <n v="30000"/>
    <n v="1325995"/>
    <d v="2001-06-01T08:55:28"/>
    <s v="BP Energy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Collinscin"/>
    <s v="SPEREIR"/>
    <s v="ENA-IM NE GULF2"/>
    <x v="8"/>
    <x v="1"/>
    <n v="824132"/>
    <d v="2001-06-02T21:00:00"/>
  </r>
  <r>
    <x v="1"/>
    <x v="1"/>
    <x v="1"/>
    <x v="24"/>
    <n v="15000"/>
    <n v="1325996"/>
    <d v="2001-06-01T08:55:30"/>
    <s v="NJR Energy Services Company"/>
    <x v="0"/>
    <x v="0"/>
    <x v="0"/>
    <x v="1"/>
    <s v="US Gas Phy Fwd Firm &lt; or = 1Mo "/>
    <s v="US Gas Phy       Dom SP TT               02-04Jun01      USD/MM"/>
    <m/>
    <n v="5000"/>
    <x v="0"/>
    <x v="1"/>
    <x v="0"/>
    <n v="3.87"/>
    <n v="10041965"/>
    <s v="SHENDRI"/>
    <s v="ENA-IM ME CNG"/>
    <x v="8"/>
    <x v="1"/>
    <n v="824133"/>
    <d v="2001-06-02T21:00:00"/>
  </r>
  <r>
    <x v="1"/>
    <x v="1"/>
    <x v="0"/>
    <x v="26"/>
    <n v="755000"/>
    <n v="1325997"/>
    <d v="2001-06-01T08:55:33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2649999999999997"/>
    <s v="pstrange"/>
    <s v="JARNOLD"/>
    <s v="NG-Price"/>
    <x v="1"/>
    <x v="1"/>
    <s v="VD9175.1"/>
    <d v="2001-11-01T00:00:00"/>
  </r>
  <r>
    <x v="1"/>
    <x v="1"/>
    <x v="1"/>
    <x v="24"/>
    <n v="30000"/>
    <n v="1325999"/>
    <d v="2001-06-01T08:55:33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34"/>
    <d v="2001-06-02T21:00:00"/>
  </r>
  <r>
    <x v="1"/>
    <x v="2"/>
    <x v="1"/>
    <x v="19"/>
    <n v="200"/>
    <n v="1325998"/>
    <d v="2001-06-01T08:55:33"/>
    <s v="Conectiv Energy Supply, Inc."/>
    <x v="0"/>
    <x v="0"/>
    <x v="0"/>
    <x v="2"/>
    <s v="US East Power Phy Fwd Firm"/>
    <s v="US Pwr Phy Firm  NEPOOL Peak             05-08Jun01      USD/MWh"/>
    <n v="50"/>
    <m/>
    <x v="0"/>
    <x v="2"/>
    <x v="0"/>
    <n v="40"/>
    <s v="willswartz"/>
    <s v="PBRODER"/>
    <s v="ST-New England"/>
    <x v="7"/>
    <x v="7"/>
    <n v="629477.1"/>
    <d v="2001-06-05T21:00:00"/>
  </r>
  <r>
    <x v="1"/>
    <x v="1"/>
    <x v="1"/>
    <x v="24"/>
    <n v="3000"/>
    <n v="1326000"/>
    <d v="2001-06-01T08:55:37"/>
    <s v="Conoco Inc."/>
    <x v="0"/>
    <x v="0"/>
    <x v="0"/>
    <x v="1"/>
    <s v="US Gas Phy Fwd Firm &lt; or = 1Mo "/>
    <s v="US Gas Phy       Trunkline WLA           02-04Jun01      USD/MM"/>
    <n v="1000"/>
    <m/>
    <x v="0"/>
    <x v="1"/>
    <x v="0"/>
    <n v="3.5449999999999999"/>
    <s v="kbennett1"/>
    <s v="TDONOHO"/>
    <s v="ENA - IM Central Gulf"/>
    <x v="8"/>
    <x v="1"/>
    <n v="824135"/>
    <d v="2001-06-02T21:00:00"/>
  </r>
  <r>
    <x v="0"/>
    <x v="1"/>
    <x v="1"/>
    <x v="24"/>
    <n v="15000"/>
    <n v="1326001"/>
    <d v="2001-06-01T08:55:39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2"/>
    <s v="DICKERSON2"/>
    <s v="CCLARK5"/>
    <s v="EC - IM Canada BC"/>
    <x v="8"/>
    <x v="8"/>
    <n v="824136"/>
    <d v="2001-06-02T21:00:00"/>
  </r>
  <r>
    <x v="1"/>
    <x v="1"/>
    <x v="1"/>
    <x v="24"/>
    <n v="30000"/>
    <n v="1326002"/>
    <d v="2001-06-01T08:55:40"/>
    <s v="Mirant Americas Energy Marketing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5750000000000002"/>
    <s v="MARKGRAM01"/>
    <s v="RGAY"/>
    <s v="ENA - IM West"/>
    <x v="8"/>
    <x v="1"/>
    <n v="824137"/>
    <d v="2001-06-02T21:00:00"/>
  </r>
  <r>
    <x v="1"/>
    <x v="1"/>
    <x v="1"/>
    <x v="24"/>
    <n v="7500"/>
    <n v="1326003"/>
    <d v="2001-06-01T08:55:41"/>
    <s v="NJR Energy Services Company"/>
    <x v="0"/>
    <x v="0"/>
    <x v="0"/>
    <x v="1"/>
    <s v="US Gas Phy Fwd Firm &lt; or = 1Mo "/>
    <s v="US Gas Phy       Dom SP TT               02-04Jun01      USD/MM"/>
    <m/>
    <n v="2500"/>
    <x v="0"/>
    <x v="1"/>
    <x v="0"/>
    <n v="3.8849999999999998"/>
    <n v="10041965"/>
    <s v="SHENDRI"/>
    <s v="ENA-IM ME CNG"/>
    <x v="8"/>
    <x v="1"/>
    <n v="824138"/>
    <d v="2001-06-02T21:00:00"/>
  </r>
  <r>
    <x v="1"/>
    <x v="1"/>
    <x v="1"/>
    <x v="24"/>
    <n v="30000"/>
    <n v="1326005"/>
    <d v="2001-06-01T08:55:43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49999999999999"/>
    <s v="KURTISWOOD"/>
    <s v="PMIMS"/>
    <s v="ENA - IM MKT Central CG"/>
    <x v="8"/>
    <x v="1"/>
    <n v="824140"/>
    <d v="2001-06-02T21:00:00"/>
  </r>
  <r>
    <x v="1"/>
    <x v="1"/>
    <x v="1"/>
    <x v="24"/>
    <n v="30000"/>
    <n v="1326004"/>
    <d v="2001-06-01T08:55:43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KFRIEDRICH"/>
    <s v="SNEAL"/>
    <s v="ENA-IM NE GULF4"/>
    <x v="8"/>
    <x v="1"/>
    <n v="824139"/>
    <d v="2001-06-02T21:00:00"/>
  </r>
  <r>
    <x v="1"/>
    <x v="1"/>
    <x v="1"/>
    <x v="24"/>
    <n v="14553"/>
    <n v="1326006"/>
    <d v="2001-06-01T08:55:46"/>
    <s v="Duke Energy Trading and Marketing, L.L.C."/>
    <x v="0"/>
    <x v="0"/>
    <x v="0"/>
    <x v="1"/>
    <s v="US Gas Phy Fwd Firm &lt; or = 1Mo "/>
    <s v="US Gas Phy       EP Blanco Avg           02-04Jun01      USD/MM"/>
    <m/>
    <n v="4851"/>
    <x v="0"/>
    <x v="1"/>
    <x v="0"/>
    <n v="2.5249999999999999"/>
    <s v="MIKELARSEN"/>
    <s v="TKUYKEN"/>
    <s v="ENA - IM West"/>
    <x v="8"/>
    <x v="1"/>
    <n v="824141"/>
    <d v="2001-06-02T21:00:00"/>
  </r>
  <r>
    <x v="1"/>
    <x v="1"/>
    <x v="1"/>
    <x v="24"/>
    <n v="30000"/>
    <n v="1326007"/>
    <d v="2001-06-01T08:55:46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benharner"/>
    <s v="PMIMS"/>
    <s v="ENA - IM MKT Central CG"/>
    <x v="8"/>
    <x v="1"/>
    <n v="824142"/>
    <d v="2001-06-02T21:00:00"/>
  </r>
  <r>
    <x v="1"/>
    <x v="1"/>
    <x v="1"/>
    <x v="24"/>
    <n v="30000"/>
    <n v="1326008"/>
    <d v="2001-06-01T08:55:4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59"/>
    <s v="YJACKSON"/>
    <s v="SPEREIR"/>
    <s v="ENA-IM NE GULF2"/>
    <x v="8"/>
    <x v="1"/>
    <n v="824143"/>
    <d v="2001-06-02T21:00:00"/>
  </r>
  <r>
    <x v="1"/>
    <x v="1"/>
    <x v="1"/>
    <x v="24"/>
    <n v="30000"/>
    <n v="1326010"/>
    <d v="2001-06-01T08:55:5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PEGGIALL"/>
    <s v="PMIMS"/>
    <s v="ENA - IM MKT Central CG"/>
    <x v="8"/>
    <x v="1"/>
    <n v="824144"/>
    <d v="2001-06-02T21:00:00"/>
  </r>
  <r>
    <x v="1"/>
    <x v="1"/>
    <x v="1"/>
    <x v="24"/>
    <n v="15798"/>
    <n v="1326011"/>
    <d v="2001-06-01T08:55:52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474999999999999"/>
    <s v="texexener"/>
    <s v="SNEAL"/>
    <s v="ENA-IM NE GULF3"/>
    <x v="8"/>
    <x v="1"/>
    <n v="824145"/>
    <d v="2001-06-02T21:00:00"/>
  </r>
  <r>
    <x v="1"/>
    <x v="1"/>
    <x v="0"/>
    <x v="1"/>
    <n v="155000"/>
    <n v="1326012"/>
    <d v="2001-06-01T08:55:55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5"/>
    <s v="pickering"/>
    <s v="JARNOLD"/>
    <s v="NG-Price"/>
    <x v="1"/>
    <x v="1"/>
    <s v="VD9177.1"/>
    <d v="2001-07-01T21:00:00"/>
  </r>
  <r>
    <x v="0"/>
    <x v="1"/>
    <x v="1"/>
    <x v="3"/>
    <n v="100000"/>
    <n v="1326013"/>
    <d v="2001-06-01T08:55:56"/>
    <s v="Alliance Gas Limited"/>
    <x v="0"/>
    <x v="0"/>
    <x v="0"/>
    <x v="1"/>
    <s v="UK Gas Phy Fwd NBP"/>
    <s v="UK Gas Phy       NBP                     02-03Jun01      p/th"/>
    <m/>
    <n v="50000"/>
    <x v="0"/>
    <x v="5"/>
    <x v="3"/>
    <n v="22"/>
    <s v="DAVIDWALK"/>
    <s v="MNICHOLA"/>
    <s v="Non Affiliate Gas Book"/>
    <x v="4"/>
    <x v="3"/>
    <n v="105922"/>
    <d v="2001-06-02T21:00:00"/>
  </r>
  <r>
    <x v="1"/>
    <x v="1"/>
    <x v="1"/>
    <x v="24"/>
    <n v="4500"/>
    <n v="1326014"/>
    <d v="2001-06-01T08:55:58"/>
    <s v="PanCanadian Energy Services Inc."/>
    <x v="0"/>
    <x v="0"/>
    <x v="0"/>
    <x v="1"/>
    <s v="US Gas Phy Fwd Firm &lt; or = 1Mo "/>
    <s v="US Gas Phy       APC/ANR WillCo          02-04Jun01      USD/MM"/>
    <m/>
    <n v="1500"/>
    <x v="0"/>
    <x v="1"/>
    <x v="0"/>
    <n v="3.7336999999999998"/>
    <s v="pces5054"/>
    <s v="PMIMS"/>
    <s v="ENA - IM MKT Central CG"/>
    <x v="8"/>
    <x v="1"/>
    <n v="824146"/>
    <d v="2001-06-02T21:00:00"/>
  </r>
  <r>
    <x v="1"/>
    <x v="1"/>
    <x v="1"/>
    <x v="24"/>
    <n v="3000"/>
    <n v="1326015"/>
    <d v="2001-06-01T08:56:06"/>
    <s v="e prime, inc."/>
    <x v="0"/>
    <x v="0"/>
    <x v="0"/>
    <x v="1"/>
    <s v="US Gas Phy Fwd Firm &lt; or = 1Mo "/>
    <s v="US Gas Phy       ExxonKaty               02-04Jun01      USD/MM"/>
    <n v="1000"/>
    <m/>
    <x v="0"/>
    <x v="1"/>
    <x v="0"/>
    <n v="3.72"/>
    <s v="EPRIME28"/>
    <s v="JPARKS"/>
    <s v="ENA - IM Katy"/>
    <x v="8"/>
    <x v="1"/>
    <n v="824148"/>
    <d v="2001-06-02T21:00:00"/>
  </r>
  <r>
    <x v="1"/>
    <x v="1"/>
    <x v="1"/>
    <x v="24"/>
    <n v="14202"/>
    <n v="1326017"/>
    <d v="2001-06-01T08:56:08"/>
    <s v="EnergyUSA-TPC Corp."/>
    <x v="0"/>
    <x v="0"/>
    <x v="0"/>
    <x v="1"/>
    <s v="US Gas Phy Fwd Firm &lt; or = 1Mo "/>
    <s v="US Gas Phy       TENN 800                02-04Jun01      USD/MM"/>
    <m/>
    <n v="4734"/>
    <x v="0"/>
    <x v="1"/>
    <x v="0"/>
    <n v="3.5474999999999999"/>
    <s v="jgriffiths"/>
    <s v="SNEAL"/>
    <s v="ENA-IM NE GULF3"/>
    <x v="8"/>
    <x v="1"/>
    <n v="824149"/>
    <d v="2001-06-02T21:00:00"/>
  </r>
  <r>
    <x v="0"/>
    <x v="3"/>
    <x v="0"/>
    <x v="7"/>
    <n v="150000"/>
    <n v="1326019"/>
    <d v="2001-06-01T08:56:11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706"/>
    <d v="2001-06-01T00:00:00"/>
  </r>
  <r>
    <x v="1"/>
    <x v="1"/>
    <x v="1"/>
    <x v="24"/>
    <n v="30000"/>
    <n v="1326018"/>
    <d v="2001-06-01T08:56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6"/>
    <s v="aepes215"/>
    <s v="ARING"/>
    <s v="ENA-IM NE GULF1"/>
    <x v="8"/>
    <x v="1"/>
    <n v="824150"/>
    <d v="2001-06-02T21:00:00"/>
  </r>
  <r>
    <x v="1"/>
    <x v="1"/>
    <x v="0"/>
    <x v="5"/>
    <n v="290000"/>
    <n v="1326020"/>
    <d v="2001-06-01T08:56:13"/>
    <s v="Idacorp Energy Solutions, L.P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basspro1"/>
    <s v="PKEAVEY"/>
    <s v="G-DAILY-EST"/>
    <x v="1"/>
    <x v="1"/>
    <s v="VD9179.1"/>
    <d v="2001-06-02T21:00:00"/>
  </r>
  <r>
    <x v="1"/>
    <x v="1"/>
    <x v="1"/>
    <x v="24"/>
    <n v="30000"/>
    <n v="1326021"/>
    <d v="2001-06-01T08:56:1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151"/>
    <d v="2001-06-02T21:00:00"/>
  </r>
  <r>
    <x v="1"/>
    <x v="1"/>
    <x v="1"/>
    <x v="24"/>
    <n v="30000"/>
    <n v="1326022"/>
    <d v="2001-06-01T08:56:16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05"/>
    <s v="WARNERTODD"/>
    <s v="SPEREIR"/>
    <s v="ENA-IM NE GULF2"/>
    <x v="8"/>
    <x v="1"/>
    <n v="824152"/>
    <d v="2001-06-02T21:00:00"/>
  </r>
  <r>
    <x v="0"/>
    <x v="1"/>
    <x v="1"/>
    <x v="24"/>
    <n v="30000"/>
    <n v="1326023"/>
    <d v="2001-06-01T08:56:17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MINOFF12"/>
    <s v="MCUILLA"/>
    <s v="ENA - IM Ontario"/>
    <x v="8"/>
    <x v="1"/>
    <n v="824153"/>
    <d v="2001-06-02T21:00:00"/>
  </r>
  <r>
    <x v="1"/>
    <x v="1"/>
    <x v="1"/>
    <x v="24"/>
    <n v="30000"/>
    <n v="1326024"/>
    <d v="2001-06-01T08:56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lwilliams"/>
    <s v="JPARKS"/>
    <s v="ENA-IM WAHA"/>
    <x v="8"/>
    <x v="1"/>
    <n v="824154"/>
    <d v="2001-06-02T21:00:00"/>
  </r>
  <r>
    <x v="1"/>
    <x v="1"/>
    <x v="1"/>
    <x v="24"/>
    <n v="2130"/>
    <n v="1326025"/>
    <d v="2001-06-01T08:56:23"/>
    <s v="Texla Energy Management Inc."/>
    <x v="0"/>
    <x v="0"/>
    <x v="0"/>
    <x v="1"/>
    <s v="US Gas Phy Fwd Firm &lt; or = 1Mo "/>
    <s v="US Gas Phy       TENN Z-0                02-04Jun01      USD/MM"/>
    <n v="710"/>
    <m/>
    <x v="0"/>
    <x v="1"/>
    <x v="0"/>
    <n v="3.5175000000000001"/>
    <s v="WILSHUSEN"/>
    <s v="SNEAL"/>
    <s v="ENA-IM NE GULF3"/>
    <x v="8"/>
    <x v="1"/>
    <n v="824155"/>
    <d v="2001-06-02T21:00:00"/>
  </r>
  <r>
    <x v="0"/>
    <x v="1"/>
    <x v="1"/>
    <x v="0"/>
    <n v="50000"/>
    <n v="1326026"/>
    <d v="2001-06-01T08:56:24"/>
    <s v="RWE Trading GmbH"/>
    <x v="0"/>
    <x v="0"/>
    <x v="0"/>
    <x v="1"/>
    <s v="UK Gas Phy Fwd NBP"/>
    <s v="UK Gas Phy       NBP                     04Jun01         p/th"/>
    <m/>
    <n v="50000"/>
    <x v="0"/>
    <x v="5"/>
    <x v="3"/>
    <n v="22.3"/>
    <s v="bahram11"/>
    <s v="MNICHOLA"/>
    <s v="Non Affiliate Gas Book"/>
    <x v="4"/>
    <x v="3"/>
    <n v="105923"/>
    <d v="2001-06-04T21:00:00"/>
  </r>
  <r>
    <x v="1"/>
    <x v="1"/>
    <x v="1"/>
    <x v="24"/>
    <n v="20388"/>
    <n v="1326027"/>
    <d v="2001-06-01T08:56:27"/>
    <s v="Western Gas Resources, Inc."/>
    <x v="0"/>
    <x v="0"/>
    <x v="0"/>
    <x v="1"/>
    <s v="US Gas Phy Fwd Firm &lt; or = 1Mo "/>
    <s v="US Gas Phy       TETCO M3                02-04Jun01      USD/MM"/>
    <m/>
    <n v="6796"/>
    <x v="0"/>
    <x v="1"/>
    <x v="0"/>
    <n v="3.9049999999999998"/>
    <s v="JHTRAMEL"/>
    <s v="VPIMENOV"/>
    <s v="ENA-IM ME NEW YORK"/>
    <x v="8"/>
    <x v="1"/>
    <n v="824156"/>
    <d v="2001-06-02T21:00:00"/>
  </r>
  <r>
    <x v="1"/>
    <x v="1"/>
    <x v="1"/>
    <x v="24"/>
    <n v="30000"/>
    <n v="1326028"/>
    <d v="2001-06-01T08:56:30"/>
    <s v="Wisconsin Gas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JFuller99"/>
    <s v="TDONOHO"/>
    <s v="ENA - IM Central Gulf"/>
    <x v="8"/>
    <x v="1"/>
    <n v="824157"/>
    <d v="2001-06-02T21:00:00"/>
  </r>
  <r>
    <x v="1"/>
    <x v="1"/>
    <x v="0"/>
    <x v="5"/>
    <n v="580000"/>
    <n v="1326029"/>
    <d v="2001-06-01T08:56:31"/>
    <s v="Duke Energy Trading and Marketing, L.L.C."/>
    <x v="0"/>
    <x v="0"/>
    <x v="0"/>
    <x v="1"/>
    <s v="US Gas Fin BasisSwap"/>
    <s v="US Gas Basis     GD/D TZ6NY-HHub         02-30Jun01      USD/MM"/>
    <n v="20000"/>
    <m/>
    <x v="0"/>
    <x v="1"/>
    <x v="0"/>
    <n v="0.36499999999999999"/>
    <s v="KMZIOBER"/>
    <s v="VPIMENOV"/>
    <s v="EAST-NEW YORK"/>
    <x v="1"/>
    <x v="1"/>
    <s v="VD9181.1"/>
    <d v="2001-06-02T21:00:00"/>
  </r>
  <r>
    <x v="1"/>
    <x v="1"/>
    <x v="1"/>
    <x v="24"/>
    <n v="15000"/>
    <n v="1326030"/>
    <d v="2001-06-01T08:56:3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58"/>
    <d v="2001-06-02T21:00:00"/>
  </r>
  <r>
    <x v="1"/>
    <x v="1"/>
    <x v="1"/>
    <x v="24"/>
    <n v="1407"/>
    <n v="1326031"/>
    <d v="2001-06-01T08:56:33"/>
    <s v="Axia Energy, LP"/>
    <x v="0"/>
    <x v="0"/>
    <x v="0"/>
    <x v="1"/>
    <s v="US Gas Phy Fwd Firm &lt; or = 1Mo "/>
    <s v="US Gas Phy       NGPL NICOR              02-04Jun01      USD/MM"/>
    <m/>
    <n v="469"/>
    <x v="0"/>
    <x v="1"/>
    <x v="0"/>
    <n v="3.7187000000000001"/>
    <s v="kwapisze"/>
    <s v="PMIMS"/>
    <s v="ENA - IM MKT Central CG"/>
    <x v="8"/>
    <x v="1"/>
    <n v="824159"/>
    <d v="2001-06-02T21:00:00"/>
  </r>
  <r>
    <x v="1"/>
    <x v="1"/>
    <x v="0"/>
    <x v="1"/>
    <n v="155000"/>
    <n v="1326032"/>
    <d v="2001-06-01T08:56:34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AGIGLIA2"/>
    <s v="JARNOLD"/>
    <s v="NG-Price"/>
    <x v="1"/>
    <x v="1"/>
    <s v="VD9182.1"/>
    <d v="2001-07-01T21:00:00"/>
  </r>
  <r>
    <x v="1"/>
    <x v="1"/>
    <x v="1"/>
    <x v="24"/>
    <n v="4227"/>
    <n v="1326033"/>
    <d v="2001-06-01T08:56:36"/>
    <s v="Colonial Energy Inc."/>
    <x v="0"/>
    <x v="0"/>
    <x v="0"/>
    <x v="1"/>
    <s v="US Gas Phy Fwd Firm &lt; or = 1Mo "/>
    <s v="US Gas Phy       Transco Z6 NY           02-04Jun01      USD/MM"/>
    <m/>
    <n v="1409"/>
    <x v="0"/>
    <x v="1"/>
    <x v="0"/>
    <n v="3.9"/>
    <s v="VABLAISE"/>
    <s v="VPIMENOV"/>
    <s v="ENA-IM ME NEW YORK"/>
    <x v="8"/>
    <x v="1"/>
    <n v="824160"/>
    <d v="2001-06-02T21:00:00"/>
  </r>
  <r>
    <x v="1"/>
    <x v="1"/>
    <x v="1"/>
    <x v="24"/>
    <n v="2400"/>
    <n v="1326034"/>
    <d v="2001-06-01T08:56:42"/>
    <s v="Aquila Energy Marketing Corporation"/>
    <x v="0"/>
    <x v="0"/>
    <x v="0"/>
    <x v="1"/>
    <s v="US Gas Phy Fwd Firm &lt; or = 1Mo "/>
    <s v="US Gas Phy       Cheyenne Hub            02-04Jun01      USD/MM"/>
    <m/>
    <n v="800"/>
    <x v="0"/>
    <x v="1"/>
    <x v="0"/>
    <n v="2.6"/>
    <s v="JOHNBOYLE"/>
    <s v="JREITME"/>
    <s v="ENA - IM Denver"/>
    <x v="8"/>
    <x v="1"/>
    <n v="824162"/>
    <d v="2001-06-02T21:00:00"/>
  </r>
  <r>
    <x v="1"/>
    <x v="1"/>
    <x v="1"/>
    <x v="24"/>
    <n v="15000"/>
    <n v="1326035"/>
    <d v="2001-06-01T08:56:46"/>
    <s v="Calpine Energy Services, L.P."/>
    <x v="0"/>
    <x v="0"/>
    <x v="0"/>
    <x v="1"/>
    <s v="US Gas Phy Fwd Firm &lt; or = 1Mo "/>
    <s v="US Gas Phy       EPNG SoCal Topk         02-04Jun01      USD/MM"/>
    <m/>
    <n v="5000"/>
    <x v="0"/>
    <x v="1"/>
    <x v="0"/>
    <n v="7.5"/>
    <s v="LREICHEL02"/>
    <s v="JTHOLT"/>
    <s v="ENA - IM West"/>
    <x v="8"/>
    <x v="1"/>
    <n v="824163"/>
    <d v="2001-06-02T21:00:00"/>
  </r>
  <r>
    <x v="1"/>
    <x v="1"/>
    <x v="1"/>
    <x v="24"/>
    <n v="30000"/>
    <n v="1326036"/>
    <d v="2001-06-01T08:56:51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64"/>
    <d v="2001-06-02T21:00:00"/>
  </r>
  <r>
    <x v="1"/>
    <x v="1"/>
    <x v="1"/>
    <x v="24"/>
    <n v="30000"/>
    <n v="1326037"/>
    <d v="2001-06-01T08:57:0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PEGGIALL"/>
    <s v="PMIMS"/>
    <s v="ENA - IM MKT Central CG"/>
    <x v="8"/>
    <x v="1"/>
    <n v="824165"/>
    <d v="2001-06-02T21:00:00"/>
  </r>
  <r>
    <x v="1"/>
    <x v="1"/>
    <x v="0"/>
    <x v="5"/>
    <n v="272600"/>
    <n v="1326038"/>
    <d v="2001-06-01T08:57:03"/>
    <s v="Texaco Natural Gas Inc."/>
    <x v="0"/>
    <x v="0"/>
    <x v="0"/>
    <x v="1"/>
    <s v="US Gas Fin Swap"/>
    <s v="US Gas Daily     HHub                    02-30Jun01      USD/MM"/>
    <m/>
    <n v="9400"/>
    <x v="0"/>
    <x v="1"/>
    <x v="0"/>
    <n v="3.74"/>
    <s v="WARNERTODD"/>
    <s v="PKEAVEY"/>
    <s v="G-DAILY-EST"/>
    <x v="1"/>
    <x v="1"/>
    <s v="VD9183.1"/>
    <d v="2001-06-02T21:00:00"/>
  </r>
  <r>
    <x v="1"/>
    <x v="1"/>
    <x v="1"/>
    <x v="24"/>
    <n v="30000"/>
    <n v="1326039"/>
    <d v="2001-06-01T08:57:08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lwilliams"/>
    <s v="JPARKS"/>
    <s v="ENA-IM WAHA"/>
    <x v="8"/>
    <x v="1"/>
    <n v="824167"/>
    <d v="2001-06-02T21:00:00"/>
  </r>
  <r>
    <x v="1"/>
    <x v="1"/>
    <x v="1"/>
    <x v="24"/>
    <n v="30000"/>
    <n v="1326040"/>
    <d v="2001-06-01T08:57:14"/>
    <s v="Reliant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collins"/>
    <s v="PMIMS"/>
    <s v="ENA - IM MKT Central CG"/>
    <x v="8"/>
    <x v="1"/>
    <n v="824168"/>
    <d v="2001-06-02T21:00:00"/>
  </r>
  <r>
    <x v="1"/>
    <x v="1"/>
    <x v="1"/>
    <x v="24"/>
    <n v="18000"/>
    <n v="1326041"/>
    <d v="2001-06-01T08:57:14"/>
    <s v="ONEOK Energy Marketing and Trading Company, L.P.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BRADCLAUSE"/>
    <s v="JPARKS"/>
    <s v="ENA - IM Katy"/>
    <x v="8"/>
    <x v="1"/>
    <n v="824169"/>
    <d v="2001-06-02T21:00:00"/>
  </r>
  <r>
    <x v="1"/>
    <x v="4"/>
    <x v="0"/>
    <x v="0"/>
    <n v="50000"/>
    <n v="1326042"/>
    <d v="2001-06-01T08:57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rsrsrsrs"/>
    <s v="GWHALLE"/>
    <s v="WTI-GW-NXC2"/>
    <x v="5"/>
    <x v="1"/>
    <n v="111708"/>
    <d v="2001-07-01T00:00:00"/>
  </r>
  <r>
    <x v="1"/>
    <x v="1"/>
    <x v="1"/>
    <x v="24"/>
    <n v="30000"/>
    <n v="1326043"/>
    <d v="2001-06-01T08:57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lwilliams"/>
    <s v="JPARKS"/>
    <s v="ENA-IM WAHA"/>
    <x v="8"/>
    <x v="1"/>
    <n v="824170"/>
    <d v="2001-06-02T21:00:00"/>
  </r>
  <r>
    <x v="0"/>
    <x v="1"/>
    <x v="1"/>
    <x v="11"/>
    <n v="250000"/>
    <n v="1326045"/>
    <d v="2001-06-01T08:57:22"/>
    <s v="Accord Energy Ltd."/>
    <x v="0"/>
    <x v="0"/>
    <x v="0"/>
    <x v="1"/>
    <s v="UK Gas Phy Fwd NBP"/>
    <s v="UK Gas Phy       NBP WkD                 04-08Jun01      p/th"/>
    <m/>
    <n v="50000"/>
    <x v="0"/>
    <x v="5"/>
    <x v="3"/>
    <n v="22.25"/>
    <s v="tommacal"/>
    <s v="MNICHOLA"/>
    <s v="Non Affiliate Gas Book"/>
    <x v="4"/>
    <x v="3"/>
    <n v="105924"/>
    <d v="2001-06-04T21:00:00"/>
  </r>
  <r>
    <x v="1"/>
    <x v="1"/>
    <x v="1"/>
    <x v="24"/>
    <n v="30000"/>
    <n v="1326046"/>
    <d v="2001-06-01T08:57:22"/>
    <s v="Axia Energy, LP"/>
    <x v="0"/>
    <x v="0"/>
    <x v="0"/>
    <x v="1"/>
    <s v="US Gas Phy Fwd Firm &lt; or = 1Mo "/>
    <s v="US Gas Phy       TETCO ELA               02-04Jun01      USD/MM"/>
    <n v="10000"/>
    <m/>
    <x v="0"/>
    <x v="1"/>
    <x v="0"/>
    <n v="3.5249999999999999"/>
    <s v="stratton"/>
    <s v="SPEREIR"/>
    <s v="ENA-IM NE GULF3"/>
    <x v="8"/>
    <x v="1"/>
    <n v="824172"/>
    <d v="2001-06-02T21:00:00"/>
  </r>
  <r>
    <x v="1"/>
    <x v="1"/>
    <x v="1"/>
    <x v="24"/>
    <n v="12000"/>
    <n v="1326044"/>
    <d v="2001-06-01T08:57:22"/>
    <s v="Cokinos Natural Gas Company"/>
    <x v="0"/>
    <x v="0"/>
    <x v="0"/>
    <x v="1"/>
    <s v="US Gas Phy Fwd Firm &lt; or = 1Mo "/>
    <s v="US Gas Phy       NGPL STX                02-04Jun01      USD/MM"/>
    <n v="4000"/>
    <m/>
    <x v="0"/>
    <x v="1"/>
    <x v="0"/>
    <n v="3.5550000000000002"/>
    <s v="ADM90618"/>
    <s v="TDONOHO"/>
    <s v="ENA - IM Central Gulf"/>
    <x v="8"/>
    <x v="1"/>
    <n v="824171"/>
    <d v="2001-06-02T21:00:00"/>
  </r>
  <r>
    <x v="0"/>
    <x v="1"/>
    <x v="1"/>
    <x v="24"/>
    <n v="30000"/>
    <n v="1326047"/>
    <d v="2001-06-01T08:57:23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4173"/>
    <d v="2001-06-02T21:00:00"/>
  </r>
  <r>
    <x v="1"/>
    <x v="1"/>
    <x v="0"/>
    <x v="1"/>
    <n v="155000"/>
    <n v="1326048"/>
    <d v="2001-06-01T08:57:24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855"/>
    <s v="NUITBOHREN"/>
    <s v="JARNOLD"/>
    <s v="NG-Price"/>
    <x v="1"/>
    <x v="1"/>
    <s v="VD9185.1"/>
    <d v="2001-07-01T21:00:00"/>
  </r>
  <r>
    <x v="1"/>
    <x v="1"/>
    <x v="1"/>
    <x v="24"/>
    <n v="4053"/>
    <n v="1326049"/>
    <d v="2001-06-01T08:57:24"/>
    <s v="Miami Valley Resources Inc."/>
    <x v="0"/>
    <x v="0"/>
    <x v="0"/>
    <x v="1"/>
    <s v="US Gas Phy Fwd Firm &lt; or = 1Mo "/>
    <s v="US Gas Phy       TCO Pool                02-04Jun01      USD/MM"/>
    <n v="1351"/>
    <m/>
    <x v="0"/>
    <x v="1"/>
    <x v="0"/>
    <n v="3.7850000000000001"/>
    <s v="ADM72305"/>
    <s v="JHODGE2"/>
    <s v="ENA-IM ME TCO"/>
    <x v="8"/>
    <x v="1"/>
    <n v="824174"/>
    <d v="2001-06-02T21:00:00"/>
  </r>
  <r>
    <x v="1"/>
    <x v="1"/>
    <x v="1"/>
    <x v="24"/>
    <n v="17271"/>
    <n v="1326050"/>
    <d v="2001-06-01T08:57:26"/>
    <s v="Mirant Americas Energy Marketing, L.P."/>
    <x v="0"/>
    <x v="0"/>
    <x v="0"/>
    <x v="1"/>
    <s v="US Gas Phy Fwd Firm &lt; or = 1Mo "/>
    <s v="US Gas Phy       ANR SE Trans            02-04Jun01      USD/MM"/>
    <m/>
    <n v="5757"/>
    <x v="0"/>
    <x v="1"/>
    <x v="0"/>
    <n v="3.5350000000000001"/>
    <s v="TOMSAX01"/>
    <s v="TDONOHO"/>
    <s v="ENA - IM Central Gulf"/>
    <x v="8"/>
    <x v="1"/>
    <n v="824175"/>
    <d v="2001-06-02T21:00:00"/>
  </r>
  <r>
    <x v="1"/>
    <x v="1"/>
    <x v="1"/>
    <x v="24"/>
    <n v="3600"/>
    <n v="1326052"/>
    <d v="2001-06-01T08:57:29"/>
    <s v="ONEOK Energy Marketing and Trading Company, L.P."/>
    <x v="0"/>
    <x v="0"/>
    <x v="0"/>
    <x v="1"/>
    <s v="US Gas Phy Fwd Firm &lt; or = 1Mo "/>
    <s v="US Gas Phy       NGPL NICOR              02-04Jun01      USD/MM"/>
    <n v="1200"/>
    <m/>
    <x v="0"/>
    <x v="1"/>
    <x v="0"/>
    <n v="3.7162000000000002"/>
    <s v="KURTISWOOD"/>
    <s v="PMIMS"/>
    <s v="ENA - IM MKT Central CG"/>
    <x v="8"/>
    <x v="1"/>
    <n v="824177"/>
    <d v="2001-06-02T21:00:00"/>
  </r>
  <r>
    <x v="1"/>
    <x v="1"/>
    <x v="1"/>
    <x v="24"/>
    <n v="15000"/>
    <n v="1326051"/>
    <d v="2001-06-01T08:57:29"/>
    <s v="Midcoast Marketing, Inc."/>
    <x v="0"/>
    <x v="0"/>
    <x v="0"/>
    <x v="1"/>
    <s v="US Gas Phy Fwd Firm &lt; or = 1Mo "/>
    <s v="US Gas Phy       TENN 800                02-04Jun01      USD/MM"/>
    <m/>
    <n v="5000"/>
    <x v="0"/>
    <x v="1"/>
    <x v="0"/>
    <n v="3.5525000000000002"/>
    <s v="STUDMFFN"/>
    <s v="SNEAL"/>
    <s v="ENA-IM NE GULF3"/>
    <x v="8"/>
    <x v="1"/>
    <n v="824176"/>
    <d v="2001-06-02T21:00:00"/>
  </r>
  <r>
    <x v="1"/>
    <x v="1"/>
    <x v="1"/>
    <x v="24"/>
    <n v="15000"/>
    <n v="1326053"/>
    <d v="2001-06-01T08:57:30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7"/>
    <s v="ramcharger"/>
    <s v="JTHOLT"/>
    <s v="ENA - IM West"/>
    <x v="8"/>
    <x v="1"/>
    <n v="824178"/>
    <d v="2001-06-02T21:00:00"/>
  </r>
  <r>
    <x v="1"/>
    <x v="1"/>
    <x v="0"/>
    <x v="1"/>
    <n v="310000"/>
    <n v="1326054"/>
    <d v="2001-06-01T08:57:31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855"/>
    <s v="kamelcan"/>
    <s v="JARNOLD"/>
    <s v="NG-Price"/>
    <x v="1"/>
    <x v="1"/>
    <s v="VD9187.1"/>
    <d v="2001-07-01T21:00:00"/>
  </r>
  <r>
    <x v="1"/>
    <x v="4"/>
    <x v="0"/>
    <x v="0"/>
    <n v="50000"/>
    <n v="1326055"/>
    <d v="2001-06-01T08:5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09"/>
    <d v="2001-07-01T00:00:00"/>
  </r>
  <r>
    <x v="1"/>
    <x v="1"/>
    <x v="1"/>
    <x v="24"/>
    <n v="15000"/>
    <n v="1326056"/>
    <d v="2001-06-01T08:57:36"/>
    <s v="Mirant Americas Energy Marketing, L.P."/>
    <x v="0"/>
    <x v="0"/>
    <x v="0"/>
    <x v="1"/>
    <s v="US Gas Phy Fwd Firm &lt; or = 1Mo "/>
    <s v="US Gas Phy       EPNG Keystone           02-04Jun01      USD/MM"/>
    <m/>
    <n v="5000"/>
    <x v="0"/>
    <x v="1"/>
    <x v="0"/>
    <n v="3.65"/>
    <s v="MARKGRAM01"/>
    <s v="RGAY"/>
    <s v="ENA - IM West"/>
    <x v="8"/>
    <x v="1"/>
    <n v="824179"/>
    <d v="2001-06-02T21:00:00"/>
  </r>
  <r>
    <x v="1"/>
    <x v="1"/>
    <x v="1"/>
    <x v="24"/>
    <n v="15000"/>
    <n v="1326058"/>
    <d v="2001-06-01T08:57:4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7.9"/>
    <s v="EPMELPrdm"/>
    <s v="JTHOLT"/>
    <s v="ENA - IM West"/>
    <x v="8"/>
    <x v="1"/>
    <n v="824181"/>
    <d v="2001-06-02T21:00:00"/>
  </r>
  <r>
    <x v="1"/>
    <x v="1"/>
    <x v="1"/>
    <x v="24"/>
    <n v="15000"/>
    <n v="1326059"/>
    <d v="2001-06-01T08:57:4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62000000000002"/>
    <s v="MIDCONT2"/>
    <s v="PMIMS"/>
    <s v="ENA - IM MKT Central CG"/>
    <x v="8"/>
    <x v="1"/>
    <n v="824182"/>
    <d v="2001-06-02T21:00:00"/>
  </r>
  <r>
    <x v="1"/>
    <x v="1"/>
    <x v="1"/>
    <x v="24"/>
    <n v="30000"/>
    <n v="1326061"/>
    <d v="2001-06-01T08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aepes216"/>
    <s v="RGAY"/>
    <s v="ENA - IM West"/>
    <x v="8"/>
    <x v="1"/>
    <n v="824183"/>
    <d v="2001-06-02T21:00:00"/>
  </r>
  <r>
    <x v="1"/>
    <x v="1"/>
    <x v="1"/>
    <x v="24"/>
    <n v="15000"/>
    <n v="1326062"/>
    <d v="2001-06-01T08:57:5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8.1"/>
    <s v="EPMELPrdm"/>
    <s v="JTHOLT"/>
    <s v="ENA - IM West"/>
    <x v="8"/>
    <x v="1"/>
    <n v="824184"/>
    <d v="2001-06-02T21:00:00"/>
  </r>
  <r>
    <x v="1"/>
    <x v="1"/>
    <x v="1"/>
    <x v="24"/>
    <n v="15000"/>
    <n v="1326065"/>
    <d v="2001-06-01T08:57:55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185"/>
    <d v="2001-06-02T21:00:00"/>
  </r>
  <r>
    <x v="1"/>
    <x v="1"/>
    <x v="1"/>
    <x v="24"/>
    <n v="15000"/>
    <n v="1326067"/>
    <d v="2001-06-01T08:58:05"/>
    <s v="AEP Energy Services, Inc."/>
    <x v="0"/>
    <x v="0"/>
    <x v="0"/>
    <x v="1"/>
    <s v="US Gas Phy Fwd Firm &lt; or = 1Mo "/>
    <s v="US Gas Phy       Waha                    02-04Jun01      USD/MM"/>
    <n v="5000"/>
    <m/>
    <x v="0"/>
    <x v="1"/>
    <x v="0"/>
    <n v="3.52"/>
    <s v="aepes225"/>
    <s v="JPARKS"/>
    <s v="ENA-IM WAHA"/>
    <x v="8"/>
    <x v="1"/>
    <n v="824187"/>
    <d v="2001-06-02T21:00:00"/>
  </r>
  <r>
    <x v="1"/>
    <x v="1"/>
    <x v="1"/>
    <x v="24"/>
    <n v="45000"/>
    <n v="1326066"/>
    <d v="2001-06-01T08:58:05"/>
    <s v="AEP Energy Services, Inc."/>
    <x v="0"/>
    <x v="0"/>
    <x v="0"/>
    <x v="1"/>
    <s v="US Gas Phy Fwd Firm &lt; or = 1Mo "/>
    <s v="US Gas Phy       HeHub                   02-04Jun01      USD/MM"/>
    <n v="15000"/>
    <m/>
    <x v="0"/>
    <x v="1"/>
    <x v="0"/>
    <n v="3.6549999999999998"/>
    <s v="aepes224"/>
    <s v="ARING"/>
    <s v="ENA-IM NE GULF1"/>
    <x v="8"/>
    <x v="1"/>
    <n v="824186"/>
    <d v="2001-06-02T21:00:00"/>
  </r>
  <r>
    <x v="1"/>
    <x v="1"/>
    <x v="1"/>
    <x v="24"/>
    <n v="3735"/>
    <n v="1326068"/>
    <d v="2001-06-01T08:58:07"/>
    <s v="Tiger Natural Gas Inc."/>
    <x v="0"/>
    <x v="0"/>
    <x v="0"/>
    <x v="1"/>
    <s v="US Gas Phy Fwd Firm &lt; or = 1Mo "/>
    <s v="US Gas Phy       ANR SE Gath             02-04Jun01      USD/MM"/>
    <n v="1245"/>
    <m/>
    <x v="0"/>
    <x v="1"/>
    <x v="0"/>
    <n v="3.51"/>
    <s v="ADM31821"/>
    <s v="TDONOHO"/>
    <s v="ENA - IM Central Gulf"/>
    <x v="8"/>
    <x v="1"/>
    <n v="824189"/>
    <d v="2001-06-02T21:00:00"/>
  </r>
  <r>
    <x v="1"/>
    <x v="1"/>
    <x v="1"/>
    <x v="24"/>
    <n v="16500"/>
    <n v="1326069"/>
    <d v="2001-06-01T08:58:09"/>
    <s v="Hess Energy Services Company, LLC"/>
    <x v="0"/>
    <x v="0"/>
    <x v="0"/>
    <x v="1"/>
    <s v="US Gas Phy Fwd Firm &lt; or = 1Mo "/>
    <s v="US Gas Phy       TETCO ELA               02-04Jun01      USD/MM"/>
    <n v="5500"/>
    <m/>
    <x v="0"/>
    <x v="1"/>
    <x v="0"/>
    <n v="3.5150000000000001"/>
    <s v="timriordan"/>
    <s v="SPEREIR"/>
    <s v="ENA-IM NE GULF3"/>
    <x v="8"/>
    <x v="1"/>
    <n v="824190"/>
    <d v="2001-06-02T21:00:00"/>
  </r>
  <r>
    <x v="1"/>
    <x v="1"/>
    <x v="1"/>
    <x v="24"/>
    <n v="15000"/>
    <n v="1326070"/>
    <d v="2001-06-01T08:58:09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650000000000001"/>
    <s v="MARKGRAM01"/>
    <s v="JPARKS"/>
    <s v="ENA - IM Katy"/>
    <x v="8"/>
    <x v="1"/>
    <n v="824191"/>
    <d v="2001-06-02T21:00:00"/>
  </r>
  <r>
    <x v="1"/>
    <x v="1"/>
    <x v="1"/>
    <x v="24"/>
    <n v="15000"/>
    <n v="1326071"/>
    <d v="2001-06-01T08:58:13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1"/>
    <s v="DAVSMITH"/>
    <s v="JTHOLT"/>
    <s v="ENA - IM West"/>
    <x v="8"/>
    <x v="1"/>
    <n v="824192"/>
    <d v="2001-06-02T21:00:00"/>
  </r>
  <r>
    <x v="1"/>
    <x v="1"/>
    <x v="1"/>
    <x v="24"/>
    <n v="15000"/>
    <n v="1326072"/>
    <d v="2001-06-01T08:58:17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193"/>
    <d v="2001-06-02T21:00:00"/>
  </r>
  <r>
    <x v="0"/>
    <x v="1"/>
    <x v="1"/>
    <x v="24"/>
    <n v="15000"/>
    <n v="1326073"/>
    <d v="2001-06-01T08:58:19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2149999999999999"/>
    <s v="rhoughton"/>
    <s v="CCLARK5"/>
    <s v="EC - IM Canada BC"/>
    <x v="8"/>
    <x v="8"/>
    <n v="824194"/>
    <d v="2001-06-02T21:00:00"/>
  </r>
  <r>
    <x v="1"/>
    <x v="1"/>
    <x v="1"/>
    <x v="24"/>
    <n v="13833"/>
    <n v="1326074"/>
    <d v="2001-06-01T08:58:20"/>
    <s v="Avista Energy, Inc."/>
    <x v="0"/>
    <x v="0"/>
    <x v="0"/>
    <x v="1"/>
    <s v="US Gas Phy Fwd Firm &lt; or = 1Mo "/>
    <s v="US Gas Phy       Opal                    02-04Jun01      USD/MM"/>
    <m/>
    <n v="4611"/>
    <x v="0"/>
    <x v="1"/>
    <x v="0"/>
    <n v="2.68"/>
    <s v="stharper"/>
    <s v="SSOUTH"/>
    <s v="ENA - IM West"/>
    <x v="8"/>
    <x v="1"/>
    <n v="824195"/>
    <d v="2001-06-02T21:00:00"/>
  </r>
  <r>
    <x v="1"/>
    <x v="1"/>
    <x v="1"/>
    <x v="24"/>
    <n v="15000"/>
    <n v="1326075"/>
    <d v="2001-06-01T08:58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4196"/>
    <d v="2001-06-02T21:00:00"/>
  </r>
  <r>
    <x v="1"/>
    <x v="1"/>
    <x v="1"/>
    <x v="24"/>
    <n v="1500"/>
    <n v="1326076"/>
    <d v="2001-06-01T08:58:23"/>
    <s v="BP Energy Company"/>
    <x v="0"/>
    <x v="0"/>
    <x v="0"/>
    <x v="1"/>
    <s v="US Gas Phy Fwd Firm &lt; or = 1Mo "/>
    <s v="US Gas Phy       Dom SP TT               02-04Jun01      USD/MM"/>
    <n v="500"/>
    <m/>
    <x v="0"/>
    <x v="1"/>
    <x v="0"/>
    <n v="3.855"/>
    <s v="ADM05933"/>
    <s v="SHENDRI"/>
    <s v="ENA-IM ME CNG"/>
    <x v="8"/>
    <x v="1"/>
    <n v="824197"/>
    <d v="2001-06-02T21:00:00"/>
  </r>
  <r>
    <x v="1"/>
    <x v="1"/>
    <x v="1"/>
    <x v="24"/>
    <n v="15000"/>
    <n v="1326077"/>
    <d v="2001-06-01T08:58:25"/>
    <s v="Hess Energy Services Company, LLC"/>
    <x v="0"/>
    <x v="0"/>
    <x v="0"/>
    <x v="1"/>
    <s v="US Gas Phy Fwd Firm &lt; or = 1Mo "/>
    <s v="US Gas Phy       TETCO WLA               02-04Jun01      USD/MM"/>
    <n v="5000"/>
    <m/>
    <x v="0"/>
    <x v="1"/>
    <x v="0"/>
    <n v="3.5049999999999999"/>
    <s v="timriordan"/>
    <s v="SPEREIR"/>
    <s v="ENA-IM NE GULF3"/>
    <x v="8"/>
    <x v="1"/>
    <n v="824198"/>
    <d v="2001-06-02T21:00:00"/>
  </r>
  <r>
    <x v="1"/>
    <x v="1"/>
    <x v="0"/>
    <x v="1"/>
    <n v="155000"/>
    <n v="1326078"/>
    <d v="2001-06-01T08:58:27"/>
    <s v="Williams Energy Marketing &amp; Trading Company"/>
    <x v="0"/>
    <x v="0"/>
    <x v="0"/>
    <x v="1"/>
    <s v="US Gas Fin BasisSwap"/>
    <s v="US Gas Basis     NGI SoCal               Jul01           USD/MM"/>
    <m/>
    <n v="5000"/>
    <x v="0"/>
    <x v="1"/>
    <x v="0"/>
    <n v="6"/>
    <s v="bigzeke1"/>
    <s v="KHOLST"/>
    <s v="FT-West"/>
    <x v="1"/>
    <x v="1"/>
    <s v="VD9192.1"/>
    <d v="2001-07-01T21:00:00"/>
  </r>
  <r>
    <x v="1"/>
    <x v="1"/>
    <x v="1"/>
    <x v="24"/>
    <n v="11400"/>
    <n v="1326079"/>
    <d v="2001-06-01T08:58:28"/>
    <s v="Aquila Energy Marketing Corporation"/>
    <x v="0"/>
    <x v="0"/>
    <x v="0"/>
    <x v="1"/>
    <s v="US Gas Phy Fwd Firm &lt; or = 1Mo "/>
    <s v="US Gas Phy       NGPL NICOR              02-04Jun01      USD/MM"/>
    <n v="3800"/>
    <m/>
    <x v="0"/>
    <x v="1"/>
    <x v="0"/>
    <n v="3.7162000000000002"/>
    <s v="benharner"/>
    <s v="PMIMS"/>
    <s v="ENA - IM MKT Central CG"/>
    <x v="8"/>
    <x v="1"/>
    <n v="824199"/>
    <d v="2001-06-02T21:00:00"/>
  </r>
  <r>
    <x v="1"/>
    <x v="1"/>
    <x v="1"/>
    <x v="24"/>
    <n v="15000"/>
    <n v="1326080"/>
    <d v="2001-06-01T08:58:29"/>
    <s v="EnergyUSA-TPC Corp."/>
    <x v="0"/>
    <x v="0"/>
    <x v="0"/>
    <x v="1"/>
    <s v="US Gas Phy Fwd Firm &lt; or = 1Mo "/>
    <s v="US Gas Phy       TENN 800                02-04Jun01      USD/MM"/>
    <m/>
    <n v="5000"/>
    <x v="0"/>
    <x v="1"/>
    <x v="0"/>
    <n v="3.5425"/>
    <s v="jgriffiths"/>
    <s v="SNEAL"/>
    <s v="ENA-IM NE GULF3"/>
    <x v="8"/>
    <x v="1"/>
    <n v="824200"/>
    <d v="2001-06-02T21:00:00"/>
  </r>
  <r>
    <x v="1"/>
    <x v="1"/>
    <x v="1"/>
    <x v="24"/>
    <n v="45000"/>
    <n v="1326081"/>
    <d v="2001-06-01T08:58:30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5"/>
    <s v="jayknobl"/>
    <s v="ARING"/>
    <s v="ENA-IM NE GULF1"/>
    <x v="8"/>
    <x v="1"/>
    <n v="824201"/>
    <d v="2001-06-02T21:00:00"/>
  </r>
  <r>
    <x v="1"/>
    <x v="1"/>
    <x v="1"/>
    <x v="24"/>
    <n v="30000"/>
    <n v="1326083"/>
    <d v="2001-06-01T08:58:37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202"/>
    <d v="2001-06-02T21:00:00"/>
  </r>
  <r>
    <x v="1"/>
    <x v="1"/>
    <x v="0"/>
    <x v="5"/>
    <n v="290000"/>
    <n v="1326084"/>
    <d v="2001-06-01T08:58:39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"/>
    <s v="aepes222"/>
    <s v="PKEAVEY"/>
    <s v="G-DAILY-EST"/>
    <x v="1"/>
    <x v="1"/>
    <s v="VD9194.1"/>
    <d v="2001-06-02T21:00:00"/>
  </r>
  <r>
    <x v="1"/>
    <x v="2"/>
    <x v="1"/>
    <x v="8"/>
    <n v="4600"/>
    <n v="1326085"/>
    <d v="2001-06-01T08:58:40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478.1"/>
    <d v="2001-10-01T14:12:00"/>
  </r>
  <r>
    <x v="1"/>
    <x v="1"/>
    <x v="1"/>
    <x v="24"/>
    <n v="13500"/>
    <n v="1326086"/>
    <d v="2001-06-01T08:58:40"/>
    <s v="Colonial Energy Inc."/>
    <x v="0"/>
    <x v="0"/>
    <x v="0"/>
    <x v="1"/>
    <s v="US Gas Phy Fwd Firm &lt; or = 1Mo "/>
    <s v="US Gas Phy       Dom SP TT               02-04Jun01      USD/MM"/>
    <n v="4500"/>
    <m/>
    <x v="0"/>
    <x v="1"/>
    <x v="0"/>
    <n v="3.855"/>
    <s v="BRIANKELLY"/>
    <s v="SHENDRI"/>
    <s v="ENA-IM ME CNG"/>
    <x v="8"/>
    <x v="1"/>
    <n v="824204"/>
    <d v="2001-06-02T21:00:00"/>
  </r>
  <r>
    <x v="1"/>
    <x v="1"/>
    <x v="1"/>
    <x v="24"/>
    <n v="30000"/>
    <n v="1326087"/>
    <d v="2001-06-01T08:58:4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8"/>
    <s v="aepes215"/>
    <s v="ARING"/>
    <s v="ENA-IM NE GULF1"/>
    <x v="8"/>
    <x v="1"/>
    <n v="824206"/>
    <d v="2001-06-02T21:00:00"/>
  </r>
  <r>
    <x v="1"/>
    <x v="1"/>
    <x v="1"/>
    <x v="24"/>
    <n v="60000"/>
    <n v="1326088"/>
    <d v="2001-06-01T08:58:45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jkippels01"/>
    <s v="JHODGE2"/>
    <s v="ENA-IM ME TCO"/>
    <x v="8"/>
    <x v="1"/>
    <n v="824205"/>
    <d v="2001-06-02T21:00:00"/>
  </r>
  <r>
    <x v="1"/>
    <x v="1"/>
    <x v="1"/>
    <x v="24"/>
    <n v="15000"/>
    <n v="1326089"/>
    <d v="2001-06-01T08:58:47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scallender"/>
    <s v="TDONOHO"/>
    <s v="ENA - IM Central Gulf"/>
    <x v="8"/>
    <x v="1"/>
    <n v="824207"/>
    <d v="2001-06-02T21:00:00"/>
  </r>
  <r>
    <x v="1"/>
    <x v="1"/>
    <x v="1"/>
    <x v="24"/>
    <n v="8811"/>
    <n v="1326090"/>
    <d v="2001-06-01T08:58:48"/>
    <s v="Sempra Energy Trading Corp."/>
    <x v="0"/>
    <x v="0"/>
    <x v="0"/>
    <x v="1"/>
    <s v="US Gas Phy Fwd Firm &lt; or = 1Mo "/>
    <s v="US Gas Phy       Transco Z6 NY           02-04Jun01      USD/MM"/>
    <n v="2937"/>
    <m/>
    <x v="0"/>
    <x v="1"/>
    <x v="0"/>
    <n v="3.86"/>
    <s v="shawnmaz"/>
    <s v="VPIMENOV"/>
    <s v="ENA-IM ME NEW YORK"/>
    <x v="8"/>
    <x v="1"/>
    <n v="824208"/>
    <d v="2001-06-02T21:00:00"/>
  </r>
  <r>
    <x v="1"/>
    <x v="1"/>
    <x v="0"/>
    <x v="1"/>
    <n v="620000"/>
    <n v="1326091"/>
    <d v="2001-06-01T08:58:49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55"/>
    <s v="johncasey1"/>
    <s v="JARNOLD"/>
    <s v="NG-Price"/>
    <x v="1"/>
    <x v="1"/>
    <s v="VD9195.1"/>
    <d v="2001-07-01T21:00:00"/>
  </r>
  <r>
    <x v="1"/>
    <x v="1"/>
    <x v="1"/>
    <x v="24"/>
    <n v="15000"/>
    <n v="1326092"/>
    <d v="2001-06-01T08:58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4209"/>
    <d v="2001-06-02T21:00:00"/>
  </r>
  <r>
    <x v="1"/>
    <x v="1"/>
    <x v="1"/>
    <x v="24"/>
    <n v="30000"/>
    <n v="1326093"/>
    <d v="2001-06-01T08:58:54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5"/>
    <s v="ADM48146"/>
    <s v="ARING"/>
    <s v="ENA-IM NE GULF1"/>
    <x v="8"/>
    <x v="1"/>
    <n v="824210"/>
    <d v="2001-06-02T21:00:00"/>
  </r>
  <r>
    <x v="1"/>
    <x v="1"/>
    <x v="1"/>
    <x v="24"/>
    <n v="12000"/>
    <n v="1326095"/>
    <d v="2001-06-01T08:58:58"/>
    <s v="CMS Marketing, Services and Trading Company"/>
    <x v="0"/>
    <x v="0"/>
    <x v="0"/>
    <x v="1"/>
    <s v="US Gas Phy Fwd Firm &lt; or = 1Mo "/>
    <s v="US Gas Phy       Trunkline WLA           02-04Jun01      USD/MM"/>
    <n v="4000"/>
    <m/>
    <x v="0"/>
    <x v="1"/>
    <x v="0"/>
    <n v="3.5449999999999999"/>
    <s v="MELISSA1"/>
    <s v="TDONOHO"/>
    <s v="ENA - IM Central Gulf"/>
    <x v="8"/>
    <x v="1"/>
    <n v="824212"/>
    <d v="2001-06-02T21:00:00"/>
  </r>
  <r>
    <x v="1"/>
    <x v="1"/>
    <x v="1"/>
    <x v="24"/>
    <n v="30000"/>
    <n v="1326094"/>
    <d v="2001-06-01T08:58:58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175000000000001"/>
    <s v="EASTDESK7"/>
    <s v="SNEAL"/>
    <s v="ENA-IM NE GULF3"/>
    <x v="8"/>
    <x v="1"/>
    <n v="824211"/>
    <d v="2001-06-02T21:00:00"/>
  </r>
  <r>
    <x v="1"/>
    <x v="1"/>
    <x v="1"/>
    <x v="24"/>
    <n v="15000"/>
    <n v="1326096"/>
    <d v="2001-06-01T08:58:59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"/>
    <s v="KFLOVELESS"/>
    <s v="TDONOHO"/>
    <s v="ENA - IM Central Gulf"/>
    <x v="8"/>
    <x v="1"/>
    <n v="824213"/>
    <d v="2001-06-02T21:00:00"/>
  </r>
  <r>
    <x v="1"/>
    <x v="1"/>
    <x v="0"/>
    <x v="1"/>
    <n v="77500"/>
    <n v="1326097"/>
    <d v="2001-06-01T08:59:01"/>
    <s v="CMS Marketing, Services and Trading Company"/>
    <x v="0"/>
    <x v="0"/>
    <x v="0"/>
    <x v="1"/>
    <s v="US Gas Fin Swap"/>
    <s v="US Gas Swap      Nymex                   Jul01           USD/MM"/>
    <n v="2500"/>
    <m/>
    <x v="0"/>
    <x v="1"/>
    <x v="0"/>
    <n v="3.85"/>
    <s v="CRABTREE"/>
    <s v="JARNOLD"/>
    <s v="NG-Price"/>
    <x v="1"/>
    <x v="1"/>
    <s v="VD9197.1"/>
    <d v="2001-07-01T21:00:00"/>
  </r>
  <r>
    <x v="1"/>
    <x v="1"/>
    <x v="1"/>
    <x v="24"/>
    <n v="15000"/>
    <n v="1326099"/>
    <d v="2001-06-01T08:59:02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6"/>
    <s v="wwarburton"/>
    <s v="JREITME"/>
    <s v="ENA - IM Denver"/>
    <x v="8"/>
    <x v="1"/>
    <n v="824215"/>
    <d v="2001-06-02T21:00:00"/>
  </r>
  <r>
    <x v="1"/>
    <x v="1"/>
    <x v="1"/>
    <x v="24"/>
    <n v="30000"/>
    <n v="1326098"/>
    <d v="2001-06-01T08:59:02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PEGGIALL"/>
    <s v="PMIMS"/>
    <s v="ENA - IM MKT Central CG"/>
    <x v="8"/>
    <x v="1"/>
    <n v="824214"/>
    <d v="2001-06-02T21:00:00"/>
  </r>
  <r>
    <x v="1"/>
    <x v="1"/>
    <x v="1"/>
    <x v="24"/>
    <n v="30000"/>
    <n v="1326101"/>
    <d v="2001-06-01T08:59:04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WGRDANFOX"/>
    <s v="RGAY"/>
    <s v="ENA - IM West"/>
    <x v="8"/>
    <x v="1"/>
    <n v="824218"/>
    <d v="2001-06-02T21:00:00"/>
  </r>
  <r>
    <x v="1"/>
    <x v="1"/>
    <x v="1"/>
    <x v="24"/>
    <n v="30000"/>
    <n v="1326100"/>
    <d v="2001-06-01T08:59:04"/>
    <s v="Axia Energy, LP"/>
    <x v="0"/>
    <x v="0"/>
    <x v="0"/>
    <x v="1"/>
    <s v="US Gas Phy Fwd Firm &lt; or = 1Mo "/>
    <s v="US Gas Phy       TETCO M3                02-04Jun01      USD/MM"/>
    <m/>
    <n v="10000"/>
    <x v="0"/>
    <x v="1"/>
    <x v="0"/>
    <n v="3.8849999999999998"/>
    <s v="stratton"/>
    <s v="VPIMENOV"/>
    <s v="ENA-IM ME NEW YORK"/>
    <x v="8"/>
    <x v="1"/>
    <n v="824216"/>
    <d v="2001-06-02T21:00:00"/>
  </r>
  <r>
    <x v="1"/>
    <x v="1"/>
    <x v="0"/>
    <x v="1"/>
    <n v="542500"/>
    <n v="1326102"/>
    <d v="2001-06-01T08:59:05"/>
    <s v="Sempra Energy Trading Corp."/>
    <x v="0"/>
    <x v="0"/>
    <x v="0"/>
    <x v="1"/>
    <s v="US Gas Fin Swap"/>
    <s v="US Gas Swap      Nymex                   Jul01           USD/MM"/>
    <n v="17500"/>
    <m/>
    <x v="0"/>
    <x v="1"/>
    <x v="0"/>
    <n v="3.85"/>
    <s v="RICKERSB"/>
    <s v="JARNOLD"/>
    <s v="NG-Price"/>
    <x v="1"/>
    <x v="1"/>
    <s v="VD9198.1"/>
    <d v="2001-07-01T21:00:00"/>
  </r>
  <r>
    <x v="1"/>
    <x v="1"/>
    <x v="1"/>
    <x v="24"/>
    <n v="30000"/>
    <n v="1326103"/>
    <d v="2001-06-01T08:59:05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2"/>
    <s v="EASTDESK7"/>
    <s v="SNEAL"/>
    <s v="ENA-IM NE GULF3"/>
    <x v="8"/>
    <x v="1"/>
    <n v="824217"/>
    <d v="2001-06-02T21:00:00"/>
  </r>
  <r>
    <x v="1"/>
    <x v="1"/>
    <x v="1"/>
    <x v="24"/>
    <n v="75000"/>
    <n v="1326105"/>
    <d v="2001-06-01T08:59:08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5"/>
    <s v="berginpat2"/>
    <s v="ARING"/>
    <s v="ENA-IM NE GULF1"/>
    <x v="8"/>
    <x v="1"/>
    <n v="824220"/>
    <d v="2001-06-02T21:00:00"/>
  </r>
  <r>
    <x v="1"/>
    <x v="1"/>
    <x v="1"/>
    <x v="24"/>
    <n v="15000"/>
    <n v="1326104"/>
    <d v="2001-06-01T08:59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6"/>
    <s v="bbharleyp"/>
    <s v="JPARKS"/>
    <s v="ENA - IM Katy"/>
    <x v="8"/>
    <x v="1"/>
    <n v="824219"/>
    <d v="2001-06-02T21:00:00"/>
  </r>
  <r>
    <x v="1"/>
    <x v="1"/>
    <x v="1"/>
    <x v="24"/>
    <n v="30000"/>
    <n v="1326106"/>
    <d v="2001-06-01T08:59:10"/>
    <s v="Dynegy Marketing and Trade"/>
    <x v="0"/>
    <x v="0"/>
    <x v="0"/>
    <x v="1"/>
    <s v="US Gas Phy Fwd Firm &lt; or = 1Mo "/>
    <s v="US Gas Phy       APC/VPC WillCo          02-04Jun01      USD/MM"/>
    <n v="10000"/>
    <m/>
    <x v="0"/>
    <x v="1"/>
    <x v="0"/>
    <n v="3.7187000000000001"/>
    <s v="MAXFIELD"/>
    <s v="PMIMS"/>
    <s v="ENA - IM MKT Central CG"/>
    <x v="8"/>
    <x v="1"/>
    <n v="824221"/>
    <d v="2001-06-02T21:00:00"/>
  </r>
  <r>
    <x v="1"/>
    <x v="2"/>
    <x v="1"/>
    <x v="21"/>
    <n v="2950"/>
    <n v="1326108"/>
    <d v="2001-06-01T08:59:11"/>
    <s v="American Electric Power Service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aepsvc133"/>
    <s v="DDAVIS"/>
    <s v="LT-New England"/>
    <x v="7"/>
    <x v="7"/>
    <n v="629479.1"/>
    <d v="2002-01-01T17:11:00"/>
  </r>
  <r>
    <x v="1"/>
    <x v="1"/>
    <x v="1"/>
    <x v="24"/>
    <n v="5910"/>
    <n v="1326107"/>
    <d v="2001-06-01T08:59:11"/>
    <s v="TransCanada Energy Marketing USA, Inc."/>
    <x v="0"/>
    <x v="0"/>
    <x v="0"/>
    <x v="1"/>
    <s v="US Gas Phy Fwd Firm &lt; or = 1Mo "/>
    <s v="US Gas Phy       Chi Peoples             02-04Jun01      USD/MM"/>
    <n v="1970"/>
    <m/>
    <x v="0"/>
    <x v="1"/>
    <x v="0"/>
    <n v="3.6911999999999998"/>
    <s v="tracyschwa"/>
    <s v="PMIMS"/>
    <s v="ENA - IM MKT Central CG"/>
    <x v="8"/>
    <x v="1"/>
    <n v="824222"/>
    <d v="2001-06-02T21:00:00"/>
  </r>
  <r>
    <x v="1"/>
    <x v="1"/>
    <x v="1"/>
    <x v="24"/>
    <n v="75000"/>
    <n v="1326109"/>
    <d v="2001-06-01T08:59:12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6"/>
    <s v="berginpat2"/>
    <s v="ARING"/>
    <s v="ENA-IM NE GULF1"/>
    <x v="8"/>
    <x v="1"/>
    <n v="824223"/>
    <d v="2001-06-02T21:00:00"/>
  </r>
  <r>
    <x v="0"/>
    <x v="1"/>
    <x v="1"/>
    <x v="5"/>
    <n v="290000"/>
    <n v="1326110"/>
    <d v="2001-06-01T08:59:14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224"/>
    <d v="2001-06-02T21:00:00"/>
  </r>
  <r>
    <x v="1"/>
    <x v="1"/>
    <x v="0"/>
    <x v="1"/>
    <n v="620000"/>
    <n v="1326112"/>
    <d v="2001-06-01T08:59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55"/>
    <s v="EPMELPjrc"/>
    <s v="JARNOLD"/>
    <s v="NG-Price"/>
    <x v="1"/>
    <x v="1"/>
    <s v="VD9199.1"/>
    <d v="2001-07-01T21:00:00"/>
  </r>
  <r>
    <x v="1"/>
    <x v="1"/>
    <x v="1"/>
    <x v="24"/>
    <n v="15000"/>
    <n v="1326111"/>
    <d v="2001-06-01T08:59:17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kendalleas"/>
    <s v="JWILLI13"/>
    <s v="ENA - IM Mkt Central MICH"/>
    <x v="8"/>
    <x v="1"/>
    <n v="824225"/>
    <d v="2001-06-02T21:00:00"/>
  </r>
  <r>
    <x v="0"/>
    <x v="1"/>
    <x v="1"/>
    <x v="24"/>
    <n v="30000"/>
    <n v="1326113"/>
    <d v="2001-06-01T08:59:2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226"/>
    <d v="2001-06-02T21:00:00"/>
  </r>
  <r>
    <x v="1"/>
    <x v="1"/>
    <x v="0"/>
    <x v="1"/>
    <n v="77500"/>
    <n v="1326114"/>
    <d v="2001-06-01T08:59:24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5"/>
    <s v="ADM90030"/>
    <s v="JARNOLD"/>
    <s v="NG-Price"/>
    <x v="1"/>
    <x v="1"/>
    <s v="VD9200.1"/>
    <d v="2001-07-01T21:00:00"/>
  </r>
  <r>
    <x v="0"/>
    <x v="1"/>
    <x v="1"/>
    <x v="0"/>
    <n v="5000"/>
    <n v="1326116"/>
    <d v="2001-06-01T08:59:2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4227"/>
    <d v="2001-06-01T21:00:00"/>
  </r>
  <r>
    <x v="1"/>
    <x v="1"/>
    <x v="1"/>
    <x v="24"/>
    <n v="30000"/>
    <n v="1326117"/>
    <d v="2001-06-01T08:59:27"/>
    <s v="Aquila Energy Marketing Corporation"/>
    <x v="0"/>
    <x v="0"/>
    <x v="0"/>
    <x v="1"/>
    <s v="US Gas Phy Fwd Firm &lt; or = 1Mo "/>
    <s v="US Gas Phy       TranscoZ6NNY            02-04Jun01      USD/MM"/>
    <m/>
    <n v="10000"/>
    <x v="0"/>
    <x v="1"/>
    <x v="0"/>
    <n v="3.855"/>
    <s v="LANCEMCW"/>
    <s v="VPIMENOV"/>
    <s v="ENA-IM ME NEW YORK"/>
    <x v="8"/>
    <x v="1"/>
    <n v="824228"/>
    <d v="2001-06-02T21:00:00"/>
  </r>
  <r>
    <x v="1"/>
    <x v="1"/>
    <x v="0"/>
    <x v="1"/>
    <n v="155000"/>
    <n v="1326118"/>
    <d v="2001-06-01T08:59:28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"/>
    <s v="kamelcan"/>
    <s v="JARNOLD"/>
    <s v="NG-Price"/>
    <x v="1"/>
    <x v="1"/>
    <s v="VD9202.1"/>
    <d v="2001-07-01T21:00:00"/>
  </r>
  <r>
    <x v="1"/>
    <x v="1"/>
    <x v="0"/>
    <x v="1"/>
    <n v="387500"/>
    <n v="1326121"/>
    <d v="2001-06-01T08:59:31"/>
    <s v="Texaco Natural Gas Inc."/>
    <x v="0"/>
    <x v="0"/>
    <x v="0"/>
    <x v="1"/>
    <s v="US Gas Fin Swap"/>
    <s v="US Gas Swap      Nymex                   Jul01           USD/MM"/>
    <n v="12500"/>
    <m/>
    <x v="0"/>
    <x v="1"/>
    <x v="0"/>
    <n v="3.85"/>
    <s v="WARNERTODD"/>
    <s v="JARNOLD"/>
    <s v="NG-Price"/>
    <x v="1"/>
    <x v="1"/>
    <s v="VD9203.1"/>
    <d v="2001-07-01T21:00:00"/>
  </r>
  <r>
    <x v="1"/>
    <x v="1"/>
    <x v="1"/>
    <x v="24"/>
    <n v="15000"/>
    <n v="1326119"/>
    <d v="2001-06-01T08:59:31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kendalleas"/>
    <s v="JWILLI13"/>
    <s v="ENA - IM Mkt Central MICH"/>
    <x v="8"/>
    <x v="1"/>
    <n v="824229"/>
    <d v="2001-06-02T21:00:00"/>
  </r>
  <r>
    <x v="1"/>
    <x v="2"/>
    <x v="1"/>
    <x v="0"/>
    <n v="50"/>
    <n v="1326120"/>
    <d v="2001-06-01T08:59:31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6.45"/>
    <s v="RSandherr"/>
    <s v="JQUENET"/>
    <s v="ST-PJM"/>
    <x v="7"/>
    <x v="7"/>
    <n v="629480.1"/>
    <d v="2001-06-04T21:00:00"/>
  </r>
  <r>
    <x v="1"/>
    <x v="1"/>
    <x v="1"/>
    <x v="24"/>
    <n v="11373"/>
    <n v="1326123"/>
    <d v="2001-06-01T08:59:34"/>
    <s v="Tenaska Marketing Ventures"/>
    <x v="0"/>
    <x v="0"/>
    <x v="0"/>
    <x v="1"/>
    <s v="US Gas Phy Fwd Firm &lt; or = 1Mo "/>
    <s v="US Gas Phy       NGPL TxOkGCPool         02-04Jun01      USD/MM"/>
    <n v="3791"/>
    <m/>
    <x v="0"/>
    <x v="1"/>
    <x v="0"/>
    <n v="3.59"/>
    <s v="TMVJDG01"/>
    <s v="TDONOHO"/>
    <s v="ENA - IM Central Gulf"/>
    <x v="8"/>
    <x v="1"/>
    <n v="824231"/>
    <d v="2001-06-02T21:00:00"/>
  </r>
  <r>
    <x v="1"/>
    <x v="1"/>
    <x v="0"/>
    <x v="15"/>
    <n v="1825000"/>
    <n v="1326124"/>
    <d v="2001-06-01T08:59:36"/>
    <s v="Dynegy Canada Inc."/>
    <x v="0"/>
    <x v="0"/>
    <x v="0"/>
    <x v="1"/>
    <s v="US Gas Fin Swap"/>
    <s v="US Gas Swap      Nymex                   Jan-Dec02       USD/MM"/>
    <n v="5000"/>
    <m/>
    <x v="0"/>
    <x v="1"/>
    <x v="0"/>
    <n v="3.96"/>
    <s v="NGC12345"/>
    <s v="JARNOLD"/>
    <s v="NG-Price"/>
    <x v="1"/>
    <x v="1"/>
    <s v="VD9204.1"/>
    <d v="2002-01-01T21:00:00"/>
  </r>
  <r>
    <x v="0"/>
    <x v="1"/>
    <x v="1"/>
    <x v="24"/>
    <n v="30000"/>
    <n v="1326125"/>
    <d v="2001-06-01T08:59:37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500000000000004"/>
    <s v="craigwest"/>
    <s v="RWATT"/>
    <s v="EC-IM Canada West"/>
    <x v="8"/>
    <x v="8"/>
    <n v="824232"/>
    <d v="2001-06-01T21:00:00"/>
  </r>
  <r>
    <x v="1"/>
    <x v="1"/>
    <x v="1"/>
    <x v="24"/>
    <n v="30000"/>
    <n v="1326126"/>
    <d v="2001-06-01T08:59:38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36999999999998"/>
    <s v="ADM83303"/>
    <s v="PMIMS"/>
    <s v="ENA - IM MKT Central CG"/>
    <x v="8"/>
    <x v="1"/>
    <n v="824233"/>
    <d v="2001-06-02T21:00:00"/>
  </r>
  <r>
    <x v="1"/>
    <x v="1"/>
    <x v="1"/>
    <x v="24"/>
    <n v="15000"/>
    <n v="1326127"/>
    <d v="2001-06-01T08:59:41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"/>
    <s v="BRADCLAUSE"/>
    <s v="JPARKS"/>
    <s v="ENA - IM Katy"/>
    <x v="8"/>
    <x v="1"/>
    <n v="824234"/>
    <d v="2001-06-02T21:00:00"/>
  </r>
  <r>
    <x v="0"/>
    <x v="1"/>
    <x v="1"/>
    <x v="0"/>
    <n v="5000"/>
    <n v="1326130"/>
    <d v="2001-06-01T08:59:45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NORTHTRA"/>
    <s v="RWATT"/>
    <s v="EC-IM Canada West"/>
    <x v="8"/>
    <x v="8"/>
    <n v="824235"/>
    <d v="2001-06-01T21:00:00"/>
  </r>
  <r>
    <x v="1"/>
    <x v="1"/>
    <x v="1"/>
    <x v="24"/>
    <n v="27570"/>
    <n v="1326131"/>
    <d v="2001-06-01T08:59:50"/>
    <s v="Wisconsin Gas Company"/>
    <x v="0"/>
    <x v="0"/>
    <x v="0"/>
    <x v="1"/>
    <s v="US Gas Phy Fwd Firm &lt; or = 1Mo "/>
    <s v="US Gas Phy       NGPL LA Pool            02-04Jun01      USD/MM"/>
    <m/>
    <n v="9190"/>
    <x v="0"/>
    <x v="1"/>
    <x v="0"/>
    <n v="3.605"/>
    <s v="RBartlow99"/>
    <s v="TDONOHO"/>
    <s v="ENA - IM Central Gulf"/>
    <x v="8"/>
    <x v="1"/>
    <n v="824236"/>
    <d v="2001-06-02T21:00:00"/>
  </r>
  <r>
    <x v="1"/>
    <x v="4"/>
    <x v="0"/>
    <x v="0"/>
    <n v="50000"/>
    <n v="1326132"/>
    <d v="2001-06-01T08:59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DOMESTIC1"/>
    <s v="GWHALLE"/>
    <s v="WTI-GW-NXC2"/>
    <x v="5"/>
    <x v="1"/>
    <n v="111711"/>
    <d v="2001-07-01T00:00:00"/>
  </r>
  <r>
    <x v="1"/>
    <x v="1"/>
    <x v="0"/>
    <x v="1"/>
    <n v="620000"/>
    <n v="1326133"/>
    <d v="2001-06-01T08:59:51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5"/>
    <s v="shawnmaz"/>
    <s v="JARNOLD"/>
    <s v="NG-Price"/>
    <x v="1"/>
    <x v="1"/>
    <s v="VD9206.1"/>
    <d v="2001-07-01T21:00:00"/>
  </r>
  <r>
    <x v="1"/>
    <x v="2"/>
    <x v="1"/>
    <x v="0"/>
    <n v="50"/>
    <n v="1326135"/>
    <d v="2001-06-01T08:59:56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4"/>
    <s v="cmcnally"/>
    <s v="JQUENET"/>
    <s v="ST-PJM"/>
    <x v="7"/>
    <x v="7"/>
    <n v="629481.1"/>
    <d v="2001-06-04T21:00:00"/>
  </r>
  <r>
    <x v="1"/>
    <x v="1"/>
    <x v="1"/>
    <x v="24"/>
    <n v="30000"/>
    <n v="1326134"/>
    <d v="2001-06-01T08:59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24999999999999"/>
    <s v="aepes206"/>
    <s v="PMIMS"/>
    <s v="ENA - IM MKT Central CG"/>
    <x v="8"/>
    <x v="1"/>
    <n v="824238"/>
    <d v="2001-06-02T21:00:00"/>
  </r>
  <r>
    <x v="1"/>
    <x v="1"/>
    <x v="0"/>
    <x v="1"/>
    <n v="620000"/>
    <n v="1326136"/>
    <d v="2001-06-01T09:00:01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55"/>
    <s v="MICWHITE"/>
    <s v="JARNOLD"/>
    <s v="NG-Price"/>
    <x v="1"/>
    <x v="1"/>
    <s v="VD9209.1"/>
    <d v="2001-07-01T21:00:00"/>
  </r>
  <r>
    <x v="1"/>
    <x v="1"/>
    <x v="0"/>
    <x v="1"/>
    <n v="620000"/>
    <n v="1326137"/>
    <d v="2001-06-01T09:00:03"/>
    <s v="Cargill Energy, a division of Cargill, Incorporated"/>
    <x v="0"/>
    <x v="0"/>
    <x v="0"/>
    <x v="1"/>
    <s v="US Gas Fin BasisSwap"/>
    <s v="US Gas Basis     HSC                     Oct01           USD/MM"/>
    <n v="20000"/>
    <m/>
    <x v="0"/>
    <x v="1"/>
    <x v="0"/>
    <n v="7.4999999999999997E-3"/>
    <s v="ADM90884"/>
    <s v="EBASS"/>
    <s v="FT-Texas"/>
    <x v="1"/>
    <x v="1"/>
    <s v="VD9208.1"/>
    <d v="2001-10-01T00:00:00"/>
  </r>
  <r>
    <x v="1"/>
    <x v="1"/>
    <x v="1"/>
    <x v="24"/>
    <n v="15000"/>
    <n v="1326140"/>
    <d v="2001-06-01T09:00:06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9"/>
    <s v="MICKELSON1"/>
    <s v="SSOUTH"/>
    <s v="ENA - IM West"/>
    <x v="8"/>
    <x v="1"/>
    <n v="824241"/>
    <d v="2001-06-02T21:00:00"/>
  </r>
  <r>
    <x v="1"/>
    <x v="1"/>
    <x v="1"/>
    <x v="24"/>
    <n v="30000"/>
    <n v="1326138"/>
    <d v="2001-06-01T09:00:0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8"/>
    <s v="aepes224"/>
    <s v="VPIMENOV"/>
    <s v="ENA-IM ME NEW YORK"/>
    <x v="8"/>
    <x v="1"/>
    <n v="824239"/>
    <d v="2001-06-02T21:00:00"/>
  </r>
  <r>
    <x v="1"/>
    <x v="1"/>
    <x v="1"/>
    <x v="24"/>
    <n v="1200"/>
    <n v="1326139"/>
    <d v="2001-06-01T09:00:06"/>
    <s v="Pepco Gas Services, Inc."/>
    <x v="0"/>
    <x v="0"/>
    <x v="0"/>
    <x v="1"/>
    <s v="US Gas Phy Fwd Firm &lt; or = 1Mo "/>
    <s v="US Gas Phy       TranscoZ6NNY            02-04Jun01      USD/MM"/>
    <m/>
    <n v="400"/>
    <x v="0"/>
    <x v="1"/>
    <x v="0"/>
    <n v="3.8650000000000002"/>
    <s v="ADM01791"/>
    <s v="VPIMENOV"/>
    <s v="ENA-IM ME NEW YORK"/>
    <x v="8"/>
    <x v="1"/>
    <n v="824240"/>
    <d v="2001-06-02T21:00:00"/>
  </r>
  <r>
    <x v="1"/>
    <x v="1"/>
    <x v="0"/>
    <x v="5"/>
    <n v="290000"/>
    <n v="1326141"/>
    <d v="2001-06-01T09:00:09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EPMELPctk"/>
    <s v="PKEAVEY"/>
    <s v="G-DAILY-EST"/>
    <x v="1"/>
    <x v="1"/>
    <s v="VD9210.1"/>
    <d v="2001-06-02T21:00:00"/>
  </r>
  <r>
    <x v="1"/>
    <x v="1"/>
    <x v="0"/>
    <x v="1"/>
    <n v="155000"/>
    <n v="1326142"/>
    <d v="2001-06-01T09:00:14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5"/>
    <s v="wenarchukj"/>
    <s v="JARNOLD"/>
    <s v="NG-Price"/>
    <x v="1"/>
    <x v="1"/>
    <s v="VD9211.1"/>
    <d v="2001-07-01T21:00:00"/>
  </r>
  <r>
    <x v="1"/>
    <x v="1"/>
    <x v="1"/>
    <x v="24"/>
    <n v="15000"/>
    <n v="1326143"/>
    <d v="2001-06-01T09:00:16"/>
    <s v="Conoco Inc."/>
    <x v="0"/>
    <x v="0"/>
    <x v="0"/>
    <x v="1"/>
    <s v="US Gas Phy Fwd Firm &lt; or = 1Mo "/>
    <s v="US Gas Phy       COL Onshore             02-04Jun01      USD/MM"/>
    <m/>
    <n v="5000"/>
    <x v="0"/>
    <x v="1"/>
    <x v="0"/>
    <n v="3.605"/>
    <s v="kbennett1"/>
    <s v="SPEREIR"/>
    <s v="ENA-IM NE GULF2"/>
    <x v="8"/>
    <x v="1"/>
    <n v="824242"/>
    <d v="2001-06-02T21:00:00"/>
  </r>
  <r>
    <x v="0"/>
    <x v="1"/>
    <x v="1"/>
    <x v="24"/>
    <n v="30000"/>
    <n v="1326144"/>
    <d v="2001-06-01T09:00:18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MINOFF12"/>
    <s v="MCUILLA"/>
    <s v="ENA - IM Ontario"/>
    <x v="8"/>
    <x v="1"/>
    <n v="824244"/>
    <d v="2001-06-02T21:00:00"/>
  </r>
  <r>
    <x v="1"/>
    <x v="1"/>
    <x v="0"/>
    <x v="1"/>
    <n v="3100"/>
    <n v="1326146"/>
    <d v="2001-06-01T09:00:19"/>
    <s v="Conoco Inc."/>
    <x v="0"/>
    <x v="0"/>
    <x v="0"/>
    <x v="1"/>
    <s v="US Gas Fin Opt Put"/>
    <s v="US Gas Fin Opt   NYMEX        EP3.75     Aug01           USD/MM-L"/>
    <m/>
    <n v="100"/>
    <x v="0"/>
    <x v="13"/>
    <x v="0"/>
    <n v="0.26"/>
    <s v="JONESTG1"/>
    <s v="MMAGGI"/>
    <s v="NG EXOTIC"/>
    <x v="1"/>
    <x v="1"/>
    <s v="VD9213.1"/>
    <d v="2001-08-01T00:00:00"/>
  </r>
  <r>
    <x v="1"/>
    <x v="1"/>
    <x v="0"/>
    <x v="26"/>
    <n v="377500"/>
    <n v="1326145"/>
    <d v="2001-06-01T09:00:19"/>
    <s v="Engage Energy Canada L.P."/>
    <x v="0"/>
    <x v="0"/>
    <x v="0"/>
    <x v="1"/>
    <s v="US Gas Fin Swap"/>
    <s v="US Gas Swap      Nymex                   Nov01-Mar02     USD/MM"/>
    <n v="2500"/>
    <m/>
    <x v="0"/>
    <x v="1"/>
    <x v="0"/>
    <n v="4.26"/>
    <s v="ADM98493"/>
    <s v="JARNOLD"/>
    <s v="NG-Price"/>
    <x v="1"/>
    <x v="1"/>
    <s v="VD9212.1"/>
    <d v="2001-11-01T00:00:00"/>
  </r>
  <r>
    <x v="1"/>
    <x v="1"/>
    <x v="0"/>
    <x v="5"/>
    <n v="290000"/>
    <n v="1326149"/>
    <d v="2001-06-01T09:00:21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3"/>
    <s v="EPMELPctk"/>
    <s v="PKEAVEY"/>
    <s v="G-DAILY-EST"/>
    <x v="1"/>
    <x v="1"/>
    <s v="VD9215.1"/>
    <d v="2001-06-02T21:00:00"/>
  </r>
  <r>
    <x v="1"/>
    <x v="1"/>
    <x v="1"/>
    <x v="24"/>
    <n v="15000"/>
    <n v="1326150"/>
    <d v="2001-06-01T09:00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4245"/>
    <d v="2001-06-02T21:00:00"/>
  </r>
  <r>
    <x v="1"/>
    <x v="1"/>
    <x v="1"/>
    <x v="24"/>
    <n v="30000"/>
    <n v="1326151"/>
    <d v="2001-06-01T09:00:22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TMVWTC01"/>
    <s v="RGAY"/>
    <s v="ENA - IM West"/>
    <x v="8"/>
    <x v="1"/>
    <n v="824246"/>
    <d v="2001-06-02T21:00:00"/>
  </r>
  <r>
    <x v="1"/>
    <x v="1"/>
    <x v="1"/>
    <x v="24"/>
    <n v="15000"/>
    <n v="1326152"/>
    <d v="2001-06-01T09:00:27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247"/>
    <d v="2001-06-02T21:00:00"/>
  </r>
  <r>
    <x v="1"/>
    <x v="1"/>
    <x v="1"/>
    <x v="24"/>
    <n v="30000"/>
    <n v="1326153"/>
    <d v="2001-06-01T09:00:29"/>
    <s v="Tenaska Marketing Ventures"/>
    <x v="0"/>
    <x v="0"/>
    <x v="0"/>
    <x v="1"/>
    <s v="US Gas Phy Fwd Firm &lt; or = 1Mo "/>
    <s v="US Gas Phy       Waha                    02-04Jun01      USD/MM"/>
    <m/>
    <n v="10000"/>
    <x v="0"/>
    <x v="1"/>
    <x v="0"/>
    <n v="3.54"/>
    <s v="TMVWTC01"/>
    <s v="JPARKS"/>
    <s v="ENA-IM WAHA"/>
    <x v="8"/>
    <x v="1"/>
    <n v="824248"/>
    <d v="2001-06-02T21:00:00"/>
  </r>
  <r>
    <x v="1"/>
    <x v="1"/>
    <x v="1"/>
    <x v="24"/>
    <n v="4437"/>
    <n v="1326154"/>
    <d v="2001-06-01T09:00:29"/>
    <s v="Coral Energy Resources, L.P."/>
    <x v="0"/>
    <x v="0"/>
    <x v="0"/>
    <x v="1"/>
    <s v="US Gas Phy Fwd Firm &lt; or = 1Mo "/>
    <s v="US Gas Phy       TranscoZ6NNY            02-04Jun01      USD/MM"/>
    <m/>
    <n v="1479"/>
    <x v="0"/>
    <x v="1"/>
    <x v="0"/>
    <n v="3.8650000000000002"/>
    <s v="ericgraffp"/>
    <s v="VPIMENOV"/>
    <s v="ENA-IM ME NEW YORK"/>
    <x v="8"/>
    <x v="1"/>
    <n v="824249"/>
    <d v="2001-06-02T21:00:00"/>
  </r>
  <r>
    <x v="1"/>
    <x v="1"/>
    <x v="1"/>
    <x v="24"/>
    <n v="30000"/>
    <n v="1326155"/>
    <d v="2001-06-01T09:00:30"/>
    <s v="BP Energy Company"/>
    <x v="0"/>
    <x v="0"/>
    <x v="0"/>
    <x v="1"/>
    <s v="US Gas Phy Fwd Firm &lt; or = 1Mo "/>
    <s v="US Gas Phy       FGT Z2                  02-04Jun01      USD/MM"/>
    <m/>
    <n v="10000"/>
    <x v="0"/>
    <x v="1"/>
    <x v="0"/>
    <n v="3.6625000000000001"/>
    <s v="LONGERLL"/>
    <s v="SNEAL"/>
    <s v="ENA-IM NE GULF4"/>
    <x v="8"/>
    <x v="1"/>
    <n v="824250"/>
    <d v="2001-06-02T21:00:00"/>
  </r>
  <r>
    <x v="1"/>
    <x v="1"/>
    <x v="0"/>
    <x v="1"/>
    <n v="232500"/>
    <n v="1326156"/>
    <d v="2001-06-01T09:00:32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85"/>
    <s v="winyahay"/>
    <s v="JARNOLD"/>
    <s v="NG-Price"/>
    <x v="1"/>
    <x v="1"/>
    <s v="VD9216.1"/>
    <d v="2001-07-01T21:00:00"/>
  </r>
  <r>
    <x v="1"/>
    <x v="1"/>
    <x v="1"/>
    <x v="24"/>
    <n v="18000"/>
    <n v="1326158"/>
    <d v="2001-06-01T09:00:36"/>
    <s v="Colonial Energy Inc."/>
    <x v="0"/>
    <x v="0"/>
    <x v="0"/>
    <x v="1"/>
    <s v="US Gas Phy Fwd Firm &lt; or = 1Mo "/>
    <s v="US Gas Phy       TranscoZ6NNY            02-04Jun01      USD/MM"/>
    <m/>
    <n v="6000"/>
    <x v="0"/>
    <x v="1"/>
    <x v="0"/>
    <n v="3.8650000000000002"/>
    <s v="VABLAISE"/>
    <s v="VPIMENOV"/>
    <s v="ENA-IM ME NEW YORK"/>
    <x v="8"/>
    <x v="1"/>
    <n v="824251"/>
    <d v="2001-06-02T21:00:00"/>
  </r>
  <r>
    <x v="1"/>
    <x v="1"/>
    <x v="1"/>
    <x v="24"/>
    <n v="30000"/>
    <n v="1326159"/>
    <d v="2001-06-01T09:00:39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diclementi"/>
    <s v="TKUYKEN"/>
    <s v="ENA - IM West"/>
    <x v="8"/>
    <x v="1"/>
    <n v="824252"/>
    <d v="2001-06-02T21:00:00"/>
  </r>
  <r>
    <x v="0"/>
    <x v="0"/>
    <x v="0"/>
    <x v="0"/>
    <n v="5"/>
    <n v="1326160"/>
    <d v="2001-06-01T09:00:4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40"/>
    <s v="chashastie"/>
    <s v="ATURNER"/>
    <s v="Enron Metals Trading System"/>
    <x v="0"/>
    <x v="0"/>
    <n v="2163903"/>
    <m/>
  </r>
  <r>
    <x v="1"/>
    <x v="1"/>
    <x v="1"/>
    <x v="24"/>
    <n v="30000"/>
    <n v="1326161"/>
    <d v="2001-06-01T09:00:45"/>
    <s v="PG&amp;E Energy Trading-Gas Corporation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winyahay"/>
    <s v="SPEREIR"/>
    <s v="ENA-IM NE GULF2"/>
    <x v="8"/>
    <x v="1"/>
    <n v="824253"/>
    <d v="2001-06-02T21:00:00"/>
  </r>
  <r>
    <x v="1"/>
    <x v="1"/>
    <x v="0"/>
    <x v="1"/>
    <n v="155000"/>
    <n v="1326162"/>
    <d v="2001-06-01T09:00:48"/>
    <s v="Calpine Energy Services, L.P."/>
    <x v="0"/>
    <x v="0"/>
    <x v="0"/>
    <x v="1"/>
    <s v="US Gas Fin Swap"/>
    <s v="US Gas Swap      Nymex                   Jul01           USD/MM"/>
    <n v="5000"/>
    <m/>
    <x v="0"/>
    <x v="1"/>
    <x v="0"/>
    <n v="3.85"/>
    <s v="JEFFFOX1"/>
    <s v="JARNOLD"/>
    <s v="NG-Price"/>
    <x v="1"/>
    <x v="1"/>
    <s v="VD9217.1"/>
    <d v="2001-07-01T21:00:00"/>
  </r>
  <r>
    <x v="1"/>
    <x v="1"/>
    <x v="1"/>
    <x v="24"/>
    <n v="15000"/>
    <n v="1326163"/>
    <d v="2001-06-01T09:00:49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jpedersen"/>
    <s v="JWILLI13"/>
    <s v="ENA - IM Mkt Central MICH"/>
    <x v="8"/>
    <x v="1"/>
    <n v="824254"/>
    <d v="2001-06-02T21:00:00"/>
  </r>
  <r>
    <x v="1"/>
    <x v="1"/>
    <x v="1"/>
    <x v="24"/>
    <n v="30000"/>
    <n v="1326164"/>
    <d v="2001-06-01T09:00:50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aepes201"/>
    <s v="TDONOHO"/>
    <s v="ENA - IM Central Gulf"/>
    <x v="8"/>
    <x v="1"/>
    <n v="824255"/>
    <d v="2001-06-02T21:00:00"/>
  </r>
  <r>
    <x v="1"/>
    <x v="1"/>
    <x v="0"/>
    <x v="1"/>
    <n v="465000"/>
    <n v="1326165"/>
    <d v="2001-06-01T09:00:54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55"/>
    <s v="rsavocch"/>
    <s v="JARNOLD"/>
    <s v="NG-Price"/>
    <x v="1"/>
    <x v="1"/>
    <s v="VD9218.1"/>
    <d v="2001-07-01T21:00:00"/>
  </r>
  <r>
    <x v="0"/>
    <x v="1"/>
    <x v="1"/>
    <x v="5"/>
    <n v="290000"/>
    <n v="1326167"/>
    <d v="2001-06-01T09:00:54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7699999999999996"/>
    <s v="tsamaska"/>
    <s v="MCOWAN"/>
    <s v="EC-IM Canada West"/>
    <x v="8"/>
    <x v="8"/>
    <n v="824256"/>
    <d v="2001-06-02T21:00:00"/>
  </r>
  <r>
    <x v="1"/>
    <x v="1"/>
    <x v="1"/>
    <x v="24"/>
    <n v="30000"/>
    <n v="1326168"/>
    <d v="2001-06-01T09:00:5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4257"/>
    <d v="2001-06-02T21:00:00"/>
  </r>
  <r>
    <x v="1"/>
    <x v="1"/>
    <x v="1"/>
    <x v="24"/>
    <n v="15000"/>
    <n v="1326169"/>
    <d v="2001-06-01T09:00:56"/>
    <s v="Occidental Energy Marketing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2"/>
    <s v="smallfitz"/>
    <s v="SPEREIR"/>
    <s v="ENA-IM NE GULF3"/>
    <x v="8"/>
    <x v="1"/>
    <n v="824258"/>
    <d v="2001-06-02T21:00:00"/>
  </r>
  <r>
    <x v="1"/>
    <x v="1"/>
    <x v="0"/>
    <x v="26"/>
    <n v="377500"/>
    <n v="1326171"/>
    <d v="2001-06-01T09:00:57"/>
    <s v="Calpine Energy Services, L.P."/>
    <x v="0"/>
    <x v="0"/>
    <x v="0"/>
    <x v="1"/>
    <s v="US Gas Fin Swap"/>
    <s v="US Gas Swap      Nymex                   Nov01-Mar02     USD/MM"/>
    <n v="2500"/>
    <m/>
    <x v="0"/>
    <x v="1"/>
    <x v="0"/>
    <n v="4.26"/>
    <s v="JEFFFOX1"/>
    <s v="JARNOLD"/>
    <s v="NG-Price"/>
    <x v="1"/>
    <x v="1"/>
    <s v="VD9219.1"/>
    <d v="2001-11-01T00:00:00"/>
  </r>
  <r>
    <x v="1"/>
    <x v="1"/>
    <x v="0"/>
    <x v="1"/>
    <n v="155000"/>
    <n v="1326170"/>
    <d v="2001-06-01T09:00:57"/>
    <s v="Hess Energy Trading Company LLC"/>
    <x v="0"/>
    <x v="0"/>
    <x v="0"/>
    <x v="1"/>
    <s v="US Gas Fin Swap"/>
    <s v="US Gas Swap      Nymex                   Jul01           USD/MM"/>
    <m/>
    <n v="5000"/>
    <x v="0"/>
    <x v="1"/>
    <x v="0"/>
    <n v="3.855"/>
    <s v="MICWHITE"/>
    <s v="JARNOLD"/>
    <s v="NG-Price"/>
    <x v="1"/>
    <x v="1"/>
    <s v="VD9220.1"/>
    <d v="2001-07-01T21:00:00"/>
  </r>
  <r>
    <x v="1"/>
    <x v="2"/>
    <x v="1"/>
    <x v="1"/>
    <n v="775"/>
    <n v="1326172"/>
    <d v="2001-06-01T09:00:57"/>
    <s v="BP Energy Company"/>
    <x v="0"/>
    <x v="0"/>
    <x v="0"/>
    <x v="2"/>
    <s v="US West Power Phy Fwd Firm"/>
    <s v="US Pwr Phy Firm  PALVE Peak              Jul01           USD/MWh"/>
    <n v="25"/>
    <m/>
    <x v="0"/>
    <x v="2"/>
    <x v="0"/>
    <n v="282"/>
    <s v="Biggsbyron"/>
    <s v="MMOTLEY"/>
    <s v="ST-SW"/>
    <x v="7"/>
    <x v="7"/>
    <n v="629483.1"/>
    <d v="2001-07-01T21:00:00"/>
  </r>
  <r>
    <x v="1"/>
    <x v="1"/>
    <x v="1"/>
    <x v="24"/>
    <n v="15000"/>
    <n v="1326173"/>
    <d v="2001-06-01T09:01:00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CRAIGDUKE"/>
    <s v="SSOUTH"/>
    <s v="ENA - IM West"/>
    <x v="8"/>
    <x v="1"/>
    <n v="824260"/>
    <d v="2001-06-02T21:00:00"/>
  </r>
  <r>
    <x v="1"/>
    <x v="1"/>
    <x v="1"/>
    <x v="24"/>
    <n v="75000"/>
    <n v="1326175"/>
    <d v="2001-06-01T09:01:01"/>
    <s v="Cook Inlet Energy Supply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EASTDESK5"/>
    <s v="ARING"/>
    <s v="ENA-IM NE GULF1"/>
    <x v="8"/>
    <x v="1"/>
    <n v="824259"/>
    <d v="2001-06-02T21:00:00"/>
  </r>
  <r>
    <x v="0"/>
    <x v="3"/>
    <x v="0"/>
    <x v="17"/>
    <e v="#N/A"/>
    <n v="1326174"/>
    <d v="2001-06-01T09:01:01"/>
    <s v="Hess Energy Trading Company UK Limited as agents for Hess Energy Trading Company LLC"/>
    <x v="0"/>
    <x v="0"/>
    <x v="0"/>
    <x v="3"/>
    <s v="IPE Gasoil Crack Fin Spd"/>
    <s v="Gasoil Crk SPD   IPE                     Jul-Sep01       USD/bl/m"/>
    <m/>
    <n v="2500"/>
    <x v="0"/>
    <x v="10"/>
    <x v="0"/>
    <n v="4.47"/>
    <s v="peglerjo"/>
    <s v="CMAHONE"/>
    <s v="UK - ECTRIC - Lite Gasoil"/>
    <x v="1"/>
    <x v="4"/>
    <s v="VE0412"/>
    <d v="2001-07-01T00:00:00"/>
  </r>
  <r>
    <x v="1"/>
    <x v="4"/>
    <x v="0"/>
    <x v="0"/>
    <n v="25000"/>
    <n v="1326176"/>
    <d v="2001-06-01T09:01:05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34"/>
    <s v="JTREADWAY"/>
    <s v="GWHALLE"/>
    <s v="WTI-GW-NXC2"/>
    <x v="5"/>
    <x v="1"/>
    <n v="111713"/>
    <d v="2001-07-01T00:00:00"/>
  </r>
  <r>
    <x v="1"/>
    <x v="1"/>
    <x v="0"/>
    <x v="1"/>
    <n v="620000"/>
    <n v="1326177"/>
    <d v="2001-06-01T09:01:0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6"/>
    <s v="MICWHITE"/>
    <s v="JARNOLD"/>
    <s v="NG-Price"/>
    <x v="1"/>
    <x v="1"/>
    <s v="VD9222.1"/>
    <d v="2001-07-01T21:00:00"/>
  </r>
  <r>
    <x v="1"/>
    <x v="1"/>
    <x v="0"/>
    <x v="5"/>
    <n v="290000"/>
    <n v="1326178"/>
    <d v="2001-06-01T09:01:08"/>
    <s v="Conectiv Energy Supply, Inc."/>
    <x v="0"/>
    <x v="0"/>
    <x v="0"/>
    <x v="1"/>
    <s v="US Gas Fin Swap"/>
    <s v="US Gas Daily     HHub                    02-30Jun01      USD/MM"/>
    <m/>
    <n v="10000"/>
    <x v="0"/>
    <x v="1"/>
    <x v="0"/>
    <n v="3.73"/>
    <s v="avgallo51"/>
    <s v="PKEAVEY"/>
    <s v="G-DAILY-EST"/>
    <x v="1"/>
    <x v="1"/>
    <s v="VD9224.1"/>
    <d v="2001-06-02T21:00:00"/>
  </r>
  <r>
    <x v="1"/>
    <x v="1"/>
    <x v="1"/>
    <x v="24"/>
    <n v="30000"/>
    <n v="1326179"/>
    <d v="2001-06-01T09:01:08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650000000000002"/>
    <s v="jaelee14"/>
    <s v="VPIMENOV"/>
    <s v="ENA-IM ME NEW YORK"/>
    <x v="8"/>
    <x v="1"/>
    <n v="824261"/>
    <d v="2001-06-02T21:00:00"/>
  </r>
  <r>
    <x v="1"/>
    <x v="1"/>
    <x v="1"/>
    <x v="24"/>
    <n v="75000"/>
    <n v="1326180"/>
    <d v="2001-06-01T09:01:15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STANHORTON"/>
    <s v="ARING"/>
    <s v="ENA-IM NE GULF1"/>
    <x v="8"/>
    <x v="1"/>
    <n v="824262"/>
    <d v="2001-06-02T21:00:00"/>
  </r>
  <r>
    <x v="1"/>
    <x v="1"/>
    <x v="1"/>
    <x v="24"/>
    <n v="12729"/>
    <n v="1326181"/>
    <d v="2001-06-01T09:01:21"/>
    <s v="Tenaska Marketing Ventures"/>
    <x v="0"/>
    <x v="0"/>
    <x v="0"/>
    <x v="1"/>
    <s v="US Gas Phy Fwd Firm &lt; or = 1Mo "/>
    <s v="US Gas Phy       ANR SE Trans            02-04Jun01      USD/MM"/>
    <m/>
    <n v="4243"/>
    <x v="0"/>
    <x v="1"/>
    <x v="0"/>
    <n v="3.5325000000000002"/>
    <s v="TMVKES01"/>
    <s v="TDONOHO"/>
    <s v="ENA - IM Central Gulf"/>
    <x v="8"/>
    <x v="1"/>
    <n v="824263"/>
    <d v="2001-06-02T21:00:00"/>
  </r>
  <r>
    <x v="1"/>
    <x v="1"/>
    <x v="0"/>
    <x v="5"/>
    <n v="145000"/>
    <n v="1326182"/>
    <d v="2001-06-01T09:01:22"/>
    <s v="Cinergy Marketing &amp; Trading, LLC"/>
    <x v="0"/>
    <x v="0"/>
    <x v="0"/>
    <x v="1"/>
    <s v="US Gas Fin Swap"/>
    <s v="US Gas Daily     HHub                    02-30Jun01      USD/MM"/>
    <n v="5000"/>
    <m/>
    <x v="0"/>
    <x v="1"/>
    <x v="0"/>
    <n v="3.72"/>
    <s v="BYASSEEL"/>
    <s v="PKEAVEY"/>
    <s v="G-DAILY-EST"/>
    <x v="1"/>
    <x v="1"/>
    <s v="VD9225.1"/>
    <d v="2001-06-02T21:00:00"/>
  </r>
  <r>
    <x v="0"/>
    <x v="3"/>
    <x v="0"/>
    <x v="7"/>
    <n v="150000"/>
    <n v="1326183"/>
    <d v="2001-06-01T09:01:22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4.5"/>
    <s v="christoph"/>
    <s v="CMAHONE"/>
    <s v="UK - ECTRIC - Lite Gasoil"/>
    <x v="5"/>
    <x v="4"/>
    <n v="111714"/>
    <d v="2001-06-01T00:00:00"/>
  </r>
  <r>
    <x v="1"/>
    <x v="1"/>
    <x v="1"/>
    <x v="24"/>
    <n v="30000"/>
    <n v="1326184"/>
    <d v="2001-06-01T09:01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895"/>
    <s v="ADM05933"/>
    <s v="VPIMENOV"/>
    <s v="ENA-IM ME NEW YORK"/>
    <x v="8"/>
    <x v="1"/>
    <n v="824264"/>
    <d v="2001-06-02T21:00:00"/>
  </r>
  <r>
    <x v="1"/>
    <x v="1"/>
    <x v="1"/>
    <x v="24"/>
    <n v="30000"/>
    <n v="1326185"/>
    <d v="2001-06-01T09:01:26"/>
    <s v="Williams Energy Marketing &amp; Trading Company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elizabeth"/>
    <s v="SPEREIR"/>
    <s v="ENA-IM NE GULF2"/>
    <x v="8"/>
    <x v="1"/>
    <n v="824265"/>
    <d v="2001-06-02T21:00:00"/>
  </r>
  <r>
    <x v="1"/>
    <x v="4"/>
    <x v="0"/>
    <x v="0"/>
    <n v="50000"/>
    <n v="1326186"/>
    <d v="2001-06-01T09:01:2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715"/>
    <d v="2001-07-01T00:00:00"/>
  </r>
  <r>
    <x v="1"/>
    <x v="1"/>
    <x v="1"/>
    <x v="24"/>
    <n v="15000"/>
    <n v="1326187"/>
    <d v="2001-06-01T09:01:29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49999999999999"/>
    <s v="TOMSAX01"/>
    <s v="KSTEVEN"/>
    <s v="ENA-IM Mid Central South"/>
    <x v="8"/>
    <x v="1"/>
    <n v="824266"/>
    <d v="2001-06-02T21:00:00"/>
  </r>
  <r>
    <x v="1"/>
    <x v="1"/>
    <x v="1"/>
    <x v="24"/>
    <n v="21939"/>
    <n v="1326188"/>
    <d v="2001-06-01T09:01:30"/>
    <s v="MidAmerican Energy Company"/>
    <x v="0"/>
    <x v="0"/>
    <x v="0"/>
    <x v="1"/>
    <s v="US Gas Phy Fwd Firm &lt; or = 1Mo "/>
    <s v="US Gas Phy       NGPL NICOR              02-04Jun01      USD/MM"/>
    <m/>
    <n v="7313"/>
    <x v="0"/>
    <x v="1"/>
    <x v="0"/>
    <n v="3.7086999999999999"/>
    <s v="PEGGIALL"/>
    <s v="PMIMS"/>
    <s v="ENA - IM MKT Central CG"/>
    <x v="8"/>
    <x v="1"/>
    <n v="824267"/>
    <d v="2001-06-02T21:00:00"/>
  </r>
  <r>
    <x v="1"/>
    <x v="1"/>
    <x v="1"/>
    <x v="24"/>
    <n v="15000"/>
    <n v="1326189"/>
    <d v="2001-06-01T09:01:33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74999999999999"/>
    <s v="TOMSAX01"/>
    <s v="KSTEVEN"/>
    <s v="ENA-IM Mid Central South"/>
    <x v="8"/>
    <x v="1"/>
    <n v="824268"/>
    <d v="2001-06-02T21:00:00"/>
  </r>
  <r>
    <x v="1"/>
    <x v="1"/>
    <x v="1"/>
    <x v="24"/>
    <n v="30000"/>
    <n v="1326190"/>
    <d v="2001-06-01T09:01:34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STEPHENSJE"/>
    <s v="SPEREIR"/>
    <s v="ENA-IM NE GULF2"/>
    <x v="8"/>
    <x v="1"/>
    <n v="824269"/>
    <d v="2001-06-02T21:00:00"/>
  </r>
  <r>
    <x v="1"/>
    <x v="1"/>
    <x v="1"/>
    <x v="24"/>
    <n v="573"/>
    <n v="1326191"/>
    <d v="2001-06-01T09:01:35"/>
    <s v="PG&amp;E Energy Trading-Gas Corporation"/>
    <x v="0"/>
    <x v="0"/>
    <x v="0"/>
    <x v="1"/>
    <s v="US Gas Phy Fwd Firm &lt; or = 1Mo "/>
    <s v="US Gas Phy       TGT Z-SL                02-04Jun01      USD/MM"/>
    <n v="191"/>
    <m/>
    <x v="0"/>
    <x v="1"/>
    <x v="0"/>
    <n v="3.6150000000000002"/>
    <s v="winyahay"/>
    <s v="SPEREIR"/>
    <s v="ENA-IM NE GULF2"/>
    <x v="8"/>
    <x v="1"/>
    <n v="824270"/>
    <d v="2001-06-02T21:00:00"/>
  </r>
  <r>
    <x v="1"/>
    <x v="1"/>
    <x v="1"/>
    <x v="24"/>
    <n v="15000"/>
    <n v="1326192"/>
    <d v="2001-06-01T09:01:36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"/>
    <s v="TOMSAX01"/>
    <s v="KSTEVEN"/>
    <s v="ENA-IM Mid Central South"/>
    <x v="8"/>
    <x v="1"/>
    <n v="824271"/>
    <d v="2001-06-02T21:00:00"/>
  </r>
  <r>
    <x v="0"/>
    <x v="1"/>
    <x v="1"/>
    <x v="24"/>
    <n v="30000"/>
    <n v="1326193"/>
    <d v="2001-06-01T09:01:39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NORTHTRA"/>
    <s v="RWATT"/>
    <s v="EC-IM Canada West"/>
    <x v="8"/>
    <x v="8"/>
    <n v="824272"/>
    <d v="2001-06-01T21:00:00"/>
  </r>
  <r>
    <x v="1"/>
    <x v="1"/>
    <x v="1"/>
    <x v="24"/>
    <n v="15000"/>
    <n v="1326194"/>
    <d v="2001-06-01T09:01:40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OMSAX01"/>
    <s v="KSTEVEN"/>
    <s v="ENA-IM Mid Central South"/>
    <x v="8"/>
    <x v="1"/>
    <n v="824273"/>
    <d v="2001-06-02T21:00:00"/>
  </r>
  <r>
    <x v="1"/>
    <x v="1"/>
    <x v="1"/>
    <x v="24"/>
    <n v="13800"/>
    <n v="1326195"/>
    <d v="2001-06-01T09:01:45"/>
    <s v="Adams Resources Marketing, Ltd."/>
    <x v="0"/>
    <x v="0"/>
    <x v="0"/>
    <x v="1"/>
    <s v="US Gas Phy Fwd Firm &lt; or = 1Mo "/>
    <s v="US Gas Phy       NGPL LA Pool            02-04Jun01      USD/MM"/>
    <n v="4600"/>
    <m/>
    <x v="0"/>
    <x v="1"/>
    <x v="0"/>
    <n v="3.61"/>
    <s v="KENTRADES1"/>
    <s v="TDONOHO"/>
    <s v="ENA - IM Central Gulf"/>
    <x v="8"/>
    <x v="1"/>
    <n v="824275"/>
    <d v="2001-06-02T21:00:00"/>
  </r>
  <r>
    <x v="0"/>
    <x v="0"/>
    <x v="0"/>
    <x v="0"/>
    <n v="10"/>
    <n v="1326197"/>
    <d v="2001-06-01T09:01:46"/>
    <s v="ABB Treasury Center (Sweden) AB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82741"/>
    <s v="BMARCHAN"/>
    <s v="Enron Metals Trading System"/>
    <x v="0"/>
    <x v="0"/>
    <n v="2163905"/>
    <m/>
  </r>
  <r>
    <x v="1"/>
    <x v="1"/>
    <x v="1"/>
    <x v="24"/>
    <n v="9999"/>
    <n v="1326198"/>
    <d v="2001-06-01T09:01:46"/>
    <s v="Tenaska Marketing Ventures"/>
    <x v="0"/>
    <x v="0"/>
    <x v="0"/>
    <x v="1"/>
    <s v="US Gas Phy Fwd Firm &lt; or = 1Mo "/>
    <s v="US Gas Phy       TCO Pool                02-04Jun01      USD/MM"/>
    <m/>
    <n v="3333"/>
    <x v="0"/>
    <x v="1"/>
    <x v="0"/>
    <n v="3.8149999999999999"/>
    <s v="TMVJDG01"/>
    <s v="JHODGE2"/>
    <s v="ENA-IM ME TCO"/>
    <x v="8"/>
    <x v="1"/>
    <n v="824276"/>
    <d v="2001-06-02T21:00:00"/>
  </r>
  <r>
    <x v="1"/>
    <x v="1"/>
    <x v="1"/>
    <x v="24"/>
    <n v="15000"/>
    <n v="1326196"/>
    <d v="2001-06-01T09:01:4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350000000000001"/>
    <s v="mikepowers"/>
    <s v="TDONOHO"/>
    <s v="ENA - IM Central Gulf"/>
    <x v="8"/>
    <x v="1"/>
    <n v="824274"/>
    <d v="2001-06-02T21:00:00"/>
  </r>
  <r>
    <x v="1"/>
    <x v="1"/>
    <x v="1"/>
    <x v="24"/>
    <n v="15000"/>
    <n v="1326200"/>
    <d v="2001-06-01T09:01:51"/>
    <s v="Occidental Energy Marketing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fishmongr"/>
    <s v="KSTEVEN"/>
    <s v="ENA-IM Mid Central South"/>
    <x v="8"/>
    <x v="1"/>
    <n v="824277"/>
    <d v="2001-06-02T21:00:00"/>
  </r>
  <r>
    <x v="1"/>
    <x v="1"/>
    <x v="1"/>
    <x v="24"/>
    <n v="15000"/>
    <n v="1326201"/>
    <d v="2001-06-01T09:01:53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MELISA94"/>
    <s v="KSTEVEN"/>
    <s v="ENA-IM Mid Central South"/>
    <x v="8"/>
    <x v="1"/>
    <n v="824278"/>
    <d v="2001-06-02T21:00:00"/>
  </r>
  <r>
    <x v="1"/>
    <x v="1"/>
    <x v="0"/>
    <x v="5"/>
    <n v="145000"/>
    <n v="1326202"/>
    <d v="2001-06-01T09:01:56"/>
    <s v="Adams Resources Marketing, Ltd."/>
    <x v="0"/>
    <x v="0"/>
    <x v="0"/>
    <x v="1"/>
    <s v="US Gas Fin Swap"/>
    <s v="US Gas Daily     Trunkline ELA           02-30Jun01      USD/MM"/>
    <m/>
    <n v="5000"/>
    <x v="0"/>
    <x v="1"/>
    <x v="0"/>
    <n v="3.5950000000000002"/>
    <s v="MIKETRADES"/>
    <s v="KRUSCIT"/>
    <s v="Firm Trading Central"/>
    <x v="1"/>
    <x v="1"/>
    <s v="VD9228.1"/>
    <d v="2001-06-02T21:00:00"/>
  </r>
  <r>
    <x v="1"/>
    <x v="1"/>
    <x v="1"/>
    <x v="24"/>
    <n v="477"/>
    <n v="1326203"/>
    <d v="2001-06-01T09:02:02"/>
    <s v="El Paso Merchant Energy, L.P."/>
    <x v="0"/>
    <x v="0"/>
    <x v="0"/>
    <x v="1"/>
    <s v="US Gas Phy Fwd Firm &lt; or = 1Mo "/>
    <s v="US Gas Phy       NGPL Midcont            02-04Jun01      USD/MM"/>
    <m/>
    <n v="159"/>
    <x v="0"/>
    <x v="1"/>
    <x v="0"/>
    <n v="3.5074999999999998"/>
    <s v="EPMELPgc"/>
    <s v="KSTEVEN"/>
    <s v="ENA-IM Mid Central South"/>
    <x v="8"/>
    <x v="1"/>
    <n v="824279"/>
    <d v="2001-06-02T21:00:00"/>
  </r>
  <r>
    <x v="1"/>
    <x v="1"/>
    <x v="0"/>
    <x v="1"/>
    <n v="77500"/>
    <n v="1326204"/>
    <d v="2001-06-01T09:02:03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55"/>
    <s v="TMVCRV01"/>
    <s v="JARNOLD"/>
    <s v="NG-Price"/>
    <x v="1"/>
    <x v="1"/>
    <s v="VD9231.1"/>
    <d v="2001-07-01T21:00:00"/>
  </r>
  <r>
    <x v="1"/>
    <x v="1"/>
    <x v="0"/>
    <x v="5"/>
    <n v="290000"/>
    <n v="1326207"/>
    <d v="2001-06-01T09:02:05"/>
    <s v="J. Aron &amp; Company"/>
    <x v="0"/>
    <x v="0"/>
    <x v="0"/>
    <x v="1"/>
    <s v="US Gas Fin Swap"/>
    <s v="US Gas Daily     EP Permian              02-30Jun01      USD/MM"/>
    <m/>
    <n v="10000"/>
    <x v="0"/>
    <x v="1"/>
    <x v="0"/>
    <n v="3.6150000000000002"/>
    <s v="ritanagle"/>
    <s v="RGAY"/>
    <s v="West-Keystone"/>
    <x v="1"/>
    <x v="1"/>
    <s v="VD9230.1"/>
    <d v="2001-06-02T21:00:00"/>
  </r>
  <r>
    <x v="1"/>
    <x v="1"/>
    <x v="1"/>
    <x v="24"/>
    <n v="7500"/>
    <n v="1326206"/>
    <d v="2001-06-01T09:02:05"/>
    <s v="Mirant Americas Energy Marketing, L.P."/>
    <x v="0"/>
    <x v="0"/>
    <x v="0"/>
    <x v="1"/>
    <s v="US Gas Phy Fwd Firm &lt; or = 1Mo "/>
    <s v="US Gas Phy       Dom SP TT               02-04Jun01      USD/MM"/>
    <m/>
    <n v="2500"/>
    <x v="0"/>
    <x v="1"/>
    <x v="0"/>
    <n v="3.87"/>
    <s v="phank00001"/>
    <s v="SHENDRI"/>
    <s v="ENA-IM ME CNG"/>
    <x v="8"/>
    <x v="1"/>
    <n v="824281"/>
    <d v="2001-06-02T21:00:00"/>
  </r>
  <r>
    <x v="1"/>
    <x v="1"/>
    <x v="1"/>
    <x v="24"/>
    <n v="30000"/>
    <n v="1326205"/>
    <d v="2001-06-01T09:02:0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086999999999999"/>
    <s v="MIDCONT1"/>
    <s v="PMIMS"/>
    <s v="ENA - IM MKT Central CG"/>
    <x v="8"/>
    <x v="1"/>
    <n v="824280"/>
    <d v="2001-06-02T21:00:00"/>
  </r>
  <r>
    <x v="1"/>
    <x v="2"/>
    <x v="1"/>
    <x v="1"/>
    <n v="775"/>
    <n v="1326208"/>
    <d v="2001-06-01T09:02:07"/>
    <s v="American Electric Power Service Corporation"/>
    <x v="0"/>
    <x v="0"/>
    <x v="0"/>
    <x v="2"/>
    <s v="US West Power Phy Fwd Firm"/>
    <s v="US Pwr Phy Firm  PALVE Peak              Jul01           USD/MWh"/>
    <m/>
    <n v="25"/>
    <x v="0"/>
    <x v="2"/>
    <x v="0"/>
    <n v="284"/>
    <s v="aepsvc134"/>
    <s v="MMOTLEY"/>
    <s v="ST-SW"/>
    <x v="7"/>
    <x v="7"/>
    <n v="629484.1"/>
    <d v="2001-07-01T21:00:00"/>
  </r>
  <r>
    <x v="1"/>
    <x v="1"/>
    <x v="1"/>
    <x v="24"/>
    <n v="15000"/>
    <n v="1326209"/>
    <d v="2001-06-01T09:02:0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IKETRADES"/>
    <s v="TDONOHO"/>
    <s v="ENA - IM Central Gulf"/>
    <x v="8"/>
    <x v="1"/>
    <n v="824282"/>
    <d v="2001-06-02T21:00:00"/>
  </r>
  <r>
    <x v="1"/>
    <x v="1"/>
    <x v="1"/>
    <x v="24"/>
    <n v="15000"/>
    <n v="1326210"/>
    <d v="2001-06-01T09:02:09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5449999999999999"/>
    <s v="dnixon01"/>
    <s v="SPEREIR"/>
    <s v="ENA-IM NE GULF3"/>
    <x v="8"/>
    <x v="1"/>
    <n v="824283"/>
    <d v="2001-06-02T21:00:00"/>
  </r>
  <r>
    <x v="1"/>
    <x v="1"/>
    <x v="1"/>
    <x v="24"/>
    <n v="30000"/>
    <n v="1326211"/>
    <d v="2001-06-01T09:02:10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71"/>
    <s v="ADM83303"/>
    <s v="PMIMS"/>
    <s v="ENA - IM MKT Central CG"/>
    <x v="8"/>
    <x v="1"/>
    <n v="824284"/>
    <d v="2001-06-02T21:00:00"/>
  </r>
  <r>
    <x v="1"/>
    <x v="1"/>
    <x v="1"/>
    <x v="24"/>
    <n v="3501"/>
    <n v="1326213"/>
    <d v="2001-06-01T09:02:12"/>
    <s v="AEP Energy Services, Inc."/>
    <x v="0"/>
    <x v="0"/>
    <x v="0"/>
    <x v="1"/>
    <s v="US Gas Phy Fwd Firm &lt; or = 1Mo "/>
    <s v="US Gas Phy       EPNG Keystone           02-04Jun01      USD/MM"/>
    <n v="1167"/>
    <m/>
    <x v="0"/>
    <x v="1"/>
    <x v="0"/>
    <n v="3.6"/>
    <s v="aepes216"/>
    <s v="RGAY"/>
    <s v="ENA - IM West"/>
    <x v="8"/>
    <x v="1"/>
    <n v="824285"/>
    <d v="2001-06-02T21:00:00"/>
  </r>
  <r>
    <x v="1"/>
    <x v="1"/>
    <x v="1"/>
    <x v="24"/>
    <n v="15000"/>
    <n v="1326214"/>
    <d v="2001-06-01T09:02:12"/>
    <s v="Duke Energy Trading and Marketing, L.L.C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JCARDIFF"/>
    <s v="JWILLI13"/>
    <s v="ENA - IM Mkt Central MICH"/>
    <x v="8"/>
    <x v="1"/>
    <n v="824286"/>
    <d v="2001-06-02T21:00:00"/>
  </r>
  <r>
    <x v="1"/>
    <x v="1"/>
    <x v="0"/>
    <x v="25"/>
    <n v="615000"/>
    <n v="1326215"/>
    <d v="2001-06-01T09:02:13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3.94"/>
    <s v="JEFFFOX1"/>
    <s v="JARNOLD"/>
    <s v="NG-Price"/>
    <x v="1"/>
    <x v="1"/>
    <s v="VD9232.1"/>
    <d v="2001-07-01T00:00:00"/>
  </r>
  <r>
    <x v="1"/>
    <x v="1"/>
    <x v="1"/>
    <x v="24"/>
    <n v="26499"/>
    <n v="1326216"/>
    <d v="2001-06-01T09:02:14"/>
    <s v="BP Energy Company"/>
    <x v="0"/>
    <x v="0"/>
    <x v="0"/>
    <x v="1"/>
    <s v="US Gas Phy Fwd Firm &lt; or = 1Mo "/>
    <s v="US Gas Phy       EPNG Keystone           02-04Jun01      USD/MM"/>
    <n v="8833"/>
    <m/>
    <x v="0"/>
    <x v="1"/>
    <x v="0"/>
    <n v="3.6"/>
    <s v="Gistbill"/>
    <s v="RGAY"/>
    <s v="ENA - IM West"/>
    <x v="8"/>
    <x v="1"/>
    <n v="824287"/>
    <d v="2001-06-02T21:00:00"/>
  </r>
  <r>
    <x v="1"/>
    <x v="1"/>
    <x v="1"/>
    <x v="24"/>
    <n v="30000"/>
    <n v="1326217"/>
    <d v="2001-06-01T09:02:1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11999999999998"/>
    <s v="MIDCONT1"/>
    <s v="PMIMS"/>
    <s v="ENA - IM MKT Central CG"/>
    <x v="8"/>
    <x v="1"/>
    <n v="824288"/>
    <d v="2001-06-02T21:00:00"/>
  </r>
  <r>
    <x v="1"/>
    <x v="4"/>
    <x v="0"/>
    <x v="0"/>
    <n v="50000"/>
    <n v="1326218"/>
    <d v="2001-06-01T09:02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716"/>
    <d v="2001-07-01T00:00:00"/>
  </r>
  <r>
    <x v="1"/>
    <x v="2"/>
    <x v="1"/>
    <x v="11"/>
    <n v="250"/>
    <n v="1326219"/>
    <d v="2001-06-01T09:02:18"/>
    <s v="Duke Energy Trading and Marketing, L.L.C."/>
    <x v="0"/>
    <x v="0"/>
    <x v="0"/>
    <x v="2"/>
    <s v="US East Power Phy Fwd Firm"/>
    <s v="US Pwr Phy Firm  PJM-W Peak              11-15Jun01      USD/MWh"/>
    <m/>
    <n v="50"/>
    <x v="0"/>
    <x v="2"/>
    <x v="0"/>
    <n v="34.25"/>
    <s v="STEPHENA"/>
    <s v="JQUENET"/>
    <s v="ST-PJM"/>
    <x v="7"/>
    <x v="7"/>
    <n v="629485.1"/>
    <d v="2001-06-11T21:00:00"/>
  </r>
  <r>
    <x v="1"/>
    <x v="1"/>
    <x v="1"/>
    <x v="24"/>
    <n v="15000"/>
    <n v="1326220"/>
    <d v="2001-06-01T09:02:21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575000000000002"/>
    <s v="msbprior"/>
    <s v="SNEAL"/>
    <s v="ENA-IM NE GULF4"/>
    <x v="8"/>
    <x v="1"/>
    <n v="824290"/>
    <d v="2001-06-02T21:00:00"/>
  </r>
  <r>
    <x v="1"/>
    <x v="1"/>
    <x v="1"/>
    <x v="24"/>
    <n v="3066"/>
    <n v="1326222"/>
    <d v="2001-06-01T09:02:23"/>
    <s v="El Paso Merchant Energy, L.P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EPMELPrj"/>
    <s v="JREITME"/>
    <s v="ENA - IM Denver"/>
    <x v="8"/>
    <x v="1"/>
    <n v="824292"/>
    <d v="2001-06-02T21:00:00"/>
  </r>
  <r>
    <x v="1"/>
    <x v="1"/>
    <x v="1"/>
    <x v="24"/>
    <n v="15000"/>
    <n v="1326221"/>
    <d v="2001-06-01T09:02:23"/>
    <s v="e prime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"/>
    <s v="EPRIME28"/>
    <s v="KSTEVEN"/>
    <s v="ENA-IM Mid Central South"/>
    <x v="8"/>
    <x v="1"/>
    <n v="824291"/>
    <d v="2001-06-02T21:00:00"/>
  </r>
  <r>
    <x v="1"/>
    <x v="1"/>
    <x v="1"/>
    <x v="24"/>
    <n v="30000"/>
    <n v="1326223"/>
    <d v="2001-06-01T09:02:2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50000000000002"/>
    <s v="aepes215"/>
    <s v="SPEREIR"/>
    <s v="ENA-IM NE GULF2"/>
    <x v="8"/>
    <x v="1"/>
    <n v="824294"/>
    <d v="2001-06-02T21:00:00"/>
  </r>
  <r>
    <x v="1"/>
    <x v="1"/>
    <x v="1"/>
    <x v="24"/>
    <n v="15000"/>
    <n v="1326224"/>
    <d v="2001-06-01T09:02:26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293"/>
    <d v="2001-06-02T21:00:00"/>
  </r>
  <r>
    <x v="1"/>
    <x v="1"/>
    <x v="1"/>
    <x v="24"/>
    <n v="15000"/>
    <n v="1326226"/>
    <d v="2001-06-01T09:02:28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Kearbyka"/>
    <s v="KSTEVEN"/>
    <s v="ENA-IM Mid Central South"/>
    <x v="8"/>
    <x v="1"/>
    <n v="824296"/>
    <d v="2001-06-02T21:00:00"/>
  </r>
  <r>
    <x v="1"/>
    <x v="1"/>
    <x v="1"/>
    <x v="24"/>
    <n v="30000"/>
    <n v="1326225"/>
    <d v="2001-06-01T09:02:28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"/>
    <s v="aepes215"/>
    <s v="SPEREIR"/>
    <s v="ENA-IM NE GULF2"/>
    <x v="8"/>
    <x v="1"/>
    <n v="824295"/>
    <d v="2001-06-02T21:00:00"/>
  </r>
  <r>
    <x v="1"/>
    <x v="1"/>
    <x v="1"/>
    <x v="24"/>
    <n v="30000"/>
    <n v="1326228"/>
    <d v="2001-06-01T09:02:3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298"/>
    <d v="2001-06-02T21:00:00"/>
  </r>
  <r>
    <x v="1"/>
    <x v="1"/>
    <x v="0"/>
    <x v="1"/>
    <n v="310000"/>
    <n v="1326229"/>
    <d v="2001-06-01T09:02:32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rsavocch"/>
    <s v="JARNOLD"/>
    <s v="NG-Price"/>
    <x v="1"/>
    <x v="1"/>
    <s v="VD9235.1"/>
    <d v="2001-07-01T21:00:00"/>
  </r>
  <r>
    <x v="0"/>
    <x v="1"/>
    <x v="1"/>
    <x v="24"/>
    <n v="30000"/>
    <n v="1326231"/>
    <d v="2001-06-01T09:02:3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00000000000004"/>
    <s v="tsamaska"/>
    <s v="RWATT"/>
    <s v="EC-IM Canada West"/>
    <x v="8"/>
    <x v="8"/>
    <n v="824300"/>
    <d v="2001-06-01T21:00:00"/>
  </r>
  <r>
    <x v="1"/>
    <x v="1"/>
    <x v="1"/>
    <x v="24"/>
    <n v="6900"/>
    <n v="1326230"/>
    <d v="2001-06-01T09:02:36"/>
    <s v="Cook Inlet Energy Supply L.L.C."/>
    <x v="0"/>
    <x v="0"/>
    <x v="0"/>
    <x v="1"/>
    <s v="US Gas Phy Fwd Firm &lt; or = 1Mo "/>
    <s v="US Gas Phy       NNG Demarc              02-04Jun01      USD/MM"/>
    <n v="2300"/>
    <m/>
    <x v="0"/>
    <x v="1"/>
    <x v="0"/>
    <n v="3.5225"/>
    <s v="MIDCONT4"/>
    <s v="KSTEVEN"/>
    <s v="ENA-IM Mid Central South"/>
    <x v="8"/>
    <x v="1"/>
    <n v="824299"/>
    <d v="2001-06-02T21:00:00"/>
  </r>
  <r>
    <x v="1"/>
    <x v="1"/>
    <x v="1"/>
    <x v="24"/>
    <n v="7500"/>
    <n v="1326234"/>
    <d v="2001-06-01T09:02:41"/>
    <s v="Aquila Energy Marketing Corporation"/>
    <x v="0"/>
    <x v="0"/>
    <x v="0"/>
    <x v="1"/>
    <s v="US Gas Phy Fwd Firm &lt; or = 1Mo "/>
    <s v="US Gas Phy       TETCO M3                02-04Jun01      USD/MM"/>
    <n v="2500"/>
    <m/>
    <x v="0"/>
    <x v="1"/>
    <x v="0"/>
    <n v="3.895"/>
    <s v="MARKOTTE"/>
    <s v="VPIMENOV"/>
    <s v="ENA-IM ME NEW YORK"/>
    <x v="8"/>
    <x v="1"/>
    <n v="824301"/>
    <d v="2001-06-02T21:00:00"/>
  </r>
  <r>
    <x v="1"/>
    <x v="1"/>
    <x v="1"/>
    <x v="24"/>
    <n v="30000"/>
    <n v="1326236"/>
    <d v="2001-06-01T09:02:43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24999999999999"/>
    <s v="MIDCONT2"/>
    <s v="PMIMS"/>
    <s v="ENA - IM MKT Central CG"/>
    <x v="8"/>
    <x v="1"/>
    <n v="824302"/>
    <d v="2001-06-02T21:00:00"/>
  </r>
  <r>
    <x v="1"/>
    <x v="1"/>
    <x v="0"/>
    <x v="15"/>
    <n v="1825000"/>
    <n v="1326238"/>
    <d v="2001-06-01T09:02:49"/>
    <s v="Calpine Energy Services, L.P."/>
    <x v="0"/>
    <x v="0"/>
    <x v="0"/>
    <x v="1"/>
    <s v="US Gas Fin Swap"/>
    <s v="US Gas Swap      Nymex                   Jan-Dec02       USD/MM"/>
    <n v="5000"/>
    <m/>
    <x v="0"/>
    <x v="1"/>
    <x v="0"/>
    <n v="3.96"/>
    <s v="JEFFFOX1"/>
    <s v="JARNOLD"/>
    <s v="NG-Price"/>
    <x v="1"/>
    <x v="1"/>
    <s v="VD9239.1"/>
    <d v="2002-01-01T21:00:00"/>
  </r>
  <r>
    <x v="1"/>
    <x v="1"/>
    <x v="1"/>
    <x v="24"/>
    <n v="30000"/>
    <n v="1326239"/>
    <d v="2001-06-01T09:02:55"/>
    <s v="Aquila Energy Marketing Corporation"/>
    <x v="0"/>
    <x v="0"/>
    <x v="0"/>
    <x v="1"/>
    <s v="US Gas Phy Fwd Firm &lt; or = 1Mo "/>
    <s v="US Gas Phy       COL Onshore             02-04Jun01      USD/MM"/>
    <m/>
    <n v="10000"/>
    <x v="0"/>
    <x v="1"/>
    <x v="0"/>
    <n v="3.62"/>
    <s v="JENNCLAYO"/>
    <s v="SPEREIR"/>
    <s v="ENA-IM NE GULF2"/>
    <x v="8"/>
    <x v="1"/>
    <n v="824303"/>
    <d v="2001-06-02T21:00:00"/>
  </r>
  <r>
    <x v="1"/>
    <x v="1"/>
    <x v="1"/>
    <x v="24"/>
    <n v="15000"/>
    <n v="1326241"/>
    <d v="2001-06-01T09:02:58"/>
    <s v="AEP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8849999999999998"/>
    <s v="aepes224"/>
    <s v="SHENDRI"/>
    <s v="ENA-IM ME CNG"/>
    <x v="8"/>
    <x v="1"/>
    <n v="824304"/>
    <d v="2001-06-02T21:00:00"/>
  </r>
  <r>
    <x v="0"/>
    <x v="0"/>
    <x v="0"/>
    <x v="0"/>
    <n v="10"/>
    <n v="1326242"/>
    <d v="2001-06-01T09:03:02"/>
    <s v="ABN AMRO Future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JWALSH02"/>
    <s v="BMARCHAN"/>
    <s v="Enron Metals Trading System"/>
    <x v="0"/>
    <x v="0"/>
    <n v="2163907"/>
    <m/>
  </r>
  <r>
    <x v="1"/>
    <x v="1"/>
    <x v="1"/>
    <x v="24"/>
    <n v="30000"/>
    <n v="1326243"/>
    <d v="2001-06-01T09:03:05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305"/>
    <d v="2001-06-02T21:00:00"/>
  </r>
  <r>
    <x v="1"/>
    <x v="1"/>
    <x v="1"/>
    <x v="24"/>
    <n v="21000"/>
    <n v="1326245"/>
    <d v="2001-06-01T09:03:07"/>
    <s v="Coral Energy Resources, L.P."/>
    <x v="0"/>
    <x v="0"/>
    <x v="0"/>
    <x v="1"/>
    <s v="US Gas Phy Fwd Firm &lt; or = 1Mo "/>
    <s v="US Gas Phy       PG&amp;E CtyGte             02-04Jun01      USD/MM"/>
    <m/>
    <n v="7000"/>
    <x v="0"/>
    <x v="1"/>
    <x v="0"/>
    <n v="3.5"/>
    <s v="ccubbison"/>
    <s v="MLENHAR"/>
    <s v="ENA - IM West"/>
    <x v="8"/>
    <x v="1"/>
    <n v="824307"/>
    <d v="2001-06-02T21:00:00"/>
  </r>
  <r>
    <x v="1"/>
    <x v="1"/>
    <x v="1"/>
    <x v="24"/>
    <n v="30000"/>
    <n v="1326244"/>
    <d v="2001-06-01T09:03:07"/>
    <s v="Dynegy Marketing and Trade"/>
    <x v="0"/>
    <x v="0"/>
    <x v="0"/>
    <x v="1"/>
    <s v="US Gas Phy Fwd Firm &lt; or = 1Mo "/>
    <s v="US Gas Phy       Waha                    02-04Jun01      USD/MM"/>
    <m/>
    <n v="10000"/>
    <x v="0"/>
    <x v="1"/>
    <x v="0"/>
    <n v="3.56"/>
    <s v="HAMMON02"/>
    <s v="JPARKS"/>
    <s v="ENA-IM WAHA"/>
    <x v="8"/>
    <x v="1"/>
    <n v="824306"/>
    <d v="2001-06-02T21:00:00"/>
  </r>
  <r>
    <x v="1"/>
    <x v="1"/>
    <x v="0"/>
    <x v="1"/>
    <n v="77500"/>
    <n v="1326247"/>
    <d v="2001-06-01T09:03:11"/>
    <s v="Bank of America, National Association"/>
    <x v="0"/>
    <x v="0"/>
    <x v="0"/>
    <x v="1"/>
    <s v="US Gas Fin Swap"/>
    <s v="US Gas Swap      Nymex                   Jul01           USD/MM"/>
    <n v="2500"/>
    <m/>
    <x v="0"/>
    <x v="1"/>
    <x v="0"/>
    <n v="3.855"/>
    <s v="ADM35416"/>
    <s v="JARNOLD"/>
    <s v="NG-Price"/>
    <x v="1"/>
    <x v="1"/>
    <s v="VD9242.1"/>
    <d v="2001-07-01T21:00:00"/>
  </r>
  <r>
    <x v="1"/>
    <x v="1"/>
    <x v="1"/>
    <x v="24"/>
    <n v="30000"/>
    <n v="1326248"/>
    <d v="2001-06-01T09:03:12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diclementi"/>
    <s v="TKUYKEN"/>
    <s v="ENA - IM West"/>
    <x v="8"/>
    <x v="1"/>
    <n v="824309"/>
    <d v="2001-06-02T21:00:00"/>
  </r>
  <r>
    <x v="1"/>
    <x v="1"/>
    <x v="0"/>
    <x v="5"/>
    <n v="87000"/>
    <n v="1326249"/>
    <d v="2001-06-01T09:03:13"/>
    <s v="EnergyUSA-TPC Corp."/>
    <x v="0"/>
    <x v="0"/>
    <x v="0"/>
    <x v="1"/>
    <s v="US Gas Fin Swap"/>
    <s v="US Gas Daily     HHub                    02-30Jun01      USD/MM"/>
    <m/>
    <n v="3000"/>
    <x v="0"/>
    <x v="1"/>
    <x v="0"/>
    <n v="3.7450000000000001"/>
    <s v="timothym"/>
    <s v="PKEAVEY"/>
    <s v="G-DAILY-EST"/>
    <x v="1"/>
    <x v="1"/>
    <s v="VD9243.1"/>
    <d v="2001-06-02T21:00:00"/>
  </r>
  <r>
    <x v="1"/>
    <x v="4"/>
    <x v="0"/>
    <x v="0"/>
    <n v="50000"/>
    <n v="1326250"/>
    <d v="2001-06-01T09:03:1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718"/>
    <d v="2001-07-01T00:00:00"/>
  </r>
  <r>
    <x v="1"/>
    <x v="1"/>
    <x v="1"/>
    <x v="24"/>
    <n v="10194"/>
    <n v="1326251"/>
    <d v="2001-06-01T09:03:14"/>
    <s v="Highland Energy Company"/>
    <x v="0"/>
    <x v="0"/>
    <x v="0"/>
    <x v="1"/>
    <s v="US Gas Phy Fwd Firm &lt; or = 1Mo "/>
    <s v="US Gas Phy       TENN Z-0                02-04Jun01      USD/MM"/>
    <n v="3398"/>
    <m/>
    <x v="0"/>
    <x v="1"/>
    <x v="0"/>
    <n v="3.5575000000000001"/>
    <s v="ADM86284"/>
    <s v="SNEAL"/>
    <s v="ENA-IM NE GULF3"/>
    <x v="8"/>
    <x v="1"/>
    <n v="824310"/>
    <d v="2001-06-02T21:00:00"/>
  </r>
  <r>
    <x v="0"/>
    <x v="1"/>
    <x v="1"/>
    <x v="24"/>
    <n v="15000"/>
    <n v="1326253"/>
    <d v="2001-06-01T09:03:17"/>
    <s v="Powerex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6"/>
    <s v="powerexgas"/>
    <s v="CCLARK5"/>
    <s v="EC - IM Canada BC"/>
    <x v="8"/>
    <x v="8"/>
    <n v="824312"/>
    <d v="2001-06-02T21:00:00"/>
  </r>
  <r>
    <x v="1"/>
    <x v="1"/>
    <x v="1"/>
    <x v="24"/>
    <n v="15000"/>
    <n v="1326252"/>
    <d v="2001-06-01T09:03:17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11"/>
    <d v="2001-06-02T21:00:00"/>
  </r>
  <r>
    <x v="1"/>
    <x v="1"/>
    <x v="1"/>
    <x v="24"/>
    <n v="15000"/>
    <n v="1326255"/>
    <d v="2001-06-01T09:03:20"/>
    <s v="Cook Inlet Energy Supply L.L.C."/>
    <x v="0"/>
    <x v="0"/>
    <x v="0"/>
    <x v="1"/>
    <s v="US Gas Phy Fwd Firm &lt; or = 1Mo "/>
    <s v="US Gas Phy       TGT Z-SL                02-04Jun01      USD/MM"/>
    <n v="5000"/>
    <m/>
    <x v="0"/>
    <x v="1"/>
    <x v="0"/>
    <n v="3.6"/>
    <s v="EASTDESK6"/>
    <s v="SPEREIR"/>
    <s v="ENA-IM NE GULF2"/>
    <x v="8"/>
    <x v="1"/>
    <n v="824313"/>
    <d v="2001-06-02T21:00:00"/>
  </r>
  <r>
    <x v="1"/>
    <x v="1"/>
    <x v="1"/>
    <x v="24"/>
    <n v="15000"/>
    <n v="1326257"/>
    <d v="2001-06-01T09:03:22"/>
    <s v="MidAmerican Energy Company"/>
    <x v="0"/>
    <x v="0"/>
    <x v="0"/>
    <x v="1"/>
    <s v="US Gas Phy Fwd Firm &lt; or = 1Mo "/>
    <s v="US Gas Phy       NGPL AmarilloML         02-04Jun01      USD/MM"/>
    <n v="5000"/>
    <m/>
    <x v="0"/>
    <x v="1"/>
    <x v="0"/>
    <n v="3.54"/>
    <s v="SCOTTWIR"/>
    <s v="JWILLI13"/>
    <s v="ENA-IM Mid Central North"/>
    <x v="8"/>
    <x v="1"/>
    <n v="824315"/>
    <d v="2001-06-02T21:00:00"/>
  </r>
  <r>
    <x v="1"/>
    <x v="1"/>
    <x v="1"/>
    <x v="24"/>
    <n v="15000"/>
    <n v="1326258"/>
    <d v="2001-06-01T09:03:22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TMVJDG01"/>
    <s v="TDONOHO"/>
    <s v="ENA - IM Central Gulf"/>
    <x v="8"/>
    <x v="1"/>
    <n v="824316"/>
    <d v="2001-06-02T21:00:00"/>
  </r>
  <r>
    <x v="1"/>
    <x v="1"/>
    <x v="1"/>
    <x v="24"/>
    <n v="15000"/>
    <n v="1326259"/>
    <d v="2001-06-01T09:03:27"/>
    <s v="e prime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EPRIME28"/>
    <s v="KSTEVEN"/>
    <s v="ENA-IM Mid Central South"/>
    <x v="8"/>
    <x v="1"/>
    <n v="824318"/>
    <d v="2001-06-02T21:00:00"/>
  </r>
  <r>
    <x v="1"/>
    <x v="1"/>
    <x v="1"/>
    <x v="24"/>
    <n v="30000"/>
    <n v="1326260"/>
    <d v="2001-06-01T09:03:28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brtrader03"/>
    <s v="TKUYKEN"/>
    <s v="ENA - IM West"/>
    <x v="8"/>
    <x v="1"/>
    <n v="824319"/>
    <d v="2001-06-02T21:00:00"/>
  </r>
  <r>
    <x v="1"/>
    <x v="1"/>
    <x v="1"/>
    <x v="24"/>
    <n v="15000"/>
    <n v="1326261"/>
    <d v="2001-06-01T09:03:28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320"/>
    <d v="2001-06-02T21:00:00"/>
  </r>
  <r>
    <x v="1"/>
    <x v="1"/>
    <x v="1"/>
    <x v="24"/>
    <n v="11934"/>
    <n v="1326263"/>
    <d v="2001-06-01T09:03:29"/>
    <s v="Enserco Energy, Inc."/>
    <x v="0"/>
    <x v="0"/>
    <x v="0"/>
    <x v="1"/>
    <s v="US Gas Phy Fwd Firm &lt; or = 1Mo "/>
    <s v="US Gas Phy       Cheyenne Hub            02-04Jun01      USD/MM"/>
    <m/>
    <n v="3978"/>
    <x v="0"/>
    <x v="1"/>
    <x v="0"/>
    <n v="2.62"/>
    <s v="wwarburton"/>
    <s v="JREITME"/>
    <s v="ENA - IM Denver"/>
    <x v="8"/>
    <x v="1"/>
    <n v="824321"/>
    <d v="2001-06-02T21:00:00"/>
  </r>
  <r>
    <x v="1"/>
    <x v="1"/>
    <x v="1"/>
    <x v="24"/>
    <n v="30000"/>
    <n v="1326265"/>
    <d v="2001-06-01T09:03:30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johnlewis"/>
    <s v="TDONOHO"/>
    <s v="ENA - IM Central Gulf"/>
    <x v="8"/>
    <x v="1"/>
    <n v="824323"/>
    <d v="2001-06-02T21:00:00"/>
  </r>
  <r>
    <x v="1"/>
    <x v="1"/>
    <x v="1"/>
    <x v="24"/>
    <n v="5370"/>
    <n v="1326264"/>
    <d v="2001-06-01T09:03:30"/>
    <s v="Texaco Natural Gas Inc."/>
    <x v="0"/>
    <x v="0"/>
    <x v="0"/>
    <x v="1"/>
    <s v="US Gas Phy Fwd Firm &lt; or = 1Mo "/>
    <s v="US Gas Phy       Dom SP TT               02-04Jun01      USD/MM"/>
    <m/>
    <n v="1790"/>
    <x v="0"/>
    <x v="1"/>
    <x v="0"/>
    <n v="3.8849999999999998"/>
    <s v="waggonerva"/>
    <s v="SHENDRI"/>
    <s v="ENA-IM ME CNG"/>
    <x v="8"/>
    <x v="1"/>
    <n v="824322"/>
    <d v="2001-06-02T21:00:00"/>
  </r>
  <r>
    <x v="1"/>
    <x v="1"/>
    <x v="1"/>
    <x v="24"/>
    <n v="15000"/>
    <n v="1326267"/>
    <d v="2001-06-01T09:03:36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25"/>
    <d v="2001-06-02T21:00:00"/>
  </r>
  <r>
    <x v="0"/>
    <x v="1"/>
    <x v="1"/>
    <x v="3"/>
    <n v="100000"/>
    <n v="1326269"/>
    <d v="2001-06-01T09:03:38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95"/>
    <s v="tommacal"/>
    <s v="DFURNER"/>
    <s v="Continental Gas Book"/>
    <x v="4"/>
    <x v="3"/>
    <n v="105929"/>
    <d v="2001-06-02T21:00:00"/>
  </r>
  <r>
    <x v="1"/>
    <x v="1"/>
    <x v="1"/>
    <x v="24"/>
    <n v="10500"/>
    <n v="1326268"/>
    <d v="2001-06-01T09:03:38"/>
    <s v="Cross Timbers Energy Services, Inc."/>
    <x v="0"/>
    <x v="0"/>
    <x v="0"/>
    <x v="1"/>
    <s v="US Gas Phy Fwd Firm &lt; or = 1Mo "/>
    <s v="US Gas Phy       Opal                    02-04Jun01      USD/MM"/>
    <n v="3500"/>
    <m/>
    <x v="0"/>
    <x v="1"/>
    <x v="0"/>
    <n v="2.65"/>
    <s v="redwood1"/>
    <s v="SSOUTH"/>
    <s v="ENA - IM West"/>
    <x v="8"/>
    <x v="1"/>
    <n v="824326"/>
    <d v="2001-06-02T21:00:00"/>
  </r>
  <r>
    <x v="1"/>
    <x v="1"/>
    <x v="1"/>
    <x v="24"/>
    <n v="15000"/>
    <n v="1326270"/>
    <d v="2001-06-01T09:03:39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SCOTTWIR"/>
    <s v="KSTEVEN"/>
    <s v="ENA-IM Mid Central South"/>
    <x v="8"/>
    <x v="1"/>
    <n v="824327"/>
    <d v="2001-06-02T21:00:00"/>
  </r>
  <r>
    <x v="1"/>
    <x v="1"/>
    <x v="1"/>
    <x v="24"/>
    <n v="3066"/>
    <n v="1326271"/>
    <d v="2001-06-01T09:03:40"/>
    <s v="Enserco Energy, Inc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wwarburton"/>
    <s v="JREITME"/>
    <s v="ENA - IM Denver"/>
    <x v="8"/>
    <x v="1"/>
    <n v="824328"/>
    <d v="2001-06-02T21:00:00"/>
  </r>
  <r>
    <x v="1"/>
    <x v="1"/>
    <x v="1"/>
    <x v="24"/>
    <n v="13173"/>
    <n v="1326272"/>
    <d v="2001-06-01T09:03:42"/>
    <s v="El Paso Merchant Energy, L.P."/>
    <x v="0"/>
    <x v="0"/>
    <x v="0"/>
    <x v="1"/>
    <s v="US Gas Phy Fwd Firm &lt; or = 1Mo "/>
    <s v="US Gas Phy       Chi Peoples             02-04Jun01      USD/MM"/>
    <m/>
    <n v="4391"/>
    <x v="0"/>
    <x v="1"/>
    <x v="0"/>
    <n v="3.7037"/>
    <s v="EPMELPcmb"/>
    <s v="PMIMS"/>
    <s v="ENA - IM MKT Central CG"/>
    <x v="8"/>
    <x v="1"/>
    <n v="824329"/>
    <d v="2001-06-02T21:00:00"/>
  </r>
  <r>
    <x v="1"/>
    <x v="1"/>
    <x v="1"/>
    <x v="24"/>
    <n v="15000"/>
    <n v="1326273"/>
    <d v="2001-06-01T09:03:4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scoerver"/>
    <s v="KSTEVEN"/>
    <s v="ENA-IM Mid Central South"/>
    <x v="8"/>
    <x v="1"/>
    <n v="824330"/>
    <d v="2001-06-02T21:00:00"/>
  </r>
  <r>
    <x v="0"/>
    <x v="0"/>
    <x v="0"/>
    <x v="0"/>
    <n v="10"/>
    <n v="1326275"/>
    <d v="2001-06-01T09:03:54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WENDYROTH"/>
    <s v="BMARCHAN"/>
    <s v="Enron Metals Trading System"/>
    <x v="0"/>
    <x v="0"/>
    <n v="2163913"/>
    <m/>
  </r>
  <r>
    <x v="1"/>
    <x v="4"/>
    <x v="0"/>
    <x v="0"/>
    <n v="50000"/>
    <n v="1326276"/>
    <d v="2001-06-01T09:03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720"/>
    <d v="2001-07-01T00:00:00"/>
  </r>
  <r>
    <x v="1"/>
    <x v="1"/>
    <x v="1"/>
    <x v="24"/>
    <n v="15000"/>
    <n v="1326279"/>
    <d v="2001-06-01T09:03:5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pedersen"/>
    <s v="JWILLI13"/>
    <s v="ENA - IM Mkt Central MICH"/>
    <x v="8"/>
    <x v="1"/>
    <n v="824335"/>
    <d v="2001-06-02T21:00:00"/>
  </r>
  <r>
    <x v="1"/>
    <x v="1"/>
    <x v="1"/>
    <x v="24"/>
    <n v="7854"/>
    <n v="1326277"/>
    <d v="2001-06-01T09:03:55"/>
    <s v="Cargill Energy, a division of Cargill, Incorporated"/>
    <x v="0"/>
    <x v="0"/>
    <x v="0"/>
    <x v="1"/>
    <s v="US Gas Phy Fwd Firm &lt; or = 1Mo "/>
    <s v="US Gas Phy       NNG Demarc              02-04Jun01      USD/MM"/>
    <n v="2618"/>
    <m/>
    <x v="0"/>
    <x v="1"/>
    <x v="0"/>
    <n v="3.5249999999999999"/>
    <s v="ADM90884"/>
    <s v="KSTEVEN"/>
    <s v="ENA-IM Mid Central South"/>
    <x v="8"/>
    <x v="1"/>
    <n v="824333"/>
    <d v="2001-06-02T21:00:00"/>
  </r>
  <r>
    <x v="1"/>
    <x v="1"/>
    <x v="1"/>
    <x v="24"/>
    <n v="15000"/>
    <n v="1326278"/>
    <d v="2001-06-01T09:03:55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scallender"/>
    <s v="KSTEVEN"/>
    <s v="ENA-IM Mid Central South"/>
    <x v="8"/>
    <x v="1"/>
    <n v="824334"/>
    <d v="2001-06-02T21:00:00"/>
  </r>
  <r>
    <x v="1"/>
    <x v="1"/>
    <x v="1"/>
    <x v="24"/>
    <n v="30000"/>
    <n v="1326280"/>
    <d v="2001-06-01T09:03:57"/>
    <s v="Marathon Oil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quantum3"/>
    <s v="PMIMS"/>
    <s v="ENA - IM MKT Central CG"/>
    <x v="8"/>
    <x v="1"/>
    <n v="824336"/>
    <d v="2001-06-02T21:00:00"/>
  </r>
  <r>
    <x v="1"/>
    <x v="1"/>
    <x v="1"/>
    <x v="24"/>
    <n v="15000"/>
    <n v="1326283"/>
    <d v="2001-06-01T09:04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4340"/>
    <d v="2001-06-02T21:00:00"/>
  </r>
  <r>
    <x v="1"/>
    <x v="1"/>
    <x v="0"/>
    <x v="26"/>
    <n v="755000"/>
    <n v="1326284"/>
    <d v="2001-06-01T09:04:09"/>
    <s v="Virginia Power Energy Marketing, Inc."/>
    <x v="0"/>
    <x v="0"/>
    <x v="0"/>
    <x v="1"/>
    <s v="US Gas Fin Swap"/>
    <s v="US Gas Swap      Nymex                   Nov01-Mar02     USD/MM"/>
    <m/>
    <n v="5000"/>
    <x v="0"/>
    <x v="1"/>
    <x v="0"/>
    <n v="4.2699999999999996"/>
    <s v="JOHNNYMAC"/>
    <s v="JARNOLD"/>
    <s v="NG-Price"/>
    <x v="1"/>
    <x v="1"/>
    <s v="VD9252.1"/>
    <d v="2001-11-01T00:00:00"/>
  </r>
  <r>
    <x v="1"/>
    <x v="1"/>
    <x v="1"/>
    <x v="24"/>
    <n v="30000"/>
    <n v="1326285"/>
    <d v="2001-06-01T09:04:1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249999999999998"/>
    <s v="aepes217"/>
    <s v="TKUYKEN"/>
    <s v="ENA - IM West"/>
    <x v="8"/>
    <x v="1"/>
    <n v="824341"/>
    <d v="2001-06-02T21:00:00"/>
  </r>
  <r>
    <x v="0"/>
    <x v="0"/>
    <x v="0"/>
    <x v="0"/>
    <n v="20"/>
    <n v="1326288"/>
    <d v="2001-06-01T09:04:21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82741"/>
    <s v="BMARCHAN"/>
    <s v="Enron Metals Trading System"/>
    <x v="0"/>
    <x v="0"/>
    <n v="2163915"/>
    <m/>
  </r>
  <r>
    <x v="1"/>
    <x v="4"/>
    <x v="0"/>
    <x v="0"/>
    <n v="50000"/>
    <n v="1326287"/>
    <d v="2001-06-01T09:04:2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721"/>
    <d v="2001-07-01T00:00:00"/>
  </r>
  <r>
    <x v="0"/>
    <x v="1"/>
    <x v="1"/>
    <x v="24"/>
    <n v="15000"/>
    <n v="1326292"/>
    <d v="2001-06-01T09:04:24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pandersen"/>
    <s v="CCLARK5"/>
    <s v="EC - IM Canada BC"/>
    <x v="8"/>
    <x v="8"/>
    <n v="824343"/>
    <d v="2001-06-02T21:00:00"/>
  </r>
  <r>
    <x v="1"/>
    <x v="1"/>
    <x v="1"/>
    <x v="24"/>
    <n v="27000"/>
    <n v="1326290"/>
    <d v="2001-06-01T09:04:24"/>
    <s v="TransCanada Gas Services Inc."/>
    <x v="0"/>
    <x v="0"/>
    <x v="0"/>
    <x v="1"/>
    <s v="US Gas Phy Fwd Firm &lt; or = 1Mo "/>
    <s v="US Gas Phy       TENN 500                02-04Jun01      USD/MM"/>
    <n v="9000"/>
    <m/>
    <x v="0"/>
    <x v="1"/>
    <x v="0"/>
    <n v="3.57"/>
    <s v="robmacinc"/>
    <s v="SNEAL"/>
    <s v="ENA-IM NE GULF3"/>
    <x v="8"/>
    <x v="1"/>
    <n v="824342"/>
    <d v="2001-06-02T21:00:00"/>
  </r>
  <r>
    <x v="0"/>
    <x v="0"/>
    <x v="0"/>
    <x v="0"/>
    <n v="16"/>
    <n v="1326294"/>
    <d v="2001-06-01T09:04:29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9"/>
    <s v="VANDESBO"/>
    <s v="BMARCHAN"/>
    <s v="Enron Metals Trading System"/>
    <x v="0"/>
    <x v="0"/>
    <n v="2163917"/>
    <m/>
  </r>
  <r>
    <x v="1"/>
    <x v="1"/>
    <x v="1"/>
    <x v="24"/>
    <n v="5400"/>
    <n v="1326295"/>
    <d v="2001-06-01T09:04:33"/>
    <s v="Mirant Americas Energy Marketing, L.P."/>
    <x v="0"/>
    <x v="0"/>
    <x v="0"/>
    <x v="1"/>
    <s v="US Gas Phy Fwd Firm &lt; or = 1Mo (RESTRICTED)"/>
    <s v="US Gas Phy       PG&amp;E Topock             02-04Jun01      USD/MM"/>
    <m/>
    <n v="1800"/>
    <x v="0"/>
    <x v="1"/>
    <x v="0"/>
    <n v="3.3"/>
    <s v="jfh00001"/>
    <s v="MLENHAR"/>
    <s v="ENA - IM West"/>
    <x v="8"/>
    <x v="1"/>
    <n v="824345"/>
    <d v="2001-06-02T21:00:00"/>
  </r>
  <r>
    <x v="1"/>
    <x v="1"/>
    <x v="1"/>
    <x v="24"/>
    <n v="1032"/>
    <n v="1326296"/>
    <d v="2001-06-01T09:04:34"/>
    <s v="Texla Energy Management Inc."/>
    <x v="0"/>
    <x v="0"/>
    <x v="0"/>
    <x v="1"/>
    <s v="US Gas Phy Fwd Firm &lt; or = 1Mo "/>
    <s v="US Gas Phy       TENN 800                02-04Jun01      USD/MM"/>
    <n v="344"/>
    <m/>
    <x v="0"/>
    <x v="1"/>
    <x v="0"/>
    <n v="3.56"/>
    <s v="WILSHUSEN"/>
    <s v="SNEAL"/>
    <s v="ENA-IM NE GULF3"/>
    <x v="8"/>
    <x v="1"/>
    <n v="824344"/>
    <d v="2001-06-02T21:00:00"/>
  </r>
  <r>
    <x v="1"/>
    <x v="1"/>
    <x v="1"/>
    <x v="24"/>
    <n v="4500"/>
    <n v="1326297"/>
    <d v="2001-06-01T09:04:35"/>
    <s v="USGT/Aquila, L.P."/>
    <x v="0"/>
    <x v="0"/>
    <x v="0"/>
    <x v="1"/>
    <s v="US Gas Phy Fwd Firm &lt; or = 1Mo "/>
    <s v="US Gas Phy       Opal                    02-04Jun01      USD/MM"/>
    <n v="1500"/>
    <m/>
    <x v="0"/>
    <x v="1"/>
    <x v="0"/>
    <n v="2.65"/>
    <s v="chrispower"/>
    <s v="SSOUTH"/>
    <s v="ENA - IM West"/>
    <x v="8"/>
    <x v="1"/>
    <n v="824346"/>
    <d v="2001-06-02T21:00:00"/>
  </r>
  <r>
    <x v="1"/>
    <x v="1"/>
    <x v="1"/>
    <x v="24"/>
    <n v="15000"/>
    <n v="1326298"/>
    <d v="2001-06-01T09:04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"/>
    <s v="benharner"/>
    <s v="JWILLI13"/>
    <s v="ENA - IM Mkt Central MICH"/>
    <x v="8"/>
    <x v="1"/>
    <n v="824347"/>
    <d v="2001-06-02T21:00:00"/>
  </r>
  <r>
    <x v="1"/>
    <x v="1"/>
    <x v="1"/>
    <x v="24"/>
    <n v="15000"/>
    <n v="1326299"/>
    <d v="2001-06-01T09:04:38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48"/>
    <d v="2001-06-02T21:00:00"/>
  </r>
  <r>
    <x v="1"/>
    <x v="1"/>
    <x v="1"/>
    <x v="24"/>
    <n v="15000"/>
    <n v="1326300"/>
    <d v="2001-06-01T09:04:39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CRAIGDUKE"/>
    <s v="SSOUTH"/>
    <s v="ENA - IM West"/>
    <x v="8"/>
    <x v="1"/>
    <n v="824349"/>
    <d v="2001-06-02T21:00:00"/>
  </r>
  <r>
    <x v="1"/>
    <x v="4"/>
    <x v="0"/>
    <x v="0"/>
    <n v="50000"/>
    <n v="1326301"/>
    <d v="2001-06-01T09:04:3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722"/>
    <d v="2001-07-01T00:00:00"/>
  </r>
  <r>
    <x v="0"/>
    <x v="1"/>
    <x v="1"/>
    <x v="3"/>
    <n v="100000"/>
    <n v="1326303"/>
    <d v="2001-06-01T09:04:44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75"/>
    <s v="tommacal"/>
    <s v="DFURNER"/>
    <s v="Continental Gas Book"/>
    <x v="4"/>
    <x v="3"/>
    <n v="105932"/>
    <d v="2001-06-02T21:00:00"/>
  </r>
  <r>
    <x v="1"/>
    <x v="1"/>
    <x v="1"/>
    <x v="24"/>
    <n v="15000"/>
    <n v="1326302"/>
    <d v="2001-06-01T09:04:44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8.1999999999999993"/>
    <s v="NOVERO777"/>
    <s v="JTHOLT"/>
    <s v="ENA - IM West"/>
    <x v="8"/>
    <x v="1"/>
    <n v="824350"/>
    <d v="2001-06-02T21:00:00"/>
  </r>
  <r>
    <x v="1"/>
    <x v="1"/>
    <x v="0"/>
    <x v="1"/>
    <n v="310000"/>
    <n v="1326304"/>
    <d v="2001-06-01T09:04:47"/>
    <s v="BP Corporation North America Inc."/>
    <x v="0"/>
    <x v="0"/>
    <x v="0"/>
    <x v="1"/>
    <s v="US Gas Fin BasisSwap"/>
    <s v="US Gas Basis     Waha                    Jul01           USD/MM"/>
    <m/>
    <n v="10000"/>
    <x v="0"/>
    <x v="1"/>
    <x v="0"/>
    <n v="-0.05"/>
    <s v="Hasouandre"/>
    <s v="EBASS"/>
    <s v="FT-Texas"/>
    <x v="1"/>
    <x v="1"/>
    <s v="VD9259.1"/>
    <d v="2001-07-01T21:00:00"/>
  </r>
  <r>
    <x v="1"/>
    <x v="1"/>
    <x v="1"/>
    <x v="24"/>
    <n v="30000"/>
    <n v="1326305"/>
    <d v="2001-06-01T09:04:47"/>
    <s v="Reliant Energy Services, Inc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dstevens"/>
    <s v="PMIMS"/>
    <s v="ENA - IM MKT Central CG"/>
    <x v="8"/>
    <x v="1"/>
    <n v="824351"/>
    <d v="2001-06-02T21:00:00"/>
  </r>
  <r>
    <x v="1"/>
    <x v="4"/>
    <x v="0"/>
    <x v="0"/>
    <n v="50000"/>
    <n v="1326306"/>
    <d v="2001-06-01T09:04:4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723"/>
    <d v="2001-07-01T00:00:00"/>
  </r>
  <r>
    <x v="1"/>
    <x v="1"/>
    <x v="0"/>
    <x v="5"/>
    <n v="10092"/>
    <n v="1326307"/>
    <d v="2001-06-01T09:04:50"/>
    <s v="Mirant Americas Energy Marketing, L.P."/>
    <x v="0"/>
    <x v="0"/>
    <x v="0"/>
    <x v="1"/>
    <s v="US Gas Fin Swap"/>
    <s v="US Gas Daily     HHub                    02-30Jun01      USD/MM"/>
    <m/>
    <n v="348"/>
    <x v="0"/>
    <x v="1"/>
    <x v="0"/>
    <n v="3.7450000000000001"/>
    <s v="gregt00001"/>
    <s v="PKEAVEY"/>
    <s v="G-DAILY-EST"/>
    <x v="1"/>
    <x v="1"/>
    <s v="VD9260.1"/>
    <d v="2001-06-02T21:00:00"/>
  </r>
  <r>
    <x v="0"/>
    <x v="1"/>
    <x v="1"/>
    <x v="24"/>
    <n v="3000"/>
    <n v="1326308"/>
    <d v="2001-06-01T09:04:55"/>
    <s v="Aquila Canada Corp."/>
    <x v="0"/>
    <x v="0"/>
    <x v="0"/>
    <x v="1"/>
    <s v="CAN Gas Phy Fwd Firm West &lt; or = 1Mo"/>
    <s v="CAN Gas Phy      Hntgdn                  02-04Jun01      USD/MM"/>
    <n v="1000"/>
    <m/>
    <x v="0"/>
    <x v="1"/>
    <x v="0"/>
    <n v="3.08"/>
    <s v="pandersen"/>
    <s v="CCLARK5"/>
    <s v="EC - IM Canada BC"/>
    <x v="8"/>
    <x v="8"/>
    <n v="824354"/>
    <d v="2001-06-02T21:00:00"/>
  </r>
  <r>
    <x v="1"/>
    <x v="1"/>
    <x v="1"/>
    <x v="24"/>
    <n v="30000"/>
    <n v="1326309"/>
    <d v="2001-06-01T09:04:58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MIDCONT2"/>
    <s v="TDONOHO"/>
    <s v="ENA - IM Central Gulf"/>
    <x v="8"/>
    <x v="1"/>
    <n v="824355"/>
    <d v="2001-06-02T21:00:00"/>
  </r>
  <r>
    <x v="1"/>
    <x v="1"/>
    <x v="1"/>
    <x v="24"/>
    <n v="75000"/>
    <n v="1326311"/>
    <d v="2001-06-01T09:05:01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STANHORTON"/>
    <s v="ARING"/>
    <s v="ENA-IM NE GULF1"/>
    <x v="8"/>
    <x v="1"/>
    <n v="824357"/>
    <d v="2001-06-02T21:00:00"/>
  </r>
  <r>
    <x v="1"/>
    <x v="1"/>
    <x v="1"/>
    <x v="24"/>
    <n v="30000"/>
    <n v="1326312"/>
    <d v="2001-06-01T09:05:02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9"/>
    <s v="aepes224"/>
    <s v="VPIMENOV"/>
    <s v="ENA-IM ME NEW YORK"/>
    <x v="8"/>
    <x v="1"/>
    <n v="824356"/>
    <d v="2001-06-02T21:00:00"/>
  </r>
  <r>
    <x v="1"/>
    <x v="1"/>
    <x v="0"/>
    <x v="15"/>
    <n v="1825000"/>
    <n v="1326313"/>
    <d v="2001-06-01T09:05:06"/>
    <s v="AEP Energy Services, Inc."/>
    <x v="0"/>
    <x v="0"/>
    <x v="0"/>
    <x v="1"/>
    <s v="US Gas Fin Swap"/>
    <s v="US Gas Swap      Nymex                   Jan-Dec02       USD/MM"/>
    <m/>
    <n v="5000"/>
    <x v="0"/>
    <x v="1"/>
    <x v="0"/>
    <n v="3.97"/>
    <s v="aepes214"/>
    <s v="JARNOLD"/>
    <s v="NG-Price"/>
    <x v="1"/>
    <x v="1"/>
    <s v="VD9263.1"/>
    <d v="2002-01-01T21:00:00"/>
  </r>
  <r>
    <x v="1"/>
    <x v="1"/>
    <x v="1"/>
    <x v="24"/>
    <n v="1500"/>
    <n v="1326315"/>
    <d v="2001-06-01T09:05:08"/>
    <s v="Aquila Energy Marketing Corporation"/>
    <x v="0"/>
    <x v="0"/>
    <x v="0"/>
    <x v="1"/>
    <s v="US Gas Phy Fwd Firm &lt; or = 1Mo "/>
    <s v="US Gas Phy       Consumers Pwr           02-04Jun01      USD/MM"/>
    <n v="500"/>
    <m/>
    <x v="0"/>
    <x v="1"/>
    <x v="0"/>
    <n v="3.88"/>
    <s v="benharner"/>
    <s v="JWILLI13"/>
    <s v="ENA - IM Mkt Central MICH"/>
    <x v="8"/>
    <x v="1"/>
    <n v="824358"/>
    <d v="2001-06-02T21:00:00"/>
  </r>
  <r>
    <x v="1"/>
    <x v="1"/>
    <x v="1"/>
    <x v="24"/>
    <n v="45000"/>
    <n v="1326314"/>
    <d v="2001-06-01T09:05:08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"/>
    <s v="sstrick9"/>
    <s v="ARING"/>
    <s v="ENA-IM NE GULF1"/>
    <x v="8"/>
    <x v="1"/>
    <n v="824359"/>
    <d v="2001-06-02T21:00:00"/>
  </r>
  <r>
    <x v="1"/>
    <x v="1"/>
    <x v="1"/>
    <x v="24"/>
    <n v="15000"/>
    <n v="1326316"/>
    <d v="2001-06-01T09:05:0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360"/>
    <d v="2001-06-02T21:00:00"/>
  </r>
  <r>
    <x v="1"/>
    <x v="1"/>
    <x v="0"/>
    <x v="26"/>
    <n v="755000"/>
    <n v="1326317"/>
    <d v="2001-06-01T09:05:12"/>
    <s v="PG&amp;E Energy Trading-Gas Corporation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andrewk5"/>
    <s v="JARNOLD"/>
    <s v="NG-Price"/>
    <x v="1"/>
    <x v="1"/>
    <s v="VD9264.1"/>
    <d v="2001-11-01T00:00:00"/>
  </r>
  <r>
    <x v="1"/>
    <x v="1"/>
    <x v="1"/>
    <x v="24"/>
    <n v="15000"/>
    <n v="1326319"/>
    <d v="2001-06-01T09:05:1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racycolli"/>
    <s v="KSTEVEN"/>
    <s v="ENA-IM Mid Central South"/>
    <x v="8"/>
    <x v="1"/>
    <n v="824362"/>
    <d v="2001-06-02T21:00:00"/>
  </r>
  <r>
    <x v="1"/>
    <x v="2"/>
    <x v="0"/>
    <x v="0"/>
    <n v="50"/>
    <n v="1326321"/>
    <d v="2001-06-01T09:05:14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486.1"/>
    <d v="2001-06-04T21:00:00"/>
  </r>
  <r>
    <x v="1"/>
    <x v="1"/>
    <x v="1"/>
    <x v="24"/>
    <n v="15000"/>
    <n v="1326320"/>
    <d v="2001-06-01T09:05:14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scallender"/>
    <s v="KSTEVEN"/>
    <s v="ENA-IM Mid Central South"/>
    <x v="8"/>
    <x v="1"/>
    <n v="824361"/>
    <d v="2001-06-02T21:00:00"/>
  </r>
  <r>
    <x v="1"/>
    <x v="1"/>
    <x v="1"/>
    <x v="24"/>
    <n v="900"/>
    <n v="1326322"/>
    <d v="2001-06-01T09:05:15"/>
    <s v="Texla Energy Management Inc."/>
    <x v="0"/>
    <x v="0"/>
    <x v="0"/>
    <x v="1"/>
    <s v="US Gas Phy Fwd Firm &lt; or = 1Mo "/>
    <s v="US Gas Phy       TETCO STX               02-04Jun01      USD/MM"/>
    <n v="300"/>
    <m/>
    <x v="0"/>
    <x v="1"/>
    <x v="0"/>
    <n v="3.46"/>
    <s v="WILSHUSEN"/>
    <s v="SPEREIR"/>
    <s v="ENA-IM NE GULF3"/>
    <x v="8"/>
    <x v="1"/>
    <n v="824363"/>
    <d v="2001-06-02T21:00:00"/>
  </r>
  <r>
    <x v="0"/>
    <x v="1"/>
    <x v="1"/>
    <x v="24"/>
    <n v="22683"/>
    <n v="1326323"/>
    <d v="2001-06-01T09:05:17"/>
    <s v="Dynegy Canada Inc."/>
    <x v="0"/>
    <x v="0"/>
    <x v="0"/>
    <x v="1"/>
    <s v="CAN Gas Phy Fwd Firm East &lt; or = 1Mo"/>
    <s v="CAN Gas Phy      Dawn                    02-04Jun01      USD/MM"/>
    <m/>
    <n v="7561"/>
    <x v="0"/>
    <x v="1"/>
    <x v="0"/>
    <n v="3.9"/>
    <s v="DAROOKIE"/>
    <s v="MCUILLA"/>
    <s v="ENA - IM Ontario"/>
    <x v="8"/>
    <x v="1"/>
    <n v="824364"/>
    <d v="2001-06-02T21:00:00"/>
  </r>
  <r>
    <x v="1"/>
    <x v="1"/>
    <x v="0"/>
    <x v="5"/>
    <n v="89987"/>
    <n v="1326325"/>
    <d v="2001-06-01T09:05:20"/>
    <s v="WPS Energy Services, Inc."/>
    <x v="0"/>
    <x v="0"/>
    <x v="0"/>
    <x v="1"/>
    <s v="US Gas Fin Swap"/>
    <s v="US Gas Daily     Chicago                 02-30Jun01      USD/MM"/>
    <m/>
    <n v="3103"/>
    <x v="0"/>
    <x v="1"/>
    <x v="0"/>
    <n v="3.8"/>
    <s v="RANGER123"/>
    <s v="GSTOREY"/>
    <s v="FT-ONTARIO"/>
    <x v="1"/>
    <x v="1"/>
    <s v="VD9266.1"/>
    <d v="2001-06-02T21:00:00"/>
  </r>
  <r>
    <x v="1"/>
    <x v="1"/>
    <x v="1"/>
    <x v="24"/>
    <n v="15000"/>
    <n v="1326324"/>
    <d v="2001-06-01T09:05:20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acycolli"/>
    <s v="KSTEVEN"/>
    <s v="ENA-IM Mid Central South"/>
    <x v="8"/>
    <x v="1"/>
    <n v="824365"/>
    <d v="2001-06-02T21:00:00"/>
  </r>
  <r>
    <x v="0"/>
    <x v="1"/>
    <x v="1"/>
    <x v="24"/>
    <n v="30000"/>
    <n v="1326326"/>
    <d v="2001-06-01T09:05:21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4366"/>
    <d v="2001-06-02T21:00:00"/>
  </r>
  <r>
    <x v="1"/>
    <x v="1"/>
    <x v="1"/>
    <x v="24"/>
    <n v="23880"/>
    <n v="1326328"/>
    <d v="2001-06-01T09:05:24"/>
    <s v="PG&amp;E Energy Trading-Gas Corporation"/>
    <x v="0"/>
    <x v="0"/>
    <x v="0"/>
    <x v="1"/>
    <s v="US Gas Phy Fwd Firm &lt; or = 1Mo "/>
    <s v="US Gas Phy       NGPL NICOR              02-04Jun01      USD/MM"/>
    <n v="7960"/>
    <m/>
    <x v="0"/>
    <x v="1"/>
    <x v="0"/>
    <n v="3.7174999999999998"/>
    <s v="jpedersen"/>
    <s v="PMIMS"/>
    <s v="ENA - IM MKT Central CG"/>
    <x v="8"/>
    <x v="1"/>
    <n v="824367"/>
    <d v="2001-06-02T21:00:00"/>
  </r>
  <r>
    <x v="1"/>
    <x v="1"/>
    <x v="1"/>
    <x v="24"/>
    <n v="15000"/>
    <n v="1326329"/>
    <d v="2001-06-01T09:05:25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3.89"/>
    <s v="VABLAISE"/>
    <s v="VPIMENOV"/>
    <s v="ENA-IM ME NEW YORK"/>
    <x v="8"/>
    <x v="1"/>
    <n v="824368"/>
    <d v="2001-06-02T21:00:00"/>
  </r>
  <r>
    <x v="1"/>
    <x v="1"/>
    <x v="1"/>
    <x v="24"/>
    <n v="8700"/>
    <n v="1326330"/>
    <d v="2001-06-01T09:05:26"/>
    <s v="Marathon Oil Company"/>
    <x v="0"/>
    <x v="0"/>
    <x v="0"/>
    <x v="1"/>
    <s v="US Gas Phy Fwd Firm &lt; or = 1Mo "/>
    <s v="US Gas Phy       Cheyenne Hub            02-04Jun01      USD/MM"/>
    <n v="2900"/>
    <m/>
    <x v="0"/>
    <x v="1"/>
    <x v="0"/>
    <n v="2.59"/>
    <s v="sagardner"/>
    <s v="JREITME"/>
    <s v="ENA - IM Denver"/>
    <x v="8"/>
    <x v="1"/>
    <n v="824370"/>
    <d v="2001-06-02T21:00:00"/>
  </r>
  <r>
    <x v="1"/>
    <x v="1"/>
    <x v="1"/>
    <x v="24"/>
    <n v="30000"/>
    <n v="1326331"/>
    <d v="2001-06-01T09:05:26"/>
    <s v="Axia Energy, LP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strick9"/>
    <s v="ARING"/>
    <s v="ENA-IM NE GULF1"/>
    <x v="8"/>
    <x v="1"/>
    <n v="824371"/>
    <d v="2001-06-02T21:00:00"/>
  </r>
  <r>
    <x v="1"/>
    <x v="1"/>
    <x v="1"/>
    <x v="24"/>
    <n v="15000"/>
    <n v="1326332"/>
    <d v="2001-06-01T09:05:26"/>
    <s v="Reliant Energy Services, Inc."/>
    <x v="0"/>
    <x v="0"/>
    <x v="0"/>
    <x v="1"/>
    <s v="US Gas Phy Fwd Firm &lt; or = 1Mo "/>
    <s v="US Gas Phy       NBPL/Nicor              02-04Jun01      USD/MM"/>
    <m/>
    <n v="5000"/>
    <x v="0"/>
    <x v="1"/>
    <x v="0"/>
    <n v="3.72"/>
    <s v="dstevens"/>
    <s v="PMIMS"/>
    <s v="ENA - IM MKT Central CG"/>
    <x v="8"/>
    <x v="1"/>
    <n v="824369"/>
    <d v="2001-06-02T21:00:00"/>
  </r>
  <r>
    <x v="1"/>
    <x v="1"/>
    <x v="1"/>
    <x v="24"/>
    <n v="15000"/>
    <n v="1326333"/>
    <d v="2001-06-01T09:05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72"/>
    <d v="2001-06-02T21:00:00"/>
  </r>
  <r>
    <x v="1"/>
    <x v="1"/>
    <x v="1"/>
    <x v="24"/>
    <n v="30000"/>
    <n v="1326334"/>
    <d v="2001-06-01T09:05:30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RICHMOND"/>
    <s v="RGAY"/>
    <s v="ENA - IM West"/>
    <x v="8"/>
    <x v="1"/>
    <n v="824373"/>
    <d v="2001-06-02T21:00:00"/>
  </r>
  <r>
    <x v="1"/>
    <x v="1"/>
    <x v="1"/>
    <x v="24"/>
    <n v="15000"/>
    <n v="1326335"/>
    <d v="2001-06-01T09:05:32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benharner"/>
    <s v="JWILLI13"/>
    <s v="ENA - IM Mkt Central MICH"/>
    <x v="8"/>
    <x v="1"/>
    <n v="824374"/>
    <d v="2001-06-02T21:00:00"/>
  </r>
  <r>
    <x v="1"/>
    <x v="1"/>
    <x v="1"/>
    <x v="24"/>
    <n v="15000"/>
    <n v="1326336"/>
    <d v="2001-06-01T09:05:33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75"/>
    <d v="2001-06-02T21:00:00"/>
  </r>
  <r>
    <x v="1"/>
    <x v="1"/>
    <x v="1"/>
    <x v="24"/>
    <n v="30000"/>
    <n v="1326337"/>
    <d v="2001-06-01T09:05:34"/>
    <s v="Mirant Americas Energy Marketing, L.P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15"/>
    <s v="jfh00001"/>
    <s v="MLENHAR"/>
    <s v="ENA - IM West"/>
    <x v="8"/>
    <x v="1"/>
    <n v="824376"/>
    <d v="2001-06-02T21:00:00"/>
  </r>
  <r>
    <x v="1"/>
    <x v="1"/>
    <x v="1"/>
    <x v="24"/>
    <n v="900"/>
    <n v="1326338"/>
    <d v="2001-06-01T09:05:34"/>
    <s v="EnergyUSA-TPC Corp."/>
    <x v="0"/>
    <x v="0"/>
    <x v="0"/>
    <x v="1"/>
    <s v="US Gas Phy Fwd Firm &lt; or = 1Mo "/>
    <s v="US Gas Phy       PEPL Pool               02-04Jun01      USD/MM"/>
    <m/>
    <n v="300"/>
    <x v="0"/>
    <x v="1"/>
    <x v="0"/>
    <n v="3.5375000000000001"/>
    <s v="scallender"/>
    <s v="KSTEVEN"/>
    <s v="ENA-IM Mid Central South"/>
    <x v="8"/>
    <x v="1"/>
    <n v="824377"/>
    <d v="2001-06-02T21:00:00"/>
  </r>
  <r>
    <x v="1"/>
    <x v="1"/>
    <x v="1"/>
    <x v="24"/>
    <n v="15000"/>
    <n v="1326339"/>
    <d v="2001-06-01T09:05:35"/>
    <s v="ONEOK Energy Marketing and Trading Company, L.P."/>
    <x v="0"/>
    <x v="0"/>
    <x v="0"/>
    <x v="1"/>
    <s v="US Gas Phy Fwd Firm &lt; or = 1Mo "/>
    <s v="US Gas Phy       NBPL/Nicor              02-04Jun01      USD/MM"/>
    <m/>
    <n v="5000"/>
    <x v="0"/>
    <x v="1"/>
    <x v="0"/>
    <n v="3.7149999999999999"/>
    <s v="KURTISWOOD"/>
    <s v="PMIMS"/>
    <s v="ENA - IM MKT Central CG"/>
    <x v="8"/>
    <x v="1"/>
    <n v="824378"/>
    <d v="2001-06-02T21:00:00"/>
  </r>
  <r>
    <x v="1"/>
    <x v="1"/>
    <x v="1"/>
    <x v="24"/>
    <n v="15000"/>
    <n v="1326340"/>
    <d v="2001-06-01T09:05:38"/>
    <s v="Tenaska Marketing Ventures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TMVJDG01"/>
    <s v="KSTEVEN"/>
    <s v="ENA-IM Mid Central South"/>
    <x v="8"/>
    <x v="1"/>
    <n v="824379"/>
    <d v="2001-06-02T21:00:00"/>
  </r>
  <r>
    <x v="1"/>
    <x v="1"/>
    <x v="1"/>
    <x v="24"/>
    <n v="15000"/>
    <n v="1326341"/>
    <d v="2001-06-01T09:05:41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perryperg"/>
    <s v="KSTEVEN"/>
    <s v="ENA-IM Mid Central South"/>
    <x v="8"/>
    <x v="1"/>
    <n v="824380"/>
    <d v="2001-06-02T21:00:00"/>
  </r>
  <r>
    <x v="1"/>
    <x v="1"/>
    <x v="1"/>
    <x v="24"/>
    <n v="1200"/>
    <n v="1326342"/>
    <d v="2001-06-01T09:05:42"/>
    <s v="Texla Energy Management Inc."/>
    <x v="0"/>
    <x v="0"/>
    <x v="0"/>
    <x v="1"/>
    <s v="US Gas Phy Fwd Firm &lt; or = 1Mo "/>
    <s v="US Gas Phy       TETCO WLA               02-04Jun01      USD/MM"/>
    <n v="400"/>
    <m/>
    <x v="0"/>
    <x v="1"/>
    <x v="0"/>
    <n v="3.5249999999999999"/>
    <s v="WILSHUSEN"/>
    <s v="SPEREIR"/>
    <s v="ENA-IM NE GULF3"/>
    <x v="8"/>
    <x v="1"/>
    <n v="824381"/>
    <d v="2001-06-02T21:00:00"/>
  </r>
  <r>
    <x v="1"/>
    <x v="1"/>
    <x v="1"/>
    <x v="24"/>
    <n v="30000"/>
    <n v="1326343"/>
    <d v="2001-06-01T09:05:44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KURTISWOOD"/>
    <s v="PMIMS"/>
    <s v="ENA - IM MKT Central CG"/>
    <x v="8"/>
    <x v="1"/>
    <n v="824382"/>
    <d v="2001-06-02T21:00:00"/>
  </r>
  <r>
    <x v="0"/>
    <x v="1"/>
    <x v="1"/>
    <x v="24"/>
    <n v="30000"/>
    <n v="1326344"/>
    <d v="2001-06-01T09:05:4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quinnejc"/>
    <s v="RWATT"/>
    <s v="EC-IM Canada West"/>
    <x v="8"/>
    <x v="8"/>
    <n v="824384"/>
    <d v="2001-06-01T21:00:00"/>
  </r>
  <r>
    <x v="1"/>
    <x v="1"/>
    <x v="1"/>
    <x v="24"/>
    <n v="15000"/>
    <n v="1326345"/>
    <d v="2001-06-01T09:05:49"/>
    <s v="Williams Energy Marketing &amp; Trading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gcagnoli"/>
    <s v="KSTEVEN"/>
    <s v="ENA-IM Mid Central South"/>
    <x v="8"/>
    <x v="1"/>
    <n v="824385"/>
    <d v="2001-06-02T21:00:00"/>
  </r>
  <r>
    <x v="1"/>
    <x v="1"/>
    <x v="1"/>
    <x v="24"/>
    <n v="30000"/>
    <n v="1326347"/>
    <d v="2001-06-01T09:05:50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9"/>
    <s v="lwilliams"/>
    <s v="JPARKS"/>
    <s v="ENA-IM WAHA"/>
    <x v="8"/>
    <x v="1"/>
    <n v="824387"/>
    <d v="2001-06-02T21:00:00"/>
  </r>
  <r>
    <x v="1"/>
    <x v="1"/>
    <x v="1"/>
    <x v="24"/>
    <n v="30000"/>
    <n v="1326346"/>
    <d v="2001-06-01T09:05:50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150000000000002"/>
    <s v="jayknobl"/>
    <s v="SPEREIR"/>
    <s v="ENA-IM NE GULF2"/>
    <x v="8"/>
    <x v="1"/>
    <n v="824386"/>
    <d v="2001-06-02T21:00:00"/>
  </r>
  <r>
    <x v="1"/>
    <x v="1"/>
    <x v="0"/>
    <x v="1"/>
    <n v="155000"/>
    <n v="1326348"/>
    <d v="2001-06-01T09:05:51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75"/>
    <s v="RPREVATT"/>
    <s v="JARNOLD"/>
    <s v="NG-Price"/>
    <x v="1"/>
    <x v="1"/>
    <s v="VD9268.1"/>
    <d v="2001-07-01T21:00:00"/>
  </r>
  <r>
    <x v="1"/>
    <x v="1"/>
    <x v="0"/>
    <x v="1"/>
    <n v="465000"/>
    <n v="1326350"/>
    <d v="2001-06-01T09:05:55"/>
    <s v="Conectiv Energy Supply, Inc."/>
    <x v="0"/>
    <x v="0"/>
    <x v="0"/>
    <x v="1"/>
    <s v="US Gas Fin Swap"/>
    <s v="US Gas Swap      Nymex                   Jul01           USD/MM"/>
    <m/>
    <n v="15000"/>
    <x v="0"/>
    <x v="1"/>
    <x v="0"/>
    <n v="3.875"/>
    <s v="avgallo51"/>
    <s v="JARNOLD"/>
    <s v="NG-Price"/>
    <x v="1"/>
    <x v="1"/>
    <s v="VD9269.1"/>
    <d v="2001-07-01T21:00:00"/>
  </r>
  <r>
    <x v="0"/>
    <x v="1"/>
    <x v="1"/>
    <x v="24"/>
    <n v="7800"/>
    <n v="1326351"/>
    <d v="2001-06-01T09:05:55"/>
    <s v="PG&amp;E Energy Trading, Canada Corporation"/>
    <x v="0"/>
    <x v="0"/>
    <x v="0"/>
    <x v="1"/>
    <s v="CAN Gas Phy Fwd Firm East &lt; or = 1Mo"/>
    <s v="CAN Gas Phy      Niagara, TCPL           02-04Jun01      USD/MM"/>
    <n v="2600"/>
    <m/>
    <x v="0"/>
    <x v="1"/>
    <x v="0"/>
    <n v="3.855"/>
    <s v="ADM54361"/>
    <s v="MCUILLA"/>
    <s v="ENA - IM Ontario"/>
    <x v="8"/>
    <x v="1"/>
    <n v="824389"/>
    <d v="2001-06-02T21:00:00"/>
  </r>
  <r>
    <x v="1"/>
    <x v="1"/>
    <x v="1"/>
    <x v="24"/>
    <n v="30000"/>
    <n v="1326349"/>
    <d v="2001-06-01T09:05:5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1"/>
    <s v="lwilliams"/>
    <s v="JPARKS"/>
    <s v="ENA-IM WAHA"/>
    <x v="8"/>
    <x v="1"/>
    <n v="824388"/>
    <d v="2001-06-02T21:00:00"/>
  </r>
  <r>
    <x v="1"/>
    <x v="1"/>
    <x v="1"/>
    <x v="24"/>
    <n v="15000"/>
    <n v="1326352"/>
    <d v="2001-06-01T09:05:56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90"/>
    <d v="2001-06-02T21:00:00"/>
  </r>
  <r>
    <x v="1"/>
    <x v="1"/>
    <x v="1"/>
    <x v="24"/>
    <n v="15000"/>
    <n v="1326353"/>
    <d v="2001-06-01T09:05:5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scoerver"/>
    <s v="KSTEVEN"/>
    <s v="ENA-IM Mid Central South"/>
    <x v="8"/>
    <x v="1"/>
    <n v="824392"/>
    <d v="2001-06-02T21:00:00"/>
  </r>
  <r>
    <x v="1"/>
    <x v="4"/>
    <x v="0"/>
    <x v="0"/>
    <n v="50000"/>
    <n v="1326354"/>
    <d v="2001-06-01T09:06:0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1"/>
    <s v="GWHALLE"/>
    <s v="WTI-GW-NXC2"/>
    <x v="5"/>
    <x v="1"/>
    <n v="111724"/>
    <d v="2001-07-01T00:00:00"/>
  </r>
  <r>
    <x v="1"/>
    <x v="1"/>
    <x v="0"/>
    <x v="1"/>
    <n v="620000"/>
    <n v="1326355"/>
    <d v="2001-06-01T09:06:03"/>
    <s v="Axia Energy, LP"/>
    <x v="0"/>
    <x v="0"/>
    <x v="0"/>
    <x v="1"/>
    <s v="US Gas Fin Swap"/>
    <s v="US Gas Swap      Nymex                   Aug01           USD/MM"/>
    <m/>
    <n v="20000"/>
    <x v="0"/>
    <x v="1"/>
    <x v="0"/>
    <n v="3.96"/>
    <s v="hillblak"/>
    <s v="JARNOLD"/>
    <s v="NG-Price"/>
    <x v="1"/>
    <x v="1"/>
    <s v="VD9270.1"/>
    <d v="2001-08-01T21:00:00"/>
  </r>
  <r>
    <x v="1"/>
    <x v="1"/>
    <x v="1"/>
    <x v="24"/>
    <n v="15000"/>
    <n v="1326357"/>
    <d v="2001-06-01T09:06:0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jaelee14"/>
    <s v="SPEREIR"/>
    <s v="ENA-IM NE GULF3"/>
    <x v="8"/>
    <x v="1"/>
    <n v="824393"/>
    <d v="2001-06-02T21:00:00"/>
  </r>
  <r>
    <x v="1"/>
    <x v="1"/>
    <x v="1"/>
    <x v="24"/>
    <n v="9000"/>
    <n v="1326359"/>
    <d v="2001-06-01T09:06:05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074999999999998"/>
    <s v="phillips"/>
    <s v="KSTEVEN"/>
    <s v="ENA-IM Mid Central South"/>
    <x v="8"/>
    <x v="1"/>
    <n v="824395"/>
    <d v="2001-06-02T21:00:00"/>
  </r>
  <r>
    <x v="1"/>
    <x v="1"/>
    <x v="1"/>
    <x v="24"/>
    <n v="30000"/>
    <n v="1326358"/>
    <d v="2001-06-01T09:06:0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3"/>
    <s v="lwilliams"/>
    <s v="JPARKS"/>
    <s v="ENA-IM WAHA"/>
    <x v="8"/>
    <x v="1"/>
    <n v="824394"/>
    <d v="2001-06-02T21:00:00"/>
  </r>
  <r>
    <x v="1"/>
    <x v="1"/>
    <x v="1"/>
    <x v="24"/>
    <n v="15000"/>
    <n v="1326360"/>
    <d v="2001-06-01T09:06:07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racycolli"/>
    <s v="KSTEVEN"/>
    <s v="ENA-IM Mid Central South"/>
    <x v="8"/>
    <x v="1"/>
    <n v="824396"/>
    <d v="2001-06-02T21:00:00"/>
  </r>
  <r>
    <x v="1"/>
    <x v="1"/>
    <x v="1"/>
    <x v="24"/>
    <n v="15000"/>
    <n v="1326361"/>
    <d v="2001-06-01T09:06:08"/>
    <s v="Nicor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vab12345"/>
    <s v="KSTEVEN"/>
    <s v="ENA-IM Mid Central South"/>
    <x v="8"/>
    <x v="1"/>
    <n v="824397"/>
    <d v="2001-06-02T21:00:00"/>
  </r>
  <r>
    <x v="1"/>
    <x v="1"/>
    <x v="1"/>
    <x v="24"/>
    <n v="15000"/>
    <n v="1326364"/>
    <d v="2001-06-01T09:06:09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399"/>
    <d v="2001-06-02T21:00:00"/>
  </r>
  <r>
    <x v="1"/>
    <x v="1"/>
    <x v="1"/>
    <x v="24"/>
    <n v="15000"/>
    <n v="1326362"/>
    <d v="2001-06-01T09:06:09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MVJDG01"/>
    <s v="TDONOHO"/>
    <s v="ENA - IM Central Gulf"/>
    <x v="8"/>
    <x v="1"/>
    <n v="824398"/>
    <d v="2001-06-02T21:00:00"/>
  </r>
  <r>
    <x v="1"/>
    <x v="1"/>
    <x v="1"/>
    <x v="24"/>
    <n v="15000"/>
    <n v="1326365"/>
    <d v="2001-06-01T09:06:10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acycolli"/>
    <s v="KSTEVEN"/>
    <s v="ENA-IM Mid Central South"/>
    <x v="8"/>
    <x v="1"/>
    <n v="824400"/>
    <d v="2001-06-02T21:00:00"/>
  </r>
  <r>
    <x v="1"/>
    <x v="2"/>
    <x v="1"/>
    <x v="1"/>
    <n v="775"/>
    <n v="1326366"/>
    <d v="2001-06-01T09:06:11"/>
    <s v="Duke Energy Trading and Marketing, L.L.C."/>
    <x v="0"/>
    <x v="0"/>
    <x v="0"/>
    <x v="2"/>
    <s v="US West Power Phy Fwd Firm"/>
    <s v="US Pwr Phy Firm  PALVE Peak              Jul01           USD/MWh"/>
    <m/>
    <n v="25"/>
    <x v="0"/>
    <x v="2"/>
    <x v="0"/>
    <n v="290"/>
    <s v="dhendrick"/>
    <s v="MMOTLEY"/>
    <s v="ST-SW"/>
    <x v="7"/>
    <x v="7"/>
    <n v="629487.1"/>
    <d v="2001-07-01T21:00:00"/>
  </r>
  <r>
    <x v="1"/>
    <x v="1"/>
    <x v="1"/>
    <x v="24"/>
    <n v="15000"/>
    <n v="1326368"/>
    <d v="2001-06-01T09:06:12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2"/>
    <d v="2001-06-02T21:00:00"/>
  </r>
  <r>
    <x v="1"/>
    <x v="1"/>
    <x v="1"/>
    <x v="24"/>
    <n v="30000"/>
    <n v="1326367"/>
    <d v="2001-06-01T09:06:12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01"/>
    <d v="2001-06-02T21:00:00"/>
  </r>
  <r>
    <x v="1"/>
    <x v="1"/>
    <x v="1"/>
    <x v="24"/>
    <n v="7725"/>
    <n v="1326369"/>
    <d v="2001-06-01T09:06:14"/>
    <s v="CMS Marketing, Services and Trading Company"/>
    <x v="0"/>
    <x v="0"/>
    <x v="0"/>
    <x v="1"/>
    <s v="US Gas Phy Fwd Firm &lt; or = 1Mo "/>
    <s v="US Gas Phy       NGPL NICOR              02-04Jun01      USD/MM"/>
    <m/>
    <n v="2575"/>
    <x v="0"/>
    <x v="1"/>
    <x v="0"/>
    <n v="3.7225000000000001"/>
    <s v="SCOTTBISK"/>
    <s v="PMIMS"/>
    <s v="ENA - IM MKT Central CG"/>
    <x v="8"/>
    <x v="1"/>
    <n v="824403"/>
    <d v="2001-06-02T21:00:00"/>
  </r>
  <r>
    <x v="1"/>
    <x v="1"/>
    <x v="1"/>
    <x v="24"/>
    <n v="15000"/>
    <n v="1326370"/>
    <d v="2001-06-01T09:06:15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4"/>
    <d v="2001-06-02T21:00:00"/>
  </r>
  <r>
    <x v="0"/>
    <x v="1"/>
    <x v="1"/>
    <x v="11"/>
    <n v="250000"/>
    <n v="1326371"/>
    <d v="2001-06-01T09:06:17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25"/>
    <s v="tommacal"/>
    <s v="DFURNER"/>
    <s v="Continental Gas Book"/>
    <x v="4"/>
    <x v="3"/>
    <n v="105935"/>
    <d v="2001-06-04T21:00:00"/>
  </r>
  <r>
    <x v="0"/>
    <x v="1"/>
    <x v="1"/>
    <x v="24"/>
    <n v="30000"/>
    <n v="1326372"/>
    <d v="2001-06-01T09:06:18"/>
    <s v="Duke Energy Marketing Limited Partnership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NICOLEBR"/>
    <s v="MCUILLA"/>
    <s v="ENA - IM Ontario"/>
    <x v="8"/>
    <x v="1"/>
    <n v="824405"/>
    <d v="2001-06-02T21:00:00"/>
  </r>
  <r>
    <x v="1"/>
    <x v="1"/>
    <x v="1"/>
    <x v="24"/>
    <n v="15000"/>
    <n v="1326373"/>
    <d v="2001-06-01T09:06:18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9"/>
    <d v="2001-06-02T21:00:00"/>
  </r>
  <r>
    <x v="0"/>
    <x v="1"/>
    <x v="1"/>
    <x v="24"/>
    <n v="30000"/>
    <n v="1326374"/>
    <d v="2001-06-01T09:06:1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quinnejc"/>
    <s v="RWATT"/>
    <s v="EC-IM Canada West"/>
    <x v="8"/>
    <x v="8"/>
    <n v="824406"/>
    <d v="2001-06-01T21:00:00"/>
  </r>
  <r>
    <x v="0"/>
    <x v="1"/>
    <x v="1"/>
    <x v="5"/>
    <n v="290000"/>
    <n v="1326376"/>
    <d v="2001-06-01T09:06:19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8150000000000004"/>
    <s v="tsamaska"/>
    <s v="MCOWAN"/>
    <s v="EC-IM Canada West"/>
    <x v="8"/>
    <x v="8"/>
    <n v="824408"/>
    <d v="2001-06-02T21:00:00"/>
  </r>
  <r>
    <x v="1"/>
    <x v="1"/>
    <x v="1"/>
    <x v="24"/>
    <n v="15000"/>
    <n v="1326375"/>
    <d v="2001-06-01T09:06:19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racycolli"/>
    <s v="KSTEVEN"/>
    <s v="ENA-IM Mid Central South"/>
    <x v="8"/>
    <x v="1"/>
    <n v="824407"/>
    <d v="2001-06-02T21:00:00"/>
  </r>
  <r>
    <x v="1"/>
    <x v="1"/>
    <x v="1"/>
    <x v="24"/>
    <n v="15000"/>
    <n v="1326377"/>
    <d v="2001-06-01T09:06:21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10"/>
    <d v="2001-06-02T21:00:00"/>
  </r>
  <r>
    <x v="1"/>
    <x v="1"/>
    <x v="0"/>
    <x v="25"/>
    <n v="307500"/>
    <n v="1326378"/>
    <d v="2001-06-01T09:06:22"/>
    <s v="Virginia Power Energy Marketing, Inc."/>
    <x v="0"/>
    <x v="0"/>
    <x v="0"/>
    <x v="1"/>
    <s v="US Gas Fin Swap"/>
    <s v="US Gas Swap      Nymex                   Jul-Oct01       USD/MM"/>
    <m/>
    <n v="2500"/>
    <x v="0"/>
    <x v="1"/>
    <x v="0"/>
    <n v="3.96"/>
    <s v="JOHNNYMAC"/>
    <s v="JARNOLD"/>
    <s v="NG-Price"/>
    <x v="1"/>
    <x v="1"/>
    <s v="VD9273.1"/>
    <d v="2001-07-01T00:00:00"/>
  </r>
  <r>
    <x v="1"/>
    <x v="1"/>
    <x v="1"/>
    <x v="24"/>
    <n v="15000"/>
    <n v="1326379"/>
    <d v="2001-06-01T09:06:22"/>
    <s v="Mirant Americas Energy Marketing, L.P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jfh00001"/>
    <s v="MLENHAR"/>
    <s v="ENA - IM West"/>
    <x v="8"/>
    <x v="1"/>
    <n v="824411"/>
    <d v="2001-06-02T21:00:00"/>
  </r>
  <r>
    <x v="1"/>
    <x v="1"/>
    <x v="0"/>
    <x v="26"/>
    <n v="377500"/>
    <n v="1326381"/>
    <d v="2001-06-01T09:06:23"/>
    <s v="PG&amp;E Energy Trading-Gas Corporation"/>
    <x v="0"/>
    <x v="0"/>
    <x v="0"/>
    <x v="1"/>
    <s v="US Gas Fin Swap"/>
    <s v="US Gas Swap      Nymex                   Nov01-Mar02     USD/MM"/>
    <m/>
    <n v="2500"/>
    <x v="0"/>
    <x v="1"/>
    <x v="0"/>
    <n v="4.28"/>
    <s v="andrewk5"/>
    <s v="JARNOLD"/>
    <s v="NG-Price"/>
    <x v="1"/>
    <x v="1"/>
    <s v="VD9274.1"/>
    <d v="2001-11-01T00:00:00"/>
  </r>
  <r>
    <x v="1"/>
    <x v="1"/>
    <x v="1"/>
    <x v="24"/>
    <n v="15000"/>
    <n v="1326380"/>
    <d v="2001-06-01T09:06:23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412"/>
    <d v="2001-06-02T21:00:00"/>
  </r>
  <r>
    <x v="1"/>
    <x v="1"/>
    <x v="1"/>
    <x v="24"/>
    <n v="15000"/>
    <n v="1326382"/>
    <d v="2001-06-01T09:06:23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racycolli"/>
    <s v="KSTEVEN"/>
    <s v="ENA-IM Mid Central South"/>
    <x v="8"/>
    <x v="1"/>
    <n v="824414"/>
    <d v="2001-06-02T21:00:00"/>
  </r>
  <r>
    <x v="0"/>
    <x v="1"/>
    <x v="1"/>
    <x v="24"/>
    <n v="15000"/>
    <n v="1326384"/>
    <d v="2001-06-01T09:06:23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2"/>
    <s v="DICKERSON2"/>
    <s v="CCLARK5"/>
    <s v="EC - IM Canada BC"/>
    <x v="8"/>
    <x v="8"/>
    <n v="824415"/>
    <d v="2001-06-02T21:00:00"/>
  </r>
  <r>
    <x v="1"/>
    <x v="1"/>
    <x v="1"/>
    <x v="24"/>
    <n v="22200"/>
    <n v="1326383"/>
    <d v="2001-06-01T09:06:23"/>
    <s v="The New Power Company"/>
    <x v="0"/>
    <x v="0"/>
    <x v="0"/>
    <x v="1"/>
    <s v="US Gas Phy Fwd Firm &lt; or = 1Mo "/>
    <s v="US Gas Phy       TCO Pool                02-04Jun01      USD/MM"/>
    <m/>
    <n v="7400"/>
    <x v="0"/>
    <x v="1"/>
    <x v="0"/>
    <n v="3.81"/>
    <s v="SUNSHINE"/>
    <s v="JHODGE2"/>
    <s v="ENA-IM ME TCO"/>
    <x v="8"/>
    <x v="1"/>
    <n v="824413"/>
    <d v="2001-06-02T21:00:00"/>
  </r>
  <r>
    <x v="1"/>
    <x v="1"/>
    <x v="0"/>
    <x v="5"/>
    <n v="290000"/>
    <n v="1326385"/>
    <d v="2001-06-01T09:06:25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"/>
    <s v="AQUILA1029"/>
    <s v="PKEAVEY"/>
    <s v="G-DAILY-EST"/>
    <x v="1"/>
    <x v="1"/>
    <s v="VD9275.1"/>
    <d v="2001-06-02T21:00:00"/>
  </r>
  <r>
    <x v="1"/>
    <x v="1"/>
    <x v="1"/>
    <x v="24"/>
    <n v="30000"/>
    <n v="1326386"/>
    <d v="2001-06-01T09:06:26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5750000000000002"/>
    <s v="DEFSCHRIS"/>
    <s v="RGAY"/>
    <s v="ENA - IM West"/>
    <x v="8"/>
    <x v="1"/>
    <n v="824417"/>
    <d v="2001-06-02T21:00:00"/>
  </r>
  <r>
    <x v="1"/>
    <x v="1"/>
    <x v="1"/>
    <x v="24"/>
    <n v="30000"/>
    <n v="1326387"/>
    <d v="2001-06-01T09:06:28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"/>
    <s v="aepes217"/>
    <s v="TKUYKEN"/>
    <s v="ENA - IM West"/>
    <x v="8"/>
    <x v="1"/>
    <n v="824416"/>
    <d v="2001-06-02T21:00:00"/>
  </r>
  <r>
    <x v="0"/>
    <x v="1"/>
    <x v="1"/>
    <x v="24"/>
    <n v="15000"/>
    <n v="1326388"/>
    <d v="2001-06-01T09:06:29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ADM00359"/>
    <s v="RWATT"/>
    <s v="EC-IM Canada West"/>
    <x v="8"/>
    <x v="8"/>
    <n v="824418"/>
    <d v="2001-06-01T21:00:00"/>
  </r>
  <r>
    <x v="1"/>
    <x v="1"/>
    <x v="1"/>
    <x v="24"/>
    <n v="15000"/>
    <n v="1326389"/>
    <d v="2001-06-01T09:06:3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collins"/>
    <s v="KSTEVEN"/>
    <s v="ENA-IM Mid Central South"/>
    <x v="8"/>
    <x v="1"/>
    <n v="824419"/>
    <d v="2001-06-02T21:00:00"/>
  </r>
  <r>
    <x v="1"/>
    <x v="1"/>
    <x v="0"/>
    <x v="1"/>
    <n v="620000"/>
    <n v="1326390"/>
    <d v="2001-06-01T09:06:33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JORDAN01"/>
    <s v="JARNOLD"/>
    <s v="NG-Price"/>
    <x v="1"/>
    <x v="1"/>
    <s v="VD9276.1"/>
    <d v="2001-07-01T21:00:00"/>
  </r>
  <r>
    <x v="1"/>
    <x v="1"/>
    <x v="1"/>
    <x v="24"/>
    <n v="30000"/>
    <n v="1326392"/>
    <d v="2001-06-01T09:06:34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"/>
    <s v="EPMELPrdm"/>
    <s v="RGAY"/>
    <s v="ENA - IM West"/>
    <x v="8"/>
    <x v="1"/>
    <n v="824421"/>
    <d v="2001-06-02T21:00:00"/>
  </r>
  <r>
    <x v="1"/>
    <x v="1"/>
    <x v="1"/>
    <x v="24"/>
    <n v="15000"/>
    <n v="1326391"/>
    <d v="2001-06-01T09:06:3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tracycolli"/>
    <s v="KSTEVEN"/>
    <s v="ENA-IM Mid Central South"/>
    <x v="8"/>
    <x v="1"/>
    <n v="824420"/>
    <d v="2001-06-02T21:00:00"/>
  </r>
  <r>
    <x v="1"/>
    <x v="1"/>
    <x v="0"/>
    <x v="5"/>
    <n v="290000"/>
    <n v="1326394"/>
    <d v="2001-06-01T09:06:3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AQUILA1029"/>
    <s v="PKEAVEY"/>
    <s v="G-DAILY-EST"/>
    <x v="1"/>
    <x v="1"/>
    <s v="VD9277.1"/>
    <d v="2001-06-02T21:00:00"/>
  </r>
  <r>
    <x v="1"/>
    <x v="1"/>
    <x v="1"/>
    <x v="24"/>
    <n v="3000"/>
    <n v="1326393"/>
    <d v="2001-06-01T09:06:37"/>
    <s v="TotalFinaElf Gas &amp; Power North America, Inc."/>
    <x v="0"/>
    <x v="0"/>
    <x v="0"/>
    <x v="1"/>
    <s v="US Gas Phy Fwd Firm &lt; or = 1Mo "/>
    <s v="US Gas Phy       TETCO STX               02-04Jun01      USD/MM"/>
    <m/>
    <n v="1000"/>
    <x v="0"/>
    <x v="1"/>
    <x v="0"/>
    <n v="3.47"/>
    <s v="kiethbourg"/>
    <s v="SPEREIR"/>
    <s v="ENA-IM NE GULF3"/>
    <x v="8"/>
    <x v="1"/>
    <n v="824423"/>
    <d v="2001-06-02T21:00:00"/>
  </r>
  <r>
    <x v="1"/>
    <x v="1"/>
    <x v="1"/>
    <x v="24"/>
    <n v="15000"/>
    <n v="1326395"/>
    <d v="2001-06-01T09:06:37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tracycolli"/>
    <s v="KSTEVEN"/>
    <s v="ENA-IM Mid Central South"/>
    <x v="8"/>
    <x v="1"/>
    <n v="824422"/>
    <d v="2001-06-02T21:00:00"/>
  </r>
  <r>
    <x v="0"/>
    <x v="1"/>
    <x v="1"/>
    <x v="24"/>
    <n v="30000"/>
    <n v="1326396"/>
    <d v="2001-06-01T09:06:37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49999999999996"/>
    <s v="ADM68959"/>
    <s v="RWATT"/>
    <s v="EC-IM Canada West"/>
    <x v="8"/>
    <x v="8"/>
    <n v="824424"/>
    <d v="2001-06-01T21:00:00"/>
  </r>
  <r>
    <x v="1"/>
    <x v="1"/>
    <x v="1"/>
    <x v="24"/>
    <n v="30000"/>
    <n v="1326397"/>
    <d v="2001-06-01T09:06:38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EPMELPrdm"/>
    <s v="RGAY"/>
    <s v="ENA - IM West"/>
    <x v="8"/>
    <x v="1"/>
    <n v="824425"/>
    <d v="2001-06-02T21:00:00"/>
  </r>
  <r>
    <x v="1"/>
    <x v="1"/>
    <x v="1"/>
    <x v="24"/>
    <n v="15000"/>
    <n v="1326398"/>
    <d v="2001-06-01T09:06:39"/>
    <s v="Cross Timbers Energy Services, Inc."/>
    <x v="0"/>
    <x v="0"/>
    <x v="0"/>
    <x v="1"/>
    <s v="US Gas Phy Fwd Firm &lt; or = 1Mo "/>
    <s v="US Gas Phy       OGT                     02-04Jun01      USD/MM"/>
    <m/>
    <n v="5000"/>
    <x v="0"/>
    <x v="1"/>
    <x v="0"/>
    <n v="3.54"/>
    <s v="redwood1"/>
    <s v="KSTEVEN"/>
    <s v="ENA-IM Mid Central South"/>
    <x v="8"/>
    <x v="1"/>
    <n v="824426"/>
    <d v="2001-06-02T21:00:00"/>
  </r>
  <r>
    <x v="1"/>
    <x v="1"/>
    <x v="1"/>
    <x v="24"/>
    <n v="30000"/>
    <n v="1326399"/>
    <d v="2001-06-01T09:06:40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27"/>
    <d v="2001-06-02T21:00:00"/>
  </r>
  <r>
    <x v="1"/>
    <x v="1"/>
    <x v="1"/>
    <x v="24"/>
    <n v="15000"/>
    <n v="1326400"/>
    <d v="2001-06-01T09:06:4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redwood1"/>
    <s v="KSTEVEN"/>
    <s v="ENA-IM Mid Central South"/>
    <x v="8"/>
    <x v="1"/>
    <n v="824428"/>
    <d v="2001-06-02T21:00:00"/>
  </r>
  <r>
    <x v="1"/>
    <x v="1"/>
    <x v="1"/>
    <x v="24"/>
    <n v="27402"/>
    <n v="1326401"/>
    <d v="2001-06-01T09:06:42"/>
    <s v="BP Energy Company"/>
    <x v="0"/>
    <x v="0"/>
    <x v="0"/>
    <x v="1"/>
    <s v="US Gas Phy Fwd Firm &lt; or = 1Mo "/>
    <s v="US Gas Phy       TranscoZ6NNY            02-04Jun01      USD/MM"/>
    <m/>
    <n v="9134"/>
    <x v="0"/>
    <x v="1"/>
    <x v="0"/>
    <n v="3.875"/>
    <s v="Jamesjohn"/>
    <s v="VPIMENOV"/>
    <s v="ENA-IM ME NEW YORK"/>
    <x v="8"/>
    <x v="1"/>
    <n v="824430"/>
    <d v="2001-06-02T21:00:00"/>
  </r>
  <r>
    <x v="1"/>
    <x v="1"/>
    <x v="0"/>
    <x v="1"/>
    <n v="155000"/>
    <n v="1326404"/>
    <d v="2001-06-01T09:06:43"/>
    <s v="Hess Energy Trading Company LLC"/>
    <x v="0"/>
    <x v="0"/>
    <x v="0"/>
    <x v="1"/>
    <s v="US Gas Fin Swap"/>
    <s v="US Gas Swap      Nymex                   Jul01           USD/MM"/>
    <n v="5000"/>
    <m/>
    <x v="0"/>
    <x v="1"/>
    <x v="0"/>
    <n v="3.88"/>
    <s v="MICWHITE"/>
    <s v="JARNOLD"/>
    <s v="NG-Price"/>
    <x v="1"/>
    <x v="1"/>
    <s v="VD9279.1"/>
    <d v="2001-07-01T21:00:00"/>
  </r>
  <r>
    <x v="1"/>
    <x v="1"/>
    <x v="1"/>
    <x v="24"/>
    <n v="4839"/>
    <n v="1326402"/>
    <d v="2001-06-01T09:06:43"/>
    <s v="Dynegy Marketing and Trade"/>
    <x v="0"/>
    <x v="0"/>
    <x v="0"/>
    <x v="1"/>
    <s v="US Gas Phy Fwd Firm &lt; or = 1Mo "/>
    <s v="US Gas Phy       Opal                    02-04Jun01      USD/MM"/>
    <n v="1613"/>
    <m/>
    <x v="0"/>
    <x v="1"/>
    <x v="0"/>
    <n v="2.61"/>
    <s v="MICKELSON1"/>
    <s v="SSOUTH"/>
    <s v="ENA - IM West"/>
    <x v="8"/>
    <x v="1"/>
    <n v="824429"/>
    <d v="2001-06-02T21:00:00"/>
  </r>
  <r>
    <x v="0"/>
    <x v="0"/>
    <x v="0"/>
    <x v="0"/>
    <n v="18"/>
    <n v="1326405"/>
    <d v="2001-06-01T09:06:44"/>
    <s v="AIG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672"/>
    <s v="DANP1202"/>
    <s v="BMARCHAN"/>
    <s v="Enron Metals Trading System"/>
    <x v="0"/>
    <x v="0"/>
    <n v="2163923"/>
    <m/>
  </r>
  <r>
    <x v="1"/>
    <x v="1"/>
    <x v="1"/>
    <x v="24"/>
    <n v="15000"/>
    <n v="1326406"/>
    <d v="2001-06-01T09:06:44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oddbandy"/>
    <s v="KSTEVEN"/>
    <s v="ENA-IM Mid Central South"/>
    <x v="8"/>
    <x v="1"/>
    <n v="824431"/>
    <d v="2001-06-02T21:00:00"/>
  </r>
  <r>
    <x v="1"/>
    <x v="1"/>
    <x v="1"/>
    <x v="24"/>
    <n v="15000"/>
    <n v="1326407"/>
    <d v="2001-06-01T09:06:4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325000000000002"/>
    <s v="schwalbach"/>
    <s v="KSTEVEN"/>
    <s v="ENA-IM Mid Central South"/>
    <x v="8"/>
    <x v="1"/>
    <n v="824432"/>
    <d v="2001-06-02T21:00:00"/>
  </r>
  <r>
    <x v="0"/>
    <x v="1"/>
    <x v="1"/>
    <x v="24"/>
    <n v="15000"/>
    <n v="1326409"/>
    <d v="2001-06-01T09:06:47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ADM96017"/>
    <s v="CCLARK5"/>
    <s v="EC - IM Canada BC"/>
    <x v="8"/>
    <x v="8"/>
    <n v="824435"/>
    <d v="2001-06-02T21:00:00"/>
  </r>
  <r>
    <x v="1"/>
    <x v="1"/>
    <x v="1"/>
    <x v="24"/>
    <n v="15000"/>
    <n v="1326414"/>
    <d v="2001-06-01T09:06:47"/>
    <s v="BP Energy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Freundgord"/>
    <s v="TDONOHO"/>
    <s v="ENA - IM Central Gulf"/>
    <x v="8"/>
    <x v="1"/>
    <n v="824436"/>
    <d v="2001-06-02T21:00:00"/>
  </r>
  <r>
    <x v="1"/>
    <x v="1"/>
    <x v="1"/>
    <x v="24"/>
    <n v="21435"/>
    <n v="1326408"/>
    <d v="2001-06-01T09:06:47"/>
    <s v="Texaco Natural Gas Inc."/>
    <x v="0"/>
    <x v="0"/>
    <x v="0"/>
    <x v="1"/>
    <s v="US Gas Phy Fwd Firm &lt; or = 1Mo "/>
    <s v="US Gas Phy       FGT Z2                  02-04Jun01      USD/MM"/>
    <m/>
    <n v="7145"/>
    <x v="0"/>
    <x v="1"/>
    <x v="0"/>
    <n v="3.6850000000000001"/>
    <s v="ADM42855"/>
    <s v="SNEAL"/>
    <s v="ENA-IM NE GULF4"/>
    <x v="8"/>
    <x v="1"/>
    <n v="824433"/>
    <d v="2001-06-02T21:00:00"/>
  </r>
  <r>
    <x v="1"/>
    <x v="2"/>
    <x v="1"/>
    <x v="19"/>
    <n v="200"/>
    <n v="1326413"/>
    <d v="2001-06-01T09:06:47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488.1"/>
    <d v="2001-06-05T21:00:00"/>
  </r>
  <r>
    <x v="1"/>
    <x v="1"/>
    <x v="1"/>
    <x v="24"/>
    <n v="30000"/>
    <n v="1326410"/>
    <d v="2001-06-01T09:06:47"/>
    <s v="Duke Energy Trading and Marketing, L.L.C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MIKELARSEN"/>
    <s v="RGAY"/>
    <s v="ENA - IM West"/>
    <x v="8"/>
    <x v="1"/>
    <n v="824434"/>
    <d v="2001-06-02T21:00:00"/>
  </r>
  <r>
    <x v="0"/>
    <x v="1"/>
    <x v="1"/>
    <x v="24"/>
    <n v="15000"/>
    <n v="1326415"/>
    <d v="2001-06-01T09:06:55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"/>
    <s v="chichan2"/>
    <s v="CCLARK5"/>
    <s v="EC - IM Canada BC"/>
    <x v="8"/>
    <x v="8"/>
    <n v="824437"/>
    <d v="2001-06-02T21:00:00"/>
  </r>
  <r>
    <x v="1"/>
    <x v="1"/>
    <x v="1"/>
    <x v="24"/>
    <n v="15000"/>
    <n v="1326416"/>
    <d v="2001-06-01T09:06:5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RBartlow99"/>
    <s v="JWILLI13"/>
    <s v="ENA - IM Mkt Central MICH"/>
    <x v="8"/>
    <x v="1"/>
    <n v="824439"/>
    <d v="2001-06-02T21:00:00"/>
  </r>
  <r>
    <x v="0"/>
    <x v="1"/>
    <x v="1"/>
    <x v="24"/>
    <n v="30000"/>
    <n v="1326417"/>
    <d v="2001-06-01T09:07:00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440"/>
    <d v="2001-06-02T21:00:00"/>
  </r>
  <r>
    <x v="1"/>
    <x v="1"/>
    <x v="1"/>
    <x v="24"/>
    <n v="15000"/>
    <n v="1326419"/>
    <d v="2001-06-01T09:07:02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441"/>
    <d v="2001-06-02T21:00:00"/>
  </r>
  <r>
    <x v="1"/>
    <x v="1"/>
    <x v="0"/>
    <x v="25"/>
    <n v="307500"/>
    <n v="1326421"/>
    <d v="2001-06-01T09:07:06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3.97"/>
    <s v="JOEGRAHAM"/>
    <s v="JARNOLD"/>
    <s v="NG-Price"/>
    <x v="1"/>
    <x v="1"/>
    <s v="VD9283.1"/>
    <d v="2001-07-01T00:00:00"/>
  </r>
  <r>
    <x v="1"/>
    <x v="1"/>
    <x v="0"/>
    <x v="1"/>
    <n v="155000"/>
    <n v="1326422"/>
    <d v="2001-06-01T09:07:08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3.9649999999999999"/>
    <s v="winyahay"/>
    <s v="JARNOLD"/>
    <s v="NG-Price"/>
    <x v="1"/>
    <x v="1"/>
    <s v="VD9284.1"/>
    <d v="2001-08-01T21:00:00"/>
  </r>
  <r>
    <x v="1"/>
    <x v="1"/>
    <x v="1"/>
    <x v="24"/>
    <n v="30000"/>
    <n v="1326423"/>
    <d v="2001-06-01T09:07:09"/>
    <s v="Conoco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kimhead1"/>
    <s v="PMIMS"/>
    <s v="ENA - IM MKT Central CG"/>
    <x v="8"/>
    <x v="1"/>
    <n v="824443"/>
    <d v="2001-06-02T21:00:00"/>
  </r>
  <r>
    <x v="1"/>
    <x v="1"/>
    <x v="1"/>
    <x v="24"/>
    <n v="3885"/>
    <n v="1326425"/>
    <d v="2001-06-01T09:07:10"/>
    <s v="Aquila Energy Marketing Corporation"/>
    <x v="0"/>
    <x v="0"/>
    <x v="0"/>
    <x v="1"/>
    <s v="US Gas Phy Fwd Firm &lt; or = 1Mo "/>
    <s v="US Gas Phy       ANR SW Pool             02-04Jun01      USD/MM"/>
    <n v="1295"/>
    <m/>
    <x v="0"/>
    <x v="1"/>
    <x v="0"/>
    <n v="3.54"/>
    <s v="toddbandy"/>
    <s v="KSTEVEN"/>
    <s v="ENA-IM Mid Central South"/>
    <x v="8"/>
    <x v="1"/>
    <n v="824444"/>
    <d v="2001-06-02T21:00:00"/>
  </r>
  <r>
    <x v="0"/>
    <x v="1"/>
    <x v="1"/>
    <x v="24"/>
    <n v="30000"/>
    <n v="1326428"/>
    <d v="2001-06-01T09:07:20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NORTHTRA"/>
    <s v="RWATT"/>
    <s v="EC-IM Canada West"/>
    <x v="8"/>
    <x v="8"/>
    <n v="824445"/>
    <d v="2001-06-01T21:00:00"/>
  </r>
  <r>
    <x v="1"/>
    <x v="1"/>
    <x v="1"/>
    <x v="24"/>
    <n v="15615"/>
    <n v="1326429"/>
    <d v="2001-06-01T09:07:23"/>
    <s v="Amerada Hess Corporation"/>
    <x v="0"/>
    <x v="0"/>
    <x v="0"/>
    <x v="1"/>
    <s v="US Gas Phy Fwd Firm &lt; or = 1Mo "/>
    <s v="US Gas Phy       TCO Pool                02-04Jun01      USD/MM"/>
    <m/>
    <n v="5205"/>
    <x v="0"/>
    <x v="1"/>
    <x v="0"/>
    <n v="3.81"/>
    <s v="jwalker1"/>
    <s v="JHODGE2"/>
    <s v="ENA-IM ME TCO"/>
    <x v="8"/>
    <x v="1"/>
    <n v="824446"/>
    <d v="2001-06-02T21:00:00"/>
  </r>
  <r>
    <x v="1"/>
    <x v="1"/>
    <x v="1"/>
    <x v="24"/>
    <n v="15000"/>
    <n v="1326431"/>
    <d v="2001-06-01T09:07:25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15"/>
    <s v="EOLBILLY"/>
    <s v="MLENHAR"/>
    <s v="ENA - IM West"/>
    <x v="8"/>
    <x v="1"/>
    <n v="824448"/>
    <d v="2001-06-02T21:00:00"/>
  </r>
  <r>
    <x v="1"/>
    <x v="1"/>
    <x v="1"/>
    <x v="24"/>
    <n v="15000"/>
    <n v="1326430"/>
    <d v="2001-06-01T09:07:2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4447"/>
    <d v="2001-06-02T21:00:00"/>
  </r>
  <r>
    <x v="1"/>
    <x v="1"/>
    <x v="0"/>
    <x v="1"/>
    <n v="465000"/>
    <n v="1326432"/>
    <d v="2001-06-01T09:07:27"/>
    <s v="PSEG Energy Resources &amp; Trade LLC"/>
    <x v="0"/>
    <x v="0"/>
    <x v="0"/>
    <x v="1"/>
    <s v="US Gas Fin BasisSwap"/>
    <s v="US Gas Basis     Transco Z6 NY           Aug01           USD/MM"/>
    <n v="15000"/>
    <m/>
    <x v="0"/>
    <x v="1"/>
    <x v="0"/>
    <n v="0.45750000000000002"/>
    <s v="cschaffer"/>
    <s v="BMCKAY"/>
    <s v="FT-NY"/>
    <x v="1"/>
    <x v="1"/>
    <s v="VD9286.1"/>
    <d v="2001-08-01T21:00:00"/>
  </r>
  <r>
    <x v="1"/>
    <x v="1"/>
    <x v="1"/>
    <x v="24"/>
    <n v="2919"/>
    <n v="1326433"/>
    <d v="2001-06-01T09:07:27"/>
    <s v="Coral Energy Resources, L.P."/>
    <x v="0"/>
    <x v="0"/>
    <x v="0"/>
    <x v="1"/>
    <s v="US Gas Phy Fwd Firm &lt; or = 1Mo "/>
    <s v="US Gas Phy       TCO Pool                02-04Jun01      USD/MM"/>
    <m/>
    <n v="973"/>
    <x v="0"/>
    <x v="1"/>
    <x v="0"/>
    <n v="3.81"/>
    <s v="ericgraffp"/>
    <s v="JHODGE2"/>
    <s v="ENA-IM ME TCO"/>
    <x v="8"/>
    <x v="1"/>
    <n v="824449"/>
    <d v="2001-06-02T21:00:00"/>
  </r>
  <r>
    <x v="1"/>
    <x v="1"/>
    <x v="1"/>
    <x v="24"/>
    <n v="6000"/>
    <n v="1326434"/>
    <d v="2001-06-01T09:07:32"/>
    <s v="Interstate Power Company"/>
    <x v="0"/>
    <x v="0"/>
    <x v="0"/>
    <x v="1"/>
    <s v="US Gas Phy Fwd Firm &lt; or = 1Mo "/>
    <s v="US Gas Phy       NNG Ventura             02-04Jun01      USD/MM"/>
    <m/>
    <n v="2000"/>
    <x v="0"/>
    <x v="1"/>
    <x v="0"/>
    <n v="3.5125000000000002"/>
    <s v="ipca08239"/>
    <s v="KSTEVEN"/>
    <s v="ENA-IM Mid Central South"/>
    <x v="8"/>
    <x v="1"/>
    <n v="824452"/>
    <d v="2001-06-02T21:00:00"/>
  </r>
  <r>
    <x v="1"/>
    <x v="1"/>
    <x v="1"/>
    <x v="24"/>
    <n v="30000"/>
    <n v="1326436"/>
    <d v="2001-06-01T09:07:33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3"/>
    <d v="2001-06-02T21:00:00"/>
  </r>
  <r>
    <x v="1"/>
    <x v="1"/>
    <x v="1"/>
    <x v="24"/>
    <n v="15000"/>
    <n v="1326435"/>
    <d v="2001-06-01T09:07:3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4450"/>
    <d v="2001-06-02T21:00:00"/>
  </r>
  <r>
    <x v="1"/>
    <x v="1"/>
    <x v="1"/>
    <x v="24"/>
    <n v="30000"/>
    <n v="1326437"/>
    <d v="2001-06-01T09:07:34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FLOYDS14"/>
    <s v="RGAY"/>
    <s v="ENA - IM West"/>
    <x v="8"/>
    <x v="1"/>
    <n v="824451"/>
    <d v="2001-06-02T21:00:00"/>
  </r>
  <r>
    <x v="1"/>
    <x v="1"/>
    <x v="1"/>
    <x v="24"/>
    <n v="15000"/>
    <n v="1326438"/>
    <d v="2001-06-01T09:07:36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454"/>
    <d v="2001-06-02T21:00:00"/>
  </r>
  <r>
    <x v="1"/>
    <x v="1"/>
    <x v="1"/>
    <x v="24"/>
    <n v="30000"/>
    <n v="1326439"/>
    <d v="2001-06-01T09:07:39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5"/>
    <d v="2001-06-02T21:00:00"/>
  </r>
  <r>
    <x v="1"/>
    <x v="1"/>
    <x v="1"/>
    <x v="24"/>
    <n v="15000"/>
    <n v="1326440"/>
    <d v="2001-06-01T09:07:41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49999999999999"/>
    <s v="schwalbach"/>
    <s v="KSTEVEN"/>
    <s v="ENA-IM Mid Central South"/>
    <x v="8"/>
    <x v="1"/>
    <n v="824456"/>
    <d v="2001-06-02T21:00:00"/>
  </r>
  <r>
    <x v="1"/>
    <x v="1"/>
    <x v="1"/>
    <x v="24"/>
    <n v="41466"/>
    <n v="1326441"/>
    <d v="2001-06-01T09:07:47"/>
    <s v="AEP Energy Services, Inc."/>
    <x v="0"/>
    <x v="0"/>
    <x v="0"/>
    <x v="1"/>
    <s v="US Gas Phy Fwd Firm &lt; or = 1Mo "/>
    <s v="US Gas Phy       TCO Pool                02-04Jun01      USD/MM"/>
    <m/>
    <n v="13822"/>
    <x v="0"/>
    <x v="1"/>
    <x v="0"/>
    <n v="3.81"/>
    <s v="aepes224"/>
    <s v="JHODGE2"/>
    <s v="ENA-IM ME TCO"/>
    <x v="8"/>
    <x v="1"/>
    <n v="824457"/>
    <d v="2001-06-02T21:00:00"/>
  </r>
  <r>
    <x v="1"/>
    <x v="1"/>
    <x v="1"/>
    <x v="24"/>
    <n v="15000"/>
    <n v="1326442"/>
    <d v="2001-06-01T09:07:5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125000000000002"/>
    <s v="BIGDADDY"/>
    <s v="KSTEVEN"/>
    <s v="ENA-IM Mid Central South"/>
    <x v="8"/>
    <x v="1"/>
    <n v="824458"/>
    <d v="2001-06-02T21:00:00"/>
  </r>
  <r>
    <x v="1"/>
    <x v="1"/>
    <x v="1"/>
    <x v="24"/>
    <n v="15000"/>
    <n v="1326443"/>
    <d v="2001-06-01T09:07:52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"/>
    <s v="EOLBILLY"/>
    <s v="MLENHAR"/>
    <s v="ENA - IM West"/>
    <x v="8"/>
    <x v="1"/>
    <n v="824459"/>
    <d v="2001-06-02T21:00:00"/>
  </r>
  <r>
    <x v="1"/>
    <x v="1"/>
    <x v="1"/>
    <x v="24"/>
    <n v="15000"/>
    <n v="1326444"/>
    <d v="2001-06-01T09:07:55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msbprior"/>
    <s v="SNEAL"/>
    <s v="ENA-IM NE GULF4"/>
    <x v="8"/>
    <x v="1"/>
    <n v="824461"/>
    <d v="2001-06-02T21:00:00"/>
  </r>
  <r>
    <x v="1"/>
    <x v="1"/>
    <x v="1"/>
    <x v="24"/>
    <n v="15000"/>
    <n v="1326445"/>
    <d v="2001-06-01T09:07:56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3"/>
    <s v="sstewart01"/>
    <s v="KSTEVEN"/>
    <s v="ENA-IM Mid Central South"/>
    <x v="8"/>
    <x v="1"/>
    <n v="824460"/>
    <d v="2001-06-02T21:00:00"/>
  </r>
  <r>
    <x v="0"/>
    <x v="1"/>
    <x v="1"/>
    <x v="24"/>
    <n v="30000"/>
    <n v="1326446"/>
    <d v="2001-06-01T09:08:01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tsamaska"/>
    <s v="RWATT"/>
    <s v="EC-IM Canada West"/>
    <x v="8"/>
    <x v="8"/>
    <n v="824462"/>
    <d v="2001-06-01T21:00:00"/>
  </r>
  <r>
    <x v="1"/>
    <x v="1"/>
    <x v="1"/>
    <x v="24"/>
    <n v="15000"/>
    <n v="1326447"/>
    <d v="2001-06-01T09:08:03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75000000000001"/>
    <s v="KFLOVELESS"/>
    <s v="TDONOHO"/>
    <s v="ENA - IM Central Gulf"/>
    <x v="8"/>
    <x v="1"/>
    <n v="824463"/>
    <d v="2001-06-02T21:00:00"/>
  </r>
  <r>
    <x v="1"/>
    <x v="1"/>
    <x v="1"/>
    <x v="24"/>
    <n v="30000"/>
    <n v="1326448"/>
    <d v="2001-06-01T09:08:03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6850000000000001"/>
    <s v="YJACKSON"/>
    <s v="ARING"/>
    <s v="ENA-IM NE GULF1"/>
    <x v="8"/>
    <x v="1"/>
    <n v="824464"/>
    <d v="2001-06-02T21:00:00"/>
  </r>
  <r>
    <x v="0"/>
    <x v="1"/>
    <x v="1"/>
    <x v="24"/>
    <n v="30000"/>
    <n v="1326449"/>
    <d v="2001-06-01T09:08:0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tsamaska"/>
    <s v="RWATT"/>
    <s v="EC-IM Canada West"/>
    <x v="8"/>
    <x v="8"/>
    <n v="824465"/>
    <d v="2001-06-01T21:00:00"/>
  </r>
  <r>
    <x v="1"/>
    <x v="1"/>
    <x v="0"/>
    <x v="1"/>
    <n v="310000"/>
    <n v="1326451"/>
    <d v="2001-06-01T09:08:07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8"/>
    <s v="MICWHITE"/>
    <s v="JARNOLD"/>
    <s v="NG-Price"/>
    <x v="1"/>
    <x v="1"/>
    <s v="VD9289.1"/>
    <d v="2001-07-01T21:00:00"/>
  </r>
  <r>
    <x v="1"/>
    <x v="1"/>
    <x v="1"/>
    <x v="24"/>
    <n v="30000"/>
    <n v="1326450"/>
    <d v="2001-06-01T09:08:0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MIDCONT2"/>
    <s v="PMIMS"/>
    <s v="ENA - IM MKT Central CG"/>
    <x v="8"/>
    <x v="1"/>
    <n v="824466"/>
    <d v="2001-06-02T21:00:00"/>
  </r>
  <r>
    <x v="1"/>
    <x v="1"/>
    <x v="1"/>
    <x v="24"/>
    <n v="30000"/>
    <n v="1326452"/>
    <d v="2001-06-01T09:08:11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6"/>
    <s v="Hallbrian1"/>
    <s v="JPARKS"/>
    <s v="ENA-IM WAHA"/>
    <x v="8"/>
    <x v="1"/>
    <n v="824467"/>
    <d v="2001-06-02T21:00:00"/>
  </r>
  <r>
    <x v="1"/>
    <x v="1"/>
    <x v="1"/>
    <x v="24"/>
    <n v="30000"/>
    <n v="1326454"/>
    <d v="2001-06-01T09:08:28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849999999999998"/>
    <n v="10041965"/>
    <s v="SHENDRI"/>
    <s v="ENA-IM ME CNG"/>
    <x v="8"/>
    <x v="1"/>
    <n v="824468"/>
    <d v="2001-06-02T21:00:00"/>
  </r>
  <r>
    <x v="1"/>
    <x v="1"/>
    <x v="1"/>
    <x v="24"/>
    <n v="15000"/>
    <n v="1326456"/>
    <d v="2001-06-01T09:08:30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3.915"/>
    <s v="pces5038"/>
    <s v="VPIMENOV"/>
    <s v="ENA-IM ME NEW YORK"/>
    <x v="8"/>
    <x v="1"/>
    <n v="824469"/>
    <d v="2001-06-02T21:00:00"/>
  </r>
  <r>
    <x v="1"/>
    <x v="1"/>
    <x v="1"/>
    <x v="24"/>
    <n v="30000"/>
    <n v="1326457"/>
    <d v="2001-06-01T09:08:30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LONGERLL"/>
    <s v="SPEREIR"/>
    <s v="ENA-IM NE GULF2"/>
    <x v="8"/>
    <x v="1"/>
    <n v="824470"/>
    <d v="2001-06-02T21:00:00"/>
  </r>
  <r>
    <x v="1"/>
    <x v="1"/>
    <x v="1"/>
    <x v="24"/>
    <n v="15000"/>
    <n v="1326458"/>
    <d v="2001-06-01T09:08:32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50000000000001"/>
    <s v="cscharton"/>
    <s v="KSTEVEN"/>
    <s v="ENA-IM Mid Central South"/>
    <x v="8"/>
    <x v="1"/>
    <n v="824472"/>
    <d v="2001-06-02T21:00:00"/>
  </r>
  <r>
    <x v="1"/>
    <x v="1"/>
    <x v="1"/>
    <x v="24"/>
    <n v="10791"/>
    <n v="1326459"/>
    <d v="2001-06-01T09:08:33"/>
    <s v="MidAmerican Energy Company"/>
    <x v="0"/>
    <x v="0"/>
    <x v="0"/>
    <x v="1"/>
    <s v="US Gas Phy Fwd Firm &lt; or = 1Mo "/>
    <s v="US Gas Phy       NNG Demarc              02-04Jun01      USD/MM"/>
    <m/>
    <n v="3597"/>
    <x v="0"/>
    <x v="1"/>
    <x v="0"/>
    <n v="3.53"/>
    <s v="SCOTTWIR"/>
    <s v="KSTEVEN"/>
    <s v="ENA-IM Mid Central South"/>
    <x v="8"/>
    <x v="1"/>
    <n v="824471"/>
    <d v="2001-06-02T21:00:00"/>
  </r>
  <r>
    <x v="1"/>
    <x v="4"/>
    <x v="0"/>
    <x v="0"/>
    <n v="50000"/>
    <n v="1326460"/>
    <d v="2001-06-01T09:08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rsrsrsrs"/>
    <s v="GWHALLE"/>
    <s v="WTI-GW-NXC2"/>
    <x v="5"/>
    <x v="1"/>
    <n v="111728"/>
    <d v="2001-07-01T00:00:00"/>
  </r>
  <r>
    <x v="1"/>
    <x v="1"/>
    <x v="1"/>
    <x v="24"/>
    <n v="30000"/>
    <n v="1326461"/>
    <d v="2001-06-01T09:08:3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ces5054"/>
    <s v="PMIMS"/>
    <s v="ENA - IM MKT Central CG"/>
    <x v="8"/>
    <x v="1"/>
    <n v="824473"/>
    <d v="2001-06-02T21:00:00"/>
  </r>
  <r>
    <x v="1"/>
    <x v="1"/>
    <x v="1"/>
    <x v="24"/>
    <n v="30000"/>
    <n v="1326462"/>
    <d v="2001-06-01T09:08:36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5"/>
    <s v="TMVWTC01"/>
    <s v="RGAY"/>
    <s v="ENA - IM West"/>
    <x v="8"/>
    <x v="1"/>
    <n v="824474"/>
    <d v="2001-06-02T21:00:00"/>
  </r>
  <r>
    <x v="0"/>
    <x v="1"/>
    <x v="1"/>
    <x v="24"/>
    <n v="15000"/>
    <n v="1326463"/>
    <d v="2001-06-01T09:08:40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ADM00359"/>
    <s v="RWATT"/>
    <s v="EC-IM Canada West"/>
    <x v="8"/>
    <x v="8"/>
    <n v="824475"/>
    <d v="2001-06-01T21:00:00"/>
  </r>
  <r>
    <x v="1"/>
    <x v="1"/>
    <x v="1"/>
    <x v="24"/>
    <n v="15000"/>
    <n v="1326464"/>
    <d v="2001-06-01T09:08:41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75000000000001"/>
    <s v="cscharton"/>
    <s v="KSTEVEN"/>
    <s v="ENA-IM Mid Central South"/>
    <x v="8"/>
    <x v="1"/>
    <n v="824476"/>
    <d v="2001-06-02T21:00:00"/>
  </r>
  <r>
    <x v="0"/>
    <x v="1"/>
    <x v="1"/>
    <x v="3"/>
    <n v="100000"/>
    <n v="1326465"/>
    <d v="2001-06-01T09:08:45"/>
    <s v="BP Gas Marketing Limited"/>
    <x v="0"/>
    <x v="0"/>
    <x v="0"/>
    <x v="1"/>
    <s v="UK Gas Phy Fwd NBP"/>
    <s v="UK Gas Phy       NBP                     02-03Jun01      p/th"/>
    <n v="50000"/>
    <m/>
    <x v="0"/>
    <x v="5"/>
    <x v="3"/>
    <n v="21.5"/>
    <s v="rajsharma"/>
    <s v="MNICHOLA"/>
    <s v="Non Affiliate Gas Book"/>
    <x v="4"/>
    <x v="3"/>
    <n v="105941"/>
    <d v="2001-06-02T21:00:00"/>
  </r>
  <r>
    <x v="0"/>
    <x v="1"/>
    <x v="1"/>
    <x v="24"/>
    <n v="15000"/>
    <n v="1326466"/>
    <d v="2001-06-01T09:08:4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craigwest"/>
    <s v="RWATT"/>
    <s v="EC-IM Canada West"/>
    <x v="8"/>
    <x v="8"/>
    <n v="824477"/>
    <d v="2001-06-01T21:00:00"/>
  </r>
  <r>
    <x v="0"/>
    <x v="1"/>
    <x v="1"/>
    <x v="0"/>
    <n v="50000"/>
    <n v="1326467"/>
    <d v="2001-06-01T09:08:47"/>
    <s v="Accord Energy Ltd."/>
    <x v="0"/>
    <x v="0"/>
    <x v="0"/>
    <x v="1"/>
    <s v="BEL Gas Phy Fwd Zee HUB"/>
    <s v="BEL Gas Phy      ZEE HUB                 04Jun01         p/th"/>
    <n v="50000"/>
    <m/>
    <x v="0"/>
    <x v="5"/>
    <x v="3"/>
    <n v="22.25"/>
    <s v="tommacal"/>
    <s v="DFURNER"/>
    <s v="Continental Gas Book"/>
    <x v="4"/>
    <x v="3"/>
    <n v="105942"/>
    <d v="2001-06-04T21:00:00"/>
  </r>
  <r>
    <x v="1"/>
    <x v="1"/>
    <x v="1"/>
    <x v="24"/>
    <n v="15000"/>
    <n v="1326468"/>
    <d v="2001-06-01T09:08:48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kendalleas"/>
    <s v="KSTEVEN"/>
    <s v="ENA-IM Mid Central South"/>
    <x v="8"/>
    <x v="1"/>
    <n v="824478"/>
    <d v="2001-06-02T21:00:00"/>
  </r>
  <r>
    <x v="1"/>
    <x v="1"/>
    <x v="0"/>
    <x v="1"/>
    <n v="155000"/>
    <n v="1326469"/>
    <d v="2001-06-01T09:08:51"/>
    <s v="Axia Energy, LP"/>
    <x v="0"/>
    <x v="0"/>
    <x v="0"/>
    <x v="1"/>
    <s v="US Gas Fin BasisSwap"/>
    <s v="US Gas Basis     NGI SoCal               Jul01           USD/MM"/>
    <m/>
    <n v="5000"/>
    <x v="0"/>
    <x v="1"/>
    <x v="0"/>
    <n v="6"/>
    <s v="dutchdav"/>
    <s v="KHOLST"/>
    <s v="FT-West"/>
    <x v="1"/>
    <x v="1"/>
    <s v="VD9293.1"/>
    <d v="2001-07-01T21:00:00"/>
  </r>
  <r>
    <x v="0"/>
    <x v="1"/>
    <x v="1"/>
    <x v="0"/>
    <n v="50000"/>
    <n v="1326470"/>
    <d v="2001-06-01T09:08:52"/>
    <s v="Accord Energy Ltd."/>
    <x v="0"/>
    <x v="0"/>
    <x v="0"/>
    <x v="1"/>
    <s v="BEL Gas Phy Fwd Zee IZT Ent"/>
    <s v="BEL Gas Phy      ZEE IZT ENT             04Jun01         p/th"/>
    <n v="50000"/>
    <m/>
    <x v="0"/>
    <x v="5"/>
    <x v="3"/>
    <n v="22.25"/>
    <s v="tommacal"/>
    <s v="DFURNER"/>
    <s v="Continental Gas Book"/>
    <x v="4"/>
    <x v="3"/>
    <n v="105943"/>
    <d v="2001-06-04T21:00:00"/>
  </r>
  <r>
    <x v="1"/>
    <x v="1"/>
    <x v="1"/>
    <x v="24"/>
    <n v="15000"/>
    <n v="1326471"/>
    <d v="2001-06-01T09:08:56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479"/>
    <d v="2001-06-02T21:00:00"/>
  </r>
  <r>
    <x v="0"/>
    <x v="1"/>
    <x v="1"/>
    <x v="0"/>
    <n v="50000"/>
    <n v="1326472"/>
    <d v="2001-06-01T09:08:57"/>
    <s v="Accord Energy Ltd."/>
    <x v="0"/>
    <x v="0"/>
    <x v="0"/>
    <x v="1"/>
    <s v="UK Gas Phy Fwd NBP"/>
    <s v="UK Gas Phy       NBP                     04Jun01         p/th"/>
    <n v="50000"/>
    <m/>
    <x v="0"/>
    <x v="5"/>
    <x v="3"/>
    <n v="22.15"/>
    <s v="tommacal"/>
    <s v="MNICHOLA"/>
    <s v="Non Affiliate Gas Book"/>
    <x v="4"/>
    <x v="3"/>
    <n v="105944"/>
    <d v="2001-06-04T21:00:00"/>
  </r>
  <r>
    <x v="1"/>
    <x v="1"/>
    <x v="1"/>
    <x v="24"/>
    <n v="15000"/>
    <n v="1326473"/>
    <d v="2001-06-01T09:08:58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480"/>
    <d v="2001-06-02T21:00:00"/>
  </r>
  <r>
    <x v="1"/>
    <x v="1"/>
    <x v="1"/>
    <x v="24"/>
    <n v="30000"/>
    <n v="1326474"/>
    <d v="2001-06-01T09:09:0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4482"/>
    <d v="2001-06-02T21:00:00"/>
  </r>
  <r>
    <x v="1"/>
    <x v="1"/>
    <x v="1"/>
    <x v="24"/>
    <n v="30000"/>
    <n v="1326475"/>
    <d v="2001-06-01T09:09:01"/>
    <s v="Mirant Americas Energy Marketing, L.P."/>
    <x v="0"/>
    <x v="0"/>
    <x v="0"/>
    <x v="1"/>
    <s v="US Gas Phy Fwd Firm &lt; or = 1Mo "/>
    <s v="US Gas Phy       TranscoZ6NNY            02-04Jun01      USD/MM"/>
    <m/>
    <n v="10000"/>
    <x v="0"/>
    <x v="1"/>
    <x v="0"/>
    <n v="3.88"/>
    <s v="kswanson01"/>
    <s v="VPIMENOV"/>
    <s v="ENA-IM ME NEW YORK"/>
    <x v="8"/>
    <x v="1"/>
    <n v="824481"/>
    <d v="2001-06-02T21:00:00"/>
  </r>
  <r>
    <x v="1"/>
    <x v="1"/>
    <x v="1"/>
    <x v="24"/>
    <n v="15000"/>
    <n v="1326476"/>
    <d v="2001-06-01T09:09:03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VALENCIA"/>
    <s v="MLENHAR"/>
    <s v="ENA - IM West"/>
    <x v="8"/>
    <x v="1"/>
    <n v="824483"/>
    <d v="2001-06-02T21:00:00"/>
  </r>
  <r>
    <x v="0"/>
    <x v="1"/>
    <x v="1"/>
    <x v="24"/>
    <n v="30000"/>
    <n v="1326478"/>
    <d v="2001-06-01T09:09:06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mrallison"/>
    <s v="MCUILLA"/>
    <s v="ENA - IM Ontario"/>
    <x v="8"/>
    <x v="1"/>
    <n v="824484"/>
    <d v="2001-06-02T21:00:00"/>
  </r>
  <r>
    <x v="1"/>
    <x v="1"/>
    <x v="1"/>
    <x v="24"/>
    <n v="15000"/>
    <n v="1326480"/>
    <d v="2001-06-01T09:09:18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sstewart01"/>
    <s v="KSTEVEN"/>
    <s v="ENA-IM Mid Central South"/>
    <x v="8"/>
    <x v="1"/>
    <n v="824486"/>
    <d v="2001-06-02T21:00:00"/>
  </r>
  <r>
    <x v="1"/>
    <x v="1"/>
    <x v="1"/>
    <x v="24"/>
    <n v="15000"/>
    <n v="1326481"/>
    <d v="2001-06-01T09:09:19"/>
    <s v="Coast Energy Canada, In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EOLBILLY"/>
    <s v="MLENHAR"/>
    <s v="ENA - IM West"/>
    <x v="8"/>
    <x v="1"/>
    <n v="824487"/>
    <d v="2001-06-02T21:00:00"/>
  </r>
  <r>
    <x v="1"/>
    <x v="1"/>
    <x v="1"/>
    <x v="24"/>
    <n v="11115"/>
    <n v="1326482"/>
    <d v="2001-06-01T09:09:23"/>
    <s v="Coral Energy Resources, L.P."/>
    <x v="0"/>
    <x v="0"/>
    <x v="0"/>
    <x v="1"/>
    <s v="US Gas Phy Fwd Firm &lt; or = 1Mo "/>
    <s v="US Gas Phy       ANR SW Pool             02-04Jun01      USD/MM"/>
    <n v="3705"/>
    <m/>
    <x v="0"/>
    <x v="1"/>
    <x v="0"/>
    <n v="3.5425"/>
    <s v="scoerver"/>
    <s v="KSTEVEN"/>
    <s v="ENA-IM Mid Central South"/>
    <x v="8"/>
    <x v="1"/>
    <n v="824488"/>
    <d v="2001-06-02T21:00:00"/>
  </r>
  <r>
    <x v="1"/>
    <x v="2"/>
    <x v="0"/>
    <x v="0"/>
    <n v="50"/>
    <n v="1326483"/>
    <d v="2001-06-01T09:09:26"/>
    <s v="Amerada Hess Corporation"/>
    <x v="0"/>
    <x v="0"/>
    <x v="0"/>
    <x v="2"/>
    <s v="US East Power Fin Swap"/>
    <s v="US Pwr Fin Swap  PJM W IntC HE12-23 EPT  01Jun01         USD/MWh"/>
    <m/>
    <n v="50"/>
    <x v="0"/>
    <x v="2"/>
    <x v="0"/>
    <n v="21"/>
    <s v="englund1"/>
    <s v="JSTEPENO"/>
    <s v="EPMI-HRLY-NE"/>
    <x v="7"/>
    <x v="1"/>
    <n v="629489.1"/>
    <d v="2001-06-01T21:00:00"/>
  </r>
  <r>
    <x v="1"/>
    <x v="1"/>
    <x v="0"/>
    <x v="7"/>
    <n v="150000"/>
    <n v="1326485"/>
    <d v="2001-06-01T09:09:28"/>
    <s v="Reliant Energy Services, Inc."/>
    <x v="0"/>
    <x v="0"/>
    <x v="0"/>
    <x v="1"/>
    <s v="US Gas Fin BasisSwap"/>
    <s v="US Gas Basis     NGI SoCal               Sep01           USD/MM"/>
    <m/>
    <n v="5000"/>
    <x v="0"/>
    <x v="1"/>
    <x v="0"/>
    <n v="5.19"/>
    <s v="kgebhard"/>
    <s v="KHOLST"/>
    <s v="FT-West"/>
    <x v="1"/>
    <x v="1"/>
    <s v="VD9295.1"/>
    <d v="2001-09-01T21:00:00"/>
  </r>
  <r>
    <x v="1"/>
    <x v="1"/>
    <x v="0"/>
    <x v="1"/>
    <n v="310000"/>
    <n v="1326486"/>
    <d v="2001-06-01T09:09:3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75"/>
    <s v="AQUILA1074"/>
    <s v="JARNOLD"/>
    <s v="NG-Price"/>
    <x v="1"/>
    <x v="1"/>
    <s v="VD9296.1"/>
    <d v="2001-07-01T21:00:00"/>
  </r>
  <r>
    <x v="1"/>
    <x v="1"/>
    <x v="1"/>
    <x v="24"/>
    <n v="30000"/>
    <n v="1326487"/>
    <d v="2001-06-01T09:09:33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8"/>
    <s v="Hallbrian1"/>
    <s v="JPARKS"/>
    <s v="ENA-IM WAHA"/>
    <x v="8"/>
    <x v="1"/>
    <n v="824489"/>
    <d v="2001-06-02T21:00:00"/>
  </r>
  <r>
    <x v="1"/>
    <x v="1"/>
    <x v="0"/>
    <x v="1"/>
    <n v="77500"/>
    <n v="1326488"/>
    <d v="2001-06-01T09:09:35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75"/>
    <s v="ADM90030"/>
    <s v="JARNOLD"/>
    <s v="NG-Price"/>
    <x v="1"/>
    <x v="1"/>
    <s v="VD9298.1"/>
    <d v="2001-07-01T21:00:00"/>
  </r>
  <r>
    <x v="0"/>
    <x v="1"/>
    <x v="1"/>
    <x v="11"/>
    <n v="250000"/>
    <n v="1326489"/>
    <d v="2001-06-01T09:09:36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1"/>
    <s v="tommacal"/>
    <s v="DFURNER"/>
    <s v="Continental Gas Book"/>
    <x v="4"/>
    <x v="3"/>
    <n v="105945"/>
    <d v="2001-06-04T21:00:00"/>
  </r>
  <r>
    <x v="1"/>
    <x v="1"/>
    <x v="0"/>
    <x v="1"/>
    <n v="232500"/>
    <n v="1326492"/>
    <d v="2001-06-01T09:09:38"/>
    <s v="Axia Energy, LP"/>
    <x v="0"/>
    <x v="0"/>
    <x v="0"/>
    <x v="1"/>
    <s v="US Gas Fin Swap"/>
    <s v="US Gas Swap      Nymex                   Jul01           USD/MM"/>
    <n v="7500"/>
    <m/>
    <x v="0"/>
    <x v="1"/>
    <x v="0"/>
    <n v="3.875"/>
    <s v="hillblak"/>
    <s v="JARNOLD"/>
    <s v="NG-Price"/>
    <x v="1"/>
    <x v="1"/>
    <s v="VD9299.1"/>
    <d v="2001-07-01T21:00:00"/>
  </r>
  <r>
    <x v="1"/>
    <x v="1"/>
    <x v="1"/>
    <x v="24"/>
    <n v="300"/>
    <n v="1326491"/>
    <d v="2001-06-01T09:09:38"/>
    <s v="Texla Energy Management Inc."/>
    <x v="0"/>
    <x v="0"/>
    <x v="0"/>
    <x v="1"/>
    <s v="US Gas Phy Fwd Firm &lt; or = 1Mo "/>
    <s v="US Gas Phy       NGPL Midcont            02-04Jun01      USD/MM"/>
    <n v="100"/>
    <m/>
    <x v="0"/>
    <x v="1"/>
    <x v="0"/>
    <n v="3.5150000000000001"/>
    <s v="WILSHUSEN"/>
    <s v="KSTEVEN"/>
    <s v="ENA-IM Mid Central South"/>
    <x v="8"/>
    <x v="1"/>
    <n v="824490"/>
    <d v="2001-06-02T21:00:00"/>
  </r>
  <r>
    <x v="1"/>
    <x v="1"/>
    <x v="1"/>
    <x v="24"/>
    <n v="15000"/>
    <n v="1326494"/>
    <d v="2001-06-01T09:09:3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RHUGGINS"/>
    <s v="KSTEVEN"/>
    <s v="ENA-IM Mid Central South"/>
    <x v="8"/>
    <x v="1"/>
    <n v="824493"/>
    <d v="2001-06-02T21:00:00"/>
  </r>
  <r>
    <x v="1"/>
    <x v="1"/>
    <x v="1"/>
    <x v="24"/>
    <n v="15000"/>
    <n v="1326493"/>
    <d v="2001-06-01T09:09:39"/>
    <s v="NJR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550000000000002"/>
    <n v="19691994"/>
    <s v="SPEREIR"/>
    <s v="ENA-IM NE GULF3"/>
    <x v="8"/>
    <x v="1"/>
    <n v="824492"/>
    <d v="2001-06-02T21:00:00"/>
  </r>
  <r>
    <x v="0"/>
    <x v="0"/>
    <x v="0"/>
    <x v="0"/>
    <n v="4"/>
    <n v="1326495"/>
    <d v="2001-06-01T09:09:40"/>
    <s v="ADM Investor Services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07"/>
    <s v="STEVEWAUGH"/>
    <s v="BMARCHAN"/>
    <s v="Enron Metals Trading System"/>
    <x v="0"/>
    <x v="0"/>
    <n v="2163940"/>
    <m/>
  </r>
  <r>
    <x v="0"/>
    <x v="1"/>
    <x v="1"/>
    <x v="11"/>
    <n v="250000"/>
    <n v="1326497"/>
    <d v="2001-06-01T09:09:40"/>
    <s v="Accord Energy Ltd."/>
    <x v="0"/>
    <x v="0"/>
    <x v="0"/>
    <x v="1"/>
    <s v="BEL Gas Phy Fwd Zee IZT Ent"/>
    <s v="BEL Gas Phy      ZEE IZT ENT             04-08Jun01      p/th"/>
    <n v="50000"/>
    <m/>
    <x v="0"/>
    <x v="5"/>
    <x v="3"/>
    <n v="22.1"/>
    <s v="tommacal"/>
    <s v="DFURNER"/>
    <s v="Continental Gas Book"/>
    <x v="4"/>
    <x v="3"/>
    <n v="105946"/>
    <d v="2001-06-04T21:00:00"/>
  </r>
  <r>
    <x v="1"/>
    <x v="1"/>
    <x v="1"/>
    <x v="24"/>
    <n v="9000"/>
    <n v="1326496"/>
    <d v="2001-06-01T09:09:40"/>
    <s v="Cargill Energy, a division of Cargill, Incorporated"/>
    <x v="0"/>
    <x v="0"/>
    <x v="0"/>
    <x v="1"/>
    <s v="US Gas Phy Fwd Firm &lt; or = 1Mo "/>
    <s v="US Gas Phy       NNG Demarc              02-04Jun01      USD/MM"/>
    <n v="3000"/>
    <m/>
    <x v="0"/>
    <x v="1"/>
    <x v="0"/>
    <n v="3.5249999999999999"/>
    <s v="ADM90884"/>
    <s v="KSTEVEN"/>
    <s v="ENA-IM Mid Central South"/>
    <x v="8"/>
    <x v="1"/>
    <n v="824494"/>
    <d v="2001-06-02T21:00:00"/>
  </r>
  <r>
    <x v="1"/>
    <x v="1"/>
    <x v="1"/>
    <x v="24"/>
    <n v="15516"/>
    <n v="1326498"/>
    <d v="2001-06-01T09:09:41"/>
    <s v="Coral Energy Resources, L.P."/>
    <x v="0"/>
    <x v="0"/>
    <x v="0"/>
    <x v="1"/>
    <s v="US Gas Phy Fwd Firm &lt; or = 1Mo "/>
    <s v="US Gas Phy       NGPL LA Pool            02-04Jun01      USD/MM"/>
    <m/>
    <n v="5172"/>
    <x v="0"/>
    <x v="1"/>
    <x v="0"/>
    <n v="3.63"/>
    <s v="schneider"/>
    <s v="TDONOHO"/>
    <s v="ENA - IM Central Gulf"/>
    <x v="8"/>
    <x v="1"/>
    <n v="824495"/>
    <d v="2001-06-02T21:00:00"/>
  </r>
  <r>
    <x v="1"/>
    <x v="1"/>
    <x v="1"/>
    <x v="24"/>
    <n v="15000"/>
    <n v="1326500"/>
    <d v="2001-06-01T09:09:43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498"/>
    <d v="2001-06-02T21:00:00"/>
  </r>
  <r>
    <x v="1"/>
    <x v="1"/>
    <x v="1"/>
    <x v="24"/>
    <n v="30000"/>
    <n v="1326501"/>
    <d v="2001-06-01T09:09:44"/>
    <s v="TransCanada Energy Marketing USA, Inc."/>
    <x v="0"/>
    <x v="0"/>
    <x v="0"/>
    <x v="1"/>
    <s v="US Gas Phy Fwd Firm &lt; or = 1Mo "/>
    <s v="US Gas Phy       Chi Peoples             02-04Jun01      USD/MM"/>
    <n v="10000"/>
    <m/>
    <x v="0"/>
    <x v="1"/>
    <x v="0"/>
    <n v="3.7050000000000001"/>
    <s v="tracyschwa"/>
    <s v="PMIMS"/>
    <s v="ENA - IM MKT Central CG"/>
    <x v="8"/>
    <x v="1"/>
    <n v="824497"/>
    <d v="2001-06-02T21:00:00"/>
  </r>
  <r>
    <x v="1"/>
    <x v="1"/>
    <x v="1"/>
    <x v="24"/>
    <n v="12000"/>
    <n v="1326502"/>
    <d v="2001-06-01T09:09:44"/>
    <s v="Wisconsin Gas Company"/>
    <x v="0"/>
    <x v="0"/>
    <x v="0"/>
    <x v="1"/>
    <s v="US Gas Phy Fwd Firm &lt; or = 1Mo "/>
    <s v="US Gas Phy       NGPL STX                02-04Jun01      USD/MM"/>
    <m/>
    <n v="4000"/>
    <x v="0"/>
    <x v="1"/>
    <x v="0"/>
    <n v="3.605"/>
    <s v="RBartlow99"/>
    <s v="TDONOHO"/>
    <s v="ENA - IM Central Gulf"/>
    <x v="8"/>
    <x v="1"/>
    <n v="824496"/>
    <d v="2001-06-02T21:00:00"/>
  </r>
  <r>
    <x v="0"/>
    <x v="1"/>
    <x v="1"/>
    <x v="24"/>
    <n v="30000"/>
    <n v="1326503"/>
    <d v="2001-06-01T09:09:47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DM54361"/>
    <s v="MCUILLA"/>
    <s v="ENA - IM Ontario"/>
    <x v="8"/>
    <x v="1"/>
    <n v="824499"/>
    <d v="2001-06-02T21:00:00"/>
  </r>
  <r>
    <x v="1"/>
    <x v="1"/>
    <x v="0"/>
    <x v="10"/>
    <n v="90000"/>
    <n v="1326504"/>
    <d v="2001-06-01T09:09:49"/>
    <s v="Texaco Natural Gas Inc."/>
    <x v="0"/>
    <x v="0"/>
    <x v="0"/>
    <x v="1"/>
    <s v="US Gas Fin BasisSwap"/>
    <s v="US Gas Basis     NGI SoCal               Jan-Mar02       USD/MM"/>
    <m/>
    <n v="1000"/>
    <x v="0"/>
    <x v="1"/>
    <x v="0"/>
    <n v="2.25"/>
    <s v="PATTILLO"/>
    <s v="KHOLST"/>
    <s v="FT-West"/>
    <x v="1"/>
    <x v="1"/>
    <s v="VD9301.1"/>
    <d v="2002-01-01T00:00:00"/>
  </r>
  <r>
    <x v="0"/>
    <x v="1"/>
    <x v="1"/>
    <x v="24"/>
    <n v="30000"/>
    <n v="1326506"/>
    <d v="2001-06-01T09:09:59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4500"/>
    <d v="2001-06-02T21:00:00"/>
  </r>
  <r>
    <x v="1"/>
    <x v="1"/>
    <x v="1"/>
    <x v="24"/>
    <n v="15000"/>
    <n v="1326507"/>
    <d v="2001-06-01T09:10:0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ADM75252"/>
    <s v="KSTEVEN"/>
    <s v="ENA-IM Mid Central South"/>
    <x v="8"/>
    <x v="1"/>
    <n v="824501"/>
    <d v="2001-06-02T21:00:00"/>
  </r>
  <r>
    <x v="0"/>
    <x v="1"/>
    <x v="1"/>
    <x v="24"/>
    <n v="30000"/>
    <n v="1326511"/>
    <d v="2001-06-01T09:10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4505"/>
    <d v="2001-06-02T21:00:00"/>
  </r>
  <r>
    <x v="1"/>
    <x v="1"/>
    <x v="1"/>
    <x v="24"/>
    <n v="15000"/>
    <n v="1326509"/>
    <d v="2001-06-01T09:10:0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25"/>
    <s v="schwalbach"/>
    <s v="KSTEVEN"/>
    <s v="ENA-IM Mid Central South"/>
    <x v="8"/>
    <x v="1"/>
    <n v="824502"/>
    <d v="2001-06-02T21:00:00"/>
  </r>
  <r>
    <x v="1"/>
    <x v="1"/>
    <x v="1"/>
    <x v="24"/>
    <n v="1185"/>
    <n v="1326510"/>
    <d v="2001-06-01T09:10:04"/>
    <s v="Coral Energy Resources, L.P."/>
    <x v="0"/>
    <x v="0"/>
    <x v="0"/>
    <x v="1"/>
    <s v="US Gas Phy Fwd Firm &lt; or = 1Mo "/>
    <s v="US Gas Phy       ANR SW Pool             02-04Jun01      USD/MM"/>
    <n v="395"/>
    <m/>
    <x v="0"/>
    <x v="1"/>
    <x v="0"/>
    <n v="3.54"/>
    <s v="scoerver"/>
    <s v="KSTEVEN"/>
    <s v="ENA-IM Mid Central South"/>
    <x v="8"/>
    <x v="1"/>
    <n v="824504"/>
    <d v="2001-06-02T21:00:00"/>
  </r>
  <r>
    <x v="1"/>
    <x v="2"/>
    <x v="1"/>
    <x v="11"/>
    <n v="250"/>
    <n v="1326512"/>
    <d v="2001-06-01T09:10:0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490.1"/>
    <d v="2001-06-11T21:00:00"/>
  </r>
  <r>
    <x v="0"/>
    <x v="1"/>
    <x v="1"/>
    <x v="24"/>
    <n v="15000"/>
    <n v="1326513"/>
    <d v="2001-06-01T09:10:0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5"/>
    <s v="ADM96017"/>
    <s v="CCLARK5"/>
    <s v="EC - IM Canada BC"/>
    <x v="8"/>
    <x v="8"/>
    <n v="824506"/>
    <d v="2001-06-02T21:00:00"/>
  </r>
  <r>
    <x v="1"/>
    <x v="1"/>
    <x v="1"/>
    <x v="24"/>
    <n v="15000"/>
    <n v="1326514"/>
    <d v="2001-06-01T09:10:09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Kearbyka"/>
    <s v="KSTEVEN"/>
    <s v="ENA-IM Mid Central South"/>
    <x v="8"/>
    <x v="1"/>
    <n v="824507"/>
    <d v="2001-06-02T21:00:00"/>
  </r>
  <r>
    <x v="1"/>
    <x v="1"/>
    <x v="1"/>
    <x v="24"/>
    <n v="15000"/>
    <n v="1326515"/>
    <d v="2001-06-01T09:10:11"/>
    <s v="Axia Energy, LP"/>
    <x v="0"/>
    <x v="0"/>
    <x v="0"/>
    <x v="1"/>
    <s v="US Gas Phy Fwd Firm &lt; or = 1Mo "/>
    <s v="US Gas Phy       TETCO M3                02-04Jun01      USD/MM"/>
    <m/>
    <n v="5000"/>
    <x v="0"/>
    <x v="1"/>
    <x v="0"/>
    <n v="3.9249999999999998"/>
    <s v="stratton"/>
    <s v="VPIMENOV"/>
    <s v="ENA-IM ME NEW YORK"/>
    <x v="8"/>
    <x v="1"/>
    <n v="824508"/>
    <d v="2001-06-02T21:00:00"/>
  </r>
  <r>
    <x v="1"/>
    <x v="1"/>
    <x v="1"/>
    <x v="24"/>
    <n v="30000"/>
    <n v="1326516"/>
    <d v="2001-06-01T09:10:18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"/>
    <s v="aepes224"/>
    <s v="VPIMENOV"/>
    <s v="ENA-IM ME NEW YORK"/>
    <x v="8"/>
    <x v="1"/>
    <n v="824509"/>
    <d v="2001-06-02T21:00:00"/>
  </r>
  <r>
    <x v="1"/>
    <x v="1"/>
    <x v="1"/>
    <x v="24"/>
    <n v="30000"/>
    <n v="1326517"/>
    <d v="2001-06-01T09:10:18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349999999999998"/>
    <s v="LONGERLL"/>
    <s v="SPEREIR"/>
    <s v="ENA-IM NE GULF2"/>
    <x v="8"/>
    <x v="1"/>
    <n v="824510"/>
    <d v="2001-06-02T21:00:00"/>
  </r>
  <r>
    <x v="1"/>
    <x v="1"/>
    <x v="1"/>
    <x v="24"/>
    <n v="15000"/>
    <n v="1326518"/>
    <d v="2001-06-01T09:10:2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ADM75252"/>
    <s v="KSTEVEN"/>
    <s v="ENA-IM Mid Central South"/>
    <x v="8"/>
    <x v="1"/>
    <n v="824511"/>
    <d v="2001-06-02T21:00:00"/>
  </r>
  <r>
    <x v="1"/>
    <x v="1"/>
    <x v="1"/>
    <x v="24"/>
    <n v="15000"/>
    <n v="1326520"/>
    <d v="2001-06-01T09:10:21"/>
    <s v="Williams Energy Marketing &amp; Trading Company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frankfield"/>
    <s v="MLENHAR"/>
    <s v="ENA - IM West"/>
    <x v="8"/>
    <x v="1"/>
    <n v="824513"/>
    <d v="2001-06-02T21:00:00"/>
  </r>
  <r>
    <x v="0"/>
    <x v="1"/>
    <x v="1"/>
    <x v="24"/>
    <n v="30000"/>
    <n v="1326521"/>
    <d v="2001-06-01T09:10:22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NORTHTRA"/>
    <s v="RWATT"/>
    <s v="EC-IM Canada West"/>
    <x v="8"/>
    <x v="8"/>
    <n v="824512"/>
    <d v="2001-06-01T21:00:00"/>
  </r>
  <r>
    <x v="1"/>
    <x v="1"/>
    <x v="1"/>
    <x v="24"/>
    <n v="11112"/>
    <n v="1326522"/>
    <d v="2001-06-01T09:10:28"/>
    <s v="AEP Energy Services, Inc."/>
    <x v="0"/>
    <x v="0"/>
    <x v="0"/>
    <x v="1"/>
    <s v="US Gas Phy Fwd Firm &lt; or = 1Mo "/>
    <s v="US Gas Phy       Consumers Pwr           02-04Jun01      USD/MM"/>
    <n v="3704"/>
    <m/>
    <x v="0"/>
    <x v="1"/>
    <x v="0"/>
    <n v="3.88"/>
    <s v="aepes206"/>
    <s v="JWILLI13"/>
    <s v="ENA - IM Mkt Central MICH"/>
    <x v="8"/>
    <x v="1"/>
    <n v="824515"/>
    <d v="2001-06-02T21:00:00"/>
  </r>
  <r>
    <x v="1"/>
    <x v="1"/>
    <x v="0"/>
    <x v="1"/>
    <n v="620000"/>
    <n v="1326523"/>
    <d v="2001-06-01T09:10:35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87"/>
    <s v="AQUILA1005"/>
    <s v="JARNOLD"/>
    <s v="NG-Price"/>
    <x v="1"/>
    <x v="1"/>
    <s v="VD9303.1"/>
    <d v="2001-07-01T21:00:00"/>
  </r>
  <r>
    <x v="1"/>
    <x v="2"/>
    <x v="0"/>
    <x v="7"/>
    <n v="1500"/>
    <n v="1326525"/>
    <d v="2001-06-01T09:10:40"/>
    <s v="El Paso Merchant Energy, L.P."/>
    <x v="0"/>
    <x v="0"/>
    <x v="0"/>
    <x v="2"/>
    <s v="US East Power Fin Swap"/>
    <s v="US Pwr Fin Swap  ISO NY Z-A Peak         Sep01           USD/MWh"/>
    <n v="50"/>
    <m/>
    <x v="0"/>
    <x v="2"/>
    <x v="0"/>
    <n v="41.5"/>
    <s v="PowerMCP"/>
    <s v="DDAVIS"/>
    <s v="LT-New England"/>
    <x v="7"/>
    <x v="1"/>
    <n v="629491.1"/>
    <d v="2001-09-01T21:00:00"/>
  </r>
  <r>
    <x v="1"/>
    <x v="1"/>
    <x v="0"/>
    <x v="1"/>
    <n v="620000"/>
    <n v="1326526"/>
    <d v="2001-06-01T09:10:4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5"/>
    <s v="EPMELPjrc"/>
    <s v="JARNOLD"/>
    <s v="NG-Price"/>
    <x v="1"/>
    <x v="1"/>
    <s v="VD9304.1"/>
    <d v="2001-07-01T21:00:00"/>
  </r>
  <r>
    <x v="1"/>
    <x v="1"/>
    <x v="1"/>
    <x v="24"/>
    <n v="23925"/>
    <n v="1326527"/>
    <d v="2001-06-01T09:10:52"/>
    <s v="El Paso Merchant Energy, L.P."/>
    <x v="0"/>
    <x v="0"/>
    <x v="0"/>
    <x v="1"/>
    <s v="US Gas Phy Fwd Firm &lt; or = 1Mo "/>
    <s v="US Gas Phy       TENN 800                02-04Jun01      USD/MM"/>
    <m/>
    <n v="7975"/>
    <x v="0"/>
    <x v="1"/>
    <x v="0"/>
    <n v="3.585"/>
    <s v="EPMELPsj"/>
    <s v="SNEAL"/>
    <s v="ENA-IM NE GULF3"/>
    <x v="8"/>
    <x v="1"/>
    <n v="824516"/>
    <d v="2001-06-02T21:00:00"/>
  </r>
  <r>
    <x v="1"/>
    <x v="1"/>
    <x v="1"/>
    <x v="24"/>
    <n v="36864"/>
    <n v="1326528"/>
    <d v="2001-06-01T09:10:55"/>
    <s v="Dynegy Marketing and Trade"/>
    <x v="0"/>
    <x v="0"/>
    <x v="0"/>
    <x v="1"/>
    <s v="US Gas Phy Fwd Firm &lt; or = 1Mo "/>
    <s v="US Gas Phy       TCO Pool                02-04Jun01      USD/MM"/>
    <m/>
    <n v="12288"/>
    <x v="0"/>
    <x v="1"/>
    <x v="0"/>
    <n v="3.82"/>
    <s v="NMENEN01"/>
    <s v="JHODGE2"/>
    <s v="ENA-IM ME TCO"/>
    <x v="8"/>
    <x v="1"/>
    <n v="824517"/>
    <d v="2001-06-02T21:00:00"/>
  </r>
  <r>
    <x v="1"/>
    <x v="1"/>
    <x v="0"/>
    <x v="22"/>
    <n v="106750"/>
    <n v="1326529"/>
    <d v="2001-06-01T09:10:56"/>
    <s v="PanCanadian Energy Services Inc."/>
    <x v="0"/>
    <x v="0"/>
    <x v="0"/>
    <x v="1"/>
    <s v="US Gas Fin BasisSwap"/>
    <s v="US Gas Basis     NGI SoCal               Nov-Dec01       USD/MM"/>
    <m/>
    <n v="1750"/>
    <x v="0"/>
    <x v="1"/>
    <x v="0"/>
    <n v="3.15"/>
    <s v="pces5095"/>
    <s v="KHOLST"/>
    <s v="FT-West"/>
    <x v="1"/>
    <x v="1"/>
    <s v="VD9305.1"/>
    <d v="2001-11-01T00:00:00"/>
  </r>
  <r>
    <x v="1"/>
    <x v="1"/>
    <x v="1"/>
    <x v="24"/>
    <n v="15000"/>
    <n v="1326530"/>
    <d v="2001-06-01T09:10:5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4518"/>
    <d v="2001-06-02T21:00:00"/>
  </r>
  <r>
    <x v="1"/>
    <x v="1"/>
    <x v="1"/>
    <x v="24"/>
    <n v="15000"/>
    <n v="1326531"/>
    <d v="2001-06-01T09:10:5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4519"/>
    <d v="2001-06-02T21:00:00"/>
  </r>
  <r>
    <x v="1"/>
    <x v="1"/>
    <x v="1"/>
    <x v="24"/>
    <n v="30000"/>
    <n v="1326532"/>
    <d v="2001-06-01T09:10:58"/>
    <s v="Mirant Americas Energy Marketing, L.P."/>
    <x v="0"/>
    <x v="0"/>
    <x v="0"/>
    <x v="1"/>
    <s v="US Gas Phy Fwd Firm &lt; or = 1Mo "/>
    <s v="US Gas Phy       Transco St.65           02-04Jun01      USD/MM"/>
    <n v="10000"/>
    <m/>
    <x v="0"/>
    <x v="1"/>
    <x v="0"/>
    <n v="3.67"/>
    <s v="wethering"/>
    <s v="ARING"/>
    <s v="ENA-IM NE GULF1"/>
    <x v="8"/>
    <x v="1"/>
    <n v="824520"/>
    <d v="2001-06-02T21:00:00"/>
  </r>
  <r>
    <x v="1"/>
    <x v="1"/>
    <x v="1"/>
    <x v="24"/>
    <n v="30000"/>
    <n v="1326534"/>
    <d v="2001-06-01T09:11:05"/>
    <s v="Dynegy Marketing and Trade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LITNER01"/>
    <s v="VPIMENOV"/>
    <s v="ENA-IM ME NEW YORK"/>
    <x v="8"/>
    <x v="1"/>
    <n v="824522"/>
    <d v="2001-06-02T21:00:00"/>
  </r>
  <r>
    <x v="1"/>
    <x v="1"/>
    <x v="1"/>
    <x v="24"/>
    <n v="9420"/>
    <n v="1326533"/>
    <d v="2001-06-01T09:11:05"/>
    <s v="Texla Energy Management Inc."/>
    <x v="0"/>
    <x v="0"/>
    <x v="0"/>
    <x v="1"/>
    <s v="US Gas Phy Fwd Firm &lt; or = 1Mo "/>
    <s v="US Gas Phy       TENN 500                02-04Jun01      USD/MM"/>
    <n v="3140"/>
    <m/>
    <x v="0"/>
    <x v="1"/>
    <x v="0"/>
    <n v="3.5724999999999998"/>
    <s v="WILSHUSEN"/>
    <s v="SNEAL"/>
    <s v="ENA-IM NE GULF3"/>
    <x v="8"/>
    <x v="1"/>
    <n v="824521"/>
    <d v="2001-06-02T21:00:00"/>
  </r>
  <r>
    <x v="1"/>
    <x v="1"/>
    <x v="1"/>
    <x v="24"/>
    <n v="3705"/>
    <n v="1326535"/>
    <d v="2001-06-01T09:11:08"/>
    <s v="e prime, inc."/>
    <x v="0"/>
    <x v="0"/>
    <x v="0"/>
    <x v="1"/>
    <s v="US Gas Phy Fwd Firm &lt; or = 1Mo "/>
    <s v="US Gas Phy       NNG Demarc              02-04Jun01      USD/MM"/>
    <m/>
    <n v="1235"/>
    <x v="0"/>
    <x v="1"/>
    <x v="0"/>
    <n v="3.5249999999999999"/>
    <s v="EPRIME28"/>
    <s v="KSTEVEN"/>
    <s v="ENA-IM Mid Central South"/>
    <x v="8"/>
    <x v="1"/>
    <n v="824523"/>
    <d v="2001-06-02T21:00:00"/>
  </r>
  <r>
    <x v="1"/>
    <x v="1"/>
    <x v="1"/>
    <x v="24"/>
    <n v="6153"/>
    <n v="1326536"/>
    <d v="2001-06-01T09:11:08"/>
    <s v="Duke Energy Trading and Marketing, L.L.C."/>
    <x v="0"/>
    <x v="0"/>
    <x v="0"/>
    <x v="1"/>
    <s v="US Gas Phy Fwd Firm &lt; or = 1Mo "/>
    <s v="US Gas Phy       ANR SW Pool             02-04Jun01      USD/MM"/>
    <n v="2051"/>
    <m/>
    <x v="0"/>
    <x v="1"/>
    <x v="0"/>
    <n v="3.54"/>
    <s v="RHUGGINS"/>
    <s v="KSTEVEN"/>
    <s v="ENA-IM Mid Central South"/>
    <x v="8"/>
    <x v="1"/>
    <n v="824525"/>
    <d v="2001-06-02T21:00:00"/>
  </r>
  <r>
    <x v="1"/>
    <x v="1"/>
    <x v="1"/>
    <x v="24"/>
    <n v="18000"/>
    <n v="1326537"/>
    <d v="2001-06-01T09:11:09"/>
    <s v="Tenaska Marketing Ventures"/>
    <x v="0"/>
    <x v="0"/>
    <x v="0"/>
    <x v="1"/>
    <s v="US Gas Phy Fwd Firm &lt; or = 1Mo "/>
    <s v="US Gas Phy       Waha                    02-04Jun01      USD/MM"/>
    <n v="6000"/>
    <m/>
    <x v="0"/>
    <x v="1"/>
    <x v="0"/>
    <n v="3.68"/>
    <s v="TMVWTC01"/>
    <s v="JPARKS"/>
    <s v="ENA-IM WAHA"/>
    <x v="8"/>
    <x v="1"/>
    <n v="824524"/>
    <d v="2001-06-02T21:00:00"/>
  </r>
  <r>
    <x v="1"/>
    <x v="1"/>
    <x v="1"/>
    <x v="24"/>
    <n v="12000"/>
    <n v="1326539"/>
    <d v="2001-06-01T09:11:13"/>
    <s v="Aquila Energy Marketing Corporation"/>
    <x v="0"/>
    <x v="0"/>
    <x v="0"/>
    <x v="1"/>
    <s v="US Gas Phy Fwd Firm &lt; or = 1Mo "/>
    <s v="US Gas Phy       Waha                    02-04Jun01      USD/MM"/>
    <n v="4000"/>
    <m/>
    <x v="0"/>
    <x v="1"/>
    <x v="0"/>
    <n v="3.68"/>
    <s v="TIMMYSMALL"/>
    <s v="JPARKS"/>
    <s v="ENA-IM WAHA"/>
    <x v="8"/>
    <x v="1"/>
    <n v="824526"/>
    <d v="2001-06-02T21:00:00"/>
  </r>
  <r>
    <x v="1"/>
    <x v="1"/>
    <x v="1"/>
    <x v="24"/>
    <n v="1437"/>
    <n v="1326541"/>
    <d v="2001-06-01T09:11:24"/>
    <s v="Select Energy, Inc."/>
    <x v="0"/>
    <x v="0"/>
    <x v="0"/>
    <x v="1"/>
    <s v="US Gas Phy Fwd Firm &lt; or = 1Mo "/>
    <s v="US Gas Phy       Dom SP TT               02-04Jun01      USD/MM"/>
    <m/>
    <n v="479"/>
    <x v="0"/>
    <x v="1"/>
    <x v="0"/>
    <n v="3.8849999999999998"/>
    <s v="ADM29516"/>
    <s v="SHENDRI"/>
    <s v="ENA-IM ME CNG"/>
    <x v="8"/>
    <x v="1"/>
    <n v="824527"/>
    <d v="2001-06-02T21:00:00"/>
  </r>
  <r>
    <x v="1"/>
    <x v="1"/>
    <x v="1"/>
    <x v="24"/>
    <n v="13563"/>
    <n v="1326542"/>
    <d v="2001-06-01T09:11:29"/>
    <s v="PanCanadian Energy Services Inc."/>
    <x v="0"/>
    <x v="0"/>
    <x v="0"/>
    <x v="1"/>
    <s v="US Gas Phy Fwd Firm &lt; or = 1Mo "/>
    <s v="US Gas Phy       Dom SP TT               02-04Jun01      USD/MM"/>
    <m/>
    <n v="4521"/>
    <x v="0"/>
    <x v="1"/>
    <x v="0"/>
    <n v="3.8849999999999998"/>
    <s v="pces5126"/>
    <s v="SHENDRI"/>
    <s v="ENA-IM ME CNG"/>
    <x v="8"/>
    <x v="1"/>
    <n v="824528"/>
    <d v="2001-06-02T21:00:00"/>
  </r>
  <r>
    <x v="1"/>
    <x v="1"/>
    <x v="1"/>
    <x v="24"/>
    <n v="10500"/>
    <n v="1326543"/>
    <d v="2001-06-01T09:11:31"/>
    <s v="USGT/Aquila, L.P."/>
    <x v="0"/>
    <x v="0"/>
    <x v="0"/>
    <x v="1"/>
    <s v="US Gas Phy Fwd Firm &lt; or = 1Mo "/>
    <s v="US Gas Phy       Opal                    02-04Jun01      USD/MM"/>
    <n v="3500"/>
    <m/>
    <x v="0"/>
    <x v="1"/>
    <x v="0"/>
    <n v="2.58"/>
    <s v="chrispower"/>
    <s v="SSOUTH"/>
    <s v="ENA - IM West"/>
    <x v="8"/>
    <x v="1"/>
    <n v="824530"/>
    <d v="2001-06-02T21:00:00"/>
  </r>
  <r>
    <x v="1"/>
    <x v="4"/>
    <x v="0"/>
    <x v="0"/>
    <n v="50000"/>
    <n v="1326544"/>
    <d v="2001-06-01T09:11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729"/>
    <d v="2001-07-01T00:00:00"/>
  </r>
  <r>
    <x v="0"/>
    <x v="1"/>
    <x v="1"/>
    <x v="24"/>
    <n v="30000"/>
    <n v="1326545"/>
    <d v="2001-06-01T09:11:36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531"/>
    <d v="2001-06-02T21:00:00"/>
  </r>
  <r>
    <x v="1"/>
    <x v="1"/>
    <x v="1"/>
    <x v="24"/>
    <n v="324"/>
    <n v="1326546"/>
    <d v="2001-06-01T09:11:37"/>
    <s v="Texaco Natural Gas Inc."/>
    <x v="0"/>
    <x v="0"/>
    <x v="0"/>
    <x v="1"/>
    <s v="US Gas Phy Fwd Firm &lt; or = 1Mo "/>
    <s v="US Gas Phy       NGPL NICOR              02-04Jun01      USD/MM"/>
    <m/>
    <n v="108"/>
    <x v="0"/>
    <x v="1"/>
    <x v="0"/>
    <n v="3.73"/>
    <s v="BILLBALSA"/>
    <s v="PMIMS"/>
    <s v="ENA - IM MKT Central CG"/>
    <x v="8"/>
    <x v="1"/>
    <n v="824532"/>
    <d v="2001-06-02T21:00:00"/>
  </r>
  <r>
    <x v="1"/>
    <x v="1"/>
    <x v="1"/>
    <x v="24"/>
    <n v="15000"/>
    <n v="1326547"/>
    <d v="2001-06-01T09:11:38"/>
    <s v="Dynegy Marketing and Trade"/>
    <x v="0"/>
    <x v="0"/>
    <x v="0"/>
    <x v="1"/>
    <s v="US Gas Phy Fwd Firm &lt; or = 1Mo "/>
    <s v="US Gas Phy       TranscoZ6NNY            02-04Jun01      USD/MM"/>
    <m/>
    <n v="5000"/>
    <x v="0"/>
    <x v="1"/>
    <x v="0"/>
    <n v="3.89"/>
    <s v="LITNER01"/>
    <s v="VPIMENOV"/>
    <s v="ENA-IM ME NEW YORK"/>
    <x v="8"/>
    <x v="1"/>
    <n v="824533"/>
    <d v="2001-06-02T21:00:00"/>
  </r>
  <r>
    <x v="1"/>
    <x v="1"/>
    <x v="1"/>
    <x v="24"/>
    <n v="13728"/>
    <n v="1326548"/>
    <d v="2001-06-01T09:11:42"/>
    <s v="MidAmerican Energy Company"/>
    <x v="0"/>
    <x v="0"/>
    <x v="0"/>
    <x v="1"/>
    <s v="US Gas Phy Fwd Firm &lt; or = 1Mo "/>
    <s v="US Gas Phy       NGPL AmarilloML         02-04Jun01      USD/MM"/>
    <n v="4576"/>
    <m/>
    <x v="0"/>
    <x v="1"/>
    <x v="0"/>
    <n v="3.54"/>
    <s v="SCOTTWIR"/>
    <s v="JWILLI13"/>
    <s v="ENA-IM Mid Central North"/>
    <x v="8"/>
    <x v="1"/>
    <n v="824534"/>
    <d v="2001-06-02T21:00:00"/>
  </r>
  <r>
    <x v="0"/>
    <x v="0"/>
    <x v="0"/>
    <x v="0"/>
    <n v="20"/>
    <n v="1326549"/>
    <d v="2001-06-01T09:11:43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pornstar"/>
    <s v="BMARCHAN"/>
    <s v="Enron Metals Trading System"/>
    <x v="0"/>
    <x v="0"/>
    <n v="2163942"/>
    <m/>
  </r>
  <r>
    <x v="1"/>
    <x v="1"/>
    <x v="1"/>
    <x v="24"/>
    <n v="15000"/>
    <n v="1326550"/>
    <d v="2001-06-01T09:11:46"/>
    <s v="Mitchell Gas Services L.P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DM75252"/>
    <s v="RGAY"/>
    <s v="ENA - IM West"/>
    <x v="8"/>
    <x v="1"/>
    <n v="824535"/>
    <d v="2001-06-02T21:00:00"/>
  </r>
  <r>
    <x v="1"/>
    <x v="1"/>
    <x v="1"/>
    <x v="24"/>
    <n v="15000"/>
    <n v="1326551"/>
    <d v="2001-06-01T09:11:48"/>
    <s v="Tenaska Marketing Ventures"/>
    <x v="0"/>
    <x v="0"/>
    <x v="0"/>
    <x v="1"/>
    <s v="US Gas Phy Fwd Firm &lt; or = 1Mo "/>
    <s v="US Gas Phy       OGT                     02-04Jun01      USD/MM"/>
    <m/>
    <n v="5000"/>
    <x v="0"/>
    <x v="1"/>
    <x v="0"/>
    <n v="3.5525000000000002"/>
    <s v="TMVJDG01"/>
    <s v="KSTEVEN"/>
    <s v="ENA-IM Mid Central South"/>
    <x v="8"/>
    <x v="1"/>
    <n v="824537"/>
    <d v="2001-06-02T21:00:00"/>
  </r>
  <r>
    <x v="1"/>
    <x v="1"/>
    <x v="1"/>
    <x v="24"/>
    <n v="15000"/>
    <n v="1326552"/>
    <d v="2001-06-01T09:11:52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epes216"/>
    <s v="RGAY"/>
    <s v="ENA - IM West"/>
    <x v="8"/>
    <x v="1"/>
    <n v="824538"/>
    <d v="2001-06-02T21:00:00"/>
  </r>
  <r>
    <x v="0"/>
    <x v="1"/>
    <x v="1"/>
    <x v="8"/>
    <n v="2300000"/>
    <n v="1326554"/>
    <d v="2001-06-01T09:11:53"/>
    <s v="Accord Energy Ltd."/>
    <x v="0"/>
    <x v="0"/>
    <x v="0"/>
    <x v="1"/>
    <s v="UK Gas Phy Fwd NBP"/>
    <s v="UK Gas Phy       NBP                     Jul-Sep01       p/th"/>
    <n v="25000"/>
    <m/>
    <x v="0"/>
    <x v="5"/>
    <x v="3"/>
    <n v="21.05"/>
    <s v="andygard"/>
    <s v="AFAIRLE"/>
    <s v="Non Affiliate Gas Book"/>
    <x v="4"/>
    <x v="3"/>
    <n v="105951"/>
    <d v="2001-07-01T00:00:00"/>
  </r>
  <r>
    <x v="1"/>
    <x v="1"/>
    <x v="1"/>
    <x v="24"/>
    <n v="30000"/>
    <n v="1326555"/>
    <d v="2001-06-01T09:11:53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4540"/>
    <d v="2001-06-02T21:00:00"/>
  </r>
  <r>
    <x v="1"/>
    <x v="1"/>
    <x v="1"/>
    <x v="24"/>
    <n v="11190"/>
    <n v="1326553"/>
    <d v="2001-06-01T09:11:53"/>
    <s v="AEP Energy Services, Inc."/>
    <x v="0"/>
    <x v="0"/>
    <x v="0"/>
    <x v="1"/>
    <s v="US Gas Phy Fwd Firm &lt; or = 1Mo "/>
    <s v="US Gas Phy       TETCO ELA               02-04Jun01      USD/MM"/>
    <m/>
    <n v="3730"/>
    <x v="0"/>
    <x v="1"/>
    <x v="0"/>
    <n v="3.5649999999999999"/>
    <s v="aepes201"/>
    <s v="SPEREIR"/>
    <s v="ENA-IM NE GULF3"/>
    <x v="8"/>
    <x v="1"/>
    <n v="824539"/>
    <d v="2001-06-02T21:00:00"/>
  </r>
  <r>
    <x v="0"/>
    <x v="1"/>
    <x v="1"/>
    <x v="24"/>
    <n v="30000"/>
    <n v="1326557"/>
    <d v="2001-06-01T09:11:59"/>
    <s v="Northstar Energ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SMITHJAY"/>
    <s v="RWATT"/>
    <s v="EC-IM Canada West"/>
    <x v="8"/>
    <x v="8"/>
    <n v="824541"/>
    <d v="2001-06-01T21:00:00"/>
  </r>
  <r>
    <x v="1"/>
    <x v="2"/>
    <x v="1"/>
    <x v="8"/>
    <n v="2300"/>
    <n v="1326558"/>
    <d v="2001-06-01T09:12:01"/>
    <s v="BP Energy Company"/>
    <x v="0"/>
    <x v="0"/>
    <x v="0"/>
    <x v="2"/>
    <s v="US West Power Phy Fwd Firm"/>
    <s v="US Pwr Phy Firm  PALVE Peak              Oct-Dec01       USD/MWh"/>
    <m/>
    <n v="25"/>
    <x v="0"/>
    <x v="2"/>
    <x v="0"/>
    <n v="104"/>
    <s v="Biggsbyron"/>
    <s v="MMOTLEY"/>
    <s v="ST-SW"/>
    <x v="7"/>
    <x v="7"/>
    <n v="629492.1"/>
    <d v="2001-10-01T13:33:00"/>
  </r>
  <r>
    <x v="1"/>
    <x v="1"/>
    <x v="1"/>
    <x v="24"/>
    <n v="15000"/>
    <n v="1326559"/>
    <d v="2001-06-01T09:12:01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TMVDNS01"/>
    <s v="KSTEVEN"/>
    <s v="ENA-IM Mid Central South"/>
    <x v="8"/>
    <x v="1"/>
    <n v="824542"/>
    <d v="2001-06-02T21:00:00"/>
  </r>
  <r>
    <x v="1"/>
    <x v="1"/>
    <x v="1"/>
    <x v="24"/>
    <n v="15000"/>
    <n v="1326560"/>
    <d v="2001-06-01T09:12:02"/>
    <s v="Cook Inlet Energy Supply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2"/>
    <s v="WESTDESK1"/>
    <s v="SSOUTH"/>
    <s v="ENA - IM West"/>
    <x v="8"/>
    <x v="1"/>
    <n v="824543"/>
    <d v="2001-06-02T21:00:00"/>
  </r>
  <r>
    <x v="1"/>
    <x v="1"/>
    <x v="1"/>
    <x v="24"/>
    <n v="15000"/>
    <n v="1326561"/>
    <d v="2001-06-01T09:12:02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MCCARTHY"/>
    <s v="TDONOHO"/>
    <s v="ENA - IM Central Gulf"/>
    <x v="8"/>
    <x v="1"/>
    <n v="824544"/>
    <d v="2001-06-02T21:00:00"/>
  </r>
  <r>
    <x v="1"/>
    <x v="1"/>
    <x v="0"/>
    <x v="15"/>
    <n v="912500"/>
    <n v="1326562"/>
    <d v="2001-06-01T09:12:03"/>
    <s v="J. Aron &amp; Company"/>
    <x v="0"/>
    <x v="0"/>
    <x v="0"/>
    <x v="1"/>
    <s v="US Gas Fin Swap"/>
    <s v="US Gas Swap      Nymex                   Jan-Dec02       USD/MM"/>
    <m/>
    <n v="2500"/>
    <x v="0"/>
    <x v="1"/>
    <x v="0"/>
    <n v="3.98"/>
    <s v="markgriff"/>
    <s v="JARNOLD"/>
    <s v="NG-Price"/>
    <x v="1"/>
    <x v="1"/>
    <s v="VD9310.1"/>
    <d v="2002-01-01T21:00:00"/>
  </r>
  <r>
    <x v="1"/>
    <x v="1"/>
    <x v="1"/>
    <x v="24"/>
    <n v="30000"/>
    <n v="1326563"/>
    <d v="2001-06-01T09:12:03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25"/>
    <s v="kwapisze"/>
    <s v="TDONOHO"/>
    <s v="ENA - IM Central Gulf"/>
    <x v="8"/>
    <x v="1"/>
    <n v="824545"/>
    <d v="2001-06-02T21:00:00"/>
  </r>
  <r>
    <x v="1"/>
    <x v="1"/>
    <x v="1"/>
    <x v="24"/>
    <n v="30000"/>
    <n v="1326564"/>
    <d v="2001-06-01T09:12:0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4546"/>
    <d v="2001-06-02T21:00:00"/>
  </r>
  <r>
    <x v="1"/>
    <x v="1"/>
    <x v="1"/>
    <x v="24"/>
    <n v="1179"/>
    <n v="1326565"/>
    <d v="2001-06-01T09:12:07"/>
    <s v="NGTS LLC"/>
    <x v="0"/>
    <x v="0"/>
    <x v="0"/>
    <x v="1"/>
    <s v="US Gas Phy Fwd Firm &lt; or = 1Mo "/>
    <s v="US Gas Phy       EPNG Keystone           02-04Jun01      USD/MM"/>
    <n v="393"/>
    <m/>
    <x v="0"/>
    <x v="1"/>
    <x v="0"/>
    <n v="3.7"/>
    <s v="DARREN10"/>
    <s v="RGAY"/>
    <s v="ENA - IM West"/>
    <x v="8"/>
    <x v="1"/>
    <n v="824547"/>
    <d v="2001-06-02T21:00:00"/>
  </r>
  <r>
    <x v="1"/>
    <x v="1"/>
    <x v="1"/>
    <x v="24"/>
    <n v="15000"/>
    <n v="1326567"/>
    <d v="2001-06-01T09:12:10"/>
    <s v="Wisconsin Gas Company"/>
    <x v="0"/>
    <x v="0"/>
    <x v="0"/>
    <x v="1"/>
    <s v="US Gas Phy Fwd Firm &lt; or = 1Mo "/>
    <s v="US Gas Phy       ANR SE Trans            02-04Jun01      USD/MM"/>
    <m/>
    <n v="5000"/>
    <x v="0"/>
    <x v="1"/>
    <x v="0"/>
    <n v="3.5425"/>
    <s v="JFuller99"/>
    <s v="TDONOHO"/>
    <s v="ENA - IM Central Gulf"/>
    <x v="8"/>
    <x v="1"/>
    <n v="824548"/>
    <d v="2001-06-02T21:00:00"/>
  </r>
  <r>
    <x v="0"/>
    <x v="1"/>
    <x v="1"/>
    <x v="24"/>
    <n v="30000"/>
    <n v="1326568"/>
    <d v="2001-06-01T09:12:11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549"/>
    <d v="2001-06-02T21:00:00"/>
  </r>
  <r>
    <x v="1"/>
    <x v="8"/>
    <x v="1"/>
    <x v="0"/>
    <n v="2500"/>
    <n v="1326569"/>
    <d v="2001-06-01T09:12:12"/>
    <s v="PPL EnergyPlus, LLC"/>
    <x v="0"/>
    <x v="0"/>
    <x v="0"/>
    <x v="8"/>
    <s v="US Emission SO2 EA Phy Fwd"/>
    <s v="US SO2 EA Phy    EPA ATS                 VY2001          USD/EA"/>
    <n v="2500"/>
    <m/>
    <x v="0"/>
    <x v="17"/>
    <x v="0"/>
    <n v="194.75"/>
    <s v="francell"/>
    <s v="JMASSEY"/>
    <s v="EPMI-SO2-Inv"/>
    <x v="7"/>
    <x v="1"/>
    <n v="629493.1"/>
    <m/>
  </r>
  <r>
    <x v="1"/>
    <x v="1"/>
    <x v="1"/>
    <x v="24"/>
    <n v="15000"/>
    <n v="1326570"/>
    <d v="2001-06-01T09:12:15"/>
    <s v="Reliant Energy Servi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kimnorman"/>
    <s v="SNEAL"/>
    <s v="ENA-IM NE GULF4"/>
    <x v="8"/>
    <x v="1"/>
    <n v="824550"/>
    <d v="2001-06-02T21:00:00"/>
  </r>
  <r>
    <x v="0"/>
    <x v="1"/>
    <x v="1"/>
    <x v="1"/>
    <n v="775000"/>
    <n v="1326572"/>
    <d v="2001-06-01T09:12:16"/>
    <s v="Accord Energy Ltd."/>
    <x v="0"/>
    <x v="0"/>
    <x v="0"/>
    <x v="1"/>
    <s v="UK Gas Phy Fwd NBP"/>
    <s v="UK Gas Phy       NBP                     Jul01           p/th"/>
    <n v="25000"/>
    <m/>
    <x v="0"/>
    <x v="5"/>
    <x v="3"/>
    <n v="21.3"/>
    <s v="andygard"/>
    <s v="AFAIRLE"/>
    <s v="Non Affiliate Gas Book"/>
    <x v="4"/>
    <x v="3"/>
    <n v="105952"/>
    <d v="2001-07-01T21:00:00"/>
  </r>
  <r>
    <x v="1"/>
    <x v="1"/>
    <x v="1"/>
    <x v="24"/>
    <n v="6300"/>
    <n v="1326571"/>
    <d v="2001-06-01T09:12:16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299999999999998"/>
    <s v="sagardner"/>
    <s v="JREITME"/>
    <s v="ENA - IM Denver"/>
    <x v="8"/>
    <x v="1"/>
    <n v="824551"/>
    <d v="2001-06-02T21:00:00"/>
  </r>
  <r>
    <x v="1"/>
    <x v="1"/>
    <x v="1"/>
    <x v="24"/>
    <n v="11910"/>
    <n v="1326573"/>
    <d v="2001-06-01T09:12:19"/>
    <s v="Conoco Inc."/>
    <x v="0"/>
    <x v="0"/>
    <x v="0"/>
    <x v="1"/>
    <s v="US Gas Phy Fwd Firm &lt; or = 1Mo "/>
    <s v="US Gas Phy       Transco St.65           02-04Jun01      USD/MM"/>
    <n v="3970"/>
    <m/>
    <x v="0"/>
    <x v="1"/>
    <x v="0"/>
    <n v="3.66"/>
    <s v="kbennett1"/>
    <s v="ARING"/>
    <s v="ENA-IM NE GULF1"/>
    <x v="8"/>
    <x v="1"/>
    <n v="824552"/>
    <d v="2001-06-02T21:00:00"/>
  </r>
  <r>
    <x v="0"/>
    <x v="0"/>
    <x v="0"/>
    <x v="0"/>
    <n v="4"/>
    <n v="1326575"/>
    <d v="2001-06-01T09:12:25"/>
    <s v="ABN AMRO Future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63233"/>
    <s v="BMARCHAN"/>
    <s v="Enron Metals Trading System"/>
    <x v="0"/>
    <x v="0"/>
    <n v="2163944"/>
    <m/>
  </r>
  <r>
    <x v="1"/>
    <x v="1"/>
    <x v="1"/>
    <x v="24"/>
    <n v="15000"/>
    <n v="1326574"/>
    <d v="2001-06-01T09:12:25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4553"/>
    <d v="2001-06-02T21:00:00"/>
  </r>
  <r>
    <x v="0"/>
    <x v="1"/>
    <x v="1"/>
    <x v="24"/>
    <n v="30000"/>
    <n v="1326576"/>
    <d v="2001-06-01T09:12:2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elizabeth"/>
    <s v="RWATT"/>
    <s v="EC-IM Canada West"/>
    <x v="8"/>
    <x v="8"/>
    <n v="824554"/>
    <d v="2001-06-01T21:00:00"/>
  </r>
  <r>
    <x v="1"/>
    <x v="1"/>
    <x v="1"/>
    <x v="24"/>
    <n v="20580"/>
    <n v="1326577"/>
    <d v="2001-06-01T09:12:27"/>
    <s v="AEP Energy Services, Inc."/>
    <x v="0"/>
    <x v="0"/>
    <x v="0"/>
    <x v="1"/>
    <s v="US Gas Phy Fwd Firm &lt; or = 1Mo "/>
    <s v="US Gas Phy       TENN 500                02-04Jun01      USD/MM"/>
    <n v="6860"/>
    <m/>
    <x v="0"/>
    <x v="1"/>
    <x v="0"/>
    <n v="3.5750000000000002"/>
    <s v="aepes215"/>
    <s v="SNEAL"/>
    <s v="ENA-IM NE GULF3"/>
    <x v="8"/>
    <x v="1"/>
    <n v="824555"/>
    <d v="2001-06-02T21:00:00"/>
  </r>
  <r>
    <x v="1"/>
    <x v="1"/>
    <x v="1"/>
    <x v="24"/>
    <n v="15000"/>
    <n v="1326579"/>
    <d v="2001-06-01T09:12:2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Fuller99"/>
    <s v="JWILLI13"/>
    <s v="ENA - IM Mkt Central MICH"/>
    <x v="8"/>
    <x v="1"/>
    <n v="824557"/>
    <d v="2001-06-02T21:00:00"/>
  </r>
  <r>
    <x v="1"/>
    <x v="1"/>
    <x v="1"/>
    <x v="24"/>
    <n v="15000"/>
    <n v="1326581"/>
    <d v="2001-06-01T09:12:32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59"/>
    <d v="2001-06-02T21:00:00"/>
  </r>
  <r>
    <x v="1"/>
    <x v="1"/>
    <x v="1"/>
    <x v="24"/>
    <n v="15000"/>
    <n v="1326582"/>
    <d v="2001-06-01T09:12:34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sstewart01"/>
    <s v="KSTEVEN"/>
    <s v="ENA-IM Mid Central South"/>
    <x v="8"/>
    <x v="1"/>
    <n v="824560"/>
    <d v="2001-06-02T21:00:00"/>
  </r>
  <r>
    <x v="1"/>
    <x v="1"/>
    <x v="1"/>
    <x v="24"/>
    <n v="345"/>
    <n v="1326584"/>
    <d v="2001-06-01T09:12:35"/>
    <s v="AEP Energy Services, Inc."/>
    <x v="0"/>
    <x v="0"/>
    <x v="0"/>
    <x v="1"/>
    <s v="US Gas Phy Fwd Firm &lt; or = 1Mo "/>
    <s v="US Gas Phy       Chi Peoples             02-04Jun01      USD/MM"/>
    <m/>
    <n v="115"/>
    <x v="0"/>
    <x v="1"/>
    <x v="0"/>
    <n v="3.7174999999999998"/>
    <s v="aepes206"/>
    <s v="PMIMS"/>
    <s v="ENA - IM MKT Central CG"/>
    <x v="8"/>
    <x v="1"/>
    <n v="824562"/>
    <d v="2001-06-02T21:00:00"/>
  </r>
  <r>
    <x v="1"/>
    <x v="1"/>
    <x v="1"/>
    <x v="24"/>
    <n v="15000"/>
    <n v="1326583"/>
    <d v="2001-06-01T09:12:35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pces5038"/>
    <s v="SPEREIR"/>
    <s v="ENA-IM NE GULF3"/>
    <x v="8"/>
    <x v="1"/>
    <n v="824561"/>
    <d v="2001-06-02T21:00:00"/>
  </r>
  <r>
    <x v="1"/>
    <x v="1"/>
    <x v="1"/>
    <x v="24"/>
    <n v="15000"/>
    <n v="1326585"/>
    <d v="2001-06-01T09:12:36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250000000000001"/>
    <s v="aepes216"/>
    <s v="RGAY"/>
    <s v="ENA - IM West"/>
    <x v="8"/>
    <x v="1"/>
    <n v="824563"/>
    <d v="2001-06-02T21:00:00"/>
  </r>
  <r>
    <x v="1"/>
    <x v="1"/>
    <x v="1"/>
    <x v="24"/>
    <n v="15000"/>
    <n v="1326586"/>
    <d v="2001-06-01T09:12:3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64"/>
    <d v="2001-06-02T21:00:00"/>
  </r>
  <r>
    <x v="1"/>
    <x v="1"/>
    <x v="1"/>
    <x v="24"/>
    <n v="4857"/>
    <n v="1326587"/>
    <d v="2001-06-01T09:12:40"/>
    <s v="Cook Inlet Energy Supply L.L.C."/>
    <x v="0"/>
    <x v="0"/>
    <x v="0"/>
    <x v="1"/>
    <s v="US Gas Phy Fwd Firm &lt; or = 1Mo "/>
    <s v="US Gas Phy       NGPL Midcont            02-04Jun01      USD/MM"/>
    <n v="1619"/>
    <m/>
    <x v="0"/>
    <x v="1"/>
    <x v="0"/>
    <n v="3.52"/>
    <s v="MIDCONT1"/>
    <s v="KSTEVEN"/>
    <s v="ENA-IM Mid Central South"/>
    <x v="8"/>
    <x v="1"/>
    <n v="824565"/>
    <d v="2001-06-02T21:00:00"/>
  </r>
  <r>
    <x v="1"/>
    <x v="1"/>
    <x v="1"/>
    <x v="24"/>
    <n v="1728"/>
    <n v="1326591"/>
    <d v="2001-06-01T09:12:47"/>
    <s v="MidAmerican Energy Company"/>
    <x v="0"/>
    <x v="0"/>
    <x v="0"/>
    <x v="1"/>
    <s v="US Gas Phy Fwd Firm &lt; or = 1Mo "/>
    <s v="US Gas Phy       NNG Demarc              02-04Jun01      USD/MM"/>
    <m/>
    <n v="576"/>
    <x v="0"/>
    <x v="1"/>
    <x v="0"/>
    <n v="3.52"/>
    <s v="SCOTTWIR"/>
    <s v="KSTEVEN"/>
    <s v="ENA-IM Mid Central South"/>
    <x v="8"/>
    <x v="1"/>
    <n v="824568"/>
    <d v="2001-06-02T21:00:00"/>
  </r>
  <r>
    <x v="1"/>
    <x v="1"/>
    <x v="1"/>
    <x v="24"/>
    <n v="15000"/>
    <n v="1326590"/>
    <d v="2001-06-01T09:12:47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67"/>
    <d v="2001-06-02T21:00:00"/>
  </r>
  <r>
    <x v="1"/>
    <x v="1"/>
    <x v="1"/>
    <x v="24"/>
    <n v="28968"/>
    <n v="1326592"/>
    <d v="2001-06-01T09:12:49"/>
    <s v="AEP Energy Services, Inc."/>
    <x v="0"/>
    <x v="0"/>
    <x v="0"/>
    <x v="1"/>
    <s v="US Gas Phy Fwd Firm &lt; or = 1Mo "/>
    <s v="US Gas Phy       TENN 800                02-04Jun01      USD/MM"/>
    <n v="9656"/>
    <m/>
    <x v="0"/>
    <x v="1"/>
    <x v="0"/>
    <n v="3.57"/>
    <s v="aepes215"/>
    <s v="SNEAL"/>
    <s v="ENA-IM NE GULF3"/>
    <x v="8"/>
    <x v="1"/>
    <n v="824569"/>
    <d v="2001-06-02T21:00:00"/>
  </r>
  <r>
    <x v="1"/>
    <x v="1"/>
    <x v="0"/>
    <x v="1"/>
    <n v="620000"/>
    <n v="1326594"/>
    <d v="2001-06-01T09:12:51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875"/>
    <s v="aepes214"/>
    <s v="JARNOLD"/>
    <s v="NG-Price"/>
    <x v="1"/>
    <x v="1"/>
    <s v="VD9314.1"/>
    <d v="2001-07-01T21:00:00"/>
  </r>
  <r>
    <x v="0"/>
    <x v="1"/>
    <x v="1"/>
    <x v="1"/>
    <n v="775000"/>
    <n v="1326593"/>
    <d v="2001-06-01T09:12:51"/>
    <s v="Duke Energy International Trading and Marketing (UK) Limited"/>
    <x v="0"/>
    <x v="0"/>
    <x v="0"/>
    <x v="1"/>
    <s v="UK Gas Phy Fwd NBP"/>
    <s v="UK Gas Phy       NBP                     Aug01           p/th"/>
    <n v="25000"/>
    <m/>
    <x v="0"/>
    <x v="5"/>
    <x v="3"/>
    <n v="21.45"/>
    <s v="DEANHUNT"/>
    <s v="AFAIRLE"/>
    <s v="Non Affiliate Gas Book"/>
    <x v="4"/>
    <x v="3"/>
    <n v="105953"/>
    <d v="2001-08-01T21:00:00"/>
  </r>
  <r>
    <x v="1"/>
    <x v="1"/>
    <x v="1"/>
    <x v="24"/>
    <n v="30000"/>
    <n v="1326595"/>
    <d v="2001-06-01T09:12:52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2"/>
    <s v="PMIMS"/>
    <s v="ENA - IM MKT Central CG"/>
    <x v="8"/>
    <x v="1"/>
    <n v="824571"/>
    <d v="2001-06-02T21:00:00"/>
  </r>
  <r>
    <x v="1"/>
    <x v="1"/>
    <x v="1"/>
    <x v="24"/>
    <n v="30000"/>
    <n v="1326596"/>
    <d v="2001-06-01T09:12:5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"/>
    <s v="aepes215"/>
    <s v="SNEAL"/>
    <s v="ENA-IM NE GULF3"/>
    <x v="8"/>
    <x v="1"/>
    <n v="824572"/>
    <d v="2001-06-02T21:00:00"/>
  </r>
  <r>
    <x v="1"/>
    <x v="1"/>
    <x v="1"/>
    <x v="24"/>
    <n v="15000"/>
    <n v="1326597"/>
    <d v="2001-06-01T09:12:52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70"/>
    <d v="2001-06-02T21:00:00"/>
  </r>
  <r>
    <x v="1"/>
    <x v="1"/>
    <x v="0"/>
    <x v="15"/>
    <n v="912500"/>
    <n v="1326598"/>
    <d v="2001-06-01T09:12:53"/>
    <s v="Dynegy Marketing and Trade"/>
    <x v="0"/>
    <x v="0"/>
    <x v="0"/>
    <x v="1"/>
    <s v="US Gas Fin Swap"/>
    <s v="US Gas Swap      Nymex                   Jan-Dec02       USD/MM"/>
    <n v="2500"/>
    <m/>
    <x v="0"/>
    <x v="1"/>
    <x v="0"/>
    <n v="3.97"/>
    <s v="RODRIGUEZ"/>
    <s v="JARNOLD"/>
    <s v="NG-Price"/>
    <x v="1"/>
    <x v="1"/>
    <s v="VD9313.1"/>
    <d v="2002-01-01T21:00:00"/>
  </r>
  <r>
    <x v="1"/>
    <x v="2"/>
    <x v="1"/>
    <x v="1"/>
    <n v="775"/>
    <n v="1326599"/>
    <d v="2001-06-01T09:12:53"/>
    <s v="BP Energy Company"/>
    <x v="0"/>
    <x v="0"/>
    <x v="0"/>
    <x v="2"/>
    <s v="US West Power Phy Fwd Firm"/>
    <s v="US Pwr Phy Firm  PALVE Peak              Aug01           USD/MWh"/>
    <m/>
    <n v="25"/>
    <x v="0"/>
    <x v="2"/>
    <x v="0"/>
    <n v="338"/>
    <s v="Biggsbyron"/>
    <s v="MMOTLEY"/>
    <s v="ST-SW"/>
    <x v="7"/>
    <x v="7"/>
    <n v="629495.1"/>
    <d v="2001-08-01T21:00:00"/>
  </r>
  <r>
    <x v="1"/>
    <x v="1"/>
    <x v="1"/>
    <x v="24"/>
    <n v="15000"/>
    <n v="1326600"/>
    <d v="2001-06-01T09:12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73"/>
    <d v="2001-06-02T21:00:00"/>
  </r>
  <r>
    <x v="1"/>
    <x v="1"/>
    <x v="0"/>
    <x v="5"/>
    <n v="290000"/>
    <n v="1326601"/>
    <d v="2001-06-01T09:12:56"/>
    <s v="Conoco Inc."/>
    <x v="0"/>
    <x v="0"/>
    <x v="0"/>
    <x v="1"/>
    <s v="US Gas Fin Swap"/>
    <s v="US Gas Daily     Mich Con                02-30Jun01      USD/MM"/>
    <n v="10000"/>
    <m/>
    <x v="0"/>
    <x v="1"/>
    <x v="0"/>
    <n v="3.94"/>
    <s v="kimhead1"/>
    <s v="GSTOREY"/>
    <s v="FT-ONTARIO"/>
    <x v="1"/>
    <x v="1"/>
    <s v="VD9315.1"/>
    <d v="2001-06-02T21:00:00"/>
  </r>
  <r>
    <x v="1"/>
    <x v="1"/>
    <x v="1"/>
    <x v="24"/>
    <n v="7500"/>
    <n v="1326603"/>
    <d v="2001-06-01T09:13:00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"/>
    <s v="wwarburton"/>
    <s v="JREITME"/>
    <s v="ENA - IM Denver"/>
    <x v="8"/>
    <x v="1"/>
    <n v="824574"/>
    <d v="2001-06-02T21:00:00"/>
  </r>
  <r>
    <x v="1"/>
    <x v="1"/>
    <x v="1"/>
    <x v="24"/>
    <n v="15000"/>
    <n v="1326604"/>
    <d v="2001-06-01T09:13:01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575"/>
    <d v="2001-06-02T21:00:00"/>
  </r>
  <r>
    <x v="1"/>
    <x v="1"/>
    <x v="1"/>
    <x v="24"/>
    <n v="15000"/>
    <n v="1326605"/>
    <d v="2001-06-01T09:13:02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576"/>
    <d v="2001-06-02T21:00:00"/>
  </r>
  <r>
    <x v="1"/>
    <x v="1"/>
    <x v="1"/>
    <x v="24"/>
    <n v="4500"/>
    <n v="1326606"/>
    <d v="2001-06-01T09:13:04"/>
    <s v="Enserco Energy, Inc."/>
    <x v="0"/>
    <x v="0"/>
    <x v="0"/>
    <x v="1"/>
    <s v="US Gas Phy Fwd Firm &lt; or = 1Mo "/>
    <s v="US Gas Phy       Opal                    02-04Jun01      USD/MM"/>
    <n v="1500"/>
    <m/>
    <x v="0"/>
    <x v="1"/>
    <x v="0"/>
    <n v="2.61"/>
    <s v="wwarburton"/>
    <s v="SSOUTH"/>
    <s v="ENA - IM West"/>
    <x v="8"/>
    <x v="1"/>
    <n v="824577"/>
    <d v="2001-06-02T21:00:00"/>
  </r>
  <r>
    <x v="1"/>
    <x v="1"/>
    <x v="1"/>
    <x v="24"/>
    <n v="75000"/>
    <n v="1326607"/>
    <d v="2001-06-01T09:13:05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EASTDESK5"/>
    <s v="ARING"/>
    <s v="ENA-IM NE GULF1"/>
    <x v="8"/>
    <x v="1"/>
    <n v="824578"/>
    <d v="2001-06-02T21:00:00"/>
  </r>
  <r>
    <x v="1"/>
    <x v="1"/>
    <x v="0"/>
    <x v="1"/>
    <n v="310000"/>
    <n v="1326608"/>
    <d v="2001-06-01T09:13:06"/>
    <s v="Cinergy Marketing &amp; Trading, LLC"/>
    <x v="0"/>
    <x v="0"/>
    <x v="0"/>
    <x v="1"/>
    <s v="US Gas Fin BasisSwap"/>
    <s v="US Gas Basis     EP Permian              Jul01           USD/MM"/>
    <m/>
    <n v="10000"/>
    <x v="0"/>
    <x v="1"/>
    <x v="0"/>
    <n v="-0.04"/>
    <s v="RANSLEMDV"/>
    <s v="EBASS"/>
    <s v="FT-Texas"/>
    <x v="1"/>
    <x v="1"/>
    <s v="VD9317.1"/>
    <d v="2001-07-01T21:00:00"/>
  </r>
  <r>
    <x v="1"/>
    <x v="1"/>
    <x v="0"/>
    <x v="5"/>
    <n v="145000"/>
    <n v="1326610"/>
    <d v="2001-06-01T09:13:07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5950000000000002"/>
    <s v="AQUILA1001"/>
    <s v="JTHOLT"/>
    <s v="West-SW"/>
    <x v="1"/>
    <x v="1"/>
    <s v="VD9318.1"/>
    <d v="2001-06-02T21:00:00"/>
  </r>
  <r>
    <x v="1"/>
    <x v="1"/>
    <x v="0"/>
    <x v="1"/>
    <n v="310000"/>
    <n v="1326611"/>
    <d v="2001-06-01T09:13:11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7"/>
    <s v="kschwartz"/>
    <s v="JARNOLD"/>
    <s v="NG-Price"/>
    <x v="1"/>
    <x v="1"/>
    <s v="VD9320.1"/>
    <d v="2001-07-01T21:00:00"/>
  </r>
  <r>
    <x v="1"/>
    <x v="1"/>
    <x v="1"/>
    <x v="5"/>
    <n v="29000"/>
    <n v="1326612"/>
    <d v="2001-06-01T09:13:13"/>
    <s v="EnergyUSA - Appalachian Corp"/>
    <x v="0"/>
    <x v="0"/>
    <x v="0"/>
    <x v="1"/>
    <s v="US Gas Phy Fwd Firm &lt; or = 1Mo "/>
    <s v="US Gas Phy       TCO Pool                02-30Jun01      USD/MM"/>
    <n v="1000"/>
    <m/>
    <x v="0"/>
    <x v="1"/>
    <x v="0"/>
    <n v="3.8650000000000002"/>
    <s v="tmeyers1"/>
    <s v="JHODGE2"/>
    <s v="ENA-IM ME TCO"/>
    <x v="8"/>
    <x v="1"/>
    <n v="824580"/>
    <d v="2001-06-02T21:00:00"/>
  </r>
  <r>
    <x v="1"/>
    <x v="1"/>
    <x v="1"/>
    <x v="24"/>
    <n v="15000"/>
    <n v="1326615"/>
    <d v="2001-06-01T09:13:17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579"/>
    <d v="2001-06-02T21:00:00"/>
  </r>
  <r>
    <x v="0"/>
    <x v="1"/>
    <x v="1"/>
    <x v="24"/>
    <n v="30000"/>
    <n v="1326616"/>
    <d v="2001-06-01T09:13:19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581"/>
    <d v="2001-06-01T21:00:00"/>
  </r>
  <r>
    <x v="1"/>
    <x v="1"/>
    <x v="1"/>
    <x v="24"/>
    <n v="3000"/>
    <n v="1326618"/>
    <d v="2001-06-01T09:13:20"/>
    <s v="Enserco Energy, Inc."/>
    <x v="0"/>
    <x v="0"/>
    <x v="0"/>
    <x v="1"/>
    <s v="US Gas Phy Fwd Firm &lt; or = 1Mo "/>
    <s v="US Gas Phy       Opal                    02-04Jun01      USD/MM"/>
    <n v="1000"/>
    <m/>
    <x v="0"/>
    <x v="1"/>
    <x v="0"/>
    <n v="2.59"/>
    <s v="wwarburton"/>
    <s v="SSOUTH"/>
    <s v="ENA - IM West"/>
    <x v="8"/>
    <x v="1"/>
    <n v="824583"/>
    <d v="2001-06-02T21:00:00"/>
  </r>
  <r>
    <x v="1"/>
    <x v="1"/>
    <x v="1"/>
    <x v="24"/>
    <n v="30000"/>
    <n v="1326617"/>
    <d v="2001-06-01T09:13:2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KREMERTODD"/>
    <s v="PMIMS"/>
    <s v="ENA - IM MKT Central CG"/>
    <x v="8"/>
    <x v="1"/>
    <n v="824582"/>
    <d v="2001-06-02T21:00:00"/>
  </r>
  <r>
    <x v="1"/>
    <x v="1"/>
    <x v="1"/>
    <x v="24"/>
    <n v="3000"/>
    <n v="1326619"/>
    <d v="2001-06-01T09:13:26"/>
    <s v="TXU Energy Trading Company"/>
    <x v="0"/>
    <x v="0"/>
    <x v="0"/>
    <x v="1"/>
    <s v="US Gas Phy Fwd Firm &lt; or = 1Mo "/>
    <s v="US Gas Phy       PEPL Pool               02-04Jun01      USD/MM"/>
    <m/>
    <n v="1000"/>
    <x v="0"/>
    <x v="1"/>
    <x v="0"/>
    <n v="3.55"/>
    <s v="txuetctmb"/>
    <s v="KSTEVEN"/>
    <s v="ENA-IM Mid Central South"/>
    <x v="8"/>
    <x v="1"/>
    <n v="824584"/>
    <d v="2001-06-02T21:00:00"/>
  </r>
  <r>
    <x v="1"/>
    <x v="1"/>
    <x v="1"/>
    <x v="24"/>
    <n v="14676"/>
    <n v="1326620"/>
    <d v="2001-06-01T09:13:27"/>
    <s v="Axia Energy, LP"/>
    <x v="0"/>
    <x v="0"/>
    <x v="0"/>
    <x v="1"/>
    <s v="US Gas Phy Fwd Firm &lt; or = 1Mo "/>
    <s v="US Gas Phy       NGPL NICOR              02-04Jun01      USD/MM"/>
    <m/>
    <n v="4892"/>
    <x v="0"/>
    <x v="1"/>
    <x v="0"/>
    <n v="3.7275"/>
    <s v="kwapisze"/>
    <s v="PMIMS"/>
    <s v="ENA - IM MKT Central CG"/>
    <x v="8"/>
    <x v="1"/>
    <n v="824585"/>
    <d v="2001-06-02T21:00:00"/>
  </r>
  <r>
    <x v="1"/>
    <x v="1"/>
    <x v="1"/>
    <x v="24"/>
    <n v="15000"/>
    <n v="1326621"/>
    <d v="2001-06-01T09:13:29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586"/>
    <d v="2001-06-02T21:00:00"/>
  </r>
  <r>
    <x v="1"/>
    <x v="1"/>
    <x v="1"/>
    <x v="24"/>
    <n v="15000"/>
    <n v="1326622"/>
    <d v="2001-06-01T09:13:30"/>
    <s v="Mirant Americas Energy Marketing, L.P."/>
    <x v="0"/>
    <x v="0"/>
    <x v="0"/>
    <x v="1"/>
    <s v="US Gas Phy Fwd Firm &lt; or = 1Mo "/>
    <s v="US Gas Phy       TETCO M3                02-04Jun01      USD/MM"/>
    <m/>
    <n v="5000"/>
    <x v="0"/>
    <x v="1"/>
    <x v="0"/>
    <n v="3.9449999999999998"/>
    <s v="phank00001"/>
    <s v="VPIMENOV"/>
    <s v="ENA-IM ME NEW YORK"/>
    <x v="8"/>
    <x v="1"/>
    <n v="824587"/>
    <d v="2001-06-02T21:00:00"/>
  </r>
  <r>
    <x v="1"/>
    <x v="1"/>
    <x v="0"/>
    <x v="1"/>
    <n v="232500"/>
    <n v="1326623"/>
    <d v="2001-06-01T09:13:31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87"/>
    <s v="STEPHENSJE"/>
    <s v="JARNOLD"/>
    <s v="NG-Price"/>
    <x v="1"/>
    <x v="1"/>
    <s v="VD9324.1"/>
    <d v="2001-07-01T21:00:00"/>
  </r>
  <r>
    <x v="1"/>
    <x v="1"/>
    <x v="1"/>
    <x v="24"/>
    <n v="30000"/>
    <n v="1326625"/>
    <d v="2001-06-01T09:13:37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9"/>
    <s v="jaelee14"/>
    <s v="VPIMENOV"/>
    <s v="ENA-IM ME NEW YORK"/>
    <x v="8"/>
    <x v="1"/>
    <n v="824589"/>
    <d v="2001-06-02T21:00:00"/>
  </r>
  <r>
    <x v="1"/>
    <x v="1"/>
    <x v="1"/>
    <x v="24"/>
    <n v="30000"/>
    <n v="1326626"/>
    <d v="2001-06-01T09:13:41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590"/>
    <d v="2001-06-02T21:00:00"/>
  </r>
  <r>
    <x v="1"/>
    <x v="1"/>
    <x v="1"/>
    <x v="24"/>
    <n v="30000"/>
    <n v="1326627"/>
    <d v="2001-06-01T09:13:44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MIDCONT1"/>
    <s v="PMIMS"/>
    <s v="ENA - IM MKT Central CG"/>
    <x v="8"/>
    <x v="1"/>
    <n v="824591"/>
    <d v="2001-06-02T21:00:00"/>
  </r>
  <r>
    <x v="0"/>
    <x v="0"/>
    <x v="0"/>
    <x v="0"/>
    <n v="20"/>
    <n v="1326630"/>
    <d v="2001-06-01T09:13:57"/>
    <s v="Sucden (UK) Ltd."/>
    <x v="0"/>
    <x v="0"/>
    <x v="0"/>
    <x v="0"/>
    <s v="Aluminum LME Registered Contract"/>
    <s v="Al LME Reg.      Contract                05Jun01         USD/mt-L"/>
    <n v="20"/>
    <m/>
    <x v="0"/>
    <x v="0"/>
    <x v="0"/>
    <n v="1491"/>
    <s v="SARNSBY1"/>
    <s v="GRANKINE"/>
    <s v="Enron Metals Trading System"/>
    <x v="0"/>
    <x v="0"/>
    <n v="2163947"/>
    <d v="2001-06-05T21:00:00"/>
  </r>
  <r>
    <x v="0"/>
    <x v="0"/>
    <x v="0"/>
    <x v="0"/>
    <n v="20"/>
    <n v="1326632"/>
    <d v="2001-06-01T09:13:57"/>
    <s v="Sucden (UK) Ltd.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SARNSBY1"/>
    <s v="GRANKINE"/>
    <s v="Enron Metals Trading System"/>
    <x v="0"/>
    <x v="0"/>
    <n v="2163949"/>
    <m/>
  </r>
  <r>
    <x v="1"/>
    <x v="1"/>
    <x v="1"/>
    <x v="24"/>
    <n v="15000"/>
    <n v="1326633"/>
    <d v="2001-06-01T09:13:5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TMVDNS01"/>
    <s v="KSTEVEN"/>
    <s v="ENA-IM Mid Central South"/>
    <x v="8"/>
    <x v="1"/>
    <n v="824592"/>
    <d v="2001-06-02T21:00:00"/>
  </r>
  <r>
    <x v="1"/>
    <x v="1"/>
    <x v="1"/>
    <x v="24"/>
    <n v="15000"/>
    <n v="1326634"/>
    <d v="2001-06-01T09:13:59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4593"/>
    <d v="2001-06-02T21:00:00"/>
  </r>
  <r>
    <x v="0"/>
    <x v="0"/>
    <x v="0"/>
    <x v="0"/>
    <n v="16"/>
    <n v="1326635"/>
    <d v="2001-06-01T09:14:0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VANDESBO"/>
    <s v="BMARCHAN"/>
    <s v="Enron Metals Trading System"/>
    <x v="0"/>
    <x v="0"/>
    <n v="2163951"/>
    <m/>
  </r>
  <r>
    <x v="1"/>
    <x v="1"/>
    <x v="0"/>
    <x v="1"/>
    <n v="310000"/>
    <n v="1326636"/>
    <d v="2001-06-01T09:14:00"/>
    <s v="Cinergy Marketing &amp; Trading, LLC"/>
    <x v="0"/>
    <x v="0"/>
    <x v="0"/>
    <x v="1"/>
    <s v="US Gas Fin BasisSwap"/>
    <s v="US Gas Basis     Waha                    Jul01           USD/MM"/>
    <m/>
    <n v="10000"/>
    <x v="0"/>
    <x v="1"/>
    <x v="0"/>
    <n v="-4.4999999999999998E-2"/>
    <s v="WHALENMIKE"/>
    <s v="EBASS"/>
    <s v="FT-Texas"/>
    <x v="1"/>
    <x v="1"/>
    <s v="VD9326.1"/>
    <d v="2001-07-01T21:00:00"/>
  </r>
  <r>
    <x v="1"/>
    <x v="1"/>
    <x v="1"/>
    <x v="24"/>
    <n v="15000"/>
    <n v="1326637"/>
    <d v="2001-06-01T09:14:06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594"/>
    <d v="2001-06-02T21:00:00"/>
  </r>
  <r>
    <x v="1"/>
    <x v="1"/>
    <x v="1"/>
    <x v="24"/>
    <n v="15000"/>
    <n v="1326638"/>
    <d v="2001-06-01T09:14:07"/>
    <s v="Tenaska Marketing Ventures"/>
    <x v="0"/>
    <x v="0"/>
    <x v="0"/>
    <x v="1"/>
    <s v="US Gas Phy Fwd Firm &lt; or = 1Mo "/>
    <s v="US Gas Phy       APC/VPC WillCo          02-04Jun01      USD/MM"/>
    <n v="5000"/>
    <m/>
    <x v="0"/>
    <x v="1"/>
    <x v="0"/>
    <n v="3.7286999999999999"/>
    <s v="TMVTMD02"/>
    <s v="PMIMS"/>
    <s v="ENA - IM MKT Central CG"/>
    <x v="8"/>
    <x v="1"/>
    <n v="824595"/>
    <d v="2001-06-02T21:00:00"/>
  </r>
  <r>
    <x v="0"/>
    <x v="1"/>
    <x v="1"/>
    <x v="1"/>
    <n v="775000"/>
    <n v="1326641"/>
    <d v="2001-06-01T09:14:12"/>
    <s v="AEP Energy Services Ltd"/>
    <x v="0"/>
    <x v="0"/>
    <x v="0"/>
    <x v="1"/>
    <s v="UK Gas Phy Fwd NBP"/>
    <s v="UK Gas Phy       NBP                     Jul01           p/th"/>
    <n v="25000"/>
    <m/>
    <x v="0"/>
    <x v="5"/>
    <x v="3"/>
    <n v="21.25"/>
    <s v="nikkigoode"/>
    <s v="AFAIRLE"/>
    <s v="Non Affiliate Gas Book"/>
    <x v="4"/>
    <x v="3"/>
    <n v="105954"/>
    <d v="2001-07-01T21:00:00"/>
  </r>
  <r>
    <x v="1"/>
    <x v="1"/>
    <x v="1"/>
    <x v="24"/>
    <n v="14346"/>
    <n v="1326639"/>
    <d v="2001-06-01T09:14:12"/>
    <s v="Axia Energy, LP"/>
    <x v="0"/>
    <x v="0"/>
    <x v="0"/>
    <x v="1"/>
    <s v="US Gas Phy Fwd Firm &lt; or = 1Mo "/>
    <s v="US Gas Phy       NGPL NICOR              02-04Jun01      USD/MM"/>
    <m/>
    <n v="4782"/>
    <x v="0"/>
    <x v="1"/>
    <x v="0"/>
    <n v="3.7262"/>
    <s v="kwapisze"/>
    <s v="PMIMS"/>
    <s v="ENA - IM MKT Central CG"/>
    <x v="8"/>
    <x v="1"/>
    <n v="824597"/>
    <d v="2001-06-02T21:00:00"/>
  </r>
  <r>
    <x v="1"/>
    <x v="1"/>
    <x v="1"/>
    <x v="24"/>
    <n v="30000"/>
    <n v="1326640"/>
    <d v="2001-06-01T09:14:12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449999999999998"/>
    <s v="phank00001"/>
    <s v="VPIMENOV"/>
    <s v="ENA-IM ME NEW YORK"/>
    <x v="8"/>
    <x v="1"/>
    <n v="824596"/>
    <d v="2001-06-02T21:00:00"/>
  </r>
  <r>
    <x v="0"/>
    <x v="1"/>
    <x v="1"/>
    <x v="7"/>
    <n v="750000"/>
    <n v="1326642"/>
    <d v="2001-06-01T09:14:16"/>
    <s v="Alliance Gas Limited"/>
    <x v="0"/>
    <x v="0"/>
    <x v="0"/>
    <x v="1"/>
    <s v="UK Gas Phy Fwd NBP"/>
    <s v="UK Gas Phy       NBP                     Sep01           p/th"/>
    <n v="25000"/>
    <m/>
    <x v="0"/>
    <x v="5"/>
    <x v="3"/>
    <n v="20.5"/>
    <s v="RICHARDW"/>
    <s v="AFAIRLE"/>
    <s v="Non Affiliate Gas Book"/>
    <x v="4"/>
    <x v="3"/>
    <n v="105955"/>
    <d v="2001-09-01T21:00:00"/>
  </r>
  <r>
    <x v="1"/>
    <x v="1"/>
    <x v="1"/>
    <x v="24"/>
    <n v="15000"/>
    <n v="1326643"/>
    <d v="2001-06-01T09:14:17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150000000000001"/>
    <s v="bcollins"/>
    <s v="TDONOHO"/>
    <s v="ENA - IM Central Gulf"/>
    <x v="8"/>
    <x v="1"/>
    <n v="824598"/>
    <d v="2001-06-02T21:00:00"/>
  </r>
  <r>
    <x v="1"/>
    <x v="1"/>
    <x v="1"/>
    <x v="24"/>
    <n v="30000"/>
    <n v="1326644"/>
    <d v="2001-06-01T09:14:1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750000000000002"/>
    <s v="MCGAUGHEY1"/>
    <s v="SNEAL"/>
    <s v="ENA-IM NE GULF3"/>
    <x v="8"/>
    <x v="1"/>
    <n v="824599"/>
    <d v="2001-06-02T21:00:00"/>
  </r>
  <r>
    <x v="0"/>
    <x v="1"/>
    <x v="1"/>
    <x v="24"/>
    <n v="30000"/>
    <n v="1326645"/>
    <d v="2001-06-01T09:14:24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600"/>
    <d v="2001-06-01T21:00:00"/>
  </r>
  <r>
    <x v="1"/>
    <x v="1"/>
    <x v="1"/>
    <x v="24"/>
    <n v="15000"/>
    <n v="1326646"/>
    <d v="2001-06-01T09:14:30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"/>
    <s v="bcollins"/>
    <s v="TDONOHO"/>
    <s v="ENA - IM Central Gulf"/>
    <x v="8"/>
    <x v="1"/>
    <n v="824601"/>
    <d v="2001-06-02T21:00:00"/>
  </r>
  <r>
    <x v="1"/>
    <x v="1"/>
    <x v="1"/>
    <x v="24"/>
    <n v="7500"/>
    <n v="1326647"/>
    <d v="2001-06-01T09:14:32"/>
    <s v="Duke Energy Trading and Marketing, L.L.C."/>
    <x v="0"/>
    <x v="0"/>
    <x v="0"/>
    <x v="1"/>
    <s v="US Gas Phy Fwd Firm &lt; or = 1Mo "/>
    <s v="US Gas Phy       NGPL TxOkGCPool         02-04Jun01      USD/MM"/>
    <n v="2500"/>
    <m/>
    <x v="0"/>
    <x v="1"/>
    <x v="0"/>
    <n v="3.605"/>
    <s v="LAURABATES"/>
    <s v="TDONOHO"/>
    <s v="ENA - IM Central Gulf"/>
    <x v="8"/>
    <x v="1"/>
    <n v="824602"/>
    <d v="2001-06-02T21:00:00"/>
  </r>
  <r>
    <x v="1"/>
    <x v="1"/>
    <x v="1"/>
    <x v="24"/>
    <n v="15000"/>
    <n v="1326648"/>
    <d v="2001-06-01T09:14:33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bcollins"/>
    <s v="TDONOHO"/>
    <s v="ENA - IM Central Gulf"/>
    <x v="8"/>
    <x v="1"/>
    <n v="824604"/>
    <d v="2001-06-02T21:00:00"/>
  </r>
  <r>
    <x v="1"/>
    <x v="1"/>
    <x v="1"/>
    <x v="24"/>
    <n v="15000"/>
    <n v="1326649"/>
    <d v="2001-06-01T09:14:33"/>
    <s v="EnergyUSA-TPC Corp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jgriffiths"/>
    <s v="SPEREIR"/>
    <s v="ENA-IM NE GULF3"/>
    <x v="8"/>
    <x v="1"/>
    <n v="824603"/>
    <d v="2001-06-02T21:00:00"/>
  </r>
  <r>
    <x v="1"/>
    <x v="1"/>
    <x v="1"/>
    <x v="24"/>
    <n v="7500"/>
    <n v="1326650"/>
    <d v="2001-06-01T09:14:36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6"/>
    <s v="Martinjan"/>
    <s v="JREITME"/>
    <s v="ENA - IM Denver"/>
    <x v="8"/>
    <x v="1"/>
    <n v="824605"/>
    <d v="2001-06-02T21:00:00"/>
  </r>
  <r>
    <x v="1"/>
    <x v="1"/>
    <x v="1"/>
    <x v="24"/>
    <n v="30000"/>
    <n v="1326651"/>
    <d v="2001-06-01T09:14:39"/>
    <s v="Mirant Americas Energy Marketing, L.P."/>
    <x v="0"/>
    <x v="0"/>
    <x v="0"/>
    <x v="1"/>
    <s v="US Gas Phy Fwd Firm &lt; or = 1Mo "/>
    <s v="US Gas Phy       TENN 500                02-04Jun01      USD/MM"/>
    <n v="10000"/>
    <m/>
    <x v="0"/>
    <x v="1"/>
    <x v="0"/>
    <n v="3.56"/>
    <s v="dnixon01"/>
    <s v="SNEAL"/>
    <s v="ENA-IM NE GULF3"/>
    <x v="8"/>
    <x v="1"/>
    <n v="824606"/>
    <d v="2001-06-02T21:00:00"/>
  </r>
  <r>
    <x v="1"/>
    <x v="1"/>
    <x v="1"/>
    <x v="24"/>
    <n v="15000"/>
    <n v="1326652"/>
    <d v="2001-06-01T09:14:4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4607"/>
    <d v="2001-06-02T21:00:00"/>
  </r>
  <r>
    <x v="1"/>
    <x v="1"/>
    <x v="1"/>
    <x v="24"/>
    <n v="954"/>
    <n v="1326653"/>
    <d v="2001-06-01T09:14:46"/>
    <s v="TXU Energy Trading Company"/>
    <x v="0"/>
    <x v="0"/>
    <x v="0"/>
    <x v="1"/>
    <s v="US Gas Phy Fwd Firm &lt; or = 1Mo "/>
    <s v="US Gas Phy       Mich Con                02-04Jun01      USD/MM"/>
    <n v="318"/>
    <m/>
    <x v="0"/>
    <x v="1"/>
    <x v="0"/>
    <n v="3.895"/>
    <s v="txuetctmb"/>
    <s v="JWILLI13"/>
    <s v="ENA - IM Mkt Central MICH"/>
    <x v="8"/>
    <x v="1"/>
    <n v="824608"/>
    <d v="2001-06-02T21:00:00"/>
  </r>
  <r>
    <x v="1"/>
    <x v="1"/>
    <x v="1"/>
    <x v="24"/>
    <n v="15000"/>
    <n v="1326654"/>
    <d v="2001-06-01T09:14:47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OMSAX01"/>
    <s v="KSTEVEN"/>
    <s v="ENA-IM Mid Central South"/>
    <x v="8"/>
    <x v="1"/>
    <n v="824609"/>
    <d v="2001-06-02T21:00:00"/>
  </r>
  <r>
    <x v="0"/>
    <x v="0"/>
    <x v="0"/>
    <x v="0"/>
    <n v="1"/>
    <n v="1326656"/>
    <d v="2001-06-01T09:14:50"/>
    <s v="Lenmore Inc"/>
    <x v="0"/>
    <x v="0"/>
    <x v="0"/>
    <x v="0"/>
    <s v="Aluminum LME Registered Contract"/>
    <s v="Al LME Reg.      Contract                20Jun01         USD/mt-L"/>
    <m/>
    <n v="1"/>
    <x v="0"/>
    <x v="0"/>
    <x v="0"/>
    <n v="1492.75"/>
    <s v="ADM74404"/>
    <s v="BMARCHAN"/>
    <s v="Enron Metals Trading System"/>
    <x v="0"/>
    <x v="0"/>
    <n v="2163953"/>
    <d v="2001-06-20T00:00:00"/>
  </r>
  <r>
    <x v="1"/>
    <x v="1"/>
    <x v="1"/>
    <x v="24"/>
    <n v="15000"/>
    <n v="1326655"/>
    <d v="2001-06-01T09:14:5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610"/>
    <d v="2001-06-02T21:00:00"/>
  </r>
  <r>
    <x v="1"/>
    <x v="1"/>
    <x v="0"/>
    <x v="1"/>
    <n v="310000"/>
    <n v="1326657"/>
    <d v="2001-06-01T09:14:51"/>
    <s v="Texaco Natural Gas Inc."/>
    <x v="0"/>
    <x v="0"/>
    <x v="0"/>
    <x v="1"/>
    <s v="US Gas Fin BasisSwap"/>
    <s v="US Gas Basis     EP SanJuan              Jul01           USD/MM"/>
    <m/>
    <n v="10000"/>
    <x v="0"/>
    <x v="1"/>
    <x v="0"/>
    <n v="-0.73"/>
    <s v="PATTILLO"/>
    <s v="MSANCH2"/>
    <s v="GD-New-Jr"/>
    <x v="1"/>
    <x v="1"/>
    <s v="VD9329.1"/>
    <d v="2001-07-01T21:00:00"/>
  </r>
  <r>
    <x v="0"/>
    <x v="0"/>
    <x v="0"/>
    <x v="0"/>
    <n v="8"/>
    <n v="1326658"/>
    <d v="2001-06-01T09:14:57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670"/>
    <s v="AMELIATSUI"/>
    <s v="BMARCHAN"/>
    <s v="Enron Metals Trading System"/>
    <x v="0"/>
    <x v="0"/>
    <n v="2163955"/>
    <m/>
  </r>
  <r>
    <x v="1"/>
    <x v="1"/>
    <x v="1"/>
    <x v="24"/>
    <n v="30000"/>
    <n v="1326659"/>
    <d v="2001-06-01T09:15:0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5"/>
    <s v="mikekeen"/>
    <s v="TKUYKEN"/>
    <s v="ENA - IM West"/>
    <x v="8"/>
    <x v="1"/>
    <n v="824612"/>
    <d v="2001-06-02T21:00:00"/>
  </r>
  <r>
    <x v="1"/>
    <x v="1"/>
    <x v="1"/>
    <x v="24"/>
    <n v="75000"/>
    <n v="1326660"/>
    <d v="2001-06-01T09:15:04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STEPHENSJE"/>
    <s v="ARING"/>
    <s v="ENA-IM NE GULF1"/>
    <x v="8"/>
    <x v="1"/>
    <n v="824613"/>
    <d v="2001-06-02T21:00:00"/>
  </r>
  <r>
    <x v="1"/>
    <x v="1"/>
    <x v="1"/>
    <x v="24"/>
    <n v="30000"/>
    <n v="1326661"/>
    <d v="2001-06-01T09:15:07"/>
    <s v="Enserco Energy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5"/>
    <s v="mattreed"/>
    <s v="TKUYKEN"/>
    <s v="ENA - IM West"/>
    <x v="8"/>
    <x v="1"/>
    <n v="824614"/>
    <d v="2001-06-02T21:00:00"/>
  </r>
  <r>
    <x v="1"/>
    <x v="1"/>
    <x v="1"/>
    <x v="24"/>
    <n v="30000"/>
    <n v="1326663"/>
    <d v="2001-06-01T09:15:1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250000000000002"/>
    <s v="mikekeen"/>
    <s v="TKUYKEN"/>
    <s v="ENA - IM West"/>
    <x v="8"/>
    <x v="1"/>
    <n v="824615"/>
    <d v="2001-06-02T21:00:00"/>
  </r>
  <r>
    <x v="1"/>
    <x v="1"/>
    <x v="1"/>
    <x v="24"/>
    <n v="15000"/>
    <n v="1326664"/>
    <d v="2001-06-01T09:15:27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50000000000001"/>
    <s v="sstewart01"/>
    <s v="KSTEVEN"/>
    <s v="ENA-IM Mid Central South"/>
    <x v="8"/>
    <x v="1"/>
    <n v="824619"/>
    <d v="2001-06-02T21:00:00"/>
  </r>
  <r>
    <x v="1"/>
    <x v="1"/>
    <x v="1"/>
    <x v="24"/>
    <n v="15000"/>
    <n v="1326665"/>
    <d v="2001-06-01T09:15:35"/>
    <s v="Dynegy Marketing and Trade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CCARTHY"/>
    <s v="TDONOHO"/>
    <s v="ENA - IM Central Gulf"/>
    <x v="8"/>
    <x v="1"/>
    <n v="824620"/>
    <d v="2001-06-02T21:00:00"/>
  </r>
  <r>
    <x v="1"/>
    <x v="1"/>
    <x v="0"/>
    <x v="1"/>
    <n v="930000"/>
    <n v="1326666"/>
    <d v="2001-06-01T09:15:39"/>
    <s v="Aquila Risk Management Corporation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AQUILA1005"/>
    <s v="EBASS"/>
    <s v="FT-Texas"/>
    <x v="1"/>
    <x v="1"/>
    <s v="VD9331.1"/>
    <d v="2001-07-01T00:00:00"/>
  </r>
  <r>
    <x v="1"/>
    <x v="1"/>
    <x v="1"/>
    <x v="24"/>
    <n v="9999"/>
    <n v="1326667"/>
    <d v="2001-06-01T09:15:42"/>
    <s v="Coast Energy Group, a division of Cornerstone Propane, L.P."/>
    <x v="0"/>
    <x v="0"/>
    <x v="0"/>
    <x v="1"/>
    <s v="US Gas Phy Fwd Firm &lt; or = 1Mo "/>
    <s v="US Gas Phy       HeHub                   02-04Jun01      USD/MM"/>
    <m/>
    <n v="3333"/>
    <x v="0"/>
    <x v="1"/>
    <x v="0"/>
    <n v="3.69"/>
    <s v="buckdiers"/>
    <s v="ARING"/>
    <s v="ENA-IM NE GULF1"/>
    <x v="8"/>
    <x v="1"/>
    <n v="824623"/>
    <d v="2001-06-02T21:00:00"/>
  </r>
  <r>
    <x v="1"/>
    <x v="1"/>
    <x v="0"/>
    <x v="26"/>
    <n v="755000"/>
    <n v="1326668"/>
    <d v="2001-06-01T09:15:44"/>
    <s v="Axia Energy, LP"/>
    <x v="0"/>
    <x v="0"/>
    <x v="0"/>
    <x v="1"/>
    <s v="US Gas Fin Swap"/>
    <s v="US Gas Swap      Nymex                   Nov01-Mar02     USD/MM"/>
    <n v="5000"/>
    <m/>
    <x v="0"/>
    <x v="1"/>
    <x v="0"/>
    <n v="4.2699999999999996"/>
    <s v="boneillb"/>
    <s v="JARNOLD"/>
    <s v="NG-Price"/>
    <x v="1"/>
    <x v="1"/>
    <s v="VD9332.1"/>
    <d v="2001-11-01T00:00:00"/>
  </r>
  <r>
    <x v="1"/>
    <x v="1"/>
    <x v="0"/>
    <x v="5"/>
    <n v="290000"/>
    <n v="1326669"/>
    <d v="2001-06-01T09:15:46"/>
    <s v="Koch Midstream Services Company"/>
    <x v="0"/>
    <x v="0"/>
    <x v="0"/>
    <x v="1"/>
    <s v="US Gas Fin Swap"/>
    <s v="US Gas Daily     NGPL TXOK East          02-30Jun01      USD/MM"/>
    <m/>
    <n v="10000"/>
    <x v="0"/>
    <x v="1"/>
    <x v="0"/>
    <n v="3.67"/>
    <s v="curtisday"/>
    <s v="KRUSCIT"/>
    <s v="Firm Trading Central"/>
    <x v="1"/>
    <x v="1"/>
    <s v="VD9333.1"/>
    <d v="2001-06-02T21:00:00"/>
  </r>
  <r>
    <x v="1"/>
    <x v="1"/>
    <x v="1"/>
    <x v="24"/>
    <n v="15000"/>
    <n v="1326670"/>
    <d v="2001-06-01T09:15:46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ZUBEL001"/>
    <s v="KSTEVEN"/>
    <s v="ENA-IM Mid Central South"/>
    <x v="8"/>
    <x v="1"/>
    <n v="824624"/>
    <d v="2001-06-02T21:00:00"/>
  </r>
  <r>
    <x v="1"/>
    <x v="1"/>
    <x v="0"/>
    <x v="5"/>
    <n v="145000"/>
    <n v="1326671"/>
    <d v="2001-06-01T09:15:47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57"/>
    <s v="ADM66321"/>
    <s v="JREITME"/>
    <s v="FT - Denver"/>
    <x v="1"/>
    <x v="1"/>
    <s v="VD9334.1"/>
    <d v="2001-06-02T21:00:00"/>
  </r>
  <r>
    <x v="1"/>
    <x v="1"/>
    <x v="1"/>
    <x v="24"/>
    <n v="9345"/>
    <n v="1326672"/>
    <d v="2001-06-01T09:15:47"/>
    <s v="Cargill Energy, a division of Cargill, Incorporated"/>
    <x v="0"/>
    <x v="0"/>
    <x v="0"/>
    <x v="1"/>
    <s v="US Gas Phy Fwd Firm &lt; or = 1Mo "/>
    <s v="US Gas Phy       NGPL Midcont            02-04Jun01      USD/MM"/>
    <n v="3115"/>
    <m/>
    <x v="0"/>
    <x v="1"/>
    <x v="0"/>
    <n v="3.5225"/>
    <s v="DMCPHERSON"/>
    <s v="KSTEVEN"/>
    <s v="ENA-IM Mid Central South"/>
    <x v="8"/>
    <x v="1"/>
    <n v="824625"/>
    <d v="2001-06-02T21:00:00"/>
  </r>
  <r>
    <x v="1"/>
    <x v="1"/>
    <x v="0"/>
    <x v="5"/>
    <n v="145000"/>
    <n v="1326673"/>
    <d v="2001-06-01T09:15:49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500000000000002"/>
    <s v="JIMLK19641"/>
    <s v="JREITME"/>
    <s v="FT - Denver"/>
    <x v="1"/>
    <x v="1"/>
    <s v="VD9335.1"/>
    <d v="2001-06-02T21:00:00"/>
  </r>
  <r>
    <x v="1"/>
    <x v="1"/>
    <x v="1"/>
    <x v="24"/>
    <n v="15000"/>
    <n v="1326674"/>
    <d v="2001-06-01T09:15:5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ZUBEL001"/>
    <s v="KSTEVEN"/>
    <s v="ENA-IM Mid Central South"/>
    <x v="8"/>
    <x v="1"/>
    <n v="824626"/>
    <d v="2001-06-02T21:00:00"/>
  </r>
  <r>
    <x v="1"/>
    <x v="1"/>
    <x v="1"/>
    <x v="24"/>
    <n v="30000"/>
    <n v="1326675"/>
    <d v="2001-06-01T09:15:52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7"/>
    <s v="WGRDANFOX"/>
    <s v="RGAY"/>
    <s v="ENA - IM West"/>
    <x v="8"/>
    <x v="1"/>
    <n v="824627"/>
    <d v="2001-06-02T21:00:00"/>
  </r>
  <r>
    <x v="0"/>
    <x v="1"/>
    <x v="1"/>
    <x v="24"/>
    <n v="23700"/>
    <n v="1326676"/>
    <d v="2001-06-01T09:15:57"/>
    <s v="PG&amp;E Energy Trading, Canada Corporation"/>
    <x v="0"/>
    <x v="0"/>
    <x v="0"/>
    <x v="1"/>
    <s v="CAN Gas Phy Fwd Firm East &lt; or = 1Mo"/>
    <s v="CAN Gas Phy      Dawn                    02-04Jun01      USD/MM"/>
    <n v="7900"/>
    <m/>
    <x v="0"/>
    <x v="1"/>
    <x v="0"/>
    <n v="3.9049999999999998"/>
    <s v="ADM54361"/>
    <s v="MCUILLA"/>
    <s v="ENA - IM Ontario"/>
    <x v="8"/>
    <x v="1"/>
    <n v="824628"/>
    <d v="2001-06-02T21:00:00"/>
  </r>
  <r>
    <x v="1"/>
    <x v="1"/>
    <x v="1"/>
    <x v="24"/>
    <n v="27456"/>
    <n v="1326677"/>
    <d v="2001-06-01T09:15:59"/>
    <s v="OGE Energy Resources, Inc."/>
    <x v="0"/>
    <x v="0"/>
    <x v="0"/>
    <x v="1"/>
    <s v="US Gas Phy Fwd Firm &lt; or = 1Mo "/>
    <s v="US Gas Phy       NGPL NICOR              02-04Jun01      USD/MM"/>
    <n v="9152"/>
    <m/>
    <x v="0"/>
    <x v="1"/>
    <x v="0"/>
    <n v="3.7237"/>
    <s v="annesley"/>
    <s v="PMIMS"/>
    <s v="ENA - IM MKT Central CG"/>
    <x v="8"/>
    <x v="1"/>
    <n v="824629"/>
    <d v="2001-06-02T21:00:00"/>
  </r>
  <r>
    <x v="1"/>
    <x v="1"/>
    <x v="1"/>
    <x v="24"/>
    <n v="15000"/>
    <n v="1326678"/>
    <d v="2001-06-01T09:16:0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ZUBEL001"/>
    <s v="KSTEVEN"/>
    <s v="ENA-IM Mid Central South"/>
    <x v="8"/>
    <x v="1"/>
    <n v="824630"/>
    <d v="2001-06-02T21:00:00"/>
  </r>
  <r>
    <x v="1"/>
    <x v="1"/>
    <x v="1"/>
    <x v="24"/>
    <n v="8847"/>
    <n v="1326679"/>
    <d v="2001-06-01T09:16:02"/>
    <s v="TransCanada Energy Marketing USA, Inc."/>
    <x v="0"/>
    <x v="0"/>
    <x v="0"/>
    <x v="1"/>
    <s v="US Gas Phy Fwd Firm &lt; or = 1Mo "/>
    <s v="US Gas Phy       ANR SW Pool             02-04Jun01      USD/MM"/>
    <n v="2949"/>
    <m/>
    <x v="0"/>
    <x v="1"/>
    <x v="0"/>
    <n v="3.5474999999999999"/>
    <s v="cscharton"/>
    <s v="KSTEVEN"/>
    <s v="ENA-IM Mid Central South"/>
    <x v="8"/>
    <x v="1"/>
    <n v="824631"/>
    <d v="2001-06-02T21:00:00"/>
  </r>
  <r>
    <x v="0"/>
    <x v="0"/>
    <x v="0"/>
    <x v="0"/>
    <n v="19"/>
    <n v="1326680"/>
    <d v="2001-06-01T09:16:06"/>
    <s v="Koch Metals Trading Limited"/>
    <x v="0"/>
    <x v="0"/>
    <x v="0"/>
    <x v="0"/>
    <s v="Aluminum LME Registered Contract"/>
    <s v="Al LME Reg.      Contract                3 Month         USD/mt-L"/>
    <m/>
    <n v="19"/>
    <x v="0"/>
    <x v="0"/>
    <x v="0"/>
    <n v="1507"/>
    <s v="ADM79905"/>
    <s v="BMARCHAN"/>
    <s v="Enron Metals Trading System"/>
    <x v="0"/>
    <x v="0"/>
    <n v="2163957"/>
    <m/>
  </r>
  <r>
    <x v="1"/>
    <x v="1"/>
    <x v="1"/>
    <x v="24"/>
    <n v="15000"/>
    <n v="1326681"/>
    <d v="2001-06-01T09:16:06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9"/>
    <s v="kiethbourg"/>
    <s v="TDONOHO"/>
    <s v="ENA - IM Central Gulf"/>
    <x v="8"/>
    <x v="1"/>
    <n v="824632"/>
    <d v="2001-06-02T21:00:00"/>
  </r>
  <r>
    <x v="1"/>
    <x v="1"/>
    <x v="1"/>
    <x v="24"/>
    <n v="7500"/>
    <n v="1326682"/>
    <d v="2001-06-01T09:16:06"/>
    <s v="Duke Energy Trading and Marketing, L.L.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CRAIGDUKE"/>
    <s v="JREITME"/>
    <s v="ENA - IM Denver"/>
    <x v="8"/>
    <x v="1"/>
    <n v="824633"/>
    <d v="2001-06-02T21:00:00"/>
  </r>
  <r>
    <x v="1"/>
    <x v="1"/>
    <x v="1"/>
    <x v="24"/>
    <n v="15000"/>
    <n v="1326683"/>
    <d v="2001-06-01T09:16:0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MIDCONT1"/>
    <s v="KSTEVEN"/>
    <s v="ENA-IM Mid Central South"/>
    <x v="8"/>
    <x v="1"/>
    <n v="824634"/>
    <d v="2001-06-02T21:00:00"/>
  </r>
  <r>
    <x v="1"/>
    <x v="1"/>
    <x v="1"/>
    <x v="24"/>
    <n v="30000"/>
    <n v="1326684"/>
    <d v="2001-06-01T09:16:07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kimnorman"/>
    <s v="TDONOHO"/>
    <s v="ENA - IM Central Gulf"/>
    <x v="8"/>
    <x v="1"/>
    <n v="824637"/>
    <d v="2001-06-02T21:00:00"/>
  </r>
  <r>
    <x v="1"/>
    <x v="1"/>
    <x v="1"/>
    <x v="24"/>
    <n v="14046"/>
    <n v="1326687"/>
    <d v="2001-06-01T09:16:11"/>
    <s v="Tenaska Marketing Ventures"/>
    <x v="0"/>
    <x v="0"/>
    <x v="0"/>
    <x v="1"/>
    <s v="US Gas Phy Fwd Firm &lt; or = 1Mo "/>
    <s v="US Gas Phy       Mich Con                02-04Jun01      USD/MM"/>
    <n v="4682"/>
    <m/>
    <x v="0"/>
    <x v="1"/>
    <x v="0"/>
    <n v="3.895"/>
    <s v="TMVMAM01"/>
    <s v="JWILLI13"/>
    <s v="ENA - IM Mkt Central MICH"/>
    <x v="8"/>
    <x v="1"/>
    <n v="824644"/>
    <d v="2001-06-02T21:00:00"/>
  </r>
  <r>
    <x v="1"/>
    <x v="1"/>
    <x v="1"/>
    <x v="24"/>
    <n v="15000"/>
    <n v="1326685"/>
    <d v="2001-06-01T09:16:11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RBartlow99"/>
    <s v="KSTEVEN"/>
    <s v="ENA-IM Mid Central South"/>
    <x v="8"/>
    <x v="1"/>
    <n v="824635"/>
    <d v="2001-06-02T21:00:00"/>
  </r>
  <r>
    <x v="1"/>
    <x v="1"/>
    <x v="1"/>
    <x v="24"/>
    <n v="30000"/>
    <n v="1326686"/>
    <d v="2001-06-01T09:16:11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2"/>
    <s v="aepes224"/>
    <s v="VPIMENOV"/>
    <s v="ENA-IM ME NEW YORK"/>
    <x v="8"/>
    <x v="1"/>
    <n v="824636"/>
    <d v="2001-06-02T21:00:00"/>
  </r>
  <r>
    <x v="1"/>
    <x v="1"/>
    <x v="0"/>
    <x v="1"/>
    <n v="465000"/>
    <n v="1326688"/>
    <d v="2001-06-01T09:16:1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vgallo51"/>
    <s v="JARNOLD"/>
    <s v="NG-Price"/>
    <x v="1"/>
    <x v="1"/>
    <s v="VD9336.1"/>
    <d v="2001-07-01T21:00:00"/>
  </r>
  <r>
    <x v="1"/>
    <x v="1"/>
    <x v="1"/>
    <x v="24"/>
    <n v="15000"/>
    <n v="1326689"/>
    <d v="2001-06-01T09:16:13"/>
    <s v="AEP Energy Services, Inc."/>
    <x v="0"/>
    <x v="0"/>
    <x v="0"/>
    <x v="1"/>
    <s v="US Gas Phy Fwd Firm &lt; or = 1Mo "/>
    <s v="US Gas Phy       TETCO WLA               02-04Jun01      USD/MM"/>
    <n v="5000"/>
    <m/>
    <x v="0"/>
    <x v="1"/>
    <x v="0"/>
    <n v="3.53"/>
    <s v="aepes201"/>
    <s v="SPEREIR"/>
    <s v="ENA-IM NE GULF3"/>
    <x v="8"/>
    <x v="1"/>
    <n v="824638"/>
    <d v="2001-06-02T21:00:00"/>
  </r>
  <r>
    <x v="1"/>
    <x v="1"/>
    <x v="1"/>
    <x v="24"/>
    <n v="15000"/>
    <n v="1326690"/>
    <d v="2001-06-01T09:16:13"/>
    <s v="Reliant Energy Services, Inc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bbrent01"/>
    <s v="MLENHAR"/>
    <s v="ENA - IM West"/>
    <x v="8"/>
    <x v="1"/>
    <n v="824639"/>
    <d v="2001-06-02T21:00:00"/>
  </r>
  <r>
    <x v="1"/>
    <x v="1"/>
    <x v="1"/>
    <x v="24"/>
    <n v="798"/>
    <n v="1326691"/>
    <d v="2001-06-01T09:16:16"/>
    <s v="Cook Inlet Energy Supply L.L.C."/>
    <x v="0"/>
    <x v="0"/>
    <x v="0"/>
    <x v="1"/>
    <s v="US Gas Phy Fwd Firm &lt; or = 1Mo "/>
    <s v="US Gas Phy       NGPL Midcont            02-04Jun01      USD/MM"/>
    <n v="266"/>
    <m/>
    <x v="0"/>
    <x v="1"/>
    <x v="0"/>
    <n v="3.52"/>
    <s v="MIDCONT4"/>
    <s v="KSTEVEN"/>
    <s v="ENA-IM Mid Central South"/>
    <x v="8"/>
    <x v="1"/>
    <n v="824645"/>
    <d v="2001-06-02T21:00:00"/>
  </r>
  <r>
    <x v="1"/>
    <x v="1"/>
    <x v="1"/>
    <x v="24"/>
    <n v="15000"/>
    <n v="1326692"/>
    <d v="2001-06-01T09:16:2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3"/>
    <s v="MELISSA1"/>
    <s v="TDONOHO"/>
    <s v="ENA - IM Central Gulf"/>
    <x v="8"/>
    <x v="1"/>
    <n v="824646"/>
    <d v="2001-06-02T21:00:00"/>
  </r>
  <r>
    <x v="1"/>
    <x v="1"/>
    <x v="1"/>
    <x v="24"/>
    <n v="12192"/>
    <n v="1326693"/>
    <d v="2001-06-01T09:16:21"/>
    <s v="Cook Inlet Energy Supply L.L.C."/>
    <x v="0"/>
    <x v="0"/>
    <x v="0"/>
    <x v="1"/>
    <s v="US Gas Phy Fwd Firm &lt; or = 1Mo "/>
    <s v="US Gas Phy       NGPL Midcont            02-04Jun01      USD/MM"/>
    <n v="4064"/>
    <m/>
    <x v="0"/>
    <x v="1"/>
    <x v="0"/>
    <n v="3.5175000000000001"/>
    <s v="MIDCONT4"/>
    <s v="KSTEVEN"/>
    <s v="ENA-IM Mid Central South"/>
    <x v="8"/>
    <x v="1"/>
    <n v="824647"/>
    <d v="2001-06-02T21:00:00"/>
  </r>
  <r>
    <x v="1"/>
    <x v="1"/>
    <x v="1"/>
    <x v="24"/>
    <n v="30000"/>
    <n v="1326694"/>
    <d v="2001-06-01T09:16:2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3"/>
    <s v="aepes224"/>
    <s v="VPIMENOV"/>
    <s v="ENA-IM ME NEW YORK"/>
    <x v="8"/>
    <x v="1"/>
    <n v="824648"/>
    <d v="2001-06-02T21:00:00"/>
  </r>
  <r>
    <x v="1"/>
    <x v="1"/>
    <x v="1"/>
    <x v="24"/>
    <n v="681"/>
    <n v="1326695"/>
    <d v="2001-06-01T09:16:31"/>
    <s v="BP Energy Company"/>
    <x v="0"/>
    <x v="0"/>
    <x v="0"/>
    <x v="1"/>
    <s v="US Gas Phy Fwd Firm &lt; or = 1Mo "/>
    <s v="US Gas Phy       HeHub                   02-04Jun01      USD/MM"/>
    <m/>
    <n v="227"/>
    <x v="0"/>
    <x v="1"/>
    <x v="0"/>
    <n v="3.69"/>
    <s v="LONGERLL"/>
    <s v="ARING"/>
    <s v="ENA-IM NE GULF1"/>
    <x v="8"/>
    <x v="1"/>
    <n v="824650"/>
    <d v="2001-06-02T21:00:00"/>
  </r>
  <r>
    <x v="1"/>
    <x v="1"/>
    <x v="1"/>
    <x v="24"/>
    <n v="7500"/>
    <n v="1326697"/>
    <d v="2001-06-01T09:16:32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"/>
    <s v="Martinjan"/>
    <s v="JREITME"/>
    <s v="ENA - IM Denver"/>
    <x v="8"/>
    <x v="1"/>
    <n v="824651"/>
    <d v="2001-06-02T21:00:00"/>
  </r>
  <r>
    <x v="1"/>
    <x v="1"/>
    <x v="1"/>
    <x v="24"/>
    <n v="15000"/>
    <n v="1326698"/>
    <d v="2001-06-01T09:16:33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25"/>
    <s v="EPMELPrdm"/>
    <s v="MLENHAR"/>
    <s v="ENA - IM West"/>
    <x v="8"/>
    <x v="1"/>
    <n v="824652"/>
    <d v="2001-06-02T21:00:00"/>
  </r>
  <r>
    <x v="0"/>
    <x v="1"/>
    <x v="1"/>
    <x v="24"/>
    <n v="30000"/>
    <n v="1326699"/>
    <d v="2001-06-01T09:16:37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quinnejc"/>
    <s v="RWATT"/>
    <s v="EC-IM Canada West"/>
    <x v="8"/>
    <x v="8"/>
    <n v="824653"/>
    <d v="2001-06-01T21:00:00"/>
  </r>
  <r>
    <x v="1"/>
    <x v="1"/>
    <x v="1"/>
    <x v="24"/>
    <n v="15000"/>
    <n v="1326700"/>
    <d v="2001-06-01T09:16:40"/>
    <s v="Enron Energy Services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SHIREMAN"/>
    <s v="MLENHAR"/>
    <s v="ENA - IM West"/>
    <x v="8"/>
    <x v="1"/>
    <n v="824654"/>
    <d v="2001-06-02T21:00:00"/>
  </r>
  <r>
    <x v="1"/>
    <x v="1"/>
    <x v="1"/>
    <x v="24"/>
    <n v="15000"/>
    <n v="1326701"/>
    <d v="2001-06-01T09:16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655"/>
    <d v="2001-06-02T21:00:00"/>
  </r>
  <r>
    <x v="1"/>
    <x v="1"/>
    <x v="1"/>
    <x v="24"/>
    <n v="15000"/>
    <n v="1326702"/>
    <d v="2001-06-01T09:16:44"/>
    <s v="TransCanada Energy Marketing USA,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"/>
    <s v="schwalbach"/>
    <s v="KSTEVEN"/>
    <s v="ENA-IM Mid Central South"/>
    <x v="8"/>
    <x v="1"/>
    <n v="824656"/>
    <d v="2001-06-02T21:00:00"/>
  </r>
  <r>
    <x v="1"/>
    <x v="1"/>
    <x v="0"/>
    <x v="1"/>
    <n v="620000"/>
    <n v="1326704"/>
    <d v="2001-06-01T09:16:4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6"/>
    <s v="ASTORFER"/>
    <s v="JARNOLD"/>
    <s v="NG-Price"/>
    <x v="1"/>
    <x v="1"/>
    <s v="VD9339.1"/>
    <d v="2001-07-01T21:00:00"/>
  </r>
  <r>
    <x v="0"/>
    <x v="1"/>
    <x v="1"/>
    <x v="1"/>
    <n v="775000"/>
    <n v="1326705"/>
    <d v="2001-06-01T09:16:54"/>
    <s v="RWE Trading GmbH"/>
    <x v="0"/>
    <x v="0"/>
    <x v="0"/>
    <x v="1"/>
    <s v="UK Gas Phy Fwd NBP"/>
    <s v="UK Gas Phy       NBP                     Jul01           p/th"/>
    <n v="25000"/>
    <m/>
    <x v="0"/>
    <x v="5"/>
    <x v="3"/>
    <n v="21.2"/>
    <s v="bahram11"/>
    <s v="AFAIRLE"/>
    <s v="Non Affiliate Gas Book"/>
    <x v="4"/>
    <x v="3"/>
    <n v="105957"/>
    <d v="2001-07-01T21:00:00"/>
  </r>
  <r>
    <x v="1"/>
    <x v="1"/>
    <x v="1"/>
    <x v="24"/>
    <n v="15000"/>
    <n v="1326706"/>
    <d v="2001-06-01T09:16:55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350000000000001"/>
    <s v="LANCEMCW"/>
    <s v="SHENDRI"/>
    <s v="ENA-IM ME CNG"/>
    <x v="8"/>
    <x v="1"/>
    <n v="824657"/>
    <d v="2001-06-02T21:00:00"/>
  </r>
  <r>
    <x v="1"/>
    <x v="1"/>
    <x v="1"/>
    <x v="24"/>
    <n v="9567"/>
    <n v="1326707"/>
    <d v="2001-06-01T09:16:58"/>
    <s v="OGE Energy Resources, Inc."/>
    <x v="0"/>
    <x v="0"/>
    <x v="0"/>
    <x v="1"/>
    <s v="US Gas Phy Fwd Firm &lt; or = 1Mo "/>
    <s v="US Gas Phy       NNG Demarc              02-04Jun01      USD/MM"/>
    <m/>
    <n v="3189"/>
    <x v="0"/>
    <x v="1"/>
    <x v="0"/>
    <n v="3.5125000000000002"/>
    <s v="schottbt"/>
    <s v="KSTEVEN"/>
    <s v="ENA-IM Mid Central South"/>
    <x v="8"/>
    <x v="1"/>
    <n v="824658"/>
    <d v="2001-06-02T21:00:00"/>
  </r>
  <r>
    <x v="1"/>
    <x v="1"/>
    <x v="1"/>
    <x v="24"/>
    <n v="15000"/>
    <n v="1326708"/>
    <d v="2001-06-01T09:17:00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550000000000001"/>
    <s v="LANCEMCW"/>
    <s v="SHENDRI"/>
    <s v="ENA-IM ME CNG"/>
    <x v="8"/>
    <x v="1"/>
    <n v="824659"/>
    <d v="2001-06-02T21:00:00"/>
  </r>
  <r>
    <x v="1"/>
    <x v="1"/>
    <x v="1"/>
    <x v="24"/>
    <n v="3000"/>
    <n v="1326709"/>
    <d v="2001-06-01T09:17:0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89"/>
    <s v="PANNONE12"/>
    <s v="JWILLI13"/>
    <s v="ENA - IM Mkt Central MICH"/>
    <x v="8"/>
    <x v="1"/>
    <n v="824660"/>
    <d v="2001-06-02T21:00:00"/>
  </r>
  <r>
    <x v="1"/>
    <x v="1"/>
    <x v="1"/>
    <x v="24"/>
    <n v="30000"/>
    <n v="1326710"/>
    <d v="2001-06-01T09:17:0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8"/>
    <s v="MCGAUGHEY1"/>
    <s v="SNEAL"/>
    <s v="ENA-IM NE GULF3"/>
    <x v="8"/>
    <x v="1"/>
    <n v="824662"/>
    <d v="2001-06-02T21:00:00"/>
  </r>
  <r>
    <x v="1"/>
    <x v="1"/>
    <x v="1"/>
    <x v="24"/>
    <n v="30000"/>
    <n v="1326711"/>
    <d v="2001-06-01T09:17:09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7"/>
    <s v="EASTDESK7"/>
    <s v="SNEAL"/>
    <s v="ENA-IM NE GULF3"/>
    <x v="8"/>
    <x v="1"/>
    <n v="824664"/>
    <d v="2001-06-02T21:00:00"/>
  </r>
  <r>
    <x v="1"/>
    <x v="1"/>
    <x v="1"/>
    <x v="24"/>
    <n v="30000"/>
    <n v="1326712"/>
    <d v="2001-06-01T09:17:15"/>
    <s v="AEP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250000000000002"/>
    <s v="aepes217"/>
    <s v="TKUYKEN"/>
    <s v="ENA - IM West"/>
    <x v="8"/>
    <x v="1"/>
    <n v="824665"/>
    <d v="2001-06-02T21:00:00"/>
  </r>
  <r>
    <x v="1"/>
    <x v="1"/>
    <x v="1"/>
    <x v="24"/>
    <n v="15000"/>
    <n v="1326714"/>
    <d v="2001-06-01T09:17:16"/>
    <s v="Duke Energy Trading and Marketing, L.L.C."/>
    <x v="0"/>
    <x v="0"/>
    <x v="0"/>
    <x v="1"/>
    <s v="US Gas Phy Fwd Firm &lt; or = 1Mo "/>
    <s v="US Gas Phy       Dom SP TT               02-04Jun01      USD/MM"/>
    <n v="5000"/>
    <m/>
    <x v="0"/>
    <x v="1"/>
    <x v="0"/>
    <n v="3.95"/>
    <s v="JRHEARNE"/>
    <s v="SHENDRI"/>
    <s v="ENA-IM ME CNG"/>
    <x v="8"/>
    <x v="1"/>
    <n v="824667"/>
    <d v="2001-06-02T21:00:00"/>
  </r>
  <r>
    <x v="1"/>
    <x v="1"/>
    <x v="1"/>
    <x v="24"/>
    <n v="75000"/>
    <n v="1326713"/>
    <d v="2001-06-01T09:17:16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STANHORTON"/>
    <s v="ARING"/>
    <s v="ENA-IM NE GULF1"/>
    <x v="8"/>
    <x v="1"/>
    <n v="824666"/>
    <d v="2001-06-02T21:00:00"/>
  </r>
  <r>
    <x v="1"/>
    <x v="1"/>
    <x v="1"/>
    <x v="24"/>
    <n v="12000"/>
    <n v="1326715"/>
    <d v="2001-06-01T09:17:18"/>
    <s v="Dynegy Marketing and Trade"/>
    <x v="0"/>
    <x v="0"/>
    <x v="0"/>
    <x v="1"/>
    <s v="US Gas Phy Fwd Firm &lt; or = 1Mo "/>
    <s v="US Gas Phy       Mich Con                02-04Jun01      USD/MM"/>
    <m/>
    <n v="4000"/>
    <x v="0"/>
    <x v="1"/>
    <x v="0"/>
    <n v="3.89"/>
    <s v="MAXFIELD"/>
    <s v="JWILLI13"/>
    <s v="ENA - IM Mkt Central MICH"/>
    <x v="8"/>
    <x v="1"/>
    <n v="824668"/>
    <d v="2001-06-02T21:00:00"/>
  </r>
  <r>
    <x v="0"/>
    <x v="1"/>
    <x v="1"/>
    <x v="3"/>
    <n v="100000"/>
    <n v="1326716"/>
    <d v="2001-06-01T09:17:22"/>
    <s v="Amerada Hess Gas Limited"/>
    <x v="0"/>
    <x v="0"/>
    <x v="0"/>
    <x v="1"/>
    <s v="UK Gas Phy Fwd NBP"/>
    <s v="UK Gas Phy       NBP                     02-03Jun01      p/th"/>
    <n v="50000"/>
    <m/>
    <x v="0"/>
    <x v="5"/>
    <x v="3"/>
    <n v="21.35"/>
    <s v="ADM36075"/>
    <s v="MNICHOLA"/>
    <s v="Non Affiliate Gas Book"/>
    <x v="4"/>
    <x v="3"/>
    <n v="105958"/>
    <d v="2001-06-02T21:00:00"/>
  </r>
  <r>
    <x v="1"/>
    <x v="1"/>
    <x v="1"/>
    <x v="24"/>
    <n v="15798"/>
    <n v="1326717"/>
    <d v="2001-06-01T09:17:23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8"/>
    <s v="texexener"/>
    <s v="SNEAL"/>
    <s v="ENA-IM NE GULF3"/>
    <x v="8"/>
    <x v="1"/>
    <n v="824669"/>
    <d v="2001-06-02T21:00:00"/>
  </r>
  <r>
    <x v="0"/>
    <x v="1"/>
    <x v="1"/>
    <x v="3"/>
    <n v="100000"/>
    <n v="1326718"/>
    <d v="2001-06-01T09:17:25"/>
    <s v="Accord Energy Ltd."/>
    <x v="0"/>
    <x v="0"/>
    <x v="0"/>
    <x v="1"/>
    <s v="BEL Gas Phy Fwd Zee HUB"/>
    <s v="BEL Gas Phy      ZEE HUB                 02-03Jun01      p/th"/>
    <n v="50000"/>
    <m/>
    <x v="0"/>
    <x v="5"/>
    <x v="3"/>
    <n v="21.5"/>
    <s v="tommacal"/>
    <s v="DFURNER"/>
    <s v="Continental Gas Book"/>
    <x v="4"/>
    <x v="3"/>
    <n v="105959"/>
    <d v="2001-06-02T21:00:00"/>
  </r>
  <r>
    <x v="1"/>
    <x v="1"/>
    <x v="1"/>
    <x v="24"/>
    <n v="15000"/>
    <n v="1326720"/>
    <d v="2001-06-01T09:17:27"/>
    <s v="TransCanada Gas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3"/>
    <s v="robmacinc"/>
    <s v="SHENDRI"/>
    <s v="ENA-IM ME CNG"/>
    <x v="8"/>
    <x v="1"/>
    <n v="824671"/>
    <d v="2001-06-02T21:00:00"/>
  </r>
  <r>
    <x v="1"/>
    <x v="1"/>
    <x v="1"/>
    <x v="24"/>
    <n v="15000"/>
    <n v="1326719"/>
    <d v="2001-06-01T09:17:27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BRIANKELLY"/>
    <s v="SPEREIR"/>
    <s v="ENA-IM NE GULF3"/>
    <x v="8"/>
    <x v="1"/>
    <n v="824670"/>
    <d v="2001-06-02T21:00:00"/>
  </r>
  <r>
    <x v="1"/>
    <x v="1"/>
    <x v="1"/>
    <x v="24"/>
    <n v="3000"/>
    <n v="1326722"/>
    <d v="2001-06-01T09:17:30"/>
    <s v="Axia Energy, LP"/>
    <x v="0"/>
    <x v="0"/>
    <x v="0"/>
    <x v="1"/>
    <s v="US Gas Phy Fwd Firm &lt; or = 1Mo "/>
    <s v="US Gas Phy       ANR SE Trans            02-04Jun01      USD/MM"/>
    <m/>
    <n v="1000"/>
    <x v="0"/>
    <x v="1"/>
    <x v="0"/>
    <n v="3.55"/>
    <s v="kwapisze"/>
    <s v="TDONOHO"/>
    <s v="ENA - IM Central Gulf"/>
    <x v="8"/>
    <x v="1"/>
    <n v="824674"/>
    <d v="2001-06-02T21:00:00"/>
  </r>
  <r>
    <x v="1"/>
    <x v="4"/>
    <x v="0"/>
    <x v="0"/>
    <n v="50000"/>
    <n v="1326721"/>
    <d v="2001-06-01T09:17:3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N587JK00"/>
    <s v="GWHALLE"/>
    <s v="WTI-GW-NXC2"/>
    <x v="5"/>
    <x v="1"/>
    <n v="111751"/>
    <d v="2001-07-01T00:00:00"/>
  </r>
  <r>
    <x v="1"/>
    <x v="1"/>
    <x v="1"/>
    <x v="24"/>
    <n v="2544"/>
    <n v="1326723"/>
    <d v="2001-06-01T09:17:34"/>
    <s v="FirstEnergy Services Corp."/>
    <x v="0"/>
    <x v="0"/>
    <x v="0"/>
    <x v="1"/>
    <s v="US Gas Phy Fwd Firm &lt; or = 1Mo "/>
    <s v="US Gas Phy       NGPL NICOR              02-04Jun01      USD/MM"/>
    <n v="848"/>
    <m/>
    <x v="0"/>
    <x v="1"/>
    <x v="0"/>
    <n v="3.7237"/>
    <s v="JONEYSSEN"/>
    <s v="PMIMS"/>
    <s v="ENA - IM MKT Central CG"/>
    <x v="8"/>
    <x v="1"/>
    <n v="824675"/>
    <d v="2001-06-02T21:00:00"/>
  </r>
  <r>
    <x v="1"/>
    <x v="1"/>
    <x v="1"/>
    <x v="24"/>
    <n v="8025"/>
    <n v="1326724"/>
    <d v="2001-06-01T09:17:34"/>
    <s v="AEP Energy Services, Inc."/>
    <x v="0"/>
    <x v="0"/>
    <x v="0"/>
    <x v="1"/>
    <s v="US Gas Phy Fwd Firm &lt; or = 1Mo "/>
    <s v="US Gas Phy       TETCO WLA               02-04Jun01      USD/MM"/>
    <n v="2675"/>
    <m/>
    <x v="0"/>
    <x v="1"/>
    <x v="0"/>
    <n v="3.52"/>
    <s v="aepes201"/>
    <s v="SPEREIR"/>
    <s v="ENA-IM NE GULF3"/>
    <x v="8"/>
    <x v="1"/>
    <n v="824673"/>
    <d v="2001-06-02T21:00:00"/>
  </r>
  <r>
    <x v="1"/>
    <x v="1"/>
    <x v="1"/>
    <x v="24"/>
    <n v="15000"/>
    <n v="1326725"/>
    <d v="2001-06-01T09:17:35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texexener"/>
    <s v="SHENDRI"/>
    <s v="ENA-IM ME CNG"/>
    <x v="8"/>
    <x v="1"/>
    <n v="824672"/>
    <d v="2001-06-02T21:00:00"/>
  </r>
  <r>
    <x v="1"/>
    <x v="1"/>
    <x v="0"/>
    <x v="5"/>
    <n v="290000"/>
    <n v="1326727"/>
    <d v="2001-06-01T09:17:38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49999999999998"/>
    <s v="BERRYJOE1"/>
    <s v="RGAY"/>
    <s v="West-Keystone"/>
    <x v="1"/>
    <x v="1"/>
    <s v="VD9344.1"/>
    <d v="2001-06-02T21:00:00"/>
  </r>
  <r>
    <x v="1"/>
    <x v="2"/>
    <x v="1"/>
    <x v="11"/>
    <n v="250"/>
    <n v="1326728"/>
    <d v="2001-06-01T09:17:4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mdesousa1"/>
    <s v="JQUENET"/>
    <s v="ST-PJM"/>
    <x v="7"/>
    <x v="7"/>
    <n v="629496.1"/>
    <d v="2001-06-11T21:00:00"/>
  </r>
  <r>
    <x v="1"/>
    <x v="1"/>
    <x v="1"/>
    <x v="24"/>
    <n v="5892"/>
    <n v="1326729"/>
    <d v="2001-06-01T09:17:49"/>
    <s v="WPS Energy Services, Inc."/>
    <x v="0"/>
    <x v="0"/>
    <x v="0"/>
    <x v="1"/>
    <s v="US Gas Phy Fwd Firm &lt; or = 1Mo "/>
    <s v="US Gas Phy       NGPL NICOR              02-04Jun01      USD/MM"/>
    <n v="1964"/>
    <m/>
    <x v="0"/>
    <x v="1"/>
    <x v="0"/>
    <n v="3.7225000000000001"/>
    <s v="RANGER123"/>
    <s v="PMIMS"/>
    <s v="ENA - IM MKT Central CG"/>
    <x v="8"/>
    <x v="1"/>
    <n v="824684"/>
    <d v="2001-06-02T21:00:00"/>
  </r>
  <r>
    <x v="1"/>
    <x v="1"/>
    <x v="0"/>
    <x v="26"/>
    <n v="81993"/>
    <n v="1326730"/>
    <d v="2001-06-01T09:17:53"/>
    <s v="WPS Energy Services, Inc."/>
    <x v="0"/>
    <x v="0"/>
    <x v="0"/>
    <x v="1"/>
    <s v="US Gas Fin BasisSwap"/>
    <s v="US Gas Basis     GD/M Mich Con           Nov01-Mar02     USD/MM"/>
    <m/>
    <n v="543"/>
    <x v="0"/>
    <x v="1"/>
    <x v="0"/>
    <n v="0.19"/>
    <s v="PATRICK22"/>
    <s v="GSTOREY"/>
    <s v="FT-ONTARIO"/>
    <x v="1"/>
    <x v="1"/>
    <s v="VD9349.1"/>
    <d v="2001-11-01T00:00:00"/>
  </r>
  <r>
    <x v="1"/>
    <x v="4"/>
    <x v="0"/>
    <x v="0"/>
    <n v="50000"/>
    <n v="1326732"/>
    <d v="2001-06-01T09:17:5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63"/>
    <d v="2001-07-01T00:00:00"/>
  </r>
  <r>
    <x v="1"/>
    <x v="1"/>
    <x v="1"/>
    <x v="24"/>
    <n v="12000"/>
    <n v="1326733"/>
    <d v="2001-06-01T09:17:57"/>
    <s v="Reliant Energy Services, Inc."/>
    <x v="0"/>
    <x v="0"/>
    <x v="0"/>
    <x v="1"/>
    <s v="US Gas Phy Fwd Firm &lt; or = 1Mo "/>
    <s v="US Gas Phy       PEPL Pool               02-04Jun01      USD/MM"/>
    <m/>
    <n v="4000"/>
    <x v="0"/>
    <x v="1"/>
    <x v="0"/>
    <n v="3.5375000000000001"/>
    <s v="jeffwelch"/>
    <s v="KSTEVEN"/>
    <s v="ENA-IM Mid Central South"/>
    <x v="8"/>
    <x v="1"/>
    <n v="824724"/>
    <d v="2001-06-02T21:00:00"/>
  </r>
  <r>
    <x v="1"/>
    <x v="1"/>
    <x v="1"/>
    <x v="24"/>
    <n v="30000"/>
    <n v="1326735"/>
    <d v="2001-06-01T09:17:58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racycolli"/>
    <s v="JPARKS"/>
    <s v="ENA-IM WAHA"/>
    <x v="8"/>
    <x v="1"/>
    <n v="824704"/>
    <d v="2001-06-02T21:00:00"/>
  </r>
  <r>
    <x v="1"/>
    <x v="1"/>
    <x v="1"/>
    <x v="24"/>
    <n v="60000"/>
    <n v="1326734"/>
    <d v="2001-06-01T09:17:58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aepes224"/>
    <s v="JHODGE2"/>
    <s v="ENA-IM ME TCO"/>
    <x v="8"/>
    <x v="1"/>
    <n v="824705"/>
    <d v="2001-06-02T21:00:00"/>
  </r>
  <r>
    <x v="1"/>
    <x v="1"/>
    <x v="1"/>
    <x v="24"/>
    <n v="8400"/>
    <n v="1326736"/>
    <d v="2001-06-01T09:17:59"/>
    <s v="Marathon Oil Company"/>
    <x v="0"/>
    <x v="0"/>
    <x v="0"/>
    <x v="1"/>
    <s v="US Gas Phy Fwd Firm &lt; or = 1Mo "/>
    <s v="US Gas Phy       NGPL Midcont            02-04Jun01      USD/MM"/>
    <m/>
    <n v="2800"/>
    <x v="0"/>
    <x v="1"/>
    <x v="0"/>
    <n v="3.5225"/>
    <s v="ENRONCAT"/>
    <s v="KSTEVEN"/>
    <s v="ENA-IM Mid Central South"/>
    <x v="8"/>
    <x v="1"/>
    <n v="824706"/>
    <d v="2001-06-02T21:00:00"/>
  </r>
  <r>
    <x v="1"/>
    <x v="1"/>
    <x v="1"/>
    <x v="24"/>
    <n v="30000"/>
    <n v="1326737"/>
    <d v="2001-06-01T09:18:00"/>
    <s v="Tenaska Marketing Ventures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TMVTMD02"/>
    <s v="TDONOHO"/>
    <s v="ENA - IM Central Gulf"/>
    <x v="8"/>
    <x v="1"/>
    <n v="824744"/>
    <d v="2001-06-02T21:00:00"/>
  </r>
  <r>
    <x v="1"/>
    <x v="1"/>
    <x v="1"/>
    <x v="24"/>
    <n v="15000"/>
    <n v="1326739"/>
    <d v="2001-06-01T09:18:03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jeffwelch"/>
    <s v="KSTEVEN"/>
    <s v="ENA-IM Mid Central South"/>
    <x v="8"/>
    <x v="1"/>
    <n v="824746"/>
    <d v="2001-06-02T21:00:00"/>
  </r>
  <r>
    <x v="1"/>
    <x v="1"/>
    <x v="1"/>
    <x v="24"/>
    <n v="15000"/>
    <n v="1326738"/>
    <d v="2001-06-01T09:18:03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75000000000001"/>
    <s v="DMCPHERSON"/>
    <s v="KSTEVEN"/>
    <s v="ENA-IM Mid Central South"/>
    <x v="8"/>
    <x v="1"/>
    <n v="824745"/>
    <d v="2001-06-02T21:00:00"/>
  </r>
  <r>
    <x v="0"/>
    <x v="1"/>
    <x v="1"/>
    <x v="24"/>
    <n v="15000"/>
    <n v="1326740"/>
    <d v="2001-06-01T09:18:04"/>
    <s v="Duke Energy Marketing Limited Partnership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JIMCARTHUR"/>
    <s v="CCLARK5"/>
    <s v="EC - IM Canada BC"/>
    <x v="8"/>
    <x v="8"/>
    <n v="824747"/>
    <d v="2001-06-02T21:00:00"/>
  </r>
  <r>
    <x v="1"/>
    <x v="2"/>
    <x v="1"/>
    <x v="11"/>
    <n v="250"/>
    <n v="1326741"/>
    <d v="2001-06-01T09:18:07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stsingas"/>
    <s v="JQUENET"/>
    <s v="ST-PJM"/>
    <x v="7"/>
    <x v="7"/>
    <n v="629497.1"/>
    <d v="2001-06-11T21:00:00"/>
  </r>
  <r>
    <x v="1"/>
    <x v="1"/>
    <x v="1"/>
    <x v="24"/>
    <n v="6000"/>
    <n v="1326742"/>
    <d v="2001-06-01T09:18:11"/>
    <s v="Wisconsin Gas Company"/>
    <x v="0"/>
    <x v="0"/>
    <x v="0"/>
    <x v="1"/>
    <s v="US Gas Phy Fwd Firm &lt; or = 1Mo "/>
    <s v="US Gas Phy       ANR SE Trans            02-04Jun01      USD/MM"/>
    <m/>
    <n v="2000"/>
    <x v="0"/>
    <x v="1"/>
    <x v="0"/>
    <n v="3.5525000000000002"/>
    <s v="JFuller99"/>
    <s v="TDONOHO"/>
    <s v="ENA - IM Central Gulf"/>
    <x v="8"/>
    <x v="1"/>
    <n v="824764"/>
    <d v="2001-06-02T21:00:00"/>
  </r>
  <r>
    <x v="1"/>
    <x v="1"/>
    <x v="1"/>
    <x v="24"/>
    <n v="30000"/>
    <n v="1326743"/>
    <d v="2001-06-01T09:18:13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annesley"/>
    <s v="PMIMS"/>
    <s v="ENA - IM MKT Central CG"/>
    <x v="8"/>
    <x v="1"/>
    <n v="824765"/>
    <d v="2001-06-02T21:00:00"/>
  </r>
  <r>
    <x v="0"/>
    <x v="1"/>
    <x v="0"/>
    <x v="27"/>
    <n v="1070000"/>
    <n v="1326744"/>
    <d v="2001-06-01T09:18:17"/>
    <s v="El Paso Merchant Energy, L.P."/>
    <x v="0"/>
    <x v="0"/>
    <x v="0"/>
    <x v="1"/>
    <s v="CAN Gas Fin BasSwap"/>
    <s v="CAN Gas Basis    Sumas                   Apr-Oct02       USD/MM"/>
    <m/>
    <n v="5000"/>
    <x v="0"/>
    <x v="1"/>
    <x v="0"/>
    <n v="-0.12"/>
    <s v="EPMELPteg"/>
    <s v="JMCKAY"/>
    <s v="FT - CAND - EGSC - EA"/>
    <x v="1"/>
    <x v="8"/>
    <s v="VD9354.1"/>
    <d v="2002-04-01T00:00:00"/>
  </r>
  <r>
    <x v="1"/>
    <x v="1"/>
    <x v="1"/>
    <x v="24"/>
    <n v="30000"/>
    <n v="1326745"/>
    <d v="2001-06-01T09:18:20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KURTISWOOD"/>
    <s v="PMIMS"/>
    <s v="ENA - IM MKT Central CG"/>
    <x v="8"/>
    <x v="1"/>
    <n v="824784"/>
    <d v="2001-06-02T21:00:00"/>
  </r>
  <r>
    <x v="1"/>
    <x v="1"/>
    <x v="1"/>
    <x v="24"/>
    <n v="15000"/>
    <n v="1326746"/>
    <d v="2001-06-01T09:18:21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TOMSAX01"/>
    <s v="KSTEVEN"/>
    <s v="ENA-IM Mid Central South"/>
    <x v="8"/>
    <x v="1"/>
    <n v="824804"/>
    <d v="2001-06-02T21:00:00"/>
  </r>
  <r>
    <x v="1"/>
    <x v="1"/>
    <x v="0"/>
    <x v="1"/>
    <n v="310000"/>
    <n v="1326747"/>
    <d v="2001-06-01T09:18:23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AQUILA1002"/>
    <s v="JARNOLD"/>
    <s v="NG-Price"/>
    <x v="1"/>
    <x v="1"/>
    <s v="VD9358.1"/>
    <d v="2001-07-01T21:00:00"/>
  </r>
  <r>
    <x v="1"/>
    <x v="1"/>
    <x v="1"/>
    <x v="24"/>
    <n v="30000"/>
    <n v="1326748"/>
    <d v="2001-06-01T09:18:25"/>
    <s v="Mirant Americas Energy Marketing, L.P."/>
    <x v="0"/>
    <x v="0"/>
    <x v="0"/>
    <x v="1"/>
    <s v="US Gas Phy Fwd Firm &lt; or = 1Mo "/>
    <s v="US Gas Phy       Chi Peoples             02-04Jun01      USD/MM"/>
    <n v="10000"/>
    <m/>
    <x v="0"/>
    <x v="1"/>
    <x v="0"/>
    <n v="3.7025000000000001"/>
    <s v="dkt00001"/>
    <s v="PMIMS"/>
    <s v="ENA - IM MKT Central CG"/>
    <x v="8"/>
    <x v="1"/>
    <n v="824805"/>
    <d v="2001-06-02T21:00:00"/>
  </r>
  <r>
    <x v="1"/>
    <x v="1"/>
    <x v="0"/>
    <x v="1"/>
    <n v="310000"/>
    <n v="1326750"/>
    <d v="2001-06-01T09:18:27"/>
    <s v="Phibro Inc."/>
    <x v="0"/>
    <x v="0"/>
    <x v="0"/>
    <x v="1"/>
    <s v="US Gas Fin BasisSwap"/>
    <s v="US Gas Basis     EP SanJuan              Jul01           USD/MM"/>
    <m/>
    <n v="10000"/>
    <x v="0"/>
    <x v="1"/>
    <x v="0"/>
    <n v="-0.72"/>
    <s v="MACGROIN"/>
    <s v="MSANCH2"/>
    <s v="GD-New-Jr"/>
    <x v="1"/>
    <x v="1"/>
    <s v="VD9359.1"/>
    <d v="2001-07-01T21:00:00"/>
  </r>
  <r>
    <x v="1"/>
    <x v="1"/>
    <x v="1"/>
    <x v="24"/>
    <n v="15000"/>
    <n v="1326749"/>
    <d v="2001-06-01T09:18:27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50000000000001"/>
    <s v="DMCPHERSON"/>
    <s v="KSTEVEN"/>
    <s v="ENA-IM Mid Central South"/>
    <x v="8"/>
    <x v="1"/>
    <n v="824825"/>
    <d v="2001-06-02T21:00:00"/>
  </r>
  <r>
    <x v="1"/>
    <x v="1"/>
    <x v="1"/>
    <x v="24"/>
    <n v="15000"/>
    <n v="1326751"/>
    <d v="2001-06-01T09:18:28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pces5038"/>
    <s v="SPEREIR"/>
    <s v="ENA-IM NE GULF3"/>
    <x v="8"/>
    <x v="1"/>
    <n v="824824"/>
    <d v="2001-06-02T21:00:00"/>
  </r>
  <r>
    <x v="1"/>
    <x v="4"/>
    <x v="0"/>
    <x v="0"/>
    <n v="50000"/>
    <n v="1326752"/>
    <d v="2001-06-01T09:18:2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66"/>
    <d v="2001-07-01T00:00:00"/>
  </r>
  <r>
    <x v="1"/>
    <x v="1"/>
    <x v="1"/>
    <x v="24"/>
    <n v="12456"/>
    <n v="1326753"/>
    <d v="2001-06-01T09:18:30"/>
    <s v="FirstEnergy Services Corp."/>
    <x v="0"/>
    <x v="0"/>
    <x v="0"/>
    <x v="1"/>
    <s v="US Gas Phy Fwd Firm &lt; or = 1Mo "/>
    <s v="US Gas Phy       NGPL NICOR              02-04Jun01      USD/MM"/>
    <n v="4152"/>
    <m/>
    <x v="0"/>
    <x v="1"/>
    <x v="0"/>
    <n v="3.7225000000000001"/>
    <s v="JONEYSSEN"/>
    <s v="PMIMS"/>
    <s v="ENA - IM MKT Central CG"/>
    <x v="8"/>
    <x v="1"/>
    <n v="824844"/>
    <d v="2001-06-02T21:00:00"/>
  </r>
  <r>
    <x v="1"/>
    <x v="1"/>
    <x v="1"/>
    <x v="24"/>
    <n v="15000"/>
    <n v="1326755"/>
    <d v="2001-06-01T09:18:36"/>
    <s v="BP Energy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Lutzchris"/>
    <s v="JWILLI13"/>
    <s v="ENA - IM Mkt Central MICH"/>
    <x v="8"/>
    <x v="1"/>
    <n v="824864"/>
    <d v="2001-06-02T21:00:00"/>
  </r>
  <r>
    <x v="1"/>
    <x v="1"/>
    <x v="1"/>
    <x v="24"/>
    <n v="1308"/>
    <n v="1326756"/>
    <d v="2001-06-01T09:18:37"/>
    <s v="EnergyUSA-TPC Corp."/>
    <x v="0"/>
    <x v="0"/>
    <x v="0"/>
    <x v="1"/>
    <s v="US Gas Phy Fwd Firm &lt; or = 1Mo "/>
    <s v="US Gas Phy       Chi Peoples             02-04Jun01      USD/MM"/>
    <m/>
    <n v="436"/>
    <x v="0"/>
    <x v="1"/>
    <x v="0"/>
    <n v="3.7124999999999999"/>
    <s v="scallender"/>
    <s v="PMIMS"/>
    <s v="ENA - IM MKT Central CG"/>
    <x v="8"/>
    <x v="1"/>
    <n v="824865"/>
    <d v="2001-06-02T21:00:00"/>
  </r>
  <r>
    <x v="1"/>
    <x v="1"/>
    <x v="1"/>
    <x v="24"/>
    <n v="3000"/>
    <n v="1326757"/>
    <d v="2001-06-01T09:18:38"/>
    <s v="PG&amp;E Energy Trading-Gas Corporation"/>
    <x v="0"/>
    <x v="0"/>
    <x v="0"/>
    <x v="1"/>
    <s v="US Gas Phy Fwd Firm &lt; or = 1Mo "/>
    <s v="US Gas Phy       COL Onshore             02-04Jun01      USD/MM"/>
    <m/>
    <n v="1000"/>
    <x v="0"/>
    <x v="1"/>
    <x v="0"/>
    <n v="3.6349999999999998"/>
    <s v="jonivesela"/>
    <s v="SPEREIR"/>
    <s v="ENA-IM NE GULF2"/>
    <x v="8"/>
    <x v="1"/>
    <n v="824866"/>
    <d v="2001-06-02T21:00:00"/>
  </r>
  <r>
    <x v="1"/>
    <x v="1"/>
    <x v="0"/>
    <x v="5"/>
    <n v="290000"/>
    <n v="1326758"/>
    <d v="2001-06-01T09:18:4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EPMELPctk"/>
    <s v="PKEAVEY"/>
    <s v="G-DAILY-EST"/>
    <x v="1"/>
    <x v="1"/>
    <s v="VD9365.1"/>
    <d v="2001-06-02T21:00:00"/>
  </r>
  <r>
    <x v="1"/>
    <x v="1"/>
    <x v="1"/>
    <x v="24"/>
    <n v="14100"/>
    <n v="1326759"/>
    <d v="2001-06-01T09:18:44"/>
    <s v="TransCanada Gas Services Inc."/>
    <x v="0"/>
    <x v="0"/>
    <x v="0"/>
    <x v="1"/>
    <s v="US Gas Phy Fwd Firm &lt; or = 1Mo "/>
    <s v="US Gas Phy       TENN 500                02-04Jun01      USD/MM"/>
    <m/>
    <n v="4700"/>
    <x v="0"/>
    <x v="1"/>
    <x v="0"/>
    <n v="3.59"/>
    <s v="robmacinc"/>
    <s v="SNEAL"/>
    <s v="ENA-IM NE GULF3"/>
    <x v="8"/>
    <x v="1"/>
    <n v="824884"/>
    <d v="2001-06-02T21:00:00"/>
  </r>
  <r>
    <x v="0"/>
    <x v="1"/>
    <x v="1"/>
    <x v="24"/>
    <n v="15000"/>
    <n v="1326760"/>
    <d v="2001-06-01T09:18:46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jromita73"/>
    <s v="CCLARK5"/>
    <s v="EC - IM Canada BC"/>
    <x v="8"/>
    <x v="8"/>
    <n v="824885"/>
    <d v="2001-06-02T21:00:00"/>
  </r>
  <r>
    <x v="1"/>
    <x v="1"/>
    <x v="0"/>
    <x v="27"/>
    <n v="67410"/>
    <n v="1326761"/>
    <d v="2001-06-01T09:18:46"/>
    <s v="WPS Energy Services, Inc."/>
    <x v="0"/>
    <x v="0"/>
    <x v="0"/>
    <x v="1"/>
    <s v="US Gas Fin BasisSwap"/>
    <s v="US Gas Basis     GD/M Mich Con           Apr-Oct02       USD/MM"/>
    <m/>
    <n v="315"/>
    <x v="0"/>
    <x v="1"/>
    <x v="0"/>
    <n v="0.14499999999999999"/>
    <s v="PATRICK22"/>
    <s v="GSTOREY"/>
    <s v="FT-ONTARIO"/>
    <x v="1"/>
    <x v="1"/>
    <s v="VD9364.1"/>
    <d v="2002-04-01T00:00:00"/>
  </r>
  <r>
    <x v="1"/>
    <x v="2"/>
    <x v="1"/>
    <x v="23"/>
    <n v="3100"/>
    <n v="1326762"/>
    <d v="2001-06-01T09:18:50"/>
    <s v="Williams Energy Marketing &amp; Trading Company"/>
    <x v="0"/>
    <x v="0"/>
    <x v="0"/>
    <x v="2"/>
    <s v="US East Power Phy Fwd Firm"/>
    <s v="US Pwr Phy Firm  TVA Peak                Jul-Aug02       USD/MWh"/>
    <n v="50"/>
    <m/>
    <x v="0"/>
    <x v="2"/>
    <x v="0"/>
    <n v="70.25"/>
    <s v="jheinecke1"/>
    <s v="JKING6"/>
    <s v="LT-SERC"/>
    <x v="7"/>
    <x v="7"/>
    <n v="629498.1"/>
    <d v="2002-07-01T14:25:00"/>
  </r>
  <r>
    <x v="1"/>
    <x v="1"/>
    <x v="0"/>
    <x v="5"/>
    <n v="290000"/>
    <n v="1326763"/>
    <d v="2001-06-01T09:18:5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5"/>
    <s v="EPMELPctk"/>
    <s v="PKEAVEY"/>
    <s v="G-DAILY-EST"/>
    <x v="1"/>
    <x v="1"/>
    <s v="VD9370.1"/>
    <d v="2001-06-02T21:00:00"/>
  </r>
  <r>
    <x v="1"/>
    <x v="1"/>
    <x v="1"/>
    <x v="24"/>
    <n v="19650"/>
    <n v="1326764"/>
    <d v="2001-06-01T09:18:53"/>
    <s v="BP Energy Company"/>
    <x v="0"/>
    <x v="0"/>
    <x v="0"/>
    <x v="1"/>
    <s v="US Gas Phy Fwd Firm &lt; or = 1Mo "/>
    <s v="US Gas Phy       COL Onshore             02-04Jun01      USD/MM"/>
    <m/>
    <n v="6550"/>
    <x v="0"/>
    <x v="1"/>
    <x v="0"/>
    <n v="3.6349999999999998"/>
    <s v="LONGERLL"/>
    <s v="SPEREIR"/>
    <s v="ENA-IM NE GULF2"/>
    <x v="8"/>
    <x v="1"/>
    <n v="824904"/>
    <d v="2001-06-02T21:00:00"/>
  </r>
  <r>
    <x v="0"/>
    <x v="1"/>
    <x v="1"/>
    <x v="24"/>
    <n v="15000"/>
    <n v="1326765"/>
    <d v="2001-06-01T09:18:54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8"/>
    <s v="jromita73"/>
    <s v="CCLARK5"/>
    <s v="EC - IM Canada BC"/>
    <x v="8"/>
    <x v="8"/>
    <n v="824905"/>
    <d v="2001-06-02T21:00:00"/>
  </r>
  <r>
    <x v="1"/>
    <x v="2"/>
    <x v="0"/>
    <x v="0"/>
    <n v="50"/>
    <n v="1326766"/>
    <d v="2001-06-01T09:19:0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"/>
    <s v="jjohnson"/>
    <s v="GGUPTA"/>
    <s v="ST-New England"/>
    <x v="7"/>
    <x v="1"/>
    <n v="629499.1"/>
    <d v="2001-06-04T21:00:00"/>
  </r>
  <r>
    <x v="1"/>
    <x v="1"/>
    <x v="1"/>
    <x v="24"/>
    <n v="15000"/>
    <n v="1326769"/>
    <d v="2001-06-01T09:19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jeffwelch"/>
    <s v="KSTEVEN"/>
    <s v="ENA-IM Mid Central South"/>
    <x v="8"/>
    <x v="1"/>
    <n v="824908"/>
    <d v="2001-06-02T21:00:00"/>
  </r>
  <r>
    <x v="1"/>
    <x v="1"/>
    <x v="1"/>
    <x v="24"/>
    <n v="15000"/>
    <n v="1326767"/>
    <d v="2001-06-01T09:19:1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MHOMESTEAD"/>
    <s v="KSTEVEN"/>
    <s v="ENA-IM Mid Central South"/>
    <x v="8"/>
    <x v="1"/>
    <n v="824907"/>
    <d v="2001-06-02T21:00:00"/>
  </r>
  <r>
    <x v="1"/>
    <x v="1"/>
    <x v="1"/>
    <x v="24"/>
    <n v="15000"/>
    <n v="1326770"/>
    <d v="2001-06-01T09:19:15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09"/>
    <d v="2001-06-02T21:00:00"/>
  </r>
  <r>
    <x v="0"/>
    <x v="1"/>
    <x v="1"/>
    <x v="1"/>
    <n v="310000"/>
    <n v="1326772"/>
    <d v="2001-06-01T09:19:18"/>
    <s v="PG&amp;E Energy Trading, Canada Corporation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1"/>
    <s v="POWELLCO"/>
    <s v="GSTOREY"/>
    <s v="ENA - IM Ontario"/>
    <x v="8"/>
    <x v="1"/>
    <s v="VD9373.1 / 824914"/>
    <d v="2001-07-01T21:00:00"/>
  </r>
  <r>
    <x v="1"/>
    <x v="1"/>
    <x v="1"/>
    <x v="24"/>
    <n v="15000"/>
    <n v="1326771"/>
    <d v="2001-06-01T09:19:18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MHOMESTEAD"/>
    <s v="KSTEVEN"/>
    <s v="ENA-IM Mid Central South"/>
    <x v="8"/>
    <x v="1"/>
    <n v="824910"/>
    <d v="2001-06-02T21:00:00"/>
  </r>
  <r>
    <x v="1"/>
    <x v="1"/>
    <x v="1"/>
    <x v="24"/>
    <n v="30000"/>
    <n v="1326773"/>
    <d v="2001-06-01T09:19:21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MIDCONT1"/>
    <s v="PMIMS"/>
    <s v="ENA - IM MKT Central CG"/>
    <x v="8"/>
    <x v="1"/>
    <n v="824911"/>
    <d v="2001-06-02T21:00:00"/>
  </r>
  <r>
    <x v="1"/>
    <x v="1"/>
    <x v="1"/>
    <x v="24"/>
    <n v="15000"/>
    <n v="1326774"/>
    <d v="2001-06-01T09:19:2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jeffwelch"/>
    <s v="KSTEVEN"/>
    <s v="ENA-IM Mid Central South"/>
    <x v="8"/>
    <x v="1"/>
    <n v="824912"/>
    <d v="2001-06-02T21:00:00"/>
  </r>
  <r>
    <x v="1"/>
    <x v="1"/>
    <x v="1"/>
    <x v="24"/>
    <n v="15000"/>
    <n v="1326775"/>
    <d v="2001-06-01T09:19:25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schottbt"/>
    <s v="KSTEVEN"/>
    <s v="ENA-IM Mid Central South"/>
    <x v="8"/>
    <x v="1"/>
    <n v="824913"/>
    <d v="2001-06-02T21:00:00"/>
  </r>
  <r>
    <x v="1"/>
    <x v="1"/>
    <x v="1"/>
    <x v="24"/>
    <n v="15000"/>
    <n v="1326776"/>
    <d v="2001-06-01T09:19:27"/>
    <s v="Cinergy Marketing &amp; Trading, LLC"/>
    <x v="0"/>
    <x v="0"/>
    <x v="0"/>
    <x v="1"/>
    <s v="US Gas Phy Fwd Firm &lt; or = 1Mo "/>
    <s v="US Gas Phy       TETCO STX               02-04Jun01      USD/MM"/>
    <m/>
    <n v="5000"/>
    <x v="0"/>
    <x v="1"/>
    <x v="0"/>
    <n v="3.5"/>
    <s v="BYASSEEL"/>
    <s v="SPEREIR"/>
    <s v="ENA-IM NE GULF3"/>
    <x v="8"/>
    <x v="1"/>
    <n v="824916"/>
    <d v="2001-06-02T21:00:00"/>
  </r>
  <r>
    <x v="0"/>
    <x v="1"/>
    <x v="1"/>
    <x v="9"/>
    <n v="4575000"/>
    <n v="1326777"/>
    <d v="2001-06-01T09:19:30"/>
    <s v="Duke Energy International Trading and Marketing (UK) Limited"/>
    <x v="0"/>
    <x v="0"/>
    <x v="0"/>
    <x v="1"/>
    <s v="BEL Gas Phy Fwd Zee HUB"/>
    <s v="BEL Gas Phy      ZEE HUB                 Apr-Sep03       p/th"/>
    <n v="25000"/>
    <m/>
    <x v="0"/>
    <x v="5"/>
    <x v="3"/>
    <n v="20.350000000000001"/>
    <s v="PRBEYNON"/>
    <s v="DFURNER"/>
    <s v="Continental Gas Book"/>
    <x v="4"/>
    <x v="3"/>
    <n v="105963"/>
    <d v="2003-04-01T00:00:00"/>
  </r>
  <r>
    <x v="1"/>
    <x v="4"/>
    <x v="0"/>
    <x v="0"/>
    <n v="50000"/>
    <n v="1326778"/>
    <d v="2001-06-01T09:19:32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4"/>
    <s v="rsrsrsrs"/>
    <s v="GWHALLE"/>
    <s v="WTI-GW-NXC1"/>
    <x v="5"/>
    <x v="1"/>
    <n v="111769"/>
    <d v="2001-07-01T00:00:00"/>
  </r>
  <r>
    <x v="1"/>
    <x v="1"/>
    <x v="1"/>
    <x v="24"/>
    <n v="30000"/>
    <n v="1326780"/>
    <d v="2001-06-01T09:19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KURTISWOOD"/>
    <s v="PMIMS"/>
    <s v="ENA - IM MKT Central CG"/>
    <x v="8"/>
    <x v="1"/>
    <n v="824918"/>
    <d v="2001-06-02T21:00:00"/>
  </r>
  <r>
    <x v="1"/>
    <x v="1"/>
    <x v="1"/>
    <x v="24"/>
    <n v="6600"/>
    <n v="1326779"/>
    <d v="2001-06-01T09:19:39"/>
    <s v="Tenaska Marketing Ventures"/>
    <x v="0"/>
    <x v="0"/>
    <x v="0"/>
    <x v="1"/>
    <s v="US Gas Phy Fwd Firm &lt; or = 1Mo "/>
    <s v="US Gas Phy       NGPL Midcont            02-04Jun01      USD/MM"/>
    <m/>
    <n v="2200"/>
    <x v="0"/>
    <x v="1"/>
    <x v="0"/>
    <n v="3.5175000000000001"/>
    <s v="TMVTMD02"/>
    <s v="KSTEVEN"/>
    <s v="ENA-IM Mid Central South"/>
    <x v="8"/>
    <x v="1"/>
    <n v="824917"/>
    <d v="2001-06-02T21:00:00"/>
  </r>
  <r>
    <x v="0"/>
    <x v="1"/>
    <x v="1"/>
    <x v="8"/>
    <n v="2300000"/>
    <n v="1326781"/>
    <d v="2001-06-01T09:19:40"/>
    <s v="Duke Energy International Trading and Marketing (UK) Limited"/>
    <x v="0"/>
    <x v="0"/>
    <x v="0"/>
    <x v="1"/>
    <s v="BEL Gas Phy Fwd Zee HUB"/>
    <s v="BEL Gas Phy      ZEE HUB                 Oct-Dec03       p/th"/>
    <n v="25000"/>
    <m/>
    <x v="0"/>
    <x v="5"/>
    <x v="3"/>
    <n v="21.8"/>
    <s v="PRBEYNON"/>
    <s v="DFURNER"/>
    <s v="Continental Gas Book"/>
    <x v="4"/>
    <x v="3"/>
    <n v="105965"/>
    <d v="2003-10-01T21:00:00"/>
  </r>
  <r>
    <x v="1"/>
    <x v="2"/>
    <x v="1"/>
    <x v="22"/>
    <n v="3050"/>
    <n v="1326782"/>
    <d v="2001-06-01T09:19:42"/>
    <s v="Reliant Energy Services, Inc."/>
    <x v="0"/>
    <x v="0"/>
    <x v="0"/>
    <x v="2"/>
    <s v="US East Power Phy Fwd Firm"/>
    <s v="US Pwr Phy Firm  Cinergy Peak            Mar-Apr02       USD/MWh"/>
    <m/>
    <n v="50"/>
    <x v="0"/>
    <x v="2"/>
    <x v="0"/>
    <n v="34.5"/>
    <s v="smarland"/>
    <s v="FSTURM"/>
    <s v="LT-SERC"/>
    <x v="7"/>
    <x v="7"/>
    <n v="629501.1"/>
    <d v="2002-03-01T14:25:00"/>
  </r>
  <r>
    <x v="0"/>
    <x v="0"/>
    <x v="0"/>
    <x v="0"/>
    <n v="2"/>
    <n v="1326783"/>
    <d v="2001-06-01T09:19:4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marknunn1"/>
    <s v="BMARCHAN"/>
    <s v="Enron Metals Trading System"/>
    <x v="0"/>
    <x v="0"/>
    <n v="2163959"/>
    <m/>
  </r>
  <r>
    <x v="1"/>
    <x v="1"/>
    <x v="1"/>
    <x v="24"/>
    <n v="15000"/>
    <n v="1326784"/>
    <d v="2001-06-01T09:19:46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19"/>
    <d v="2001-06-02T21:00:00"/>
  </r>
  <r>
    <x v="1"/>
    <x v="1"/>
    <x v="1"/>
    <x v="24"/>
    <n v="2580"/>
    <n v="1326785"/>
    <d v="2001-06-01T09:19:53"/>
    <s v="Cook Inlet Energy Supply L.L.C."/>
    <x v="0"/>
    <x v="0"/>
    <x v="0"/>
    <x v="1"/>
    <s v="US Gas Phy Fwd Firm &lt; or = 1Mo "/>
    <s v="US Gas Phy       TENN Z-0                02-04Jun01      USD/MM"/>
    <m/>
    <n v="860"/>
    <x v="0"/>
    <x v="1"/>
    <x v="0"/>
    <n v="3.585"/>
    <s v="EASTDESK7"/>
    <s v="SNEAL"/>
    <s v="ENA-IM NE GULF3"/>
    <x v="8"/>
    <x v="1"/>
    <n v="824920"/>
    <d v="2001-06-02T21:00:00"/>
  </r>
  <r>
    <x v="1"/>
    <x v="1"/>
    <x v="1"/>
    <x v="24"/>
    <n v="4005"/>
    <n v="1326786"/>
    <d v="2001-06-01T09:19:54"/>
    <s v="AEP Energy Services, Inc."/>
    <x v="0"/>
    <x v="0"/>
    <x v="0"/>
    <x v="1"/>
    <s v="US Gas Phy Fwd Firm &lt; or = 1Mo "/>
    <s v="US Gas Phy       NNG Demarc              02-04Jun01      USD/MM"/>
    <m/>
    <n v="1335"/>
    <x v="0"/>
    <x v="1"/>
    <x v="0"/>
    <n v="3.5225"/>
    <s v="aepes208"/>
    <s v="KSTEVEN"/>
    <s v="ENA-IM Mid Central South"/>
    <x v="8"/>
    <x v="1"/>
    <n v="824922"/>
    <d v="2001-06-02T21:00:00"/>
  </r>
  <r>
    <x v="1"/>
    <x v="1"/>
    <x v="1"/>
    <x v="24"/>
    <n v="15000"/>
    <n v="1326787"/>
    <d v="2001-06-01T09:19:55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21"/>
    <d v="2001-06-02T21:00:00"/>
  </r>
  <r>
    <x v="1"/>
    <x v="1"/>
    <x v="1"/>
    <x v="24"/>
    <n v="15000"/>
    <n v="1326788"/>
    <d v="2001-06-01T09:19:56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BIGDADDY"/>
    <s v="KSTEVEN"/>
    <s v="ENA-IM Mid Central South"/>
    <x v="8"/>
    <x v="1"/>
    <n v="824923"/>
    <d v="2001-06-02T21:00:00"/>
  </r>
  <r>
    <x v="1"/>
    <x v="2"/>
    <x v="1"/>
    <x v="19"/>
    <n v="200"/>
    <n v="1326789"/>
    <d v="2001-06-01T09:19:57"/>
    <s v="Cargill-Alliant, LLC"/>
    <x v="0"/>
    <x v="0"/>
    <x v="0"/>
    <x v="2"/>
    <s v="US East Power Phy Fwd Firm"/>
    <s v="US Pwr Phy Firm  PJM-W Peak              05-08Jun01      USD/MWh"/>
    <m/>
    <n v="50"/>
    <x v="0"/>
    <x v="2"/>
    <x v="0"/>
    <n v="27"/>
    <s v="TOOLEDAV"/>
    <s v="JQUENET"/>
    <s v="ST-PJM"/>
    <x v="7"/>
    <x v="7"/>
    <n v="629503.1"/>
    <d v="2001-06-05T21:00:00"/>
  </r>
  <r>
    <x v="1"/>
    <x v="1"/>
    <x v="1"/>
    <x v="24"/>
    <n v="15000"/>
    <n v="1326790"/>
    <d v="2001-06-01T09:20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BIGDADDY"/>
    <s v="KSTEVEN"/>
    <s v="ENA-IM Mid Central South"/>
    <x v="8"/>
    <x v="1"/>
    <n v="824924"/>
    <d v="2001-06-02T21:00:00"/>
  </r>
  <r>
    <x v="1"/>
    <x v="1"/>
    <x v="1"/>
    <x v="24"/>
    <n v="15000"/>
    <n v="1326791"/>
    <d v="2001-06-01T09:20:0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1"/>
    <s v="HEATHERW"/>
    <s v="MLENHAR"/>
    <s v="ENA - IM West"/>
    <x v="8"/>
    <x v="1"/>
    <n v="824925"/>
    <d v="2001-06-02T21:00:00"/>
  </r>
  <r>
    <x v="1"/>
    <x v="1"/>
    <x v="1"/>
    <x v="24"/>
    <n v="15000"/>
    <n v="1326792"/>
    <d v="2001-06-01T09:20:03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926"/>
    <d v="2001-06-02T21:00:00"/>
  </r>
  <r>
    <x v="1"/>
    <x v="1"/>
    <x v="1"/>
    <x v="24"/>
    <n v="15000"/>
    <n v="1326793"/>
    <d v="2001-06-01T09:20:0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28"/>
    <d v="2001-06-02T21:00:00"/>
  </r>
  <r>
    <x v="1"/>
    <x v="1"/>
    <x v="1"/>
    <x v="24"/>
    <n v="15000"/>
    <n v="1326794"/>
    <d v="2001-06-01T09:20:0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BIGDADDY"/>
    <s v="KSTEVEN"/>
    <s v="ENA-IM Mid Central South"/>
    <x v="8"/>
    <x v="1"/>
    <n v="824929"/>
    <d v="2001-06-02T21:00:00"/>
  </r>
  <r>
    <x v="1"/>
    <x v="1"/>
    <x v="1"/>
    <x v="24"/>
    <n v="300"/>
    <n v="1326795"/>
    <d v="2001-06-01T09:20:09"/>
    <s v="Petrocom Energy Group Limited"/>
    <x v="0"/>
    <x v="0"/>
    <x v="0"/>
    <x v="1"/>
    <s v="US Gas Phy Fwd Firm &lt; or = 1Mo "/>
    <s v="US Gas Phy       ANR SE Trans            02-04Jun01      USD/MM"/>
    <n v="100"/>
    <m/>
    <x v="0"/>
    <x v="1"/>
    <x v="0"/>
    <n v="3.55"/>
    <s v="dandukes"/>
    <s v="TDONOHO"/>
    <s v="ENA - IM Central Gulf"/>
    <x v="8"/>
    <x v="1"/>
    <n v="824930"/>
    <d v="2001-06-02T21:00:00"/>
  </r>
  <r>
    <x v="1"/>
    <x v="1"/>
    <x v="1"/>
    <x v="24"/>
    <n v="15000"/>
    <n v="1326796"/>
    <d v="2001-06-01T09:20:10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31"/>
    <d v="2001-06-02T21:00:00"/>
  </r>
  <r>
    <x v="1"/>
    <x v="1"/>
    <x v="0"/>
    <x v="5"/>
    <n v="290000"/>
    <n v="1326797"/>
    <d v="2001-06-01T09:20:15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850000000000001"/>
    <s v="BERRYJOE1"/>
    <s v="RGAY"/>
    <s v="West-Keystone"/>
    <x v="1"/>
    <x v="1"/>
    <s v="VD9400.1"/>
    <d v="2001-06-02T21:00:00"/>
  </r>
  <r>
    <x v="1"/>
    <x v="1"/>
    <x v="1"/>
    <x v="24"/>
    <n v="15000"/>
    <n v="1326798"/>
    <d v="2001-06-01T09:20:1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175000000000001"/>
    <s v="schwalbach"/>
    <s v="KSTEVEN"/>
    <s v="ENA-IM Mid Central South"/>
    <x v="8"/>
    <x v="1"/>
    <n v="824932"/>
    <d v="2001-06-02T21:00:00"/>
  </r>
  <r>
    <x v="1"/>
    <x v="1"/>
    <x v="1"/>
    <x v="24"/>
    <n v="13500"/>
    <n v="1326799"/>
    <d v="2001-06-01T09:20:17"/>
    <s v="Sprague Energy Corp."/>
    <x v="0"/>
    <x v="0"/>
    <x v="0"/>
    <x v="1"/>
    <s v="US Gas Phy Fwd Firm &lt; or = 1Mo "/>
    <s v="US Gas Phy       TranscoZ6NNY            02-04Jun01      USD/MM"/>
    <m/>
    <n v="4500"/>
    <x v="0"/>
    <x v="1"/>
    <x v="0"/>
    <n v="3.91"/>
    <s v="RICHARDCOC"/>
    <s v="VPIMENOV"/>
    <s v="ENA-IM ME NEW YORK"/>
    <x v="8"/>
    <x v="1"/>
    <n v="824933"/>
    <d v="2001-06-02T21:00:00"/>
  </r>
  <r>
    <x v="0"/>
    <x v="1"/>
    <x v="1"/>
    <x v="24"/>
    <n v="30000"/>
    <n v="1326801"/>
    <d v="2001-06-01T09:20:20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read2000"/>
    <s v="MCUILLA"/>
    <s v="ENA - IM Ontario"/>
    <x v="8"/>
    <x v="1"/>
    <n v="824936"/>
    <d v="2001-06-02T21:00:00"/>
  </r>
  <r>
    <x v="1"/>
    <x v="1"/>
    <x v="1"/>
    <x v="24"/>
    <n v="15000"/>
    <n v="1326800"/>
    <d v="2001-06-01T09:20:20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935"/>
    <d v="2001-06-02T21:00:00"/>
  </r>
  <r>
    <x v="1"/>
    <x v="1"/>
    <x v="1"/>
    <x v="24"/>
    <n v="22056"/>
    <n v="1326803"/>
    <d v="2001-06-01T09:20:24"/>
    <s v="Hess Energy Services Company, LLC"/>
    <x v="0"/>
    <x v="0"/>
    <x v="0"/>
    <x v="1"/>
    <s v="US Gas Phy Fwd Firm &lt; or = 1Mo "/>
    <s v="US Gas Phy       NGPL LA Pool            02-04Jun01      USD/MM"/>
    <n v="7352"/>
    <m/>
    <x v="0"/>
    <x v="1"/>
    <x v="0"/>
    <n v="3.6349999999999998"/>
    <s v="tomkurtz"/>
    <s v="TDONOHO"/>
    <s v="ENA - IM Central Gulf"/>
    <x v="8"/>
    <x v="1"/>
    <n v="824937"/>
    <d v="2001-06-02T21:00:00"/>
  </r>
  <r>
    <x v="1"/>
    <x v="1"/>
    <x v="1"/>
    <x v="24"/>
    <n v="9930"/>
    <n v="1326804"/>
    <d v="2001-06-01T09:20:25"/>
    <s v="ONEOK Energy Marketing and Trading Company, L.P."/>
    <x v="0"/>
    <x v="0"/>
    <x v="0"/>
    <x v="1"/>
    <s v="US Gas Phy Fwd Firm &lt; or = 1Mo "/>
    <s v="US Gas Phy       NGPL NICOR              02-04Jun01      USD/MM"/>
    <m/>
    <n v="3310"/>
    <x v="0"/>
    <x v="1"/>
    <x v="0"/>
    <n v="3.7275"/>
    <s v="KURTISWOOD"/>
    <s v="PMIMS"/>
    <s v="ENA - IM MKT Central CG"/>
    <x v="8"/>
    <x v="1"/>
    <n v="824938"/>
    <d v="2001-06-02T21:00:00"/>
  </r>
  <r>
    <x v="1"/>
    <x v="1"/>
    <x v="1"/>
    <x v="24"/>
    <n v="15000"/>
    <n v="1326805"/>
    <d v="2001-06-01T09:20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940"/>
    <d v="2001-06-02T21:00:00"/>
  </r>
  <r>
    <x v="1"/>
    <x v="1"/>
    <x v="1"/>
    <x v="24"/>
    <n v="15000"/>
    <n v="1326806"/>
    <d v="2001-06-01T09:20:28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3.95"/>
    <s v="aepes224"/>
    <s v="VPIMENOV"/>
    <s v="ENA-IM ME NEW YORK"/>
    <x v="8"/>
    <x v="1"/>
    <n v="824941"/>
    <d v="2001-06-02T21:00:00"/>
  </r>
  <r>
    <x v="0"/>
    <x v="1"/>
    <x v="1"/>
    <x v="24"/>
    <n v="14670"/>
    <n v="1326807"/>
    <d v="2001-06-01T09:20:29"/>
    <s v="Dynegy Canada Inc."/>
    <x v="0"/>
    <x v="0"/>
    <x v="0"/>
    <x v="1"/>
    <s v="CAN Gas Phy Fwd Firm East &lt; or = 1Mo"/>
    <s v="CAN Gas Phy      Dawn                    02-04Jun01      USD/MM"/>
    <n v="4890"/>
    <m/>
    <x v="0"/>
    <x v="1"/>
    <x v="0"/>
    <n v="3.91"/>
    <s v="DAROOKIE"/>
    <s v="MCUILLA"/>
    <s v="ENA - IM Ontario"/>
    <x v="8"/>
    <x v="1"/>
    <n v="824943"/>
    <d v="2001-06-02T21:00:00"/>
  </r>
  <r>
    <x v="1"/>
    <x v="1"/>
    <x v="1"/>
    <x v="24"/>
    <n v="3000"/>
    <n v="1326808"/>
    <d v="2001-06-01T09:20:29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350000000000001"/>
    <s v="redwood1"/>
    <s v="KSTEVEN"/>
    <s v="ENA-IM Mid Central South"/>
    <x v="8"/>
    <x v="1"/>
    <n v="824942"/>
    <d v="2001-06-02T21:00:00"/>
  </r>
  <r>
    <x v="1"/>
    <x v="1"/>
    <x v="1"/>
    <x v="24"/>
    <n v="2307"/>
    <n v="1326809"/>
    <d v="2001-06-01T09:20:40"/>
    <s v="Anadarko Energy Services Company"/>
    <x v="0"/>
    <x v="0"/>
    <x v="0"/>
    <x v="1"/>
    <s v="US Gas Phy Fwd Firm &lt; or = 1Mo "/>
    <s v="US Gas Phy       NGPL LA Pool            02-04Jun01      USD/MM"/>
    <n v="769"/>
    <m/>
    <x v="0"/>
    <x v="1"/>
    <x v="0"/>
    <n v="3.6349999999999998"/>
    <s v="ADM36335"/>
    <s v="TDONOHO"/>
    <s v="ENA - IM Central Gulf"/>
    <x v="8"/>
    <x v="1"/>
    <n v="824944"/>
    <d v="2001-06-02T21:00:00"/>
  </r>
  <r>
    <x v="1"/>
    <x v="1"/>
    <x v="0"/>
    <x v="7"/>
    <n v="600000"/>
    <n v="1326810"/>
    <d v="2001-06-01T09:20:43"/>
    <s v="Coral Energy Holding L.P."/>
    <x v="0"/>
    <x v="0"/>
    <x v="0"/>
    <x v="1"/>
    <s v="US Gas Fin Swap"/>
    <s v="US Gas Swap      Nymex                   Sep01           USD/MM"/>
    <n v="20000"/>
    <m/>
    <x v="0"/>
    <x v="1"/>
    <x v="0"/>
    <n v="3.9775"/>
    <s v="bhofman99"/>
    <s v="JARNOLD"/>
    <s v="NG-Price"/>
    <x v="1"/>
    <x v="1"/>
    <s v="VD9404.1"/>
    <d v="2001-09-01T21:00:00"/>
  </r>
  <r>
    <x v="1"/>
    <x v="1"/>
    <x v="1"/>
    <x v="24"/>
    <n v="12000"/>
    <n v="1326813"/>
    <d v="2001-06-01T09:20:44"/>
    <s v="Cargill Energy, a division of Cargill, Incorporated"/>
    <x v="0"/>
    <x v="0"/>
    <x v="0"/>
    <x v="1"/>
    <s v="US Gas Phy Fwd Firm &lt; or = 1Mo "/>
    <s v="US Gas Phy       NGPL Midcont            02-04Jun01      USD/MM"/>
    <n v="4000"/>
    <m/>
    <x v="0"/>
    <x v="1"/>
    <x v="0"/>
    <n v="3.5350000000000001"/>
    <s v="DMCPHERSON"/>
    <s v="KSTEVEN"/>
    <s v="ENA-IM Mid Central South"/>
    <x v="8"/>
    <x v="1"/>
    <n v="824945"/>
    <d v="2001-06-02T21:00:00"/>
  </r>
  <r>
    <x v="1"/>
    <x v="1"/>
    <x v="1"/>
    <x v="24"/>
    <n v="15000"/>
    <n v="1326814"/>
    <d v="2001-06-01T09:20:49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4946"/>
    <d v="2001-06-02T21:00:00"/>
  </r>
  <r>
    <x v="1"/>
    <x v="1"/>
    <x v="1"/>
    <x v="24"/>
    <n v="15000"/>
    <n v="1326815"/>
    <d v="2001-06-01T09:20:50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47"/>
    <d v="2001-06-02T21:00:00"/>
  </r>
  <r>
    <x v="1"/>
    <x v="1"/>
    <x v="1"/>
    <x v="24"/>
    <n v="30000"/>
    <n v="1326816"/>
    <d v="2001-06-01T09:20:5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4948"/>
    <d v="2001-06-02T21:00:00"/>
  </r>
  <r>
    <x v="0"/>
    <x v="1"/>
    <x v="1"/>
    <x v="24"/>
    <n v="30000"/>
    <n v="1326817"/>
    <d v="2001-06-01T09:20:56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949"/>
    <d v="2001-06-02T21:00:00"/>
  </r>
  <r>
    <x v="1"/>
    <x v="1"/>
    <x v="1"/>
    <x v="24"/>
    <n v="30000"/>
    <n v="1326818"/>
    <d v="2001-06-01T09:20:57"/>
    <s v="PanCanadian Energy Service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pces5126"/>
    <s v="SPEREIR"/>
    <s v="ENA-IM NE GULF2"/>
    <x v="8"/>
    <x v="1"/>
    <n v="824950"/>
    <d v="2001-06-02T21:00:00"/>
  </r>
  <r>
    <x v="1"/>
    <x v="1"/>
    <x v="1"/>
    <x v="24"/>
    <n v="15000"/>
    <n v="1326819"/>
    <d v="2001-06-01T09:21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951"/>
    <d v="2001-06-02T21:00:00"/>
  </r>
  <r>
    <x v="1"/>
    <x v="1"/>
    <x v="1"/>
    <x v="24"/>
    <n v="2790"/>
    <n v="1326820"/>
    <d v="2001-06-01T09:21:03"/>
    <s v="AEP Energy Services, Inc."/>
    <x v="0"/>
    <x v="0"/>
    <x v="0"/>
    <x v="1"/>
    <s v="US Gas Phy Fwd Firm &lt; or = 1Mo "/>
    <s v="US Gas Phy       NGPL Midcont            02-04Jun01      USD/MM"/>
    <n v="930"/>
    <m/>
    <x v="0"/>
    <x v="1"/>
    <x v="0"/>
    <n v="3.53"/>
    <s v="aepes208"/>
    <s v="KSTEVEN"/>
    <s v="ENA-IM Mid Central South"/>
    <x v="8"/>
    <x v="1"/>
    <n v="824952"/>
    <d v="2001-06-02T21:00:00"/>
  </r>
  <r>
    <x v="1"/>
    <x v="2"/>
    <x v="1"/>
    <x v="8"/>
    <n v="4600"/>
    <n v="1326821"/>
    <d v="2001-06-01T09:21:04"/>
    <s v="Calpine Energy Services, L.P."/>
    <x v="0"/>
    <x v="0"/>
    <x v="0"/>
    <x v="2"/>
    <s v="US East Power Phy Fwd Firm"/>
    <s v="US Pwr Phy Firm  NEPOOL Peak             Oct-Dec01       USD/MWh"/>
    <n v="50"/>
    <m/>
    <x v="0"/>
    <x v="2"/>
    <x v="0"/>
    <n v="50"/>
    <s v="EHENRICK2"/>
    <s v="DDAVIS"/>
    <s v="LT-New England"/>
    <x v="7"/>
    <x v="7"/>
    <n v="629506.1"/>
    <d v="2001-10-01T17:11:00"/>
  </r>
  <r>
    <x v="1"/>
    <x v="1"/>
    <x v="1"/>
    <x v="24"/>
    <n v="12210"/>
    <n v="1326822"/>
    <d v="2001-06-01T09:21:05"/>
    <s v="Cargill Energy, a division of Cargill, Incorporated"/>
    <x v="0"/>
    <x v="0"/>
    <x v="0"/>
    <x v="1"/>
    <s v="US Gas Phy Fwd Firm &lt; or = 1Mo "/>
    <s v="US Gas Phy       NGPL Midcont            02-04Jun01      USD/MM"/>
    <n v="4070"/>
    <m/>
    <x v="0"/>
    <x v="1"/>
    <x v="0"/>
    <n v="3.53"/>
    <s v="DMCPHERSON"/>
    <s v="KSTEVEN"/>
    <s v="ENA-IM Mid Central South"/>
    <x v="8"/>
    <x v="1"/>
    <n v="824953"/>
    <d v="2001-06-02T21:00:00"/>
  </r>
  <r>
    <x v="1"/>
    <x v="1"/>
    <x v="1"/>
    <x v="24"/>
    <n v="15000"/>
    <n v="1326823"/>
    <d v="2001-06-01T09:21:07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RBartlow99"/>
    <s v="KSTEVEN"/>
    <s v="ENA-IM Mid Central South"/>
    <x v="8"/>
    <x v="1"/>
    <n v="824954"/>
    <d v="2001-06-02T21:00:00"/>
  </r>
  <r>
    <x v="1"/>
    <x v="1"/>
    <x v="1"/>
    <x v="24"/>
    <n v="15000"/>
    <n v="1326824"/>
    <d v="2001-06-01T09:21:08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"/>
    <s v="MIDCONT4"/>
    <s v="KSTEVEN"/>
    <s v="ENA-IM Mid Central South"/>
    <x v="8"/>
    <x v="1"/>
    <n v="824955"/>
    <d v="2001-06-02T21:00:00"/>
  </r>
  <r>
    <x v="1"/>
    <x v="2"/>
    <x v="0"/>
    <x v="20"/>
    <n v="1300"/>
    <n v="1326825"/>
    <d v="2001-06-01T09:21:11"/>
    <s v="HQ Energy Services (U.S.) Inc."/>
    <x v="0"/>
    <x v="0"/>
    <x v="0"/>
    <x v="2"/>
    <s v="US East Power Fin Swap"/>
    <s v="US Pwr Fin Swap  ISO NY Z-G Peak         05-30Jun01      USD/MWh"/>
    <n v="50"/>
    <m/>
    <x v="0"/>
    <x v="2"/>
    <x v="0"/>
    <n v="54.75"/>
    <s v="paulk2001"/>
    <s v="GGUPTA"/>
    <s v="ST-New England"/>
    <x v="7"/>
    <x v="1"/>
    <n v="629507.1"/>
    <d v="2001-06-05T21:00:00"/>
  </r>
  <r>
    <x v="1"/>
    <x v="1"/>
    <x v="1"/>
    <x v="24"/>
    <n v="15000"/>
    <n v="1326826"/>
    <d v="2001-06-01T09:21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850000000000001"/>
    <s v="DMCPHERSON"/>
    <s v="ARING"/>
    <s v="ENA-IM NE GULF1"/>
    <x v="8"/>
    <x v="1"/>
    <n v="824956"/>
    <d v="2001-06-02T21:00:00"/>
  </r>
  <r>
    <x v="1"/>
    <x v="1"/>
    <x v="1"/>
    <x v="24"/>
    <n v="30000"/>
    <n v="1326827"/>
    <d v="2001-06-01T09:21:17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957"/>
    <d v="2001-06-02T21:00:00"/>
  </r>
  <r>
    <x v="1"/>
    <x v="1"/>
    <x v="1"/>
    <x v="24"/>
    <n v="15000"/>
    <n v="1326828"/>
    <d v="2001-06-01T09:21:20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Kearbyka"/>
    <s v="KSTEVEN"/>
    <s v="ENA-IM Mid Central South"/>
    <x v="8"/>
    <x v="1"/>
    <n v="824958"/>
    <d v="2001-06-02T21:00:00"/>
  </r>
  <r>
    <x v="1"/>
    <x v="1"/>
    <x v="0"/>
    <x v="5"/>
    <n v="116000"/>
    <n v="1326829"/>
    <d v="2001-06-01T09:21:21"/>
    <s v="e prime, inc."/>
    <x v="0"/>
    <x v="0"/>
    <x v="0"/>
    <x v="1"/>
    <s v="US Gas Fin Swap"/>
    <s v="US Gas Daily     HSC                     02-30Jun01      USD/MM"/>
    <n v="4000"/>
    <m/>
    <x v="0"/>
    <x v="1"/>
    <x v="0"/>
    <n v="3.79"/>
    <s v="EPRIME34"/>
    <s v="EBASS"/>
    <s v="FT-Texas"/>
    <x v="1"/>
    <x v="1"/>
    <s v="VD9406.1"/>
    <d v="2001-06-02T21:00:00"/>
  </r>
  <r>
    <x v="0"/>
    <x v="1"/>
    <x v="1"/>
    <x v="24"/>
    <n v="15000"/>
    <n v="1326830"/>
    <d v="2001-06-01T09:21:22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chichan2"/>
    <s v="CCLARK5"/>
    <s v="EC - IM Canada BC"/>
    <x v="8"/>
    <x v="8"/>
    <n v="824960"/>
    <d v="2001-06-02T21:00:00"/>
  </r>
  <r>
    <x v="1"/>
    <x v="1"/>
    <x v="1"/>
    <x v="24"/>
    <n v="15000"/>
    <n v="1326831"/>
    <d v="2001-06-01T09:21:22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5"/>
    <s v="mikekeen"/>
    <s v="TKUYKEN"/>
    <s v="ENA - IM West"/>
    <x v="8"/>
    <x v="1"/>
    <n v="824959"/>
    <d v="2001-06-02T21:00:00"/>
  </r>
  <r>
    <x v="1"/>
    <x v="1"/>
    <x v="1"/>
    <x v="24"/>
    <n v="15000"/>
    <n v="1326832"/>
    <d v="2001-06-01T09:21:29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MIDCONT1"/>
    <s v="KSTEVEN"/>
    <s v="ENA-IM Mid Central South"/>
    <x v="8"/>
    <x v="1"/>
    <n v="824961"/>
    <d v="2001-06-02T21:00:00"/>
  </r>
  <r>
    <x v="1"/>
    <x v="1"/>
    <x v="1"/>
    <x v="24"/>
    <n v="30000"/>
    <n v="1326833"/>
    <d v="2001-06-01T09:21:33"/>
    <s v="AEP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349999999999998"/>
    <s v="aepes201"/>
    <s v="TDONOHO"/>
    <s v="ENA - IM Central Gulf"/>
    <x v="8"/>
    <x v="1"/>
    <n v="824962"/>
    <d v="2001-06-02T21:00:00"/>
  </r>
  <r>
    <x v="1"/>
    <x v="1"/>
    <x v="1"/>
    <x v="24"/>
    <n v="15000"/>
    <n v="1326834"/>
    <d v="2001-06-01T09:21:3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63"/>
    <d v="2001-06-02T21:00:00"/>
  </r>
  <r>
    <x v="1"/>
    <x v="1"/>
    <x v="1"/>
    <x v="24"/>
    <n v="75000"/>
    <n v="1326835"/>
    <d v="2001-06-01T09:21:37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aepes215"/>
    <s v="ARING"/>
    <s v="ENA-IM NE GULF1"/>
    <x v="8"/>
    <x v="1"/>
    <n v="824964"/>
    <d v="2001-06-02T21:00:00"/>
  </r>
  <r>
    <x v="1"/>
    <x v="1"/>
    <x v="1"/>
    <x v="24"/>
    <n v="9000"/>
    <n v="1326836"/>
    <d v="2001-06-01T09:21:38"/>
    <s v="Cook Inlet Energy Supply L.L.C."/>
    <x v="0"/>
    <x v="0"/>
    <x v="0"/>
    <x v="1"/>
    <s v="US Gas Phy Fwd Firm &lt; or = 1Mo "/>
    <s v="US Gas Phy       PEPL Pool               02-04Jun01      USD/MM"/>
    <n v="3000"/>
    <m/>
    <x v="0"/>
    <x v="1"/>
    <x v="0"/>
    <n v="3.54"/>
    <s v="MIDCONT1"/>
    <s v="KSTEVEN"/>
    <s v="ENA-IM Mid Central South"/>
    <x v="8"/>
    <x v="1"/>
    <n v="824965"/>
    <d v="2001-06-02T21:00:00"/>
  </r>
  <r>
    <x v="1"/>
    <x v="1"/>
    <x v="1"/>
    <x v="24"/>
    <n v="11652"/>
    <n v="1326837"/>
    <d v="2001-06-01T09:21:47"/>
    <s v="MidAmerican Energy Company"/>
    <x v="0"/>
    <x v="0"/>
    <x v="0"/>
    <x v="1"/>
    <s v="US Gas Phy Fwd Firm &lt; or = 1Mo "/>
    <s v="US Gas Phy       NGPL NICOR              02-04Jun01      USD/MM"/>
    <n v="3884"/>
    <m/>
    <x v="0"/>
    <x v="1"/>
    <x v="0"/>
    <n v="3.7275"/>
    <s v="PEGGIALL"/>
    <s v="PMIMS"/>
    <s v="ENA - IM MKT Central CG"/>
    <x v="8"/>
    <x v="1"/>
    <n v="824966"/>
    <d v="2001-06-02T21:00:00"/>
  </r>
  <r>
    <x v="0"/>
    <x v="1"/>
    <x v="1"/>
    <x v="24"/>
    <n v="30000"/>
    <n v="1326838"/>
    <d v="2001-06-01T09:21:51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4967"/>
    <d v="2001-06-01T21:00:00"/>
  </r>
  <r>
    <x v="1"/>
    <x v="1"/>
    <x v="1"/>
    <x v="24"/>
    <n v="15000"/>
    <n v="1326840"/>
    <d v="2001-06-01T09:21:55"/>
    <s v="Axia Energy, LP"/>
    <x v="0"/>
    <x v="0"/>
    <x v="0"/>
    <x v="1"/>
    <s v="US Gas Phy Fwd Firm &lt; or = 1Mo "/>
    <s v="US Gas Phy       TETCO WLA               02-04Jun01      USD/MM"/>
    <m/>
    <n v="5000"/>
    <x v="0"/>
    <x v="1"/>
    <x v="0"/>
    <n v="3.53"/>
    <s v="stratton"/>
    <s v="SPEREIR"/>
    <s v="ENA-IM NE GULF3"/>
    <x v="8"/>
    <x v="1"/>
    <n v="824969"/>
    <d v="2001-06-02T21:00:00"/>
  </r>
  <r>
    <x v="1"/>
    <x v="1"/>
    <x v="1"/>
    <x v="24"/>
    <n v="6000"/>
    <n v="1326842"/>
    <d v="2001-06-01T09:21:56"/>
    <s v="Coral Energy Resources, L.P."/>
    <x v="0"/>
    <x v="0"/>
    <x v="0"/>
    <x v="1"/>
    <s v="US Gas Phy Fwd Firm &lt; or = 1Mo "/>
    <s v="US Gas Phy       PG&amp;E CtyGte             02-04Jun01      USD/MM"/>
    <m/>
    <n v="2000"/>
    <x v="0"/>
    <x v="1"/>
    <x v="0"/>
    <n v="3.15"/>
    <s v="ccubbison"/>
    <s v="MLENHAR"/>
    <s v="ENA - IM West"/>
    <x v="8"/>
    <x v="1"/>
    <n v="824971"/>
    <d v="2001-06-02T21:00:00"/>
  </r>
  <r>
    <x v="1"/>
    <x v="1"/>
    <x v="1"/>
    <x v="24"/>
    <n v="28119"/>
    <n v="1326841"/>
    <d v="2001-06-01T09:21:56"/>
    <s v="Mirant Americas Energy Marketing, L.P."/>
    <x v="0"/>
    <x v="0"/>
    <x v="0"/>
    <x v="1"/>
    <s v="US Gas Phy Fwd Firm &lt; or = 1Mo "/>
    <s v="US Gas Phy       FGT Z2                  02-04Jun01      USD/MM"/>
    <m/>
    <n v="9373"/>
    <x v="0"/>
    <x v="1"/>
    <x v="0"/>
    <n v="3.67"/>
    <s v="dnixon01"/>
    <s v="SNEAL"/>
    <s v="ENA-IM NE GULF4"/>
    <x v="8"/>
    <x v="1"/>
    <n v="824970"/>
    <d v="2001-06-02T21:00:00"/>
  </r>
  <r>
    <x v="1"/>
    <x v="1"/>
    <x v="1"/>
    <x v="24"/>
    <n v="7701"/>
    <n v="1326844"/>
    <d v="2001-06-01T09:21:57"/>
    <s v="Tenaska Marketing Ventures"/>
    <x v="0"/>
    <x v="0"/>
    <x v="0"/>
    <x v="1"/>
    <s v="US Gas Phy Fwd Firm &lt; or = 1Mo "/>
    <s v="US Gas Phy       Mich Con                02-04Jun01      USD/MM"/>
    <n v="2567"/>
    <m/>
    <x v="0"/>
    <x v="1"/>
    <x v="0"/>
    <n v="3.89"/>
    <s v="TMVMAM01"/>
    <s v="JWILLI13"/>
    <s v="ENA - IM Mkt Central MICH"/>
    <x v="8"/>
    <x v="1"/>
    <n v="824972"/>
    <d v="2001-06-02T21:00:00"/>
  </r>
  <r>
    <x v="1"/>
    <x v="4"/>
    <x v="0"/>
    <x v="0"/>
    <n v="50000"/>
    <n v="1326843"/>
    <d v="2001-06-01T09:21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73"/>
    <d v="2001-07-01T00:00:00"/>
  </r>
  <r>
    <x v="0"/>
    <x v="1"/>
    <x v="1"/>
    <x v="8"/>
    <n v="2300000"/>
    <n v="1326845"/>
    <d v="2001-06-01T09:22:00"/>
    <s v="Agip (UK) Limited"/>
    <x v="0"/>
    <x v="0"/>
    <x v="0"/>
    <x v="1"/>
    <s v="UK Gas Phy Fwd NBP"/>
    <s v="UK Gas Phy       NBP                     Jul-Sep01       p/th"/>
    <n v="25000"/>
    <m/>
    <x v="0"/>
    <x v="5"/>
    <x v="3"/>
    <n v="21"/>
    <s v="ADM42088"/>
    <s v="AFAIRLE"/>
    <s v="Non Affiliate Gas Book"/>
    <x v="4"/>
    <x v="3"/>
    <n v="105970"/>
    <d v="2001-07-01T00:00:00"/>
  </r>
  <r>
    <x v="1"/>
    <x v="1"/>
    <x v="1"/>
    <x v="24"/>
    <n v="6000"/>
    <n v="1326846"/>
    <d v="2001-06-01T09:22:02"/>
    <s v="Cinergy Marketing &amp; Trading, LLC"/>
    <x v="0"/>
    <x v="0"/>
    <x v="0"/>
    <x v="1"/>
    <s v="US Gas Phy Fwd Firm &lt; or = 1Mo "/>
    <s v="US Gas Phy       PEPL Pool               02-04Jun01      USD/MM"/>
    <n v="2000"/>
    <m/>
    <x v="0"/>
    <x v="1"/>
    <x v="0"/>
    <n v="3.54"/>
    <s v="Kearbyka"/>
    <s v="KSTEVEN"/>
    <s v="ENA-IM Mid Central South"/>
    <x v="8"/>
    <x v="1"/>
    <n v="824973"/>
    <d v="2001-06-02T21:00:00"/>
  </r>
  <r>
    <x v="1"/>
    <x v="1"/>
    <x v="1"/>
    <x v="24"/>
    <n v="3330"/>
    <n v="1326847"/>
    <d v="2001-06-01T09:22:05"/>
    <s v="PanCanadian Energy Services Inc."/>
    <x v="0"/>
    <x v="0"/>
    <x v="0"/>
    <x v="1"/>
    <s v="US Gas Phy Fwd Firm &lt; or = 1Mo "/>
    <s v="US Gas Phy       TGT Z-SL                02-04Jun01      USD/MM"/>
    <m/>
    <n v="1110"/>
    <x v="0"/>
    <x v="1"/>
    <x v="0"/>
    <n v="3.645"/>
    <s v="pces5126"/>
    <s v="SPEREIR"/>
    <s v="ENA-IM NE GULF2"/>
    <x v="8"/>
    <x v="1"/>
    <n v="824974"/>
    <d v="2001-06-02T21:00:00"/>
  </r>
  <r>
    <x v="0"/>
    <x v="1"/>
    <x v="1"/>
    <x v="24"/>
    <n v="30000"/>
    <n v="1326848"/>
    <d v="2001-06-01T09:22:0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975"/>
    <d v="2001-06-01T21:00:00"/>
  </r>
  <r>
    <x v="1"/>
    <x v="1"/>
    <x v="1"/>
    <x v="24"/>
    <n v="15000"/>
    <n v="1326849"/>
    <d v="2001-06-01T09:22:10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EPMELPjpp"/>
    <s v="JPARKS"/>
    <s v="ENA - IM Katy"/>
    <x v="8"/>
    <x v="1"/>
    <n v="824976"/>
    <d v="2001-06-02T21:00:00"/>
  </r>
  <r>
    <x v="1"/>
    <x v="1"/>
    <x v="1"/>
    <x v="24"/>
    <n v="7500"/>
    <n v="1326850"/>
    <d v="2001-06-01T09:22:12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4977"/>
    <d v="2001-06-02T21:00:00"/>
  </r>
  <r>
    <x v="1"/>
    <x v="1"/>
    <x v="1"/>
    <x v="24"/>
    <n v="15000"/>
    <n v="1326851"/>
    <d v="2001-06-01T09:22:13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cscharton"/>
    <s v="KSTEVEN"/>
    <s v="ENA-IM Mid Central South"/>
    <x v="8"/>
    <x v="1"/>
    <n v="824979"/>
    <d v="2001-06-02T21:00:00"/>
  </r>
  <r>
    <x v="1"/>
    <x v="1"/>
    <x v="1"/>
    <x v="24"/>
    <n v="7500"/>
    <n v="1326852"/>
    <d v="2001-06-01T09:22:13"/>
    <s v="ONEOK Energy Marketing and Trading Company, L.P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STVDIXON"/>
    <s v="KSTEVEN"/>
    <s v="ENA-IM Mid Central South"/>
    <x v="8"/>
    <x v="1"/>
    <n v="824978"/>
    <d v="2001-06-02T21:00:00"/>
  </r>
  <r>
    <x v="0"/>
    <x v="1"/>
    <x v="1"/>
    <x v="8"/>
    <n v="2300000"/>
    <n v="1326854"/>
    <d v="2001-06-01T09:22:14"/>
    <s v="Cinergy Global Trading Limited"/>
    <x v="0"/>
    <x v="0"/>
    <x v="0"/>
    <x v="1"/>
    <s v="UK Gas Phy Fwd NBP"/>
    <s v="UK Gas Phy       NBP                     Jul-Sep01       p/th"/>
    <n v="25000"/>
    <m/>
    <x v="0"/>
    <x v="5"/>
    <x v="3"/>
    <n v="20.95"/>
    <s v="DSTHOMAS1"/>
    <s v="AFAIRLE"/>
    <s v="Non Affiliate Gas Book"/>
    <x v="4"/>
    <x v="3"/>
    <n v="105971"/>
    <d v="2001-07-01T00:00:00"/>
  </r>
  <r>
    <x v="1"/>
    <x v="4"/>
    <x v="0"/>
    <x v="0"/>
    <n v="50000"/>
    <n v="1326853"/>
    <d v="2001-06-01T09:22:1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semprakuo"/>
    <s v="GWHALLE"/>
    <s v="WTI-GW-NXC2"/>
    <x v="5"/>
    <x v="1"/>
    <n v="111774"/>
    <d v="2001-07-01T00:00:00"/>
  </r>
  <r>
    <x v="1"/>
    <x v="1"/>
    <x v="1"/>
    <x v="24"/>
    <n v="30000"/>
    <n v="1326855"/>
    <d v="2001-06-01T09:22:15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"/>
    <s v="EPMELPar"/>
    <s v="MLENHAR"/>
    <s v="ENA - IM West"/>
    <x v="8"/>
    <x v="1"/>
    <n v="824980"/>
    <d v="2001-06-02T21:00:00"/>
  </r>
  <r>
    <x v="1"/>
    <x v="1"/>
    <x v="1"/>
    <x v="24"/>
    <n v="30000"/>
    <n v="1326857"/>
    <d v="2001-06-01T09:22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981"/>
    <d v="2001-06-02T21:00:00"/>
  </r>
  <r>
    <x v="1"/>
    <x v="1"/>
    <x v="1"/>
    <x v="24"/>
    <n v="15000"/>
    <n v="1326858"/>
    <d v="2001-06-01T09:22:18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tracycolli"/>
    <s v="KSTEVEN"/>
    <s v="ENA-IM Mid Central South"/>
    <x v="8"/>
    <x v="1"/>
    <n v="824982"/>
    <d v="2001-06-02T21:00:00"/>
  </r>
  <r>
    <x v="1"/>
    <x v="1"/>
    <x v="1"/>
    <x v="24"/>
    <n v="21000"/>
    <n v="1326860"/>
    <d v="2001-06-01T09:22:19"/>
    <s v="Reliant Energy Services, Inc."/>
    <x v="0"/>
    <x v="0"/>
    <x v="0"/>
    <x v="1"/>
    <s v="US Gas Phy Fwd Firm &lt; or = 1Mo "/>
    <s v="US Gas Phy       ANR SE Trans            02-04Jun01      USD/MM"/>
    <m/>
    <n v="7000"/>
    <x v="0"/>
    <x v="1"/>
    <x v="0"/>
    <n v="3.55"/>
    <s v="johnlewis"/>
    <s v="TDONOHO"/>
    <s v="ENA - IM Central Gulf"/>
    <x v="8"/>
    <x v="1"/>
    <n v="824984"/>
    <d v="2001-06-02T21:00:00"/>
  </r>
  <r>
    <x v="1"/>
    <x v="1"/>
    <x v="1"/>
    <x v="24"/>
    <n v="60000"/>
    <n v="1326859"/>
    <d v="2001-06-01T09:22:1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50000000000002"/>
    <s v="aepes224"/>
    <s v="JHODGE2"/>
    <s v="ENA-IM ME TCO"/>
    <x v="8"/>
    <x v="1"/>
    <n v="824983"/>
    <d v="2001-06-02T21:00:00"/>
  </r>
  <r>
    <x v="1"/>
    <x v="1"/>
    <x v="1"/>
    <x v="24"/>
    <n v="15000"/>
    <n v="1326861"/>
    <d v="2001-06-01T09:22:21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tracycolli"/>
    <s v="KSTEVEN"/>
    <s v="ENA-IM Mid Central South"/>
    <x v="8"/>
    <x v="1"/>
    <n v="824985"/>
    <d v="2001-06-02T21:00:00"/>
  </r>
  <r>
    <x v="1"/>
    <x v="1"/>
    <x v="1"/>
    <x v="24"/>
    <n v="15000"/>
    <n v="1326862"/>
    <d v="2001-06-01T09:22:22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75000000000001"/>
    <s v="ADM24306"/>
    <s v="KSTEVEN"/>
    <s v="ENA-IM Mid Central South"/>
    <x v="8"/>
    <x v="1"/>
    <n v="824986"/>
    <d v="2001-06-02T21:00:00"/>
  </r>
  <r>
    <x v="1"/>
    <x v="1"/>
    <x v="1"/>
    <x v="24"/>
    <n v="19500"/>
    <n v="1326864"/>
    <d v="2001-06-01T09:22:23"/>
    <s v="Coral Energy Resources, L.P."/>
    <x v="0"/>
    <x v="0"/>
    <x v="0"/>
    <x v="1"/>
    <s v="US Gas Phy Fwd Firm &lt; or = 1Mo "/>
    <s v="US Gas Phy       PG&amp;E CtyGte             02-04Jun01      USD/MM"/>
    <m/>
    <n v="6500"/>
    <x v="0"/>
    <x v="1"/>
    <x v="0"/>
    <n v="3.1"/>
    <s v="brentrookp"/>
    <s v="MLENHAR"/>
    <s v="ENA - IM West"/>
    <x v="8"/>
    <x v="1"/>
    <n v="824988"/>
    <d v="2001-06-02T21:00:00"/>
  </r>
  <r>
    <x v="1"/>
    <x v="1"/>
    <x v="1"/>
    <x v="24"/>
    <n v="15000"/>
    <n v="1326865"/>
    <d v="2001-06-01T09:22:25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5"/>
    <s v="KFLOVELESS"/>
    <s v="TDONOHO"/>
    <s v="ENA - IM Central Gulf"/>
    <x v="8"/>
    <x v="1"/>
    <n v="824989"/>
    <d v="2001-06-02T21:00:00"/>
  </r>
  <r>
    <x v="1"/>
    <x v="1"/>
    <x v="1"/>
    <x v="24"/>
    <n v="15900"/>
    <n v="1326866"/>
    <d v="2001-06-01T09:22:25"/>
    <s v="EnergyUSA-TPC Corp."/>
    <x v="0"/>
    <x v="0"/>
    <x v="0"/>
    <x v="1"/>
    <s v="US Gas Phy Fwd Firm &lt; or = 1Mo "/>
    <s v="US Gas Phy       TENN 500                02-04Jun01      USD/MM"/>
    <m/>
    <n v="5300"/>
    <x v="0"/>
    <x v="1"/>
    <x v="0"/>
    <n v="3.5924999999999998"/>
    <s v="jgriffiths"/>
    <s v="SNEAL"/>
    <s v="ENA-IM NE GULF3"/>
    <x v="8"/>
    <x v="1"/>
    <n v="824990"/>
    <d v="2001-06-02T21:00:00"/>
  </r>
  <r>
    <x v="1"/>
    <x v="1"/>
    <x v="1"/>
    <x v="24"/>
    <n v="15000"/>
    <n v="1326868"/>
    <d v="2001-06-01T09:22:29"/>
    <s v="Duke Energy Trading and Marketing,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375000000000001"/>
    <s v="RHUGGINS"/>
    <s v="KSTEVEN"/>
    <s v="ENA-IM Mid Central South"/>
    <x v="8"/>
    <x v="1"/>
    <n v="824992"/>
    <d v="2001-06-02T21:00:00"/>
  </r>
  <r>
    <x v="1"/>
    <x v="1"/>
    <x v="1"/>
    <x v="24"/>
    <n v="309"/>
    <n v="1326867"/>
    <d v="2001-06-01T09:22:29"/>
    <s v="Mirant Americas Energy Marketing, L.P."/>
    <x v="0"/>
    <x v="0"/>
    <x v="0"/>
    <x v="1"/>
    <s v="US Gas Phy Fwd Firm &lt; or = 1Mo "/>
    <s v="US Gas Phy       Transco Z6 NY           02-04Jun01      USD/MM"/>
    <n v="103"/>
    <m/>
    <x v="0"/>
    <x v="1"/>
    <x v="0"/>
    <n v="3.93"/>
    <s v="jkippels01"/>
    <s v="VPIMENOV"/>
    <s v="ENA-IM ME NEW YORK"/>
    <x v="8"/>
    <x v="1"/>
    <n v="824991"/>
    <d v="2001-06-02T21:00:00"/>
  </r>
  <r>
    <x v="1"/>
    <x v="1"/>
    <x v="1"/>
    <x v="24"/>
    <n v="15000"/>
    <n v="1326870"/>
    <d v="2001-06-01T09:22:34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ADM24306"/>
    <s v="KSTEVEN"/>
    <s v="ENA-IM Mid Central South"/>
    <x v="8"/>
    <x v="1"/>
    <n v="824993"/>
    <d v="2001-06-02T21:00:00"/>
  </r>
  <r>
    <x v="1"/>
    <x v="1"/>
    <x v="1"/>
    <x v="24"/>
    <n v="30000"/>
    <n v="1326871"/>
    <d v="2001-06-01T09:22:34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MIDCONT2"/>
    <s v="TDONOHO"/>
    <s v="ENA - IM Central Gulf"/>
    <x v="8"/>
    <x v="1"/>
    <n v="824994"/>
    <d v="2001-06-02T21:00:00"/>
  </r>
  <r>
    <x v="1"/>
    <x v="1"/>
    <x v="1"/>
    <x v="24"/>
    <n v="14691"/>
    <n v="1326873"/>
    <d v="2001-06-01T09:22:42"/>
    <s v="Duke Energy Trading and Marketing, L.L.C."/>
    <x v="0"/>
    <x v="0"/>
    <x v="0"/>
    <x v="1"/>
    <s v="US Gas Phy Fwd Firm &lt; or = 1Mo "/>
    <s v="US Gas Phy       Transco Z6 NY           02-04Jun01      USD/MM"/>
    <n v="4897"/>
    <m/>
    <x v="0"/>
    <x v="1"/>
    <x v="0"/>
    <n v="3.93"/>
    <s v="KMZIOBER"/>
    <s v="VPIMENOV"/>
    <s v="ENA-IM ME NEW YORK"/>
    <x v="8"/>
    <x v="1"/>
    <n v="824995"/>
    <d v="2001-06-02T21:00:00"/>
  </r>
  <r>
    <x v="1"/>
    <x v="4"/>
    <x v="0"/>
    <x v="0"/>
    <n v="50000"/>
    <n v="1326872"/>
    <d v="2001-06-01T09:22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DOMESTIC1"/>
    <s v="GWHALLE"/>
    <s v="WTI-GW-NXC2"/>
    <x v="5"/>
    <x v="1"/>
    <n v="111775"/>
    <d v="2001-07-01T00:00:00"/>
  </r>
  <r>
    <x v="1"/>
    <x v="1"/>
    <x v="1"/>
    <x v="24"/>
    <n v="30000"/>
    <n v="1326874"/>
    <d v="2001-06-01T09:22:43"/>
    <s v="El Paso Merchant Energ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8"/>
    <s v="EPMELPjmg"/>
    <s v="SNEAL"/>
    <s v="ENA-IM NE GULF4"/>
    <x v="8"/>
    <x v="1"/>
    <n v="824996"/>
    <d v="2001-06-02T21:00:00"/>
  </r>
  <r>
    <x v="0"/>
    <x v="1"/>
    <x v="1"/>
    <x v="25"/>
    <n v="615000"/>
    <n v="1326875"/>
    <d v="2001-06-01T09:22:44"/>
    <s v="CoEnergy Trading Company"/>
    <x v="0"/>
    <x v="0"/>
    <x v="0"/>
    <x v="1"/>
    <s v="CAN Gas Phy Basis Firm East &gt;1Mo&lt;1Yr"/>
    <s v="CAN Gas PhyBasis Dawn                    Jul-Oct01       USD/MM"/>
    <m/>
    <n v="5000"/>
    <x v="0"/>
    <x v="1"/>
    <x v="0"/>
    <n v="0.1"/>
    <s v="FEDEWA123"/>
    <s v="GSTOREY"/>
    <s v="ENA - IM Ontario"/>
    <x v="8"/>
    <x v="1"/>
    <s v="VD9412.1 / 825002"/>
    <d v="2001-07-01T00:00:00"/>
  </r>
  <r>
    <x v="1"/>
    <x v="1"/>
    <x v="1"/>
    <x v="24"/>
    <n v="7845"/>
    <n v="1326876"/>
    <d v="2001-06-01T09:22:44"/>
    <s v="NJR Energy Services Company"/>
    <x v="0"/>
    <x v="0"/>
    <x v="0"/>
    <x v="1"/>
    <s v="US Gas Phy Fwd Firm &lt; or = 1Mo "/>
    <s v="US Gas Phy       TETCO WLA               02-04Jun01      USD/MM"/>
    <m/>
    <n v="2615"/>
    <x v="0"/>
    <x v="1"/>
    <x v="0"/>
    <n v="3.5350000000000001"/>
    <n v="19691994"/>
    <s v="SPEREIR"/>
    <s v="ENA-IM NE GULF3"/>
    <x v="8"/>
    <x v="1"/>
    <n v="824997"/>
    <d v="2001-06-02T21:00:00"/>
  </r>
  <r>
    <x v="1"/>
    <x v="1"/>
    <x v="0"/>
    <x v="1"/>
    <n v="310000"/>
    <n v="1326877"/>
    <d v="2001-06-01T09:22:46"/>
    <s v="OGE Energy Resources, Inc."/>
    <x v="0"/>
    <x v="0"/>
    <x v="0"/>
    <x v="1"/>
    <s v="US Gas Fin Swap"/>
    <s v="US Gas Swap      Nymex                   Aug01           USD/MM"/>
    <n v="10000"/>
    <m/>
    <x v="0"/>
    <x v="1"/>
    <x v="0"/>
    <n v="3.9424999999999999"/>
    <s v="mustang1"/>
    <s v="JARNOLD"/>
    <s v="NG-Price"/>
    <x v="1"/>
    <x v="1"/>
    <s v="VD9413.1"/>
    <d v="2001-08-01T21:00:00"/>
  </r>
  <r>
    <x v="1"/>
    <x v="1"/>
    <x v="1"/>
    <x v="24"/>
    <n v="15000"/>
    <n v="1326880"/>
    <d v="2001-06-01T09:22:48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95"/>
    <s v="SEMIMICHOF"/>
    <s v="JWILLI13"/>
    <s v="ENA - IM Mkt Central MICH"/>
    <x v="8"/>
    <x v="1"/>
    <n v="825000"/>
    <d v="2001-06-02T21:00:00"/>
  </r>
  <r>
    <x v="1"/>
    <x v="1"/>
    <x v="1"/>
    <x v="24"/>
    <n v="15000"/>
    <n v="1326879"/>
    <d v="2001-06-01T09:22:48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4999"/>
    <d v="2001-06-02T21:00:00"/>
  </r>
  <r>
    <x v="1"/>
    <x v="1"/>
    <x v="0"/>
    <x v="5"/>
    <n v="290000"/>
    <n v="1326882"/>
    <d v="2001-06-01T09:22:50"/>
    <s v="Mirant Americas Energy Marketing, L.P."/>
    <x v="0"/>
    <x v="0"/>
    <x v="0"/>
    <x v="1"/>
    <s v="US Gas Fin Swap"/>
    <s v="US Gas Daily     Mich Con                02-30Jun01      USD/MM"/>
    <n v="10000"/>
    <m/>
    <x v="0"/>
    <x v="1"/>
    <x v="0"/>
    <n v="3.92"/>
    <s v="rdl00001"/>
    <s v="GSTOREY"/>
    <s v="FT-ONTARIO"/>
    <x v="1"/>
    <x v="1"/>
    <s v="VD9415.1"/>
    <d v="2001-06-02T21:00:00"/>
  </r>
  <r>
    <x v="1"/>
    <x v="1"/>
    <x v="1"/>
    <x v="24"/>
    <n v="15000"/>
    <n v="1326884"/>
    <d v="2001-06-01T09:22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5005"/>
    <d v="2001-06-02T21:00:00"/>
  </r>
  <r>
    <x v="1"/>
    <x v="1"/>
    <x v="1"/>
    <x v="24"/>
    <n v="15000"/>
    <n v="1326885"/>
    <d v="2001-06-01T09:22:55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450000000000001"/>
    <s v="BRADCLAUSE"/>
    <s v="JPARKS"/>
    <s v="ENA - IM Katy"/>
    <x v="8"/>
    <x v="1"/>
    <n v="825004"/>
    <d v="2001-06-02T21:00:00"/>
  </r>
  <r>
    <x v="1"/>
    <x v="1"/>
    <x v="1"/>
    <x v="24"/>
    <n v="30000"/>
    <n v="1326886"/>
    <d v="2001-06-01T09:22:5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15"/>
    <s v="HEATHERW"/>
    <s v="MLENHAR"/>
    <s v="ENA - IM West"/>
    <x v="8"/>
    <x v="1"/>
    <n v="825007"/>
    <d v="2001-06-02T21:00:00"/>
  </r>
  <r>
    <x v="1"/>
    <x v="1"/>
    <x v="1"/>
    <x v="24"/>
    <n v="30000"/>
    <n v="1326887"/>
    <d v="2001-06-01T09:22:57"/>
    <s v="Duke Energy Trading and Marketing,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3"/>
    <s v="JBULRICH"/>
    <s v="PMIMS"/>
    <s v="ENA - IM MKT Central CG"/>
    <x v="8"/>
    <x v="1"/>
    <n v="825006"/>
    <d v="2001-06-02T21:00:00"/>
  </r>
  <r>
    <x v="1"/>
    <x v="1"/>
    <x v="1"/>
    <x v="24"/>
    <n v="4500"/>
    <n v="1326888"/>
    <d v="2001-06-01T09:22:58"/>
    <s v="Petrocom Energy Group Limited"/>
    <x v="0"/>
    <x v="0"/>
    <x v="0"/>
    <x v="1"/>
    <s v="US Gas Phy Fwd Firm &lt; or = 1Mo "/>
    <s v="US Gas Phy       TENN 800                02-04Jun01      USD/MM"/>
    <n v="1500"/>
    <m/>
    <x v="0"/>
    <x v="1"/>
    <x v="0"/>
    <n v="3.5674999999999999"/>
    <s v="dandukes"/>
    <s v="SNEAL"/>
    <s v="ENA-IM NE GULF3"/>
    <x v="8"/>
    <x v="1"/>
    <n v="825008"/>
    <d v="2001-06-02T21:00:00"/>
  </r>
  <r>
    <x v="1"/>
    <x v="1"/>
    <x v="0"/>
    <x v="1"/>
    <n v="310000"/>
    <n v="1326889"/>
    <d v="2001-06-01T09:22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jh1825ps"/>
    <s v="JARNOLD"/>
    <s v="NG-Price"/>
    <x v="1"/>
    <x v="1"/>
    <s v="VD9417.1"/>
    <d v="2001-07-01T21:00:00"/>
  </r>
  <r>
    <x v="1"/>
    <x v="1"/>
    <x v="1"/>
    <x v="24"/>
    <n v="7155"/>
    <n v="1326890"/>
    <d v="2001-06-01T09:23:02"/>
    <s v="Occidental Energy Marketing, Inc."/>
    <x v="0"/>
    <x v="0"/>
    <x v="0"/>
    <x v="1"/>
    <s v="US Gas Phy Fwd Firm &lt; or = 1Mo "/>
    <s v="US Gas Phy       TETCO WLA               02-04Jun01      USD/MM"/>
    <m/>
    <n v="2385"/>
    <x v="0"/>
    <x v="1"/>
    <x v="0"/>
    <n v="3.5350000000000001"/>
    <s v="smallfitz"/>
    <s v="SPEREIR"/>
    <s v="ENA-IM NE GULF3"/>
    <x v="8"/>
    <x v="1"/>
    <n v="825009"/>
    <d v="2001-06-02T21:00:00"/>
  </r>
  <r>
    <x v="1"/>
    <x v="1"/>
    <x v="1"/>
    <x v="24"/>
    <n v="30000"/>
    <n v="1326891"/>
    <d v="2001-06-01T09:23:08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"/>
    <s v="EPMELPrdm"/>
    <s v="MLENHAR"/>
    <s v="ENA - IM West"/>
    <x v="8"/>
    <x v="1"/>
    <n v="825011"/>
    <d v="2001-06-02T21:00:00"/>
  </r>
  <r>
    <x v="1"/>
    <x v="1"/>
    <x v="1"/>
    <x v="24"/>
    <n v="7299"/>
    <n v="1326892"/>
    <d v="2001-06-01T09:23:08"/>
    <s v="Texaco Natural Gas Inc."/>
    <x v="0"/>
    <x v="0"/>
    <x v="0"/>
    <x v="1"/>
    <s v="US Gas Phy Fwd Firm &lt; or = 1Mo "/>
    <s v="US Gas Phy       Mich Con                02-04Jun01      USD/MM"/>
    <n v="2433"/>
    <m/>
    <x v="0"/>
    <x v="1"/>
    <x v="0"/>
    <n v="3.89"/>
    <s v="BILLBALSA"/>
    <s v="JWILLI13"/>
    <s v="ENA - IM Mkt Central MICH"/>
    <x v="8"/>
    <x v="1"/>
    <n v="825012"/>
    <d v="2001-06-02T21:00:00"/>
  </r>
  <r>
    <x v="1"/>
    <x v="1"/>
    <x v="1"/>
    <x v="24"/>
    <n v="15000"/>
    <n v="1326894"/>
    <d v="2001-06-01T09:23:16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250000000000002"/>
    <s v="mikekeen"/>
    <s v="TKUYKEN"/>
    <s v="ENA - IM West"/>
    <x v="8"/>
    <x v="1"/>
    <n v="825014"/>
    <d v="2001-06-02T21:00:00"/>
  </r>
  <r>
    <x v="1"/>
    <x v="1"/>
    <x v="1"/>
    <x v="24"/>
    <n v="15000"/>
    <n v="1326893"/>
    <d v="2001-06-01T09:23:16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JCARDIFF"/>
    <s v="JWILLI13"/>
    <s v="ENA - IM Mkt Central MICH"/>
    <x v="8"/>
    <x v="1"/>
    <n v="825013"/>
    <d v="2001-06-02T21:00:00"/>
  </r>
  <r>
    <x v="1"/>
    <x v="1"/>
    <x v="1"/>
    <x v="24"/>
    <n v="15000"/>
    <n v="1326895"/>
    <d v="2001-06-01T09:23:21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56"/>
    <s v="jromita73"/>
    <s v="SSOUTH"/>
    <s v="ENA - IM West"/>
    <x v="8"/>
    <x v="1"/>
    <n v="825015"/>
    <d v="2001-06-02T21:00:00"/>
  </r>
  <r>
    <x v="1"/>
    <x v="1"/>
    <x v="1"/>
    <x v="24"/>
    <n v="15000"/>
    <n v="1326896"/>
    <d v="2001-06-01T09:23:24"/>
    <s v="Reliant Energy Services,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tharringto"/>
    <s v="SPEREIR"/>
    <s v="ENA-IM NE GULF3"/>
    <x v="8"/>
    <x v="1"/>
    <n v="825016"/>
    <d v="2001-06-02T21:00:00"/>
  </r>
  <r>
    <x v="1"/>
    <x v="4"/>
    <x v="0"/>
    <x v="0"/>
    <n v="50000"/>
    <n v="1326897"/>
    <d v="2001-06-01T09:23:24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amitgupta"/>
    <s v="GWHALLE"/>
    <s v="WTI-GW-NXC2"/>
    <x v="5"/>
    <x v="1"/>
    <n v="111776"/>
    <d v="2001-07-01T00:00:00"/>
  </r>
  <r>
    <x v="1"/>
    <x v="1"/>
    <x v="0"/>
    <x v="1"/>
    <n v="155000"/>
    <n v="1326898"/>
    <d v="2001-06-01T09:23:27"/>
    <s v="Virginia Power Energy Marketing, Inc."/>
    <x v="0"/>
    <x v="0"/>
    <x v="0"/>
    <x v="1"/>
    <s v="US Gas Fin BasisSwap"/>
    <s v="US Gas Basis     Transco Z6 NY           Aug01           USD/MM"/>
    <m/>
    <n v="5000"/>
    <x v="0"/>
    <x v="1"/>
    <x v="0"/>
    <n v="0.46"/>
    <s v="ADM40684"/>
    <s v="BMCKAY"/>
    <s v="FT-NY"/>
    <x v="1"/>
    <x v="1"/>
    <s v="VD9418.1"/>
    <d v="2001-08-01T21:00:00"/>
  </r>
  <r>
    <x v="1"/>
    <x v="1"/>
    <x v="1"/>
    <x v="24"/>
    <n v="15000"/>
    <n v="1326900"/>
    <d v="2001-06-01T09:23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5018"/>
    <d v="2001-06-02T21:00:00"/>
  </r>
  <r>
    <x v="1"/>
    <x v="1"/>
    <x v="1"/>
    <x v="24"/>
    <n v="30000"/>
    <n v="1326899"/>
    <d v="2001-06-01T09:23:35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TMVKES01"/>
    <s v="TDONOHO"/>
    <s v="ENA - IM Central Gulf"/>
    <x v="8"/>
    <x v="1"/>
    <n v="825017"/>
    <d v="2001-06-02T21:00:00"/>
  </r>
  <r>
    <x v="0"/>
    <x v="1"/>
    <x v="1"/>
    <x v="24"/>
    <n v="15000"/>
    <n v="1326901"/>
    <d v="2001-06-01T09:23:36"/>
    <s v="Engage Energy Canada L.P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3"/>
    <s v="wardenwest"/>
    <s v="CCLARK5"/>
    <s v="EC - IM Canada BC"/>
    <x v="8"/>
    <x v="8"/>
    <n v="825019"/>
    <d v="2001-06-02T21:00:00"/>
  </r>
  <r>
    <x v="1"/>
    <x v="1"/>
    <x v="1"/>
    <x v="24"/>
    <n v="882"/>
    <n v="1326902"/>
    <d v="2001-06-01T09:23:37"/>
    <s v="Tenaska Marketing Ventures"/>
    <x v="0"/>
    <x v="0"/>
    <x v="0"/>
    <x v="1"/>
    <s v="US Gas Phy Fwd Firm &lt; or = 1Mo "/>
    <s v="US Gas Phy       NGPL LA Pool            02-04Jun01      USD/MM"/>
    <m/>
    <n v="294"/>
    <x v="0"/>
    <x v="1"/>
    <x v="0"/>
    <n v="3.63"/>
    <s v="TMVTMD02"/>
    <s v="TDONOHO"/>
    <s v="ENA - IM Central Gulf"/>
    <x v="8"/>
    <x v="1"/>
    <n v="825022"/>
    <d v="2001-06-02T21:00:00"/>
  </r>
  <r>
    <x v="1"/>
    <x v="1"/>
    <x v="1"/>
    <x v="24"/>
    <n v="483"/>
    <n v="1326903"/>
    <d v="2001-06-01T09:23:37"/>
    <s v="Select Energy, Inc."/>
    <x v="0"/>
    <x v="0"/>
    <x v="0"/>
    <x v="1"/>
    <s v="US Gas Phy Fwd Firm &lt; or = 1Mo "/>
    <s v="US Gas Phy       TranscoZ6NNY            02-04Jun01      USD/MM"/>
    <m/>
    <n v="161"/>
    <x v="0"/>
    <x v="1"/>
    <x v="0"/>
    <n v="3.94"/>
    <s v="ADM29516"/>
    <s v="VPIMENOV"/>
    <s v="ENA-IM ME NEW YORK"/>
    <x v="8"/>
    <x v="1"/>
    <n v="825020"/>
    <d v="2001-06-02T21:00:00"/>
  </r>
  <r>
    <x v="0"/>
    <x v="2"/>
    <x v="0"/>
    <x v="0"/>
    <n v="25"/>
    <n v="1326904"/>
    <d v="2001-06-01T09:23:39"/>
    <s v="Aquila Canada Corp."/>
    <x v="0"/>
    <x v="0"/>
    <x v="0"/>
    <x v="2"/>
    <s v="CAN Power Fin Swap"/>
    <s v="CAN Pwr Swap     PPoA Flat               04Jun01         CAD/MWh"/>
    <n v="25"/>
    <m/>
    <x v="0"/>
    <x v="18"/>
    <x v="4"/>
    <n v="80"/>
    <s v="djstuart"/>
    <s v="CRICHEY"/>
    <s v="ST Alberta"/>
    <x v="7"/>
    <x v="8"/>
    <n v="629518.1"/>
    <d v="2001-06-04T21:00:00"/>
  </r>
  <r>
    <x v="1"/>
    <x v="1"/>
    <x v="1"/>
    <x v="24"/>
    <n v="8748"/>
    <n v="1326905"/>
    <d v="2001-06-01T09:23:39"/>
    <s v="EnergyUSA-TPC Corp."/>
    <x v="0"/>
    <x v="0"/>
    <x v="0"/>
    <x v="1"/>
    <s v="US Gas Phy Fwd Firm &lt; or = 1Mo "/>
    <s v="US Gas Phy       TENN 800                02-04Jun01      USD/MM"/>
    <m/>
    <n v="2916"/>
    <x v="0"/>
    <x v="1"/>
    <x v="0"/>
    <n v="3.6"/>
    <s v="jgriffiths"/>
    <s v="SNEAL"/>
    <s v="ENA-IM NE GULF3"/>
    <x v="8"/>
    <x v="1"/>
    <n v="825023"/>
    <d v="2001-06-02T21:00:00"/>
  </r>
  <r>
    <x v="0"/>
    <x v="2"/>
    <x v="0"/>
    <x v="3"/>
    <n v="50"/>
    <n v="1326906"/>
    <d v="2001-06-01T09:23:40"/>
    <s v="Aquila Risk Management Corporation"/>
    <x v="0"/>
    <x v="0"/>
    <x v="0"/>
    <x v="2"/>
    <s v="CAN Power Fin Swap"/>
    <s v="CAN Pwr Swap     PPoA Flat               02-03Jun01      CAD/MWh"/>
    <n v="25"/>
    <m/>
    <x v="0"/>
    <x v="18"/>
    <x v="4"/>
    <n v="75"/>
    <s v="AQUILA1066"/>
    <s v="CRICHEY"/>
    <s v="ST Alberta"/>
    <x v="7"/>
    <x v="8"/>
    <n v="629519.1"/>
    <d v="2001-06-02T21:00:00"/>
  </r>
  <r>
    <x v="0"/>
    <x v="1"/>
    <x v="1"/>
    <x v="1"/>
    <n v="155000"/>
    <n v="1326907"/>
    <d v="2001-06-01T09:23:40"/>
    <s v="AEC Storage and Hub Services, a business unit of Alberta Energy Company Ltd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7"/>
    <s v="dgiesbre"/>
    <s v="MCOWAN"/>
    <s v="EC-IM Canada West"/>
    <x v="8"/>
    <x v="8"/>
    <n v="825024"/>
    <d v="2001-07-01T21:00:00"/>
  </r>
  <r>
    <x v="1"/>
    <x v="1"/>
    <x v="1"/>
    <x v="24"/>
    <n v="6300"/>
    <n v="1326908"/>
    <d v="2001-06-01T09:23:41"/>
    <s v="Sempra Energy Trading Corp."/>
    <x v="0"/>
    <x v="0"/>
    <x v="0"/>
    <x v="1"/>
    <s v="US Gas Phy Fwd Firm &lt; or = 1Mo "/>
    <s v="US Gas Phy       Opal                    02-04Jun01      USD/MM"/>
    <m/>
    <n v="2100"/>
    <x v="0"/>
    <x v="1"/>
    <x v="0"/>
    <n v="2.58"/>
    <s v="jromita73"/>
    <s v="SSOUTH"/>
    <s v="ENA - IM West"/>
    <x v="8"/>
    <x v="1"/>
    <n v="825025"/>
    <d v="2001-06-02T21:00:00"/>
  </r>
  <r>
    <x v="1"/>
    <x v="4"/>
    <x v="0"/>
    <x v="0"/>
    <n v="50000"/>
    <n v="1326909"/>
    <d v="2001-06-01T09:23:4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77"/>
    <d v="2001-07-01T00:00:00"/>
  </r>
  <r>
    <x v="1"/>
    <x v="1"/>
    <x v="0"/>
    <x v="1"/>
    <n v="310000"/>
    <n v="1326910"/>
    <d v="2001-06-01T09:23:54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ASTORFER"/>
    <s v="JARNOLD"/>
    <s v="NG-Price"/>
    <x v="1"/>
    <x v="1"/>
    <s v="VD9421.1"/>
    <d v="2001-07-01T21:00:00"/>
  </r>
  <r>
    <x v="1"/>
    <x v="1"/>
    <x v="1"/>
    <x v="24"/>
    <n v="30000"/>
    <n v="1326911"/>
    <d v="2001-06-01T09:23:55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25"/>
    <s v="LANCEMCW"/>
    <s v="SNEAL"/>
    <s v="ENA-IM NE GULF3"/>
    <x v="8"/>
    <x v="1"/>
    <n v="825026"/>
    <d v="2001-06-02T21:00:00"/>
  </r>
  <r>
    <x v="1"/>
    <x v="1"/>
    <x v="1"/>
    <x v="24"/>
    <n v="30000"/>
    <n v="1326912"/>
    <d v="2001-06-01T09:23:5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MIDCONT2"/>
    <s v="PMIMS"/>
    <s v="ENA - IM MKT Central CG"/>
    <x v="8"/>
    <x v="1"/>
    <n v="825027"/>
    <d v="2001-06-02T21:00:00"/>
  </r>
  <r>
    <x v="1"/>
    <x v="1"/>
    <x v="1"/>
    <x v="24"/>
    <n v="30000"/>
    <n v="1326913"/>
    <d v="2001-06-01T09:24:02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6"/>
    <s v="WILSHUSEN"/>
    <s v="ARING"/>
    <s v="ENA-IM NE GULF1"/>
    <x v="8"/>
    <x v="1"/>
    <n v="825028"/>
    <d v="2001-06-02T21:00:00"/>
  </r>
  <r>
    <x v="1"/>
    <x v="2"/>
    <x v="1"/>
    <x v="1"/>
    <n v="1550"/>
    <n v="1326916"/>
    <d v="2001-06-01T09:24:04"/>
    <s v="BP Energy Company"/>
    <x v="0"/>
    <x v="0"/>
    <x v="0"/>
    <x v="2"/>
    <s v="US East Power Phy Fwd Firm"/>
    <s v="US Pwr Phy Firm  TVA Peak                Jul01           USD/MWh"/>
    <n v="50"/>
    <m/>
    <x v="0"/>
    <x v="2"/>
    <x v="0"/>
    <n v="89.5"/>
    <s v="Kellybry"/>
    <s v="JKING6"/>
    <s v="ST-SERC"/>
    <x v="7"/>
    <x v="7"/>
    <n v="629522.1"/>
    <d v="2001-07-01T21:00:00"/>
  </r>
  <r>
    <x v="1"/>
    <x v="1"/>
    <x v="1"/>
    <x v="24"/>
    <n v="30000"/>
    <n v="1326915"/>
    <d v="2001-06-01T09:24:04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74999999999999"/>
    <s v="LANCEMCW"/>
    <s v="SNEAL"/>
    <s v="ENA-IM NE GULF3"/>
    <x v="8"/>
    <x v="1"/>
    <n v="825029"/>
    <d v="2001-06-02T21:00:00"/>
  </r>
  <r>
    <x v="1"/>
    <x v="1"/>
    <x v="1"/>
    <x v="24"/>
    <n v="5790"/>
    <n v="1326918"/>
    <d v="2001-06-01T09:24:08"/>
    <s v="Cargill Energy, a division of Cargill, Incorporated"/>
    <x v="0"/>
    <x v="0"/>
    <x v="0"/>
    <x v="1"/>
    <s v="US Gas Phy Fwd Firm &lt; or = 1Mo "/>
    <s v="US Gas Phy       NGPL Midcont            02-04Jun01      USD/MM"/>
    <n v="1930"/>
    <m/>
    <x v="0"/>
    <x v="1"/>
    <x v="0"/>
    <n v="3.5274999999999999"/>
    <s v="DMCPHERSON"/>
    <s v="KSTEVEN"/>
    <s v="ENA-IM Mid Central South"/>
    <x v="8"/>
    <x v="1"/>
    <n v="825031"/>
    <d v="2001-06-02T21:00:00"/>
  </r>
  <r>
    <x v="1"/>
    <x v="1"/>
    <x v="1"/>
    <x v="24"/>
    <n v="1725"/>
    <n v="1326919"/>
    <d v="2001-06-01T09:24:14"/>
    <s v="TXU Energy Trading Company"/>
    <x v="0"/>
    <x v="0"/>
    <x v="0"/>
    <x v="1"/>
    <s v="US Gas Phy Fwd Firm &lt; or = 1Mo "/>
    <s v="US Gas Phy       NGPL Midcont            02-04Jun01      USD/MM"/>
    <m/>
    <n v="575"/>
    <x v="0"/>
    <x v="1"/>
    <x v="0"/>
    <n v="3.5325000000000002"/>
    <s v="txuetctmb"/>
    <s v="KSTEVEN"/>
    <s v="ENA-IM Mid Central South"/>
    <x v="8"/>
    <x v="1"/>
    <n v="825032"/>
    <d v="2001-06-02T21:00:00"/>
  </r>
  <r>
    <x v="1"/>
    <x v="1"/>
    <x v="1"/>
    <x v="24"/>
    <n v="15000"/>
    <n v="1326920"/>
    <d v="2001-06-01T09:24:16"/>
    <s v="El Paso Merchant Energy, L.P."/>
    <x v="0"/>
    <x v="0"/>
    <x v="0"/>
    <x v="1"/>
    <s v="US Gas Phy Fwd Firm &lt; or = 1Mo "/>
    <s v="US Gas Phy       TranscoZ6NNY            02-04Jun01      USD/MM"/>
    <m/>
    <n v="5000"/>
    <x v="0"/>
    <x v="1"/>
    <x v="0"/>
    <n v="3.95"/>
    <s v="EPMELPwlh"/>
    <s v="VPIMENOV"/>
    <s v="ENA-IM ME NEW YORK"/>
    <x v="8"/>
    <x v="1"/>
    <n v="825033"/>
    <d v="2001-06-02T21:00:00"/>
  </r>
  <r>
    <x v="1"/>
    <x v="1"/>
    <x v="1"/>
    <x v="24"/>
    <n v="15000"/>
    <n v="1326922"/>
    <d v="2001-06-01T09:24:21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5"/>
    <s v="EPMELPrdm"/>
    <s v="TKUYKEN"/>
    <s v="ENA - IM West"/>
    <x v="8"/>
    <x v="1"/>
    <n v="825035"/>
    <d v="2001-06-02T21:00:00"/>
  </r>
  <r>
    <x v="1"/>
    <x v="1"/>
    <x v="1"/>
    <x v="24"/>
    <n v="15000"/>
    <n v="1326923"/>
    <d v="2001-06-01T09:24:23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36"/>
    <d v="2001-06-02T21:00:00"/>
  </r>
  <r>
    <x v="0"/>
    <x v="1"/>
    <x v="1"/>
    <x v="5"/>
    <n v="145000"/>
    <n v="1326924"/>
    <d v="2001-06-01T09:24:29"/>
    <s v="BP Canada Energy Company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049999999999997"/>
    <s v="bpadavidh"/>
    <s v="MCOWAN"/>
    <s v="EC-IM Canada West"/>
    <x v="8"/>
    <x v="8"/>
    <n v="825037"/>
    <d v="2001-06-02T21:00:00"/>
  </r>
  <r>
    <x v="1"/>
    <x v="1"/>
    <x v="1"/>
    <x v="24"/>
    <n v="75000"/>
    <n v="1326925"/>
    <d v="2001-06-01T09:24:29"/>
    <s v="Cargill Energy, a division of Cargill, Incorporated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DMCPHERSON"/>
    <s v="ARING"/>
    <s v="ENA-IM NE GULF1"/>
    <x v="8"/>
    <x v="1"/>
    <n v="825038"/>
    <d v="2001-06-02T21:00:00"/>
  </r>
  <r>
    <x v="1"/>
    <x v="1"/>
    <x v="1"/>
    <x v="24"/>
    <n v="15000"/>
    <n v="1326926"/>
    <d v="2001-06-01T09:24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6"/>
    <s v="KFLOVELESS"/>
    <s v="TDONOHO"/>
    <s v="ENA - IM Central Gulf"/>
    <x v="8"/>
    <x v="1"/>
    <n v="825039"/>
    <d v="2001-06-02T21:00:00"/>
  </r>
  <r>
    <x v="1"/>
    <x v="1"/>
    <x v="1"/>
    <x v="24"/>
    <n v="15000"/>
    <n v="1326927"/>
    <d v="2001-06-01T09:24:37"/>
    <s v="Cinergy Marketing &amp; Trading, LLC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STOCKHAMN"/>
    <s v="SHENDRI"/>
    <s v="ENA-IM ME CNG"/>
    <x v="8"/>
    <x v="1"/>
    <n v="825040"/>
    <d v="2001-06-02T21:00:00"/>
  </r>
  <r>
    <x v="1"/>
    <x v="1"/>
    <x v="1"/>
    <x v="24"/>
    <n v="7500"/>
    <n v="1326929"/>
    <d v="2001-06-01T09:24:41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MIDCONT4"/>
    <s v="KSTEVEN"/>
    <s v="ENA-IM Mid Central South"/>
    <x v="8"/>
    <x v="1"/>
    <n v="825041"/>
    <d v="2001-06-02T21:00:00"/>
  </r>
  <r>
    <x v="1"/>
    <x v="1"/>
    <x v="0"/>
    <x v="5"/>
    <n v="145000"/>
    <n v="1326930"/>
    <d v="2001-06-01T09:24:43"/>
    <s v="Calpine Energy Services, L.P."/>
    <x v="0"/>
    <x v="0"/>
    <x v="0"/>
    <x v="1"/>
    <s v="US Gas Fin Swap"/>
    <s v="US Gas Daily     SoCal                   02-30Jun01      USD/MM"/>
    <m/>
    <n v="5000"/>
    <x v="0"/>
    <x v="1"/>
    <x v="0"/>
    <n v="9.6999999999999993"/>
    <s v="LREICHEL02"/>
    <s v="MLENHAR"/>
    <s v="West-Perm"/>
    <x v="1"/>
    <x v="1"/>
    <s v="VD9425.1"/>
    <d v="2001-06-02T21:00:00"/>
  </r>
  <r>
    <x v="0"/>
    <x v="1"/>
    <x v="1"/>
    <x v="24"/>
    <n v="15000"/>
    <n v="1326931"/>
    <d v="2001-06-01T09:24:43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ADM00359"/>
    <s v="RWATT"/>
    <s v="EC-IM Canada West"/>
    <x v="8"/>
    <x v="8"/>
    <n v="825042"/>
    <d v="2001-06-01T21:00:00"/>
  </r>
  <r>
    <x v="1"/>
    <x v="1"/>
    <x v="1"/>
    <x v="24"/>
    <n v="15000"/>
    <n v="1326932"/>
    <d v="2001-06-01T09:24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Fuller99"/>
    <s v="JWILLI13"/>
    <s v="ENA - IM Mkt Central MICH"/>
    <x v="8"/>
    <x v="1"/>
    <n v="825043"/>
    <d v="2001-06-02T21:00:00"/>
  </r>
  <r>
    <x v="1"/>
    <x v="1"/>
    <x v="1"/>
    <x v="24"/>
    <n v="1404"/>
    <n v="1326933"/>
    <d v="2001-06-01T09:24:45"/>
    <s v="Aquila Energy Marketing Corporation"/>
    <x v="0"/>
    <x v="0"/>
    <x v="0"/>
    <x v="1"/>
    <s v="US Gas Phy Fwd Firm &lt; or = 1Mo "/>
    <s v="US Gas Phy       NGPL NICOR              02-04Jun01      USD/MM"/>
    <m/>
    <n v="468"/>
    <x v="0"/>
    <x v="1"/>
    <x v="0"/>
    <n v="3.7324999999999999"/>
    <s v="benharner"/>
    <s v="PMIMS"/>
    <s v="ENA - IM MKT Central CG"/>
    <x v="8"/>
    <x v="1"/>
    <n v="825045"/>
    <d v="2001-06-02T21:00:00"/>
  </r>
  <r>
    <x v="1"/>
    <x v="1"/>
    <x v="1"/>
    <x v="24"/>
    <n v="2688"/>
    <n v="1326934"/>
    <d v="2001-06-01T09:24:46"/>
    <s v="Aquila Energy Marketing Corporation"/>
    <x v="0"/>
    <x v="0"/>
    <x v="0"/>
    <x v="1"/>
    <s v="US Gas Phy Fwd Firm &lt; or = 1Mo "/>
    <s v="US Gas Phy       TENN 500                02-04Jun01      USD/MM"/>
    <m/>
    <n v="896"/>
    <x v="0"/>
    <x v="1"/>
    <x v="0"/>
    <n v="3.62"/>
    <s v="LANCEMCW"/>
    <s v="SNEAL"/>
    <s v="ENA-IM NE GULF3"/>
    <x v="8"/>
    <x v="1"/>
    <n v="825046"/>
    <d v="2001-06-02T21:00:00"/>
  </r>
  <r>
    <x v="1"/>
    <x v="1"/>
    <x v="1"/>
    <x v="24"/>
    <n v="7500"/>
    <n v="1326936"/>
    <d v="2001-06-01T09:24:48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MIDCONT4"/>
    <s v="KSTEVEN"/>
    <s v="ENA-IM Mid Central South"/>
    <x v="8"/>
    <x v="1"/>
    <n v="825049"/>
    <d v="2001-06-02T21:00:00"/>
  </r>
  <r>
    <x v="1"/>
    <x v="1"/>
    <x v="1"/>
    <x v="24"/>
    <n v="15000"/>
    <n v="1326935"/>
    <d v="2001-06-01T09:24:48"/>
    <s v="Duke Energy Trading and Marketing, L.L.C."/>
    <x v="0"/>
    <x v="0"/>
    <x v="0"/>
    <x v="1"/>
    <s v="US Gas Phy Fwd Firm &lt; or = 1Mo "/>
    <s v="US Gas Phy       TETCO ELA               02-04Jun01      USD/MM"/>
    <m/>
    <n v="5000"/>
    <x v="0"/>
    <x v="1"/>
    <x v="0"/>
    <n v="3.57"/>
    <s v="RICKNEITZ"/>
    <s v="SPEREIR"/>
    <s v="ENA-IM NE GULF3"/>
    <x v="8"/>
    <x v="1"/>
    <n v="825048"/>
    <d v="2001-06-02T21:00:00"/>
  </r>
  <r>
    <x v="1"/>
    <x v="1"/>
    <x v="1"/>
    <x v="24"/>
    <n v="60000"/>
    <n v="1326937"/>
    <d v="2001-06-01T09:24:4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35"/>
    <s v="aepes224"/>
    <s v="JHODGE2"/>
    <s v="ENA-IM ME TCO"/>
    <x v="8"/>
    <x v="1"/>
    <n v="825047"/>
    <d v="2001-06-02T21:00:00"/>
  </r>
  <r>
    <x v="1"/>
    <x v="1"/>
    <x v="1"/>
    <x v="24"/>
    <n v="15000"/>
    <n v="1326938"/>
    <d v="2001-06-01T09:24:53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7"/>
    <s v="dealjunkie"/>
    <s v="TDONOHO"/>
    <s v="ENA - IM Central Gulf"/>
    <x v="8"/>
    <x v="1"/>
    <n v="825050"/>
    <d v="2001-06-02T21:00:00"/>
  </r>
  <r>
    <x v="1"/>
    <x v="1"/>
    <x v="1"/>
    <x v="24"/>
    <n v="15000"/>
    <n v="1326939"/>
    <d v="2001-06-01T09:24:55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649999999999999"/>
    <s v="MCCARTHY"/>
    <s v="TDONOHO"/>
    <s v="ENA - IM Central Gulf"/>
    <x v="8"/>
    <x v="1"/>
    <n v="825051"/>
    <d v="2001-06-02T21:00:00"/>
  </r>
  <r>
    <x v="1"/>
    <x v="4"/>
    <x v="0"/>
    <x v="0"/>
    <n v="50000"/>
    <n v="1326940"/>
    <d v="2001-06-01T09:24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81"/>
    <d v="2001-07-01T00:00:00"/>
  </r>
  <r>
    <x v="1"/>
    <x v="1"/>
    <x v="1"/>
    <x v="24"/>
    <n v="15000"/>
    <n v="1326941"/>
    <d v="2001-06-01T09:24:58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5052"/>
    <d v="2001-06-02T21:00:00"/>
  </r>
  <r>
    <x v="1"/>
    <x v="1"/>
    <x v="1"/>
    <x v="24"/>
    <n v="15000"/>
    <n v="1326942"/>
    <d v="2001-06-01T09:24:59"/>
    <s v="Duke Energy Trading and Marketing, L.L.C."/>
    <x v="0"/>
    <x v="0"/>
    <x v="0"/>
    <x v="1"/>
    <s v="US Gas Phy Fwd Firm &lt; or = 1Mo "/>
    <s v="US Gas Phy       TETCO WLA               02-04Jun01      USD/MM"/>
    <m/>
    <n v="5000"/>
    <x v="0"/>
    <x v="1"/>
    <x v="0"/>
    <n v="3.5449999999999999"/>
    <s v="RICKNEITZ"/>
    <s v="SPEREIR"/>
    <s v="ENA-IM NE GULF3"/>
    <x v="8"/>
    <x v="1"/>
    <n v="825053"/>
    <d v="2001-06-02T21:00:00"/>
  </r>
  <r>
    <x v="1"/>
    <x v="4"/>
    <x v="0"/>
    <x v="0"/>
    <n v="50000"/>
    <n v="1326943"/>
    <d v="2001-06-01T09:25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JTREADWAY"/>
    <s v="GWHALLE"/>
    <s v="WTI-GW-NXC2"/>
    <x v="5"/>
    <x v="1"/>
    <n v="111783"/>
    <d v="2001-07-01T00:00:00"/>
  </r>
  <r>
    <x v="1"/>
    <x v="1"/>
    <x v="1"/>
    <x v="24"/>
    <n v="15000"/>
    <n v="1326945"/>
    <d v="2001-06-01T09:25:06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5"/>
    <s v="jaelee14"/>
    <s v="SPEREIR"/>
    <s v="ENA-IM NE GULF3"/>
    <x v="8"/>
    <x v="1"/>
    <n v="825054"/>
    <d v="2001-06-02T21:00:00"/>
  </r>
  <r>
    <x v="1"/>
    <x v="1"/>
    <x v="1"/>
    <x v="24"/>
    <n v="12651"/>
    <n v="1326946"/>
    <d v="2001-06-01T09:25:07"/>
    <s v="Enron Energy Services, Inc."/>
    <x v="0"/>
    <x v="0"/>
    <x v="0"/>
    <x v="1"/>
    <s v="US Gas Phy Fwd Firm &lt; or = 1Mo "/>
    <s v="US Gas Phy       EPNG Keystone           02-04Jun01      USD/MM"/>
    <m/>
    <n v="4217"/>
    <x v="0"/>
    <x v="1"/>
    <x v="0"/>
    <n v="3.75"/>
    <s v="SHIREMAN"/>
    <s v="RGAY"/>
    <s v="ENA - IM West"/>
    <x v="8"/>
    <x v="1"/>
    <n v="825055"/>
    <d v="2001-06-02T21:00:00"/>
  </r>
  <r>
    <x v="1"/>
    <x v="1"/>
    <x v="1"/>
    <x v="24"/>
    <n v="2700"/>
    <n v="1326948"/>
    <d v="2001-06-01T09:25:10"/>
    <s v="CoEnergy Trading Company"/>
    <x v="0"/>
    <x v="0"/>
    <x v="0"/>
    <x v="1"/>
    <s v="US Gas Phy Fwd Firm &lt; or = 1Mo "/>
    <s v="US Gas Phy       NGPL NICOR              02-04Jun01      USD/MM"/>
    <m/>
    <n v="900"/>
    <x v="0"/>
    <x v="1"/>
    <x v="0"/>
    <n v="3.7324999999999999"/>
    <s v="PANNONE12"/>
    <s v="PMIMS"/>
    <s v="ENA - IM MKT Central CG"/>
    <x v="8"/>
    <x v="1"/>
    <n v="825056"/>
    <d v="2001-06-02T21:00:00"/>
  </r>
  <r>
    <x v="1"/>
    <x v="2"/>
    <x v="0"/>
    <x v="8"/>
    <n v="4600"/>
    <n v="1326947"/>
    <d v="2001-06-01T09:25:10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2.75"/>
    <s v="aepsvc133"/>
    <s v="DDAVIS"/>
    <s v="LT-New England"/>
    <x v="7"/>
    <x v="1"/>
    <n v="629526.1"/>
    <d v="2001-10-01T00:00:00"/>
  </r>
  <r>
    <x v="1"/>
    <x v="1"/>
    <x v="1"/>
    <x v="24"/>
    <n v="15000"/>
    <n v="1326949"/>
    <d v="2001-06-01T09:25:13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75"/>
    <s v="EPMELPrdm"/>
    <s v="TKUYKEN"/>
    <s v="ENA - IM West"/>
    <x v="8"/>
    <x v="1"/>
    <n v="825057"/>
    <d v="2001-06-02T21:00:00"/>
  </r>
  <r>
    <x v="1"/>
    <x v="1"/>
    <x v="0"/>
    <x v="5"/>
    <n v="145000"/>
    <n v="1326950"/>
    <d v="2001-06-01T09:25:14"/>
    <s v="Engage Energy Canada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kendalleas"/>
    <s v="ALEWIS"/>
    <s v="GD-CENTRAL"/>
    <x v="1"/>
    <x v="1"/>
    <s v="VD9431.1"/>
    <d v="2001-06-02T21:00:00"/>
  </r>
  <r>
    <x v="1"/>
    <x v="1"/>
    <x v="1"/>
    <x v="24"/>
    <n v="15000"/>
    <n v="1326951"/>
    <d v="2001-06-01T09:25:15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58"/>
    <d v="2001-06-02T21:00:00"/>
  </r>
  <r>
    <x v="1"/>
    <x v="1"/>
    <x v="1"/>
    <x v="24"/>
    <n v="7500"/>
    <n v="1326952"/>
    <d v="2001-06-01T09:25:16"/>
    <s v="Dynegy Marketing and Trade"/>
    <x v="0"/>
    <x v="0"/>
    <x v="0"/>
    <x v="1"/>
    <s v="US Gas Phy Fwd Firm &lt; or = 1Mo "/>
    <s v="US Gas Phy       EPNG Keystone           02-04Jun01      USD/MM"/>
    <n v="2500"/>
    <m/>
    <x v="0"/>
    <x v="1"/>
    <x v="0"/>
    <n v="3.7"/>
    <s v="FLOYDS14"/>
    <s v="RGAY"/>
    <s v="ENA - IM West"/>
    <x v="8"/>
    <x v="1"/>
    <n v="825059"/>
    <d v="2001-06-02T21:00:00"/>
  </r>
  <r>
    <x v="1"/>
    <x v="1"/>
    <x v="1"/>
    <x v="24"/>
    <n v="12651"/>
    <n v="1326955"/>
    <d v="2001-06-01T09:25:19"/>
    <s v="Enron Energy Services, Inc."/>
    <x v="0"/>
    <x v="0"/>
    <x v="0"/>
    <x v="1"/>
    <s v="US Gas Phy Fwd Firm &lt; or = 1Mo "/>
    <s v="US Gas Phy       EP Blanco Avg           02-04Jun01      USD/MM"/>
    <n v="4217"/>
    <m/>
    <x v="0"/>
    <x v="1"/>
    <x v="0"/>
    <n v="2.375"/>
    <s v="SHIREMAN"/>
    <s v="TKUYKEN"/>
    <s v="ENA - IM West"/>
    <x v="8"/>
    <x v="1"/>
    <n v="825060"/>
    <d v="2001-06-02T21:00:00"/>
  </r>
  <r>
    <x v="1"/>
    <x v="1"/>
    <x v="1"/>
    <x v="24"/>
    <n v="12477"/>
    <n v="1326954"/>
    <d v="2001-06-01T09:25:19"/>
    <s v="TXU Energy Trading Company"/>
    <x v="0"/>
    <x v="0"/>
    <x v="0"/>
    <x v="1"/>
    <s v="US Gas Phy Fwd Firm &lt; or = 1Mo "/>
    <s v="US Gas Phy       NGPL NICOR              02-04Jun01      USD/MM"/>
    <m/>
    <n v="4159"/>
    <x v="0"/>
    <x v="1"/>
    <x v="0"/>
    <n v="3.7324999999999999"/>
    <s v="txuetctmb"/>
    <s v="PMIMS"/>
    <s v="ENA - IM MKT Central CG"/>
    <x v="8"/>
    <x v="1"/>
    <n v="825061"/>
    <d v="2001-06-02T21:00:00"/>
  </r>
  <r>
    <x v="0"/>
    <x v="1"/>
    <x v="1"/>
    <x v="24"/>
    <n v="15000"/>
    <n v="1326957"/>
    <d v="2001-06-01T09:25:25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00359"/>
    <s v="RWATT"/>
    <s v="EC-IM Canada West"/>
    <x v="8"/>
    <x v="8"/>
    <n v="825062"/>
    <d v="2001-06-01T21:00:00"/>
  </r>
  <r>
    <x v="1"/>
    <x v="1"/>
    <x v="1"/>
    <x v="24"/>
    <n v="1701"/>
    <n v="1326958"/>
    <d v="2001-06-01T09:25:26"/>
    <s v="Texaco Natural Gas Inc."/>
    <x v="0"/>
    <x v="0"/>
    <x v="0"/>
    <x v="1"/>
    <s v="US Gas Phy Fwd Firm &lt; or = 1Mo "/>
    <s v="US Gas Phy       Mich Con                02-04Jun01      USD/MM"/>
    <n v="567"/>
    <m/>
    <x v="0"/>
    <x v="1"/>
    <x v="0"/>
    <n v="3.89"/>
    <s v="BILLBALSA"/>
    <s v="JWILLI13"/>
    <s v="ENA - IM Mkt Central MICH"/>
    <x v="8"/>
    <x v="1"/>
    <n v="825063"/>
    <d v="2001-06-02T21:00:00"/>
  </r>
  <r>
    <x v="1"/>
    <x v="1"/>
    <x v="1"/>
    <x v="24"/>
    <n v="30000"/>
    <n v="1326960"/>
    <d v="2001-06-01T09:25:31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064"/>
    <d v="2001-06-02T21:00:00"/>
  </r>
  <r>
    <x v="1"/>
    <x v="1"/>
    <x v="1"/>
    <x v="24"/>
    <n v="7500"/>
    <n v="1326962"/>
    <d v="2001-06-01T09:25:35"/>
    <s v="TransCanada Energy Marketing USA, In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schwalbach"/>
    <s v="KSTEVEN"/>
    <s v="ENA-IM Mid Central South"/>
    <x v="8"/>
    <x v="1"/>
    <n v="825065"/>
    <d v="2001-06-02T21:00:00"/>
  </r>
  <r>
    <x v="1"/>
    <x v="4"/>
    <x v="0"/>
    <x v="0"/>
    <n v="50000"/>
    <n v="1326963"/>
    <d v="2001-06-01T09:25:3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85"/>
    <d v="2001-07-01T00:00:00"/>
  </r>
  <r>
    <x v="1"/>
    <x v="1"/>
    <x v="1"/>
    <x v="24"/>
    <n v="9000"/>
    <n v="1326964"/>
    <d v="2001-06-01T09:25:40"/>
    <s v="Unocal Energy Trading, Inc."/>
    <x v="0"/>
    <x v="0"/>
    <x v="0"/>
    <x v="1"/>
    <s v="US Gas Phy Fwd Firm &lt; or = 1Mo "/>
    <s v="US Gas Phy       Trunkline WLA           02-04Jun01      USD/MM"/>
    <n v="3000"/>
    <m/>
    <x v="0"/>
    <x v="1"/>
    <x v="0"/>
    <n v="3.5950000000000002"/>
    <s v="UETINGAS01"/>
    <s v="TDONOHO"/>
    <s v="ENA - IM Central Gulf"/>
    <x v="8"/>
    <x v="1"/>
    <n v="825066"/>
    <d v="2001-06-02T21:00:00"/>
  </r>
  <r>
    <x v="1"/>
    <x v="1"/>
    <x v="0"/>
    <x v="5"/>
    <n v="290000"/>
    <n v="1326966"/>
    <d v="2001-06-01T09:25:42"/>
    <s v="Engage Energy Canada L.P."/>
    <x v="0"/>
    <x v="0"/>
    <x v="0"/>
    <x v="1"/>
    <s v="US Gas Fin Swap"/>
    <s v="US Gas Daily     NNG Ventura             02-30Jun01      USD/MM"/>
    <n v="10000"/>
    <m/>
    <x v="0"/>
    <x v="1"/>
    <x v="0"/>
    <n v="3.5649999999999999"/>
    <s v="kendalleas"/>
    <s v="ALEWIS"/>
    <s v="GD-CENTRAL"/>
    <x v="1"/>
    <x v="1"/>
    <s v="VD9436.1"/>
    <d v="2001-06-02T21:00:00"/>
  </r>
  <r>
    <x v="1"/>
    <x v="1"/>
    <x v="1"/>
    <x v="24"/>
    <n v="29118"/>
    <n v="1326967"/>
    <d v="2001-06-01T09:25:43"/>
    <s v="El Paso Merchant Energy, L.P."/>
    <x v="0"/>
    <x v="0"/>
    <x v="0"/>
    <x v="1"/>
    <s v="US Gas Phy Fwd Firm &lt; or = 1Mo "/>
    <s v="US Gas Phy       NGPL LA Pool            02-04Jun01      USD/MM"/>
    <m/>
    <n v="9706"/>
    <x v="0"/>
    <x v="1"/>
    <x v="0"/>
    <n v="3.625"/>
    <s v="EPMELPmw"/>
    <s v="TDONOHO"/>
    <s v="ENA - IM Central Gulf"/>
    <x v="8"/>
    <x v="1"/>
    <n v="825067"/>
    <d v="2001-06-02T21:00:00"/>
  </r>
  <r>
    <x v="1"/>
    <x v="1"/>
    <x v="1"/>
    <x v="24"/>
    <n v="15000"/>
    <n v="1326968"/>
    <d v="2001-06-01T09:25:47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"/>
    <s v="EPMELPrdm"/>
    <s v="TKUYKEN"/>
    <s v="ENA - IM West"/>
    <x v="8"/>
    <x v="1"/>
    <n v="825068"/>
    <d v="2001-06-02T21:00:00"/>
  </r>
  <r>
    <x v="1"/>
    <x v="1"/>
    <x v="1"/>
    <x v="24"/>
    <n v="30000"/>
    <n v="1326969"/>
    <d v="2001-06-01T09:25:49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05"/>
    <s v="aepes215"/>
    <s v="SNEAL"/>
    <s v="ENA-IM NE GULF3"/>
    <x v="8"/>
    <x v="1"/>
    <n v="825069"/>
    <d v="2001-06-02T21:00:00"/>
  </r>
  <r>
    <x v="0"/>
    <x v="1"/>
    <x v="1"/>
    <x v="10"/>
    <n v="2250000"/>
    <n v="1326970"/>
    <d v="2001-06-01T09:25:49"/>
    <s v="Duke Energy International Trading and Marketing (UK) Limited"/>
    <x v="0"/>
    <x v="0"/>
    <x v="0"/>
    <x v="1"/>
    <s v="BEL Gas Phy Fwd Zee HUB"/>
    <s v="BEL Gas Phy      ZEE HUB                 Jan-Mar03       p/th"/>
    <n v="25000"/>
    <m/>
    <x v="0"/>
    <x v="5"/>
    <x v="3"/>
    <n v="25.15"/>
    <s v="PRBEYNON"/>
    <s v="DFURNER"/>
    <s v="Continental Gas Book"/>
    <x v="4"/>
    <x v="3"/>
    <n v="105976"/>
    <d v="2003-01-01T00:00:00"/>
  </r>
  <r>
    <x v="1"/>
    <x v="1"/>
    <x v="1"/>
    <x v="24"/>
    <n v="30000"/>
    <n v="1326971"/>
    <d v="2001-06-01T09:25:51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05"/>
    <s v="aepes215"/>
    <s v="SNEAL"/>
    <s v="ENA-IM NE GULF3"/>
    <x v="8"/>
    <x v="1"/>
    <n v="825070"/>
    <d v="2001-06-02T21:00:00"/>
  </r>
  <r>
    <x v="1"/>
    <x v="1"/>
    <x v="1"/>
    <x v="24"/>
    <n v="30000"/>
    <n v="1326972"/>
    <d v="2001-06-01T09:25:54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"/>
    <s v="aepes215"/>
    <s v="SNEAL"/>
    <s v="ENA-IM NE GULF3"/>
    <x v="8"/>
    <x v="1"/>
    <n v="825071"/>
    <d v="2001-06-02T21:00:00"/>
  </r>
  <r>
    <x v="1"/>
    <x v="1"/>
    <x v="1"/>
    <x v="24"/>
    <n v="30000"/>
    <n v="1326973"/>
    <d v="2001-06-01T09:25:57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"/>
    <s v="aepes215"/>
    <s v="SNEAL"/>
    <s v="ENA-IM NE GULF3"/>
    <x v="8"/>
    <x v="1"/>
    <n v="825072"/>
    <d v="2001-06-02T21:00:00"/>
  </r>
  <r>
    <x v="1"/>
    <x v="1"/>
    <x v="1"/>
    <x v="24"/>
    <n v="15000"/>
    <n v="1326974"/>
    <d v="2001-06-01T09:26:00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500000000000002"/>
    <s v="EPMELPrdm"/>
    <s v="TKUYKEN"/>
    <s v="ENA - IM West"/>
    <x v="8"/>
    <x v="1"/>
    <n v="825073"/>
    <d v="2001-06-02T21:00:00"/>
  </r>
  <r>
    <x v="1"/>
    <x v="1"/>
    <x v="0"/>
    <x v="1"/>
    <n v="310000"/>
    <n v="1326975"/>
    <d v="2001-06-01T09:26:04"/>
    <s v="Axia Energy, LP"/>
    <x v="0"/>
    <x v="0"/>
    <x v="0"/>
    <x v="1"/>
    <s v="US Gas Fin BasisSwap"/>
    <s v="US Gas Basis     Waha                    Jul01           USD/MM"/>
    <m/>
    <n v="10000"/>
    <x v="0"/>
    <x v="1"/>
    <x v="0"/>
    <n v="-0.04"/>
    <s v="mccallto"/>
    <s v="EBASS"/>
    <s v="FT-Texas"/>
    <x v="1"/>
    <x v="1"/>
    <s v="VD9439.1"/>
    <d v="2001-07-01T21:00:00"/>
  </r>
  <r>
    <x v="1"/>
    <x v="1"/>
    <x v="1"/>
    <x v="24"/>
    <n v="17403"/>
    <n v="1326978"/>
    <d v="2001-06-01T09:26:08"/>
    <s v="Western Gas Resources, Inc."/>
    <x v="0"/>
    <x v="0"/>
    <x v="0"/>
    <x v="1"/>
    <s v="US Gas Phy Fwd Firm &lt; or = 1Mo "/>
    <s v="US Gas Phy       NGPL Midcont            02-04Jun01      USD/MM"/>
    <m/>
    <n v="5801"/>
    <x v="0"/>
    <x v="1"/>
    <x v="0"/>
    <n v="3.5325000000000002"/>
    <s v="WILLIDEA"/>
    <s v="KSTEVEN"/>
    <s v="ENA-IM Mid Central South"/>
    <x v="8"/>
    <x v="1"/>
    <n v="825077"/>
    <d v="2001-06-02T21:00:00"/>
  </r>
  <r>
    <x v="1"/>
    <x v="1"/>
    <x v="1"/>
    <x v="24"/>
    <n v="15000"/>
    <n v="1326977"/>
    <d v="2001-06-01T09:26:08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EPMELPjpp"/>
    <s v="JPARKS"/>
    <s v="ENA - IM Katy"/>
    <x v="8"/>
    <x v="1"/>
    <n v="825076"/>
    <d v="2001-06-02T21:00:00"/>
  </r>
  <r>
    <x v="1"/>
    <x v="1"/>
    <x v="1"/>
    <x v="24"/>
    <n v="30000"/>
    <n v="1326976"/>
    <d v="2001-06-01T09:26:08"/>
    <s v="Aquila Energy Marketing Corporation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IMMYSMALL"/>
    <s v="JPARKS"/>
    <s v="ENA-IM WAHA"/>
    <x v="8"/>
    <x v="1"/>
    <n v="825074"/>
    <d v="2001-06-02T21:00:00"/>
  </r>
  <r>
    <x v="1"/>
    <x v="1"/>
    <x v="1"/>
    <x v="24"/>
    <n v="13284"/>
    <n v="1326979"/>
    <d v="2001-06-01T09:26:09"/>
    <s v="Reliant Energy Services, Inc."/>
    <x v="0"/>
    <x v="0"/>
    <x v="0"/>
    <x v="1"/>
    <s v="US Gas Phy Fwd Firm &lt; or = 1Mo "/>
    <s v="US Gas Phy       Trunkline ELA           02-04Jun01      USD/MM"/>
    <m/>
    <n v="4428"/>
    <x v="0"/>
    <x v="1"/>
    <x v="0"/>
    <n v="3.57"/>
    <s v="johnlewis"/>
    <s v="TDONOHO"/>
    <s v="ENA - IM Central Gulf"/>
    <x v="8"/>
    <x v="1"/>
    <n v="825075"/>
    <d v="2001-06-02T21:00:00"/>
  </r>
  <r>
    <x v="1"/>
    <x v="1"/>
    <x v="1"/>
    <x v="24"/>
    <n v="30000"/>
    <n v="1326981"/>
    <d v="2001-06-01T09:26:11"/>
    <s v="Duke Energy Trading and Marketing, L.L.C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05"/>
    <s v="HEATHERW"/>
    <s v="MLENHAR"/>
    <s v="ENA - IM West"/>
    <x v="8"/>
    <x v="1"/>
    <n v="825078"/>
    <d v="2001-06-02T21:00:00"/>
  </r>
  <r>
    <x v="1"/>
    <x v="1"/>
    <x v="1"/>
    <x v="24"/>
    <n v="10812"/>
    <n v="1326982"/>
    <d v="2001-06-01T09:26:11"/>
    <s v="El Paso Merchant Energy, L.P."/>
    <x v="0"/>
    <x v="0"/>
    <x v="0"/>
    <x v="1"/>
    <s v="US Gas Phy Fwd Firm &lt; or = 1Mo "/>
    <s v="US Gas Phy       TranscoZ6NNY            02-04Jun01      USD/MM"/>
    <m/>
    <n v="3604"/>
    <x v="0"/>
    <x v="1"/>
    <x v="0"/>
    <n v="3.9750000000000001"/>
    <s v="EPMELPwlh"/>
    <s v="VPIMENOV"/>
    <s v="ENA-IM ME NEW YORK"/>
    <x v="8"/>
    <x v="1"/>
    <n v="825079"/>
    <d v="2001-06-02T21:00:00"/>
  </r>
  <r>
    <x v="1"/>
    <x v="1"/>
    <x v="1"/>
    <x v="24"/>
    <n v="30000"/>
    <n v="1326983"/>
    <d v="2001-06-01T09:26:13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MIDCONT2"/>
    <s v="TDONOHO"/>
    <s v="ENA - IM Central Gulf"/>
    <x v="8"/>
    <x v="1"/>
    <n v="825080"/>
    <d v="2001-06-02T21:00:00"/>
  </r>
  <r>
    <x v="0"/>
    <x v="1"/>
    <x v="1"/>
    <x v="24"/>
    <n v="30000"/>
    <n v="1326986"/>
    <d v="2001-06-01T09:26:2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MARYJESSEY"/>
    <s v="RWATT"/>
    <s v="EC-IM Canada West"/>
    <x v="8"/>
    <x v="8"/>
    <n v="825082"/>
    <d v="2001-06-01T21:00:00"/>
  </r>
  <r>
    <x v="1"/>
    <x v="1"/>
    <x v="1"/>
    <x v="24"/>
    <n v="25086"/>
    <n v="1326985"/>
    <d v="2001-06-01T09:26:25"/>
    <s v="MidAmerican Energy Company"/>
    <x v="0"/>
    <x v="0"/>
    <x v="0"/>
    <x v="1"/>
    <s v="US Gas Phy Fwd Firm &lt; or = 1Mo "/>
    <s v="US Gas Phy       NGPL NICOR              02-04Jun01      USD/MM"/>
    <n v="8362"/>
    <m/>
    <x v="0"/>
    <x v="1"/>
    <x v="0"/>
    <n v="3.73"/>
    <s v="KENNYMAN"/>
    <s v="PMIMS"/>
    <s v="ENA - IM MKT Central CG"/>
    <x v="8"/>
    <x v="1"/>
    <n v="825081"/>
    <d v="2001-06-02T21:00:00"/>
  </r>
  <r>
    <x v="1"/>
    <x v="1"/>
    <x v="1"/>
    <x v="24"/>
    <n v="30000"/>
    <n v="1326987"/>
    <d v="2001-06-01T09:26:33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kimnorman"/>
    <s v="TDONOHO"/>
    <s v="ENA - IM Central Gulf"/>
    <x v="8"/>
    <x v="1"/>
    <n v="825083"/>
    <d v="2001-06-02T21:00:00"/>
  </r>
  <r>
    <x v="1"/>
    <x v="1"/>
    <x v="1"/>
    <x v="24"/>
    <n v="3000"/>
    <n v="1326988"/>
    <d v="2001-06-01T09:26:35"/>
    <s v="Duke Energy Trading and Marketing,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73"/>
    <s v="JBULRICH"/>
    <s v="PMIMS"/>
    <s v="ENA - IM MKT Central CG"/>
    <x v="8"/>
    <x v="1"/>
    <n v="825084"/>
    <d v="2001-06-02T21:00:00"/>
  </r>
  <r>
    <x v="1"/>
    <x v="1"/>
    <x v="1"/>
    <x v="24"/>
    <n v="15000"/>
    <n v="1326989"/>
    <d v="2001-06-01T09:26:38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85"/>
    <s v="BRIANKELLY"/>
    <s v="SPEREIR"/>
    <s v="ENA-IM NE GULF3"/>
    <x v="8"/>
    <x v="1"/>
    <n v="825085"/>
    <d v="2001-06-02T21:00:00"/>
  </r>
  <r>
    <x v="1"/>
    <x v="1"/>
    <x v="1"/>
    <x v="24"/>
    <n v="9462"/>
    <n v="1326990"/>
    <d v="2001-06-01T09:26:44"/>
    <s v="AEP Energy Services, Inc."/>
    <x v="0"/>
    <x v="0"/>
    <x v="0"/>
    <x v="1"/>
    <s v="US Gas Phy Fwd Firm &lt; or = 1Mo "/>
    <s v="US Gas Phy       NGPL NICOR              02-04Jun01      USD/MM"/>
    <m/>
    <n v="3154"/>
    <x v="0"/>
    <x v="1"/>
    <x v="0"/>
    <n v="3.7324999999999999"/>
    <s v="aepes206"/>
    <s v="PMIMS"/>
    <s v="ENA - IM MKT Central CG"/>
    <x v="8"/>
    <x v="1"/>
    <n v="825086"/>
    <d v="2001-06-02T21:00:00"/>
  </r>
  <r>
    <x v="0"/>
    <x v="0"/>
    <x v="0"/>
    <x v="0"/>
    <n v="2"/>
    <n v="1326991"/>
    <d v="2001-06-01T09:26:46"/>
    <s v="ADM Investor Services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15"/>
    <s v="ALANZIEPE"/>
    <s v="ATURNER"/>
    <s v="Enron Metals Trading System"/>
    <x v="0"/>
    <x v="0"/>
    <n v="2163970"/>
    <m/>
  </r>
  <r>
    <x v="1"/>
    <x v="1"/>
    <x v="0"/>
    <x v="15"/>
    <n v="1825000"/>
    <n v="1326992"/>
    <d v="2001-06-01T09:26:50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4.1"/>
    <d v="2002-01-01T21:00:00"/>
  </r>
  <r>
    <x v="1"/>
    <x v="1"/>
    <x v="1"/>
    <x v="24"/>
    <n v="15000"/>
    <n v="1326993"/>
    <d v="2001-06-01T09:26:53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sstewart01"/>
    <s v="KSTEVEN"/>
    <s v="ENA-IM Mid Central South"/>
    <x v="8"/>
    <x v="1"/>
    <n v="825087"/>
    <d v="2001-06-02T21:00:00"/>
  </r>
  <r>
    <x v="1"/>
    <x v="1"/>
    <x v="1"/>
    <x v="24"/>
    <n v="12000"/>
    <n v="1326994"/>
    <d v="2001-06-01T09:26:58"/>
    <s v="Enron Energy Services, Inc."/>
    <x v="0"/>
    <x v="0"/>
    <x v="0"/>
    <x v="1"/>
    <s v="US Gas Phy Fwd Firm &lt; or = 1Mo "/>
    <s v="US Gas Phy       Dom SP TT               02-04Jun01      USD/MM"/>
    <n v="4000"/>
    <m/>
    <x v="0"/>
    <x v="1"/>
    <x v="0"/>
    <n v="3.915"/>
    <s v="MDRISCOLL"/>
    <s v="SHENDRI"/>
    <s v="ENA-IM ME CNG"/>
    <x v="8"/>
    <x v="1"/>
    <n v="825089"/>
    <d v="2001-06-02T21:00:00"/>
  </r>
  <r>
    <x v="1"/>
    <x v="1"/>
    <x v="1"/>
    <x v="24"/>
    <n v="75000"/>
    <n v="1326996"/>
    <d v="2001-06-01T09:27:02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WARNERTODD"/>
    <s v="ARING"/>
    <s v="ENA-IM NE GULF1"/>
    <x v="8"/>
    <x v="1"/>
    <n v="825090"/>
    <d v="2001-06-02T21:00:00"/>
  </r>
  <r>
    <x v="0"/>
    <x v="0"/>
    <x v="0"/>
    <x v="0"/>
    <n v="10"/>
    <n v="1326997"/>
    <d v="2001-06-01T09:27:0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ONDON2001"/>
    <s v="ATURNER"/>
    <s v="Enron Metals Trading System"/>
    <x v="0"/>
    <x v="0"/>
    <n v="2163972"/>
    <m/>
  </r>
  <r>
    <x v="0"/>
    <x v="0"/>
    <x v="0"/>
    <x v="0"/>
    <n v="12"/>
    <n v="1326998"/>
    <d v="2001-06-01T09:27:08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0"/>
    <s v="HART1201"/>
    <s v="BMARCHAN"/>
    <s v="Enron Metals Trading System"/>
    <x v="0"/>
    <x v="0"/>
    <n v="2163974"/>
    <m/>
  </r>
  <r>
    <x v="1"/>
    <x v="1"/>
    <x v="1"/>
    <x v="24"/>
    <n v="15000"/>
    <n v="1327000"/>
    <d v="2001-06-01T09:27:12"/>
    <s v="Tenaska Marketing Ventures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TMVWTC01"/>
    <s v="RGAY"/>
    <s v="ENA - IM West"/>
    <x v="8"/>
    <x v="1"/>
    <n v="825092"/>
    <d v="2001-06-02T21:00:00"/>
  </r>
  <r>
    <x v="1"/>
    <x v="1"/>
    <x v="1"/>
    <x v="24"/>
    <n v="9465"/>
    <n v="1326999"/>
    <d v="2001-06-01T09:27:12"/>
    <s v="AEP Energy Services, Inc."/>
    <x v="0"/>
    <x v="0"/>
    <x v="0"/>
    <x v="1"/>
    <s v="US Gas Phy Fwd Firm &lt; or = 1Mo "/>
    <s v="US Gas Phy       Mich Con                02-04Jun01      USD/MM"/>
    <m/>
    <n v="3155"/>
    <x v="0"/>
    <x v="1"/>
    <x v="0"/>
    <n v="3.9"/>
    <s v="aepes206"/>
    <s v="JWILLI13"/>
    <s v="ENA - IM Mkt Central MICH"/>
    <x v="8"/>
    <x v="1"/>
    <n v="825091"/>
    <d v="2001-06-02T21:00:00"/>
  </r>
  <r>
    <x v="1"/>
    <x v="1"/>
    <x v="1"/>
    <x v="24"/>
    <n v="15000"/>
    <n v="1327001"/>
    <d v="2001-06-01T09:27:12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tracycolli"/>
    <s v="KSTEVEN"/>
    <s v="ENA-IM Mid Central South"/>
    <x v="8"/>
    <x v="1"/>
    <n v="825093"/>
    <d v="2001-06-02T21:00:00"/>
  </r>
  <r>
    <x v="1"/>
    <x v="1"/>
    <x v="0"/>
    <x v="15"/>
    <n v="1825000"/>
    <n v="1327002"/>
    <d v="2001-06-01T09:27:13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7.1"/>
    <d v="2002-01-01T21:00:00"/>
  </r>
  <r>
    <x v="1"/>
    <x v="1"/>
    <x v="1"/>
    <x v="24"/>
    <n v="15000"/>
    <n v="1327003"/>
    <d v="2001-06-01T09:27:15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tracycolli"/>
    <s v="KSTEVEN"/>
    <s v="ENA-IM Mid Central South"/>
    <x v="8"/>
    <x v="1"/>
    <n v="825094"/>
    <d v="2001-06-02T21:00:00"/>
  </r>
  <r>
    <x v="1"/>
    <x v="1"/>
    <x v="1"/>
    <x v="24"/>
    <n v="8748"/>
    <n v="1327004"/>
    <d v="2001-06-01T09:27:16"/>
    <s v="EnergyUSA-TPC Corp."/>
    <x v="0"/>
    <x v="0"/>
    <x v="0"/>
    <x v="1"/>
    <s v="US Gas Phy Fwd Firm &lt; or = 1Mo "/>
    <s v="US Gas Phy       TENN 500                02-04Jun01      USD/MM"/>
    <m/>
    <n v="2916"/>
    <x v="0"/>
    <x v="1"/>
    <x v="0"/>
    <n v="3.63"/>
    <s v="jgriffiths"/>
    <s v="SNEAL"/>
    <s v="ENA-IM NE GULF3"/>
    <x v="8"/>
    <x v="1"/>
    <n v="825095"/>
    <d v="2001-06-02T21:00:00"/>
  </r>
  <r>
    <x v="0"/>
    <x v="0"/>
    <x v="0"/>
    <x v="0"/>
    <n v="4"/>
    <n v="1327006"/>
    <d v="2001-06-01T09:27:24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670"/>
    <s v="refmetal"/>
    <s v="BMARCHAN"/>
    <s v="Enron Metals Trading System"/>
    <x v="0"/>
    <x v="0"/>
    <n v="2163976"/>
    <m/>
  </r>
  <r>
    <x v="0"/>
    <x v="0"/>
    <x v="0"/>
    <x v="0"/>
    <n v="10"/>
    <n v="1327007"/>
    <d v="2001-06-01T09:27:27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PAULDODGE"/>
    <s v="BMARCHAN"/>
    <s v="Enron Metals Trading System"/>
    <x v="0"/>
    <x v="0"/>
    <n v="2163978"/>
    <m/>
  </r>
  <r>
    <x v="1"/>
    <x v="1"/>
    <x v="1"/>
    <x v="24"/>
    <n v="15000"/>
    <n v="1327009"/>
    <d v="2001-06-01T09:27:37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125000000000002"/>
    <s v="ADM90884"/>
    <s v="KSTEVEN"/>
    <s v="ENA-IM Mid Central South"/>
    <x v="8"/>
    <x v="1"/>
    <n v="825097"/>
    <d v="2001-06-02T21:00:00"/>
  </r>
  <r>
    <x v="1"/>
    <x v="1"/>
    <x v="1"/>
    <x v="24"/>
    <n v="15000"/>
    <n v="1327010"/>
    <d v="2001-06-01T09:27:3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MIDCONT1"/>
    <s v="KSTEVEN"/>
    <s v="ENA-IM Mid Central South"/>
    <x v="8"/>
    <x v="1"/>
    <n v="825098"/>
    <d v="2001-06-02T21:00:00"/>
  </r>
  <r>
    <x v="1"/>
    <x v="1"/>
    <x v="1"/>
    <x v="24"/>
    <n v="15000"/>
    <n v="1327011"/>
    <d v="2001-06-01T09:27:45"/>
    <s v="Enserco Energy, Inc."/>
    <x v="0"/>
    <x v="0"/>
    <x v="0"/>
    <x v="1"/>
    <s v="US Gas Phy Fwd Firm &lt; or = 1Mo "/>
    <s v="US Gas Phy       EP Blanco Avg           02-04Jun01      USD/MM"/>
    <n v="5000"/>
    <m/>
    <x v="0"/>
    <x v="1"/>
    <x v="0"/>
    <n v="2.4500000000000002"/>
    <s v="mattreed"/>
    <s v="TKUYKEN"/>
    <s v="ENA - IM West"/>
    <x v="8"/>
    <x v="1"/>
    <n v="825099"/>
    <d v="2001-06-02T21:00:00"/>
  </r>
  <r>
    <x v="1"/>
    <x v="1"/>
    <x v="1"/>
    <x v="24"/>
    <n v="15000"/>
    <n v="1327012"/>
    <d v="2001-06-01T09:27:4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5100"/>
    <d v="2001-06-02T21:00:00"/>
  </r>
  <r>
    <x v="1"/>
    <x v="1"/>
    <x v="0"/>
    <x v="1"/>
    <n v="155000"/>
    <n v="1327013"/>
    <d v="2001-06-01T09:27:48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9450.1"/>
    <d v="2001-07-01T21:00:00"/>
  </r>
  <r>
    <x v="0"/>
    <x v="1"/>
    <x v="1"/>
    <x v="24"/>
    <n v="30000"/>
    <n v="1327014"/>
    <d v="2001-06-01T09:27:50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ADM68959"/>
    <s v="RWATT"/>
    <s v="EC-IM Canada West"/>
    <x v="8"/>
    <x v="8"/>
    <n v="825101"/>
    <d v="2001-06-01T21:00:00"/>
  </r>
  <r>
    <x v="1"/>
    <x v="1"/>
    <x v="1"/>
    <x v="24"/>
    <n v="6000"/>
    <n v="1327015"/>
    <d v="2001-06-01T09:27:50"/>
    <s v="Duke Energy Trading and Marketing, L.L.C."/>
    <x v="0"/>
    <x v="0"/>
    <x v="0"/>
    <x v="1"/>
    <s v="US Gas Phy Fwd Firm &lt; or = 1Mo "/>
    <s v="US Gas Phy       ANR SE Trans            02-04Jun01      USD/MM"/>
    <m/>
    <n v="2000"/>
    <x v="0"/>
    <x v="1"/>
    <x v="0"/>
    <n v="3.5649999999999999"/>
    <s v="KFLOVELESS"/>
    <s v="TDONOHO"/>
    <s v="ENA - IM Central Gulf"/>
    <x v="8"/>
    <x v="1"/>
    <n v="825102"/>
    <d v="2001-06-02T21:00:00"/>
  </r>
  <r>
    <x v="1"/>
    <x v="1"/>
    <x v="1"/>
    <x v="24"/>
    <n v="15000"/>
    <n v="1327016"/>
    <d v="2001-06-01T09:27:52"/>
    <s v="Coral Energy Resources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"/>
    <s v="johnpeter1"/>
    <s v="KSTEVEN"/>
    <s v="ENA-IM Mid Central South"/>
    <x v="8"/>
    <x v="1"/>
    <n v="825103"/>
    <d v="2001-06-02T21:00:00"/>
  </r>
  <r>
    <x v="1"/>
    <x v="1"/>
    <x v="1"/>
    <x v="24"/>
    <n v="12960"/>
    <n v="1327017"/>
    <d v="2001-06-01T09:27:55"/>
    <s v="PG&amp;E Energy Trading-Gas Corporation"/>
    <x v="0"/>
    <x v="0"/>
    <x v="0"/>
    <x v="1"/>
    <s v="US Gas Phy Fwd Firm &lt; or = 1Mo "/>
    <s v="US Gas Phy       ANR SW Pool             02-04Jun01      USD/MM"/>
    <m/>
    <n v="4320"/>
    <x v="0"/>
    <x v="1"/>
    <x v="0"/>
    <n v="3.5375000000000001"/>
    <s v="perryperg"/>
    <s v="KSTEVEN"/>
    <s v="ENA-IM Mid Central South"/>
    <x v="8"/>
    <x v="1"/>
    <n v="825105"/>
    <d v="2001-06-02T21:00:00"/>
  </r>
  <r>
    <x v="1"/>
    <x v="1"/>
    <x v="1"/>
    <x v="24"/>
    <n v="30000"/>
    <n v="1327019"/>
    <d v="2001-06-01T09:28:01"/>
    <s v="Cinergy Marketing &amp; Trading, LLC"/>
    <x v="0"/>
    <x v="0"/>
    <x v="0"/>
    <x v="1"/>
    <s v="US Gas Phy Fwd Firm &lt; or = 1Mo "/>
    <s v="US Gas Phy       TGT Z-SL                02-04Jun01      USD/MM"/>
    <n v="10000"/>
    <m/>
    <x v="0"/>
    <x v="1"/>
    <x v="0"/>
    <n v="3.6349999999999998"/>
    <s v="BYASSEEL"/>
    <s v="SPEREIR"/>
    <s v="ENA-IM NE GULF2"/>
    <x v="8"/>
    <x v="1"/>
    <n v="825106"/>
    <d v="2001-06-02T21:00:00"/>
  </r>
  <r>
    <x v="1"/>
    <x v="1"/>
    <x v="1"/>
    <x v="24"/>
    <n v="25200"/>
    <n v="1327020"/>
    <d v="2001-06-01T09:28:04"/>
    <s v="Hess Energy Services Company, LLC"/>
    <x v="0"/>
    <x v="0"/>
    <x v="0"/>
    <x v="1"/>
    <s v="US Gas Phy Fwd Firm &lt; or = 1Mo "/>
    <s v="US Gas Phy       HeHub                   02-04Jun01      USD/MM"/>
    <n v="8400"/>
    <m/>
    <x v="0"/>
    <x v="1"/>
    <x v="0"/>
    <n v="3.68"/>
    <s v="tomkurtz"/>
    <s v="ARING"/>
    <s v="ENA-IM NE GULF1"/>
    <x v="8"/>
    <x v="1"/>
    <n v="825107"/>
    <d v="2001-06-02T21:00:00"/>
  </r>
  <r>
    <x v="1"/>
    <x v="1"/>
    <x v="1"/>
    <x v="24"/>
    <n v="30000"/>
    <n v="1327021"/>
    <d v="2001-06-01T09:28:05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rdyoung1"/>
    <s v="ARING"/>
    <s v="ENA-IM NE GULF1"/>
    <x v="8"/>
    <x v="1"/>
    <n v="825108"/>
    <d v="2001-06-02T21:00:00"/>
  </r>
  <r>
    <x v="1"/>
    <x v="1"/>
    <x v="1"/>
    <x v="24"/>
    <n v="24000"/>
    <n v="1327022"/>
    <d v="2001-06-01T09:28:07"/>
    <s v="Reliant Energy Services, Inc."/>
    <x v="0"/>
    <x v="0"/>
    <x v="0"/>
    <x v="1"/>
    <s v="US Gas Phy Fwd Firm &lt; or = 1Mo "/>
    <s v="US Gas Phy       ANR SE Trans            02-04Jun01      USD/MM"/>
    <m/>
    <n v="8000"/>
    <x v="0"/>
    <x v="1"/>
    <x v="0"/>
    <n v="3.57"/>
    <s v="mikepowers"/>
    <s v="TDONOHO"/>
    <s v="ENA - IM Central Gulf"/>
    <x v="8"/>
    <x v="1"/>
    <n v="825109"/>
    <d v="2001-06-02T21:00:00"/>
  </r>
  <r>
    <x v="1"/>
    <x v="1"/>
    <x v="1"/>
    <x v="24"/>
    <n v="20535"/>
    <n v="1327023"/>
    <d v="2001-06-01T09:28:09"/>
    <s v="CoEnergy Trading Company"/>
    <x v="0"/>
    <x v="0"/>
    <x v="0"/>
    <x v="1"/>
    <s v="US Gas Phy Fwd Firm &lt; or = 1Mo "/>
    <s v="US Gas Phy       Mich Con                02-04Jun01      USD/MM"/>
    <m/>
    <n v="6845"/>
    <x v="0"/>
    <x v="1"/>
    <x v="0"/>
    <n v="3.9"/>
    <s v="MINOFF12"/>
    <s v="JWILLI13"/>
    <s v="ENA - IM Mkt Central MICH"/>
    <x v="8"/>
    <x v="1"/>
    <n v="825110"/>
    <d v="2001-06-02T21:00:00"/>
  </r>
  <r>
    <x v="1"/>
    <x v="1"/>
    <x v="1"/>
    <x v="24"/>
    <n v="15000"/>
    <n v="1327024"/>
    <d v="2001-06-01T09:28:1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11"/>
    <d v="2001-06-02T21:00:00"/>
  </r>
  <r>
    <x v="1"/>
    <x v="1"/>
    <x v="1"/>
    <x v="24"/>
    <n v="15000"/>
    <n v="1327025"/>
    <d v="2001-06-01T09:28:16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schwalbach"/>
    <s v="KSTEVEN"/>
    <s v="ENA-IM Mid Central South"/>
    <x v="8"/>
    <x v="1"/>
    <n v="825112"/>
    <d v="2001-06-02T21:00:00"/>
  </r>
  <r>
    <x v="1"/>
    <x v="1"/>
    <x v="1"/>
    <x v="24"/>
    <n v="15000"/>
    <n v="1327028"/>
    <d v="2001-06-01T09:28:19"/>
    <s v="NUI Energy Brokers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449999999999998"/>
    <s v="NUIEBJOP"/>
    <s v="VPIMENOV"/>
    <s v="ENA-IM ME NEW YORK"/>
    <x v="8"/>
    <x v="1"/>
    <n v="825113"/>
    <d v="2001-06-02T21:00:00"/>
  </r>
  <r>
    <x v="1"/>
    <x v="1"/>
    <x v="1"/>
    <x v="24"/>
    <n v="45000"/>
    <n v="1327027"/>
    <d v="2001-06-01T09:28:19"/>
    <s v="Western Gas Resources, Inc."/>
    <x v="0"/>
    <x v="0"/>
    <x v="0"/>
    <x v="1"/>
    <s v="US Gas Phy Fwd Firm &lt; or = 1Mo "/>
    <s v="US Gas Phy       HeHub                   02-04Jun01      USD/MM"/>
    <m/>
    <n v="15000"/>
    <x v="0"/>
    <x v="1"/>
    <x v="0"/>
    <n v="3.6850000000000001"/>
    <s v="JHTRAMEL"/>
    <s v="ARING"/>
    <s v="ENA-IM NE GULF1"/>
    <x v="8"/>
    <x v="1"/>
    <n v="825115"/>
    <d v="2001-06-02T21:00:00"/>
  </r>
  <r>
    <x v="1"/>
    <x v="1"/>
    <x v="1"/>
    <x v="24"/>
    <n v="15000"/>
    <n v="1327029"/>
    <d v="2001-06-01T09:28:20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schwalbach"/>
    <s v="KSTEVEN"/>
    <s v="ENA-IM Mid Central South"/>
    <x v="8"/>
    <x v="1"/>
    <n v="825114"/>
    <d v="2001-06-02T21:00:00"/>
  </r>
  <r>
    <x v="1"/>
    <x v="4"/>
    <x v="0"/>
    <x v="0"/>
    <n v="50000"/>
    <n v="1327030"/>
    <d v="2001-06-01T09:28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rsrsrsrs"/>
    <s v="GWHALLE"/>
    <s v="WTI-GW-NXC2"/>
    <x v="5"/>
    <x v="1"/>
    <n v="111789"/>
    <d v="2001-07-01T00:00:00"/>
  </r>
  <r>
    <x v="0"/>
    <x v="0"/>
    <x v="0"/>
    <x v="0"/>
    <n v="20"/>
    <n v="1327031"/>
    <d v="2001-06-01T09:28:27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chashastie"/>
    <s v="BMARCHAN"/>
    <s v="Enron Metals Trading System"/>
    <x v="0"/>
    <x v="0"/>
    <n v="2163982"/>
    <m/>
  </r>
  <r>
    <x v="0"/>
    <x v="0"/>
    <x v="0"/>
    <x v="0"/>
    <n v="20"/>
    <n v="1327032"/>
    <d v="2001-06-01T09:28:28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3980"/>
    <m/>
  </r>
  <r>
    <x v="1"/>
    <x v="1"/>
    <x v="1"/>
    <x v="24"/>
    <n v="1002"/>
    <n v="1327033"/>
    <d v="2001-06-01T09:28:29"/>
    <s v="TransCanada Energy Marketing USA, Inc."/>
    <x v="0"/>
    <x v="0"/>
    <x v="0"/>
    <x v="1"/>
    <s v="US Gas Phy Fwd Firm &lt; or = 1Mo "/>
    <s v="US Gas Phy       Chi Peoples             02-04Jun01      USD/MM"/>
    <n v="334"/>
    <m/>
    <x v="0"/>
    <x v="1"/>
    <x v="0"/>
    <n v="3.71"/>
    <s v="tracyschwa"/>
    <s v="PMIMS"/>
    <s v="ENA - IM MKT Central CG"/>
    <x v="8"/>
    <x v="1"/>
    <n v="825116"/>
    <d v="2001-06-02T21:00:00"/>
  </r>
  <r>
    <x v="1"/>
    <x v="1"/>
    <x v="1"/>
    <x v="24"/>
    <n v="5808"/>
    <n v="1327034"/>
    <d v="2001-06-01T09:28:29"/>
    <s v="Duke Energy Trading and Marketing, L.L.C."/>
    <x v="0"/>
    <x v="0"/>
    <x v="0"/>
    <x v="1"/>
    <s v="US Gas Phy Fwd Firm &lt; or = 1Mo "/>
    <s v="US Gas Phy       Dom SP TT               02-04Jun01      USD/MM"/>
    <n v="1936"/>
    <m/>
    <x v="0"/>
    <x v="1"/>
    <x v="0"/>
    <n v="3.92"/>
    <s v="JRHEARNE"/>
    <s v="SHENDRI"/>
    <s v="ENA-IM ME CNG"/>
    <x v="8"/>
    <x v="1"/>
    <n v="825117"/>
    <d v="2001-06-02T21:00:00"/>
  </r>
  <r>
    <x v="0"/>
    <x v="0"/>
    <x v="0"/>
    <x v="0"/>
    <n v="4"/>
    <n v="1327035"/>
    <d v="2001-06-01T09:28:31"/>
    <s v="Gerald Metals Inc."/>
    <x v="0"/>
    <x v="0"/>
    <x v="0"/>
    <x v="0"/>
    <s v="Copper LME Registered Contract"/>
    <s v="Cu LME Reg.      Contract                20Jun01         USD/mt-L"/>
    <m/>
    <n v="4"/>
    <x v="0"/>
    <x v="0"/>
    <x v="0"/>
    <n v="1658.25"/>
    <s v="GLOVERJOHN"/>
    <s v="BMARCHAN"/>
    <s v="Enron Metals Trading System"/>
    <x v="0"/>
    <x v="0"/>
    <n v="2163984"/>
    <d v="2001-06-20T15:32:00"/>
  </r>
  <r>
    <x v="1"/>
    <x v="1"/>
    <x v="1"/>
    <x v="24"/>
    <n v="4200"/>
    <n v="1327036"/>
    <d v="2001-06-01T09:28:36"/>
    <s v="Reliant Energy Services, Inc."/>
    <x v="0"/>
    <x v="0"/>
    <x v="0"/>
    <x v="1"/>
    <s v="US Gas Phy Fwd Firm &lt; or = 1Mo "/>
    <s v="US Gas Phy       ANR SE Trans            02-04Jun01      USD/MM"/>
    <m/>
    <n v="1400"/>
    <x v="0"/>
    <x v="1"/>
    <x v="0"/>
    <n v="3.5775000000000001"/>
    <s v="mikepowers"/>
    <s v="TDONOHO"/>
    <s v="ENA - IM Central Gulf"/>
    <x v="8"/>
    <x v="1"/>
    <n v="825118"/>
    <d v="2001-06-02T21:00:00"/>
  </r>
  <r>
    <x v="0"/>
    <x v="1"/>
    <x v="1"/>
    <x v="24"/>
    <n v="30000"/>
    <n v="1327037"/>
    <d v="2001-06-01T09:28:38"/>
    <s v="PG&amp;E Energy Trading,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ADEAUBRAD"/>
    <s v="RWATT"/>
    <s v="EC-IM Canada West"/>
    <x v="8"/>
    <x v="8"/>
    <n v="825119"/>
    <d v="2001-06-01T21:00:00"/>
  </r>
  <r>
    <x v="1"/>
    <x v="1"/>
    <x v="1"/>
    <x v="24"/>
    <n v="75000"/>
    <n v="1327038"/>
    <d v="2001-06-01T09:28:39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49999999999998"/>
    <s v="ADM48146"/>
    <s v="ARING"/>
    <s v="ENA-IM NE GULF1"/>
    <x v="8"/>
    <x v="1"/>
    <n v="825120"/>
    <d v="2001-06-02T21:00:00"/>
  </r>
  <r>
    <x v="0"/>
    <x v="1"/>
    <x v="1"/>
    <x v="24"/>
    <n v="15000"/>
    <n v="1327041"/>
    <d v="2001-06-01T09:28:41"/>
    <s v="SaskEnergy Incorporated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ADM11441"/>
    <s v="RWATT"/>
    <s v="EC-IM Canada West"/>
    <x v="8"/>
    <x v="8"/>
    <n v="825122"/>
    <d v="2001-06-01T21:00:00"/>
  </r>
  <r>
    <x v="1"/>
    <x v="1"/>
    <x v="1"/>
    <x v="24"/>
    <n v="15000"/>
    <n v="1327040"/>
    <d v="2001-06-01T09:28:41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RHUGGINS"/>
    <s v="KSTEVEN"/>
    <s v="ENA-IM Mid Central South"/>
    <x v="8"/>
    <x v="1"/>
    <n v="825121"/>
    <d v="2001-06-02T21:00:00"/>
  </r>
  <r>
    <x v="0"/>
    <x v="0"/>
    <x v="0"/>
    <x v="0"/>
    <n v="10"/>
    <n v="1327042"/>
    <d v="2001-06-01T09:28:44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8.25"/>
    <s v="GLOVERJOHN"/>
    <s v="BMARCHAN"/>
    <s v="Enron Metals Trading System"/>
    <x v="0"/>
    <x v="0"/>
    <n v="2163986"/>
    <d v="2001-06-20T15:32:00"/>
  </r>
  <r>
    <x v="1"/>
    <x v="1"/>
    <x v="1"/>
    <x v="24"/>
    <n v="1914"/>
    <n v="1327043"/>
    <d v="2001-06-01T09:28:45"/>
    <s v="MidAmerican Energy Company"/>
    <x v="0"/>
    <x v="0"/>
    <x v="0"/>
    <x v="1"/>
    <s v="US Gas Phy Fwd Firm &lt; or = 1Mo "/>
    <s v="US Gas Phy       NGPL NICOR              02-04Jun01      USD/MM"/>
    <n v="638"/>
    <m/>
    <x v="0"/>
    <x v="1"/>
    <x v="0"/>
    <n v="3.73"/>
    <s v="KREMERTODD"/>
    <s v="PMIMS"/>
    <s v="ENA - IM MKT Central CG"/>
    <x v="8"/>
    <x v="1"/>
    <n v="825123"/>
    <d v="2001-06-02T21:00:00"/>
  </r>
  <r>
    <x v="1"/>
    <x v="1"/>
    <x v="1"/>
    <x v="24"/>
    <n v="15000"/>
    <n v="1327044"/>
    <d v="2001-06-01T09:28:4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5124"/>
    <d v="2001-06-02T21:00:00"/>
  </r>
  <r>
    <x v="1"/>
    <x v="1"/>
    <x v="1"/>
    <x v="24"/>
    <n v="32061"/>
    <n v="1327045"/>
    <d v="2001-06-01T09:28:50"/>
    <s v="MidAmerican Energy Company"/>
    <x v="0"/>
    <x v="0"/>
    <x v="0"/>
    <x v="1"/>
    <s v="US Gas Phy Fwd Firm &lt; or = 1Mo "/>
    <s v="US Gas Phy       NGPL NICOR              02-04Jun01      USD/MM"/>
    <m/>
    <n v="10687"/>
    <x v="0"/>
    <x v="1"/>
    <x v="0"/>
    <n v="3.7311999999999999"/>
    <s v="KREMERTODD"/>
    <s v="PMIMS"/>
    <s v="ENA - IM MKT Central CG"/>
    <x v="8"/>
    <x v="1"/>
    <n v="825125"/>
    <d v="2001-06-02T21:00:00"/>
  </r>
  <r>
    <x v="0"/>
    <x v="0"/>
    <x v="0"/>
    <x v="0"/>
    <n v="20"/>
    <n v="1327046"/>
    <d v="2001-06-01T09:28:5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3989"/>
    <m/>
  </r>
  <r>
    <x v="1"/>
    <x v="1"/>
    <x v="1"/>
    <x v="24"/>
    <n v="12462"/>
    <n v="1327047"/>
    <d v="2001-06-01T09:28:54"/>
    <s v="Marathon Oil Company"/>
    <x v="0"/>
    <x v="0"/>
    <x v="0"/>
    <x v="1"/>
    <s v="US Gas Phy Fwd Firm &lt; or = 1Mo "/>
    <s v="US Gas Phy       TCO Pool                02-04Jun01      USD/MM"/>
    <m/>
    <n v="4154"/>
    <x v="0"/>
    <x v="1"/>
    <x v="0"/>
    <n v="3.855"/>
    <s v="quantum3"/>
    <s v="JHODGE2"/>
    <s v="ENA-IM ME TCO"/>
    <x v="8"/>
    <x v="1"/>
    <n v="825127"/>
    <d v="2001-06-02T21:00:00"/>
  </r>
  <r>
    <x v="1"/>
    <x v="1"/>
    <x v="1"/>
    <x v="24"/>
    <n v="30000"/>
    <n v="1327048"/>
    <d v="2001-06-01T09:28:59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5"/>
    <s v="Hallbrian1"/>
    <s v="JPARKS"/>
    <s v="ENA-IM WAHA"/>
    <x v="8"/>
    <x v="1"/>
    <n v="825128"/>
    <d v="2001-06-02T21:00:00"/>
  </r>
  <r>
    <x v="1"/>
    <x v="1"/>
    <x v="1"/>
    <x v="24"/>
    <n v="30000"/>
    <n v="1327049"/>
    <d v="2001-06-01T09:29:04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3"/>
    <s v="Hallbrian1"/>
    <s v="JPARKS"/>
    <s v="ENA-IM WAHA"/>
    <x v="8"/>
    <x v="1"/>
    <n v="825129"/>
    <d v="2001-06-02T21:00:00"/>
  </r>
  <r>
    <x v="0"/>
    <x v="0"/>
    <x v="0"/>
    <x v="0"/>
    <n v="5"/>
    <n v="1327050"/>
    <d v="2001-06-01T09:29:08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3992"/>
    <m/>
  </r>
  <r>
    <x v="1"/>
    <x v="1"/>
    <x v="1"/>
    <x v="24"/>
    <n v="6933"/>
    <n v="1327051"/>
    <d v="2001-06-01T09:29:12"/>
    <s v="Mirant Americas Energy Marketing, L.P."/>
    <x v="0"/>
    <x v="0"/>
    <x v="0"/>
    <x v="1"/>
    <s v="US Gas Phy Fwd Firm &lt; or = 1Mo "/>
    <s v="US Gas Phy       TGT Z-SL                02-04Jun01      USD/MM"/>
    <n v="2311"/>
    <m/>
    <x v="0"/>
    <x v="1"/>
    <x v="0"/>
    <n v="3.6349999999999998"/>
    <s v="dnixon01"/>
    <s v="SPEREIR"/>
    <s v="ENA-IM NE GULF2"/>
    <x v="8"/>
    <x v="1"/>
    <n v="825130"/>
    <d v="2001-06-02T21:00:00"/>
  </r>
  <r>
    <x v="1"/>
    <x v="1"/>
    <x v="1"/>
    <x v="24"/>
    <n v="30000"/>
    <n v="1327052"/>
    <d v="2001-06-01T09:29:1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3"/>
    <s v="aepes215"/>
    <s v="SPEREIR"/>
    <s v="ENA-IM NE GULF2"/>
    <x v="8"/>
    <x v="1"/>
    <n v="825131"/>
    <d v="2001-06-02T21:00:00"/>
  </r>
  <r>
    <x v="1"/>
    <x v="1"/>
    <x v="0"/>
    <x v="5"/>
    <n v="145000"/>
    <n v="1327053"/>
    <d v="2001-06-01T09:29:1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jimgoetz"/>
    <s v="PKEAVEY"/>
    <s v="G-DAILY-EST"/>
    <x v="1"/>
    <x v="1"/>
    <s v="VD9456.1"/>
    <d v="2001-06-02T21:00:00"/>
  </r>
  <r>
    <x v="1"/>
    <x v="1"/>
    <x v="1"/>
    <x v="24"/>
    <n v="20784"/>
    <n v="1327054"/>
    <d v="2001-06-01T09:29:19"/>
    <s v="AEP Energy Services, Inc."/>
    <x v="0"/>
    <x v="0"/>
    <x v="0"/>
    <x v="1"/>
    <s v="US Gas Phy Fwd Firm &lt; or = 1Mo "/>
    <s v="US Gas Phy       Trunkline ELA           02-04Jun01      USD/MM"/>
    <n v="6928"/>
    <m/>
    <x v="0"/>
    <x v="1"/>
    <x v="0"/>
    <n v="3.5750000000000002"/>
    <s v="aepes201"/>
    <s v="TDONOHO"/>
    <s v="ENA - IM Central Gulf"/>
    <x v="8"/>
    <x v="1"/>
    <n v="825132"/>
    <d v="2001-06-02T21:00:00"/>
  </r>
  <r>
    <x v="1"/>
    <x v="1"/>
    <x v="1"/>
    <x v="24"/>
    <n v="30000"/>
    <n v="1327055"/>
    <d v="2001-06-01T09:29:1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5"/>
    <s v="aepes215"/>
    <s v="SPEREIR"/>
    <s v="ENA-IM NE GULF2"/>
    <x v="8"/>
    <x v="1"/>
    <n v="825133"/>
    <d v="2001-06-02T21:00:00"/>
  </r>
  <r>
    <x v="0"/>
    <x v="0"/>
    <x v="0"/>
    <x v="0"/>
    <n v="15"/>
    <n v="1327056"/>
    <d v="2001-06-01T09:29:22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jackmanp"/>
    <s v="BMARCHAN"/>
    <s v="Enron Metals Trading System"/>
    <x v="0"/>
    <x v="0"/>
    <n v="2163998"/>
    <m/>
  </r>
  <r>
    <x v="1"/>
    <x v="1"/>
    <x v="1"/>
    <x v="24"/>
    <n v="30000"/>
    <n v="1327057"/>
    <d v="2001-06-01T09:29:2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"/>
    <s v="aepes215"/>
    <s v="SPEREIR"/>
    <s v="ENA-IM NE GULF2"/>
    <x v="8"/>
    <x v="1"/>
    <n v="825134"/>
    <d v="2001-06-02T21:00:00"/>
  </r>
  <r>
    <x v="1"/>
    <x v="1"/>
    <x v="1"/>
    <x v="24"/>
    <n v="3000"/>
    <n v="1327058"/>
    <d v="2001-06-01T09:29:26"/>
    <s v="CoEnergy Trading Company"/>
    <x v="0"/>
    <x v="0"/>
    <x v="0"/>
    <x v="1"/>
    <s v="US Gas Phy Fwd Firm &lt; or = 1Mo "/>
    <s v="US Gas Phy       NGPL NICOR              02-04Jun01      USD/MM"/>
    <m/>
    <n v="1000"/>
    <x v="0"/>
    <x v="1"/>
    <x v="0"/>
    <n v="3.7324999999999999"/>
    <s v="PANNONE12"/>
    <s v="PMIMS"/>
    <s v="ENA - IM MKT Central CG"/>
    <x v="8"/>
    <x v="1"/>
    <n v="825135"/>
    <d v="2001-06-02T21:00:00"/>
  </r>
  <r>
    <x v="1"/>
    <x v="1"/>
    <x v="1"/>
    <x v="24"/>
    <n v="15000"/>
    <n v="1327059"/>
    <d v="2001-06-01T09:29:28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5136"/>
    <d v="2001-06-02T21:00:00"/>
  </r>
  <r>
    <x v="1"/>
    <x v="1"/>
    <x v="1"/>
    <x v="24"/>
    <n v="15000"/>
    <n v="1327060"/>
    <d v="2001-06-01T09:29:30"/>
    <s v="Aquila Energy Marketing Corporation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OYKELLY"/>
    <s v="KSTEVEN"/>
    <s v="ENA-IM Mid Central South"/>
    <x v="8"/>
    <x v="1"/>
    <n v="825137"/>
    <d v="2001-06-02T21:00:00"/>
  </r>
  <r>
    <x v="1"/>
    <x v="1"/>
    <x v="1"/>
    <x v="24"/>
    <n v="15000"/>
    <n v="1327061"/>
    <d v="2001-06-01T09:29:31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324999999999999"/>
    <s v="SCOTTWIR"/>
    <s v="PMIMS"/>
    <s v="ENA - IM MKT Central CG"/>
    <x v="8"/>
    <x v="1"/>
    <n v="825138"/>
    <d v="2001-06-02T21:00:00"/>
  </r>
  <r>
    <x v="0"/>
    <x v="0"/>
    <x v="0"/>
    <x v="0"/>
    <n v="20"/>
    <n v="1327062"/>
    <d v="2001-06-01T09:29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4001"/>
    <m/>
  </r>
  <r>
    <x v="1"/>
    <x v="1"/>
    <x v="1"/>
    <x v="24"/>
    <n v="15000"/>
    <n v="1327063"/>
    <d v="2001-06-01T09:29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BIGDADDY"/>
    <s v="KSTEVEN"/>
    <s v="ENA-IM Mid Central South"/>
    <x v="8"/>
    <x v="1"/>
    <n v="825139"/>
    <d v="2001-06-02T21:00:00"/>
  </r>
  <r>
    <x v="1"/>
    <x v="1"/>
    <x v="1"/>
    <x v="24"/>
    <n v="12000"/>
    <n v="1327064"/>
    <d v="2001-06-01T09:29:36"/>
    <s v="MidAmerican Energy Company"/>
    <x v="0"/>
    <x v="0"/>
    <x v="0"/>
    <x v="1"/>
    <s v="US Gas Phy Fwd Firm &lt; or = 1Mo "/>
    <s v="US Gas Phy       NGPL NICOR              02-04Jun01      USD/MM"/>
    <m/>
    <n v="4000"/>
    <x v="0"/>
    <x v="1"/>
    <x v="0"/>
    <n v="3.7324999999999999"/>
    <s v="PEGGIALL"/>
    <s v="PMIMS"/>
    <s v="ENA - IM MKT Central CG"/>
    <x v="8"/>
    <x v="1"/>
    <n v="825141"/>
    <d v="2001-06-02T21:00:00"/>
  </r>
  <r>
    <x v="1"/>
    <x v="1"/>
    <x v="1"/>
    <x v="24"/>
    <n v="15000"/>
    <n v="1327065"/>
    <d v="2001-06-01T09:29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8"/>
    <s v="KFLOVELESS"/>
    <s v="TDONOHO"/>
    <s v="ENA - IM Central Gulf"/>
    <x v="8"/>
    <x v="1"/>
    <n v="825140"/>
    <d v="2001-06-02T21:00:00"/>
  </r>
  <r>
    <x v="0"/>
    <x v="1"/>
    <x v="1"/>
    <x v="24"/>
    <n v="30000"/>
    <n v="1327066"/>
    <d v="2001-06-01T09:29:41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geerds01"/>
    <s v="RWATT"/>
    <s v="EC-IM Canada West"/>
    <x v="8"/>
    <x v="8"/>
    <n v="825142"/>
    <d v="2001-06-01T21:00:00"/>
  </r>
  <r>
    <x v="1"/>
    <x v="1"/>
    <x v="1"/>
    <x v="24"/>
    <n v="15000"/>
    <n v="1327067"/>
    <d v="2001-06-01T09:29:45"/>
    <s v="Cinergy Marketing &amp; Trading, LLC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WAYNEPIVEC"/>
    <s v="PMIMS"/>
    <s v="ENA - IM MKT Central CG"/>
    <x v="8"/>
    <x v="1"/>
    <n v="825143"/>
    <d v="2001-06-02T21:00:00"/>
  </r>
  <r>
    <x v="0"/>
    <x v="0"/>
    <x v="0"/>
    <x v="0"/>
    <n v="10"/>
    <n v="1327068"/>
    <d v="2001-06-01T09:29:46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68"/>
    <s v="ADM52993"/>
    <s v="BMARCHAN"/>
    <s v="Enron Metals Trading System"/>
    <x v="0"/>
    <x v="0"/>
    <n v="2164005"/>
    <m/>
  </r>
  <r>
    <x v="1"/>
    <x v="1"/>
    <x v="1"/>
    <x v="24"/>
    <n v="15000"/>
    <n v="1327069"/>
    <d v="2001-06-01T09:29:47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074999999999998"/>
    <s v="jeffwelch"/>
    <s v="KSTEVEN"/>
    <s v="ENA-IM Mid Central South"/>
    <x v="8"/>
    <x v="1"/>
    <n v="825144"/>
    <d v="2001-06-02T21:00:00"/>
  </r>
  <r>
    <x v="0"/>
    <x v="0"/>
    <x v="0"/>
    <x v="0"/>
    <n v="20"/>
    <n v="1327070"/>
    <d v="2001-06-01T09:29:4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LONDON2001"/>
    <s v="ATURNER"/>
    <s v="Enron Metals Trading System"/>
    <x v="0"/>
    <x v="0"/>
    <n v="2164007"/>
    <m/>
  </r>
  <r>
    <x v="1"/>
    <x v="1"/>
    <x v="1"/>
    <x v="24"/>
    <n v="11463"/>
    <n v="1327071"/>
    <d v="2001-06-01T09:29:49"/>
    <s v="EnergyUSA-TPC Corp."/>
    <x v="0"/>
    <x v="0"/>
    <x v="0"/>
    <x v="1"/>
    <s v="US Gas Phy Fwd Firm &lt; or = 1Mo "/>
    <s v="US Gas Phy       TENN Z-0                02-04Jun01      USD/MM"/>
    <m/>
    <n v="3821"/>
    <x v="0"/>
    <x v="1"/>
    <x v="0"/>
    <n v="3.605"/>
    <s v="timothym"/>
    <s v="SNEAL"/>
    <s v="ENA-IM NE GULF3"/>
    <x v="8"/>
    <x v="1"/>
    <n v="825145"/>
    <d v="2001-06-02T21:00:00"/>
  </r>
  <r>
    <x v="1"/>
    <x v="1"/>
    <x v="1"/>
    <x v="24"/>
    <n v="15000"/>
    <n v="1327073"/>
    <d v="2001-06-01T09:29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scallender"/>
    <s v="JWILLI13"/>
    <s v="ENA - IM Mkt Central MICH"/>
    <x v="8"/>
    <x v="1"/>
    <n v="825146"/>
    <d v="2001-06-02T21:00:00"/>
  </r>
  <r>
    <x v="1"/>
    <x v="1"/>
    <x v="1"/>
    <x v="24"/>
    <n v="7500"/>
    <n v="1327074"/>
    <d v="2001-06-01T09:29:52"/>
    <s v="TransCanada Gas Services Inc."/>
    <x v="0"/>
    <x v="0"/>
    <x v="0"/>
    <x v="1"/>
    <s v="US Gas Phy Fwd Firm &lt; or = 1Mo "/>
    <s v="US Gas Phy       TENN 800                02-04Jun01      USD/MM"/>
    <m/>
    <n v="2500"/>
    <x v="0"/>
    <x v="1"/>
    <x v="0"/>
    <n v="3.62"/>
    <s v="robmacinc"/>
    <s v="SNEAL"/>
    <s v="ENA-IM NE GULF3"/>
    <x v="8"/>
    <x v="1"/>
    <n v="825147"/>
    <d v="2001-06-02T21:00:00"/>
  </r>
  <r>
    <x v="1"/>
    <x v="1"/>
    <x v="1"/>
    <x v="24"/>
    <n v="15000"/>
    <n v="1327075"/>
    <d v="2001-06-01T09:29:53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9049999999999998"/>
    <s v="SCOTTBISK"/>
    <s v="JWILLI13"/>
    <s v="ENA - IM Mkt Central MICH"/>
    <x v="8"/>
    <x v="1"/>
    <n v="825148"/>
    <d v="2001-06-02T21:00:00"/>
  </r>
  <r>
    <x v="1"/>
    <x v="1"/>
    <x v="1"/>
    <x v="24"/>
    <n v="15000"/>
    <n v="1327076"/>
    <d v="2001-06-01T09:29:53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benharner"/>
    <s v="PMIMS"/>
    <s v="ENA - IM MKT Central CG"/>
    <x v="8"/>
    <x v="1"/>
    <n v="825149"/>
    <d v="2001-06-02T21:00:00"/>
  </r>
  <r>
    <x v="1"/>
    <x v="1"/>
    <x v="0"/>
    <x v="1"/>
    <n v="310000"/>
    <n v="1327077"/>
    <d v="2001-06-01T09:29:57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"/>
    <s v="AQUILA1001"/>
    <s v="MSANCH2"/>
    <s v="GD-New-Jr"/>
    <x v="1"/>
    <x v="1"/>
    <s v="VD9458.1"/>
    <d v="2001-07-01T21:00:00"/>
  </r>
  <r>
    <x v="1"/>
    <x v="1"/>
    <x v="1"/>
    <x v="24"/>
    <n v="75000"/>
    <n v="1327079"/>
    <d v="2001-06-01T09:30:0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STANHORTON"/>
    <s v="ARING"/>
    <s v="ENA-IM NE GULF1"/>
    <x v="8"/>
    <x v="1"/>
    <n v="825151"/>
    <d v="2001-06-02T21:00:00"/>
  </r>
  <r>
    <x v="1"/>
    <x v="1"/>
    <x v="1"/>
    <x v="24"/>
    <n v="15000"/>
    <n v="1327080"/>
    <d v="2001-06-01T09:30:0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5150"/>
    <d v="2001-06-02T21:00:00"/>
  </r>
  <r>
    <x v="1"/>
    <x v="9"/>
    <x v="0"/>
    <x v="24"/>
    <n v="30000"/>
    <n v="1327081"/>
    <d v="2001-06-01T09:30:02"/>
    <s v="Dynegy Marketing and Trade"/>
    <x v="0"/>
    <x v="0"/>
    <x v="0"/>
    <x v="9"/>
    <s v="US Pipeline Capacity NNG (Firm)"/>
    <s v="US PLCapNNG Frm  Demarc29-EDubq R+C      02-04Jun01      USD/MM"/>
    <m/>
    <n v="10000"/>
    <x v="0"/>
    <x v="1"/>
    <x v="0"/>
    <n v="0.15"/>
    <s v="BARBEE10"/>
    <s v="JPRITCH"/>
    <s v="NONE"/>
    <x v="9"/>
    <x v="9"/>
    <n v="41155"/>
    <d v="2001-06-02T21:00:00"/>
  </r>
  <r>
    <x v="0"/>
    <x v="0"/>
    <x v="0"/>
    <x v="0"/>
    <n v="10"/>
    <n v="1327083"/>
    <d v="2001-06-01T09:30:03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7.25"/>
    <s v="GLOVERJOHN"/>
    <s v="BMARCHAN"/>
    <s v="Enron Metals Trading System"/>
    <x v="0"/>
    <x v="0"/>
    <n v="2164011"/>
    <d v="2001-06-20T15:32:00"/>
  </r>
  <r>
    <x v="1"/>
    <x v="1"/>
    <x v="1"/>
    <x v="24"/>
    <n v="30000"/>
    <n v="1327082"/>
    <d v="2001-06-01T09:30:03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5"/>
    <s v="BIGDADDY"/>
    <s v="TDONOHO"/>
    <s v="ENA - IM Central Gulf"/>
    <x v="8"/>
    <x v="1"/>
    <n v="825152"/>
    <d v="2001-06-02T21:00:00"/>
  </r>
  <r>
    <x v="1"/>
    <x v="1"/>
    <x v="1"/>
    <x v="24"/>
    <n v="10113"/>
    <n v="1327084"/>
    <d v="2001-06-01T09:30:06"/>
    <s v="Tenaska Marketing Ventures"/>
    <x v="0"/>
    <x v="0"/>
    <x v="0"/>
    <x v="1"/>
    <s v="US Gas Phy Fwd Firm &lt; or = 1Mo "/>
    <s v="US Gas Phy       OGT                     02-04Jun01      USD/MM"/>
    <m/>
    <n v="3371"/>
    <x v="0"/>
    <x v="1"/>
    <x v="0"/>
    <n v="3.55"/>
    <s v="TMVJDG01"/>
    <s v="KSTEVEN"/>
    <s v="ENA-IM Mid Central South"/>
    <x v="8"/>
    <x v="1"/>
    <n v="825153"/>
    <d v="2001-06-02T21:00:00"/>
  </r>
  <r>
    <x v="1"/>
    <x v="1"/>
    <x v="1"/>
    <x v="24"/>
    <n v="6000"/>
    <n v="1327085"/>
    <d v="2001-06-01T09:30:17"/>
    <s v="Cinergy Marketing &amp; Trading, LLC"/>
    <x v="0"/>
    <x v="0"/>
    <x v="0"/>
    <x v="1"/>
    <s v="US Gas Phy Fwd Firm &lt; or = 1Mo "/>
    <s v="US Gas Phy       TETCO STX               02-04Jun01      USD/MM"/>
    <m/>
    <n v="2000"/>
    <x v="0"/>
    <x v="1"/>
    <x v="0"/>
    <n v="3.54"/>
    <s v="BYASSEEL"/>
    <s v="SPEREIR"/>
    <s v="ENA-IM NE GULF3"/>
    <x v="8"/>
    <x v="1"/>
    <n v="825154"/>
    <d v="2001-06-02T21:00:00"/>
  </r>
  <r>
    <x v="1"/>
    <x v="1"/>
    <x v="1"/>
    <x v="24"/>
    <n v="30000"/>
    <n v="1327086"/>
    <d v="2001-06-01T09:30:19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549999999999998"/>
    <s v="MIDCONT2"/>
    <s v="TDONOHO"/>
    <s v="ENA - IM Central Gulf"/>
    <x v="8"/>
    <x v="1"/>
    <n v="825155"/>
    <d v="2001-06-02T21:00:00"/>
  </r>
  <r>
    <x v="1"/>
    <x v="1"/>
    <x v="1"/>
    <x v="24"/>
    <n v="15000"/>
    <n v="1327088"/>
    <d v="2001-06-01T09:30:28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BIGDADDY"/>
    <s v="KSTEVEN"/>
    <s v="ENA-IM Mid Central South"/>
    <x v="8"/>
    <x v="1"/>
    <n v="825156"/>
    <d v="2001-06-02T21:00:00"/>
  </r>
  <r>
    <x v="1"/>
    <x v="1"/>
    <x v="1"/>
    <x v="24"/>
    <n v="15000"/>
    <n v="1327089"/>
    <d v="2001-06-01T09:30:3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BIGDADDY"/>
    <s v="KSTEVEN"/>
    <s v="ENA-IM Mid Central South"/>
    <x v="8"/>
    <x v="1"/>
    <n v="825157"/>
    <d v="2001-06-02T21:00:00"/>
  </r>
  <r>
    <x v="1"/>
    <x v="1"/>
    <x v="1"/>
    <x v="24"/>
    <n v="30000"/>
    <n v="1327090"/>
    <d v="2001-06-01T09:30:32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349999999999999"/>
    <s v="PEGGIALL"/>
    <s v="PMIMS"/>
    <s v="ENA - IM MKT Central CG"/>
    <x v="8"/>
    <x v="1"/>
    <n v="825158"/>
    <d v="2001-06-02T21:00:00"/>
  </r>
  <r>
    <x v="1"/>
    <x v="1"/>
    <x v="1"/>
    <x v="24"/>
    <n v="15000"/>
    <n v="1327091"/>
    <d v="2001-06-01T09:30:3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OYKELLY"/>
    <s v="KSTEVEN"/>
    <s v="ENA-IM Mid Central South"/>
    <x v="8"/>
    <x v="1"/>
    <n v="825159"/>
    <d v="2001-06-02T21:00:00"/>
  </r>
  <r>
    <x v="1"/>
    <x v="1"/>
    <x v="1"/>
    <x v="24"/>
    <n v="30000"/>
    <n v="1327092"/>
    <d v="2001-06-01T09:30:35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8"/>
    <s v="aepes201"/>
    <s v="TDONOHO"/>
    <s v="ENA - IM Central Gulf"/>
    <x v="8"/>
    <x v="1"/>
    <n v="825160"/>
    <d v="2001-06-02T21:00:00"/>
  </r>
  <r>
    <x v="1"/>
    <x v="1"/>
    <x v="1"/>
    <x v="24"/>
    <n v="30000"/>
    <n v="1327093"/>
    <d v="2001-06-01T09:30:39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775000000000001"/>
    <s v="aepes201"/>
    <s v="TDONOHO"/>
    <s v="ENA - IM Central Gulf"/>
    <x v="8"/>
    <x v="1"/>
    <n v="825161"/>
    <d v="2001-06-02T21:00:00"/>
  </r>
  <r>
    <x v="1"/>
    <x v="1"/>
    <x v="1"/>
    <x v="24"/>
    <n v="3000"/>
    <n v="1327094"/>
    <d v="2001-06-01T09:30:41"/>
    <s v="Coast Energy Group, a division of Cornerstone Propane, L.P."/>
    <x v="0"/>
    <x v="0"/>
    <x v="0"/>
    <x v="1"/>
    <s v="US Gas Phy Fwd Firm &lt; or = 1Mo "/>
    <s v="US Gas Phy       TENN 800                02-04Jun01      USD/MM"/>
    <m/>
    <n v="1000"/>
    <x v="0"/>
    <x v="1"/>
    <x v="0"/>
    <n v="3.63"/>
    <s v="buckdiers"/>
    <s v="SNEAL"/>
    <s v="ENA-IM NE GULF3"/>
    <x v="8"/>
    <x v="1"/>
    <n v="825162"/>
    <d v="2001-06-02T21:00:00"/>
  </r>
  <r>
    <x v="1"/>
    <x v="1"/>
    <x v="1"/>
    <x v="24"/>
    <n v="15000"/>
    <n v="1327095"/>
    <d v="2001-06-01T09:30:43"/>
    <s v="Cook Inlet Energy Supply L.L.C."/>
    <x v="0"/>
    <x v="0"/>
    <x v="0"/>
    <x v="1"/>
    <s v="US Gas Phy Fwd Firm &lt; or = 1Mo "/>
    <s v="US Gas Phy       NGPL TxOkGCPool         02-04Jun01      USD/MM"/>
    <m/>
    <n v="5000"/>
    <x v="0"/>
    <x v="1"/>
    <x v="0"/>
    <n v="3.66"/>
    <s v="MIDCONT1"/>
    <s v="TDONOHO"/>
    <s v="ENA - IM Central Gulf"/>
    <x v="8"/>
    <x v="1"/>
    <n v="825163"/>
    <d v="2001-06-02T21:00:00"/>
  </r>
  <r>
    <x v="1"/>
    <x v="1"/>
    <x v="1"/>
    <x v="24"/>
    <n v="30000"/>
    <n v="1327096"/>
    <d v="2001-06-01T09:30:45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750000000000002"/>
    <s v="PEGGIALL"/>
    <s v="TDONOHO"/>
    <s v="ENA - IM Central Gulf"/>
    <x v="8"/>
    <x v="1"/>
    <n v="825164"/>
    <d v="2001-06-02T21:00:00"/>
  </r>
  <r>
    <x v="1"/>
    <x v="1"/>
    <x v="1"/>
    <x v="24"/>
    <n v="99"/>
    <n v="1327097"/>
    <d v="2001-06-01T09:30:47"/>
    <s v="Axia Energy, LP"/>
    <x v="0"/>
    <x v="0"/>
    <x v="0"/>
    <x v="1"/>
    <s v="US Gas Phy Fwd Firm &lt; or = 1Mo "/>
    <s v="US Gas Phy       TETCO WLA               02-04Jun01      USD/MM"/>
    <n v="33"/>
    <m/>
    <x v="0"/>
    <x v="1"/>
    <x v="0"/>
    <n v="3.58"/>
    <s v="stratton"/>
    <s v="SPEREIR"/>
    <s v="ENA-IM NE GULF3"/>
    <x v="8"/>
    <x v="1"/>
    <n v="825165"/>
    <d v="2001-06-02T21:00:00"/>
  </r>
  <r>
    <x v="1"/>
    <x v="4"/>
    <x v="0"/>
    <x v="0"/>
    <n v="50000"/>
    <n v="1327098"/>
    <d v="2001-06-01T09:30:4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rsrsrsrs"/>
    <s v="GWHALLE"/>
    <s v="WTI-GW-NXC2"/>
    <x v="5"/>
    <x v="1"/>
    <n v="111791"/>
    <d v="2001-07-01T00:00:00"/>
  </r>
  <r>
    <x v="1"/>
    <x v="1"/>
    <x v="1"/>
    <x v="24"/>
    <n v="1854"/>
    <n v="1327099"/>
    <d v="2001-06-01T09:30:50"/>
    <s v="Occidental Energy Marketing, Inc."/>
    <x v="0"/>
    <x v="0"/>
    <x v="0"/>
    <x v="1"/>
    <s v="US Gas Phy Fwd Firm &lt; or = 1Mo "/>
    <s v="US Gas Phy       NNG Demarc              02-04Jun01      USD/MM"/>
    <n v="618"/>
    <m/>
    <x v="0"/>
    <x v="1"/>
    <x v="0"/>
    <n v="3.5049999999999999"/>
    <s v="fishmongr"/>
    <s v="KSTEVEN"/>
    <s v="ENA-IM Mid Central South"/>
    <x v="8"/>
    <x v="1"/>
    <n v="825166"/>
    <d v="2001-06-02T21:00:00"/>
  </r>
  <r>
    <x v="1"/>
    <x v="1"/>
    <x v="0"/>
    <x v="5"/>
    <n v="145000"/>
    <n v="1327100"/>
    <d v="2001-06-01T09:30:51"/>
    <s v="Mirant Americas Energy Marketing, L.P."/>
    <x v="0"/>
    <x v="0"/>
    <x v="0"/>
    <x v="1"/>
    <s v="US Gas Fin Swap"/>
    <s v="US Gas Daily     PG&amp;E CtyGate            02-30Jun01      USD/MM"/>
    <m/>
    <n v="5000"/>
    <x v="0"/>
    <x v="1"/>
    <x v="0"/>
    <n v="5.7"/>
    <s v="jfh00001"/>
    <s v="MLENHAR"/>
    <s v="West-Perm"/>
    <x v="1"/>
    <x v="1"/>
    <s v="VD9461.1"/>
    <d v="2001-06-02T21:00:00"/>
  </r>
  <r>
    <x v="1"/>
    <x v="1"/>
    <x v="1"/>
    <x v="24"/>
    <n v="15000"/>
    <n v="1327101"/>
    <d v="2001-06-01T09:30:56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BRADCLAUSE"/>
    <s v="JPARKS"/>
    <s v="ENA - IM Katy"/>
    <x v="8"/>
    <x v="1"/>
    <n v="825167"/>
    <d v="2001-06-02T21:00:00"/>
  </r>
  <r>
    <x v="1"/>
    <x v="1"/>
    <x v="1"/>
    <x v="24"/>
    <n v="1446"/>
    <n v="1327102"/>
    <d v="2001-06-01T09:31:03"/>
    <s v="Texaco Natural Gas Inc."/>
    <x v="0"/>
    <x v="0"/>
    <x v="0"/>
    <x v="1"/>
    <s v="US Gas Phy Fwd Firm &lt; or = 1Mo "/>
    <s v="US Gas Phy       PEPL Pool               02-04Jun01      USD/MM"/>
    <n v="482"/>
    <m/>
    <x v="0"/>
    <x v="1"/>
    <x v="0"/>
    <n v="3.5375000000000001"/>
    <s v="BILLBALSA"/>
    <s v="KSTEVEN"/>
    <s v="ENA-IM Mid Central South"/>
    <x v="8"/>
    <x v="1"/>
    <n v="825168"/>
    <d v="2001-06-02T21:00:00"/>
  </r>
  <r>
    <x v="1"/>
    <x v="1"/>
    <x v="1"/>
    <x v="24"/>
    <n v="45000"/>
    <n v="1327104"/>
    <d v="2001-06-01T09:31:05"/>
    <s v="Axia Energy, LP"/>
    <x v="0"/>
    <x v="0"/>
    <x v="0"/>
    <x v="1"/>
    <s v="US Gas Phy Fwd Firm &lt; or = 1Mo "/>
    <s v="US Gas Phy       HeHub                   02-04Jun01      USD/MM"/>
    <m/>
    <n v="15000"/>
    <x v="0"/>
    <x v="1"/>
    <x v="0"/>
    <n v="3.71"/>
    <s v="sstrick9"/>
    <s v="ARING"/>
    <s v="ENA-IM NE GULF1"/>
    <x v="8"/>
    <x v="1"/>
    <n v="825169"/>
    <d v="2001-06-02T21:00:00"/>
  </r>
  <r>
    <x v="1"/>
    <x v="1"/>
    <x v="1"/>
    <x v="24"/>
    <n v="4500"/>
    <n v="1327105"/>
    <d v="2001-06-01T09:31:06"/>
    <s v="Dynegy Marketing and Trade"/>
    <x v="0"/>
    <x v="0"/>
    <x v="0"/>
    <x v="1"/>
    <s v="US Gas Phy Fwd Firm &lt; or = 1Mo "/>
    <s v="US Gas Phy       Trunkline ELA           02-04Jun01      USD/MM"/>
    <n v="1500"/>
    <m/>
    <x v="0"/>
    <x v="1"/>
    <x v="0"/>
    <n v="3.5750000000000002"/>
    <s v="MCCARTHY"/>
    <s v="TDONOHO"/>
    <s v="ENA - IM Central Gulf"/>
    <x v="8"/>
    <x v="1"/>
    <n v="825170"/>
    <d v="2001-06-02T21:00:00"/>
  </r>
  <r>
    <x v="1"/>
    <x v="3"/>
    <x v="0"/>
    <x v="24"/>
    <n v="75000"/>
    <n v="1327106"/>
    <d v="2001-06-01T09:31:09"/>
    <s v="Morgan Stanley Capital Group, Inc."/>
    <x v="0"/>
    <x v="0"/>
    <x v="0"/>
    <x v="3"/>
    <s v="US UNL Gasoline Fin Spread"/>
    <s v="US UNL Gasoline  GC Crack Spread         Q4 2001         USD/bl/m"/>
    <n v="25000"/>
    <m/>
    <x v="0"/>
    <x v="8"/>
    <x v="0"/>
    <n v="2.2599999999999998"/>
    <s v="eglasgow"/>
    <s v="AHAUSER"/>
    <s v="Blnd-Hu-Hdg"/>
    <x v="1"/>
    <x v="1"/>
    <s v="VD9464.1"/>
    <d v="2001-10-01T00:00:00"/>
  </r>
  <r>
    <x v="1"/>
    <x v="1"/>
    <x v="1"/>
    <x v="24"/>
    <n v="4500"/>
    <n v="1327109"/>
    <d v="2001-06-01T09:31:10"/>
    <s v="Axia Energy, LP"/>
    <x v="0"/>
    <x v="0"/>
    <x v="0"/>
    <x v="1"/>
    <s v="US Gas Phy Fwd Firm &lt; or = 1Mo "/>
    <s v="US Gas Phy       NNG Ventura             02-04Jun01      USD/MM"/>
    <m/>
    <n v="1500"/>
    <x v="0"/>
    <x v="1"/>
    <x v="0"/>
    <n v="3.49"/>
    <s v="phillips"/>
    <s v="KSTEVEN"/>
    <s v="ENA-IM Mid Central South"/>
    <x v="8"/>
    <x v="1"/>
    <n v="825173"/>
    <d v="2001-06-02T21:00:00"/>
  </r>
  <r>
    <x v="1"/>
    <x v="1"/>
    <x v="1"/>
    <x v="24"/>
    <n v="15000"/>
    <n v="1327108"/>
    <d v="2001-06-01T09:31:10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71"/>
    <d v="2001-06-02T21:00:00"/>
  </r>
  <r>
    <x v="1"/>
    <x v="1"/>
    <x v="1"/>
    <x v="24"/>
    <n v="30000"/>
    <n v="1327107"/>
    <d v="2001-06-01T09:31:1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5172"/>
    <d v="2001-06-02T21:00:00"/>
  </r>
  <r>
    <x v="1"/>
    <x v="1"/>
    <x v="1"/>
    <x v="24"/>
    <n v="6252"/>
    <n v="1327110"/>
    <d v="2001-06-01T09:31:16"/>
    <s v="BP Energy Company"/>
    <x v="0"/>
    <x v="0"/>
    <x v="0"/>
    <x v="1"/>
    <s v="US Gas Phy Fwd Firm &lt; or = 1Mo "/>
    <s v="US Gas Phy       TENN 500                02-04Jun01      USD/MM"/>
    <m/>
    <n v="2084"/>
    <x v="0"/>
    <x v="1"/>
    <x v="0"/>
    <n v="3.6349999999999998"/>
    <s v="DillardK"/>
    <s v="SNEAL"/>
    <s v="ENA-IM NE GULF3"/>
    <x v="8"/>
    <x v="1"/>
    <n v="825174"/>
    <d v="2001-06-02T21:00:00"/>
  </r>
  <r>
    <x v="1"/>
    <x v="1"/>
    <x v="1"/>
    <x v="24"/>
    <n v="5547"/>
    <n v="1327111"/>
    <d v="2001-06-01T09:31:17"/>
    <s v="Reliant Energy Services, Inc."/>
    <x v="0"/>
    <x v="0"/>
    <x v="0"/>
    <x v="1"/>
    <s v="US Gas Phy Fwd Firm &lt; or = 1Mo "/>
    <s v="US Gas Phy       HeHub                   02-04Jun01      USD/MM"/>
    <n v="1849"/>
    <m/>
    <x v="0"/>
    <x v="1"/>
    <x v="0"/>
    <n v="3.7"/>
    <s v="mikepowers"/>
    <s v="ARING"/>
    <s v="ENA-IM NE GULF1"/>
    <x v="8"/>
    <x v="1"/>
    <n v="825175"/>
    <d v="2001-06-02T21:00:00"/>
  </r>
  <r>
    <x v="1"/>
    <x v="1"/>
    <x v="1"/>
    <x v="24"/>
    <n v="15000"/>
    <n v="1327112"/>
    <d v="2001-06-01T09:31:1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MIDCONT1"/>
    <s v="KSTEVEN"/>
    <s v="ENA-IM Mid Central South"/>
    <x v="8"/>
    <x v="1"/>
    <n v="825176"/>
    <d v="2001-06-02T21:00:00"/>
  </r>
  <r>
    <x v="0"/>
    <x v="1"/>
    <x v="1"/>
    <x v="1"/>
    <n v="155000"/>
    <n v="1327114"/>
    <d v="2001-06-01T09:31:20"/>
    <s v="Williams Energy Marketing &amp; Trading Company"/>
    <x v="0"/>
    <x v="0"/>
    <x v="0"/>
    <x v="1"/>
    <s v="CAN Gas Phy Fwd Firm West &lt; or = 1Mo"/>
    <s v="CAN Gas Phy      NIT                     Jul01           CAD/GJ"/>
    <m/>
    <n v="5000"/>
    <x v="0"/>
    <x v="16"/>
    <x v="4"/>
    <n v="4.99"/>
    <s v="elizabeth"/>
    <s v="MCOWAN"/>
    <s v="EC-IM Canada West"/>
    <x v="8"/>
    <x v="8"/>
    <n v="825177"/>
    <d v="2001-07-01T21:00:00"/>
  </r>
  <r>
    <x v="1"/>
    <x v="1"/>
    <x v="1"/>
    <x v="24"/>
    <n v="15000"/>
    <n v="1327115"/>
    <d v="2001-06-01T09:31:24"/>
    <s v="BP Energy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4"/>
    <s v="DillardK"/>
    <s v="SNEAL"/>
    <s v="ENA-IM NE GULF3"/>
    <x v="8"/>
    <x v="1"/>
    <n v="825178"/>
    <d v="2001-06-02T21:00:00"/>
  </r>
  <r>
    <x v="1"/>
    <x v="1"/>
    <x v="1"/>
    <x v="24"/>
    <n v="22128"/>
    <n v="1327117"/>
    <d v="2001-06-01T09:31:29"/>
    <s v="CMS Marketing, Services and Trading Company"/>
    <x v="0"/>
    <x v="0"/>
    <x v="0"/>
    <x v="1"/>
    <s v="US Gas Phy Fwd Firm &lt; or = 1Mo "/>
    <s v="US Gas Phy       Chi Peoples             02-04Jun01      USD/MM"/>
    <m/>
    <n v="7376"/>
    <x v="0"/>
    <x v="1"/>
    <x v="0"/>
    <n v="3.7362000000000002"/>
    <s v="SCOTTBISK"/>
    <s v="PMIMS"/>
    <s v="ENA - IM MKT Central CG"/>
    <x v="8"/>
    <x v="1"/>
    <n v="825179"/>
    <d v="2001-06-02T21:00:00"/>
  </r>
  <r>
    <x v="1"/>
    <x v="1"/>
    <x v="0"/>
    <x v="1"/>
    <n v="155000"/>
    <n v="1327118"/>
    <d v="2001-06-01T09:31:31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467.1"/>
    <d v="2001-07-01T21:00:00"/>
  </r>
  <r>
    <x v="1"/>
    <x v="1"/>
    <x v="1"/>
    <x v="24"/>
    <n v="30000"/>
    <n v="1327119"/>
    <d v="2001-06-01T09:31:3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362000000000002"/>
    <s v="aepes206"/>
    <s v="PMIMS"/>
    <s v="ENA - IM MKT Central CG"/>
    <x v="8"/>
    <x v="1"/>
    <n v="825180"/>
    <d v="2001-06-02T21:00:00"/>
  </r>
  <r>
    <x v="0"/>
    <x v="1"/>
    <x v="1"/>
    <x v="1"/>
    <n v="775000"/>
    <n v="1327120"/>
    <d v="2001-06-01T09:31:36"/>
    <s v="Cinergy Global Trading Limited"/>
    <x v="0"/>
    <x v="0"/>
    <x v="0"/>
    <x v="1"/>
    <s v="UK Gas Phy Fwd NBP"/>
    <s v="UK Gas Phy       NBP                     Jul01           p/th"/>
    <n v="25000"/>
    <m/>
    <x v="0"/>
    <x v="5"/>
    <x v="3"/>
    <n v="21.1"/>
    <s v="DSTHOMAS1"/>
    <s v="AFAIRLE"/>
    <s v="Non Affiliate Gas Book"/>
    <x v="4"/>
    <x v="3"/>
    <n v="105981"/>
    <d v="2001-07-01T21:00:00"/>
  </r>
  <r>
    <x v="1"/>
    <x v="1"/>
    <x v="1"/>
    <x v="24"/>
    <n v="15000"/>
    <n v="1327121"/>
    <d v="2001-06-01T09:31:41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DOCONNER"/>
    <s v="JPARKS"/>
    <s v="ENA - IM Katy"/>
    <x v="8"/>
    <x v="1"/>
    <n v="825181"/>
    <d v="2001-06-02T21:00:00"/>
  </r>
  <r>
    <x v="1"/>
    <x v="2"/>
    <x v="1"/>
    <x v="11"/>
    <n v="250"/>
    <n v="1327122"/>
    <d v="2001-06-01T09:31:46"/>
    <s v="Constellation Power Source, Inc."/>
    <x v="0"/>
    <x v="0"/>
    <x v="0"/>
    <x v="2"/>
    <s v="US East Power Phy Fwd Firm"/>
    <s v="US Pwr Phy Firm  Cinergy Peak            11-15Jun01      USD/MWh"/>
    <m/>
    <n v="50"/>
    <x v="0"/>
    <x v="2"/>
    <x v="0"/>
    <n v="34"/>
    <s v="johnboring"/>
    <s v="CDORLAN"/>
    <s v="ST-ECAR"/>
    <x v="7"/>
    <x v="7"/>
    <n v="629537.1"/>
    <d v="2001-06-11T21:00:00"/>
  </r>
  <r>
    <x v="1"/>
    <x v="1"/>
    <x v="1"/>
    <x v="24"/>
    <n v="30000"/>
    <n v="1327124"/>
    <d v="2001-06-01T09:31:4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4"/>
    <s v="benharner"/>
    <s v="PMIMS"/>
    <s v="ENA - IM MKT Central CG"/>
    <x v="8"/>
    <x v="1"/>
    <n v="825182"/>
    <d v="2001-06-02T21:00:00"/>
  </r>
  <r>
    <x v="1"/>
    <x v="1"/>
    <x v="1"/>
    <x v="24"/>
    <n v="30000"/>
    <n v="1327123"/>
    <d v="2001-06-01T09:31:48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71"/>
    <s v="rdyoung1"/>
    <s v="ARING"/>
    <s v="ENA-IM NE GULF1"/>
    <x v="8"/>
    <x v="1"/>
    <n v="825183"/>
    <d v="2001-06-02T21:00:00"/>
  </r>
  <r>
    <x v="1"/>
    <x v="1"/>
    <x v="1"/>
    <x v="24"/>
    <n v="30000"/>
    <n v="1327125"/>
    <d v="2001-06-01T09:31:5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12000000000001"/>
    <s v="aepes206"/>
    <s v="PMIMS"/>
    <s v="ENA - IM MKT Central CG"/>
    <x v="8"/>
    <x v="1"/>
    <n v="825184"/>
    <d v="2001-06-02T21:00:00"/>
  </r>
  <r>
    <x v="1"/>
    <x v="1"/>
    <x v="1"/>
    <x v="24"/>
    <n v="5286"/>
    <n v="1327126"/>
    <d v="2001-06-01T09:31:53"/>
    <s v="Adams Resources Marketing, Ltd."/>
    <x v="0"/>
    <x v="0"/>
    <x v="0"/>
    <x v="1"/>
    <s v="US Gas Phy Fwd Firm &lt; or = 1Mo "/>
    <s v="US Gas Phy       TENN Z-0                02-04Jun01      USD/MM"/>
    <n v="1762"/>
    <m/>
    <x v="0"/>
    <x v="1"/>
    <x v="0"/>
    <n v="3.605"/>
    <s v="KENTRADES1"/>
    <s v="SNEAL"/>
    <s v="ENA-IM NE GULF3"/>
    <x v="8"/>
    <x v="1"/>
    <n v="825185"/>
    <d v="2001-06-02T21:00:00"/>
  </r>
  <r>
    <x v="1"/>
    <x v="1"/>
    <x v="1"/>
    <x v="24"/>
    <n v="30000"/>
    <n v="1327127"/>
    <d v="2001-06-01T09:31:59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25000000000002"/>
    <s v="aepes206"/>
    <s v="PMIMS"/>
    <s v="ENA - IM MKT Central CG"/>
    <x v="8"/>
    <x v="1"/>
    <n v="825186"/>
    <d v="2001-06-02T21:00:00"/>
  </r>
  <r>
    <x v="1"/>
    <x v="1"/>
    <x v="1"/>
    <x v="24"/>
    <n v="7500"/>
    <n v="1327128"/>
    <d v="2001-06-01T09:32:00"/>
    <s v="Tenaska Marketing Ventures"/>
    <x v="0"/>
    <x v="0"/>
    <x v="0"/>
    <x v="1"/>
    <s v="US Gas Phy Fwd Firm &lt; or = 1Mo "/>
    <s v="US Gas Phy       NGPL TxOkGCPool         02-04Jun01      USD/MM"/>
    <n v="2500"/>
    <m/>
    <x v="0"/>
    <x v="1"/>
    <x v="0"/>
    <n v="3.65"/>
    <s v="TMVJDG01"/>
    <s v="TDONOHO"/>
    <s v="ENA - IM Central Gulf"/>
    <x v="8"/>
    <x v="1"/>
    <n v="825187"/>
    <d v="2001-06-02T21:00:00"/>
  </r>
  <r>
    <x v="1"/>
    <x v="1"/>
    <x v="1"/>
    <x v="24"/>
    <n v="15000"/>
    <n v="1327129"/>
    <d v="2001-06-01T09:32:02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5"/>
    <s v="EPMELPar"/>
    <s v="TKUYKEN"/>
    <s v="ENA - IM West"/>
    <x v="8"/>
    <x v="1"/>
    <n v="825188"/>
    <d v="2001-06-02T21:00:00"/>
  </r>
  <r>
    <x v="1"/>
    <x v="1"/>
    <x v="1"/>
    <x v="24"/>
    <n v="15000"/>
    <n v="1327130"/>
    <d v="2001-06-01T09:32:03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cscharton"/>
    <s v="KSTEVEN"/>
    <s v="ENA-IM Mid Central South"/>
    <x v="8"/>
    <x v="1"/>
    <n v="825189"/>
    <d v="2001-06-02T21:00:00"/>
  </r>
  <r>
    <x v="1"/>
    <x v="1"/>
    <x v="1"/>
    <x v="24"/>
    <n v="15000"/>
    <n v="1327131"/>
    <d v="2001-06-01T09:32:06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85"/>
    <s v="dealjunkie"/>
    <s v="TDONOHO"/>
    <s v="ENA - IM Central Gulf"/>
    <x v="8"/>
    <x v="1"/>
    <n v="825190"/>
    <d v="2001-06-02T21:00:00"/>
  </r>
  <r>
    <x v="0"/>
    <x v="0"/>
    <x v="0"/>
    <x v="0"/>
    <n v="20"/>
    <n v="1327132"/>
    <d v="2001-06-01T09:3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6"/>
    <s v="chashastie"/>
    <s v="BMARCHAN"/>
    <s v="Enron Metals Trading System"/>
    <x v="0"/>
    <x v="0"/>
    <n v="2164037"/>
    <m/>
  </r>
  <r>
    <x v="1"/>
    <x v="1"/>
    <x v="0"/>
    <x v="15"/>
    <n v="912500"/>
    <n v="1327133"/>
    <d v="2001-06-01T09:32:09"/>
    <s v="Duke Energy Marketing Limited Partnership"/>
    <x v="0"/>
    <x v="0"/>
    <x v="0"/>
    <x v="1"/>
    <s v="US Gas Fin Swap"/>
    <s v="US Gas Swap      Nymex                   Jan-Dec02       USD/MM"/>
    <m/>
    <n v="2500"/>
    <x v="0"/>
    <x v="1"/>
    <x v="0"/>
    <n v="3.9750000000000001"/>
    <s v="ADM24744"/>
    <s v="JARNOLD"/>
    <s v="NG-Price"/>
    <x v="1"/>
    <x v="1"/>
    <s v="VD9468.1"/>
    <d v="2002-01-01T21:00:00"/>
  </r>
  <r>
    <x v="0"/>
    <x v="1"/>
    <x v="1"/>
    <x v="24"/>
    <n v="30000"/>
    <n v="1327134"/>
    <d v="2001-06-01T09:32:14"/>
    <s v="Texaco Canada Petroleum 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SANTUCCI1"/>
    <s v="RWATT"/>
    <s v="EC-IM Canada West"/>
    <x v="8"/>
    <x v="8"/>
    <n v="825191"/>
    <d v="2001-06-01T21:00:00"/>
  </r>
  <r>
    <x v="1"/>
    <x v="1"/>
    <x v="1"/>
    <x v="24"/>
    <n v="3777"/>
    <n v="1327135"/>
    <d v="2001-06-01T09:32:15"/>
    <s v="Aquila Energy Marketing Corporation"/>
    <x v="0"/>
    <x v="0"/>
    <x v="0"/>
    <x v="1"/>
    <s v="US Gas Phy Fwd Firm &lt; or = 1Mo "/>
    <s v="US Gas Phy       NGPL Midcont            02-04Jun01      USD/MM"/>
    <m/>
    <n v="1259"/>
    <x v="0"/>
    <x v="1"/>
    <x v="0"/>
    <n v="3.5474999999999999"/>
    <s v="toddbandy"/>
    <s v="KSTEVEN"/>
    <s v="ENA-IM Mid Central South"/>
    <x v="8"/>
    <x v="1"/>
    <n v="825193"/>
    <d v="2001-06-02T21:00:00"/>
  </r>
  <r>
    <x v="1"/>
    <x v="1"/>
    <x v="1"/>
    <x v="24"/>
    <n v="11400"/>
    <n v="1327136"/>
    <d v="2001-06-01T09:32:15"/>
    <s v="Reliant Energy Services, Inc."/>
    <x v="0"/>
    <x v="0"/>
    <x v="0"/>
    <x v="1"/>
    <s v="US Gas Phy Fwd Firm &lt; or = 1Mo "/>
    <s v="US Gas Phy       NNG Demarc              02-04Jun01      USD/MM"/>
    <n v="3800"/>
    <m/>
    <x v="0"/>
    <x v="1"/>
    <x v="0"/>
    <n v="3.5074999999999998"/>
    <s v="lwilliams"/>
    <s v="KSTEVEN"/>
    <s v="ENA-IM Mid Central South"/>
    <x v="8"/>
    <x v="1"/>
    <n v="825192"/>
    <d v="2001-06-02T21:00:00"/>
  </r>
  <r>
    <x v="1"/>
    <x v="1"/>
    <x v="1"/>
    <x v="24"/>
    <n v="11223"/>
    <n v="1327137"/>
    <d v="2001-06-01T09:32:17"/>
    <s v="Aquila Energy Marketing Corporation"/>
    <x v="0"/>
    <x v="0"/>
    <x v="0"/>
    <x v="1"/>
    <s v="US Gas Phy Fwd Firm &lt; or = 1Mo "/>
    <s v="US Gas Phy       NGPL Midcont            02-04Jun01      USD/MM"/>
    <m/>
    <n v="3741"/>
    <x v="0"/>
    <x v="1"/>
    <x v="0"/>
    <n v="3.5474999999999999"/>
    <s v="BIGDADDY"/>
    <s v="KSTEVEN"/>
    <s v="ENA-IM Mid Central South"/>
    <x v="8"/>
    <x v="1"/>
    <n v="825194"/>
    <d v="2001-06-02T21:00:00"/>
  </r>
  <r>
    <x v="1"/>
    <x v="1"/>
    <x v="1"/>
    <x v="24"/>
    <n v="30000"/>
    <n v="1327138"/>
    <d v="2001-06-01T09:32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437"/>
    <s v="benharner"/>
    <s v="PMIMS"/>
    <s v="ENA - IM MKT Central CG"/>
    <x v="8"/>
    <x v="1"/>
    <n v="825195"/>
    <d v="2001-06-02T21:00:00"/>
  </r>
  <r>
    <x v="0"/>
    <x v="1"/>
    <x v="1"/>
    <x v="24"/>
    <n v="30000"/>
    <n v="1327139"/>
    <d v="2001-06-01T09:32:20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DAVEGRAHAM"/>
    <s v="RWATT"/>
    <s v="EC-IM Canada West"/>
    <x v="8"/>
    <x v="8"/>
    <n v="825196"/>
    <d v="2001-06-01T21:00:00"/>
  </r>
  <r>
    <x v="1"/>
    <x v="4"/>
    <x v="0"/>
    <x v="0"/>
    <n v="50000"/>
    <n v="1327140"/>
    <d v="2001-06-01T09:32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92"/>
    <d v="2001-07-01T00:00:00"/>
  </r>
  <r>
    <x v="1"/>
    <x v="1"/>
    <x v="1"/>
    <x v="24"/>
    <n v="17388"/>
    <n v="1327141"/>
    <d v="2001-06-01T09:32:24"/>
    <s v="Nexen Marketing"/>
    <x v="0"/>
    <x v="0"/>
    <x v="0"/>
    <x v="1"/>
    <s v="US Gas Phy Fwd Firm &lt; or = 1Mo "/>
    <s v="US Gas Phy       Consumers Pwr           02-04Jun01      USD/MM"/>
    <n v="5796"/>
    <m/>
    <x v="0"/>
    <x v="1"/>
    <x v="0"/>
    <n v="3.9"/>
    <s v="BBRADLEY"/>
    <s v="JWILLI13"/>
    <s v="ENA - IM Mkt Central MICH"/>
    <x v="8"/>
    <x v="1"/>
    <n v="825197"/>
    <d v="2001-06-02T21:00:00"/>
  </r>
  <r>
    <x v="1"/>
    <x v="1"/>
    <x v="1"/>
    <x v="24"/>
    <n v="15000"/>
    <n v="1327142"/>
    <d v="2001-06-01T09:32:24"/>
    <s v="Cross Timbers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redwood1"/>
    <s v="KSTEVEN"/>
    <s v="ENA-IM Mid Central South"/>
    <x v="8"/>
    <x v="1"/>
    <n v="825198"/>
    <d v="2001-06-02T21:00:00"/>
  </r>
  <r>
    <x v="1"/>
    <x v="1"/>
    <x v="1"/>
    <x v="24"/>
    <n v="30000"/>
    <n v="1327143"/>
    <d v="2001-06-01T09:32:26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450000000000001"/>
    <s v="MIDCONT1"/>
    <s v="PMIMS"/>
    <s v="ENA - IM MKT Central CG"/>
    <x v="8"/>
    <x v="1"/>
    <n v="825199"/>
    <d v="2001-06-02T21:00:00"/>
  </r>
  <r>
    <x v="1"/>
    <x v="8"/>
    <x v="1"/>
    <x v="0"/>
    <n v="2500"/>
    <n v="1327144"/>
    <d v="2001-06-01T09:32:28"/>
    <s v="Aquila Energy Marketing Corporation"/>
    <x v="0"/>
    <x v="0"/>
    <x v="0"/>
    <x v="8"/>
    <s v="US Emission SO2 EA Phy Fwd"/>
    <s v="US SO2 EA Phy    EPA ATS                 VY2001          USD/EA"/>
    <n v="2500"/>
    <m/>
    <x v="0"/>
    <x v="17"/>
    <x v="0"/>
    <n v="193"/>
    <s v="GARYPAIN"/>
    <s v="JMASSEY"/>
    <s v="EPMI-SO2-Inv"/>
    <x v="7"/>
    <x v="1"/>
    <n v="629539.1"/>
    <m/>
  </r>
  <r>
    <x v="1"/>
    <x v="1"/>
    <x v="1"/>
    <x v="24"/>
    <n v="5238"/>
    <n v="1327145"/>
    <d v="2001-06-01T09:32:28"/>
    <s v="Mirant Americas Energy Marketing, L.P."/>
    <x v="0"/>
    <x v="0"/>
    <x v="0"/>
    <x v="1"/>
    <s v="US Gas Phy Fwd Firm &lt; or = 1Mo "/>
    <s v="US Gas Phy       Harper                  02-04Jun01      USD/MM"/>
    <n v="1746"/>
    <m/>
    <x v="0"/>
    <x v="1"/>
    <x v="0"/>
    <n v="3.66"/>
    <s v="ahamby0001"/>
    <s v="JWILLI13"/>
    <s v="ENA-IM Mid Central North"/>
    <x v="8"/>
    <x v="1"/>
    <n v="825201"/>
    <d v="2001-06-02T21:00:00"/>
  </r>
  <r>
    <x v="1"/>
    <x v="10"/>
    <x v="1"/>
    <x v="17"/>
    <e v="#N/A"/>
    <n v="1327147"/>
    <d v="2001-06-01T09:32:30"/>
    <s v="Birmingham International Forest Products, Inc."/>
    <x v="5"/>
    <x v="2"/>
    <x v="1"/>
    <x v="10"/>
    <s v="US East SPF Lumber Phy"/>
    <s v="US East SPF Phy  2x4 #3 ESPF ATL Rail    01Jun01         USD/MBF"/>
    <n v="110"/>
    <m/>
    <x v="0"/>
    <x v="19"/>
    <x v="0"/>
    <n v="380"/>
    <s v="ADM81953"/>
    <s v="RRUDER"/>
    <s v="Lumber-Spot"/>
    <x v="1"/>
    <x v="1"/>
    <s v="RR-0660"/>
    <d v="2001-06-01T21:00:00"/>
  </r>
  <r>
    <x v="1"/>
    <x v="1"/>
    <x v="1"/>
    <x v="24"/>
    <n v="15000"/>
    <n v="1327146"/>
    <d v="2001-06-01T09:32:30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cscharton"/>
    <s v="KSTEVEN"/>
    <s v="ENA-IM Mid Central South"/>
    <x v="8"/>
    <x v="1"/>
    <n v="825202"/>
    <d v="2001-06-02T21:00:00"/>
  </r>
  <r>
    <x v="1"/>
    <x v="1"/>
    <x v="0"/>
    <x v="5"/>
    <n v="35380"/>
    <n v="1327148"/>
    <d v="2001-06-01T09:32:33"/>
    <s v="Mirant Americas Energy Marketing, L.P."/>
    <x v="0"/>
    <x v="0"/>
    <x v="0"/>
    <x v="1"/>
    <s v="US Gas Fin Swap"/>
    <s v="US Gas Daily     HHub                    02-30Jun01      USD/MM"/>
    <m/>
    <n v="1220"/>
    <x v="0"/>
    <x v="1"/>
    <x v="0"/>
    <n v="3.76"/>
    <s v="gregt00001"/>
    <s v="PKEAVEY"/>
    <s v="G-DAILY-EST"/>
    <x v="1"/>
    <x v="1"/>
    <s v="VD9470.1"/>
    <d v="2001-06-02T21:00:00"/>
  </r>
  <r>
    <x v="1"/>
    <x v="1"/>
    <x v="1"/>
    <x v="24"/>
    <n v="15000"/>
    <n v="1327149"/>
    <d v="2001-06-01T09:32:34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TOMSAX01"/>
    <s v="KSTEVEN"/>
    <s v="ENA-IM Mid Central South"/>
    <x v="8"/>
    <x v="1"/>
    <n v="825204"/>
    <d v="2001-06-02T21:00:00"/>
  </r>
  <r>
    <x v="1"/>
    <x v="1"/>
    <x v="1"/>
    <x v="24"/>
    <n v="15000"/>
    <n v="1327150"/>
    <d v="2001-06-01T09:32:37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MIDCONT1"/>
    <s v="KSTEVEN"/>
    <s v="ENA-IM Mid Central South"/>
    <x v="8"/>
    <x v="1"/>
    <n v="825203"/>
    <d v="2001-06-02T21:00:00"/>
  </r>
  <r>
    <x v="1"/>
    <x v="1"/>
    <x v="0"/>
    <x v="1"/>
    <n v="1240000"/>
    <n v="1327153"/>
    <d v="2001-06-01T09:32:44"/>
    <s v="Mirant Americas Energy Marketing, L.P."/>
    <x v="0"/>
    <x v="0"/>
    <x v="0"/>
    <x v="1"/>
    <s v="US Gas Fin Swap"/>
    <s v="US Gas Swap      Nymex                   Jul01           USD/MM"/>
    <m/>
    <n v="40000"/>
    <x v="0"/>
    <x v="1"/>
    <x v="0"/>
    <n v="3.88"/>
    <s v="det00001"/>
    <s v="JARNOLD"/>
    <s v="NG-Price"/>
    <x v="1"/>
    <x v="1"/>
    <s v="VD9472.1"/>
    <d v="2001-07-01T21:00:00"/>
  </r>
  <r>
    <x v="1"/>
    <x v="1"/>
    <x v="1"/>
    <x v="24"/>
    <n v="15000"/>
    <n v="1327155"/>
    <d v="2001-06-01T09:32:48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5205"/>
    <d v="2001-06-02T21:00:00"/>
  </r>
  <r>
    <x v="1"/>
    <x v="1"/>
    <x v="1"/>
    <x v="24"/>
    <n v="15000"/>
    <n v="1327156"/>
    <d v="2001-06-01T09:32:5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TOMSAX01"/>
    <s v="KSTEVEN"/>
    <s v="ENA-IM Mid Central South"/>
    <x v="8"/>
    <x v="1"/>
    <n v="825207"/>
    <d v="2001-06-02T21:00:00"/>
  </r>
  <r>
    <x v="1"/>
    <x v="1"/>
    <x v="1"/>
    <x v="24"/>
    <n v="13554"/>
    <n v="1327157"/>
    <d v="2001-06-01T09:32:57"/>
    <s v="Duke Energy Trading and Marketing, L.L.C."/>
    <x v="0"/>
    <x v="0"/>
    <x v="0"/>
    <x v="1"/>
    <s v="US Gas Phy Fwd Firm &lt; or = 1Mo "/>
    <s v="US Gas Phy       PEPL Pool               02-04Jun01      USD/MM"/>
    <n v="4518"/>
    <m/>
    <x v="0"/>
    <x v="1"/>
    <x v="0"/>
    <n v="3.5525000000000002"/>
    <s v="RHUGGINS"/>
    <s v="KSTEVEN"/>
    <s v="ENA-IM Mid Central South"/>
    <x v="8"/>
    <x v="1"/>
    <n v="825208"/>
    <d v="2001-06-02T21:00:00"/>
  </r>
  <r>
    <x v="0"/>
    <x v="0"/>
    <x v="0"/>
    <x v="0"/>
    <n v="20"/>
    <n v="1327158"/>
    <d v="2001-06-01T09:32:58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BMARCHAN"/>
    <s v="Enron Metals Trading System"/>
    <x v="0"/>
    <x v="0"/>
    <n v="2164048"/>
    <m/>
  </r>
  <r>
    <x v="1"/>
    <x v="1"/>
    <x v="1"/>
    <x v="24"/>
    <n v="15000"/>
    <n v="1327159"/>
    <d v="2001-06-01T09:33:0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schottbt"/>
    <s v="KSTEVEN"/>
    <s v="ENA-IM Mid Central South"/>
    <x v="8"/>
    <x v="1"/>
    <n v="825209"/>
    <d v="2001-06-02T21:00:00"/>
  </r>
  <r>
    <x v="1"/>
    <x v="1"/>
    <x v="1"/>
    <x v="24"/>
    <n v="147"/>
    <n v="1327161"/>
    <d v="2001-06-01T09:33:04"/>
    <s v="MidAmerican Energy Company"/>
    <x v="0"/>
    <x v="0"/>
    <x v="0"/>
    <x v="1"/>
    <s v="US Gas Phy Fwd Firm &lt; or = 1Mo "/>
    <s v="US Gas Phy       NGPL NICOR              02-04Jun01      USD/MM"/>
    <n v="49"/>
    <m/>
    <x v="0"/>
    <x v="1"/>
    <x v="0"/>
    <n v="3.7462"/>
    <s v="KREMERTODD"/>
    <s v="PMIMS"/>
    <s v="ENA - IM MKT Central CG"/>
    <x v="8"/>
    <x v="1"/>
    <n v="825211"/>
    <d v="2001-06-02T21:00:00"/>
  </r>
  <r>
    <x v="1"/>
    <x v="1"/>
    <x v="1"/>
    <x v="24"/>
    <n v="10425"/>
    <n v="1327160"/>
    <d v="2001-06-01T09:33:04"/>
    <s v="Adams Resources Marketing, Ltd."/>
    <x v="0"/>
    <x v="0"/>
    <x v="0"/>
    <x v="1"/>
    <s v="US Gas Phy Fwd Firm &lt; or = 1Mo "/>
    <s v="US Gas Phy       TETCO M3                02-04Jun01      USD/MM"/>
    <m/>
    <n v="3475"/>
    <x v="0"/>
    <x v="1"/>
    <x v="0"/>
    <n v="4"/>
    <s v="MIKETRADES"/>
    <s v="VPIMENOV"/>
    <s v="ENA-IM ME NEW YORK"/>
    <x v="8"/>
    <x v="1"/>
    <n v="825210"/>
    <d v="2001-06-02T21:00:00"/>
  </r>
  <r>
    <x v="1"/>
    <x v="1"/>
    <x v="1"/>
    <x v="24"/>
    <n v="30000"/>
    <n v="1327164"/>
    <d v="2001-06-01T09:33:1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86999999999999"/>
    <s v="aepes206"/>
    <s v="PMIMS"/>
    <s v="ENA - IM MKT Central CG"/>
    <x v="8"/>
    <x v="1"/>
    <n v="825213"/>
    <d v="2001-06-02T21:00:00"/>
  </r>
  <r>
    <x v="1"/>
    <x v="1"/>
    <x v="1"/>
    <x v="24"/>
    <n v="15000"/>
    <n v="1327165"/>
    <d v="2001-06-01T09:33:11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RHUGGINS"/>
    <s v="KSTEVEN"/>
    <s v="ENA-IM Mid Central South"/>
    <x v="8"/>
    <x v="1"/>
    <n v="825212"/>
    <d v="2001-06-02T21:00:00"/>
  </r>
  <r>
    <x v="1"/>
    <x v="1"/>
    <x v="1"/>
    <x v="24"/>
    <n v="15000"/>
    <n v="1327166"/>
    <d v="2001-06-01T09:33:12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575000000000001"/>
    <s v="BIGDADDY"/>
    <s v="KSTEVEN"/>
    <s v="ENA-IM Mid Central South"/>
    <x v="8"/>
    <x v="1"/>
    <n v="825214"/>
    <d v="2001-06-02T21:00:00"/>
  </r>
  <r>
    <x v="0"/>
    <x v="0"/>
    <x v="0"/>
    <x v="0"/>
    <n v="20"/>
    <n v="1327167"/>
    <d v="2001-06-01T09:3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4053"/>
    <m/>
  </r>
  <r>
    <x v="1"/>
    <x v="1"/>
    <x v="1"/>
    <x v="24"/>
    <n v="30000"/>
    <n v="1327168"/>
    <d v="2001-06-01T09:33:15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"/>
    <s v="aepes206"/>
    <s v="PMIMS"/>
    <s v="ENA - IM MKT Central CG"/>
    <x v="8"/>
    <x v="1"/>
    <n v="825215"/>
    <d v="2001-06-02T21:00:00"/>
  </r>
  <r>
    <x v="1"/>
    <x v="1"/>
    <x v="1"/>
    <x v="24"/>
    <n v="75000"/>
    <n v="1327169"/>
    <d v="2001-06-01T09:33:16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72"/>
    <s v="YJACKSON"/>
    <s v="ARING"/>
    <s v="ENA-IM NE GULF1"/>
    <x v="8"/>
    <x v="1"/>
    <n v="825216"/>
    <d v="2001-06-02T21:00:00"/>
  </r>
  <r>
    <x v="1"/>
    <x v="1"/>
    <x v="0"/>
    <x v="5"/>
    <n v="145000"/>
    <n v="1327171"/>
    <d v="2001-06-01T09:33:35"/>
    <s v="Dynegy Marketing and Trade"/>
    <x v="0"/>
    <x v="0"/>
    <x v="0"/>
    <x v="1"/>
    <s v="US Gas Fin Swap"/>
    <s v="US Gas Daily     HHub                    02-30Jun01      USD/MM"/>
    <m/>
    <n v="5000"/>
    <x v="0"/>
    <x v="1"/>
    <x v="0"/>
    <n v="3.7650000000000001"/>
    <s v="SANDBERG"/>
    <s v="PKEAVEY"/>
    <s v="G-DAILY-EST"/>
    <x v="1"/>
    <x v="1"/>
    <s v="VD9488.1"/>
    <d v="2001-06-02T21:00:00"/>
  </r>
  <r>
    <x v="1"/>
    <x v="1"/>
    <x v="1"/>
    <x v="24"/>
    <n v="15000"/>
    <n v="1327170"/>
    <d v="2001-06-01T09:33:3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BIGDADDY"/>
    <s v="KSTEVEN"/>
    <s v="ENA-IM Mid Central South"/>
    <x v="8"/>
    <x v="1"/>
    <n v="825217"/>
    <d v="2001-06-02T21:00:00"/>
  </r>
  <r>
    <x v="1"/>
    <x v="1"/>
    <x v="0"/>
    <x v="1"/>
    <n v="620000"/>
    <n v="1327173"/>
    <d v="2001-06-01T09:33:3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9"/>
    <s v="mtherrell"/>
    <s v="JARNOLD"/>
    <s v="NG-Price"/>
    <x v="1"/>
    <x v="1"/>
    <s v="VD9487.1"/>
    <d v="2001-07-01T21:00:00"/>
  </r>
  <r>
    <x v="1"/>
    <x v="1"/>
    <x v="1"/>
    <x v="24"/>
    <n v="75000"/>
    <n v="1327172"/>
    <d v="2001-06-01T09:33:3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3"/>
    <s v="STEPHENSJE"/>
    <s v="ARING"/>
    <s v="ENA-IM NE GULF1"/>
    <x v="8"/>
    <x v="1"/>
    <n v="825218"/>
    <d v="2001-06-02T21:00:00"/>
  </r>
  <r>
    <x v="0"/>
    <x v="1"/>
    <x v="1"/>
    <x v="24"/>
    <n v="30000"/>
    <n v="1327174"/>
    <d v="2001-06-01T09:33:42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MARYJESSEY"/>
    <s v="RWATT"/>
    <s v="EC-IM Canada West"/>
    <x v="8"/>
    <x v="8"/>
    <n v="825219"/>
    <d v="2001-06-01T21:00:00"/>
  </r>
  <r>
    <x v="1"/>
    <x v="1"/>
    <x v="0"/>
    <x v="26"/>
    <n v="755000"/>
    <n v="1327175"/>
    <d v="2001-06-01T09:33:43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det00001"/>
    <s v="JARNOLD"/>
    <s v="NG-Price"/>
    <x v="1"/>
    <x v="1"/>
    <s v="VD9490.1"/>
    <d v="2001-11-01T00:00:00"/>
  </r>
  <r>
    <x v="1"/>
    <x v="1"/>
    <x v="1"/>
    <x v="24"/>
    <n v="6000"/>
    <n v="1327176"/>
    <d v="2001-06-01T09:33:43"/>
    <s v="Reliant Energy Services, Inc."/>
    <x v="0"/>
    <x v="0"/>
    <x v="0"/>
    <x v="1"/>
    <s v="US Gas Phy Fwd Firm &lt; or = 1Mo "/>
    <s v="US Gas Phy       Chi Peoples             02-04Jun01      USD/MM"/>
    <n v="2000"/>
    <m/>
    <x v="0"/>
    <x v="1"/>
    <x v="0"/>
    <n v="3.7336999999999998"/>
    <s v="dstevens"/>
    <s v="PMIMS"/>
    <s v="ENA - IM MKT Central CG"/>
    <x v="8"/>
    <x v="1"/>
    <n v="825220"/>
    <d v="2001-06-02T21:00:00"/>
  </r>
  <r>
    <x v="0"/>
    <x v="1"/>
    <x v="1"/>
    <x v="0"/>
    <n v="1000"/>
    <n v="1327177"/>
    <d v="2001-06-01T09:33:44"/>
    <s v="Texaco Canada Petroleum  Inc."/>
    <x v="0"/>
    <x v="0"/>
    <x v="0"/>
    <x v="1"/>
    <s v="CAN Gas Phy Fwd Firm West &lt; or = 1Mo"/>
    <s v="CAN Gas Phy      NIT                     01Jun01         CAD/GJ"/>
    <m/>
    <n v="1000"/>
    <x v="0"/>
    <x v="16"/>
    <x v="4"/>
    <n v="4.71"/>
    <s v="SANTUCCI1"/>
    <s v="RWATT"/>
    <s v="EC-IM Canada West"/>
    <x v="8"/>
    <x v="8"/>
    <n v="825221"/>
    <d v="2001-06-01T21:00:00"/>
  </r>
  <r>
    <x v="1"/>
    <x v="2"/>
    <x v="1"/>
    <x v="23"/>
    <n v="3100"/>
    <n v="1327179"/>
    <d v="2001-06-01T09:33:47"/>
    <s v="Virginia Electric and Power Company"/>
    <x v="0"/>
    <x v="0"/>
    <x v="0"/>
    <x v="2"/>
    <s v="US East Power Phy Fwd Firm"/>
    <s v="US Pwr Phy Firm  Cinergy Peak            Jul-Aug02       USD/MWh"/>
    <m/>
    <n v="50"/>
    <x v="0"/>
    <x v="2"/>
    <x v="0"/>
    <n v="69.5"/>
    <s v="REYNOLDSR"/>
    <s v="FSTURM"/>
    <s v="LT-ECAR"/>
    <x v="7"/>
    <x v="7"/>
    <n v="629541.1"/>
    <d v="2002-07-01T17:11:00"/>
  </r>
  <r>
    <x v="1"/>
    <x v="1"/>
    <x v="1"/>
    <x v="24"/>
    <n v="4500"/>
    <n v="1327180"/>
    <d v="2001-06-01T09:33:54"/>
    <s v="Midcoast Marketing, Inc."/>
    <x v="0"/>
    <x v="0"/>
    <x v="0"/>
    <x v="1"/>
    <s v="US Gas Phy Fwd Firm &lt; or = 1Mo "/>
    <s v="US Gas Phy       TENN 800                02-04Jun01      USD/MM"/>
    <m/>
    <n v="1500"/>
    <x v="0"/>
    <x v="1"/>
    <x v="0"/>
    <n v="3.6749999999999998"/>
    <s v="STUDMFFN"/>
    <s v="SNEAL"/>
    <s v="ENA-IM NE GULF3"/>
    <x v="8"/>
    <x v="1"/>
    <n v="825222"/>
    <d v="2001-06-02T21:00:00"/>
  </r>
  <r>
    <x v="1"/>
    <x v="1"/>
    <x v="1"/>
    <x v="24"/>
    <n v="15000"/>
    <n v="1327181"/>
    <d v="2001-06-01T09:33:56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749999999999998"/>
    <n v="10041965"/>
    <s v="SNEAL"/>
    <s v="ENA-IM NE GULF3"/>
    <x v="8"/>
    <x v="1"/>
    <n v="825224"/>
    <d v="2001-06-02T21:00:00"/>
  </r>
  <r>
    <x v="1"/>
    <x v="1"/>
    <x v="1"/>
    <x v="24"/>
    <n v="30000"/>
    <n v="1327183"/>
    <d v="2001-06-01T09:33:57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87000000000002"/>
    <s v="aepes206"/>
    <s v="PMIMS"/>
    <s v="ENA - IM MKT Central CG"/>
    <x v="8"/>
    <x v="1"/>
    <n v="825223"/>
    <d v="2001-06-02T21:00:00"/>
  </r>
  <r>
    <x v="1"/>
    <x v="1"/>
    <x v="1"/>
    <x v="24"/>
    <n v="15000"/>
    <n v="1327184"/>
    <d v="2001-06-01T09:33:57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KREMERTODD"/>
    <s v="KSTEVEN"/>
    <s v="ENA-IM Mid Central South"/>
    <x v="8"/>
    <x v="1"/>
    <n v="825226"/>
    <d v="2001-06-02T21:00:00"/>
  </r>
  <r>
    <x v="1"/>
    <x v="1"/>
    <x v="1"/>
    <x v="24"/>
    <n v="21321"/>
    <n v="1327182"/>
    <d v="2001-06-01T09:33:57"/>
    <s v="Dynegy Marketing and Trade"/>
    <x v="0"/>
    <x v="0"/>
    <x v="0"/>
    <x v="1"/>
    <s v="US Gas Phy Fwd Firm &lt; or = 1Mo "/>
    <s v="US Gas Phy       COL Onshore             02-04Jun01      USD/MM"/>
    <m/>
    <n v="7107"/>
    <x v="0"/>
    <x v="1"/>
    <x v="0"/>
    <n v="3.7"/>
    <s v="TONYT003"/>
    <s v="SPEREIR"/>
    <s v="ENA-IM NE GULF2"/>
    <x v="8"/>
    <x v="1"/>
    <n v="825225"/>
    <d v="2001-06-02T21:00:00"/>
  </r>
  <r>
    <x v="1"/>
    <x v="1"/>
    <x v="1"/>
    <x v="24"/>
    <n v="15000"/>
    <n v="1327185"/>
    <d v="2001-06-01T09:33:58"/>
    <s v="ONEOK Energy Marketing and Trading Company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49999999999998"/>
    <s v="KELLYADAM"/>
    <s v="TDONOHO"/>
    <s v="ENA - IM Central Gulf"/>
    <x v="8"/>
    <x v="1"/>
    <n v="825227"/>
    <d v="2001-06-02T21:00:00"/>
  </r>
  <r>
    <x v="1"/>
    <x v="1"/>
    <x v="1"/>
    <x v="24"/>
    <n v="15000"/>
    <n v="1327186"/>
    <d v="2001-06-01T09:33:59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74999999999999"/>
    <s v="BIGDADDY"/>
    <s v="KSTEVEN"/>
    <s v="ENA-IM Mid Central South"/>
    <x v="8"/>
    <x v="1"/>
    <n v="825228"/>
    <d v="2001-06-02T21:00:00"/>
  </r>
  <r>
    <x v="1"/>
    <x v="1"/>
    <x v="1"/>
    <x v="24"/>
    <n v="15000"/>
    <n v="1327187"/>
    <d v="2001-06-01T09:34:01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8"/>
    <n v="10041965"/>
    <s v="SNEAL"/>
    <s v="ENA-IM NE GULF3"/>
    <x v="8"/>
    <x v="1"/>
    <n v="825229"/>
    <d v="2001-06-02T21:00:00"/>
  </r>
  <r>
    <x v="1"/>
    <x v="1"/>
    <x v="1"/>
    <x v="24"/>
    <n v="30000"/>
    <n v="1327188"/>
    <d v="2001-06-01T09:34:0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6"/>
    <s v="aepes206"/>
    <s v="PMIMS"/>
    <s v="ENA - IM MKT Central CG"/>
    <x v="8"/>
    <x v="1"/>
    <n v="825230"/>
    <d v="2001-06-02T21:00:00"/>
  </r>
  <r>
    <x v="1"/>
    <x v="1"/>
    <x v="1"/>
    <x v="24"/>
    <n v="25800"/>
    <n v="1327189"/>
    <d v="2001-06-01T09:34:02"/>
    <s v="Cook Inlet Energy Supply L.L.C."/>
    <x v="0"/>
    <x v="0"/>
    <x v="0"/>
    <x v="1"/>
    <s v="US Gas Phy Fwd Firm &lt; or = 1Mo "/>
    <s v="US Gas Phy       ANR SE Trans            02-04Jun01      USD/MM"/>
    <m/>
    <n v="8600"/>
    <x v="0"/>
    <x v="1"/>
    <x v="0"/>
    <n v="3.6225000000000001"/>
    <s v="MIDCONT2"/>
    <s v="TDONOHO"/>
    <s v="ENA - IM Central Gulf"/>
    <x v="8"/>
    <x v="1"/>
    <n v="825231"/>
    <d v="2001-06-02T21:00:00"/>
  </r>
  <r>
    <x v="0"/>
    <x v="1"/>
    <x v="1"/>
    <x v="24"/>
    <n v="30000"/>
    <n v="1327190"/>
    <d v="2001-06-01T09:34:04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050000000000001"/>
    <s v="ngeerds01"/>
    <s v="RWATT"/>
    <s v="EC-IM Canada West"/>
    <x v="8"/>
    <x v="8"/>
    <n v="825232"/>
    <d v="2001-06-01T21:00:00"/>
  </r>
  <r>
    <x v="1"/>
    <x v="1"/>
    <x v="1"/>
    <x v="24"/>
    <n v="15000"/>
    <n v="1327191"/>
    <d v="2001-06-01T09:34:06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scallender"/>
    <s v="KSTEVEN"/>
    <s v="ENA-IM Mid Central South"/>
    <x v="8"/>
    <x v="1"/>
    <n v="825233"/>
    <d v="2001-06-02T21:00:00"/>
  </r>
  <r>
    <x v="1"/>
    <x v="1"/>
    <x v="0"/>
    <x v="1"/>
    <n v="310000"/>
    <n v="1327192"/>
    <d v="2001-06-01T09:34:09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4"/>
    <s v="AQUILA1001"/>
    <s v="MSANCH2"/>
    <s v="GD-New-Jr"/>
    <x v="1"/>
    <x v="1"/>
    <s v="VD9493.1"/>
    <d v="2001-07-01T21:00:00"/>
  </r>
  <r>
    <x v="1"/>
    <x v="1"/>
    <x v="1"/>
    <x v="24"/>
    <n v="15000"/>
    <n v="1327193"/>
    <d v="2001-06-01T09:34:11"/>
    <s v="Virginia Power Energy Market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62"/>
    <s v="SPJOHRDE"/>
    <s v="TDONOHO"/>
    <s v="ENA - IM Central Gulf"/>
    <x v="8"/>
    <x v="1"/>
    <n v="825234"/>
    <d v="2001-06-02T21:00:00"/>
  </r>
  <r>
    <x v="1"/>
    <x v="1"/>
    <x v="1"/>
    <x v="24"/>
    <n v="29853"/>
    <n v="1327197"/>
    <d v="2001-06-01T09:34:14"/>
    <s v="Reliant Energy Services, Inc."/>
    <x v="0"/>
    <x v="0"/>
    <x v="0"/>
    <x v="1"/>
    <s v="US Gas Phy Fwd Firm &lt; or = 1Mo "/>
    <s v="US Gas Phy       NGPL NICOR              02-04Jun01      USD/MM"/>
    <n v="9951"/>
    <m/>
    <x v="0"/>
    <x v="1"/>
    <x v="0"/>
    <n v="3.7612000000000001"/>
    <s v="bcollins"/>
    <s v="PMIMS"/>
    <s v="ENA - IM MKT Central CG"/>
    <x v="8"/>
    <x v="1"/>
    <n v="825235"/>
    <d v="2001-06-02T21:00:00"/>
  </r>
  <r>
    <x v="1"/>
    <x v="1"/>
    <x v="1"/>
    <x v="24"/>
    <n v="30000"/>
    <n v="1327198"/>
    <d v="2001-06-01T09:34:18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6324999999999998"/>
    <s v="MIDCONT2"/>
    <s v="TDONOHO"/>
    <s v="ENA - IM Central Gulf"/>
    <x v="8"/>
    <x v="1"/>
    <n v="825236"/>
    <d v="2001-06-02T21:00:00"/>
  </r>
  <r>
    <x v="0"/>
    <x v="0"/>
    <x v="0"/>
    <x v="0"/>
    <n v="7"/>
    <n v="1327199"/>
    <d v="2001-06-01T09:34:21"/>
    <s v="Lenmore Inc"/>
    <x v="0"/>
    <x v="0"/>
    <x v="0"/>
    <x v="0"/>
    <s v="Aluminum LME Registered Contract"/>
    <s v="Al LME Reg.      Contract                20Jun01         USD/mt-L"/>
    <m/>
    <n v="7"/>
    <x v="0"/>
    <x v="0"/>
    <x v="0"/>
    <n v="1491.75"/>
    <s v="ADM74404"/>
    <s v="BMARCHAN"/>
    <s v="Enron Metals Trading System"/>
    <x v="0"/>
    <x v="0"/>
    <n v="2164065"/>
    <d v="2001-06-20T00:00:00"/>
  </r>
  <r>
    <x v="1"/>
    <x v="1"/>
    <x v="1"/>
    <x v="24"/>
    <n v="30000"/>
    <n v="1327200"/>
    <d v="2001-06-01T09:34:22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"/>
    <s v="BIGDADDY"/>
    <s v="TDONOHO"/>
    <s v="ENA - IM Central Gulf"/>
    <x v="8"/>
    <x v="1"/>
    <n v="825237"/>
    <d v="2001-06-02T21:00:00"/>
  </r>
  <r>
    <x v="1"/>
    <x v="1"/>
    <x v="1"/>
    <x v="24"/>
    <n v="147"/>
    <n v="1327206"/>
    <d v="2001-06-01T09:34:25"/>
    <s v="Reliant Energy Services, Inc."/>
    <x v="0"/>
    <x v="0"/>
    <x v="0"/>
    <x v="1"/>
    <s v="US Gas Phy Fwd Firm &lt; or = 1Mo "/>
    <s v="US Gas Phy       NGPL NICOR              02-04Jun01      USD/MM"/>
    <n v="49"/>
    <m/>
    <x v="0"/>
    <x v="1"/>
    <x v="0"/>
    <n v="3.7625000000000002"/>
    <s v="bcollins"/>
    <s v="PMIMS"/>
    <s v="ENA - IM MKT Central CG"/>
    <x v="8"/>
    <x v="1"/>
    <n v="825239"/>
    <d v="2001-06-02T21:00:00"/>
  </r>
  <r>
    <x v="1"/>
    <x v="1"/>
    <x v="1"/>
    <x v="24"/>
    <n v="15000"/>
    <n v="1327207"/>
    <d v="2001-06-01T09:34:2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PEGGIALL"/>
    <s v="KSTEVEN"/>
    <s v="ENA-IM Mid Central South"/>
    <x v="8"/>
    <x v="1"/>
    <n v="825238"/>
    <d v="2001-06-02T21:00:00"/>
  </r>
  <r>
    <x v="1"/>
    <x v="1"/>
    <x v="1"/>
    <x v="24"/>
    <n v="7500"/>
    <n v="1327208"/>
    <d v="2001-06-01T09:34:26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5240"/>
    <d v="2001-06-02T21:00:00"/>
  </r>
  <r>
    <x v="1"/>
    <x v="1"/>
    <x v="1"/>
    <x v="24"/>
    <n v="15000"/>
    <n v="1327209"/>
    <d v="2001-06-01T09:34:28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625000000000002"/>
    <s v="txuetctmb"/>
    <s v="PMIMS"/>
    <s v="ENA - IM MKT Central CG"/>
    <x v="8"/>
    <x v="1"/>
    <n v="825241"/>
    <d v="2001-06-02T21:00:00"/>
  </r>
  <r>
    <x v="1"/>
    <x v="1"/>
    <x v="1"/>
    <x v="24"/>
    <n v="15000"/>
    <n v="1327210"/>
    <d v="2001-06-01T09:34:28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65"/>
    <s v="curtisday"/>
    <s v="TDONOHO"/>
    <s v="ENA - IM Central Gulf"/>
    <x v="8"/>
    <x v="1"/>
    <n v="825242"/>
    <d v="2001-06-02T21:00:00"/>
  </r>
  <r>
    <x v="1"/>
    <x v="1"/>
    <x v="1"/>
    <x v="24"/>
    <n v="3000"/>
    <n v="1327211"/>
    <d v="2001-06-01T09:34:32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49999999999999"/>
    <s v="redwood1"/>
    <s v="KSTEVEN"/>
    <s v="ENA-IM Mid Central South"/>
    <x v="8"/>
    <x v="1"/>
    <n v="825244"/>
    <d v="2001-06-02T21:00:00"/>
  </r>
  <r>
    <x v="0"/>
    <x v="0"/>
    <x v="0"/>
    <x v="0"/>
    <n v="4"/>
    <n v="1327212"/>
    <d v="2001-06-01T09:34:33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497.25"/>
    <s v="ADM74404"/>
    <s v="BMARCHAN"/>
    <s v="Enron Metals Trading System"/>
    <x v="0"/>
    <x v="0"/>
    <n v="2164072"/>
    <d v="2001-07-18T00:00:00"/>
  </r>
  <r>
    <x v="1"/>
    <x v="4"/>
    <x v="0"/>
    <x v="0"/>
    <n v="50000"/>
    <n v="1327213"/>
    <d v="2001-06-01T09:34:3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96"/>
    <d v="2001-07-01T00:00:00"/>
  </r>
  <r>
    <x v="1"/>
    <x v="1"/>
    <x v="1"/>
    <x v="24"/>
    <n v="30000"/>
    <n v="1327214"/>
    <d v="2001-06-01T09:34:3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50000000000001"/>
    <s v="MIDCONT2"/>
    <s v="PMIMS"/>
    <s v="ENA - IM MKT Central CG"/>
    <x v="8"/>
    <x v="1"/>
    <n v="825245"/>
    <d v="2001-06-02T21:00:00"/>
  </r>
  <r>
    <x v="1"/>
    <x v="1"/>
    <x v="1"/>
    <x v="24"/>
    <n v="3000"/>
    <n v="1327215"/>
    <d v="2001-06-01T09:34:37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7"/>
    <s v="redwood1"/>
    <s v="KSTEVEN"/>
    <s v="ENA-IM Mid Central South"/>
    <x v="8"/>
    <x v="1"/>
    <n v="825246"/>
    <d v="2001-06-02T21:00:00"/>
  </r>
  <r>
    <x v="1"/>
    <x v="1"/>
    <x v="0"/>
    <x v="1"/>
    <n v="77500"/>
    <n v="1327216"/>
    <d v="2001-06-01T09:34:38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"/>
    <s v="Jnesser1"/>
    <s v="JARNOLD"/>
    <s v="NG-Price"/>
    <x v="1"/>
    <x v="1"/>
    <s v="VD9499.1"/>
    <d v="2001-07-01T21:00:00"/>
  </r>
  <r>
    <x v="1"/>
    <x v="1"/>
    <x v="0"/>
    <x v="5"/>
    <n v="290000"/>
    <n v="1327218"/>
    <d v="2001-06-01T09:34:39"/>
    <s v="Mirant Americas Energy Marketing, L.P."/>
    <x v="0"/>
    <x v="0"/>
    <x v="0"/>
    <x v="1"/>
    <s v="US Gas Fin Swap"/>
    <s v="US Gas Daily     Mich Con                02-30Jun01      USD/MM"/>
    <m/>
    <n v="10000"/>
    <x v="0"/>
    <x v="1"/>
    <x v="0"/>
    <n v="3.9649999999999999"/>
    <s v="rdl00001"/>
    <s v="GSTOREY"/>
    <s v="FT-ONTARIO"/>
    <x v="1"/>
    <x v="1"/>
    <s v="VD9502.1"/>
    <d v="2001-06-02T21:00:00"/>
  </r>
  <r>
    <x v="1"/>
    <x v="1"/>
    <x v="1"/>
    <x v="24"/>
    <n v="15000"/>
    <n v="1327217"/>
    <d v="2001-06-01T09:34:39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"/>
    <s v="RHUGGINS"/>
    <s v="KSTEVEN"/>
    <s v="ENA-IM Mid Central South"/>
    <x v="8"/>
    <x v="1"/>
    <n v="825247"/>
    <d v="2001-06-02T21:00:00"/>
  </r>
  <r>
    <x v="1"/>
    <x v="1"/>
    <x v="1"/>
    <x v="24"/>
    <n v="30000"/>
    <n v="1327220"/>
    <d v="2001-06-01T09:34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4950000000000001"/>
    <s v="schwalbach"/>
    <s v="KSTEVEN"/>
    <s v="ENA-IM Mid Central South"/>
    <x v="8"/>
    <x v="1"/>
    <n v="825248"/>
    <d v="2001-06-02T21:00:00"/>
  </r>
  <r>
    <x v="1"/>
    <x v="1"/>
    <x v="1"/>
    <x v="24"/>
    <n v="30000"/>
    <n v="1327221"/>
    <d v="2001-06-01T09:34:42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62"/>
    <s v="MIDCONT2"/>
    <s v="PMIMS"/>
    <s v="ENA - IM MKT Central CG"/>
    <x v="8"/>
    <x v="1"/>
    <n v="825249"/>
    <d v="2001-06-02T21:00:00"/>
  </r>
  <r>
    <x v="1"/>
    <x v="1"/>
    <x v="1"/>
    <x v="24"/>
    <n v="15000"/>
    <n v="1327222"/>
    <d v="2001-06-01T09:34:44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RHUGGINS"/>
    <s v="KSTEVEN"/>
    <s v="ENA-IM Mid Central South"/>
    <x v="8"/>
    <x v="1"/>
    <n v="825250"/>
    <d v="2001-06-02T21:00:00"/>
  </r>
  <r>
    <x v="1"/>
    <x v="1"/>
    <x v="0"/>
    <x v="1"/>
    <n v="465000"/>
    <n v="1327224"/>
    <d v="2001-06-01T09:34:48"/>
    <s v="Sempra Energy Trading Corp."/>
    <x v="0"/>
    <x v="0"/>
    <x v="0"/>
    <x v="1"/>
    <s v="US Gas Fin Swap"/>
    <s v="US Gas Swap      Nymex                   Aug01           USD/MM"/>
    <m/>
    <n v="15000"/>
    <x v="0"/>
    <x v="1"/>
    <x v="0"/>
    <n v="3.9824999999999999"/>
    <s v="petverma"/>
    <s v="JARNOLD"/>
    <s v="NG-Price"/>
    <x v="1"/>
    <x v="1"/>
    <s v="VD9503.1"/>
    <d v="2001-08-01T21:00:00"/>
  </r>
  <r>
    <x v="1"/>
    <x v="1"/>
    <x v="1"/>
    <x v="24"/>
    <n v="324"/>
    <n v="1327225"/>
    <d v="2001-06-01T09:34:48"/>
    <s v="Adams Resources Marketing, Ltd."/>
    <x v="0"/>
    <x v="0"/>
    <x v="0"/>
    <x v="1"/>
    <s v="US Gas Phy Fwd Firm &lt; or = 1Mo "/>
    <s v="US Gas Phy       TranscoZ6NNY            02-04Jun01      USD/MM"/>
    <m/>
    <n v="108"/>
    <x v="0"/>
    <x v="1"/>
    <x v="0"/>
    <n v="3.99"/>
    <s v="MIKETRADES"/>
    <s v="VPIMENOV"/>
    <s v="ENA-IM ME NEW YORK"/>
    <x v="8"/>
    <x v="1"/>
    <n v="825251"/>
    <d v="2001-06-02T21:00:00"/>
  </r>
  <r>
    <x v="1"/>
    <x v="1"/>
    <x v="1"/>
    <x v="24"/>
    <n v="75000"/>
    <n v="1327227"/>
    <d v="2001-06-01T09:34:5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4"/>
    <s v="STANHORTON"/>
    <s v="ARING"/>
    <s v="ENA-IM NE GULF1"/>
    <x v="8"/>
    <x v="1"/>
    <n v="825252"/>
    <d v="2001-06-02T21:00:00"/>
  </r>
  <r>
    <x v="1"/>
    <x v="1"/>
    <x v="0"/>
    <x v="26"/>
    <n v="755000"/>
    <n v="1327228"/>
    <d v="2001-06-01T09:34:5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049999999999997"/>
    <s v="aepes214"/>
    <s v="JARNOLD"/>
    <s v="NG-Price"/>
    <x v="1"/>
    <x v="1"/>
    <s v="VD9504.1"/>
    <d v="2001-11-01T00:00:00"/>
  </r>
  <r>
    <x v="1"/>
    <x v="1"/>
    <x v="1"/>
    <x v="24"/>
    <n v="15000"/>
    <n v="1327229"/>
    <d v="2001-06-01T09:34:54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5"/>
    <s v="curtisday"/>
    <s v="TDONOHO"/>
    <s v="ENA - IM Central Gulf"/>
    <x v="8"/>
    <x v="1"/>
    <n v="825253"/>
    <d v="2001-06-02T21:00:00"/>
  </r>
  <r>
    <x v="1"/>
    <x v="1"/>
    <x v="1"/>
    <x v="24"/>
    <n v="15000"/>
    <n v="1327231"/>
    <d v="2001-06-01T09:34:5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50000000000002"/>
    <s v="BIGDADDY"/>
    <s v="KSTEVEN"/>
    <s v="ENA-IM Mid Central South"/>
    <x v="8"/>
    <x v="1"/>
    <n v="825254"/>
    <d v="2001-06-02T21:00:00"/>
  </r>
  <r>
    <x v="1"/>
    <x v="1"/>
    <x v="0"/>
    <x v="25"/>
    <n v="615000"/>
    <n v="1327233"/>
    <d v="2001-06-01T09:35:00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9"/>
    <s v="aepes214"/>
    <s v="JARNOLD"/>
    <s v="NG-Price"/>
    <x v="1"/>
    <x v="1"/>
    <s v="VD9505.1"/>
    <d v="2001-07-01T00:00:00"/>
  </r>
  <r>
    <x v="1"/>
    <x v="1"/>
    <x v="1"/>
    <x v="24"/>
    <n v="15663"/>
    <n v="1327234"/>
    <d v="2001-06-01T09:35:00"/>
    <s v="NJR Energy Services Company"/>
    <x v="0"/>
    <x v="0"/>
    <x v="0"/>
    <x v="1"/>
    <s v="US Gas Phy Fwd Firm &lt; or = 1Mo "/>
    <s v="US Gas Phy       TENN 500                02-04Jun01      USD/MM"/>
    <m/>
    <n v="5221"/>
    <x v="0"/>
    <x v="1"/>
    <x v="0"/>
    <n v="3.7075"/>
    <n v="10041965"/>
    <s v="SNEAL"/>
    <s v="ENA-IM NE GULF3"/>
    <x v="8"/>
    <x v="1"/>
    <n v="825256"/>
    <d v="2001-06-02T21:00:00"/>
  </r>
  <r>
    <x v="1"/>
    <x v="1"/>
    <x v="1"/>
    <x v="24"/>
    <n v="15000"/>
    <n v="1327232"/>
    <d v="2001-06-01T09:35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75000000000001"/>
    <s v="BIGDADDY"/>
    <s v="KSTEVEN"/>
    <s v="ENA-IM Mid Central South"/>
    <x v="8"/>
    <x v="1"/>
    <n v="825255"/>
    <d v="2001-06-02T21:00:00"/>
  </r>
  <r>
    <x v="1"/>
    <x v="1"/>
    <x v="0"/>
    <x v="1"/>
    <n v="77500"/>
    <n v="1327235"/>
    <d v="2001-06-01T09:35:06"/>
    <s v="Hess Energy Trading Company LLC"/>
    <x v="0"/>
    <x v="0"/>
    <x v="0"/>
    <x v="1"/>
    <s v="US Gas Fin Swap"/>
    <s v="US Gas Swap      Nymex                   Jul01           USD/MM"/>
    <m/>
    <n v="2500"/>
    <x v="0"/>
    <x v="1"/>
    <x v="0"/>
    <n v="3.9"/>
    <s v="MICGUIDO"/>
    <s v="JARNOLD"/>
    <s v="NG-Price"/>
    <x v="1"/>
    <x v="1"/>
    <s v="VD9506.1"/>
    <d v="2001-07-01T21:00:00"/>
  </r>
  <r>
    <x v="1"/>
    <x v="1"/>
    <x v="1"/>
    <x v="24"/>
    <n v="30000"/>
    <n v="1327236"/>
    <d v="2001-06-01T09:35:0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949999999999998"/>
    <s v="LANCEMCW"/>
    <s v="TDONOHO"/>
    <s v="ENA - IM Central Gulf"/>
    <x v="8"/>
    <x v="1"/>
    <n v="825257"/>
    <d v="2001-06-02T21:00:00"/>
  </r>
  <r>
    <x v="1"/>
    <x v="1"/>
    <x v="1"/>
    <x v="24"/>
    <n v="15000"/>
    <n v="1327237"/>
    <d v="2001-06-01T09:35:1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258"/>
    <d v="2001-06-02T21:00:00"/>
  </r>
  <r>
    <x v="1"/>
    <x v="1"/>
    <x v="1"/>
    <x v="24"/>
    <n v="8100"/>
    <n v="1327238"/>
    <d v="2001-06-01T09:35:11"/>
    <s v="Marathon Oil Company"/>
    <x v="0"/>
    <x v="0"/>
    <x v="0"/>
    <x v="1"/>
    <s v="US Gas Phy Fwd Firm &lt; or = 1Mo "/>
    <s v="US Gas Phy       NGPL Midcont            02-04Jun01      USD/MM"/>
    <n v="2700"/>
    <m/>
    <x v="0"/>
    <x v="1"/>
    <x v="0"/>
    <n v="3.5775000000000001"/>
    <s v="ENRONCAT"/>
    <s v="KSTEVEN"/>
    <s v="ENA-IM Mid Central South"/>
    <x v="8"/>
    <x v="1"/>
    <n v="825259"/>
    <d v="2001-06-02T21:00:00"/>
  </r>
  <r>
    <x v="1"/>
    <x v="1"/>
    <x v="1"/>
    <x v="24"/>
    <n v="15000"/>
    <n v="1327239"/>
    <d v="2001-06-01T09:35:11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67"/>
    <s v="ADM26674"/>
    <s v="SPEREIR"/>
    <s v="ENA-IM NE GULF3"/>
    <x v="8"/>
    <x v="1"/>
    <n v="825260"/>
    <d v="2001-06-02T21:00:00"/>
  </r>
  <r>
    <x v="1"/>
    <x v="1"/>
    <x v="1"/>
    <x v="24"/>
    <n v="7500"/>
    <n v="1327240"/>
    <d v="2001-06-01T09:35:12"/>
    <s v="Aquila Energy Marketing Corporation"/>
    <x v="0"/>
    <x v="0"/>
    <x v="0"/>
    <x v="1"/>
    <s v="US Gas Phy Fwd Firm &lt; or = 1Mo "/>
    <s v="US Gas Phy       NGPL NICOR              02-04Jun01      USD/MM"/>
    <n v="2500"/>
    <m/>
    <x v="0"/>
    <x v="1"/>
    <x v="0"/>
    <n v="3.7675000000000001"/>
    <s v="benharner"/>
    <s v="PMIMS"/>
    <s v="ENA - IM MKT Central CG"/>
    <x v="8"/>
    <x v="1"/>
    <n v="825261"/>
    <d v="2001-06-02T21:00:00"/>
  </r>
  <r>
    <x v="1"/>
    <x v="1"/>
    <x v="1"/>
    <x v="24"/>
    <n v="63000"/>
    <n v="1327241"/>
    <d v="2001-06-01T09:35:14"/>
    <s v="EnergyUSA-TPC Corp."/>
    <x v="0"/>
    <x v="0"/>
    <x v="0"/>
    <x v="1"/>
    <s v="US Gas Phy Fwd Firm &lt; or = 1Mo "/>
    <s v="US Gas Phy       HeHub                   02-04Jun01      USD/MM"/>
    <m/>
    <n v="21000"/>
    <x v="0"/>
    <x v="1"/>
    <x v="0"/>
    <n v="3.75"/>
    <s v="timothym"/>
    <s v="ARING"/>
    <s v="ENA-IM NE GULF1"/>
    <x v="8"/>
    <x v="1"/>
    <n v="825262"/>
    <d v="2001-06-02T21:00:00"/>
  </r>
  <r>
    <x v="1"/>
    <x v="1"/>
    <x v="0"/>
    <x v="1"/>
    <n v="155000"/>
    <n v="1327243"/>
    <d v="2001-06-01T09:35:16"/>
    <s v="Calpine Energy Services, L.P."/>
    <x v="0"/>
    <x v="0"/>
    <x v="0"/>
    <x v="1"/>
    <s v="US Gas Fin Swap"/>
    <s v="US Gas Daily     HHub                    Jul01           USD/MM"/>
    <m/>
    <n v="5000"/>
    <x v="0"/>
    <x v="1"/>
    <x v="0"/>
    <n v="3.9"/>
    <s v="JEFFFOX1"/>
    <s v="JARNOLD"/>
    <s v="NG-Price"/>
    <x v="1"/>
    <x v="1"/>
    <s v="VD9507.1"/>
    <d v="2001-07-01T21:59:00"/>
  </r>
  <r>
    <x v="1"/>
    <x v="1"/>
    <x v="1"/>
    <x v="24"/>
    <n v="3900"/>
    <n v="1327242"/>
    <d v="2001-06-01T09:35:16"/>
    <s v="TransCanada Energy Marketing USA, Inc."/>
    <x v="0"/>
    <x v="0"/>
    <x v="0"/>
    <x v="1"/>
    <s v="US Gas Phy Fwd Firm &lt; or = 1Mo "/>
    <s v="US Gas Phy       NGPL Midcont            02-04Jun01      USD/MM"/>
    <n v="1300"/>
    <m/>
    <x v="0"/>
    <x v="1"/>
    <x v="0"/>
    <n v="3.5775000000000001"/>
    <s v="cscharton"/>
    <s v="KSTEVEN"/>
    <s v="ENA-IM Mid Central South"/>
    <x v="8"/>
    <x v="1"/>
    <n v="825263"/>
    <d v="2001-06-02T21:00:00"/>
  </r>
  <r>
    <x v="1"/>
    <x v="1"/>
    <x v="1"/>
    <x v="24"/>
    <n v="12000"/>
    <n v="1327244"/>
    <d v="2001-06-01T09:35:17"/>
    <s v="AEP Energy Services, Inc."/>
    <x v="0"/>
    <x v="0"/>
    <x v="0"/>
    <x v="1"/>
    <s v="US Gas Phy Fwd Firm &lt; or = 1Mo "/>
    <s v="US Gas Phy       HeHub                   02-04Jun01      USD/MM"/>
    <m/>
    <n v="4000"/>
    <x v="0"/>
    <x v="1"/>
    <x v="0"/>
    <n v="3.75"/>
    <s v="aepes215"/>
    <s v="ARING"/>
    <s v="ENA-IM NE GULF1"/>
    <x v="8"/>
    <x v="1"/>
    <n v="825264"/>
    <d v="2001-06-02T21:00:00"/>
  </r>
  <r>
    <x v="1"/>
    <x v="1"/>
    <x v="0"/>
    <x v="1"/>
    <n v="77500"/>
    <n v="1327247"/>
    <d v="2001-06-01T09:35:23"/>
    <s v="e prime, inc."/>
    <x v="0"/>
    <x v="0"/>
    <x v="0"/>
    <x v="1"/>
    <s v="US Gas Fin Swap"/>
    <s v="US Gas Swap      Nymex                   Jul01           USD/MM"/>
    <m/>
    <n v="2500"/>
    <x v="0"/>
    <x v="1"/>
    <x v="0"/>
    <n v="3.9049999999999998"/>
    <s v="ADM90030"/>
    <s v="JARNOLD"/>
    <s v="NG-Price"/>
    <x v="1"/>
    <x v="1"/>
    <s v="VD9510.1"/>
    <d v="2001-07-01T21:00:00"/>
  </r>
  <r>
    <x v="0"/>
    <x v="0"/>
    <x v="0"/>
    <x v="0"/>
    <n v="5"/>
    <n v="1327248"/>
    <d v="2001-06-01T09:35:24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081"/>
    <m/>
  </r>
  <r>
    <x v="1"/>
    <x v="1"/>
    <x v="0"/>
    <x v="1"/>
    <n v="232500"/>
    <n v="1327249"/>
    <d v="2001-06-01T09:35:27"/>
    <s v="AIG Energy Trading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johncasey1"/>
    <s v="JARNOLD"/>
    <s v="NG-Price"/>
    <x v="1"/>
    <x v="1"/>
    <s v="VD9511.1"/>
    <d v="2001-07-01T21:00:00"/>
  </r>
  <r>
    <x v="0"/>
    <x v="1"/>
    <x v="1"/>
    <x v="24"/>
    <n v="30000"/>
    <n v="1327250"/>
    <d v="2001-06-01T09:35:27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jlagadin"/>
    <s v="RWATT"/>
    <s v="EC-IM Canada West"/>
    <x v="8"/>
    <x v="8"/>
    <n v="825266"/>
    <d v="2001-06-01T21:00:00"/>
  </r>
  <r>
    <x v="1"/>
    <x v="1"/>
    <x v="1"/>
    <x v="24"/>
    <n v="30000"/>
    <n v="1327251"/>
    <d v="2001-06-01T09:35:28"/>
    <s v="BP Energy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6"/>
    <s v="ADM05933"/>
    <s v="JHODGE2"/>
    <s v="ENA-IM ME TCO"/>
    <x v="8"/>
    <x v="1"/>
    <n v="825265"/>
    <d v="2001-06-02T21:00:00"/>
  </r>
  <r>
    <x v="1"/>
    <x v="2"/>
    <x v="1"/>
    <x v="8"/>
    <n v="4600"/>
    <n v="1327252"/>
    <d v="2001-06-01T09:35:29"/>
    <s v="Aquila Energy Marketing Corporation"/>
    <x v="0"/>
    <x v="0"/>
    <x v="0"/>
    <x v="2"/>
    <s v="US East Power Phy Fwd Firm Unplan B"/>
    <s v="US Pwr Phy Unp B ERCOT Peak              Oct-Dec01       USD/MWh"/>
    <m/>
    <n v="50"/>
    <x v="0"/>
    <x v="2"/>
    <x v="0"/>
    <n v="34.25"/>
    <s v="JOELWOOD"/>
    <s v="DSMITH3"/>
    <s v="LT-ERCOT"/>
    <x v="7"/>
    <x v="7"/>
    <n v="629545.1"/>
    <d v="2001-10-01T00:00:00"/>
  </r>
  <r>
    <x v="1"/>
    <x v="1"/>
    <x v="1"/>
    <x v="24"/>
    <n v="30000"/>
    <n v="1327255"/>
    <d v="2001-06-01T09:35:30"/>
    <s v="Duke Energy Trading and Marketing,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"/>
    <s v="LAURABATES"/>
    <s v="TDONOHO"/>
    <s v="ENA - IM Central Gulf"/>
    <x v="8"/>
    <x v="1"/>
    <n v="825268"/>
    <d v="2001-06-02T21:00:00"/>
  </r>
  <r>
    <x v="1"/>
    <x v="1"/>
    <x v="1"/>
    <x v="24"/>
    <n v="30000"/>
    <n v="1327256"/>
    <d v="2001-06-01T09:35:31"/>
    <s v="PanCanadian Energy Services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"/>
    <s v="pces5054"/>
    <s v="PMIMS"/>
    <s v="ENA - IM MKT Central CG"/>
    <x v="8"/>
    <x v="1"/>
    <n v="825267"/>
    <d v="2001-06-02T21:00:00"/>
  </r>
  <r>
    <x v="1"/>
    <x v="1"/>
    <x v="0"/>
    <x v="1"/>
    <n v="620000"/>
    <n v="1327257"/>
    <d v="2001-06-01T09:35:36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13.1"/>
    <d v="2001-07-01T21:00:00"/>
  </r>
  <r>
    <x v="1"/>
    <x v="1"/>
    <x v="1"/>
    <x v="24"/>
    <n v="5238"/>
    <n v="1327258"/>
    <d v="2001-06-01T09:35:37"/>
    <s v="AEP Energy Services, Inc."/>
    <x v="0"/>
    <x v="0"/>
    <x v="0"/>
    <x v="1"/>
    <s v="US Gas Phy Fwd Firm &lt; or = 1Mo "/>
    <s v="US Gas Phy       Mich Con                02-04Jun01      USD/MM"/>
    <m/>
    <n v="1746"/>
    <x v="0"/>
    <x v="1"/>
    <x v="0"/>
    <n v="3.91"/>
    <s v="aepes206"/>
    <s v="JWILLI13"/>
    <s v="ENA - IM Mkt Central MICH"/>
    <x v="8"/>
    <x v="1"/>
    <n v="825269"/>
    <d v="2001-06-02T21:00:00"/>
  </r>
  <r>
    <x v="1"/>
    <x v="4"/>
    <x v="0"/>
    <x v="0"/>
    <n v="50000"/>
    <n v="1327259"/>
    <d v="2001-06-01T09:35:3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1"/>
    <s v="GWHALLE"/>
    <s v="WTI-GW-NXC2"/>
    <x v="5"/>
    <x v="1"/>
    <n v="111797"/>
    <d v="2001-07-01T00:00:00"/>
  </r>
  <r>
    <x v="1"/>
    <x v="1"/>
    <x v="1"/>
    <x v="24"/>
    <n v="30000"/>
    <n v="1327260"/>
    <d v="2001-06-01T09:35:38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4"/>
    <s v="STEPHENSJE"/>
    <s v="SPEREIR"/>
    <s v="ENA-IM NE GULF2"/>
    <x v="8"/>
    <x v="1"/>
    <n v="825270"/>
    <d v="2001-06-02T21:00:00"/>
  </r>
  <r>
    <x v="1"/>
    <x v="1"/>
    <x v="0"/>
    <x v="1"/>
    <n v="77500"/>
    <n v="1327261"/>
    <d v="2001-06-01T09:35:40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jpeace01"/>
    <s v="JARNOLD"/>
    <s v="NG-Price"/>
    <x v="1"/>
    <x v="1"/>
    <s v="VD9514.1"/>
    <d v="2001-07-01T21:00:00"/>
  </r>
  <r>
    <x v="1"/>
    <x v="1"/>
    <x v="0"/>
    <x v="1"/>
    <n v="542500"/>
    <n v="1327262"/>
    <d v="2001-06-01T09:35:43"/>
    <s v="Calpine Energy Services, L.P."/>
    <x v="0"/>
    <x v="0"/>
    <x v="0"/>
    <x v="1"/>
    <s v="US Gas Fin Swap"/>
    <s v="US Gas Swap      Nymex                   Jul01           USD/MM"/>
    <n v="17500"/>
    <m/>
    <x v="0"/>
    <x v="1"/>
    <x v="0"/>
    <n v="3.9049999999999998"/>
    <s v="POSEJPALI2"/>
    <s v="JARNOLD"/>
    <s v="NG-Price"/>
    <x v="1"/>
    <x v="1"/>
    <s v="VD9516.1"/>
    <d v="2001-07-01T21:00:00"/>
  </r>
  <r>
    <x v="1"/>
    <x v="1"/>
    <x v="0"/>
    <x v="5"/>
    <n v="145000"/>
    <n v="1327263"/>
    <d v="2001-06-01T09:35:44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"/>
    <s v="rapini0001"/>
    <s v="ALEWIS"/>
    <s v="GD-CENTRAL"/>
    <x v="1"/>
    <x v="1"/>
    <s v="VD9515.1"/>
    <d v="2001-06-02T21:00:00"/>
  </r>
  <r>
    <x v="1"/>
    <x v="1"/>
    <x v="1"/>
    <x v="24"/>
    <n v="30000"/>
    <n v="1327264"/>
    <d v="2001-06-01T09:35:45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349999999999999"/>
    <s v="BIGDADDY"/>
    <s v="TDONOHO"/>
    <s v="ENA - IM Central Gulf"/>
    <x v="8"/>
    <x v="1"/>
    <n v="825271"/>
    <d v="2001-06-02T21:00:00"/>
  </r>
  <r>
    <x v="1"/>
    <x v="1"/>
    <x v="0"/>
    <x v="1"/>
    <n v="620000"/>
    <n v="1327266"/>
    <d v="2001-06-01T09:35:47"/>
    <s v="Calpine Energy Services, L.P."/>
    <x v="0"/>
    <x v="0"/>
    <x v="0"/>
    <x v="1"/>
    <s v="US Gas Fin Swap"/>
    <s v="US Gas Swap      Nymex                   Jul01           USD/MM"/>
    <m/>
    <n v="20000"/>
    <x v="0"/>
    <x v="1"/>
    <x v="0"/>
    <n v="3.91"/>
    <s v="JEFFFOX1"/>
    <s v="JARNOLD"/>
    <s v="NG-Price"/>
    <x v="1"/>
    <x v="1"/>
    <s v="VD9520.1"/>
    <d v="2001-07-01T21:00:00"/>
  </r>
  <r>
    <x v="1"/>
    <x v="1"/>
    <x v="0"/>
    <x v="1"/>
    <n v="155000"/>
    <n v="1327267"/>
    <d v="2001-06-01T09:35:49"/>
    <s v="El Paso Merchant Energy, L.P."/>
    <x v="0"/>
    <x v="0"/>
    <x v="0"/>
    <x v="1"/>
    <s v="US Gas Fin BasisSwap"/>
    <s v="US Gas Basis     Dom APP                 Oct01           USD/MM"/>
    <m/>
    <n v="5000"/>
    <x v="0"/>
    <x v="1"/>
    <x v="0"/>
    <n v="0.23"/>
    <s v="EPMELPmwf"/>
    <s v="BMCKAY"/>
    <s v="FT-NY"/>
    <x v="1"/>
    <x v="1"/>
    <s v="VD9519.1"/>
    <d v="2001-10-01T00:00:00"/>
  </r>
  <r>
    <x v="1"/>
    <x v="1"/>
    <x v="0"/>
    <x v="1"/>
    <n v="620000"/>
    <n v="1327269"/>
    <d v="2001-06-01T09:35:50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049999999999998"/>
    <s v="MICWHITE"/>
    <s v="JARNOLD"/>
    <s v="NG-Price"/>
    <x v="1"/>
    <x v="1"/>
    <s v="VD9522.1"/>
    <d v="2001-07-01T21:00:00"/>
  </r>
  <r>
    <x v="1"/>
    <x v="1"/>
    <x v="1"/>
    <x v="24"/>
    <n v="75000"/>
    <n v="1327268"/>
    <d v="2001-06-01T09:35:50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6"/>
    <s v="STANHORTON"/>
    <s v="ARING"/>
    <s v="ENA-IM NE GULF1"/>
    <x v="8"/>
    <x v="1"/>
    <n v="825272"/>
    <d v="2001-06-02T21:00:00"/>
  </r>
  <r>
    <x v="1"/>
    <x v="1"/>
    <x v="1"/>
    <x v="24"/>
    <n v="4866"/>
    <n v="1327270"/>
    <d v="2001-06-01T09:35:52"/>
    <s v="TransCanada Energy Marketing USA, Inc."/>
    <x v="0"/>
    <x v="0"/>
    <x v="0"/>
    <x v="1"/>
    <s v="US Gas Phy Fwd Firm &lt; or = 1Mo "/>
    <s v="US Gas Phy       NGPL Midcont            02-04Jun01      USD/MM"/>
    <n v="1622"/>
    <m/>
    <x v="0"/>
    <x v="1"/>
    <x v="0"/>
    <n v="3.5750000000000002"/>
    <s v="cscharton"/>
    <s v="KSTEVEN"/>
    <s v="ENA-IM Mid Central South"/>
    <x v="8"/>
    <x v="1"/>
    <n v="825273"/>
    <d v="2001-06-02T21:00:00"/>
  </r>
  <r>
    <x v="1"/>
    <x v="1"/>
    <x v="1"/>
    <x v="24"/>
    <n v="15000"/>
    <n v="1327273"/>
    <d v="2001-06-01T09:35:55"/>
    <s v="Aquila Energy Marketing Corporation"/>
    <x v="0"/>
    <x v="0"/>
    <x v="0"/>
    <x v="1"/>
    <s v="US Gas Phy Fwd Firm &lt; or = 1Mo "/>
    <s v="US Gas Phy       ANR SE Gath             02-04Jun01      USD/MM"/>
    <m/>
    <n v="5000"/>
    <x v="0"/>
    <x v="1"/>
    <x v="0"/>
    <n v="3.69"/>
    <s v="JENNCLAYO"/>
    <s v="TDONOHO"/>
    <s v="ENA - IM Central Gulf"/>
    <x v="8"/>
    <x v="1"/>
    <n v="825274"/>
    <d v="2001-06-02T21:00:00"/>
  </r>
  <r>
    <x v="1"/>
    <x v="1"/>
    <x v="0"/>
    <x v="1"/>
    <n v="620000"/>
    <n v="1327274"/>
    <d v="2001-06-01T09:35:57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925000000000002"/>
    <s v="aepes214"/>
    <s v="JARNOLD"/>
    <s v="NG-Price"/>
    <x v="1"/>
    <x v="1"/>
    <s v="VD9523.1"/>
    <d v="2001-08-01T21:00:00"/>
  </r>
  <r>
    <x v="1"/>
    <x v="1"/>
    <x v="1"/>
    <x v="24"/>
    <n v="75000"/>
    <n v="1327276"/>
    <d v="2001-06-01T09:36:00"/>
    <s v="Dynegy Marketing and Trade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FMORGAN1"/>
    <s v="ARING"/>
    <s v="ENA-IM NE GULF1"/>
    <x v="8"/>
    <x v="1"/>
    <n v="825275"/>
    <d v="2001-06-02T21:00:00"/>
  </r>
  <r>
    <x v="1"/>
    <x v="1"/>
    <x v="0"/>
    <x v="1"/>
    <n v="310000"/>
    <n v="1327277"/>
    <d v="2001-06-01T09:3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AQUILA1005"/>
    <s v="JARNOLD"/>
    <s v="NG-Price"/>
    <x v="1"/>
    <x v="1"/>
    <s v="VD9524.1"/>
    <d v="2001-07-01T21:00:00"/>
  </r>
  <r>
    <x v="1"/>
    <x v="1"/>
    <x v="0"/>
    <x v="1"/>
    <n v="310000"/>
    <n v="1327278"/>
    <d v="2001-06-01T09:36:06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POSEJPALI2"/>
    <s v="JARNOLD"/>
    <s v="NG-Price"/>
    <x v="1"/>
    <x v="1"/>
    <s v="VD9525.1"/>
    <d v="2001-07-01T21:00:00"/>
  </r>
  <r>
    <x v="1"/>
    <x v="1"/>
    <x v="0"/>
    <x v="5"/>
    <n v="290000"/>
    <n v="1327279"/>
    <d v="2001-06-01T09:36:09"/>
    <s v="BP Corporation North America Inc."/>
    <x v="0"/>
    <x v="0"/>
    <x v="0"/>
    <x v="1"/>
    <s v="US Gas Fin Swap"/>
    <s v="US Gas Daily     Chicago                 02-30Jun01      USD/MM"/>
    <m/>
    <n v="10000"/>
    <x v="0"/>
    <x v="1"/>
    <x v="0"/>
    <n v="3.85"/>
    <s v="Feathersto"/>
    <s v="GSTOREY"/>
    <s v="FT-ONTARIO"/>
    <x v="1"/>
    <x v="1"/>
    <s v="VD9527.1"/>
    <d v="2001-06-02T21:00:00"/>
  </r>
  <r>
    <x v="1"/>
    <x v="1"/>
    <x v="0"/>
    <x v="1"/>
    <n v="620000"/>
    <n v="1327281"/>
    <d v="2001-06-01T09:36:10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26.1"/>
    <d v="2001-07-01T21:00:00"/>
  </r>
  <r>
    <x v="0"/>
    <x v="1"/>
    <x v="1"/>
    <x v="0"/>
    <n v="4000"/>
    <n v="1327283"/>
    <d v="2001-06-01T09:36:11"/>
    <s v="Coast Energy Canada, Inc."/>
    <x v="0"/>
    <x v="0"/>
    <x v="0"/>
    <x v="1"/>
    <s v="CAN Gas Phy Fwd Firm West &lt; or = 1Mo"/>
    <s v="CAN Gas Phy      NIT                     01Jun01         CAD/GJ"/>
    <m/>
    <n v="4000"/>
    <x v="0"/>
    <x v="16"/>
    <x v="4"/>
    <n v="4.72"/>
    <s v="ADM74235"/>
    <s v="RWATT"/>
    <s v="EC-IM Canada West"/>
    <x v="8"/>
    <x v="8"/>
    <n v="825276"/>
    <d v="2001-06-01T21:00:00"/>
  </r>
  <r>
    <x v="1"/>
    <x v="2"/>
    <x v="1"/>
    <x v="1"/>
    <n v="1550"/>
    <n v="1327282"/>
    <d v="2001-06-01T09:36:11"/>
    <s v="Williams Energy Marketing &amp; Trading Company"/>
    <x v="0"/>
    <x v="0"/>
    <x v="0"/>
    <x v="2"/>
    <s v="US East Power Phy Fwd Firm"/>
    <s v="US Pwr Phy Firm  Cinergy Peak            Jul01           USD/MWh"/>
    <m/>
    <n v="50"/>
    <x v="0"/>
    <x v="2"/>
    <x v="0"/>
    <n v="86"/>
    <s v="jheinecke1"/>
    <s v="FSTURM"/>
    <s v="LT-ECAR"/>
    <x v="7"/>
    <x v="7"/>
    <n v="629549.1"/>
    <d v="2001-07-01T21:00:00"/>
  </r>
  <r>
    <x v="1"/>
    <x v="1"/>
    <x v="1"/>
    <x v="24"/>
    <n v="15000"/>
    <n v="1327284"/>
    <d v="2001-06-01T09:36:13"/>
    <s v="Duke Energy Trading and Marketing, L.L.C."/>
    <x v="0"/>
    <x v="0"/>
    <x v="0"/>
    <x v="1"/>
    <s v="US Gas Phy Fwd Firm &lt; or = 1Mo "/>
    <s v="US Gas Phy       FGT Z2                  02-04Jun01      USD/MM"/>
    <n v="5000"/>
    <m/>
    <x v="0"/>
    <x v="1"/>
    <x v="0"/>
    <n v="3.7825000000000002"/>
    <s v="KFRIEDRICH"/>
    <s v="SNEAL"/>
    <s v="ENA-IM NE GULF4"/>
    <x v="8"/>
    <x v="1"/>
    <n v="825278"/>
    <d v="2001-06-02T21:00:00"/>
  </r>
  <r>
    <x v="0"/>
    <x v="1"/>
    <x v="1"/>
    <x v="24"/>
    <n v="30000"/>
    <n v="1327290"/>
    <d v="2001-06-01T09:36:15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49999999999999"/>
    <s v="quinnejc"/>
    <s v="RWATT"/>
    <s v="EC-IM Canada West"/>
    <x v="8"/>
    <x v="8"/>
    <n v="825279"/>
    <d v="2001-06-01T21:00:00"/>
  </r>
  <r>
    <x v="1"/>
    <x v="2"/>
    <x v="1"/>
    <x v="20"/>
    <n v="1300"/>
    <n v="1327289"/>
    <d v="2001-06-01T09:36:15"/>
    <s v="DTE Energy Trading, Inc."/>
    <x v="0"/>
    <x v="0"/>
    <x v="0"/>
    <x v="2"/>
    <s v="US East Power Phy Fwd Firm"/>
    <s v="US Pwr Phy Firm  Cinergy Peak            05-30Jun01      USD/MWh"/>
    <m/>
    <n v="50"/>
    <x v="0"/>
    <x v="2"/>
    <x v="0"/>
    <n v="40.5"/>
    <s v="grabowskim"/>
    <s v="CDORLAN"/>
    <s v="ST-ECAR"/>
    <x v="7"/>
    <x v="7"/>
    <n v="629550.1"/>
    <d v="2001-06-05T21:00:00"/>
  </r>
  <r>
    <x v="1"/>
    <x v="1"/>
    <x v="0"/>
    <x v="1"/>
    <n v="155000"/>
    <n v="1327291"/>
    <d v="2001-06-01T09:36:17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ADM46266"/>
    <s v="JARNOLD"/>
    <s v="NG-Price"/>
    <x v="1"/>
    <x v="1"/>
    <s v="VD9531.1"/>
    <d v="2001-07-01T21:00:00"/>
  </r>
  <r>
    <x v="1"/>
    <x v="1"/>
    <x v="1"/>
    <x v="24"/>
    <n v="30000"/>
    <n v="1327293"/>
    <d v="2001-06-01T09:36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5"/>
    <s v="BIGDADDY"/>
    <s v="TDONOHO"/>
    <s v="ENA - IM Central Gulf"/>
    <x v="8"/>
    <x v="1"/>
    <n v="825280"/>
    <d v="2001-06-02T21:00:00"/>
  </r>
  <r>
    <x v="1"/>
    <x v="1"/>
    <x v="1"/>
    <x v="24"/>
    <n v="4500"/>
    <n v="1327295"/>
    <d v="2001-06-01T09:36:21"/>
    <s v="Duke Energy Trading and Marketing, L.L.C."/>
    <x v="0"/>
    <x v="0"/>
    <x v="0"/>
    <x v="1"/>
    <s v="US Gas Phy Fwd Firm &lt; or = 1Mo "/>
    <s v="US Gas Phy       ExxonKaty               02-04Jun01      USD/MM"/>
    <m/>
    <n v="1500"/>
    <x v="0"/>
    <x v="1"/>
    <x v="0"/>
    <n v="3.73"/>
    <s v="DOCONNER"/>
    <s v="JPARKS"/>
    <s v="ENA - IM Katy"/>
    <x v="8"/>
    <x v="1"/>
    <n v="825281"/>
    <d v="2001-06-02T21:00:00"/>
  </r>
  <r>
    <x v="1"/>
    <x v="1"/>
    <x v="1"/>
    <x v="24"/>
    <n v="57999"/>
    <n v="1327296"/>
    <d v="2001-06-01T09:36:23"/>
    <s v="Texla Energy Management Inc."/>
    <x v="0"/>
    <x v="0"/>
    <x v="0"/>
    <x v="1"/>
    <s v="US Gas Phy Fwd Firm &lt; or = 1Mo "/>
    <s v="US Gas Phy       HeHub                   02-04Jun01      USD/MM"/>
    <m/>
    <n v="19333"/>
    <x v="0"/>
    <x v="1"/>
    <x v="0"/>
    <n v="3.79"/>
    <s v="WILSHUSEN"/>
    <s v="ARING"/>
    <s v="ENA-IM NE GULF1"/>
    <x v="8"/>
    <x v="1"/>
    <n v="825282"/>
    <d v="2001-06-02T21:00:00"/>
  </r>
  <r>
    <x v="1"/>
    <x v="1"/>
    <x v="1"/>
    <x v="24"/>
    <n v="30000"/>
    <n v="1327299"/>
    <d v="2001-06-01T09:36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61999999999998"/>
    <s v="aepes206"/>
    <s v="PMIMS"/>
    <s v="ENA - IM MKT Central CG"/>
    <x v="8"/>
    <x v="1"/>
    <n v="825284"/>
    <d v="2001-06-02T21:00:00"/>
  </r>
  <r>
    <x v="1"/>
    <x v="1"/>
    <x v="1"/>
    <x v="24"/>
    <n v="2100"/>
    <n v="1327298"/>
    <d v="2001-06-01T09:36:24"/>
    <s v="ProLiance Energy, LLC"/>
    <x v="0"/>
    <x v="0"/>
    <x v="0"/>
    <x v="1"/>
    <s v="US Gas Phy Fwd Firm &lt; or = 1Mo "/>
    <s v="US Gas Phy       ANR SW Pool             02-04Jun01      USD/MM"/>
    <m/>
    <n v="700"/>
    <x v="0"/>
    <x v="1"/>
    <x v="0"/>
    <n v="3.5550000000000002"/>
    <s v="CLINTDAVIS"/>
    <s v="KSTEVEN"/>
    <s v="ENA-IM Mid Central South"/>
    <x v="8"/>
    <x v="1"/>
    <n v="825283"/>
    <d v="2001-06-02T21:00:00"/>
  </r>
  <r>
    <x v="1"/>
    <x v="1"/>
    <x v="1"/>
    <x v="24"/>
    <n v="30000"/>
    <n v="1327300"/>
    <d v="2001-06-01T09:36:28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285"/>
    <d v="2001-06-02T21:00:00"/>
  </r>
  <r>
    <x v="1"/>
    <x v="1"/>
    <x v="1"/>
    <x v="24"/>
    <n v="13500"/>
    <n v="1327301"/>
    <d v="2001-06-01T09:36:31"/>
    <s v="OGE Energy Resources, Inc."/>
    <x v="0"/>
    <x v="0"/>
    <x v="0"/>
    <x v="1"/>
    <s v="US Gas Phy Fwd Firm &lt; or = 1Mo "/>
    <s v="US Gas Phy       NNG Demarc              02-04Jun01      USD/MM"/>
    <m/>
    <n v="4500"/>
    <x v="0"/>
    <x v="1"/>
    <x v="0"/>
    <n v="3.5249999999999999"/>
    <s v="schottbt"/>
    <s v="KSTEVEN"/>
    <s v="ENA-IM Mid Central South"/>
    <x v="8"/>
    <x v="1"/>
    <n v="825286"/>
    <d v="2001-06-02T21:00:00"/>
  </r>
  <r>
    <x v="0"/>
    <x v="1"/>
    <x v="1"/>
    <x v="24"/>
    <n v="30000"/>
    <n v="1327302"/>
    <d v="2001-06-01T09:36:37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300000000000004"/>
    <s v="DAVEGRAHAM"/>
    <s v="RWATT"/>
    <s v="EC-IM Canada West"/>
    <x v="8"/>
    <x v="8"/>
    <n v="825287"/>
    <d v="2001-06-01T21:00:00"/>
  </r>
  <r>
    <x v="1"/>
    <x v="1"/>
    <x v="1"/>
    <x v="24"/>
    <n v="30000"/>
    <n v="1327303"/>
    <d v="2001-06-01T09:36:38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epes206"/>
    <s v="PMIMS"/>
    <s v="ENA - IM MKT Central CG"/>
    <x v="8"/>
    <x v="1"/>
    <n v="825288"/>
    <d v="2001-06-02T21:00:00"/>
  </r>
  <r>
    <x v="1"/>
    <x v="1"/>
    <x v="1"/>
    <x v="24"/>
    <n v="7719"/>
    <n v="1327305"/>
    <d v="2001-06-01T09:36:40"/>
    <s v="Cinergy Marketing &amp; Trading, LLC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earbyka"/>
    <s v="KSTEVEN"/>
    <s v="ENA-IM Mid Central South"/>
    <x v="8"/>
    <x v="1"/>
    <n v="825290"/>
    <d v="2001-06-02T21:00:00"/>
  </r>
  <r>
    <x v="1"/>
    <x v="1"/>
    <x v="1"/>
    <x v="24"/>
    <n v="15000"/>
    <n v="1327304"/>
    <d v="2001-06-01T09:36:40"/>
    <s v="Anadarko Energy Services Company"/>
    <x v="0"/>
    <x v="0"/>
    <x v="0"/>
    <x v="1"/>
    <s v="US Gas Phy Fwd Firm &lt; or = 1Mo "/>
    <s v="US Gas Phy       TETCO WLA               02-04Jun01      USD/MM"/>
    <m/>
    <n v="5000"/>
    <x v="0"/>
    <x v="1"/>
    <x v="0"/>
    <n v="3.7"/>
    <s v="ADM26674"/>
    <s v="SPEREIR"/>
    <s v="ENA-IM NE GULF3"/>
    <x v="8"/>
    <x v="1"/>
    <n v="825289"/>
    <d v="2001-06-02T21:00:00"/>
  </r>
  <r>
    <x v="1"/>
    <x v="1"/>
    <x v="0"/>
    <x v="1"/>
    <n v="77500"/>
    <n v="1327307"/>
    <d v="2001-06-01T09:36:41"/>
    <s v="AIG Energy Trading Inc."/>
    <x v="0"/>
    <x v="0"/>
    <x v="0"/>
    <x v="1"/>
    <s v="US Gas Fin Swap"/>
    <s v="US Gas Swap      Nymex                   Jul01           USD/MM"/>
    <m/>
    <n v="2500"/>
    <x v="0"/>
    <x v="1"/>
    <x v="0"/>
    <n v="3.915"/>
    <s v="johncasey1"/>
    <s v="JARNOLD"/>
    <s v="NG-Price"/>
    <x v="1"/>
    <x v="1"/>
    <s v="VD9535.1"/>
    <d v="2001-07-01T21:00:00"/>
  </r>
  <r>
    <x v="1"/>
    <x v="1"/>
    <x v="1"/>
    <x v="24"/>
    <n v="7281"/>
    <n v="1327306"/>
    <d v="2001-06-01T09:36:41"/>
    <s v="Reliant Energy Servi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kurtgibson"/>
    <s v="KSTEVEN"/>
    <s v="ENA-IM Mid Central South"/>
    <x v="8"/>
    <x v="1"/>
    <n v="825291"/>
    <d v="2001-06-02T21:00:00"/>
  </r>
  <r>
    <x v="1"/>
    <x v="1"/>
    <x v="1"/>
    <x v="24"/>
    <n v="12000"/>
    <n v="1327308"/>
    <d v="2001-06-01T09:36:42"/>
    <s v="Cook Inlet Energy Supply L.L.C."/>
    <x v="0"/>
    <x v="0"/>
    <x v="0"/>
    <x v="1"/>
    <s v="US Gas Phy Fwd Firm &lt; or = 1Mo "/>
    <s v="US Gas Phy       PEPL Pool               02-04Jun01      USD/MM"/>
    <m/>
    <n v="4000"/>
    <x v="0"/>
    <x v="1"/>
    <x v="0"/>
    <n v="3.56"/>
    <s v="MIDCONT1"/>
    <s v="KSTEVEN"/>
    <s v="ENA-IM Mid Central South"/>
    <x v="8"/>
    <x v="1"/>
    <n v="825292"/>
    <d v="2001-06-02T21:00:00"/>
  </r>
  <r>
    <x v="1"/>
    <x v="1"/>
    <x v="1"/>
    <x v="24"/>
    <n v="15000"/>
    <n v="1327309"/>
    <d v="2001-06-01T09:36:43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7149999999999999"/>
    <s v="ADM26674"/>
    <s v="SPEREIR"/>
    <s v="ENA-IM NE GULF3"/>
    <x v="8"/>
    <x v="1"/>
    <n v="825293"/>
    <d v="2001-06-02T21:00:00"/>
  </r>
  <r>
    <x v="1"/>
    <x v="1"/>
    <x v="1"/>
    <x v="24"/>
    <n v="15000"/>
    <n v="1327311"/>
    <d v="2001-06-01T09:36:46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MIDCONT1"/>
    <s v="KSTEVEN"/>
    <s v="ENA-IM Mid Central South"/>
    <x v="8"/>
    <x v="1"/>
    <n v="825295"/>
    <d v="2001-06-02T21:00:00"/>
  </r>
  <r>
    <x v="1"/>
    <x v="1"/>
    <x v="1"/>
    <x v="24"/>
    <n v="15000"/>
    <n v="1327310"/>
    <d v="2001-06-01T09:36:4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kurtgibson"/>
    <s v="KSTEVEN"/>
    <s v="ENA-IM Mid Central South"/>
    <x v="8"/>
    <x v="1"/>
    <n v="825294"/>
    <d v="2001-06-02T21:00:00"/>
  </r>
  <r>
    <x v="1"/>
    <x v="1"/>
    <x v="1"/>
    <x v="24"/>
    <n v="3600"/>
    <n v="1327312"/>
    <d v="2001-06-01T09:36:48"/>
    <s v="Tenaska Marketing Ventures"/>
    <x v="0"/>
    <x v="0"/>
    <x v="0"/>
    <x v="1"/>
    <s v="US Gas Phy Fwd Firm &lt; or = 1Mo "/>
    <s v="US Gas Phy       NNG Demarc              02-04Jun01      USD/MM"/>
    <n v="1200"/>
    <m/>
    <x v="0"/>
    <x v="1"/>
    <x v="0"/>
    <n v="3.52"/>
    <s v="TMVMAM01"/>
    <s v="KSTEVEN"/>
    <s v="ENA-IM Mid Central South"/>
    <x v="8"/>
    <x v="1"/>
    <n v="825296"/>
    <d v="2001-06-02T21:00:00"/>
  </r>
  <r>
    <x v="1"/>
    <x v="1"/>
    <x v="0"/>
    <x v="25"/>
    <n v="615000"/>
    <n v="1327313"/>
    <d v="2001-06-01T09:36:52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"/>
    <s v="JEFFFOX1"/>
    <s v="JARNOLD"/>
    <s v="NG-Price"/>
    <x v="1"/>
    <x v="1"/>
    <s v="VD9536.1"/>
    <d v="2001-07-01T00:00:00"/>
  </r>
  <r>
    <x v="1"/>
    <x v="1"/>
    <x v="1"/>
    <x v="24"/>
    <n v="15000"/>
    <n v="1327314"/>
    <d v="2001-06-01T09:36:53"/>
    <s v="Equitable Gas Company"/>
    <x v="0"/>
    <x v="0"/>
    <x v="0"/>
    <x v="1"/>
    <s v="US Gas Phy Fwd Firm &lt; or = 1Mo "/>
    <s v="US Gas Phy       TETCO ELA               02-04Jun01      USD/MM"/>
    <n v="5000"/>
    <m/>
    <x v="0"/>
    <x v="1"/>
    <x v="0"/>
    <n v="3.6850000000000001"/>
    <s v="ADM89359"/>
    <s v="SPEREIR"/>
    <s v="ENA-IM NE GULF3"/>
    <x v="8"/>
    <x v="1"/>
    <n v="825297"/>
    <d v="2001-06-02T21:00:00"/>
  </r>
  <r>
    <x v="1"/>
    <x v="1"/>
    <x v="0"/>
    <x v="5"/>
    <n v="290000"/>
    <n v="1327316"/>
    <d v="2001-06-01T09:36:56"/>
    <s v="Virginia Power Energy Marketing, Inc."/>
    <x v="0"/>
    <x v="0"/>
    <x v="0"/>
    <x v="1"/>
    <s v="US Gas Fin Swap"/>
    <s v="US Gas Daily     HHub                    02-30Jun01      USD/MM"/>
    <m/>
    <n v="10000"/>
    <x v="0"/>
    <x v="1"/>
    <x v="0"/>
    <n v="3.8"/>
    <s v="SPJOHRDE"/>
    <s v="PKEAVEY"/>
    <s v="G-DAILY-EST"/>
    <x v="1"/>
    <x v="1"/>
    <s v="VD9537.1"/>
    <d v="2001-06-02T21:00:00"/>
  </r>
  <r>
    <x v="1"/>
    <x v="1"/>
    <x v="1"/>
    <x v="24"/>
    <n v="24900"/>
    <n v="1327315"/>
    <d v="2001-06-01T09:36:56"/>
    <s v="Hess Energy Services Company, LLC"/>
    <x v="0"/>
    <x v="0"/>
    <x v="0"/>
    <x v="1"/>
    <s v="US Gas Phy Fwd Firm &lt; or = 1Mo "/>
    <s v="US Gas Phy       NGPL LA Pool            02-04Jun01      USD/MM"/>
    <n v="8300"/>
    <m/>
    <x v="0"/>
    <x v="1"/>
    <x v="0"/>
    <n v="3.7450000000000001"/>
    <s v="tomkurtz"/>
    <s v="TDONOHO"/>
    <s v="ENA - IM Central Gulf"/>
    <x v="8"/>
    <x v="1"/>
    <n v="825298"/>
    <d v="2001-06-02T21:00:00"/>
  </r>
  <r>
    <x v="1"/>
    <x v="1"/>
    <x v="0"/>
    <x v="1"/>
    <n v="77500"/>
    <n v="1327317"/>
    <d v="2001-06-01T09:37:00"/>
    <s v="Calpine Energy Services, L.P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POSEJPALI2"/>
    <s v="JARNOLD"/>
    <s v="NG-Price"/>
    <x v="1"/>
    <x v="1"/>
    <s v="VD9538.1"/>
    <d v="2001-07-01T21:00:00"/>
  </r>
  <r>
    <x v="1"/>
    <x v="1"/>
    <x v="1"/>
    <x v="24"/>
    <n v="15000"/>
    <n v="1327318"/>
    <d v="2001-06-01T09:37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85"/>
    <s v="BIGDADDY"/>
    <s v="KSTEVEN"/>
    <s v="ENA-IM Mid Central South"/>
    <x v="8"/>
    <x v="1"/>
    <n v="825299"/>
    <d v="2001-06-02T21:00:00"/>
  </r>
  <r>
    <x v="1"/>
    <x v="1"/>
    <x v="1"/>
    <x v="24"/>
    <n v="17538"/>
    <n v="1327319"/>
    <d v="2001-06-01T09:37:02"/>
    <s v="Cinergy Marketing &amp; Trading, LLC"/>
    <x v="0"/>
    <x v="0"/>
    <x v="0"/>
    <x v="1"/>
    <s v="US Gas Phy Fwd Firm &lt; or = 1Mo "/>
    <s v="US Gas Phy       TCO Pool                02-04Jun01      USD/MM"/>
    <m/>
    <n v="5846"/>
    <x v="0"/>
    <x v="1"/>
    <x v="0"/>
    <n v="3.86"/>
    <s v="STOCKHAMN"/>
    <s v="JHODGE2"/>
    <s v="ENA-IM ME TCO"/>
    <x v="8"/>
    <x v="1"/>
    <n v="825300"/>
    <d v="2001-06-02T21:00:00"/>
  </r>
  <r>
    <x v="0"/>
    <x v="1"/>
    <x v="1"/>
    <x v="24"/>
    <n v="30000"/>
    <n v="1327320"/>
    <d v="2001-06-01T09:37:05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NORTHTRA"/>
    <s v="RWATT"/>
    <s v="EC-IM Canada West"/>
    <x v="8"/>
    <x v="8"/>
    <n v="825301"/>
    <d v="2001-06-01T21:00:00"/>
  </r>
  <r>
    <x v="1"/>
    <x v="1"/>
    <x v="1"/>
    <x v="24"/>
    <n v="30000"/>
    <n v="1327323"/>
    <d v="2001-06-01T09:37:07"/>
    <s v="Cinergy Marketing &amp; Trading, LLC"/>
    <x v="0"/>
    <x v="0"/>
    <x v="0"/>
    <x v="1"/>
    <s v="US Gas Phy Fwd Firm &lt; or = 1Mo "/>
    <s v="US Gas Phy       TCO Pool                02-04Jun01      USD/MM"/>
    <m/>
    <n v="10000"/>
    <x v="0"/>
    <x v="1"/>
    <x v="0"/>
    <n v="3.87"/>
    <s v="STOCKHAMN"/>
    <s v="JHODGE2"/>
    <s v="ENA-IM ME TCO"/>
    <x v="8"/>
    <x v="1"/>
    <n v="825302"/>
    <d v="2001-06-02T21:00:00"/>
  </r>
  <r>
    <x v="1"/>
    <x v="1"/>
    <x v="1"/>
    <x v="24"/>
    <n v="75000"/>
    <n v="1327324"/>
    <d v="2001-06-01T09:37:09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8"/>
    <s v="STANHORTON"/>
    <s v="ARING"/>
    <s v="ENA-IM NE GULF1"/>
    <x v="8"/>
    <x v="1"/>
    <n v="825303"/>
    <d v="2001-06-02T21:00:00"/>
  </r>
  <r>
    <x v="1"/>
    <x v="4"/>
    <x v="0"/>
    <x v="0"/>
    <n v="50000"/>
    <n v="1327325"/>
    <d v="2001-06-01T09:3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DOMESTIC2"/>
    <s v="GWHALLE"/>
    <s v="WTI-GW-NXC2"/>
    <x v="5"/>
    <x v="1"/>
    <n v="111798"/>
    <d v="2001-07-01T00:00:00"/>
  </r>
  <r>
    <x v="1"/>
    <x v="1"/>
    <x v="1"/>
    <x v="24"/>
    <n v="7719"/>
    <n v="1327326"/>
    <d v="2001-06-01T09:37:11"/>
    <s v="Reliant Energy Services, Inc.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urtgibson"/>
    <s v="KSTEVEN"/>
    <s v="ENA-IM Mid Central South"/>
    <x v="8"/>
    <x v="1"/>
    <n v="825304"/>
    <d v="2001-06-02T21:00:00"/>
  </r>
  <r>
    <x v="1"/>
    <x v="1"/>
    <x v="1"/>
    <x v="24"/>
    <n v="1500"/>
    <n v="1327328"/>
    <d v="2001-06-01T09:37:12"/>
    <s v="Dynegy Marketing and Trade"/>
    <x v="0"/>
    <x v="0"/>
    <x v="0"/>
    <x v="1"/>
    <s v="US Gas Phy Fwd Firm &lt; or = 1Mo "/>
    <s v="US Gas Phy       NNG Demarc              02-04Jun01      USD/MM"/>
    <m/>
    <n v="500"/>
    <x v="0"/>
    <x v="1"/>
    <x v="0"/>
    <n v="3.5225"/>
    <s v="ZUBEL001"/>
    <s v="KSTEVEN"/>
    <s v="ENA-IM Mid Central South"/>
    <x v="8"/>
    <x v="1"/>
    <n v="825305"/>
    <d v="2001-06-02T21:00:00"/>
  </r>
  <r>
    <x v="1"/>
    <x v="2"/>
    <x v="0"/>
    <x v="20"/>
    <n v="1300"/>
    <n v="1327327"/>
    <d v="2001-06-01T09:37:12"/>
    <s v="Consolidated Edison Energy, Inc."/>
    <x v="0"/>
    <x v="0"/>
    <x v="0"/>
    <x v="2"/>
    <s v="US East Power Fin Swap"/>
    <s v="US Pwr Fin Swap  ISO NY Z-G Peak         05-30Jun01      USD/MWh"/>
    <n v="50"/>
    <m/>
    <x v="0"/>
    <x v="2"/>
    <x v="0"/>
    <n v="53.75"/>
    <s v="chuben00"/>
    <s v="GGUPTA"/>
    <s v="ST-New England"/>
    <x v="7"/>
    <x v="1"/>
    <n v="629552.1"/>
    <d v="2001-06-05T21:00:00"/>
  </r>
  <r>
    <x v="1"/>
    <x v="2"/>
    <x v="0"/>
    <x v="20"/>
    <n v="1300"/>
    <n v="1327329"/>
    <d v="2001-06-01T09:37:13"/>
    <s v="Consolidated Edison Energy, Inc."/>
    <x v="0"/>
    <x v="0"/>
    <x v="0"/>
    <x v="2"/>
    <s v="US East Power Fin Swap"/>
    <s v="US Pwr Fin Swap  ISO NY Z-J Peak         05-30Jun01      USD/MWh"/>
    <m/>
    <n v="50"/>
    <x v="0"/>
    <x v="2"/>
    <x v="0"/>
    <n v="60"/>
    <s v="robdidona"/>
    <s v="GGUPTA"/>
    <s v="ST-New England"/>
    <x v="7"/>
    <x v="1"/>
    <n v="629553.1"/>
    <d v="2001-06-05T21:00:00"/>
  </r>
  <r>
    <x v="1"/>
    <x v="1"/>
    <x v="1"/>
    <x v="24"/>
    <n v="6600"/>
    <n v="1327331"/>
    <d v="2001-06-01T09:37:15"/>
    <s v="MidAmerican Energy Company"/>
    <x v="0"/>
    <x v="0"/>
    <x v="0"/>
    <x v="1"/>
    <s v="US Gas Phy Fwd Firm &lt; or = 1Mo "/>
    <s v="US Gas Phy       NGPL Midcont            02-04Jun01      USD/MM"/>
    <m/>
    <n v="2200"/>
    <x v="0"/>
    <x v="1"/>
    <x v="0"/>
    <n v="3.59"/>
    <s v="KENNYMAN"/>
    <s v="KSTEVEN"/>
    <s v="ENA-IM Mid Central South"/>
    <x v="8"/>
    <x v="1"/>
    <n v="825306"/>
    <d v="2001-06-02T21:00:00"/>
  </r>
  <r>
    <x v="1"/>
    <x v="1"/>
    <x v="0"/>
    <x v="26"/>
    <n v="755000"/>
    <n v="1327332"/>
    <d v="2001-06-01T09:37:18"/>
    <s v="Hess Energy Trading Company LLC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mhorowitz"/>
    <s v="JARNOLD"/>
    <s v="NG-Price"/>
    <x v="1"/>
    <x v="1"/>
    <s v="VD9541.1"/>
    <d v="2001-11-01T00:00:00"/>
  </r>
  <r>
    <x v="1"/>
    <x v="1"/>
    <x v="1"/>
    <x v="24"/>
    <n v="30000"/>
    <n v="1327333"/>
    <d v="2001-06-01T09:37:18"/>
    <s v="Coral Energy Resources, L.P."/>
    <x v="0"/>
    <x v="0"/>
    <x v="0"/>
    <x v="1"/>
    <s v="US Gas Phy Fwd Firm &lt; or = 1Mo "/>
    <s v="US Gas Phy       TCO Pool                02-04Jun01      USD/MM"/>
    <m/>
    <n v="10000"/>
    <x v="0"/>
    <x v="1"/>
    <x v="0"/>
    <n v="3.88"/>
    <s v="ericgraffp"/>
    <s v="JHODGE2"/>
    <s v="ENA-IM ME TCO"/>
    <x v="8"/>
    <x v="1"/>
    <n v="825307"/>
    <d v="2001-06-02T21:00:00"/>
  </r>
  <r>
    <x v="0"/>
    <x v="1"/>
    <x v="1"/>
    <x v="24"/>
    <n v="30000"/>
    <n v="1327335"/>
    <d v="2001-06-01T09:37:22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quinnejc"/>
    <s v="RWATT"/>
    <s v="EC-IM Canada West"/>
    <x v="8"/>
    <x v="8"/>
    <n v="825308"/>
    <d v="2001-06-01T21:00:00"/>
  </r>
  <r>
    <x v="1"/>
    <x v="1"/>
    <x v="0"/>
    <x v="1"/>
    <n v="310000"/>
    <n v="1327336"/>
    <d v="2001-06-01T09:37:23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9"/>
    <s v="berginpat2"/>
    <s v="JARNOLD"/>
    <s v="NG-Price"/>
    <x v="1"/>
    <x v="1"/>
    <s v="VD9543.1"/>
    <d v="2001-07-01T21:00:00"/>
  </r>
  <r>
    <x v="1"/>
    <x v="1"/>
    <x v="1"/>
    <x v="24"/>
    <n v="15000"/>
    <n v="1327337"/>
    <d v="2001-06-01T09:37:24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ZUBEL001"/>
    <s v="KSTEVEN"/>
    <s v="ENA-IM Mid Central South"/>
    <x v="8"/>
    <x v="1"/>
    <n v="825309"/>
    <d v="2001-06-02T21:00:00"/>
  </r>
  <r>
    <x v="1"/>
    <x v="1"/>
    <x v="1"/>
    <x v="24"/>
    <n v="8625"/>
    <n v="1327338"/>
    <d v="2001-06-01T09:37:26"/>
    <s v="PanCanadian Energy Services Inc."/>
    <x v="0"/>
    <x v="0"/>
    <x v="0"/>
    <x v="1"/>
    <s v="US Gas Phy Fwd Firm &lt; or = 1Mo "/>
    <s v="US Gas Phy       NGPL NICOR              02-04Jun01      USD/MM"/>
    <n v="2875"/>
    <m/>
    <x v="0"/>
    <x v="1"/>
    <x v="0"/>
    <n v="3.7812000000000001"/>
    <s v="pces5054"/>
    <s v="PMIMS"/>
    <s v="ENA - IM MKT Central CG"/>
    <x v="8"/>
    <x v="1"/>
    <n v="825310"/>
    <d v="2001-06-02T21:00:00"/>
  </r>
  <r>
    <x v="1"/>
    <x v="1"/>
    <x v="0"/>
    <x v="5"/>
    <n v="145000"/>
    <n v="1327340"/>
    <d v="2001-06-01T09:37:27"/>
    <s v="AEP Energy Services, Inc."/>
    <x v="0"/>
    <x v="0"/>
    <x v="0"/>
    <x v="1"/>
    <s v="US Gas Fin Swap"/>
    <s v="US Gas Daily     HHub                    02-30Jun01      USD/MM"/>
    <n v="5000"/>
    <m/>
    <x v="0"/>
    <x v="1"/>
    <x v="0"/>
    <n v="3.79"/>
    <s v="aepes222"/>
    <s v="PKEAVEY"/>
    <s v="G-DAILY-EST"/>
    <x v="1"/>
    <x v="1"/>
    <s v="VD9545.1"/>
    <d v="2001-06-02T21:00:00"/>
  </r>
  <r>
    <x v="1"/>
    <x v="1"/>
    <x v="1"/>
    <x v="24"/>
    <n v="6000"/>
    <n v="1327339"/>
    <d v="2001-06-01T09:37:27"/>
    <s v="Coral Energy Resources, L.P."/>
    <x v="0"/>
    <x v="0"/>
    <x v="0"/>
    <x v="1"/>
    <s v="US Gas Phy Fwd Firm &lt; or = 1Mo "/>
    <s v="US Gas Phy       NNG Demarc              02-04Jun01      USD/MM"/>
    <n v="2000"/>
    <m/>
    <x v="0"/>
    <x v="1"/>
    <x v="0"/>
    <n v="3.5225"/>
    <s v="scoerver"/>
    <s v="KSTEVEN"/>
    <s v="ENA-IM Mid Central South"/>
    <x v="8"/>
    <x v="1"/>
    <n v="825311"/>
    <d v="2001-06-02T21:00:00"/>
  </r>
  <r>
    <x v="1"/>
    <x v="1"/>
    <x v="1"/>
    <x v="24"/>
    <n v="45000"/>
    <n v="1327342"/>
    <d v="2001-06-01T09:37:29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8"/>
    <s v="ADM48146"/>
    <s v="ARING"/>
    <s v="ENA-IM NE GULF1"/>
    <x v="8"/>
    <x v="1"/>
    <n v="825312"/>
    <d v="2001-06-02T21:00:00"/>
  </r>
  <r>
    <x v="1"/>
    <x v="1"/>
    <x v="0"/>
    <x v="1"/>
    <n v="310000"/>
    <n v="1327343"/>
    <d v="2001-06-01T09:37:3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9"/>
    <s v="kschwartz"/>
    <s v="JARNOLD"/>
    <s v="NG-Price"/>
    <x v="1"/>
    <x v="1"/>
    <s v="VD9547.1"/>
    <d v="2001-07-01T21:00:00"/>
  </r>
  <r>
    <x v="1"/>
    <x v="1"/>
    <x v="1"/>
    <x v="24"/>
    <n v="5337"/>
    <n v="1327344"/>
    <d v="2001-06-01T09:37:31"/>
    <s v="Aquila Energy Marketing Corporation"/>
    <x v="0"/>
    <x v="0"/>
    <x v="0"/>
    <x v="1"/>
    <s v="US Gas Phy Fwd Firm &lt; or = 1Mo "/>
    <s v="US Gas Phy       NGPL LA Pool            02-04Jun01      USD/MM"/>
    <n v="1779"/>
    <m/>
    <x v="0"/>
    <x v="1"/>
    <x v="0"/>
    <n v="3.7450000000000001"/>
    <s v="BIGDADDY"/>
    <s v="TDONOHO"/>
    <s v="ENA - IM Central Gulf"/>
    <x v="8"/>
    <x v="1"/>
    <n v="825313"/>
    <d v="2001-06-02T21:00:00"/>
  </r>
  <r>
    <x v="1"/>
    <x v="1"/>
    <x v="1"/>
    <x v="24"/>
    <n v="7809"/>
    <n v="1327345"/>
    <d v="2001-06-01T09:37:31"/>
    <s v="Duke Energy Trading and Marketing, L.L.C."/>
    <x v="0"/>
    <x v="0"/>
    <x v="0"/>
    <x v="1"/>
    <s v="US Gas Phy Fwd Firm &lt; or = 1Mo "/>
    <s v="US Gas Phy       Transco Z6 NY           02-04Jun01      USD/MM"/>
    <n v="2603"/>
    <m/>
    <x v="0"/>
    <x v="1"/>
    <x v="0"/>
    <n v="4.0049999999999999"/>
    <s v="KMZIOBER"/>
    <s v="VPIMENOV"/>
    <s v="ENA-IM ME NEW YORK"/>
    <x v="8"/>
    <x v="1"/>
    <n v="825314"/>
    <d v="2001-06-02T21:00:00"/>
  </r>
  <r>
    <x v="1"/>
    <x v="1"/>
    <x v="0"/>
    <x v="1"/>
    <n v="310000"/>
    <n v="1327346"/>
    <d v="2001-06-01T09:37:40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5"/>
    <s v="AQUILA1001"/>
    <s v="MSANCH2"/>
    <s v="GD-New-Jr"/>
    <x v="1"/>
    <x v="1"/>
    <s v="VD9548.1"/>
    <d v="2001-07-01T21:00:00"/>
  </r>
  <r>
    <x v="1"/>
    <x v="2"/>
    <x v="1"/>
    <x v="19"/>
    <n v="200"/>
    <n v="1327347"/>
    <d v="2001-06-01T09:37:40"/>
    <s v="Duke Energy Trading and Marketing, L.L.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STEPHENA"/>
    <s v="CDORLAN"/>
    <s v="ST-ECAR"/>
    <x v="7"/>
    <x v="7"/>
    <n v="629554.1"/>
    <d v="2001-06-05T21:00:00"/>
  </r>
  <r>
    <x v="1"/>
    <x v="1"/>
    <x v="0"/>
    <x v="5"/>
    <n v="145000"/>
    <n v="1327349"/>
    <d v="2001-06-01T09:37:41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50000000000002"/>
    <s v="rapini0001"/>
    <s v="ALEWIS"/>
    <s v="GD-CENTRAL"/>
    <x v="1"/>
    <x v="1"/>
    <s v="VD9549.1"/>
    <d v="2001-06-02T21:00:00"/>
  </r>
  <r>
    <x v="1"/>
    <x v="1"/>
    <x v="1"/>
    <x v="24"/>
    <n v="30000"/>
    <n v="1327348"/>
    <d v="2001-06-01T09:37:41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8"/>
    <s v="EASTDESK5"/>
    <s v="ARING"/>
    <s v="ENA-IM NE GULF1"/>
    <x v="8"/>
    <x v="1"/>
    <n v="825315"/>
    <d v="2001-06-02T21:00:00"/>
  </r>
  <r>
    <x v="1"/>
    <x v="1"/>
    <x v="1"/>
    <x v="24"/>
    <n v="7281"/>
    <n v="1327350"/>
    <d v="2001-06-01T09:37:41"/>
    <s v="OGE Energy Resour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Standsse"/>
    <s v="KSTEVEN"/>
    <s v="ENA-IM Mid Central South"/>
    <x v="8"/>
    <x v="1"/>
    <n v="825316"/>
    <d v="2001-06-02T21:00:00"/>
  </r>
  <r>
    <x v="1"/>
    <x v="1"/>
    <x v="0"/>
    <x v="1"/>
    <n v="620000"/>
    <n v="1327352"/>
    <d v="2001-06-01T09:37:42"/>
    <s v="Axia Energy, LP"/>
    <x v="0"/>
    <x v="0"/>
    <x v="0"/>
    <x v="1"/>
    <s v="US Gas Fin Swap"/>
    <s v="US Gas Swap      Nymex                   Jul01           USD/MM"/>
    <n v="20000"/>
    <m/>
    <x v="0"/>
    <x v="1"/>
    <x v="0"/>
    <n v="3.895"/>
    <s v="hillblak"/>
    <s v="JARNOLD"/>
    <s v="NG-Price"/>
    <x v="1"/>
    <x v="1"/>
    <s v="VD9551.1"/>
    <d v="2001-07-01T21:00:00"/>
  </r>
  <r>
    <x v="1"/>
    <x v="4"/>
    <x v="0"/>
    <x v="0"/>
    <n v="50000"/>
    <n v="1327351"/>
    <d v="2001-06-01T09:37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800"/>
    <d v="2001-07-01T00:00:00"/>
  </r>
  <r>
    <x v="1"/>
    <x v="1"/>
    <x v="1"/>
    <x v="24"/>
    <n v="15000"/>
    <n v="1327354"/>
    <d v="2001-06-01T09:37:43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benharner"/>
    <s v="JWILLI13"/>
    <s v="ENA - IM Mkt Central MICH"/>
    <x v="8"/>
    <x v="1"/>
    <n v="825318"/>
    <d v="2001-06-02T21:00:00"/>
  </r>
  <r>
    <x v="1"/>
    <x v="1"/>
    <x v="1"/>
    <x v="24"/>
    <n v="15000"/>
    <n v="1327353"/>
    <d v="2001-06-01T09:37:43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550000000000002"/>
    <s v="PEGGIALL"/>
    <s v="KSTEVEN"/>
    <s v="ENA-IM Mid Central South"/>
    <x v="8"/>
    <x v="1"/>
    <n v="825317"/>
    <d v="2001-06-02T21:00:00"/>
  </r>
  <r>
    <x v="1"/>
    <x v="1"/>
    <x v="1"/>
    <x v="24"/>
    <n v="25134"/>
    <n v="1327355"/>
    <d v="2001-06-01T09:37:43"/>
    <s v="Texaco Natural Gas Inc."/>
    <x v="0"/>
    <x v="0"/>
    <x v="0"/>
    <x v="1"/>
    <s v="US Gas Phy Fwd Firm &lt; or = 1Mo "/>
    <s v="US Gas Phy       NGPL Midcont            02-04Jun01      USD/MM"/>
    <n v="8378"/>
    <m/>
    <x v="0"/>
    <x v="1"/>
    <x v="0"/>
    <n v="3.5874999999999999"/>
    <s v="BILLBALSA"/>
    <s v="KSTEVEN"/>
    <s v="ENA-IM Mid Central South"/>
    <x v="8"/>
    <x v="1"/>
    <n v="825319"/>
    <d v="2001-06-02T21:00:00"/>
  </r>
  <r>
    <x v="1"/>
    <x v="1"/>
    <x v="1"/>
    <x v="24"/>
    <n v="15000"/>
    <n v="1327357"/>
    <d v="2001-06-01T09:37:45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aepes206"/>
    <s v="JWILLI13"/>
    <s v="ENA - IM Mkt Central MICH"/>
    <x v="8"/>
    <x v="1"/>
    <n v="825320"/>
    <d v="2001-06-02T21:00:00"/>
  </r>
  <r>
    <x v="1"/>
    <x v="1"/>
    <x v="1"/>
    <x v="24"/>
    <n v="15000"/>
    <n v="1327356"/>
    <d v="2001-06-01T09:37:45"/>
    <s v="OGE Energy Resour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812000000000001"/>
    <s v="annesley"/>
    <s v="PMIMS"/>
    <s v="ENA - IM MKT Central CG"/>
    <x v="8"/>
    <x v="1"/>
    <n v="825321"/>
    <d v="2001-06-02T21:00:00"/>
  </r>
  <r>
    <x v="1"/>
    <x v="1"/>
    <x v="1"/>
    <x v="24"/>
    <n v="15000"/>
    <n v="1327358"/>
    <d v="2001-06-01T09:37:46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KREMERTODD"/>
    <s v="KSTEVEN"/>
    <s v="ENA-IM Mid Central South"/>
    <x v="8"/>
    <x v="1"/>
    <n v="825322"/>
    <d v="2001-06-02T21:00:00"/>
  </r>
  <r>
    <x v="1"/>
    <x v="1"/>
    <x v="1"/>
    <x v="24"/>
    <n v="15000"/>
    <n v="1327359"/>
    <d v="2001-06-01T09:37:4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MIDCONT1"/>
    <s v="KSTEVEN"/>
    <s v="ENA-IM Mid Central South"/>
    <x v="8"/>
    <x v="1"/>
    <n v="825323"/>
    <d v="2001-06-02T21:00:00"/>
  </r>
  <r>
    <x v="1"/>
    <x v="4"/>
    <x v="0"/>
    <x v="0"/>
    <n v="50000"/>
    <n v="1327360"/>
    <d v="2001-06-01T09:37:5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"/>
    <s v="GWHALLE"/>
    <s v="WTI-GW-NXC2"/>
    <x v="5"/>
    <x v="1"/>
    <n v="111801"/>
    <d v="2001-07-01T00:00:00"/>
  </r>
  <r>
    <x v="1"/>
    <x v="1"/>
    <x v="1"/>
    <x v="24"/>
    <n v="6375"/>
    <n v="1327363"/>
    <d v="2001-06-01T09:37:52"/>
    <s v="MidAmerican Energy Company"/>
    <x v="0"/>
    <x v="0"/>
    <x v="0"/>
    <x v="1"/>
    <s v="US Gas Phy Fwd Firm &lt; or = 1Mo "/>
    <s v="US Gas Phy       NGPL NICOR              02-04Jun01      USD/MM"/>
    <n v="2125"/>
    <m/>
    <x v="0"/>
    <x v="1"/>
    <x v="0"/>
    <n v="3.7812000000000001"/>
    <s v="PEGGIALL"/>
    <s v="PMIMS"/>
    <s v="ENA - IM MKT Central CG"/>
    <x v="8"/>
    <x v="1"/>
    <n v="825325"/>
    <d v="2001-06-02T21:00:00"/>
  </r>
  <r>
    <x v="1"/>
    <x v="1"/>
    <x v="1"/>
    <x v="24"/>
    <n v="15000"/>
    <n v="1327362"/>
    <d v="2001-06-01T09:37:52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MIDCONT1"/>
    <s v="KSTEVEN"/>
    <s v="ENA-IM Mid Central South"/>
    <x v="8"/>
    <x v="1"/>
    <n v="825326"/>
    <d v="2001-06-02T21:00:00"/>
  </r>
  <r>
    <x v="1"/>
    <x v="1"/>
    <x v="1"/>
    <x v="24"/>
    <n v="60000"/>
    <n v="1327361"/>
    <d v="2001-06-01T09:37:52"/>
    <s v="EnergyUSA - Appalachian Corp"/>
    <x v="0"/>
    <x v="0"/>
    <x v="0"/>
    <x v="1"/>
    <s v="US Gas Phy Fwd Firm &lt; or = 1Mo "/>
    <s v="US Gas Phy       TCO Pool                02-04Jun01      USD/MM"/>
    <n v="20000"/>
    <m/>
    <x v="0"/>
    <x v="1"/>
    <x v="0"/>
    <n v="3.875"/>
    <s v="tmeyers1"/>
    <s v="JHODGE2"/>
    <s v="ENA-IM ME TCO"/>
    <x v="8"/>
    <x v="1"/>
    <n v="825324"/>
    <d v="2001-06-02T21:00:00"/>
  </r>
  <r>
    <x v="1"/>
    <x v="1"/>
    <x v="1"/>
    <x v="24"/>
    <n v="30000"/>
    <n v="1327364"/>
    <d v="2001-06-01T09:37:5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aepes215"/>
    <s v="ARING"/>
    <s v="ENA-IM NE GULF1"/>
    <x v="8"/>
    <x v="1"/>
    <n v="825327"/>
    <d v="2001-06-02T21:00:00"/>
  </r>
  <r>
    <x v="1"/>
    <x v="1"/>
    <x v="1"/>
    <x v="24"/>
    <n v="30000"/>
    <n v="1327365"/>
    <d v="2001-06-01T09:37:55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74"/>
    <s v="KREMERTODD"/>
    <s v="TDONOHO"/>
    <s v="ENA - IM Central Gulf"/>
    <x v="8"/>
    <x v="1"/>
    <n v="825328"/>
    <d v="2001-06-02T21:00:00"/>
  </r>
  <r>
    <x v="1"/>
    <x v="1"/>
    <x v="1"/>
    <x v="24"/>
    <n v="9714"/>
    <n v="1327366"/>
    <d v="2001-06-01T09:37:58"/>
    <s v="Conoco Inc."/>
    <x v="0"/>
    <x v="0"/>
    <x v="0"/>
    <x v="1"/>
    <s v="US Gas Phy Fwd Firm &lt; or = 1Mo "/>
    <s v="US Gas Phy       TENN Z-0                02-04Jun01      USD/MM"/>
    <n v="3238"/>
    <m/>
    <x v="0"/>
    <x v="1"/>
    <x v="0"/>
    <n v="3.6850000000000001"/>
    <s v="luchetti"/>
    <s v="SNEAL"/>
    <s v="ENA-IM NE GULF3"/>
    <x v="8"/>
    <x v="1"/>
    <n v="825329"/>
    <d v="2001-06-02T21:00:00"/>
  </r>
  <r>
    <x v="1"/>
    <x v="1"/>
    <x v="0"/>
    <x v="26"/>
    <n v="755000"/>
    <n v="1327368"/>
    <d v="2001-06-01T09:37:59"/>
    <s v="PG&amp;E Energy Trading-Gas Corporation"/>
    <x v="0"/>
    <x v="0"/>
    <x v="0"/>
    <x v="1"/>
    <s v="US Gas Fin Swap"/>
    <s v="US Gas Swap      Nymex                   Nov01-Mar02     USD/MM"/>
    <n v="5000"/>
    <m/>
    <x v="0"/>
    <x v="1"/>
    <x v="0"/>
    <n v="4.3049999999999997"/>
    <s v="andrewk5"/>
    <s v="JARNOLD"/>
    <s v="NG-Price"/>
    <x v="1"/>
    <x v="1"/>
    <s v="VD9554.1"/>
    <d v="2001-11-01T00:00:00"/>
  </r>
  <r>
    <x v="0"/>
    <x v="0"/>
    <x v="0"/>
    <x v="0"/>
    <n v="1"/>
    <n v="1327367"/>
    <d v="2001-06-01T09:37:59"/>
    <s v="ED &amp; F Man International Limited"/>
    <x v="0"/>
    <x v="0"/>
    <x v="0"/>
    <x v="0"/>
    <s v="Zinc LME Registered Contract"/>
    <s v="Zinc LME Reg.    Contract                15Aug01         USD/mt-L"/>
    <m/>
    <n v="1"/>
    <x v="0"/>
    <x v="0"/>
    <x v="0"/>
    <n v="932.5"/>
    <s v="johngrosso"/>
    <s v="ATURNER"/>
    <s v="Enron Metals Trading System"/>
    <x v="0"/>
    <x v="0"/>
    <n v="2164102"/>
    <d v="2001-08-15T21:00:00"/>
  </r>
  <r>
    <x v="1"/>
    <x v="1"/>
    <x v="1"/>
    <x v="24"/>
    <n v="15000"/>
    <n v="1327369"/>
    <d v="2001-06-01T09:38:0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8"/>
    <s v="stratton"/>
    <s v="SPEREIR"/>
    <s v="ENA-IM NE GULF3"/>
    <x v="8"/>
    <x v="1"/>
    <n v="825330"/>
    <d v="2001-06-02T21:00:00"/>
  </r>
  <r>
    <x v="1"/>
    <x v="1"/>
    <x v="1"/>
    <x v="24"/>
    <n v="15000"/>
    <n v="1327370"/>
    <d v="2001-06-01T09:38:01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ILLBALSA"/>
    <s v="KSTEVEN"/>
    <s v="ENA-IM Mid Central South"/>
    <x v="8"/>
    <x v="1"/>
    <n v="825331"/>
    <d v="2001-06-02T21:00:00"/>
  </r>
  <r>
    <x v="0"/>
    <x v="1"/>
    <x v="1"/>
    <x v="0"/>
    <n v="5000"/>
    <n v="1327371"/>
    <d v="2001-06-01T09:38:07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32"/>
    <d v="2001-06-01T21:00:00"/>
  </r>
  <r>
    <x v="1"/>
    <x v="1"/>
    <x v="1"/>
    <x v="24"/>
    <n v="5430"/>
    <n v="1327372"/>
    <d v="2001-06-01T09:38:08"/>
    <s v="ONEOK Energy Marketing and Trading Company, L.P."/>
    <x v="0"/>
    <x v="0"/>
    <x v="0"/>
    <x v="1"/>
    <s v="US Gas Phy Fwd Firm &lt; or = 1Mo "/>
    <s v="US Gas Phy       NGPL NICOR              02-04Jun01      USD/MM"/>
    <n v="1810"/>
    <m/>
    <x v="0"/>
    <x v="1"/>
    <x v="0"/>
    <n v="3.78"/>
    <s v="KURTISWOOD"/>
    <s v="PMIMS"/>
    <s v="ENA - IM MKT Central CG"/>
    <x v="8"/>
    <x v="1"/>
    <n v="825333"/>
    <d v="2001-06-02T21:00:00"/>
  </r>
  <r>
    <x v="1"/>
    <x v="1"/>
    <x v="1"/>
    <x v="24"/>
    <n v="15000"/>
    <n v="1327373"/>
    <d v="2001-06-01T09:38:08"/>
    <s v="Cook Inlet Energy Supply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749999999999999"/>
    <s v="EASTDESK5"/>
    <s v="ARING"/>
    <s v="ENA-IM NE GULF1"/>
    <x v="8"/>
    <x v="1"/>
    <n v="825334"/>
    <d v="2001-06-02T21:00:00"/>
  </r>
  <r>
    <x v="1"/>
    <x v="1"/>
    <x v="1"/>
    <x v="24"/>
    <n v="15000"/>
    <n v="1327374"/>
    <d v="2001-06-01T09:38:0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5335"/>
    <d v="2001-06-02T21:00:00"/>
  </r>
  <r>
    <x v="1"/>
    <x v="1"/>
    <x v="1"/>
    <x v="24"/>
    <n v="24570"/>
    <n v="1327375"/>
    <d v="2001-06-01T09:38:10"/>
    <s v="Cook Inlet Energy Supply L.L.C."/>
    <x v="0"/>
    <x v="0"/>
    <x v="0"/>
    <x v="1"/>
    <s v="US Gas Phy Fwd Firm &lt; or = 1Mo "/>
    <s v="US Gas Phy       NGPL NICOR              02-04Jun01      USD/MM"/>
    <n v="8190"/>
    <m/>
    <x v="0"/>
    <x v="1"/>
    <x v="0"/>
    <n v="3.78"/>
    <s v="MIDCONT1"/>
    <s v="PMIMS"/>
    <s v="ENA - IM MKT Central CG"/>
    <x v="8"/>
    <x v="1"/>
    <n v="825336"/>
    <d v="2001-06-02T21:00:00"/>
  </r>
  <r>
    <x v="0"/>
    <x v="1"/>
    <x v="1"/>
    <x v="24"/>
    <n v="15000"/>
    <n v="1327377"/>
    <d v="2001-06-01T09:38:12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SMITHJAY"/>
    <s v="RWATT"/>
    <s v="EC-IM Canada West"/>
    <x v="8"/>
    <x v="8"/>
    <n v="825337"/>
    <d v="2001-06-01T21:00:00"/>
  </r>
  <r>
    <x v="1"/>
    <x v="1"/>
    <x v="1"/>
    <x v="24"/>
    <n v="30000"/>
    <n v="1327376"/>
    <d v="2001-06-01T09:38:12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MIDCONT2"/>
    <s v="ARING"/>
    <s v="ENA-IM NE GULF1"/>
    <x v="8"/>
    <x v="1"/>
    <n v="825338"/>
    <d v="2001-06-02T21:00:00"/>
  </r>
  <r>
    <x v="1"/>
    <x v="1"/>
    <x v="0"/>
    <x v="26"/>
    <n v="377500"/>
    <n v="1327378"/>
    <d v="2001-06-01T09:38:13"/>
    <s v="Noble Gas Marketing Inc.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DM26578"/>
    <s v="JARNOLD"/>
    <s v="NG-Price"/>
    <x v="1"/>
    <x v="1"/>
    <s v="VD9555.1"/>
    <d v="2001-11-01T00:00:00"/>
  </r>
  <r>
    <x v="1"/>
    <x v="1"/>
    <x v="0"/>
    <x v="15"/>
    <n v="1825000"/>
    <n v="1327380"/>
    <d v="2001-06-01T09:38:14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56.1"/>
    <d v="2002-01-01T21:00:00"/>
  </r>
  <r>
    <x v="1"/>
    <x v="1"/>
    <x v="1"/>
    <x v="24"/>
    <n v="30000"/>
    <n v="1327379"/>
    <d v="2001-06-01T09:38:14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61999999999998"/>
    <s v="PEGGIALL"/>
    <s v="PMIMS"/>
    <s v="ENA - IM MKT Central CG"/>
    <x v="8"/>
    <x v="1"/>
    <n v="825339"/>
    <d v="2001-06-02T21:00:00"/>
  </r>
  <r>
    <x v="1"/>
    <x v="1"/>
    <x v="0"/>
    <x v="26"/>
    <n v="377500"/>
    <n v="1327381"/>
    <d v="2001-06-01T09:38:17"/>
    <s v="PG&amp;E Energy Trading-Gas Corporation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ndrewk5"/>
    <s v="JARNOLD"/>
    <s v="NG-Price"/>
    <x v="1"/>
    <x v="1"/>
    <s v="VD9557.1"/>
    <d v="2001-11-01T00:00:00"/>
  </r>
  <r>
    <x v="1"/>
    <x v="1"/>
    <x v="1"/>
    <x v="24"/>
    <n v="15000"/>
    <n v="1327382"/>
    <d v="2001-06-01T09:38:22"/>
    <s v="Duke Energy Trading and Marketing, L.L.C."/>
    <x v="0"/>
    <x v="0"/>
    <x v="0"/>
    <x v="1"/>
    <s v="US Gas Phy Fwd Firm &lt; or = 1Mo "/>
    <s v="US Gas Phy       TETCO WLA               02-04Jun01      USD/MM"/>
    <n v="5000"/>
    <m/>
    <x v="0"/>
    <x v="1"/>
    <x v="0"/>
    <n v="3.6749999999999998"/>
    <s v="RICKNEITZ"/>
    <s v="SPEREIR"/>
    <s v="ENA-IM NE GULF3"/>
    <x v="8"/>
    <x v="1"/>
    <n v="825340"/>
    <d v="2001-06-02T21:00:00"/>
  </r>
  <r>
    <x v="1"/>
    <x v="1"/>
    <x v="1"/>
    <x v="24"/>
    <n v="30000"/>
    <n v="1327383"/>
    <d v="2001-06-01T09:38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ADM48147"/>
    <s v="ARING"/>
    <s v="ENA-IM NE GULF1"/>
    <x v="8"/>
    <x v="1"/>
    <n v="825341"/>
    <d v="2001-06-02T21:00:00"/>
  </r>
  <r>
    <x v="1"/>
    <x v="1"/>
    <x v="0"/>
    <x v="25"/>
    <n v="615000"/>
    <n v="1327384"/>
    <d v="2001-06-01T09:38:3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3.9950000000000001"/>
    <s v="JEFFFOX1"/>
    <s v="JARNOLD"/>
    <s v="NG-Price"/>
    <x v="1"/>
    <x v="1"/>
    <s v="VD9558.1"/>
    <d v="2001-07-01T00:00:00"/>
  </r>
  <r>
    <x v="1"/>
    <x v="1"/>
    <x v="1"/>
    <x v="24"/>
    <n v="12900"/>
    <n v="1327385"/>
    <d v="2001-06-01T09:38:30"/>
    <s v="TransCanada Energy Marketing USA, Inc."/>
    <x v="0"/>
    <x v="0"/>
    <x v="0"/>
    <x v="1"/>
    <s v="US Gas Phy Fwd Firm &lt; or = 1Mo "/>
    <s v="US Gas Phy       ANR SW Pool             02-04Jun01      USD/MM"/>
    <m/>
    <n v="4300"/>
    <x v="0"/>
    <x v="1"/>
    <x v="0"/>
    <n v="3.5525000000000002"/>
    <s v="cscharton"/>
    <s v="KSTEVEN"/>
    <s v="ENA-IM Mid Central South"/>
    <x v="8"/>
    <x v="1"/>
    <n v="825343"/>
    <d v="2001-06-02T21:00:00"/>
  </r>
  <r>
    <x v="1"/>
    <x v="1"/>
    <x v="1"/>
    <x v="24"/>
    <n v="5088"/>
    <n v="1327387"/>
    <d v="2001-06-01T09:38:34"/>
    <s v="MidAmerican Energy Company"/>
    <x v="0"/>
    <x v="0"/>
    <x v="0"/>
    <x v="1"/>
    <s v="US Gas Phy Fwd Firm &lt; or = 1Mo "/>
    <s v="US Gas Phy       NGPL NICOR              02-04Jun01      USD/MM"/>
    <n v="1696"/>
    <m/>
    <x v="0"/>
    <x v="1"/>
    <x v="0"/>
    <n v="3.77"/>
    <s v="KENNYMAN"/>
    <s v="PMIMS"/>
    <s v="ENA - IM MKT Central CG"/>
    <x v="8"/>
    <x v="1"/>
    <n v="825345"/>
    <d v="2001-06-02T21:00:00"/>
  </r>
  <r>
    <x v="1"/>
    <x v="1"/>
    <x v="1"/>
    <x v="24"/>
    <n v="15000"/>
    <n v="1327388"/>
    <d v="2001-06-01T09:38:36"/>
    <s v="Coral Energy Resources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"/>
    <s v="bbharleyp"/>
    <s v="TDONOHO"/>
    <s v="ENA - IM Central Gulf"/>
    <x v="8"/>
    <x v="1"/>
    <n v="825346"/>
    <d v="2001-06-02T21:00:00"/>
  </r>
  <r>
    <x v="1"/>
    <x v="1"/>
    <x v="1"/>
    <x v="24"/>
    <n v="3000"/>
    <n v="1327389"/>
    <d v="2001-06-01T09:38:39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"/>
    <s v="redwood1"/>
    <s v="KSTEVEN"/>
    <s v="ENA-IM Mid Central South"/>
    <x v="8"/>
    <x v="1"/>
    <n v="825347"/>
    <d v="2001-06-02T21:00:00"/>
  </r>
  <r>
    <x v="0"/>
    <x v="1"/>
    <x v="1"/>
    <x v="0"/>
    <n v="5000"/>
    <n v="1327390"/>
    <d v="2001-06-01T09:38:40"/>
    <s v="Tenaska Marketing Canada, a division of TMV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6"/>
    <s v="KJMTMC01"/>
    <s v="RWATT"/>
    <s v="EC-IM Canada West"/>
    <x v="8"/>
    <x v="8"/>
    <n v="825348"/>
    <d v="2001-06-01T21:00:00"/>
  </r>
  <r>
    <x v="1"/>
    <x v="1"/>
    <x v="1"/>
    <x v="24"/>
    <n v="15000"/>
    <n v="1327391"/>
    <d v="2001-06-01T09:38:4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350"/>
    <d v="2001-06-02T21:00:00"/>
  </r>
  <r>
    <x v="1"/>
    <x v="1"/>
    <x v="1"/>
    <x v="24"/>
    <n v="1203"/>
    <n v="1327392"/>
    <d v="2001-06-01T09:38:41"/>
    <s v="Axia Energy, LP"/>
    <x v="0"/>
    <x v="0"/>
    <x v="0"/>
    <x v="1"/>
    <s v="US Gas Phy Fwd Firm &lt; or = 1Mo "/>
    <s v="US Gas Phy       TETCO WLA               02-04Jun01      USD/MM"/>
    <n v="401"/>
    <m/>
    <x v="0"/>
    <x v="1"/>
    <x v="0"/>
    <n v="3.66"/>
    <s v="stratton"/>
    <s v="SPEREIR"/>
    <s v="ENA-IM NE GULF3"/>
    <x v="8"/>
    <x v="1"/>
    <n v="825349"/>
    <d v="2001-06-02T21:00:00"/>
  </r>
  <r>
    <x v="1"/>
    <x v="1"/>
    <x v="1"/>
    <x v="24"/>
    <n v="15000"/>
    <n v="1327395"/>
    <d v="2001-06-01T09:38:4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51"/>
    <d v="2001-06-02T21:00:00"/>
  </r>
  <r>
    <x v="1"/>
    <x v="1"/>
    <x v="1"/>
    <x v="24"/>
    <n v="15000"/>
    <n v="1327398"/>
    <d v="2001-06-01T09:38:52"/>
    <s v="Dynegy Marketing and Trade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ZUBEL001"/>
    <s v="KSTEVEN"/>
    <s v="ENA-IM Mid Central South"/>
    <x v="8"/>
    <x v="1"/>
    <n v="825352"/>
    <d v="2001-06-02T21:00:00"/>
  </r>
  <r>
    <x v="1"/>
    <x v="1"/>
    <x v="1"/>
    <x v="24"/>
    <n v="15000"/>
    <n v="1327399"/>
    <d v="2001-06-01T09:38:59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7"/>
    <s v="txuetctmb"/>
    <s v="PMIMS"/>
    <s v="ENA - IM MKT Central CG"/>
    <x v="8"/>
    <x v="1"/>
    <n v="825353"/>
    <d v="2001-06-02T21:00:00"/>
  </r>
  <r>
    <x v="1"/>
    <x v="1"/>
    <x v="1"/>
    <x v="24"/>
    <n v="15000"/>
    <n v="1327400"/>
    <d v="2001-06-01T09:39:02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7050000000000001"/>
    <s v="wethering"/>
    <s v="SPEREIR"/>
    <s v="ENA-IM NE GULF3"/>
    <x v="8"/>
    <x v="1"/>
    <n v="825354"/>
    <d v="2001-06-02T21:00:00"/>
  </r>
  <r>
    <x v="1"/>
    <x v="1"/>
    <x v="0"/>
    <x v="1"/>
    <n v="310000"/>
    <n v="1327403"/>
    <d v="2001-06-01T09:39:04"/>
    <s v="Phibro Inc."/>
    <x v="0"/>
    <x v="0"/>
    <x v="0"/>
    <x v="1"/>
    <s v="US Gas Fin Swap"/>
    <s v="US Gas Swap      Nymex                   Jul01           USD/MM"/>
    <n v="10000"/>
    <m/>
    <x v="0"/>
    <x v="1"/>
    <x v="0"/>
    <n v="3.895"/>
    <s v="MACGROIN"/>
    <s v="JARNOLD"/>
    <s v="NG-Price"/>
    <x v="1"/>
    <x v="1"/>
    <s v="VD9563.1"/>
    <d v="2001-07-01T21:00:00"/>
  </r>
  <r>
    <x v="1"/>
    <x v="1"/>
    <x v="1"/>
    <x v="24"/>
    <n v="15000"/>
    <n v="1327402"/>
    <d v="2001-06-01T09:39:04"/>
    <s v="ONEOK Energy Marketing and Trading Company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650000000000001"/>
    <s v="KELLYADAM"/>
    <s v="ARING"/>
    <s v="ENA-IM NE GULF1"/>
    <x v="8"/>
    <x v="1"/>
    <n v="825356"/>
    <d v="2001-06-02T21:00:00"/>
  </r>
  <r>
    <x v="1"/>
    <x v="1"/>
    <x v="1"/>
    <x v="24"/>
    <n v="9000"/>
    <n v="1327401"/>
    <d v="2001-06-01T09:39:04"/>
    <s v="Occidental Energy Marketing, Inc."/>
    <x v="0"/>
    <x v="0"/>
    <x v="0"/>
    <x v="1"/>
    <s v="US Gas Phy Fwd Firm &lt; or = 1Mo "/>
    <s v="US Gas Phy       NNG Demarc              02-04Jun01      USD/MM"/>
    <n v="3000"/>
    <m/>
    <x v="0"/>
    <x v="1"/>
    <x v="0"/>
    <n v="3.5225"/>
    <s v="fishmongr"/>
    <s v="KSTEVEN"/>
    <s v="ENA-IM Mid Central South"/>
    <x v="8"/>
    <x v="1"/>
    <n v="825355"/>
    <d v="2001-06-02T21:00:00"/>
  </r>
  <r>
    <x v="1"/>
    <x v="1"/>
    <x v="1"/>
    <x v="24"/>
    <n v="1395"/>
    <n v="1327405"/>
    <d v="2001-06-01T09:39:08"/>
    <s v="Dynegy Marketing and Trade"/>
    <x v="0"/>
    <x v="0"/>
    <x v="0"/>
    <x v="1"/>
    <s v="US Gas Phy Fwd Firm &lt; or = 1Mo "/>
    <s v="US Gas Phy       NNG Demarc              02-04Jun01      USD/MM"/>
    <m/>
    <n v="465"/>
    <x v="0"/>
    <x v="1"/>
    <x v="0"/>
    <n v="3.5249999999999999"/>
    <s v="ZUBEL001"/>
    <s v="KSTEVEN"/>
    <s v="ENA-IM Mid Central South"/>
    <x v="8"/>
    <x v="1"/>
    <n v="825357"/>
    <d v="2001-06-02T21:00:00"/>
  </r>
  <r>
    <x v="1"/>
    <x v="2"/>
    <x v="1"/>
    <x v="20"/>
    <n v="1300"/>
    <n v="1327406"/>
    <d v="2001-06-01T09:39:12"/>
    <s v="DTE Energy Trading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grabowskim"/>
    <s v="CDORLAN"/>
    <s v="ST-ECAR"/>
    <x v="7"/>
    <x v="7"/>
    <n v="629557.1"/>
    <d v="2001-06-05T21:00:00"/>
  </r>
  <r>
    <x v="1"/>
    <x v="1"/>
    <x v="1"/>
    <x v="24"/>
    <n v="30000"/>
    <n v="1327411"/>
    <d v="2001-06-01T09:39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250000000000001"/>
    <s v="LANCEMCW"/>
    <s v="TDONOHO"/>
    <s v="ENA - IM Central Gulf"/>
    <x v="8"/>
    <x v="1"/>
    <n v="825358"/>
    <d v="2001-06-02T21:00:00"/>
  </r>
  <r>
    <x v="1"/>
    <x v="1"/>
    <x v="1"/>
    <x v="24"/>
    <n v="30000"/>
    <n v="1327412"/>
    <d v="2001-06-01T09:39:1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650000000000001"/>
    <s v="WILSHUSEN"/>
    <s v="ARING"/>
    <s v="ENA-IM NE GULF1"/>
    <x v="8"/>
    <x v="1"/>
    <n v="825359"/>
    <d v="2001-06-02T21:00:00"/>
  </r>
  <r>
    <x v="1"/>
    <x v="1"/>
    <x v="0"/>
    <x v="1"/>
    <n v="620000"/>
    <n v="1327413"/>
    <d v="2001-06-01T09:39:21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775"/>
    <s v="aepes214"/>
    <s v="JARNOLD"/>
    <s v="NG-Price"/>
    <x v="1"/>
    <x v="1"/>
    <s v="VD9566.1"/>
    <d v="2001-08-01T21:00:00"/>
  </r>
  <r>
    <x v="1"/>
    <x v="1"/>
    <x v="1"/>
    <x v="24"/>
    <n v="10134"/>
    <n v="1327415"/>
    <d v="2001-06-01T09:39:22"/>
    <s v="Texaco Natural Gas Inc."/>
    <x v="0"/>
    <x v="0"/>
    <x v="0"/>
    <x v="1"/>
    <s v="US Gas Phy Fwd Firm &lt; or = 1Mo "/>
    <s v="US Gas Phy       PEPL Pool               02-04Jun01      USD/MM"/>
    <m/>
    <n v="3378"/>
    <x v="0"/>
    <x v="1"/>
    <x v="0"/>
    <n v="3.5575000000000001"/>
    <s v="BILLBALSA"/>
    <s v="KSTEVEN"/>
    <s v="ENA-IM Mid Central South"/>
    <x v="8"/>
    <x v="1"/>
    <n v="825360"/>
    <d v="2001-06-02T21:00:00"/>
  </r>
  <r>
    <x v="1"/>
    <x v="1"/>
    <x v="0"/>
    <x v="1"/>
    <n v="620000"/>
    <n v="1327417"/>
    <d v="2001-06-01T09:39:24"/>
    <s v="Bank of America, National Association"/>
    <x v="0"/>
    <x v="0"/>
    <x v="0"/>
    <x v="1"/>
    <s v="US Gas Fin Swap"/>
    <s v="US Gas Swap      Nymex                   Jul01           USD/MM"/>
    <m/>
    <n v="20000"/>
    <x v="0"/>
    <x v="1"/>
    <x v="0"/>
    <n v="3.9"/>
    <s v="MMETTERS"/>
    <s v="JARNOLD"/>
    <s v="NG-Price"/>
    <x v="1"/>
    <x v="1"/>
    <s v="VD9567.1"/>
    <d v="2001-07-01T21:00:00"/>
  </r>
  <r>
    <x v="1"/>
    <x v="1"/>
    <x v="1"/>
    <x v="24"/>
    <n v="30000"/>
    <n v="1327418"/>
    <d v="2001-06-01T09:39:24"/>
    <s v="TransCanada Energy Marketing USA, Inc."/>
    <x v="0"/>
    <x v="0"/>
    <x v="0"/>
    <x v="1"/>
    <s v="US Gas Phy Fwd Firm &lt; or = 1Mo "/>
    <s v="US Gas Phy       Harper                  02-04Jun01      USD/MM"/>
    <n v="10000"/>
    <m/>
    <x v="0"/>
    <x v="1"/>
    <x v="0"/>
    <n v="3.69"/>
    <s v="jenningscm"/>
    <s v="JWILLI13"/>
    <s v="ENA-IM Mid Central North"/>
    <x v="8"/>
    <x v="1"/>
    <n v="825362"/>
    <d v="2001-06-02T21:00:00"/>
  </r>
  <r>
    <x v="0"/>
    <x v="1"/>
    <x v="1"/>
    <x v="0"/>
    <n v="5000"/>
    <n v="1327416"/>
    <d v="2001-06-01T09:39:2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61"/>
    <d v="2001-06-01T21:00:00"/>
  </r>
  <r>
    <x v="0"/>
    <x v="0"/>
    <x v="0"/>
    <x v="0"/>
    <n v="9"/>
    <n v="1327420"/>
    <d v="2001-06-01T09:39:33"/>
    <s v="IFX Limited"/>
    <x v="0"/>
    <x v="0"/>
    <x v="0"/>
    <x v="0"/>
    <s v="Aluminum LME Registered Contract"/>
    <s v="Al LME Reg.      Contract                3 Month         USD/mt-L"/>
    <m/>
    <n v="9"/>
    <x v="0"/>
    <x v="0"/>
    <x v="0"/>
    <n v="1508"/>
    <s v="ADM26133"/>
    <s v="BMARCHAN"/>
    <s v="Enron Metals Trading System"/>
    <x v="0"/>
    <x v="0"/>
    <n v="2164122"/>
    <m/>
  </r>
  <r>
    <x v="1"/>
    <x v="1"/>
    <x v="1"/>
    <x v="24"/>
    <n v="30000"/>
    <n v="1327421"/>
    <d v="2001-06-01T09:39:33"/>
    <s v="Coral Energy Resource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6"/>
    <s v="bbharleyp"/>
    <s v="ARING"/>
    <s v="ENA-IM NE GULF1"/>
    <x v="8"/>
    <x v="1"/>
    <n v="825363"/>
    <d v="2001-06-02T21:00:00"/>
  </r>
  <r>
    <x v="1"/>
    <x v="1"/>
    <x v="1"/>
    <x v="24"/>
    <n v="30000"/>
    <n v="1327422"/>
    <d v="2001-06-01T09:39:35"/>
    <s v="PG&amp;E Energy Trading-Gas Corporation"/>
    <x v="0"/>
    <x v="0"/>
    <x v="0"/>
    <x v="1"/>
    <s v="US Gas Phy Fwd Firm &lt; or = 1Mo "/>
    <s v="US Gas Phy       TCO Pool                02-04Jun01      USD/MM"/>
    <m/>
    <n v="10000"/>
    <x v="0"/>
    <x v="1"/>
    <x v="0"/>
    <n v="3.8849999999999998"/>
    <s v="sarahoch"/>
    <s v="JHODGE2"/>
    <s v="ENA-IM ME TCO"/>
    <x v="8"/>
    <x v="1"/>
    <n v="825364"/>
    <d v="2001-06-02T21:00:00"/>
  </r>
  <r>
    <x v="0"/>
    <x v="1"/>
    <x v="1"/>
    <x v="24"/>
    <n v="3000"/>
    <n v="1327423"/>
    <d v="2001-06-01T09:39:36"/>
    <s v="Texaco Canada Petroleum  Inc."/>
    <x v="0"/>
    <x v="0"/>
    <x v="0"/>
    <x v="1"/>
    <s v="CAN Gas Phy Fwd Firm West &lt; or = 1Mo"/>
    <s v="CAN Gas Phy      NIT                     01-03Jun01      CAD/GJ"/>
    <m/>
    <n v="1000"/>
    <x v="0"/>
    <x v="16"/>
    <x v="4"/>
    <n v="4.7300000000000004"/>
    <s v="SANTUCCI1"/>
    <s v="RWATT"/>
    <s v="EC-IM Canada West"/>
    <x v="8"/>
    <x v="8"/>
    <n v="825365"/>
    <d v="2001-06-01T21:00:00"/>
  </r>
  <r>
    <x v="1"/>
    <x v="1"/>
    <x v="1"/>
    <x v="24"/>
    <n v="30000"/>
    <n v="1327424"/>
    <d v="2001-06-01T09:39:38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7250000000000001"/>
    <s v="aepes201"/>
    <s v="TDONOHO"/>
    <s v="ENA - IM Central Gulf"/>
    <x v="8"/>
    <x v="1"/>
    <n v="825367"/>
    <d v="2001-06-02T21:00:00"/>
  </r>
  <r>
    <x v="0"/>
    <x v="0"/>
    <x v="0"/>
    <x v="0"/>
    <n v="15"/>
    <n v="1327425"/>
    <d v="2001-06-01T09:39:40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chashastie"/>
    <s v="BMARCHAN"/>
    <s v="Enron Metals Trading System"/>
    <x v="0"/>
    <x v="0"/>
    <n v="2164124"/>
    <m/>
  </r>
  <r>
    <x v="1"/>
    <x v="1"/>
    <x v="1"/>
    <x v="24"/>
    <n v="30000"/>
    <n v="1327426"/>
    <d v="2001-06-01T09:39:40"/>
    <s v="ONEOK Energy Marketing and Trading Company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2"/>
    <s v="KELLYADAM"/>
    <s v="TDONOHO"/>
    <s v="ENA - IM Central Gulf"/>
    <x v="8"/>
    <x v="1"/>
    <n v="825368"/>
    <d v="2001-06-02T21:00:00"/>
  </r>
  <r>
    <x v="1"/>
    <x v="1"/>
    <x v="0"/>
    <x v="5"/>
    <n v="290000"/>
    <n v="1327427"/>
    <d v="2001-06-01T09:39:41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9"/>
    <s v="Barnhartnf"/>
    <s v="PKEAVEY"/>
    <s v="G-DAILY-EST"/>
    <x v="1"/>
    <x v="1"/>
    <s v="VD9570.1"/>
    <d v="2001-06-02T21:00:00"/>
  </r>
  <r>
    <x v="1"/>
    <x v="1"/>
    <x v="1"/>
    <x v="24"/>
    <n v="15000"/>
    <n v="1327428"/>
    <d v="2001-06-01T09:39:4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JCARDIFF"/>
    <s v="JWILLI13"/>
    <s v="ENA - IM Mkt Central MICH"/>
    <x v="8"/>
    <x v="1"/>
    <n v="825369"/>
    <d v="2001-06-02T21:00:00"/>
  </r>
  <r>
    <x v="1"/>
    <x v="1"/>
    <x v="1"/>
    <x v="24"/>
    <n v="30000"/>
    <n v="1327430"/>
    <d v="2001-06-01T09:39:43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5"/>
    <s v="MIDCONT1"/>
    <s v="ARING"/>
    <s v="ENA-IM NE GULF1"/>
    <x v="8"/>
    <x v="1"/>
    <n v="825371"/>
    <d v="2001-06-02T21:00:00"/>
  </r>
  <r>
    <x v="1"/>
    <x v="1"/>
    <x v="1"/>
    <x v="24"/>
    <n v="45000"/>
    <n v="1327431"/>
    <d v="2001-06-01T09:39:46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5"/>
    <s v="ADM48146"/>
    <s v="ARING"/>
    <s v="ENA-IM NE GULF1"/>
    <x v="8"/>
    <x v="1"/>
    <n v="825373"/>
    <d v="2001-06-02T21:00:00"/>
  </r>
  <r>
    <x v="1"/>
    <x v="1"/>
    <x v="1"/>
    <x v="24"/>
    <n v="15000"/>
    <n v="1327432"/>
    <d v="2001-06-01T09:39:47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3"/>
    <s v="BRIANKELLY"/>
    <s v="VPIMENOV"/>
    <s v="ENA-IM ME NEW YORK"/>
    <x v="8"/>
    <x v="1"/>
    <n v="825372"/>
    <d v="2001-06-02T21:00:00"/>
  </r>
  <r>
    <x v="1"/>
    <x v="1"/>
    <x v="0"/>
    <x v="25"/>
    <n v="615000"/>
    <n v="1327433"/>
    <d v="2001-06-01T09:39:49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3.99"/>
    <s v="robpitts"/>
    <s v="JARNOLD"/>
    <s v="NG-Price"/>
    <x v="1"/>
    <x v="1"/>
    <s v="VD9571.1"/>
    <d v="2001-07-01T00:00:00"/>
  </r>
  <r>
    <x v="1"/>
    <x v="1"/>
    <x v="1"/>
    <x v="24"/>
    <n v="15000"/>
    <n v="1327434"/>
    <d v="2001-06-01T09:39:50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6"/>
    <s v="benharner"/>
    <s v="JWILLI13"/>
    <s v="ENA - IM Mkt Central MICH"/>
    <x v="8"/>
    <x v="1"/>
    <n v="825374"/>
    <d v="2001-06-02T21:00:00"/>
  </r>
  <r>
    <x v="1"/>
    <x v="1"/>
    <x v="1"/>
    <x v="24"/>
    <n v="1281"/>
    <n v="1327435"/>
    <d v="2001-06-01T09:39:51"/>
    <s v="OGE Energy Resources, Inc."/>
    <x v="0"/>
    <x v="0"/>
    <x v="0"/>
    <x v="1"/>
    <s v="US Gas Phy Fwd Firm &lt; or = 1Mo "/>
    <s v="US Gas Phy       NNG Demarc              02-04Jun01      USD/MM"/>
    <n v="427"/>
    <m/>
    <x v="0"/>
    <x v="1"/>
    <x v="0"/>
    <n v="3.52"/>
    <s v="schottbt"/>
    <s v="KSTEVEN"/>
    <s v="ENA-IM Mid Central South"/>
    <x v="8"/>
    <x v="1"/>
    <n v="825375"/>
    <d v="2001-06-02T21:00:00"/>
  </r>
  <r>
    <x v="1"/>
    <x v="1"/>
    <x v="1"/>
    <x v="24"/>
    <n v="15000"/>
    <n v="1327438"/>
    <d v="2001-06-01T09:39:5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550000000000001"/>
    <s v="benharner"/>
    <s v="JWILLI13"/>
    <s v="ENA - IM Mkt Central MICH"/>
    <x v="8"/>
    <x v="1"/>
    <n v="825376"/>
    <d v="2001-06-02T21:00:00"/>
  </r>
  <r>
    <x v="1"/>
    <x v="1"/>
    <x v="1"/>
    <x v="24"/>
    <n v="15000"/>
    <n v="1327439"/>
    <d v="2001-06-01T09:39:54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MIDCONT1"/>
    <s v="KSTEVEN"/>
    <s v="ENA-IM Mid Central South"/>
    <x v="8"/>
    <x v="1"/>
    <n v="825377"/>
    <d v="2001-06-02T21:00:00"/>
  </r>
  <r>
    <x v="1"/>
    <x v="1"/>
    <x v="1"/>
    <x v="24"/>
    <n v="30000"/>
    <n v="1327440"/>
    <d v="2001-06-01T09:39:54"/>
    <s v="Mirant Americas Energy Marketing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149999999999999"/>
    <s v="TOMSAX01"/>
    <s v="TDONOHO"/>
    <s v="ENA - IM Central Gulf"/>
    <x v="8"/>
    <x v="1"/>
    <n v="825378"/>
    <d v="2001-06-02T21:00:00"/>
  </r>
  <r>
    <x v="1"/>
    <x v="1"/>
    <x v="1"/>
    <x v="24"/>
    <n v="15000"/>
    <n v="1327441"/>
    <d v="2001-06-01T09:39:58"/>
    <s v="AEP Energy Services, Inc."/>
    <x v="0"/>
    <x v="0"/>
    <x v="0"/>
    <x v="1"/>
    <s v="US Gas Phy Fwd Firm &lt; or = 1Mo "/>
    <s v="US Gas Phy       Mich Con                02-04Jun01      USD/MM"/>
    <n v="5000"/>
    <m/>
    <x v="0"/>
    <x v="1"/>
    <x v="0"/>
    <n v="3.95"/>
    <s v="aepes206"/>
    <s v="JWILLI13"/>
    <s v="ENA - IM Mkt Central MICH"/>
    <x v="8"/>
    <x v="1"/>
    <n v="825379"/>
    <d v="2001-06-02T21:00:00"/>
  </r>
  <r>
    <x v="0"/>
    <x v="0"/>
    <x v="0"/>
    <x v="0"/>
    <n v="20"/>
    <n v="1327442"/>
    <d v="2001-06-01T09:40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jasontudor"/>
    <s v="BMARCHAN"/>
    <s v="Enron Metals Trading System"/>
    <x v="0"/>
    <x v="0"/>
    <n v="2164127"/>
    <m/>
  </r>
  <r>
    <x v="1"/>
    <x v="1"/>
    <x v="1"/>
    <x v="24"/>
    <n v="18000"/>
    <n v="1327444"/>
    <d v="2001-06-01T09:40:03"/>
    <s v="Cokinos Natural Gas Company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ADM90618"/>
    <s v="JPARKS"/>
    <s v="ENA - IM Katy"/>
    <x v="8"/>
    <x v="1"/>
    <n v="825380"/>
    <d v="2001-06-02T21:00:00"/>
  </r>
  <r>
    <x v="1"/>
    <x v="1"/>
    <x v="1"/>
    <x v="24"/>
    <n v="15000"/>
    <n v="1327445"/>
    <d v="2001-06-01T09:40:08"/>
    <s v="Dynegy Marketing and Trade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MAXFIELD"/>
    <s v="JWILLI13"/>
    <s v="ENA - IM Mkt Central MICH"/>
    <x v="8"/>
    <x v="1"/>
    <n v="825381"/>
    <d v="2001-06-02T21:00:00"/>
  </r>
  <r>
    <x v="1"/>
    <x v="1"/>
    <x v="1"/>
    <x v="24"/>
    <n v="75000"/>
    <n v="1327446"/>
    <d v="2001-06-01T09:40:1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4"/>
    <s v="aepes215"/>
    <s v="ARING"/>
    <s v="ENA-IM NE GULF1"/>
    <x v="8"/>
    <x v="1"/>
    <n v="825382"/>
    <d v="2001-06-02T21:00:00"/>
  </r>
  <r>
    <x v="1"/>
    <x v="1"/>
    <x v="1"/>
    <x v="24"/>
    <n v="12000"/>
    <n v="1327447"/>
    <d v="2001-06-01T09:40:12"/>
    <s v="Cook Inlet Energy Supply L.L.C."/>
    <x v="0"/>
    <x v="0"/>
    <x v="0"/>
    <x v="1"/>
    <s v="US Gas Phy Fwd Firm &lt; or = 1Mo "/>
    <s v="US Gas Phy       PEPL Pool               02-04Jun01      USD/MM"/>
    <n v="4000"/>
    <m/>
    <x v="0"/>
    <x v="1"/>
    <x v="0"/>
    <n v="3.55"/>
    <s v="MIDCONT1"/>
    <s v="KSTEVEN"/>
    <s v="ENA-IM Mid Central South"/>
    <x v="8"/>
    <x v="1"/>
    <n v="825383"/>
    <d v="2001-06-02T21:00:00"/>
  </r>
  <r>
    <x v="1"/>
    <x v="1"/>
    <x v="1"/>
    <x v="24"/>
    <n v="15000"/>
    <n v="1327449"/>
    <d v="2001-06-01T09:40:15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ROYKELLY"/>
    <s v="KSTEVEN"/>
    <s v="ENA-IM Mid Central South"/>
    <x v="8"/>
    <x v="1"/>
    <n v="825384"/>
    <d v="2001-06-02T21:00:00"/>
  </r>
  <r>
    <x v="1"/>
    <x v="1"/>
    <x v="1"/>
    <x v="24"/>
    <n v="61035"/>
    <n v="1327450"/>
    <d v="2001-06-01T09:40:16"/>
    <s v="PanCanadian Energy Services Inc."/>
    <x v="0"/>
    <x v="0"/>
    <x v="0"/>
    <x v="1"/>
    <s v="US Gas Phy Fwd Firm &lt; or = 1Mo "/>
    <s v="US Gas Phy       HeHub                   02-04Jun01      USD/MM"/>
    <m/>
    <n v="20345"/>
    <x v="0"/>
    <x v="1"/>
    <x v="0"/>
    <n v="3.75"/>
    <s v="pces5126"/>
    <s v="ARING"/>
    <s v="ENA-IM NE GULF1"/>
    <x v="8"/>
    <x v="1"/>
    <n v="825385"/>
    <d v="2001-06-02T21:00:00"/>
  </r>
  <r>
    <x v="0"/>
    <x v="1"/>
    <x v="1"/>
    <x v="24"/>
    <n v="27000"/>
    <n v="1327451"/>
    <d v="2001-06-01T09:40:17"/>
    <s v="Aquila Canada Corp."/>
    <x v="0"/>
    <x v="0"/>
    <x v="0"/>
    <x v="1"/>
    <s v="CAN Gas Phy Fwd Firm West &lt; or = 1Mo"/>
    <s v="CAN Gas Phy      NIT                     01-03Jun01      CAD/GJ"/>
    <m/>
    <n v="9000"/>
    <x v="0"/>
    <x v="16"/>
    <x v="4"/>
    <n v="4.7300000000000004"/>
    <s v="tsamaska"/>
    <s v="RWATT"/>
    <s v="EC-IM Canada West"/>
    <x v="8"/>
    <x v="8"/>
    <n v="825386"/>
    <d v="2001-06-01T21:00:00"/>
  </r>
  <r>
    <x v="1"/>
    <x v="1"/>
    <x v="1"/>
    <x v="24"/>
    <n v="7200"/>
    <n v="1327452"/>
    <d v="2001-06-01T09:40:22"/>
    <s v="Mirant Americas Energy Marketing, L.P."/>
    <x v="0"/>
    <x v="0"/>
    <x v="0"/>
    <x v="1"/>
    <s v="US Gas Phy Fwd Firm &lt; or = 1Mo "/>
    <s v="US Gas Phy       NGPL LA Pool            02-04Jun01      USD/MM"/>
    <n v="2400"/>
    <m/>
    <x v="0"/>
    <x v="1"/>
    <x v="0"/>
    <n v="3.7"/>
    <s v="TOMSAX01"/>
    <s v="TDONOHO"/>
    <s v="ENA - IM Central Gulf"/>
    <x v="8"/>
    <x v="1"/>
    <n v="825388"/>
    <d v="2001-06-02T21:00:00"/>
  </r>
  <r>
    <x v="1"/>
    <x v="1"/>
    <x v="1"/>
    <x v="24"/>
    <n v="30000"/>
    <n v="1327456"/>
    <d v="2001-06-01T09:40:3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25"/>
    <s v="KREMERTODD"/>
    <s v="PMIMS"/>
    <s v="ENA - IM MKT Central CG"/>
    <x v="8"/>
    <x v="1"/>
    <n v="825390"/>
    <d v="2001-06-02T21:00:00"/>
  </r>
  <r>
    <x v="1"/>
    <x v="1"/>
    <x v="1"/>
    <x v="24"/>
    <n v="3000"/>
    <n v="1327454"/>
    <d v="2001-06-01T09:40:38"/>
    <s v="Aquila Energy Marketing Corporation"/>
    <x v="0"/>
    <x v="0"/>
    <x v="0"/>
    <x v="1"/>
    <s v="US Gas Phy Fwd Firm &lt; or = 1Mo "/>
    <s v="US Gas Phy       PEPL Pool               02-04Jun01      USD/MM"/>
    <n v="1000"/>
    <m/>
    <x v="0"/>
    <x v="1"/>
    <x v="0"/>
    <n v="3.55"/>
    <s v="toddbandy"/>
    <s v="KSTEVEN"/>
    <s v="ENA-IM Mid Central South"/>
    <x v="8"/>
    <x v="1"/>
    <n v="825389"/>
    <d v="2001-06-02T21:00:00"/>
  </r>
  <r>
    <x v="1"/>
    <x v="4"/>
    <x v="0"/>
    <x v="0"/>
    <n v="50000"/>
    <n v="1327457"/>
    <d v="2001-06-01T09:40:4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JTREADWAY"/>
    <s v="GWHALLE"/>
    <s v="WTI-GW-NXC2"/>
    <x v="5"/>
    <x v="1"/>
    <n v="111802"/>
    <d v="2001-07-01T00:00:00"/>
  </r>
  <r>
    <x v="1"/>
    <x v="1"/>
    <x v="1"/>
    <x v="24"/>
    <n v="15000"/>
    <n v="1327458"/>
    <d v="2001-06-01T09:40:4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91"/>
    <d v="2001-06-02T21:00:00"/>
  </r>
  <r>
    <x v="1"/>
    <x v="1"/>
    <x v="1"/>
    <x v="24"/>
    <n v="10077"/>
    <n v="1327459"/>
    <d v="2001-06-01T09:40:43"/>
    <s v="Mirant Americas Energy Marketing, L.P."/>
    <x v="0"/>
    <x v="0"/>
    <x v="0"/>
    <x v="1"/>
    <s v="US Gas Phy Fwd Firm &lt; or = 1Mo "/>
    <s v="US Gas Phy       TETCO WLA               02-04Jun01      USD/MM"/>
    <m/>
    <n v="3359"/>
    <x v="0"/>
    <x v="1"/>
    <x v="0"/>
    <n v="3.68"/>
    <s v="dnixon01"/>
    <s v="SPEREIR"/>
    <s v="ENA-IM NE GULF3"/>
    <x v="8"/>
    <x v="1"/>
    <n v="825392"/>
    <d v="2001-06-02T21:00:00"/>
  </r>
  <r>
    <x v="1"/>
    <x v="1"/>
    <x v="1"/>
    <x v="24"/>
    <n v="15000"/>
    <n v="1327460"/>
    <d v="2001-06-01T09:40:46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WILLIDEA"/>
    <s v="KSTEVEN"/>
    <s v="ENA-IM Mid Central South"/>
    <x v="8"/>
    <x v="1"/>
    <n v="825393"/>
    <d v="2001-06-02T21:00:00"/>
  </r>
  <r>
    <x v="1"/>
    <x v="1"/>
    <x v="1"/>
    <x v="24"/>
    <n v="30000"/>
    <n v="1327461"/>
    <d v="2001-06-01T09:40:52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75"/>
    <s v="ADM48147"/>
    <s v="ARING"/>
    <s v="ENA-IM NE GULF1"/>
    <x v="8"/>
    <x v="1"/>
    <n v="825394"/>
    <d v="2001-06-02T21:00:00"/>
  </r>
  <r>
    <x v="1"/>
    <x v="2"/>
    <x v="1"/>
    <x v="21"/>
    <n v="2950"/>
    <n v="1327462"/>
    <d v="2001-06-01T09:40:53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6"/>
    <s v="PowerBCK"/>
    <s v="DSMITH3"/>
    <s v="LT-ERCOT"/>
    <x v="7"/>
    <x v="7"/>
    <n v="629559.1"/>
    <d v="2002-01-01T00:00:00"/>
  </r>
  <r>
    <x v="1"/>
    <x v="1"/>
    <x v="1"/>
    <x v="24"/>
    <n v="15000"/>
    <n v="1327463"/>
    <d v="2001-06-01T09:40:55"/>
    <s v="Noble Gas Marketing Inc."/>
    <x v="0"/>
    <x v="0"/>
    <x v="0"/>
    <x v="1"/>
    <s v="US Gas Phy Fwd Firm &lt; or = 1Mo "/>
    <s v="US Gas Phy       Mich Con                02-04Jun01      USD/MM"/>
    <n v="5000"/>
    <m/>
    <x v="0"/>
    <x v="1"/>
    <x v="0"/>
    <n v="3.9449999999999998"/>
    <s v="dealjunkie"/>
    <s v="JWILLI13"/>
    <s v="ENA - IM Mkt Central MICH"/>
    <x v="8"/>
    <x v="1"/>
    <n v="825396"/>
    <d v="2001-06-02T21:00:00"/>
  </r>
  <r>
    <x v="1"/>
    <x v="1"/>
    <x v="1"/>
    <x v="24"/>
    <n v="22761"/>
    <n v="1327464"/>
    <d v="2001-06-01T09:41:03"/>
    <s v="Cinergy Marketing &amp; Trading, LLC"/>
    <x v="0"/>
    <x v="0"/>
    <x v="0"/>
    <x v="1"/>
    <s v="US Gas Phy Fwd Firm &lt; or = 1Mo "/>
    <s v="US Gas Phy       TCO Pool                02-04Jun01      USD/MM"/>
    <m/>
    <n v="7587"/>
    <x v="0"/>
    <x v="1"/>
    <x v="0"/>
    <n v="3.895"/>
    <s v="STOCKHAMN"/>
    <s v="JHODGE2"/>
    <s v="ENA-IM ME TCO"/>
    <x v="8"/>
    <x v="1"/>
    <n v="825397"/>
    <d v="2001-06-02T21:00:00"/>
  </r>
  <r>
    <x v="1"/>
    <x v="1"/>
    <x v="0"/>
    <x v="5"/>
    <n v="58000"/>
    <n v="1327465"/>
    <d v="2001-06-01T09:41:08"/>
    <s v="Sprague Energy Corp."/>
    <x v="0"/>
    <x v="0"/>
    <x v="0"/>
    <x v="1"/>
    <s v="US Gas Fin Swap"/>
    <s v="US Gas Daily     HHub                    02-30Jun01      USD/MM"/>
    <m/>
    <n v="2000"/>
    <x v="0"/>
    <x v="1"/>
    <x v="0"/>
    <n v="3.7850000000000001"/>
    <s v="CARMSTRO"/>
    <s v="PKEAVEY"/>
    <s v="G-DAILY-EST"/>
    <x v="1"/>
    <x v="1"/>
    <s v="VD9580.1"/>
    <d v="2001-06-02T21:00:00"/>
  </r>
  <r>
    <x v="1"/>
    <x v="1"/>
    <x v="1"/>
    <x v="24"/>
    <n v="10617"/>
    <n v="1327466"/>
    <d v="2001-06-01T09:41:11"/>
    <s v="Cook Inlet Energy Supply L.L.C."/>
    <x v="0"/>
    <x v="0"/>
    <x v="0"/>
    <x v="1"/>
    <s v="US Gas Phy Fwd Firm &lt; or = 1Mo "/>
    <s v="US Gas Phy       NGPL TxOkGCPool         02-04Jun01      USD/MM"/>
    <m/>
    <n v="3539"/>
    <x v="0"/>
    <x v="1"/>
    <x v="0"/>
    <n v="3.6349999999999998"/>
    <s v="MIDCONT1"/>
    <s v="TDONOHO"/>
    <s v="ENA - IM Central Gulf"/>
    <x v="8"/>
    <x v="1"/>
    <n v="825400"/>
    <d v="2001-06-02T21:00:00"/>
  </r>
  <r>
    <x v="1"/>
    <x v="1"/>
    <x v="1"/>
    <x v="24"/>
    <n v="15000"/>
    <n v="1327467"/>
    <d v="2001-06-01T09:41:26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MVMAM01"/>
    <s v="KSTEVEN"/>
    <s v="ENA-IM Mid Central South"/>
    <x v="8"/>
    <x v="1"/>
    <n v="825401"/>
    <d v="2001-06-02T21:00:00"/>
  </r>
  <r>
    <x v="1"/>
    <x v="4"/>
    <x v="0"/>
    <x v="0"/>
    <n v="50000"/>
    <n v="1327468"/>
    <d v="2001-06-01T09:41:2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2"/>
    <s v="GWHALLE"/>
    <s v="WTI-GW-NXC2"/>
    <x v="5"/>
    <x v="1"/>
    <n v="111803"/>
    <d v="2001-07-01T00:00:00"/>
  </r>
  <r>
    <x v="1"/>
    <x v="1"/>
    <x v="0"/>
    <x v="5"/>
    <n v="66700"/>
    <n v="1327469"/>
    <d v="2001-06-01T09:41:30"/>
    <s v="Aquila Risk Management Corporation"/>
    <x v="0"/>
    <x v="0"/>
    <x v="0"/>
    <x v="1"/>
    <s v="US Gas Fin Swap"/>
    <s v="US Gas Daily     Transco Z6 NY           02-30Jun01      USD/MM"/>
    <n v="2300"/>
    <m/>
    <x v="0"/>
    <x v="1"/>
    <x v="0"/>
    <n v="4.1349999999999998"/>
    <s v="AQUILA1003"/>
    <s v="VPIMENOV"/>
    <s v="EAST-NEW YORK"/>
    <x v="1"/>
    <x v="1"/>
    <s v="VD9581.1"/>
    <d v="2001-06-02T21:00:00"/>
  </r>
  <r>
    <x v="1"/>
    <x v="1"/>
    <x v="1"/>
    <x v="24"/>
    <n v="15000"/>
    <n v="1327471"/>
    <d v="2001-06-01T09:41:33"/>
    <s v="Axia Energy, LP"/>
    <x v="0"/>
    <x v="0"/>
    <x v="0"/>
    <x v="1"/>
    <s v="US Gas Phy Fwd Firm &lt; or = 1Mo "/>
    <s v="US Gas Phy       NNG Ventura             02-04Jun01      USD/MM"/>
    <m/>
    <n v="5000"/>
    <x v="0"/>
    <x v="1"/>
    <x v="0"/>
    <n v="3.5"/>
    <s v="phillips"/>
    <s v="KSTEVEN"/>
    <s v="ENA-IM Mid Central South"/>
    <x v="8"/>
    <x v="1"/>
    <n v="825402"/>
    <d v="2001-06-02T21:00:00"/>
  </r>
  <r>
    <x v="1"/>
    <x v="2"/>
    <x v="1"/>
    <x v="20"/>
    <n v="1300"/>
    <n v="1327472"/>
    <d v="2001-06-01T09:41:34"/>
    <s v="HQ Energy Services (U.S.)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louiev006"/>
    <s v="MLORENZ"/>
    <s v="ST-Main"/>
    <x v="7"/>
    <x v="7"/>
    <n v="629560.1"/>
    <d v="2001-06-05T21:00:00"/>
  </r>
  <r>
    <x v="1"/>
    <x v="1"/>
    <x v="1"/>
    <x v="24"/>
    <n v="15000"/>
    <n v="1327473"/>
    <d v="2001-06-01T09:41:3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0549999999999997"/>
    <s v="aepes224"/>
    <s v="VPIMENOV"/>
    <s v="ENA-IM ME NEW YORK"/>
    <x v="8"/>
    <x v="1"/>
    <n v="825403"/>
    <d v="2001-06-02T21:00:00"/>
  </r>
  <r>
    <x v="1"/>
    <x v="1"/>
    <x v="0"/>
    <x v="5"/>
    <n v="72500"/>
    <n v="1327474"/>
    <d v="2001-06-01T09:41:36"/>
    <s v="Mirant Americas Energy Marketing, L.P."/>
    <x v="0"/>
    <x v="0"/>
    <x v="0"/>
    <x v="1"/>
    <s v="US Gas Fin Swap"/>
    <s v="US Gas Daily     NNG Ventura             02-30Jun01      USD/MM"/>
    <n v="2500"/>
    <m/>
    <x v="0"/>
    <x v="1"/>
    <x v="0"/>
    <n v="3.5950000000000002"/>
    <s v="rapini0001"/>
    <s v="ALEWIS"/>
    <s v="GD-CENTRAL"/>
    <x v="1"/>
    <x v="1"/>
    <s v="VD9583.1"/>
    <d v="2001-06-02T21:00:00"/>
  </r>
  <r>
    <x v="1"/>
    <x v="1"/>
    <x v="1"/>
    <x v="24"/>
    <n v="15000"/>
    <n v="1327475"/>
    <d v="2001-06-01T09:41:40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TMVMAM01"/>
    <s v="KSTEVEN"/>
    <s v="ENA-IM Mid Central South"/>
    <x v="8"/>
    <x v="1"/>
    <n v="825405"/>
    <d v="2001-06-02T21:00:00"/>
  </r>
  <r>
    <x v="1"/>
    <x v="1"/>
    <x v="1"/>
    <x v="24"/>
    <n v="15000"/>
    <n v="1327476"/>
    <d v="2001-06-01T09:41:4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TMVKES01"/>
    <s v="KSTEVEN"/>
    <s v="ENA-IM Mid Central South"/>
    <x v="8"/>
    <x v="1"/>
    <n v="825406"/>
    <d v="2001-06-02T21:00:00"/>
  </r>
  <r>
    <x v="1"/>
    <x v="1"/>
    <x v="0"/>
    <x v="15"/>
    <n v="1825000"/>
    <n v="1327479"/>
    <d v="2001-06-01T09:41:53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849999999999999"/>
    <s v="MMETTERS"/>
    <s v="JARNOLD"/>
    <s v="NG-Price"/>
    <x v="1"/>
    <x v="1"/>
    <s v="VD9585.1"/>
    <d v="2002-01-01T21:00:00"/>
  </r>
  <r>
    <x v="1"/>
    <x v="1"/>
    <x v="0"/>
    <x v="5"/>
    <n v="145000"/>
    <n v="1327477"/>
    <d v="2001-06-01T09:41:53"/>
    <s v="Aquila Risk Management Corporation"/>
    <x v="0"/>
    <x v="0"/>
    <x v="0"/>
    <x v="1"/>
    <s v="US Gas Fin Swap"/>
    <s v="US Gas Daily     Transco Z6 NY           02-30Jun01      USD/MM"/>
    <n v="5000"/>
    <m/>
    <x v="0"/>
    <x v="1"/>
    <x v="0"/>
    <n v="4.13"/>
    <s v="AQUILA1003"/>
    <s v="VPIMENOV"/>
    <s v="EAST-NEW YORK"/>
    <x v="1"/>
    <x v="1"/>
    <s v="VD9586.1"/>
    <d v="2001-06-02T21:00:00"/>
  </r>
  <r>
    <x v="1"/>
    <x v="1"/>
    <x v="1"/>
    <x v="24"/>
    <n v="10800"/>
    <n v="1327480"/>
    <d v="2001-06-01T09:41:54"/>
    <s v="Cook Inlet Energy Supply L.L.C."/>
    <x v="0"/>
    <x v="0"/>
    <x v="0"/>
    <x v="1"/>
    <s v="US Gas Phy Fwd Firm &lt; or = 1Mo "/>
    <s v="US Gas Phy       ANR SE Trans            02-04Jun01      USD/MM"/>
    <n v="3600"/>
    <m/>
    <x v="0"/>
    <x v="1"/>
    <x v="0"/>
    <n v="3.69"/>
    <s v="MIDCONT2"/>
    <s v="TDONOHO"/>
    <s v="ENA - IM Central Gulf"/>
    <x v="8"/>
    <x v="1"/>
    <n v="825407"/>
    <d v="2001-06-02T21:00:00"/>
  </r>
  <r>
    <x v="1"/>
    <x v="1"/>
    <x v="1"/>
    <x v="24"/>
    <n v="6537"/>
    <n v="1327482"/>
    <d v="2001-06-01T09:42:02"/>
    <s v="Mirant Americas Energy Marketing, L.P."/>
    <x v="0"/>
    <x v="0"/>
    <x v="0"/>
    <x v="1"/>
    <s v="US Gas Phy Fwd Firm &lt; or = 1Mo "/>
    <s v="US Gas Phy       NNG Demarc              02-04Jun01      USD/MM"/>
    <m/>
    <n v="2179"/>
    <x v="0"/>
    <x v="1"/>
    <x v="0"/>
    <n v="3.5225"/>
    <s v="sstewart01"/>
    <s v="KSTEVEN"/>
    <s v="ENA-IM Mid Central South"/>
    <x v="8"/>
    <x v="1"/>
    <n v="825409"/>
    <d v="2001-06-02T21:00:00"/>
  </r>
  <r>
    <x v="1"/>
    <x v="1"/>
    <x v="1"/>
    <x v="24"/>
    <n v="5238"/>
    <n v="1327485"/>
    <d v="2001-06-01T09:42:04"/>
    <s v="AEP Energy Services, Inc."/>
    <x v="0"/>
    <x v="0"/>
    <x v="0"/>
    <x v="1"/>
    <s v="US Gas Phy Fwd Firm &lt; or = 1Mo "/>
    <s v="US Gas Phy       Mich Con                02-04Jun01      USD/MM"/>
    <n v="1746"/>
    <m/>
    <x v="0"/>
    <x v="1"/>
    <x v="0"/>
    <n v="3.94"/>
    <s v="aepes206"/>
    <s v="JWILLI13"/>
    <s v="ENA - IM Mkt Central MICH"/>
    <x v="8"/>
    <x v="1"/>
    <n v="825410"/>
    <d v="2001-06-02T21:00:00"/>
  </r>
  <r>
    <x v="1"/>
    <x v="1"/>
    <x v="1"/>
    <x v="24"/>
    <n v="15000"/>
    <n v="1327484"/>
    <d v="2001-06-01T09:42:04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WILLIDEA"/>
    <s v="KSTEVEN"/>
    <s v="ENA-IM Mid Central South"/>
    <x v="8"/>
    <x v="1"/>
    <n v="825412"/>
    <d v="2001-06-02T21:00:00"/>
  </r>
  <r>
    <x v="1"/>
    <x v="4"/>
    <x v="0"/>
    <x v="0"/>
    <n v="50000"/>
    <n v="1327483"/>
    <d v="2001-06-01T09:42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804"/>
    <d v="2001-07-01T00:00:00"/>
  </r>
  <r>
    <x v="0"/>
    <x v="1"/>
    <x v="1"/>
    <x v="0"/>
    <n v="5000"/>
    <n v="1327486"/>
    <d v="2001-06-01T09:42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411"/>
    <d v="2001-06-01T21:00:00"/>
  </r>
  <r>
    <x v="1"/>
    <x v="1"/>
    <x v="1"/>
    <x v="24"/>
    <n v="15000"/>
    <n v="1327487"/>
    <d v="2001-06-01T09:42:10"/>
    <s v="Colonial Energy Inc."/>
    <x v="0"/>
    <x v="0"/>
    <x v="0"/>
    <x v="1"/>
    <s v="US Gas Phy Fwd Firm &lt; or = 1Mo "/>
    <s v="US Gas Phy       TETCO ELA               02-04Jun01      USD/MM"/>
    <n v="5000"/>
    <m/>
    <x v="0"/>
    <x v="1"/>
    <x v="0"/>
    <n v="3.6949999999999998"/>
    <s v="BRIANKELLY"/>
    <s v="SPEREIR"/>
    <s v="ENA-IM NE GULF3"/>
    <x v="8"/>
    <x v="1"/>
    <n v="825413"/>
    <d v="2001-06-02T21:00:00"/>
  </r>
  <r>
    <x v="1"/>
    <x v="2"/>
    <x v="1"/>
    <x v="8"/>
    <n v="4600"/>
    <n v="1327489"/>
    <d v="2001-06-01T09:42:14"/>
    <s v="Duke Energy Trading and Marketing, L.L.C."/>
    <x v="0"/>
    <x v="0"/>
    <x v="0"/>
    <x v="2"/>
    <s v="US East Power Phy Fwd Firm"/>
    <s v="US Pwr Phy Firm  PJM-W Peak              Oct-Dec01       USD/MWh"/>
    <m/>
    <n v="50"/>
    <x v="0"/>
    <x v="2"/>
    <x v="0"/>
    <n v="36.450000000000003"/>
    <s v="LHALGREN"/>
    <s v="DDAVIS"/>
    <s v="LT-PJM"/>
    <x v="7"/>
    <x v="7"/>
    <n v="629562.1"/>
    <d v="2001-10-01T14:12:00"/>
  </r>
  <r>
    <x v="1"/>
    <x v="1"/>
    <x v="1"/>
    <x v="24"/>
    <n v="15000"/>
    <n v="1327491"/>
    <d v="2001-06-01T09:42:2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JCARDIFF"/>
    <s v="JWILLI13"/>
    <s v="ENA - IM Mkt Central MICH"/>
    <x v="8"/>
    <x v="1"/>
    <n v="825414"/>
    <d v="2001-06-02T21:00:00"/>
  </r>
  <r>
    <x v="1"/>
    <x v="1"/>
    <x v="0"/>
    <x v="15"/>
    <n v="1825000"/>
    <n v="1327493"/>
    <d v="2001-06-01T09:42:26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92.1"/>
    <d v="2002-01-01T21:00:00"/>
  </r>
  <r>
    <x v="1"/>
    <x v="1"/>
    <x v="1"/>
    <x v="24"/>
    <n v="9321"/>
    <n v="1327494"/>
    <d v="2001-06-01T09:42:33"/>
    <s v="OGE Energy Resources, Inc."/>
    <x v="0"/>
    <x v="0"/>
    <x v="0"/>
    <x v="1"/>
    <s v="US Gas Phy Fwd Firm &lt; or = 1Mo "/>
    <s v="US Gas Phy       ANR SW Pool             02-04Jun01      USD/MM"/>
    <n v="3107"/>
    <m/>
    <x v="0"/>
    <x v="1"/>
    <x v="0"/>
    <n v="3.5525000000000002"/>
    <s v="Standsse"/>
    <s v="KSTEVEN"/>
    <s v="ENA-IM Mid Central South"/>
    <x v="8"/>
    <x v="1"/>
    <n v="825415"/>
    <d v="2001-06-02T21:00:00"/>
  </r>
  <r>
    <x v="1"/>
    <x v="1"/>
    <x v="1"/>
    <x v="24"/>
    <n v="18834"/>
    <n v="1327495"/>
    <d v="2001-06-01T09:42:35"/>
    <s v="Dynegy Marketing and Trade"/>
    <x v="0"/>
    <x v="0"/>
    <x v="0"/>
    <x v="1"/>
    <s v="US Gas Phy Fwd Firm &lt; or = 1Mo "/>
    <s v="US Gas Phy       NGPL TxOkGCPool         02-04Jun01      USD/MM"/>
    <m/>
    <n v="6278"/>
    <x v="0"/>
    <x v="1"/>
    <x v="0"/>
    <n v="3.63"/>
    <s v="ZUBEL001"/>
    <s v="TDONOHO"/>
    <s v="ENA - IM Central Gulf"/>
    <x v="8"/>
    <x v="1"/>
    <n v="825416"/>
    <d v="2001-06-02T21:00:00"/>
  </r>
  <r>
    <x v="1"/>
    <x v="4"/>
    <x v="0"/>
    <x v="0"/>
    <n v="50000"/>
    <n v="1327496"/>
    <d v="2001-06-01T09:42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TREADWAY"/>
    <s v="GWHALLE"/>
    <s v="WTI-GW-NXC2"/>
    <x v="5"/>
    <x v="1"/>
    <n v="111805"/>
    <d v="2001-07-01T00:00:00"/>
  </r>
  <r>
    <x v="1"/>
    <x v="4"/>
    <x v="0"/>
    <x v="0"/>
    <n v="50000"/>
    <n v="1327497"/>
    <d v="2001-06-01T09:42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1"/>
    <s v="GWHALLE"/>
    <s v="WTI-GW-NXC2"/>
    <x v="5"/>
    <x v="1"/>
    <n v="111806"/>
    <d v="2001-07-01T00:00:00"/>
  </r>
  <r>
    <x v="1"/>
    <x v="1"/>
    <x v="1"/>
    <x v="24"/>
    <n v="30000"/>
    <n v="1327499"/>
    <d v="2001-06-01T09:42:49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49999999999998"/>
    <s v="aepes215"/>
    <s v="SPEREIR"/>
    <s v="ENA-IM NE GULF2"/>
    <x v="8"/>
    <x v="1"/>
    <n v="825417"/>
    <d v="2001-06-02T21:00:00"/>
  </r>
  <r>
    <x v="0"/>
    <x v="1"/>
    <x v="1"/>
    <x v="5"/>
    <n v="145000"/>
    <n v="1327500"/>
    <d v="2001-06-01T09:42:50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75"/>
    <s v="tsamaska"/>
    <s v="MCOWAN"/>
    <s v="EC-IM Canada West"/>
    <x v="8"/>
    <x v="8"/>
    <n v="825418"/>
    <d v="2001-06-02T21:00:00"/>
  </r>
  <r>
    <x v="1"/>
    <x v="1"/>
    <x v="1"/>
    <x v="24"/>
    <n v="30000"/>
    <n v="1327502"/>
    <d v="2001-06-01T09:42:52"/>
    <s v="Dynegy Marketing and Trade"/>
    <x v="0"/>
    <x v="0"/>
    <x v="0"/>
    <x v="1"/>
    <s v="US Gas Phy Fwd Firm &lt; or = 1Mo "/>
    <s v="US Gas Phy       NGPL TxOkGCPool         02-04Jun01      USD/MM"/>
    <m/>
    <n v="10000"/>
    <x v="0"/>
    <x v="1"/>
    <x v="0"/>
    <n v="3.64"/>
    <s v="ZUBEL001"/>
    <s v="TDONOHO"/>
    <s v="ENA - IM Central Gulf"/>
    <x v="8"/>
    <x v="1"/>
    <n v="825419"/>
    <d v="2001-06-02T21:00:00"/>
  </r>
  <r>
    <x v="1"/>
    <x v="1"/>
    <x v="1"/>
    <x v="24"/>
    <n v="30000"/>
    <n v="1327503"/>
    <d v="2001-06-01T09:42:55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"/>
    <s v="aepes215"/>
    <s v="SPEREIR"/>
    <s v="ENA-IM NE GULF2"/>
    <x v="8"/>
    <x v="1"/>
    <n v="825420"/>
    <d v="2001-06-02T21:00:00"/>
  </r>
  <r>
    <x v="1"/>
    <x v="1"/>
    <x v="1"/>
    <x v="24"/>
    <n v="30000"/>
    <n v="1327504"/>
    <d v="2001-06-01T09:42:5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711999999999999"/>
    <s v="aepes206"/>
    <s v="PMIMS"/>
    <s v="ENA - IM MKT Central CG"/>
    <x v="8"/>
    <x v="1"/>
    <n v="825421"/>
    <d v="2001-06-02T21:00:00"/>
  </r>
  <r>
    <x v="1"/>
    <x v="1"/>
    <x v="0"/>
    <x v="15"/>
    <n v="1825000"/>
    <n v="1327506"/>
    <d v="2001-06-01T09:43:01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50000000000001"/>
    <s v="JEFFFOX1"/>
    <s v="JARNOLD"/>
    <s v="NG-Price"/>
    <x v="1"/>
    <x v="1"/>
    <s v="VD9597.1"/>
    <d v="2002-01-01T21:00:00"/>
  </r>
  <r>
    <x v="1"/>
    <x v="1"/>
    <x v="1"/>
    <x v="24"/>
    <n v="30000"/>
    <n v="1327508"/>
    <d v="2001-06-01T09:43:0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49999999999998"/>
    <s v="aepes215"/>
    <s v="SPEREIR"/>
    <s v="ENA-IM NE GULF2"/>
    <x v="8"/>
    <x v="1"/>
    <n v="825422"/>
    <d v="2001-06-02T21:00:00"/>
  </r>
  <r>
    <x v="1"/>
    <x v="1"/>
    <x v="0"/>
    <x v="26"/>
    <n v="755000"/>
    <n v="1327509"/>
    <d v="2001-06-01T09:43:02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1.1"/>
    <d v="2001-11-01T00:00:00"/>
  </r>
  <r>
    <x v="0"/>
    <x v="1"/>
    <x v="1"/>
    <x v="24"/>
    <n v="30000"/>
    <n v="1327510"/>
    <d v="2001-06-01T09:43:07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ngeerds01"/>
    <s v="RWATT"/>
    <s v="EC-IM Canada West"/>
    <x v="8"/>
    <x v="8"/>
    <n v="825423"/>
    <d v="2001-06-01T21:00:00"/>
  </r>
  <r>
    <x v="0"/>
    <x v="0"/>
    <x v="0"/>
    <x v="0"/>
    <n v="20"/>
    <n v="1327511"/>
    <d v="2001-06-01T09:43:08"/>
    <s v="Triland Metals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DM06610"/>
    <s v="BMARCHAN"/>
    <s v="Enron Metals Trading System"/>
    <x v="0"/>
    <x v="0"/>
    <n v="2164150"/>
    <m/>
  </r>
  <r>
    <x v="0"/>
    <x v="1"/>
    <x v="1"/>
    <x v="1"/>
    <n v="155000"/>
    <n v="1327513"/>
    <d v="2001-06-01T09:43:09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149999999999997"/>
    <s v="williamw"/>
    <s v="MCOWAN"/>
    <s v="EC-IM Canada West"/>
    <x v="8"/>
    <x v="8"/>
    <n v="825425"/>
    <d v="2001-07-01T21:00:00"/>
  </r>
  <r>
    <x v="1"/>
    <x v="1"/>
    <x v="1"/>
    <x v="24"/>
    <n v="30000"/>
    <n v="1327512"/>
    <d v="2001-06-01T09:43:0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"/>
    <s v="aepes215"/>
    <s v="SPEREIR"/>
    <s v="ENA-IM NE GULF2"/>
    <x v="8"/>
    <x v="1"/>
    <n v="825424"/>
    <d v="2001-06-02T21:00:00"/>
  </r>
  <r>
    <x v="1"/>
    <x v="1"/>
    <x v="0"/>
    <x v="1"/>
    <n v="620000"/>
    <n v="1327514"/>
    <d v="2001-06-01T09:43:11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9"/>
    <s v="steven12"/>
    <s v="JARNOLD"/>
    <s v="NG-Price"/>
    <x v="1"/>
    <x v="1"/>
    <s v="VD9602.1"/>
    <d v="2001-07-01T21:00:00"/>
  </r>
  <r>
    <x v="1"/>
    <x v="1"/>
    <x v="0"/>
    <x v="15"/>
    <n v="1825000"/>
    <n v="1327515"/>
    <d v="2001-06-01T09:4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"/>
    <s v="MMETTERS"/>
    <s v="JARNOLD"/>
    <s v="NG-Price"/>
    <x v="1"/>
    <x v="1"/>
    <s v="VD9603.1"/>
    <d v="2002-01-01T21:00:00"/>
  </r>
  <r>
    <x v="1"/>
    <x v="1"/>
    <x v="0"/>
    <x v="26"/>
    <n v="755000"/>
    <n v="1327516"/>
    <d v="2001-06-01T09:43:20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4.1"/>
    <d v="2001-11-01T00:00:00"/>
  </r>
  <r>
    <x v="1"/>
    <x v="1"/>
    <x v="1"/>
    <x v="24"/>
    <n v="4500"/>
    <n v="1327517"/>
    <d v="2001-06-01T09:43:25"/>
    <s v="Aquila Energy Marketing Corporation"/>
    <x v="0"/>
    <x v="0"/>
    <x v="0"/>
    <x v="1"/>
    <s v="US Gas Phy Fwd Firm &lt; or = 1Mo "/>
    <s v="US Gas Phy       PEPL Pool               02-04Jun01      USD/MM"/>
    <n v="1500"/>
    <m/>
    <x v="0"/>
    <x v="1"/>
    <x v="0"/>
    <n v="3.5425"/>
    <s v="toddbandy"/>
    <s v="KSTEVEN"/>
    <s v="ENA-IM Mid Central South"/>
    <x v="8"/>
    <x v="1"/>
    <n v="825426"/>
    <d v="2001-06-02T21:00:00"/>
  </r>
  <r>
    <x v="0"/>
    <x v="0"/>
    <x v="0"/>
    <x v="0"/>
    <n v="20"/>
    <n v="1327518"/>
    <d v="2001-06-01T09:43:2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HART1201"/>
    <s v="BMARCHAN"/>
    <s v="Enron Metals Trading System"/>
    <x v="0"/>
    <x v="0"/>
    <n v="2164153"/>
    <m/>
  </r>
  <r>
    <x v="1"/>
    <x v="1"/>
    <x v="0"/>
    <x v="5"/>
    <n v="290000"/>
    <n v="1327519"/>
    <d v="2001-06-01T09:43:28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8"/>
    <s v="WEBBORN1"/>
    <s v="PKEAVEY"/>
    <s v="G-DAILY-EST"/>
    <x v="1"/>
    <x v="1"/>
    <s v="VD9605.1"/>
    <d v="2001-06-02T21:00:00"/>
  </r>
  <r>
    <x v="1"/>
    <x v="1"/>
    <x v="1"/>
    <x v="24"/>
    <n v="15000"/>
    <n v="1327520"/>
    <d v="2001-06-01T09:43:30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75000000000001"/>
    <s v="TMVKES01"/>
    <s v="KSTEVEN"/>
    <s v="ENA-IM Mid Central South"/>
    <x v="8"/>
    <x v="1"/>
    <n v="825427"/>
    <d v="2001-06-02T21:00:00"/>
  </r>
  <r>
    <x v="1"/>
    <x v="1"/>
    <x v="1"/>
    <x v="24"/>
    <n v="22800"/>
    <n v="1327521"/>
    <d v="2001-06-01T09:43:37"/>
    <s v="ONEOK Energy Marketing and Trading Company, L.P."/>
    <x v="0"/>
    <x v="0"/>
    <x v="0"/>
    <x v="1"/>
    <s v="US Gas Phy Fwd Firm &lt; or = 1Mo "/>
    <s v="US Gas Phy       NGPL LA Pool            02-04Jun01      USD/MM"/>
    <n v="7600"/>
    <m/>
    <x v="0"/>
    <x v="1"/>
    <x v="0"/>
    <n v="3.7"/>
    <s v="KELLYADAM"/>
    <s v="TDONOHO"/>
    <s v="ENA - IM Central Gulf"/>
    <x v="8"/>
    <x v="1"/>
    <n v="825428"/>
    <d v="2001-06-02T21:00:00"/>
  </r>
  <r>
    <x v="1"/>
    <x v="1"/>
    <x v="1"/>
    <x v="24"/>
    <n v="6000"/>
    <n v="1327522"/>
    <d v="2001-06-01T09:43:41"/>
    <s v="Occidental Energy Marketing, Inc."/>
    <x v="0"/>
    <x v="0"/>
    <x v="0"/>
    <x v="1"/>
    <s v="US Gas Phy Fwd Firm &lt; or = 1Mo "/>
    <s v="US Gas Phy       NNG Demarc              02-04Jun01      USD/MM"/>
    <n v="2000"/>
    <m/>
    <x v="0"/>
    <x v="1"/>
    <x v="0"/>
    <n v="3.5175000000000001"/>
    <s v="fishmongr"/>
    <s v="KSTEVEN"/>
    <s v="ENA-IM Mid Central South"/>
    <x v="8"/>
    <x v="1"/>
    <n v="825430"/>
    <d v="2001-06-02T21:00:00"/>
  </r>
  <r>
    <x v="1"/>
    <x v="1"/>
    <x v="1"/>
    <x v="24"/>
    <n v="7239"/>
    <n v="1327523"/>
    <d v="2001-06-01T09:43:41"/>
    <s v="PG&amp;E Energy Trading-Gas Corporation"/>
    <x v="0"/>
    <x v="0"/>
    <x v="0"/>
    <x v="1"/>
    <s v="US Gas Phy Fwd Firm &lt; or = 1Mo "/>
    <s v="US Gas Phy       TCO Pool                02-04Jun01      USD/MM"/>
    <m/>
    <n v="2413"/>
    <x v="0"/>
    <x v="1"/>
    <x v="0"/>
    <n v="3.895"/>
    <s v="sarahoch"/>
    <s v="JHODGE2"/>
    <s v="ENA-IM ME TCO"/>
    <x v="8"/>
    <x v="1"/>
    <n v="825431"/>
    <d v="2001-06-02T21:00:00"/>
  </r>
  <r>
    <x v="1"/>
    <x v="1"/>
    <x v="0"/>
    <x v="25"/>
    <n v="1230000"/>
    <n v="1327525"/>
    <d v="2001-06-01T09:43:44"/>
    <s v="Aquila Risk Management Corporation"/>
    <x v="0"/>
    <x v="0"/>
    <x v="0"/>
    <x v="1"/>
    <s v="US Gas Fin BasisSwap"/>
    <s v="US Gas Basis     NGPL LA                 Jul-Oct01       USD/MM"/>
    <n v="10000"/>
    <m/>
    <x v="0"/>
    <x v="1"/>
    <x v="0"/>
    <n v="-7.2499999999999995E-2"/>
    <s v="AQUILA1075"/>
    <s v="KRUSCIT"/>
    <s v="Firm Trading Central"/>
    <x v="1"/>
    <x v="1"/>
    <s v="VD9606.1"/>
    <d v="2001-07-01T00:00:00"/>
  </r>
  <r>
    <x v="1"/>
    <x v="1"/>
    <x v="1"/>
    <x v="24"/>
    <n v="5679"/>
    <n v="1327524"/>
    <d v="2001-06-01T09:43:44"/>
    <s v="TransCanada Energy Marketing USA, Inc."/>
    <x v="0"/>
    <x v="0"/>
    <x v="0"/>
    <x v="1"/>
    <s v="US Gas Phy Fwd Firm &lt; or = 1Mo "/>
    <s v="US Gas Phy       ANR SW Pool             02-04Jun01      USD/MM"/>
    <n v="1893"/>
    <m/>
    <x v="0"/>
    <x v="1"/>
    <x v="0"/>
    <n v="3.5550000000000002"/>
    <s v="cscharton"/>
    <s v="KSTEVEN"/>
    <s v="ENA-IM Mid Central South"/>
    <x v="8"/>
    <x v="1"/>
    <n v="825432"/>
    <d v="2001-06-02T21:00:00"/>
  </r>
  <r>
    <x v="1"/>
    <x v="1"/>
    <x v="0"/>
    <x v="26"/>
    <n v="755000"/>
    <n v="1327526"/>
    <d v="2001-06-01T09:43:4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chlenkerc"/>
    <s v="JARNOLD"/>
    <s v="NG-Price"/>
    <x v="1"/>
    <x v="1"/>
    <s v="VD9607.1"/>
    <d v="2001-11-01T00:00:00"/>
  </r>
  <r>
    <x v="1"/>
    <x v="1"/>
    <x v="0"/>
    <x v="5"/>
    <n v="290000"/>
    <n v="1327527"/>
    <d v="2001-06-01T09:43:46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"/>
    <s v="BERRYJOE1"/>
    <s v="RGAY"/>
    <s v="West-Keystone"/>
    <x v="1"/>
    <x v="1"/>
    <s v="VD9608.1"/>
    <d v="2001-06-02T21:00:00"/>
  </r>
  <r>
    <x v="1"/>
    <x v="1"/>
    <x v="0"/>
    <x v="5"/>
    <n v="290000"/>
    <n v="1327528"/>
    <d v="2001-06-01T09:43:49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imgoetz"/>
    <s v="PKEAVEY"/>
    <s v="G-DAILY-EST"/>
    <x v="1"/>
    <x v="1"/>
    <s v="VD9610.1"/>
    <d v="2001-06-02T21:00:00"/>
  </r>
  <r>
    <x v="1"/>
    <x v="1"/>
    <x v="1"/>
    <x v="24"/>
    <n v="15000"/>
    <n v="1327529"/>
    <d v="2001-06-01T09:43:51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cscharton"/>
    <s v="KSTEVEN"/>
    <s v="ENA-IM Mid Central South"/>
    <x v="8"/>
    <x v="1"/>
    <n v="825433"/>
    <d v="2001-06-02T21:00:00"/>
  </r>
  <r>
    <x v="1"/>
    <x v="1"/>
    <x v="1"/>
    <x v="24"/>
    <n v="7719"/>
    <n v="1327530"/>
    <d v="2001-06-01T09:43:51"/>
    <s v="Coral Energy Resources, L.P."/>
    <x v="0"/>
    <x v="0"/>
    <x v="0"/>
    <x v="1"/>
    <s v="US Gas Phy Fwd Firm &lt; or = 1Mo "/>
    <s v="US Gas Phy       NNG Demarc              02-04Jun01      USD/MM"/>
    <m/>
    <n v="2573"/>
    <x v="0"/>
    <x v="1"/>
    <x v="0"/>
    <n v="3.5225"/>
    <s v="schneider"/>
    <s v="KSTEVEN"/>
    <s v="ENA-IM Mid Central South"/>
    <x v="8"/>
    <x v="1"/>
    <n v="825434"/>
    <d v="2001-06-02T21:00:00"/>
  </r>
  <r>
    <x v="1"/>
    <x v="1"/>
    <x v="0"/>
    <x v="7"/>
    <n v="150000"/>
    <n v="1327531"/>
    <d v="2001-06-01T09:43:52"/>
    <s v="AEP Energy Services, Inc."/>
    <x v="0"/>
    <x v="0"/>
    <x v="0"/>
    <x v="1"/>
    <s v="US Gas Fin BasisSwap"/>
    <s v="US Gas Basis     Dom APP                 Sep01           USD/MM"/>
    <m/>
    <n v="5000"/>
    <x v="0"/>
    <x v="1"/>
    <x v="0"/>
    <n v="0.2"/>
    <s v="aepes207"/>
    <s v="BMCKAY"/>
    <s v="FT-NY"/>
    <x v="1"/>
    <x v="1"/>
    <s v="VD9609.1"/>
    <d v="2001-09-01T21:00:00"/>
  </r>
  <r>
    <x v="1"/>
    <x v="1"/>
    <x v="1"/>
    <x v="24"/>
    <n v="15000"/>
    <n v="1327532"/>
    <d v="2001-06-01T09:43:55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cscharton"/>
    <s v="KSTEVEN"/>
    <s v="ENA-IM Mid Central South"/>
    <x v="8"/>
    <x v="1"/>
    <n v="825435"/>
    <d v="2001-06-02T21:00:00"/>
  </r>
  <r>
    <x v="1"/>
    <x v="1"/>
    <x v="1"/>
    <x v="24"/>
    <n v="954"/>
    <n v="1327533"/>
    <d v="2001-06-01T09:43:56"/>
    <s v="Tenaska Marketing Ventures"/>
    <x v="0"/>
    <x v="0"/>
    <x v="0"/>
    <x v="1"/>
    <s v="US Gas Phy Fwd Firm &lt; or = 1Mo "/>
    <s v="US Gas Phy       Mich Con                02-04Jun01      USD/MM"/>
    <n v="318"/>
    <m/>
    <x v="0"/>
    <x v="1"/>
    <x v="0"/>
    <n v="3.9449999999999998"/>
    <s v="TMVMAM01"/>
    <s v="JWILLI13"/>
    <s v="ENA - IM Mkt Central MICH"/>
    <x v="8"/>
    <x v="1"/>
    <n v="825436"/>
    <d v="2001-06-02T21:00:00"/>
  </r>
  <r>
    <x v="1"/>
    <x v="4"/>
    <x v="0"/>
    <x v="0"/>
    <n v="50000"/>
    <n v="1327535"/>
    <d v="2001-06-01T09:44:05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ALTILIO"/>
    <s v="GWHALLE"/>
    <s v="WTI-GW-NXC2"/>
    <x v="5"/>
    <x v="1"/>
    <n v="111808"/>
    <d v="2001-07-01T00:00:00"/>
  </r>
  <r>
    <x v="1"/>
    <x v="1"/>
    <x v="1"/>
    <x v="24"/>
    <n v="17700"/>
    <n v="1327537"/>
    <d v="2001-06-01T09:44:08"/>
    <s v="Noble Gas Marketing Inc."/>
    <x v="0"/>
    <x v="0"/>
    <x v="0"/>
    <x v="1"/>
    <s v="US Gas Phy Fwd Firm &lt; or = 1Mo "/>
    <s v="US Gas Phy       ANR SE Trans            02-04Jun01      USD/MM"/>
    <n v="5900"/>
    <m/>
    <x v="0"/>
    <x v="1"/>
    <x v="0"/>
    <n v="3.69"/>
    <s v="dealjunkie"/>
    <s v="TDONOHO"/>
    <s v="ENA - IM Central Gulf"/>
    <x v="8"/>
    <x v="1"/>
    <n v="825438"/>
    <d v="2001-06-02T21:00:00"/>
  </r>
  <r>
    <x v="1"/>
    <x v="1"/>
    <x v="1"/>
    <x v="24"/>
    <n v="4521"/>
    <n v="1327538"/>
    <d v="2001-06-01T09:44:09"/>
    <s v="NJR Energy Services Company"/>
    <x v="0"/>
    <x v="0"/>
    <x v="0"/>
    <x v="1"/>
    <s v="US Gas Phy Fwd Firm &lt; or = 1Mo "/>
    <s v="US Gas Phy       Transco St.65           02-04Jun01      USD/MM"/>
    <m/>
    <n v="1507"/>
    <x v="0"/>
    <x v="1"/>
    <x v="0"/>
    <n v="3.76"/>
    <n v="19691994"/>
    <s v="ARING"/>
    <s v="ENA-IM NE GULF1"/>
    <x v="8"/>
    <x v="1"/>
    <n v="825439"/>
    <d v="2001-06-02T21:00:00"/>
  </r>
  <r>
    <x v="1"/>
    <x v="1"/>
    <x v="0"/>
    <x v="5"/>
    <n v="145000"/>
    <n v="1327540"/>
    <d v="2001-06-01T09:44:10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6749999999999998"/>
    <s v="AQUILA1001"/>
    <s v="JTHOLT"/>
    <s v="West-SW"/>
    <x v="1"/>
    <x v="1"/>
    <s v="VD9613.1"/>
    <d v="2001-06-02T21:00:00"/>
  </r>
  <r>
    <x v="1"/>
    <x v="1"/>
    <x v="1"/>
    <x v="24"/>
    <n v="30000"/>
    <n v="1327539"/>
    <d v="2001-06-01T09:44:10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25"/>
    <s v="aepes206"/>
    <s v="PMIMS"/>
    <s v="ENA - IM MKT Central CG"/>
    <x v="8"/>
    <x v="1"/>
    <n v="825440"/>
    <d v="2001-06-02T21:00:00"/>
  </r>
  <r>
    <x v="1"/>
    <x v="1"/>
    <x v="0"/>
    <x v="26"/>
    <n v="755000"/>
    <n v="1327541"/>
    <d v="2001-06-01T09:44:1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15.1"/>
    <d v="2001-11-01T00:00:00"/>
  </r>
  <r>
    <x v="1"/>
    <x v="1"/>
    <x v="1"/>
    <x v="24"/>
    <n v="7281"/>
    <n v="1327542"/>
    <d v="2001-06-01T09:44:21"/>
    <s v="Axia Energy, LP"/>
    <x v="0"/>
    <x v="0"/>
    <x v="0"/>
    <x v="1"/>
    <s v="US Gas Phy Fwd Firm &lt; or = 1Mo "/>
    <s v="US Gas Phy       NNG Demarc              02-04Jun01      USD/MM"/>
    <m/>
    <n v="2427"/>
    <x v="0"/>
    <x v="1"/>
    <x v="0"/>
    <n v="3.5225"/>
    <s v="phillips"/>
    <s v="KSTEVEN"/>
    <s v="ENA-IM Mid Central South"/>
    <x v="8"/>
    <x v="1"/>
    <n v="825443"/>
    <d v="2001-06-02T21:00:00"/>
  </r>
  <r>
    <x v="1"/>
    <x v="1"/>
    <x v="1"/>
    <x v="24"/>
    <n v="30000"/>
    <n v="1327543"/>
    <d v="2001-06-01T09:44:22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9"/>
    <s v="mikepowers"/>
    <s v="TDONOHO"/>
    <s v="ENA - IM Central Gulf"/>
    <x v="8"/>
    <x v="1"/>
    <n v="825444"/>
    <d v="2001-06-02T21:00:00"/>
  </r>
  <r>
    <x v="1"/>
    <x v="1"/>
    <x v="0"/>
    <x v="15"/>
    <n v="1825000"/>
    <n v="1327544"/>
    <d v="2001-06-01T09:44:25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"/>
    <s v="CSPRINGER"/>
    <s v="JARNOLD"/>
    <s v="NG-Price"/>
    <x v="1"/>
    <x v="1"/>
    <s v="VD9616.1"/>
    <d v="2002-01-01T21:00:00"/>
  </r>
  <r>
    <x v="1"/>
    <x v="1"/>
    <x v="0"/>
    <x v="1"/>
    <n v="310000"/>
    <n v="1327545"/>
    <d v="2001-06-01T09:44:25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049999999999998"/>
    <s v="lewislee"/>
    <s v="JARNOLD"/>
    <s v="NG-Price"/>
    <x v="1"/>
    <x v="1"/>
    <s v="VD9617.1"/>
    <d v="2001-07-01T21:00:00"/>
  </r>
  <r>
    <x v="1"/>
    <x v="1"/>
    <x v="0"/>
    <x v="5"/>
    <n v="290000"/>
    <n v="1327546"/>
    <d v="2001-06-01T09:44:27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pedersen"/>
    <s v="PKEAVEY"/>
    <s v="G-DAILY-EST"/>
    <x v="1"/>
    <x v="1"/>
    <s v="VD9619.1"/>
    <d v="2001-06-02T21:00:00"/>
  </r>
  <r>
    <x v="1"/>
    <x v="4"/>
    <x v="0"/>
    <x v="0"/>
    <n v="50000"/>
    <n v="1327548"/>
    <d v="2001-06-01T09:44:33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ALTILIO"/>
    <s v="GWHALLE"/>
    <s v="WTI-GW-NXC2"/>
    <x v="5"/>
    <x v="1"/>
    <n v="111809"/>
    <d v="2001-07-01T00:00:00"/>
  </r>
  <r>
    <x v="1"/>
    <x v="1"/>
    <x v="1"/>
    <x v="24"/>
    <n v="9999"/>
    <n v="1327552"/>
    <d v="2001-06-01T09:44:40"/>
    <s v="Colonial Energy Inc."/>
    <x v="0"/>
    <x v="0"/>
    <x v="0"/>
    <x v="1"/>
    <s v="US Gas Phy Fwd Firm &lt; or = 1Mo "/>
    <s v="US Gas Phy       HeHub                   02-04Jun01      USD/MM"/>
    <n v="3333"/>
    <m/>
    <x v="0"/>
    <x v="1"/>
    <x v="0"/>
    <n v="3.7450000000000001"/>
    <s v="BRIANKELLY"/>
    <s v="ARING"/>
    <s v="ENA-IM NE GULF1"/>
    <x v="8"/>
    <x v="1"/>
    <n v="825447"/>
    <d v="2001-06-02T21:00:00"/>
  </r>
  <r>
    <x v="1"/>
    <x v="4"/>
    <x v="0"/>
    <x v="0"/>
    <n v="50000"/>
    <n v="1327550"/>
    <d v="2001-06-01T09:44:40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ALTILIO"/>
    <s v="GWHALLE"/>
    <s v="WTI-GW-NXC2"/>
    <x v="5"/>
    <x v="1"/>
    <n v="111810"/>
    <d v="2001-07-01T00:00:00"/>
  </r>
  <r>
    <x v="1"/>
    <x v="1"/>
    <x v="1"/>
    <x v="24"/>
    <n v="21300"/>
    <n v="1327551"/>
    <d v="2001-06-01T09:44:40"/>
    <s v="Noble Gas Marketing Inc."/>
    <x v="0"/>
    <x v="0"/>
    <x v="0"/>
    <x v="1"/>
    <s v="US Gas Phy Fwd Firm &lt; or = 1Mo "/>
    <s v="US Gas Phy       COL Onshore             02-04Jun01      USD/MM"/>
    <m/>
    <n v="7100"/>
    <x v="0"/>
    <x v="1"/>
    <x v="0"/>
    <n v="3.72"/>
    <s v="dealjunkie"/>
    <s v="SPEREIR"/>
    <s v="ENA-IM NE GULF2"/>
    <x v="8"/>
    <x v="1"/>
    <n v="825446"/>
    <d v="2001-06-02T21:00:00"/>
  </r>
  <r>
    <x v="1"/>
    <x v="1"/>
    <x v="0"/>
    <x v="26"/>
    <n v="755000"/>
    <n v="1327554"/>
    <d v="2001-06-01T09:44:43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CSPRINGER"/>
    <s v="JARNOLD"/>
    <s v="NG-Price"/>
    <x v="1"/>
    <x v="1"/>
    <s v="VD9621.1"/>
    <d v="2001-11-01T00:00:00"/>
  </r>
  <r>
    <x v="1"/>
    <x v="4"/>
    <x v="0"/>
    <x v="0"/>
    <n v="50000"/>
    <n v="1327556"/>
    <d v="2001-06-01T09:44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811"/>
    <d v="2001-07-01T00:00:00"/>
  </r>
  <r>
    <x v="1"/>
    <x v="1"/>
    <x v="0"/>
    <x v="15"/>
    <n v="1825000"/>
    <n v="1327557"/>
    <d v="2001-06-01T09:44:47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4"/>
    <s v="JEFFFOX1"/>
    <s v="JARNOLD"/>
    <s v="NG-Price"/>
    <x v="1"/>
    <x v="1"/>
    <s v="VD9623.1"/>
    <d v="2002-01-01T21:00:00"/>
  </r>
  <r>
    <x v="1"/>
    <x v="1"/>
    <x v="1"/>
    <x v="24"/>
    <n v="6000"/>
    <n v="1327558"/>
    <d v="2001-06-01T09:44:48"/>
    <s v="OGE Energy Resources, Inc."/>
    <x v="0"/>
    <x v="0"/>
    <x v="0"/>
    <x v="1"/>
    <s v="US Gas Phy Fwd Firm &lt; or = 1Mo "/>
    <s v="US Gas Phy       ANR SW Pool             02-04Jun01      USD/MM"/>
    <n v="2000"/>
    <m/>
    <x v="0"/>
    <x v="1"/>
    <x v="0"/>
    <n v="3.55"/>
    <s v="Standsse"/>
    <s v="KSTEVEN"/>
    <s v="ENA-IM Mid Central South"/>
    <x v="8"/>
    <x v="1"/>
    <n v="825448"/>
    <d v="2001-06-02T21:00:00"/>
  </r>
  <r>
    <x v="1"/>
    <x v="1"/>
    <x v="0"/>
    <x v="1"/>
    <n v="620000"/>
    <n v="1327559"/>
    <d v="2001-06-01T09:44:54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626.1"/>
    <d v="2001-07-01T21:00:00"/>
  </r>
  <r>
    <x v="1"/>
    <x v="1"/>
    <x v="1"/>
    <x v="24"/>
    <n v="6027"/>
    <n v="1327560"/>
    <d v="2001-06-01T09:44:56"/>
    <s v="MidAmerican Energy Company"/>
    <x v="0"/>
    <x v="0"/>
    <x v="0"/>
    <x v="1"/>
    <s v="US Gas Phy Fwd Firm &lt; or = 1Mo "/>
    <s v="US Gas Phy       NGPL NICOR              02-04Jun01      USD/MM"/>
    <m/>
    <n v="2009"/>
    <x v="0"/>
    <x v="1"/>
    <x v="0"/>
    <n v="3.7736999999999998"/>
    <s v="PEGGIALL"/>
    <s v="PMIMS"/>
    <s v="ENA - IM MKT Central CG"/>
    <x v="8"/>
    <x v="1"/>
    <n v="825449"/>
    <d v="2001-06-02T21:00:00"/>
  </r>
  <r>
    <x v="1"/>
    <x v="1"/>
    <x v="0"/>
    <x v="1"/>
    <n v="155000"/>
    <n v="1327561"/>
    <d v="2001-06-01T09:44:57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rsavocch"/>
    <s v="JARNOLD"/>
    <s v="NG-Price"/>
    <x v="1"/>
    <x v="1"/>
    <s v="VD9628.1"/>
    <d v="2001-07-01T21:00:00"/>
  </r>
  <r>
    <x v="1"/>
    <x v="1"/>
    <x v="0"/>
    <x v="26"/>
    <n v="755000"/>
    <n v="1327562"/>
    <d v="2001-06-01T09:45:0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2"/>
    <s v="aepes214"/>
    <s v="JARNOLD"/>
    <s v="NG-Price"/>
    <x v="1"/>
    <x v="1"/>
    <s v="VD9629.1"/>
    <d v="2001-11-01T00:00:00"/>
  </r>
  <r>
    <x v="1"/>
    <x v="1"/>
    <x v="0"/>
    <x v="1"/>
    <n v="620000"/>
    <n v="1327563"/>
    <d v="2001-06-01T09:45:04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15"/>
    <s v="shawnmaz"/>
    <s v="JARNOLD"/>
    <s v="NG-Price"/>
    <x v="1"/>
    <x v="1"/>
    <s v="VD9631.1"/>
    <d v="2001-07-01T21:00:00"/>
  </r>
  <r>
    <x v="1"/>
    <x v="1"/>
    <x v="1"/>
    <x v="24"/>
    <n v="15000"/>
    <n v="1327566"/>
    <d v="2001-06-01T09:45:07"/>
    <s v="Mirant Americas Energy Marketing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rapini0001"/>
    <s v="KSTEVEN"/>
    <s v="ENA-IM Mid Central South"/>
    <x v="8"/>
    <x v="1"/>
    <n v="825450"/>
    <d v="2001-06-02T21:00:00"/>
  </r>
  <r>
    <x v="1"/>
    <x v="1"/>
    <x v="1"/>
    <x v="24"/>
    <n v="30000"/>
    <n v="1327565"/>
    <d v="2001-06-01T09:45:07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050000000000001"/>
    <s v="MIDCONT2"/>
    <s v="TDONOHO"/>
    <s v="ENA - IM Central Gulf"/>
    <x v="8"/>
    <x v="1"/>
    <n v="825452"/>
    <d v="2001-06-02T21:00:00"/>
  </r>
  <r>
    <x v="1"/>
    <x v="1"/>
    <x v="0"/>
    <x v="1"/>
    <n v="155000"/>
    <n v="1327568"/>
    <d v="2001-06-01T09:45:08"/>
    <s v="PG&amp;E Energy Trading-Gas Corporation"/>
    <x v="0"/>
    <x v="0"/>
    <x v="0"/>
    <x v="1"/>
    <s v="US Gas Fin Swap"/>
    <s v="US Gas Swap      Nymex                   Aug01           USD/MM"/>
    <n v="5000"/>
    <m/>
    <x v="0"/>
    <x v="1"/>
    <x v="0"/>
    <n v="3.9925000000000002"/>
    <s v="winyahay"/>
    <s v="JARNOLD"/>
    <s v="NG-Price"/>
    <x v="1"/>
    <x v="1"/>
    <s v="VD9634.1"/>
    <d v="2001-08-01T21:00:00"/>
  </r>
  <r>
    <x v="0"/>
    <x v="1"/>
    <x v="1"/>
    <x v="5"/>
    <n v="145000"/>
    <n v="1327567"/>
    <d v="2001-06-01T09:45:08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899999999999997"/>
    <s v="wenarchukj"/>
    <s v="MCOWAN"/>
    <s v="EC-IM Canada West"/>
    <x v="8"/>
    <x v="8"/>
    <n v="825451"/>
    <d v="2001-06-02T21:00:00"/>
  </r>
  <r>
    <x v="1"/>
    <x v="1"/>
    <x v="0"/>
    <x v="5"/>
    <n v="435000"/>
    <n v="1327570"/>
    <d v="2001-06-01T09:45:09"/>
    <s v="Texaco Natural Gas Inc."/>
    <x v="0"/>
    <x v="0"/>
    <x v="0"/>
    <x v="1"/>
    <s v="US Gas Fin Swap"/>
    <s v="US Gas Daily     HSC                     02-30Jun01      USD/MM"/>
    <m/>
    <n v="15000"/>
    <x v="0"/>
    <x v="1"/>
    <x v="0"/>
    <n v="3.81"/>
    <s v="WARNERTODD"/>
    <s v="EBASS"/>
    <s v="FT-Texas"/>
    <x v="1"/>
    <x v="1"/>
    <s v="VD9632.1"/>
    <d v="2001-06-02T21:00:00"/>
  </r>
  <r>
    <x v="1"/>
    <x v="1"/>
    <x v="0"/>
    <x v="15"/>
    <n v="1825000"/>
    <n v="1327571"/>
    <d v="2001-06-01T09:45:11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633.1"/>
    <d v="2002-01-01T21:00:00"/>
  </r>
  <r>
    <x v="1"/>
    <x v="1"/>
    <x v="1"/>
    <x v="24"/>
    <n v="1551"/>
    <n v="1327572"/>
    <d v="2001-06-01T09:45:12"/>
    <s v="CMS Field Services, Inc."/>
    <x v="0"/>
    <x v="0"/>
    <x v="0"/>
    <x v="1"/>
    <s v="US Gas Phy Fwd Firm &lt; or = 1Mo "/>
    <s v="US Gas Phy       PEPL Pool               02-04Jun01      USD/MM"/>
    <m/>
    <n v="517"/>
    <x v="0"/>
    <x v="1"/>
    <x v="0"/>
    <n v="3.55"/>
    <s v="CMSKDG4935"/>
    <s v="KSTEVEN"/>
    <s v="ENA-IM Mid Central South"/>
    <x v="8"/>
    <x v="1"/>
    <n v="825453"/>
    <d v="2001-06-02T21:00:00"/>
  </r>
  <r>
    <x v="1"/>
    <x v="1"/>
    <x v="1"/>
    <x v="24"/>
    <n v="75000"/>
    <n v="1327574"/>
    <d v="2001-06-01T09:45:13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549999999999999"/>
    <s v="STANHORTON"/>
    <s v="ARING"/>
    <s v="ENA-IM NE GULF1"/>
    <x v="8"/>
    <x v="1"/>
    <n v="825454"/>
    <d v="2001-06-02T21:00:00"/>
  </r>
  <r>
    <x v="1"/>
    <x v="4"/>
    <x v="0"/>
    <x v="0"/>
    <n v="50000"/>
    <n v="1327573"/>
    <d v="2001-06-01T09:45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5"/>
    <x v="1"/>
    <n v="111812"/>
    <d v="2001-07-01T00:00:00"/>
  </r>
  <r>
    <x v="0"/>
    <x v="1"/>
    <x v="1"/>
    <x v="1"/>
    <n v="155000"/>
    <n v="1327575"/>
    <d v="2001-06-01T09:45:17"/>
    <s v="Aquila Canada Corp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0549999999999997"/>
    <s v="tsamaska"/>
    <s v="MCOWAN"/>
    <s v="EC-IM Canada West"/>
    <x v="8"/>
    <x v="8"/>
    <n v="825455"/>
    <d v="2001-07-01T21:00:00"/>
  </r>
  <r>
    <x v="1"/>
    <x v="1"/>
    <x v="0"/>
    <x v="25"/>
    <n v="615000"/>
    <n v="1327576"/>
    <d v="2001-06-01T09:45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aepes220"/>
    <s v="JARNOLD"/>
    <s v="NG-Price"/>
    <x v="1"/>
    <x v="1"/>
    <s v="VD9635.1"/>
    <d v="2001-07-01T00:00:00"/>
  </r>
  <r>
    <x v="1"/>
    <x v="1"/>
    <x v="1"/>
    <x v="24"/>
    <n v="15000"/>
    <n v="1327577"/>
    <d v="2001-06-01T09:45:18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pces5038"/>
    <s v="VPIMENOV"/>
    <s v="ENA-IM ME NEW YORK"/>
    <x v="8"/>
    <x v="1"/>
    <n v="825456"/>
    <d v="2001-06-02T21:00:00"/>
  </r>
  <r>
    <x v="1"/>
    <x v="1"/>
    <x v="1"/>
    <x v="24"/>
    <n v="23973"/>
    <n v="1327578"/>
    <d v="2001-06-01T09:45:19"/>
    <s v="Cook Inlet Energy Supply L.L.C."/>
    <x v="0"/>
    <x v="0"/>
    <x v="0"/>
    <x v="1"/>
    <s v="US Gas Phy Fwd Firm &lt; or = 1Mo "/>
    <s v="US Gas Phy       NGPL NICOR              02-04Jun01      USD/MM"/>
    <m/>
    <n v="7991"/>
    <x v="0"/>
    <x v="1"/>
    <x v="0"/>
    <n v="3.7761999999999998"/>
    <s v="MIDCONT1"/>
    <s v="PMIMS"/>
    <s v="ENA - IM MKT Central CG"/>
    <x v="8"/>
    <x v="1"/>
    <n v="825457"/>
    <d v="2001-06-02T21:00:00"/>
  </r>
  <r>
    <x v="1"/>
    <x v="1"/>
    <x v="0"/>
    <x v="5"/>
    <n v="145000"/>
    <n v="1327579"/>
    <d v="2001-06-01T09:45:22"/>
    <s v="Enserco Energy, Inc."/>
    <x v="0"/>
    <x v="0"/>
    <x v="0"/>
    <x v="1"/>
    <s v="US Gas Fin Swap"/>
    <s v="US Gas Daily     Kern River/Opal         02-30Jun01      USD/MM"/>
    <m/>
    <n v="5000"/>
    <x v="0"/>
    <x v="1"/>
    <x v="0"/>
    <n v="2.6349999999999998"/>
    <s v="mattreed"/>
    <s v="SSOUTH"/>
    <s v="West-NW"/>
    <x v="1"/>
    <x v="1"/>
    <s v="VD9637.1"/>
    <d v="2001-06-02T21:00:00"/>
  </r>
  <r>
    <x v="1"/>
    <x v="1"/>
    <x v="1"/>
    <x v="24"/>
    <n v="9000"/>
    <n v="1327581"/>
    <d v="2001-06-01T09:45:23"/>
    <s v="Dynegy Marketing and Trade"/>
    <x v="0"/>
    <x v="0"/>
    <x v="0"/>
    <x v="1"/>
    <s v="US Gas Phy Fwd Firm &lt; or = 1Mo "/>
    <s v="US Gas Phy       ANR SW Pool             02-04Jun01      USD/MM"/>
    <n v="3000"/>
    <m/>
    <x v="0"/>
    <x v="1"/>
    <x v="0"/>
    <n v="3.55"/>
    <s v="ZUBEL001"/>
    <s v="KSTEVEN"/>
    <s v="ENA-IM Mid Central South"/>
    <x v="8"/>
    <x v="1"/>
    <n v="825459"/>
    <d v="2001-06-02T21:00:00"/>
  </r>
  <r>
    <x v="1"/>
    <x v="1"/>
    <x v="1"/>
    <x v="24"/>
    <n v="30000"/>
    <n v="1327580"/>
    <d v="2001-06-01T09:45:23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875"/>
    <s v="mikepowers"/>
    <s v="TDONOHO"/>
    <s v="ENA - IM Central Gulf"/>
    <x v="8"/>
    <x v="1"/>
    <n v="825458"/>
    <d v="2001-06-02T21:00:00"/>
  </r>
  <r>
    <x v="1"/>
    <x v="1"/>
    <x v="1"/>
    <x v="24"/>
    <n v="9000"/>
    <n v="1327582"/>
    <d v="2001-06-01T09:45:26"/>
    <s v="Axia Energy, LP"/>
    <x v="0"/>
    <x v="0"/>
    <x v="0"/>
    <x v="1"/>
    <s v="US Gas Phy Fwd Firm &lt; or = 1Mo "/>
    <s v="US Gas Phy       NNG Demarc              02-04Jun01      USD/MM"/>
    <m/>
    <n v="3000"/>
    <x v="0"/>
    <x v="1"/>
    <x v="0"/>
    <n v="3.5274999999999999"/>
    <s v="phillips"/>
    <s v="KSTEVEN"/>
    <s v="ENA-IM Mid Central South"/>
    <x v="8"/>
    <x v="1"/>
    <n v="825460"/>
    <d v="2001-06-02T21:00:00"/>
  </r>
  <r>
    <x v="1"/>
    <x v="1"/>
    <x v="0"/>
    <x v="5"/>
    <n v="145000"/>
    <n v="1327584"/>
    <d v="2001-06-01T09:45:29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63"/>
    <s v="ADM66321"/>
    <s v="JREITME"/>
    <s v="FT - Denver"/>
    <x v="1"/>
    <x v="1"/>
    <s v="VD9638.1"/>
    <d v="2001-06-02T21:00:00"/>
  </r>
  <r>
    <x v="1"/>
    <x v="1"/>
    <x v="1"/>
    <x v="24"/>
    <n v="30000"/>
    <n v="1327583"/>
    <d v="2001-06-01T09:45:29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nnesley"/>
    <s v="PMIMS"/>
    <s v="ENA - IM MKT Central CG"/>
    <x v="8"/>
    <x v="1"/>
    <n v="825462"/>
    <d v="2001-06-02T21:00:00"/>
  </r>
  <r>
    <x v="1"/>
    <x v="1"/>
    <x v="0"/>
    <x v="15"/>
    <n v="1825000"/>
    <n v="1327586"/>
    <d v="2001-06-01T09:45:30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39.1"/>
    <d v="2002-01-01T21:00:00"/>
  </r>
  <r>
    <x v="1"/>
    <x v="1"/>
    <x v="1"/>
    <x v="24"/>
    <n v="15000"/>
    <n v="1327585"/>
    <d v="2001-06-01T09:45:30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50000000000001"/>
    <s v="aepes206"/>
    <s v="JWILLI13"/>
    <s v="ENA - IM Mkt Central MICH"/>
    <x v="8"/>
    <x v="1"/>
    <n v="825463"/>
    <d v="2001-06-02T21:00:00"/>
  </r>
  <r>
    <x v="1"/>
    <x v="1"/>
    <x v="1"/>
    <x v="24"/>
    <n v="6000"/>
    <n v="1327587"/>
    <d v="2001-06-01T09:45:31"/>
    <s v="Dynegy Marketing and Trade"/>
    <x v="0"/>
    <x v="0"/>
    <x v="0"/>
    <x v="1"/>
    <s v="US Gas Phy Fwd Firm &lt; or = 1Mo "/>
    <s v="US Gas Phy       ANR SW Pool             02-04Jun01      USD/MM"/>
    <n v="2000"/>
    <m/>
    <x v="0"/>
    <x v="1"/>
    <x v="0"/>
    <n v="3.5474999999999999"/>
    <s v="ZUBEL001"/>
    <s v="KSTEVEN"/>
    <s v="ENA-IM Mid Central South"/>
    <x v="8"/>
    <x v="1"/>
    <n v="825464"/>
    <d v="2001-06-02T21:00:00"/>
  </r>
  <r>
    <x v="1"/>
    <x v="2"/>
    <x v="1"/>
    <x v="7"/>
    <n v="1500"/>
    <n v="1327588"/>
    <d v="2001-06-01T09:45:33"/>
    <s v="Duke Energy Trading and Marketing, L.L.C."/>
    <x v="0"/>
    <x v="0"/>
    <x v="0"/>
    <x v="2"/>
    <s v="US East Power Phy Fwd Firm"/>
    <s v="US Pwr Phy Firm  Entergy Peak            Jun02           USD/MWh"/>
    <n v="50"/>
    <m/>
    <x v="0"/>
    <x v="2"/>
    <x v="0"/>
    <n v="52"/>
    <s v="STEVESTEVE"/>
    <s v="MCARSON2"/>
    <s v="EPMI-Southeast"/>
    <x v="7"/>
    <x v="7"/>
    <n v="629564.1"/>
    <d v="2002-06-01T21:00:00"/>
  </r>
  <r>
    <x v="1"/>
    <x v="1"/>
    <x v="0"/>
    <x v="1"/>
    <n v="310000"/>
    <n v="1327589"/>
    <d v="2001-06-01T09:45:34"/>
    <s v="NUI Energy Brokers, Inc."/>
    <x v="0"/>
    <x v="0"/>
    <x v="0"/>
    <x v="1"/>
    <s v="US Gas Fin Swap"/>
    <s v="US Gas Swap      Nymex                   Jul01           USD/MM"/>
    <m/>
    <n v="10000"/>
    <x v="0"/>
    <x v="1"/>
    <x v="0"/>
    <n v="3.92"/>
    <s v="NUITBOHREN"/>
    <s v="JARNOLD"/>
    <s v="NG-Price"/>
    <x v="1"/>
    <x v="1"/>
    <s v="VD9641.1"/>
    <d v="2001-07-01T21:00:00"/>
  </r>
  <r>
    <x v="1"/>
    <x v="1"/>
    <x v="1"/>
    <x v="24"/>
    <n v="30000"/>
    <n v="1327590"/>
    <d v="2001-06-01T09:45:34"/>
    <s v="MidAmerican Energy Company"/>
    <x v="0"/>
    <x v="0"/>
    <x v="0"/>
    <x v="1"/>
    <s v="US Gas Phy Fwd Firm &lt; or = 1Mo "/>
    <s v="US Gas Phy       NGPL LA Pool            02-04Jun01      USD/MM"/>
    <m/>
    <n v="10000"/>
    <x v="0"/>
    <x v="1"/>
    <x v="0"/>
    <n v="3.71"/>
    <s v="KREMERTODD"/>
    <s v="TDONOHO"/>
    <s v="ENA - IM Central Gulf"/>
    <x v="8"/>
    <x v="1"/>
    <n v="825465"/>
    <d v="2001-06-02T21:00:00"/>
  </r>
  <r>
    <x v="1"/>
    <x v="1"/>
    <x v="0"/>
    <x v="5"/>
    <n v="145000"/>
    <n v="1327591"/>
    <d v="2001-06-01T09:45:35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8"/>
    <s v="JIMLK19641"/>
    <s v="JREITME"/>
    <s v="FT - Denver"/>
    <x v="1"/>
    <x v="1"/>
    <s v="VD9640.1"/>
    <d v="2001-06-02T21:00:00"/>
  </r>
  <r>
    <x v="1"/>
    <x v="1"/>
    <x v="1"/>
    <x v="24"/>
    <n v="30000"/>
    <n v="1327592"/>
    <d v="2001-06-01T09:45:36"/>
    <s v="Dynegy Marketing and Trade"/>
    <x v="0"/>
    <x v="0"/>
    <x v="0"/>
    <x v="1"/>
    <s v="US Gas Phy Fwd Firm &lt; or = 1Mo "/>
    <s v="US Gas Phy       ANR SE Trans            02-04Jun01      USD/MM"/>
    <m/>
    <n v="10000"/>
    <x v="0"/>
    <x v="1"/>
    <x v="0"/>
    <n v="3.6924999999999999"/>
    <s v="MCCARTHY"/>
    <s v="TDONOHO"/>
    <s v="ENA - IM Central Gulf"/>
    <x v="8"/>
    <x v="1"/>
    <n v="825466"/>
    <d v="2001-06-02T21:00:00"/>
  </r>
  <r>
    <x v="1"/>
    <x v="1"/>
    <x v="1"/>
    <x v="24"/>
    <n v="15000"/>
    <n v="1327593"/>
    <d v="2001-06-01T09:45:37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25000000000002"/>
    <s v="TMVKES01"/>
    <s v="KSTEVEN"/>
    <s v="ENA-IM Mid Central South"/>
    <x v="8"/>
    <x v="1"/>
    <n v="825467"/>
    <d v="2001-06-02T21:00:00"/>
  </r>
  <r>
    <x v="1"/>
    <x v="1"/>
    <x v="0"/>
    <x v="26"/>
    <n v="377500"/>
    <n v="1327595"/>
    <d v="2001-06-01T09:45:38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SHIMAITIS"/>
    <s v="JARNOLD"/>
    <s v="NG-Price"/>
    <x v="1"/>
    <x v="1"/>
    <s v="VD9643.1"/>
    <d v="2001-11-01T00:00:00"/>
  </r>
  <r>
    <x v="1"/>
    <x v="2"/>
    <x v="1"/>
    <x v="7"/>
    <n v="1500"/>
    <n v="1327596"/>
    <d v="2001-06-01T09:45:40"/>
    <s v="Virginia Electric and Power Company"/>
    <x v="4"/>
    <x v="1"/>
    <x v="0"/>
    <x v="2"/>
    <s v="US East Power Phy Fwd Firm"/>
    <s v="US Pwr Phy Firm  PJM-W Peak              Sep01           USD/MWh"/>
    <m/>
    <n v="50"/>
    <x v="0"/>
    <x v="2"/>
    <x v="0"/>
    <n v="39.549999999999997"/>
    <s v="PJMPower"/>
    <s v="DDAVIS"/>
    <s v="LT-PJM"/>
    <x v="7"/>
    <x v="7"/>
    <n v="629565.1"/>
    <d v="2001-09-01T14:12:00"/>
  </r>
  <r>
    <x v="1"/>
    <x v="1"/>
    <x v="1"/>
    <x v="24"/>
    <n v="15000"/>
    <n v="1327597"/>
    <d v="2001-06-01T09:45:41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MIDCONT1"/>
    <s v="KSTEVEN"/>
    <s v="ENA-IM Mid Central South"/>
    <x v="8"/>
    <x v="1"/>
    <n v="825468"/>
    <d v="2001-06-02T21:00:00"/>
  </r>
  <r>
    <x v="1"/>
    <x v="1"/>
    <x v="0"/>
    <x v="1"/>
    <n v="310000"/>
    <n v="1327598"/>
    <d v="2001-06-01T09:45:42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645.1"/>
    <d v="2001-07-01T21:00:00"/>
  </r>
  <r>
    <x v="1"/>
    <x v="1"/>
    <x v="0"/>
    <x v="5"/>
    <n v="145000"/>
    <n v="1327599"/>
    <d v="2001-06-01T09:45:42"/>
    <s v="Texaco Natural Gas Inc."/>
    <x v="0"/>
    <x v="0"/>
    <x v="0"/>
    <x v="1"/>
    <s v="US Gas Fin Swap"/>
    <s v="US Gas Daily     HSC                     02-30Jun01      USD/MM"/>
    <m/>
    <n v="5000"/>
    <x v="0"/>
    <x v="1"/>
    <x v="0"/>
    <n v="3.8250000000000002"/>
    <s v="WARNERTODD"/>
    <s v="EBASS"/>
    <s v="FT-Texas"/>
    <x v="1"/>
    <x v="1"/>
    <s v="VD9644.1"/>
    <d v="2001-06-02T21:00:00"/>
  </r>
  <r>
    <x v="1"/>
    <x v="1"/>
    <x v="1"/>
    <x v="24"/>
    <n v="30000"/>
    <n v="1327600"/>
    <d v="2001-06-01T09:45:4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749999999999999"/>
    <s v="aepes215"/>
    <s v="ARING"/>
    <s v="ENA-IM NE GULF1"/>
    <x v="8"/>
    <x v="1"/>
    <n v="825469"/>
    <d v="2001-06-02T21:00:00"/>
  </r>
  <r>
    <x v="1"/>
    <x v="4"/>
    <x v="0"/>
    <x v="0"/>
    <n v="50000"/>
    <n v="1327601"/>
    <d v="2001-06-01T09:45:4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3"/>
    <d v="2001-07-01T00:00:00"/>
  </r>
  <r>
    <x v="1"/>
    <x v="1"/>
    <x v="1"/>
    <x v="24"/>
    <n v="15000"/>
    <n v="1327602"/>
    <d v="2001-06-01T09:45:49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1050000000000004"/>
    <s v="pces5038"/>
    <s v="VPIMENOV"/>
    <s v="ENA-IM ME NEW YORK"/>
    <x v="8"/>
    <x v="1"/>
    <n v="825470"/>
    <d v="2001-06-02T21:00:00"/>
  </r>
  <r>
    <x v="1"/>
    <x v="1"/>
    <x v="1"/>
    <x v="24"/>
    <n v="21000"/>
    <n v="1327603"/>
    <d v="2001-06-01T09:45:52"/>
    <s v="Tenaska Marketing Ventures"/>
    <x v="0"/>
    <x v="0"/>
    <x v="0"/>
    <x v="1"/>
    <s v="US Gas Phy Fwd Firm &lt; or = 1Mo "/>
    <s v="US Gas Phy       NGPL NICOR              02-04Jun01      USD/MM"/>
    <n v="7000"/>
    <m/>
    <x v="0"/>
    <x v="1"/>
    <x v="0"/>
    <n v="3.7911999999999999"/>
    <s v="TMVTMD02"/>
    <s v="PMIMS"/>
    <s v="ENA - IM MKT Central CG"/>
    <x v="8"/>
    <x v="1"/>
    <n v="825471"/>
    <d v="2001-06-02T21:00:00"/>
  </r>
  <r>
    <x v="1"/>
    <x v="1"/>
    <x v="0"/>
    <x v="26"/>
    <n v="377500"/>
    <n v="1327605"/>
    <d v="2001-06-01T09:45:54"/>
    <s v="TransCanada Energy Financial Products Limited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mcmane00"/>
    <s v="JARNOLD"/>
    <s v="NG-Price"/>
    <x v="1"/>
    <x v="1"/>
    <s v="VD9647.1"/>
    <d v="2001-11-01T00:00:00"/>
  </r>
  <r>
    <x v="1"/>
    <x v="1"/>
    <x v="1"/>
    <x v="24"/>
    <n v="30000"/>
    <n v="1327606"/>
    <d v="2001-06-01T09:45:57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7"/>
    <s v="MIDCONT1"/>
    <s v="ARING"/>
    <s v="ENA-IM NE GULF1"/>
    <x v="8"/>
    <x v="1"/>
    <n v="825472"/>
    <d v="2001-06-02T21:00:00"/>
  </r>
  <r>
    <x v="1"/>
    <x v="1"/>
    <x v="0"/>
    <x v="25"/>
    <n v="307500"/>
    <n v="1327607"/>
    <d v="2001-06-01T09:45:59"/>
    <s v="Reliant Energy Services, Inc."/>
    <x v="0"/>
    <x v="0"/>
    <x v="0"/>
    <x v="1"/>
    <s v="US Gas Fin Swap"/>
    <s v="US Gas Swap      Nymex                   Jul-Oct01       USD/MM"/>
    <m/>
    <n v="2500"/>
    <x v="0"/>
    <x v="1"/>
    <x v="0"/>
    <n v="4.01"/>
    <s v="robpitts"/>
    <s v="JARNOLD"/>
    <s v="NG-Price"/>
    <x v="1"/>
    <x v="1"/>
    <s v="VD9649.1"/>
    <d v="2001-07-01T00:00:00"/>
  </r>
  <r>
    <x v="0"/>
    <x v="0"/>
    <x v="0"/>
    <x v="0"/>
    <n v="2"/>
    <n v="1327608"/>
    <d v="2001-06-01T09:46:00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chashastie"/>
    <s v="BMARCHAN"/>
    <s v="Enron Metals Trading System"/>
    <x v="0"/>
    <x v="0"/>
    <n v="2164187"/>
    <m/>
  </r>
  <r>
    <x v="1"/>
    <x v="1"/>
    <x v="1"/>
    <x v="24"/>
    <n v="45000"/>
    <n v="1327609"/>
    <d v="2001-06-01T09:46:01"/>
    <s v="Idacorp Energy Solutions, L.P."/>
    <x v="0"/>
    <x v="0"/>
    <x v="0"/>
    <x v="1"/>
    <s v="US Gas Phy Fwd Firm &lt; or = 1Mo "/>
    <s v="US Gas Phy       HeHub                   02-04Jun01      USD/MM"/>
    <m/>
    <n v="15000"/>
    <x v="0"/>
    <x v="1"/>
    <x v="0"/>
    <n v="3.77"/>
    <s v="ADM48146"/>
    <s v="ARING"/>
    <s v="ENA-IM NE GULF1"/>
    <x v="8"/>
    <x v="1"/>
    <n v="825473"/>
    <d v="2001-06-02T21:00:00"/>
  </r>
  <r>
    <x v="1"/>
    <x v="1"/>
    <x v="0"/>
    <x v="1"/>
    <n v="310000"/>
    <n v="1327610"/>
    <d v="2001-06-01T09:46:11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6"/>
    <s v="AQUILA1001"/>
    <s v="MSANCH2"/>
    <s v="GD-New-Jr"/>
    <x v="1"/>
    <x v="1"/>
    <s v="VD9650.1"/>
    <d v="2001-07-01T21:00:00"/>
  </r>
  <r>
    <x v="1"/>
    <x v="1"/>
    <x v="1"/>
    <x v="24"/>
    <n v="1881"/>
    <n v="1327611"/>
    <d v="2001-06-01T09:46:17"/>
    <s v="CMS Field Services, Inc."/>
    <x v="0"/>
    <x v="0"/>
    <x v="0"/>
    <x v="1"/>
    <s v="US Gas Phy Fwd Firm &lt; or = 1Mo "/>
    <s v="US Gas Phy       ANR SW Pool             02-04Jun01      USD/MM"/>
    <m/>
    <n v="627"/>
    <x v="0"/>
    <x v="1"/>
    <x v="0"/>
    <n v="3.5649999999999999"/>
    <s v="CMSKDG4935"/>
    <s v="KSTEVEN"/>
    <s v="ENA-IM Mid Central South"/>
    <x v="8"/>
    <x v="1"/>
    <n v="825474"/>
    <d v="2001-06-02T21:00:00"/>
  </r>
  <r>
    <x v="1"/>
    <x v="1"/>
    <x v="1"/>
    <x v="24"/>
    <n v="3597"/>
    <n v="1327613"/>
    <d v="2001-06-01T09:46:22"/>
    <s v="Cook Inlet Energy Supply L.L.C."/>
    <x v="0"/>
    <x v="0"/>
    <x v="0"/>
    <x v="1"/>
    <s v="US Gas Phy Fwd Firm &lt; or = 1Mo "/>
    <s v="US Gas Phy       NGPL NICOR              02-04Jun01      USD/MM"/>
    <m/>
    <n v="1199"/>
    <x v="0"/>
    <x v="1"/>
    <x v="0"/>
    <n v="3.7936999999999999"/>
    <s v="MIDCONT1"/>
    <s v="PMIMS"/>
    <s v="ENA - IM MKT Central CG"/>
    <x v="8"/>
    <x v="1"/>
    <n v="825475"/>
    <d v="2001-06-02T21:00:00"/>
  </r>
  <r>
    <x v="1"/>
    <x v="1"/>
    <x v="1"/>
    <x v="24"/>
    <n v="15000"/>
    <n v="1327614"/>
    <d v="2001-06-01T09:46:2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aepes206"/>
    <s v="JWILLI13"/>
    <s v="ENA - IM Mkt Central MICH"/>
    <x v="8"/>
    <x v="1"/>
    <n v="825476"/>
    <d v="2001-06-02T21:00:00"/>
  </r>
  <r>
    <x v="1"/>
    <x v="1"/>
    <x v="0"/>
    <x v="1"/>
    <n v="232500"/>
    <n v="1327615"/>
    <d v="2001-06-01T09:46:30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winyahay"/>
    <s v="JARNOLD"/>
    <s v="NG-Price"/>
    <x v="1"/>
    <x v="1"/>
    <s v="VD9652.1"/>
    <d v="2001-07-01T21:00:00"/>
  </r>
  <r>
    <x v="1"/>
    <x v="1"/>
    <x v="1"/>
    <x v="24"/>
    <n v="6000"/>
    <n v="1327616"/>
    <d v="2001-06-01T09:46:32"/>
    <s v="Aquila Energy Marketing Corporation"/>
    <x v="0"/>
    <x v="0"/>
    <x v="0"/>
    <x v="1"/>
    <s v="US Gas Phy Fwd Firm &lt; or = 1Mo "/>
    <s v="US Gas Phy       NNG Demarc              02-04Jun01      USD/MM"/>
    <m/>
    <n v="2000"/>
    <x v="0"/>
    <x v="1"/>
    <x v="0"/>
    <n v="3.5274999999999999"/>
    <s v="BIGDADDY"/>
    <s v="KSTEVEN"/>
    <s v="ENA-IM Mid Central South"/>
    <x v="8"/>
    <x v="1"/>
    <n v="825477"/>
    <d v="2001-06-02T21:00:00"/>
  </r>
  <r>
    <x v="1"/>
    <x v="1"/>
    <x v="1"/>
    <x v="24"/>
    <n v="15000"/>
    <n v="1327617"/>
    <d v="2001-06-01T09:46:33"/>
    <s v="PG&amp;E Energy Trading-Gas Corporation"/>
    <x v="0"/>
    <x v="0"/>
    <x v="0"/>
    <x v="1"/>
    <s v="US Gas Phy Fwd Firm &lt; or = 1Mo "/>
    <s v="US Gas Phy       TCO Pool                02-04Jun01      USD/MM"/>
    <m/>
    <n v="5000"/>
    <x v="0"/>
    <x v="1"/>
    <x v="0"/>
    <n v="3.9249999999999998"/>
    <s v="sarahoch"/>
    <s v="JHODGE2"/>
    <s v="ENA-IM ME TCO"/>
    <x v="8"/>
    <x v="1"/>
    <n v="825478"/>
    <d v="2001-06-02T21:00:00"/>
  </r>
  <r>
    <x v="1"/>
    <x v="1"/>
    <x v="0"/>
    <x v="1"/>
    <n v="387500"/>
    <n v="1327618"/>
    <d v="2001-06-01T09:46:34"/>
    <s v="Sempra Energy Trading Corp."/>
    <x v="0"/>
    <x v="0"/>
    <x v="0"/>
    <x v="1"/>
    <s v="US Gas Fin Swap"/>
    <s v="US Gas Swap      Nymex                   Jul01           USD/MM"/>
    <m/>
    <n v="12500"/>
    <x v="0"/>
    <x v="1"/>
    <x v="0"/>
    <n v="3.9249999999999998"/>
    <s v="DAVIDSET"/>
    <s v="JARNOLD"/>
    <s v="NG-Price"/>
    <x v="1"/>
    <x v="1"/>
    <s v="VD9653.1"/>
    <d v="2001-07-01T21:00:00"/>
  </r>
  <r>
    <x v="1"/>
    <x v="1"/>
    <x v="1"/>
    <x v="24"/>
    <n v="15000"/>
    <n v="1327619"/>
    <d v="2001-06-01T09:46:36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IGDADDY"/>
    <s v="KSTEVEN"/>
    <s v="ENA-IM Mid Central South"/>
    <x v="8"/>
    <x v="1"/>
    <n v="825479"/>
    <d v="2001-06-02T21:00:00"/>
  </r>
  <r>
    <x v="1"/>
    <x v="1"/>
    <x v="0"/>
    <x v="15"/>
    <n v="1825000"/>
    <n v="1327620"/>
    <d v="2001-06-01T09:4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54.1"/>
    <d v="2002-01-01T21:00:00"/>
  </r>
  <r>
    <x v="1"/>
    <x v="1"/>
    <x v="1"/>
    <x v="24"/>
    <n v="15000"/>
    <n v="1327621"/>
    <d v="2001-06-01T09:46:43"/>
    <s v="NUI Energy Brokers, Inc."/>
    <x v="0"/>
    <x v="0"/>
    <x v="0"/>
    <x v="1"/>
    <s v="US Gas Phy Fwd Firm &lt; or = 1Mo "/>
    <s v="US Gas Phy       TETCO ELA               02-04Jun01      USD/MM"/>
    <n v="5000"/>
    <m/>
    <x v="0"/>
    <x v="1"/>
    <x v="0"/>
    <n v="3.7250000000000001"/>
    <s v="NUIEBJOP"/>
    <s v="SPEREIR"/>
    <s v="ENA-IM NE GULF3"/>
    <x v="8"/>
    <x v="1"/>
    <n v="825480"/>
    <d v="2001-06-02T21:00:00"/>
  </r>
  <r>
    <x v="1"/>
    <x v="1"/>
    <x v="0"/>
    <x v="1"/>
    <n v="310000"/>
    <n v="1327622"/>
    <d v="2001-06-01T09:46:46"/>
    <s v="Mirant Americas Energy Marketing, L.P."/>
    <x v="0"/>
    <x v="0"/>
    <x v="0"/>
    <x v="1"/>
    <s v="US Gas Fin BasisSwap"/>
    <s v="US Gas Basis     EP SanJuan              Jul01           USD/MM"/>
    <m/>
    <n v="10000"/>
    <x v="0"/>
    <x v="1"/>
    <x v="0"/>
    <n v="-0.75"/>
    <s v="sjt00001"/>
    <s v="MSANCH2"/>
    <s v="GD-New-Jr"/>
    <x v="1"/>
    <x v="1"/>
    <s v="VD9655.1"/>
    <d v="2001-07-01T21:00:00"/>
  </r>
  <r>
    <x v="1"/>
    <x v="1"/>
    <x v="1"/>
    <x v="24"/>
    <n v="15000"/>
    <n v="1327623"/>
    <d v="2001-06-01T09:46:48"/>
    <s v="El Paso Merchant Energy, L.P."/>
    <x v="0"/>
    <x v="0"/>
    <x v="0"/>
    <x v="1"/>
    <s v="US Gas Phy Fwd Firm &lt; or = 1Mo "/>
    <s v="US Gas Phy       TETCO M3                02-04Jun01      USD/MM"/>
    <n v="5000"/>
    <m/>
    <x v="0"/>
    <x v="1"/>
    <x v="0"/>
    <n v="4.03"/>
    <s v="EPMELPwlh"/>
    <s v="VPIMENOV"/>
    <s v="ENA-IM ME NEW YORK"/>
    <x v="8"/>
    <x v="1"/>
    <n v="825481"/>
    <d v="2001-06-02T21:00:00"/>
  </r>
  <r>
    <x v="1"/>
    <x v="9"/>
    <x v="0"/>
    <x v="24"/>
    <n v="18000"/>
    <n v="1327624"/>
    <d v="2001-06-01T09:46:50"/>
    <s v="Aquila Energy Marketing Corporation"/>
    <x v="0"/>
    <x v="0"/>
    <x v="0"/>
    <x v="9"/>
    <s v="US Pipeline Capacity NNG (Firm)"/>
    <s v="US PLCapNNG Frm  Demarc29-Jnsvl R+C      02-04Jun01      USD/MM"/>
    <m/>
    <n v="6000"/>
    <x v="0"/>
    <x v="1"/>
    <x v="0"/>
    <n v="0.17"/>
    <s v="TROYBROE"/>
    <s v="JPRITCH"/>
    <s v="NONE"/>
    <x v="9"/>
    <x v="9"/>
    <n v="41156"/>
    <d v="2001-06-02T21:00:00"/>
  </r>
  <r>
    <x v="1"/>
    <x v="1"/>
    <x v="1"/>
    <x v="24"/>
    <n v="30786"/>
    <n v="1327625"/>
    <d v="2001-06-01T09:46:56"/>
    <s v="Unocal Energy Trading, Inc."/>
    <x v="0"/>
    <x v="0"/>
    <x v="0"/>
    <x v="1"/>
    <s v="US Gas Phy Fwd Firm &lt; or = 1Mo "/>
    <s v="US Gas Phy       ANR SE Trans            02-04Jun01      USD/MM"/>
    <n v="10262"/>
    <m/>
    <x v="0"/>
    <x v="1"/>
    <x v="0"/>
    <n v="3.6974999999999998"/>
    <s v="UETINGAS01"/>
    <s v="TDONOHO"/>
    <s v="ENA - IM Central Gulf"/>
    <x v="8"/>
    <x v="1"/>
    <n v="825482"/>
    <d v="2001-06-02T21:00:00"/>
  </r>
  <r>
    <x v="1"/>
    <x v="1"/>
    <x v="0"/>
    <x v="26"/>
    <n v="755000"/>
    <n v="1327626"/>
    <d v="2001-06-01T09:46:57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h1825ps"/>
    <s v="JARNOLD"/>
    <s v="NG-Price"/>
    <x v="1"/>
    <x v="1"/>
    <s v="VD9656.1"/>
    <d v="2001-11-01T00:00:00"/>
  </r>
  <r>
    <x v="1"/>
    <x v="1"/>
    <x v="0"/>
    <x v="1"/>
    <n v="620000"/>
    <n v="1327627"/>
    <d v="2001-06-01T09:46:5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3"/>
    <s v="petverma"/>
    <s v="JARNOLD"/>
    <s v="NG-Price"/>
    <x v="1"/>
    <x v="1"/>
    <s v="VD9657.1"/>
    <d v="2001-07-01T21:00:00"/>
  </r>
  <r>
    <x v="1"/>
    <x v="2"/>
    <x v="1"/>
    <x v="19"/>
    <n v="200"/>
    <n v="1327628"/>
    <d v="2001-06-01T09:47:00"/>
    <s v="Northern Indiana Public Service Company"/>
    <x v="0"/>
    <x v="0"/>
    <x v="0"/>
    <x v="2"/>
    <s v="US East Power Phy Fwd Firm"/>
    <s v="US Pwr Phy Firm  Cinergy Peak            05-08Jun01      USD/MWh"/>
    <m/>
    <n v="50"/>
    <x v="0"/>
    <x v="2"/>
    <x v="0"/>
    <n v="23"/>
    <s v="williamson"/>
    <s v="CDORLAN"/>
    <s v="ST-ECAR"/>
    <x v="7"/>
    <x v="7"/>
    <n v="629567.1"/>
    <d v="2001-06-05T21:00:00"/>
  </r>
  <r>
    <x v="1"/>
    <x v="1"/>
    <x v="1"/>
    <x v="24"/>
    <n v="8148"/>
    <n v="1327629"/>
    <d v="2001-06-01T09:47:01"/>
    <s v="EnergyUSA-TPC Corp."/>
    <x v="0"/>
    <x v="0"/>
    <x v="0"/>
    <x v="1"/>
    <s v="US Gas Phy Fwd Firm &lt; or = 1Mo "/>
    <s v="US Gas Phy       TETCO M3                02-04Jun01      USD/MM"/>
    <m/>
    <n v="2716"/>
    <x v="0"/>
    <x v="1"/>
    <x v="0"/>
    <n v="4.0549999999999997"/>
    <s v="jgriffiths"/>
    <s v="VPIMENOV"/>
    <s v="ENA-IM ME NEW YORK"/>
    <x v="8"/>
    <x v="1"/>
    <n v="825483"/>
    <d v="2001-06-02T21:00:00"/>
  </r>
  <r>
    <x v="1"/>
    <x v="1"/>
    <x v="1"/>
    <x v="24"/>
    <n v="30000"/>
    <n v="1327630"/>
    <d v="2001-06-01T09:47:03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7"/>
    <s v="MIDCONT2"/>
    <s v="TDONOHO"/>
    <s v="ENA - IM Central Gulf"/>
    <x v="8"/>
    <x v="1"/>
    <n v="825484"/>
    <d v="2001-06-02T21:00:00"/>
  </r>
  <r>
    <x v="0"/>
    <x v="0"/>
    <x v="0"/>
    <x v="0"/>
    <n v="20"/>
    <n v="1327631"/>
    <d v="2001-06-01T09:47:0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DANP1202"/>
    <s v="BMARCHAN"/>
    <s v="Enron Metals Trading System"/>
    <x v="0"/>
    <x v="0"/>
    <n v="2164196"/>
    <m/>
  </r>
  <r>
    <x v="1"/>
    <x v="1"/>
    <x v="1"/>
    <x v="24"/>
    <n v="12000"/>
    <n v="1327632"/>
    <d v="2001-06-01T09:47:06"/>
    <s v="Duke Energy Trading and Marketing, L.L.C."/>
    <x v="0"/>
    <x v="0"/>
    <x v="0"/>
    <x v="1"/>
    <s v="US Gas Phy Fwd Firm &lt; or = 1Mo "/>
    <s v="US Gas Phy       Cheyenne Hub            02-04Jun01      USD/MM"/>
    <m/>
    <n v="4000"/>
    <x v="0"/>
    <x v="1"/>
    <x v="0"/>
    <n v="2.52"/>
    <s v="CRAIGDUKE"/>
    <s v="JREITME"/>
    <s v="ENA - IM Denver"/>
    <x v="8"/>
    <x v="1"/>
    <n v="825485"/>
    <d v="2001-06-02T21:00:00"/>
  </r>
  <r>
    <x v="1"/>
    <x v="1"/>
    <x v="1"/>
    <x v="24"/>
    <n v="13449"/>
    <n v="1327633"/>
    <d v="2001-06-01T09:47:08"/>
    <s v="Reliant Energy Services, Inc."/>
    <x v="0"/>
    <x v="0"/>
    <x v="0"/>
    <x v="1"/>
    <s v="US Gas Phy Fwd Firm &lt; or = 1Mo "/>
    <s v="US Gas Phy       PEPL Pool               02-04Jun01      USD/MM"/>
    <m/>
    <n v="4483"/>
    <x v="0"/>
    <x v="1"/>
    <x v="0"/>
    <n v="3.55"/>
    <s v="jeffwelch"/>
    <s v="KSTEVEN"/>
    <s v="ENA-IM Mid Central South"/>
    <x v="8"/>
    <x v="1"/>
    <n v="825486"/>
    <d v="2001-06-02T21:00:00"/>
  </r>
  <r>
    <x v="0"/>
    <x v="0"/>
    <x v="0"/>
    <x v="0"/>
    <n v="19"/>
    <n v="1327634"/>
    <d v="2001-06-01T09:47:10"/>
    <s v="Barclays Bank PLC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jackmanp"/>
    <s v="ATURNER"/>
    <s v="Enron Metals Trading System"/>
    <x v="0"/>
    <x v="0"/>
    <n v="2164198"/>
    <m/>
  </r>
  <r>
    <x v="1"/>
    <x v="1"/>
    <x v="1"/>
    <x v="24"/>
    <n v="15000"/>
    <n v="1327635"/>
    <d v="2001-06-01T09:47:11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jeffwelch"/>
    <s v="KSTEVEN"/>
    <s v="ENA-IM Mid Central South"/>
    <x v="8"/>
    <x v="1"/>
    <n v="825487"/>
    <d v="2001-06-02T21:00:00"/>
  </r>
  <r>
    <x v="1"/>
    <x v="1"/>
    <x v="1"/>
    <x v="24"/>
    <n v="6852"/>
    <n v="1327636"/>
    <d v="2001-06-01T09:47:11"/>
    <s v="Dynegy Marketing and Trade"/>
    <x v="0"/>
    <x v="0"/>
    <x v="0"/>
    <x v="1"/>
    <s v="US Gas Phy Fwd Firm &lt; or = 1Mo "/>
    <s v="US Gas Phy       TETCO M3                02-04Jun01      USD/MM"/>
    <m/>
    <n v="2284"/>
    <x v="0"/>
    <x v="1"/>
    <x v="0"/>
    <n v="4.0549999999999997"/>
    <s v="LITNER01"/>
    <s v="VPIMENOV"/>
    <s v="ENA-IM ME NEW YORK"/>
    <x v="8"/>
    <x v="1"/>
    <n v="825488"/>
    <d v="2001-06-02T21:00:00"/>
  </r>
  <r>
    <x v="1"/>
    <x v="1"/>
    <x v="1"/>
    <x v="24"/>
    <n v="15000"/>
    <n v="1327637"/>
    <d v="2001-06-01T09:47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jeffwelch"/>
    <s v="KSTEVEN"/>
    <s v="ENA-IM Mid Central South"/>
    <x v="8"/>
    <x v="1"/>
    <n v="825489"/>
    <d v="2001-06-02T21:00:00"/>
  </r>
  <r>
    <x v="0"/>
    <x v="1"/>
    <x v="1"/>
    <x v="24"/>
    <n v="30000"/>
    <n v="1327639"/>
    <d v="2001-06-01T09:47:18"/>
    <s v="Coast Energy Canada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ADM74235"/>
    <s v="RWATT"/>
    <s v="EC-IM Canada West"/>
    <x v="8"/>
    <x v="8"/>
    <n v="825490"/>
    <d v="2001-06-01T21:00:00"/>
  </r>
  <r>
    <x v="1"/>
    <x v="1"/>
    <x v="1"/>
    <x v="24"/>
    <n v="15000"/>
    <n v="1327640"/>
    <d v="2001-06-01T09:47:19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collins"/>
    <s v="KSTEVEN"/>
    <s v="ENA-IM Mid Central South"/>
    <x v="8"/>
    <x v="1"/>
    <n v="825491"/>
    <d v="2001-06-02T21:00:00"/>
  </r>
  <r>
    <x v="1"/>
    <x v="1"/>
    <x v="1"/>
    <x v="24"/>
    <n v="15000"/>
    <n v="1327642"/>
    <d v="2001-06-01T09:47:2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bcollins"/>
    <s v="KSTEVEN"/>
    <s v="ENA-IM Mid Central South"/>
    <x v="8"/>
    <x v="1"/>
    <n v="825493"/>
    <d v="2001-06-02T21:00:00"/>
  </r>
  <r>
    <x v="1"/>
    <x v="1"/>
    <x v="1"/>
    <x v="24"/>
    <n v="15000"/>
    <n v="1327641"/>
    <d v="2001-06-01T09:47:22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49999999999999"/>
    <s v="EPMELPjpp"/>
    <s v="JPARKS"/>
    <s v="ENA - IM Katy"/>
    <x v="8"/>
    <x v="1"/>
    <n v="825492"/>
    <d v="2001-06-02T21:00:00"/>
  </r>
  <r>
    <x v="1"/>
    <x v="1"/>
    <x v="1"/>
    <x v="24"/>
    <n v="12000"/>
    <n v="1327643"/>
    <d v="2001-06-01T09:47:25"/>
    <s v="Duke Energy Trading and Marketing, L.L.C."/>
    <x v="0"/>
    <x v="0"/>
    <x v="0"/>
    <x v="1"/>
    <s v="US Gas Phy Fwd Firm &lt; or = 1Mo "/>
    <s v="US Gas Phy       Opal                    02-04Jun01      USD/MM"/>
    <n v="4000"/>
    <m/>
    <x v="0"/>
    <x v="1"/>
    <x v="0"/>
    <n v="2.6"/>
    <s v="CRAIGDUKE"/>
    <s v="SSOUTH"/>
    <s v="ENA - IM West"/>
    <x v="8"/>
    <x v="1"/>
    <n v="825494"/>
    <d v="2001-06-02T21:00:00"/>
  </r>
  <r>
    <x v="1"/>
    <x v="1"/>
    <x v="0"/>
    <x v="1"/>
    <n v="155000"/>
    <n v="1327645"/>
    <d v="2001-06-01T09:47:26"/>
    <s v="Calpine Energy Services, L.P."/>
    <x v="0"/>
    <x v="0"/>
    <x v="0"/>
    <x v="1"/>
    <s v="US Gas Fin BasisSwap"/>
    <s v="US Gas Basis     NGI SoCal               Oct01           USD/MM"/>
    <m/>
    <n v="5000"/>
    <x v="0"/>
    <x v="1"/>
    <x v="0"/>
    <n v="3.29"/>
    <s v="CAMTHOR02"/>
    <s v="KHOLST"/>
    <s v="FT-West"/>
    <x v="1"/>
    <x v="1"/>
    <s v="VD9659.1"/>
    <d v="2001-10-01T21:00:00"/>
  </r>
  <r>
    <x v="1"/>
    <x v="1"/>
    <x v="1"/>
    <x v="24"/>
    <n v="26403"/>
    <n v="1327644"/>
    <d v="2001-06-01T09:47:26"/>
    <s v="MidAmerican Energy Company"/>
    <x v="0"/>
    <x v="0"/>
    <x v="0"/>
    <x v="1"/>
    <s v="US Gas Phy Fwd Firm &lt; or = 1Mo "/>
    <s v="US Gas Phy       NGPL NICOR              02-04Jun01      USD/MM"/>
    <m/>
    <n v="8801"/>
    <x v="0"/>
    <x v="1"/>
    <x v="0"/>
    <n v="3.7961999999999998"/>
    <s v="PEGGIALL"/>
    <s v="PMIMS"/>
    <s v="ENA - IM MKT Central CG"/>
    <x v="8"/>
    <x v="1"/>
    <n v="825495"/>
    <d v="2001-06-02T21:00:00"/>
  </r>
  <r>
    <x v="1"/>
    <x v="1"/>
    <x v="0"/>
    <x v="25"/>
    <n v="307500"/>
    <n v="1327646"/>
    <d v="2001-06-01T09:47:27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149999999999997"/>
    <s v="SHIMAITIS"/>
    <s v="JARNOLD"/>
    <s v="NG-Price"/>
    <x v="1"/>
    <x v="1"/>
    <s v="VD9660.1"/>
    <d v="2001-07-01T00:00:00"/>
  </r>
  <r>
    <x v="1"/>
    <x v="1"/>
    <x v="1"/>
    <x v="24"/>
    <n v="15000"/>
    <n v="1327647"/>
    <d v="2001-06-01T09:47:27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49999999999999"/>
    <s v="bcollins"/>
    <s v="KSTEVEN"/>
    <s v="ENA-IM Mid Central South"/>
    <x v="8"/>
    <x v="1"/>
    <n v="825496"/>
    <d v="2001-06-02T21:00:00"/>
  </r>
  <r>
    <x v="1"/>
    <x v="1"/>
    <x v="0"/>
    <x v="5"/>
    <n v="290000"/>
    <n v="1327649"/>
    <d v="2001-06-01T09:47:3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1"/>
    <s v="aepes222"/>
    <s v="PKEAVEY"/>
    <s v="G-DAILY-EST"/>
    <x v="1"/>
    <x v="1"/>
    <s v="VD9663.1"/>
    <d v="2001-06-02T21:00:00"/>
  </r>
  <r>
    <x v="1"/>
    <x v="1"/>
    <x v="0"/>
    <x v="7"/>
    <n v="150000"/>
    <n v="1327648"/>
    <d v="2001-06-01T09:47:30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4"/>
    <s v="Quekchin"/>
    <s v="KHOLST"/>
    <s v="FT-West"/>
    <x v="1"/>
    <x v="1"/>
    <s v="VD9661.1"/>
    <d v="2001-09-01T21:00:00"/>
  </r>
  <r>
    <x v="0"/>
    <x v="1"/>
    <x v="1"/>
    <x v="1"/>
    <n v="155000"/>
    <n v="1327650"/>
    <d v="2001-06-01T09:47:31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650000000000004"/>
    <s v="elizabeth"/>
    <s v="MCOWAN"/>
    <s v="EC-IM Canada West"/>
    <x v="8"/>
    <x v="8"/>
    <n v="825497"/>
    <d v="2001-07-01T21:00:00"/>
  </r>
  <r>
    <x v="1"/>
    <x v="1"/>
    <x v="0"/>
    <x v="1"/>
    <n v="155000"/>
    <n v="1327651"/>
    <d v="2001-06-01T09:47:32"/>
    <s v="Noble Gas Marketing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DM26578"/>
    <s v="JARNOLD"/>
    <s v="NG-Price"/>
    <x v="1"/>
    <x v="1"/>
    <s v="VD9662.1"/>
    <d v="2001-07-01T21:00:00"/>
  </r>
  <r>
    <x v="0"/>
    <x v="1"/>
    <x v="1"/>
    <x v="0"/>
    <n v="5000"/>
    <n v="1327652"/>
    <d v="2001-06-01T09:47:3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498"/>
    <d v="2001-06-01T21:00:00"/>
  </r>
  <r>
    <x v="1"/>
    <x v="1"/>
    <x v="1"/>
    <x v="24"/>
    <n v="15000"/>
    <n v="1327653"/>
    <d v="2001-06-01T09:47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6274999999999999"/>
    <s v="BIGDADDY"/>
    <s v="KSTEVEN"/>
    <s v="ENA-IM Mid Central South"/>
    <x v="8"/>
    <x v="1"/>
    <n v="825499"/>
    <d v="2001-06-02T21:00:00"/>
  </r>
  <r>
    <x v="1"/>
    <x v="1"/>
    <x v="0"/>
    <x v="1"/>
    <n v="310000"/>
    <n v="1327654"/>
    <d v="2001-06-01T09:47:36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johncasey1"/>
    <s v="JARNOLD"/>
    <s v="NG-Price"/>
    <x v="1"/>
    <x v="1"/>
    <s v="VD9664.1"/>
    <d v="2001-07-01T21:00:00"/>
  </r>
  <r>
    <x v="0"/>
    <x v="1"/>
    <x v="1"/>
    <x v="24"/>
    <n v="30000"/>
    <n v="1327655"/>
    <d v="2001-06-01T09:47:38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450000000000001"/>
    <s v="tsamaska"/>
    <s v="RWATT"/>
    <s v="EC-IM Canada West"/>
    <x v="8"/>
    <x v="8"/>
    <n v="825500"/>
    <d v="2001-06-01T21:00:00"/>
  </r>
  <r>
    <x v="1"/>
    <x v="1"/>
    <x v="0"/>
    <x v="1"/>
    <n v="77500"/>
    <n v="1327656"/>
    <d v="2001-06-01T09:47:39"/>
    <s v="Firm Trading Bridgeline Gas Marketing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ADM84149"/>
    <s v="JARNOLD"/>
    <s v="NG-Price"/>
    <x v="1"/>
    <x v="1"/>
    <s v="VD9665.1"/>
    <d v="2001-07-01T21:00:00"/>
  </r>
  <r>
    <x v="1"/>
    <x v="1"/>
    <x v="1"/>
    <x v="24"/>
    <n v="6000"/>
    <n v="1327657"/>
    <d v="2001-06-01T09:47:40"/>
    <s v="MidAmerican Energy Company"/>
    <x v="0"/>
    <x v="0"/>
    <x v="0"/>
    <x v="1"/>
    <s v="US Gas Phy Fwd Firm &lt; or = 1Mo "/>
    <s v="US Gas Phy       NGPL NICOR              02-04Jun01      USD/MM"/>
    <m/>
    <n v="2000"/>
    <x v="0"/>
    <x v="1"/>
    <x v="0"/>
    <n v="3.7987000000000002"/>
    <s v="PEGGIALL"/>
    <s v="PMIMS"/>
    <s v="ENA - IM MKT Central CG"/>
    <x v="8"/>
    <x v="1"/>
    <n v="825501"/>
    <d v="2001-06-02T21:00:00"/>
  </r>
  <r>
    <x v="0"/>
    <x v="1"/>
    <x v="1"/>
    <x v="24"/>
    <n v="15000"/>
    <n v="1327658"/>
    <d v="2001-06-01T09:47:41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"/>
    <s v="SMITHJAY"/>
    <s v="RWATT"/>
    <s v="EC-IM Canada West"/>
    <x v="8"/>
    <x v="8"/>
    <n v="825502"/>
    <d v="2001-06-01T21:00:00"/>
  </r>
  <r>
    <x v="1"/>
    <x v="1"/>
    <x v="0"/>
    <x v="1"/>
    <n v="77500"/>
    <n v="1327661"/>
    <d v="2001-06-01T09:47:42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66.1"/>
    <d v="2001-07-01T21:00:00"/>
  </r>
  <r>
    <x v="1"/>
    <x v="1"/>
    <x v="1"/>
    <x v="24"/>
    <n v="75000"/>
    <n v="1327659"/>
    <d v="2001-06-01T09:47:42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ADM48146"/>
    <s v="ARING"/>
    <s v="ENA-IM NE GULF1"/>
    <x v="8"/>
    <x v="1"/>
    <n v="825504"/>
    <d v="2001-06-02T21:00:00"/>
  </r>
  <r>
    <x v="1"/>
    <x v="1"/>
    <x v="1"/>
    <x v="24"/>
    <n v="15000"/>
    <n v="1327660"/>
    <d v="2001-06-01T09:47:4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bcollins"/>
    <s v="KSTEVEN"/>
    <s v="ENA-IM Mid Central South"/>
    <x v="8"/>
    <x v="1"/>
    <n v="825503"/>
    <d v="2001-06-02T21:00:00"/>
  </r>
  <r>
    <x v="1"/>
    <x v="1"/>
    <x v="1"/>
    <x v="24"/>
    <n v="30000"/>
    <n v="1327665"/>
    <d v="2001-06-01T09:47:4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8"/>
    <s v="MIDCONT2"/>
    <s v="PMIMS"/>
    <s v="ENA - IM MKT Central CG"/>
    <x v="8"/>
    <x v="1"/>
    <n v="825505"/>
    <d v="2001-06-02T21:00:00"/>
  </r>
  <r>
    <x v="1"/>
    <x v="1"/>
    <x v="0"/>
    <x v="1"/>
    <n v="155000"/>
    <n v="1327666"/>
    <d v="2001-06-01T09:47:50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Schlenkerc"/>
    <s v="JARNOLD"/>
    <s v="NG-Price"/>
    <x v="1"/>
    <x v="1"/>
    <s v="VD9669.1"/>
    <d v="2001-07-01T21:00:00"/>
  </r>
  <r>
    <x v="1"/>
    <x v="1"/>
    <x v="0"/>
    <x v="26"/>
    <n v="755000"/>
    <n v="1327667"/>
    <d v="2001-06-01T09:47:50"/>
    <s v="WPS Energy Services, Inc."/>
    <x v="0"/>
    <x v="0"/>
    <x v="0"/>
    <x v="1"/>
    <s v="US Gas Fin Swap"/>
    <s v="US Gas Swap      Nymex                   Nov01-Mar02     USD/MM"/>
    <m/>
    <n v="5000"/>
    <x v="0"/>
    <x v="1"/>
    <x v="0"/>
    <n v="4.335"/>
    <s v="BISHOP00"/>
    <s v="JARNOLD"/>
    <s v="NG-Price"/>
    <x v="1"/>
    <x v="1"/>
    <s v="VD9668.1"/>
    <d v="2001-11-01T00:00:00"/>
  </r>
  <r>
    <x v="1"/>
    <x v="1"/>
    <x v="1"/>
    <x v="24"/>
    <n v="3000"/>
    <n v="1327668"/>
    <d v="2001-06-01T09:47:52"/>
    <s v="Cook Inlet Energy Supply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8037000000000001"/>
    <s v="MIDCONT1"/>
    <s v="PMIMS"/>
    <s v="ENA - IM MKT Central CG"/>
    <x v="8"/>
    <x v="1"/>
    <n v="825506"/>
    <d v="2001-06-02T21:00:00"/>
  </r>
  <r>
    <x v="1"/>
    <x v="4"/>
    <x v="0"/>
    <x v="0"/>
    <n v="50000"/>
    <n v="1327669"/>
    <d v="2001-06-01T09:47:5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rsrsrsrs"/>
    <s v="GWHALLE"/>
    <s v="WTI-GW-NXC2"/>
    <x v="5"/>
    <x v="1"/>
    <n v="111814"/>
    <d v="2001-07-01T00:00:00"/>
  </r>
  <r>
    <x v="1"/>
    <x v="1"/>
    <x v="1"/>
    <x v="24"/>
    <n v="15000"/>
    <n v="1327670"/>
    <d v="2001-06-01T09:47:54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07"/>
    <d v="2001-06-02T21:00:00"/>
  </r>
  <r>
    <x v="1"/>
    <x v="1"/>
    <x v="0"/>
    <x v="1"/>
    <n v="77500"/>
    <n v="1327672"/>
    <d v="2001-06-01T09:48:01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71.1"/>
    <d v="2001-07-01T21:00:00"/>
  </r>
  <r>
    <x v="1"/>
    <x v="1"/>
    <x v="0"/>
    <x v="1"/>
    <n v="387500"/>
    <n v="1327673"/>
    <d v="2001-06-01T09:48:04"/>
    <s v="Aquila Risk Management Corporation"/>
    <x v="0"/>
    <x v="0"/>
    <x v="0"/>
    <x v="1"/>
    <s v="US Gas Fin Swap"/>
    <s v="US Gas Swap      Nymex                   Jul01           USD/MM"/>
    <m/>
    <n v="12500"/>
    <x v="0"/>
    <x v="1"/>
    <x v="0"/>
    <n v="3.9350000000000001"/>
    <s v="AQUILA1002"/>
    <s v="JARNOLD"/>
    <s v="NG-Price"/>
    <x v="1"/>
    <x v="1"/>
    <s v="VD9672.1"/>
    <d v="2001-07-01T21:00:00"/>
  </r>
  <r>
    <x v="1"/>
    <x v="1"/>
    <x v="1"/>
    <x v="24"/>
    <n v="5520"/>
    <n v="1327674"/>
    <d v="2001-06-01T09:48:05"/>
    <s v="Colonial Energy Inc."/>
    <x v="0"/>
    <x v="0"/>
    <x v="0"/>
    <x v="1"/>
    <s v="US Gas Phy Fwd Firm &lt; or = 1Mo "/>
    <s v="US Gas Phy       Transco St.65           02-04Jun01      USD/MM"/>
    <m/>
    <n v="1840"/>
    <x v="0"/>
    <x v="1"/>
    <x v="0"/>
    <n v="3.8149999999999999"/>
    <s v="VABLAISE"/>
    <s v="ARING"/>
    <s v="ENA-IM NE GULF1"/>
    <x v="8"/>
    <x v="1"/>
    <n v="825510"/>
    <d v="2001-06-02T21:00:00"/>
  </r>
  <r>
    <x v="0"/>
    <x v="1"/>
    <x v="1"/>
    <x v="0"/>
    <n v="5000"/>
    <n v="1327675"/>
    <d v="2001-06-01T09:48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511"/>
    <d v="2001-06-01T21:00:00"/>
  </r>
  <r>
    <x v="1"/>
    <x v="1"/>
    <x v="0"/>
    <x v="1"/>
    <n v="3100"/>
    <n v="1327676"/>
    <d v="2001-06-01T09:48:09"/>
    <s v="Virginia Power Energy Marketing, Inc."/>
    <x v="0"/>
    <x v="0"/>
    <x v="0"/>
    <x v="1"/>
    <s v="US Gas Fin Opt Call"/>
    <s v="US Gas Fin Opt   NYMEX        EC4.0      Jul01           USD/MM-L"/>
    <m/>
    <n v="100"/>
    <x v="0"/>
    <x v="13"/>
    <x v="0"/>
    <n v="0.215"/>
    <s v="JOHNNYMAC"/>
    <s v="MMAGGI"/>
    <s v="NG EXOTIC"/>
    <x v="1"/>
    <x v="1"/>
    <s v="VD9673.1"/>
    <d v="2001-07-01T00:00:00"/>
  </r>
  <r>
    <x v="1"/>
    <x v="1"/>
    <x v="0"/>
    <x v="1"/>
    <n v="155000"/>
    <n v="1327678"/>
    <d v="2001-06-01T09:48:15"/>
    <s v="Tenaska Marketing Ventures"/>
    <x v="0"/>
    <x v="0"/>
    <x v="0"/>
    <x v="1"/>
    <s v="US Gas Fin Swap"/>
    <s v="US Gas Swap      Nymex                   Jul01           USD/MM"/>
    <m/>
    <n v="5000"/>
    <x v="0"/>
    <x v="1"/>
    <x v="0"/>
    <n v="3.94"/>
    <s v="TMVCRV01"/>
    <s v="JARNOLD"/>
    <s v="NG-Price"/>
    <x v="1"/>
    <x v="1"/>
    <s v="VD9676.1"/>
    <d v="2001-07-01T21:00:00"/>
  </r>
  <r>
    <x v="1"/>
    <x v="1"/>
    <x v="0"/>
    <x v="5"/>
    <n v="145000"/>
    <n v="1327679"/>
    <d v="2001-06-01T09:48:16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149999999999999"/>
    <s v="jimgoetz"/>
    <s v="PKEAVEY"/>
    <s v="G-DAILY-EST"/>
    <x v="1"/>
    <x v="1"/>
    <s v="VD9677.1"/>
    <d v="2001-06-02T21:00:00"/>
  </r>
  <r>
    <x v="1"/>
    <x v="1"/>
    <x v="1"/>
    <x v="24"/>
    <n v="75000"/>
    <n v="1327681"/>
    <d v="2001-06-01T09:48:20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8"/>
    <s v="aepes215"/>
    <s v="ARING"/>
    <s v="ENA-IM NE GULF1"/>
    <x v="8"/>
    <x v="1"/>
    <n v="825512"/>
    <d v="2001-06-02T21:00:00"/>
  </r>
  <r>
    <x v="0"/>
    <x v="0"/>
    <x v="0"/>
    <x v="0"/>
    <n v="20"/>
    <n v="1327682"/>
    <d v="2001-06-01T09:48:21"/>
    <s v="Engelhard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62411"/>
    <s v="BMARCHAN"/>
    <s v="Enron Metals Trading System"/>
    <x v="0"/>
    <x v="0"/>
    <n v="2164205"/>
    <m/>
  </r>
  <r>
    <x v="1"/>
    <x v="1"/>
    <x v="1"/>
    <x v="24"/>
    <n v="288"/>
    <n v="1327683"/>
    <d v="2001-06-01T09:48:21"/>
    <s v="Dynegy Marketing and Trade"/>
    <x v="0"/>
    <x v="0"/>
    <x v="0"/>
    <x v="1"/>
    <s v="US Gas Phy Fwd Firm &lt; or = 1Mo "/>
    <s v="US Gas Phy       HeHub                   02-04Jun01      USD/MM"/>
    <n v="96"/>
    <m/>
    <x v="0"/>
    <x v="1"/>
    <x v="0"/>
    <n v="3.7850000000000001"/>
    <s v="FMORGAN1"/>
    <s v="ARING"/>
    <s v="ENA-IM NE GULF1"/>
    <x v="8"/>
    <x v="1"/>
    <n v="825513"/>
    <d v="2001-06-02T21:00:00"/>
  </r>
  <r>
    <x v="1"/>
    <x v="1"/>
    <x v="1"/>
    <x v="24"/>
    <n v="27000"/>
    <n v="1327684"/>
    <d v="2001-06-01T09:48:22"/>
    <s v="OGE Energy Resources, Inc."/>
    <x v="0"/>
    <x v="0"/>
    <x v="0"/>
    <x v="1"/>
    <s v="US Gas Phy Fwd Firm &lt; or = 1Mo "/>
    <s v="US Gas Phy       NGPL NICOR              02-04Jun01      USD/MM"/>
    <n v="9000"/>
    <m/>
    <x v="0"/>
    <x v="1"/>
    <x v="0"/>
    <n v="3.8187000000000002"/>
    <s v="annesley"/>
    <s v="PMIMS"/>
    <s v="ENA - IM MKT Central CG"/>
    <x v="8"/>
    <x v="1"/>
    <n v="825514"/>
    <d v="2001-06-02T21:00:00"/>
  </r>
  <r>
    <x v="1"/>
    <x v="1"/>
    <x v="0"/>
    <x v="5"/>
    <n v="435000"/>
    <n v="1327685"/>
    <d v="2001-06-01T09:48:24"/>
    <s v="Reliant Energy Services, Inc."/>
    <x v="0"/>
    <x v="0"/>
    <x v="0"/>
    <x v="1"/>
    <s v="US Gas Fin Swap"/>
    <s v="US Gas Daily     HSC                     02-30Jun01      USD/MM"/>
    <m/>
    <n v="15000"/>
    <x v="0"/>
    <x v="1"/>
    <x v="0"/>
    <n v="3.85"/>
    <s v="bdiemer1"/>
    <s v="EBASS"/>
    <s v="FT-Texas"/>
    <x v="1"/>
    <x v="1"/>
    <s v="VD9678.1"/>
    <d v="2001-06-02T21:00:00"/>
  </r>
  <r>
    <x v="1"/>
    <x v="1"/>
    <x v="0"/>
    <x v="1"/>
    <n v="620000"/>
    <n v="1327686"/>
    <d v="2001-06-01T09:48:25"/>
    <s v="Coral Energy Holding L.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bhofman99"/>
    <s v="JARNOLD"/>
    <s v="NG-Price"/>
    <x v="1"/>
    <x v="1"/>
    <s v="VD9679.1"/>
    <d v="2001-07-01T21:00:00"/>
  </r>
  <r>
    <x v="1"/>
    <x v="1"/>
    <x v="1"/>
    <x v="24"/>
    <n v="38667"/>
    <n v="1327687"/>
    <d v="2001-06-01T09:48:26"/>
    <s v="AEP Energy Services, Inc."/>
    <x v="0"/>
    <x v="0"/>
    <x v="0"/>
    <x v="1"/>
    <s v="US Gas Phy Fwd Firm &lt; or = 1Mo "/>
    <s v="US Gas Phy       Mich Con                02-04Jun01      USD/MM"/>
    <n v="12889"/>
    <m/>
    <x v="0"/>
    <x v="1"/>
    <x v="0"/>
    <n v="3.9750000000000001"/>
    <s v="aepes206"/>
    <s v="JWILLI13"/>
    <s v="ENA - IM Mkt Central MICH"/>
    <x v="8"/>
    <x v="1"/>
    <n v="825515"/>
    <d v="2001-06-02T21:00:00"/>
  </r>
  <r>
    <x v="1"/>
    <x v="1"/>
    <x v="1"/>
    <x v="24"/>
    <n v="15000"/>
    <n v="1327689"/>
    <d v="2001-06-01T09:48:31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7"/>
    <s v="benharner"/>
    <s v="JWILLI13"/>
    <s v="ENA - IM Mkt Central MICH"/>
    <x v="8"/>
    <x v="1"/>
    <n v="825516"/>
    <d v="2001-06-02T21:00:00"/>
  </r>
  <r>
    <x v="1"/>
    <x v="4"/>
    <x v="0"/>
    <x v="0"/>
    <n v="50000"/>
    <n v="1327688"/>
    <d v="2001-06-01T09:4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6"/>
    <d v="2001-07-01T00:00:00"/>
  </r>
  <r>
    <x v="1"/>
    <x v="2"/>
    <x v="1"/>
    <x v="11"/>
    <n v="250"/>
    <n v="1327690"/>
    <d v="2001-06-01T09:48:32"/>
    <s v="NRG Power Marketing Inc."/>
    <x v="0"/>
    <x v="0"/>
    <x v="0"/>
    <x v="2"/>
    <s v="US East Power Phy Fwd Firm"/>
    <s v="US Pwr Phy Firm  NEPOOL Peak             11-15Jun01      USD/MWh"/>
    <m/>
    <n v="50"/>
    <x v="0"/>
    <x v="2"/>
    <x v="0"/>
    <n v="45.5"/>
    <s v="Mikepavo"/>
    <s v="PBRODER"/>
    <s v="ST-New England"/>
    <x v="7"/>
    <x v="7"/>
    <n v="629570.1"/>
    <d v="2001-06-11T21:00:00"/>
  </r>
  <r>
    <x v="1"/>
    <x v="1"/>
    <x v="1"/>
    <x v="24"/>
    <n v="15000"/>
    <n v="1327692"/>
    <d v="2001-06-01T09:48:34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1"/>
    <s v="LAURABATES"/>
    <s v="TDONOHO"/>
    <s v="ENA - IM Central Gulf"/>
    <x v="8"/>
    <x v="1"/>
    <n v="825517"/>
    <d v="2001-06-02T21:00:00"/>
  </r>
  <r>
    <x v="1"/>
    <x v="1"/>
    <x v="1"/>
    <x v="24"/>
    <n v="3000"/>
    <n v="1327693"/>
    <d v="2001-06-01T09:48:36"/>
    <s v="OGE Energy Resources, Inc."/>
    <x v="0"/>
    <x v="0"/>
    <x v="0"/>
    <x v="1"/>
    <s v="US Gas Phy Fwd Firm &lt; or = 1Mo "/>
    <s v="US Gas Phy       NGPL NICOR              02-04Jun01      USD/MM"/>
    <n v="1000"/>
    <m/>
    <x v="0"/>
    <x v="1"/>
    <x v="0"/>
    <n v="3.8174999999999999"/>
    <s v="annesley"/>
    <s v="PMIMS"/>
    <s v="ENA - IM MKT Central CG"/>
    <x v="8"/>
    <x v="1"/>
    <n v="825518"/>
    <d v="2001-06-02T21:00:00"/>
  </r>
  <r>
    <x v="1"/>
    <x v="1"/>
    <x v="0"/>
    <x v="5"/>
    <n v="145000"/>
    <n v="1327695"/>
    <d v="2001-06-01T09:48:37"/>
    <s v="Reliant Energy Services, Inc.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bdiemer1"/>
    <s v="PKEAVEY"/>
    <s v="G-DAILY-EST"/>
    <x v="1"/>
    <x v="1"/>
    <s v="VD9681.1"/>
    <d v="2001-06-02T21:00:00"/>
  </r>
  <r>
    <x v="1"/>
    <x v="1"/>
    <x v="1"/>
    <x v="24"/>
    <n v="15000"/>
    <n v="1327694"/>
    <d v="2001-06-01T09:48:37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4.085"/>
    <s v="pces5038"/>
    <s v="VPIMENOV"/>
    <s v="ENA-IM ME NEW YORK"/>
    <x v="8"/>
    <x v="1"/>
    <n v="825519"/>
    <d v="2001-06-02T21:00:00"/>
  </r>
  <r>
    <x v="0"/>
    <x v="0"/>
    <x v="0"/>
    <x v="0"/>
    <n v="15"/>
    <n v="1327697"/>
    <d v="2001-06-01T09:48:47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ADM67150"/>
    <s v="BMARCHAN"/>
    <s v="Enron Metals Trading System"/>
    <x v="0"/>
    <x v="0"/>
    <n v="2164209"/>
    <m/>
  </r>
  <r>
    <x v="1"/>
    <x v="1"/>
    <x v="1"/>
    <x v="24"/>
    <n v="27000"/>
    <n v="1327698"/>
    <d v="2001-06-01T09:48:52"/>
    <s v="Dynegy Marketing and Trade"/>
    <x v="0"/>
    <x v="0"/>
    <x v="0"/>
    <x v="1"/>
    <s v="US Gas Phy Fwd Firm &lt; or = 1Mo "/>
    <s v="US Gas Phy       ANR SE Trans            02-04Jun01      USD/MM"/>
    <m/>
    <n v="9000"/>
    <x v="0"/>
    <x v="1"/>
    <x v="0"/>
    <n v="3.7250000000000001"/>
    <s v="MCCARTHY"/>
    <s v="TDONOHO"/>
    <s v="ENA - IM Central Gulf"/>
    <x v="8"/>
    <x v="1"/>
    <n v="825520"/>
    <d v="2001-06-02T21:00:00"/>
  </r>
  <r>
    <x v="1"/>
    <x v="1"/>
    <x v="0"/>
    <x v="5"/>
    <n v="145000"/>
    <n v="1327700"/>
    <d v="2001-06-01T09:48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683.1"/>
    <d v="2001-06-02T21:00:00"/>
  </r>
  <r>
    <x v="1"/>
    <x v="1"/>
    <x v="1"/>
    <x v="24"/>
    <n v="15000"/>
    <n v="1327699"/>
    <d v="2001-06-01T09:48:54"/>
    <s v="Mirant Americas Energy Marketing, L.P."/>
    <x v="0"/>
    <x v="0"/>
    <x v="0"/>
    <x v="1"/>
    <s v="US Gas Phy Fwd Firm &lt; or = 1Mo "/>
    <s v="US Gas Phy       TETCO ELA               02-04Jun01      USD/MM"/>
    <n v="5000"/>
    <m/>
    <x v="0"/>
    <x v="1"/>
    <x v="0"/>
    <n v="3.7549999999999999"/>
    <s v="csanders01"/>
    <s v="SPEREIR"/>
    <s v="ENA-IM NE GULF3"/>
    <x v="8"/>
    <x v="1"/>
    <n v="825522"/>
    <d v="2001-06-02T21:00:00"/>
  </r>
  <r>
    <x v="1"/>
    <x v="1"/>
    <x v="1"/>
    <x v="24"/>
    <n v="15000"/>
    <n v="1327701"/>
    <d v="2001-06-01T09:48:5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13"/>
    <s v="aepes224"/>
    <s v="VPIMENOV"/>
    <s v="ENA-IM ME NEW YORK"/>
    <x v="8"/>
    <x v="1"/>
    <n v="825521"/>
    <d v="2001-06-02T21:00:00"/>
  </r>
  <r>
    <x v="1"/>
    <x v="1"/>
    <x v="1"/>
    <x v="24"/>
    <n v="15000"/>
    <n v="1327702"/>
    <d v="2001-06-01T09:48:5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23"/>
    <d v="2001-06-02T21:00:00"/>
  </r>
  <r>
    <x v="0"/>
    <x v="0"/>
    <x v="0"/>
    <x v="0"/>
    <n v="18"/>
    <n v="1327704"/>
    <d v="2001-06-01T09:49:01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70"/>
    <s v="pridielrp"/>
    <s v="BMARCHAN"/>
    <s v="Enron Metals Trading System"/>
    <x v="0"/>
    <x v="0"/>
    <n v="2164212"/>
    <m/>
  </r>
  <r>
    <x v="1"/>
    <x v="1"/>
    <x v="1"/>
    <x v="24"/>
    <n v="15000"/>
    <n v="1327705"/>
    <d v="2001-06-01T09:49:08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3"/>
    <s v="LAURABATES"/>
    <s v="TDONOHO"/>
    <s v="ENA - IM Central Gulf"/>
    <x v="8"/>
    <x v="1"/>
    <n v="825524"/>
    <d v="2001-06-02T21:00:00"/>
  </r>
  <r>
    <x v="1"/>
    <x v="1"/>
    <x v="1"/>
    <x v="24"/>
    <n v="15000"/>
    <n v="1327707"/>
    <d v="2001-06-01T09:49:16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"/>
    <s v="aepes201"/>
    <s v="TDONOHO"/>
    <s v="ENA - IM Central Gulf"/>
    <x v="8"/>
    <x v="1"/>
    <n v="825525"/>
    <d v="2001-06-02T21:00:00"/>
  </r>
  <r>
    <x v="1"/>
    <x v="1"/>
    <x v="1"/>
    <x v="24"/>
    <n v="15000"/>
    <n v="1327708"/>
    <d v="2001-06-01T09:49:17"/>
    <s v="Mirant Americas Energy Marketing, L.P.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kt00001"/>
    <s v="PMIMS"/>
    <s v="ENA - IM MKT Central CG"/>
    <x v="8"/>
    <x v="1"/>
    <n v="825526"/>
    <d v="2001-06-02T21:00:00"/>
  </r>
  <r>
    <x v="1"/>
    <x v="1"/>
    <x v="1"/>
    <x v="24"/>
    <n v="15000"/>
    <n v="1327709"/>
    <d v="2001-06-01T09:49:20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49999999999999"/>
    <s v="aepes201"/>
    <s v="TDONOHO"/>
    <s v="ENA - IM Central Gulf"/>
    <x v="8"/>
    <x v="1"/>
    <n v="825527"/>
    <d v="2001-06-02T21:00:00"/>
  </r>
  <r>
    <x v="1"/>
    <x v="1"/>
    <x v="1"/>
    <x v="24"/>
    <n v="75000"/>
    <n v="1327710"/>
    <d v="2001-06-01T09:49:20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8"/>
    <s v="ADM48146"/>
    <s v="ARING"/>
    <s v="ENA-IM NE GULF1"/>
    <x v="8"/>
    <x v="1"/>
    <n v="825528"/>
    <d v="2001-06-02T21:00:00"/>
  </r>
  <r>
    <x v="1"/>
    <x v="1"/>
    <x v="0"/>
    <x v="25"/>
    <n v="1230000"/>
    <n v="1327713"/>
    <d v="2001-06-01T09:49:24"/>
    <s v="BP Corporation North America Inc."/>
    <x v="0"/>
    <x v="0"/>
    <x v="0"/>
    <x v="1"/>
    <s v="US Gas Fin BasisSwap"/>
    <s v="US Gas Basis     EP Permian              Jul-Oct01       USD/MM"/>
    <m/>
    <n v="10000"/>
    <x v="0"/>
    <x v="1"/>
    <x v="0"/>
    <n v="-2.2499999999999999E-2"/>
    <s v="giordano"/>
    <s v="EBASS"/>
    <s v="FT-Texas"/>
    <x v="1"/>
    <x v="1"/>
    <s v="VD9686.1"/>
    <d v="2001-07-01T00:00:00"/>
  </r>
  <r>
    <x v="1"/>
    <x v="1"/>
    <x v="1"/>
    <x v="24"/>
    <n v="15000"/>
    <n v="1327712"/>
    <d v="2001-06-01T09:49:24"/>
    <s v="Cargill Energy, a division of Cargill, Incorporated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MCPHERSON"/>
    <s v="PMIMS"/>
    <s v="ENA - IM MKT Central CG"/>
    <x v="8"/>
    <x v="1"/>
    <n v="825529"/>
    <d v="2001-06-02T21:00:00"/>
  </r>
  <r>
    <x v="1"/>
    <x v="1"/>
    <x v="0"/>
    <x v="1"/>
    <n v="77500"/>
    <n v="1327714"/>
    <d v="2001-06-01T09:49:28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4"/>
    <s v="rkc00001"/>
    <s v="JARNOLD"/>
    <s v="NG-Price"/>
    <x v="1"/>
    <x v="1"/>
    <s v="VD9688.1"/>
    <d v="2001-07-01T21:00:00"/>
  </r>
  <r>
    <x v="1"/>
    <x v="1"/>
    <x v="0"/>
    <x v="5"/>
    <n v="290000"/>
    <n v="1327715"/>
    <d v="2001-06-01T09:49:31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2"/>
    <s v="bdiemer1"/>
    <s v="PKEAVEY"/>
    <s v="G-DAILY-EST"/>
    <x v="1"/>
    <x v="1"/>
    <s v="VD9689.1"/>
    <d v="2001-06-02T21:00:00"/>
  </r>
  <r>
    <x v="1"/>
    <x v="1"/>
    <x v="0"/>
    <x v="1"/>
    <n v="155000"/>
    <n v="1327716"/>
    <d v="2001-06-01T09:49:33"/>
    <s v="Firm Trading Bridgeline Gas Marketing"/>
    <x v="0"/>
    <x v="0"/>
    <x v="0"/>
    <x v="1"/>
    <s v="US Gas Fin Swap"/>
    <s v="US Gas Swap      Nymex                   Jul01           USD/MM"/>
    <m/>
    <n v="5000"/>
    <x v="0"/>
    <x v="1"/>
    <x v="0"/>
    <n v="3.94"/>
    <s v="ADM84149"/>
    <s v="JARNOLD"/>
    <s v="NG-Price"/>
    <x v="1"/>
    <x v="1"/>
    <s v="VD9691.1"/>
    <d v="2001-07-01T21:00:00"/>
  </r>
  <r>
    <x v="1"/>
    <x v="1"/>
    <x v="0"/>
    <x v="25"/>
    <n v="1230000"/>
    <n v="1327718"/>
    <d v="2001-06-01T09:49:34"/>
    <s v="BP Corporation North America Inc."/>
    <x v="0"/>
    <x v="0"/>
    <x v="0"/>
    <x v="1"/>
    <s v="US Gas Fin BasisSwap"/>
    <s v="US Gas Basis     Waha                    Jul-Oct01       USD/MM"/>
    <m/>
    <n v="10000"/>
    <x v="0"/>
    <x v="1"/>
    <x v="0"/>
    <n v="-2.5000000000000001E-2"/>
    <s v="Hasouandre"/>
    <s v="EBASS"/>
    <s v="FT-Texas"/>
    <x v="1"/>
    <x v="1"/>
    <s v="VD9690.1"/>
    <d v="2001-07-01T10:30:00"/>
  </r>
  <r>
    <x v="1"/>
    <x v="1"/>
    <x v="1"/>
    <x v="24"/>
    <n v="15000"/>
    <n v="1327717"/>
    <d v="2001-06-01T09:49:3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6025"/>
    <s v="schwalbach"/>
    <s v="KSTEVEN"/>
    <s v="ENA-IM Mid Central South"/>
    <x v="8"/>
    <x v="1"/>
    <n v="825531"/>
    <d v="2001-06-02T21:00:00"/>
  </r>
  <r>
    <x v="1"/>
    <x v="1"/>
    <x v="0"/>
    <x v="1"/>
    <n v="155000"/>
    <n v="1327719"/>
    <d v="2001-06-01T09:49:36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4"/>
    <s v="kdiamond"/>
    <s v="JARNOLD"/>
    <s v="NG-Price"/>
    <x v="1"/>
    <x v="1"/>
    <s v="VD9694.1"/>
    <d v="2001-07-01T21:00:00"/>
  </r>
  <r>
    <x v="1"/>
    <x v="1"/>
    <x v="0"/>
    <x v="5"/>
    <n v="290000"/>
    <n v="1327720"/>
    <d v="2001-06-01T09:49:38"/>
    <s v="Mirant Americas Energy Marketing, L.P."/>
    <x v="0"/>
    <x v="0"/>
    <x v="0"/>
    <x v="1"/>
    <s v="US Gas Fin Swap"/>
    <s v="US Gas Daily     HHub                    02-30Jun01      USD/MM"/>
    <m/>
    <n v="10000"/>
    <x v="0"/>
    <x v="1"/>
    <x v="0"/>
    <n v="3.8250000000000002"/>
    <s v="jfh00001"/>
    <s v="PKEAVEY"/>
    <s v="G-DAILY-EST"/>
    <x v="1"/>
    <x v="1"/>
    <s v="VD9693.1"/>
    <d v="2001-06-02T21:00:00"/>
  </r>
  <r>
    <x v="1"/>
    <x v="1"/>
    <x v="1"/>
    <x v="24"/>
    <n v="15000"/>
    <n v="1327721"/>
    <d v="2001-06-01T09:49:39"/>
    <s v="Texaco Natural Gas Inc."/>
    <x v="0"/>
    <x v="0"/>
    <x v="0"/>
    <x v="1"/>
    <s v="US Gas Phy Fwd Firm &lt; or = 1Mo "/>
    <s v="US Gas Phy       HeHub                   02-04Jun01      USD/MM"/>
    <n v="5000"/>
    <m/>
    <x v="0"/>
    <x v="1"/>
    <x v="0"/>
    <n v="3.79"/>
    <s v="STEPHENSJE"/>
    <s v="ARING"/>
    <s v="ENA-IM NE GULF1"/>
    <x v="8"/>
    <x v="1"/>
    <n v="825532"/>
    <d v="2001-06-02T21:00:00"/>
  </r>
  <r>
    <x v="1"/>
    <x v="1"/>
    <x v="0"/>
    <x v="1"/>
    <n v="155000"/>
    <n v="1327723"/>
    <d v="2001-06-01T09:49:40"/>
    <s v="Texaco Natural Gas Inc."/>
    <x v="0"/>
    <x v="0"/>
    <x v="0"/>
    <x v="1"/>
    <s v="US Gas Fin BasisSwap"/>
    <s v="US Gas Basis     NWPL RkyMtn             Jul01           USD/MM"/>
    <n v="5000"/>
    <m/>
    <x v="0"/>
    <x v="1"/>
    <x v="0"/>
    <n v="-1.27"/>
    <s v="PATTILLO"/>
    <s v="FERMIS"/>
    <s v="FT - North West"/>
    <x v="1"/>
    <x v="1"/>
    <s v="VD9695.1"/>
    <d v="2001-07-01T21:00:00"/>
  </r>
  <r>
    <x v="0"/>
    <x v="0"/>
    <x v="0"/>
    <x v="0"/>
    <n v="6"/>
    <n v="1327722"/>
    <d v="2001-06-01T09:49:40"/>
    <s v="Carr Futures, Inc"/>
    <x v="0"/>
    <x v="0"/>
    <x v="0"/>
    <x v="0"/>
    <s v="Zinc LME Registered Contract"/>
    <s v="Zinc LME Reg.    Contract                3 Month         USD/mt-L"/>
    <n v="6"/>
    <m/>
    <x v="0"/>
    <x v="0"/>
    <x v="0"/>
    <n v="934"/>
    <s v="merkouris"/>
    <s v="ATURNER"/>
    <s v="Enron Metals Trading System"/>
    <x v="0"/>
    <x v="0"/>
    <n v="2164216"/>
    <m/>
  </r>
  <r>
    <x v="1"/>
    <x v="1"/>
    <x v="1"/>
    <x v="24"/>
    <n v="17661"/>
    <n v="1327724"/>
    <d v="2001-06-01T09:49:45"/>
    <s v="Dynegy Marketing and Trade"/>
    <x v="0"/>
    <x v="0"/>
    <x v="0"/>
    <x v="1"/>
    <s v="US Gas Phy Fwd Firm &lt; or = 1Mo "/>
    <s v="US Gas Phy       Consumers Pwr           02-04Jun01      USD/MM"/>
    <n v="5887"/>
    <m/>
    <x v="0"/>
    <x v="1"/>
    <x v="0"/>
    <n v="3.9350000000000001"/>
    <s v="MAXFIELD"/>
    <s v="JWILLI13"/>
    <s v="ENA - IM Mkt Central MICH"/>
    <x v="8"/>
    <x v="1"/>
    <n v="825533"/>
    <d v="2001-06-02T21:00:00"/>
  </r>
  <r>
    <x v="1"/>
    <x v="1"/>
    <x v="1"/>
    <x v="24"/>
    <n v="15000"/>
    <n v="1327731"/>
    <d v="2001-06-01T09:49:53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775000000000001"/>
    <s v="schwalbach"/>
    <s v="KSTEVEN"/>
    <s v="ENA-IM Mid Central South"/>
    <x v="8"/>
    <x v="1"/>
    <n v="825534"/>
    <d v="2001-06-02T21:00:00"/>
  </r>
  <r>
    <x v="1"/>
    <x v="1"/>
    <x v="1"/>
    <x v="24"/>
    <n v="15000"/>
    <n v="1327732"/>
    <d v="2001-06-01T09:49:54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Kearbyka"/>
    <s v="KSTEVEN"/>
    <s v="ENA-IM Mid Central South"/>
    <x v="8"/>
    <x v="1"/>
    <n v="825535"/>
    <d v="2001-06-02T21:00:00"/>
  </r>
  <r>
    <x v="1"/>
    <x v="1"/>
    <x v="1"/>
    <x v="24"/>
    <n v="9240"/>
    <n v="1327733"/>
    <d v="2001-06-01T09:49:57"/>
    <s v="Aquila Energy Marketing Corporation"/>
    <x v="0"/>
    <x v="0"/>
    <x v="0"/>
    <x v="1"/>
    <s v="US Gas Phy Fwd Firm &lt; or = 1Mo "/>
    <s v="US Gas Phy       Mich Con                02-04Jun01      USD/MM"/>
    <n v="3080"/>
    <m/>
    <x v="0"/>
    <x v="1"/>
    <x v="0"/>
    <n v="3.9750000000000001"/>
    <s v="BIGDADDY"/>
    <s v="JWILLI13"/>
    <s v="ENA - IM Mkt Central MICH"/>
    <x v="8"/>
    <x v="1"/>
    <n v="825536"/>
    <d v="2001-06-02T21:00:00"/>
  </r>
  <r>
    <x v="1"/>
    <x v="1"/>
    <x v="1"/>
    <x v="24"/>
    <n v="15000"/>
    <n v="1327734"/>
    <d v="2001-06-01T09:49:57"/>
    <s v="TXU Energy Trading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412000000000002"/>
    <s v="txuetctmb"/>
    <s v="PMIMS"/>
    <s v="ENA - IM MKT Central CG"/>
    <x v="8"/>
    <x v="1"/>
    <n v="825538"/>
    <d v="2001-06-02T21:00:00"/>
  </r>
  <r>
    <x v="1"/>
    <x v="1"/>
    <x v="1"/>
    <x v="24"/>
    <n v="75000"/>
    <n v="1327735"/>
    <d v="2001-06-01T09:49:57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949999999999999"/>
    <s v="STANHORTON"/>
    <s v="ARING"/>
    <s v="ENA-IM NE GULF1"/>
    <x v="8"/>
    <x v="1"/>
    <n v="825537"/>
    <d v="2001-06-02T21:00:00"/>
  </r>
  <r>
    <x v="1"/>
    <x v="1"/>
    <x v="0"/>
    <x v="5"/>
    <n v="290000"/>
    <n v="1327736"/>
    <d v="2001-06-01T09:49:59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2"/>
    <s v="WARNERTODD"/>
    <s v="PKEAVEY"/>
    <s v="G-DAILY-EST"/>
    <x v="1"/>
    <x v="1"/>
    <s v="VD9701.1"/>
    <d v="2001-06-02T21:00:00"/>
  </r>
  <r>
    <x v="1"/>
    <x v="1"/>
    <x v="1"/>
    <x v="24"/>
    <n v="30000"/>
    <n v="1327737"/>
    <d v="2001-06-01T09:50:00"/>
    <s v="Duke Energy Trading and Marketing, L.L.C."/>
    <x v="0"/>
    <x v="0"/>
    <x v="0"/>
    <x v="1"/>
    <s v="US Gas Phy Fwd Firm &lt; or = 1Mo "/>
    <s v="US Gas Phy       TCO Pool                02-04Jun01      USD/MM"/>
    <n v="10000"/>
    <m/>
    <x v="0"/>
    <x v="1"/>
    <x v="0"/>
    <n v="3.92"/>
    <s v="JRHEARNE"/>
    <s v="JHODGE2"/>
    <s v="ENA-IM ME TCO"/>
    <x v="8"/>
    <x v="1"/>
    <n v="825539"/>
    <d v="2001-06-02T21:00:00"/>
  </r>
  <r>
    <x v="1"/>
    <x v="1"/>
    <x v="1"/>
    <x v="24"/>
    <n v="6333"/>
    <n v="1327739"/>
    <d v="2001-06-01T09:50:05"/>
    <s v="AEP Energy Services, Inc."/>
    <x v="0"/>
    <x v="0"/>
    <x v="0"/>
    <x v="1"/>
    <s v="US Gas Phy Fwd Firm &lt; or = 1Mo "/>
    <s v="US Gas Phy       Mich Con                02-04Jun01      USD/MM"/>
    <n v="2111"/>
    <m/>
    <x v="0"/>
    <x v="1"/>
    <x v="0"/>
    <n v="3.9750000000000001"/>
    <s v="aepes206"/>
    <s v="JWILLI13"/>
    <s v="ENA - IM Mkt Central MICH"/>
    <x v="8"/>
    <x v="1"/>
    <n v="825540"/>
    <d v="2001-06-02T21:00:00"/>
  </r>
  <r>
    <x v="1"/>
    <x v="1"/>
    <x v="0"/>
    <x v="1"/>
    <n v="232500"/>
    <n v="1327740"/>
    <d v="2001-06-01T09:50:07"/>
    <s v="Idacorp Energy Solutions, L.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basspro1"/>
    <s v="JARNOLD"/>
    <s v="NG-Price"/>
    <x v="1"/>
    <x v="1"/>
    <s v="VD9703.1"/>
    <d v="2001-07-01T21:00:00"/>
  </r>
  <r>
    <x v="1"/>
    <x v="1"/>
    <x v="0"/>
    <x v="15"/>
    <n v="1825000"/>
    <n v="1327742"/>
    <d v="2001-06-01T09:50:1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704.1"/>
    <d v="2002-01-01T21:00:00"/>
  </r>
  <r>
    <x v="1"/>
    <x v="1"/>
    <x v="0"/>
    <x v="5"/>
    <n v="290000"/>
    <n v="1327744"/>
    <d v="2001-06-01T09:50:17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kurtgibson"/>
    <s v="PKEAVEY"/>
    <s v="G-DAILY-EST"/>
    <x v="1"/>
    <x v="1"/>
    <s v="VD9706.1"/>
    <d v="2001-06-02T21:00:00"/>
  </r>
  <r>
    <x v="1"/>
    <x v="1"/>
    <x v="1"/>
    <x v="24"/>
    <n v="30000"/>
    <n v="1327743"/>
    <d v="2001-06-01T09:50:17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7"/>
    <s v="stephenj"/>
    <s v="ARING"/>
    <s v="ENA-IM NE GULF1"/>
    <x v="8"/>
    <x v="1"/>
    <n v="825541"/>
    <d v="2001-06-02T21:00:00"/>
  </r>
  <r>
    <x v="1"/>
    <x v="1"/>
    <x v="0"/>
    <x v="5"/>
    <n v="145000"/>
    <n v="1327745"/>
    <d v="2001-06-01T09:50:19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D9707.1"/>
    <d v="2001-06-02T21:00:00"/>
  </r>
  <r>
    <x v="0"/>
    <x v="1"/>
    <x v="1"/>
    <x v="1"/>
    <n v="155000"/>
    <n v="1327746"/>
    <d v="2001-06-01T09:50:21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542"/>
    <d v="2001-07-01T21:00:00"/>
  </r>
  <r>
    <x v="1"/>
    <x v="1"/>
    <x v="1"/>
    <x v="24"/>
    <n v="30000"/>
    <n v="1327747"/>
    <d v="2001-06-01T09:50:2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62000000000001"/>
    <s v="benharner"/>
    <s v="PMIMS"/>
    <s v="ENA - IM MKT Central CG"/>
    <x v="8"/>
    <x v="1"/>
    <n v="825543"/>
    <d v="2001-06-02T21:00:00"/>
  </r>
  <r>
    <x v="1"/>
    <x v="1"/>
    <x v="0"/>
    <x v="5"/>
    <n v="145000"/>
    <n v="1327748"/>
    <d v="2001-06-01T09:50:23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81"/>
    <s v="Basskevin"/>
    <s v="PKEAVEY"/>
    <s v="G-DAILY-EST"/>
    <x v="1"/>
    <x v="1"/>
    <s v="VD9708.1"/>
    <d v="2001-06-02T21:00:00"/>
  </r>
  <r>
    <x v="1"/>
    <x v="1"/>
    <x v="1"/>
    <x v="24"/>
    <n v="15000"/>
    <n v="1327749"/>
    <d v="2001-06-01T09:50:27"/>
    <s v="Unocal Energy Trad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UETINGAS01"/>
    <s v="TDONOHO"/>
    <s v="ENA - IM Central Gulf"/>
    <x v="8"/>
    <x v="1"/>
    <n v="825544"/>
    <d v="2001-06-02T21:00:00"/>
  </r>
  <r>
    <x v="1"/>
    <x v="1"/>
    <x v="1"/>
    <x v="24"/>
    <n v="15000"/>
    <n v="1327750"/>
    <d v="2001-06-01T09:50:2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cscharton"/>
    <s v="KSTEVEN"/>
    <s v="ENA-IM Mid Central South"/>
    <x v="8"/>
    <x v="1"/>
    <n v="825545"/>
    <d v="2001-06-02T21:00:00"/>
  </r>
  <r>
    <x v="1"/>
    <x v="1"/>
    <x v="1"/>
    <x v="24"/>
    <n v="30000"/>
    <n v="1327752"/>
    <d v="2001-06-01T09:50:3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50000000000002"/>
    <s v="BIGDADDY"/>
    <s v="PMIMS"/>
    <s v="ENA - IM MKT Central CG"/>
    <x v="8"/>
    <x v="1"/>
    <n v="825546"/>
    <d v="2001-06-02T21:00:00"/>
  </r>
  <r>
    <x v="1"/>
    <x v="1"/>
    <x v="1"/>
    <x v="24"/>
    <n v="15000"/>
    <n v="1327753"/>
    <d v="2001-06-01T09:50:33"/>
    <s v="MidAmerican Energy Company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PEGGIALL"/>
    <s v="TDONOHO"/>
    <s v="ENA - IM Central Gulf"/>
    <x v="8"/>
    <x v="1"/>
    <n v="825547"/>
    <d v="2001-06-02T21:00:00"/>
  </r>
  <r>
    <x v="1"/>
    <x v="1"/>
    <x v="1"/>
    <x v="24"/>
    <n v="30000"/>
    <n v="1327754"/>
    <d v="2001-06-01T09:50:33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TONYT003"/>
    <s v="SPEREIR"/>
    <s v="ENA-IM NE GULF2"/>
    <x v="8"/>
    <x v="1"/>
    <n v="825548"/>
    <d v="2001-06-02T21:00:00"/>
  </r>
  <r>
    <x v="1"/>
    <x v="1"/>
    <x v="1"/>
    <x v="24"/>
    <n v="30000"/>
    <n v="1327755"/>
    <d v="2001-06-01T09:50:37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PEGGIALL"/>
    <s v="PMIMS"/>
    <s v="ENA - IM MKT Central CG"/>
    <x v="8"/>
    <x v="1"/>
    <n v="825549"/>
    <d v="2001-06-02T21:00:00"/>
  </r>
  <r>
    <x v="1"/>
    <x v="1"/>
    <x v="1"/>
    <x v="24"/>
    <n v="15000"/>
    <n v="1327756"/>
    <d v="2001-06-01T09:50:38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TMVMAM01"/>
    <s v="KSTEVEN"/>
    <s v="ENA-IM Mid Central South"/>
    <x v="8"/>
    <x v="1"/>
    <n v="825550"/>
    <d v="2001-06-02T21:00:00"/>
  </r>
  <r>
    <x v="0"/>
    <x v="0"/>
    <x v="0"/>
    <x v="0"/>
    <n v="19"/>
    <n v="1327757"/>
    <d v="2001-06-01T09:50:47"/>
    <s v="Prudential Bache International Limited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BARRYGERSH"/>
    <s v="ATURNER"/>
    <s v="Enron Metals Trading System"/>
    <x v="0"/>
    <x v="0"/>
    <n v="2164222"/>
    <m/>
  </r>
  <r>
    <x v="1"/>
    <x v="1"/>
    <x v="1"/>
    <x v="24"/>
    <n v="2403"/>
    <n v="1327758"/>
    <d v="2001-06-01T09:50:54"/>
    <s v="MidAmerican Energy Company"/>
    <x v="0"/>
    <x v="0"/>
    <x v="0"/>
    <x v="1"/>
    <s v="US Gas Phy Fwd Firm &lt; or = 1Mo "/>
    <s v="US Gas Phy       NGPL NICOR              02-04Jun01      USD/MM"/>
    <n v="801"/>
    <m/>
    <x v="0"/>
    <x v="1"/>
    <x v="0"/>
    <n v="3.8424999999999998"/>
    <s v="PEGGIALL"/>
    <s v="PMIMS"/>
    <s v="ENA - IM MKT Central CG"/>
    <x v="8"/>
    <x v="1"/>
    <n v="825551"/>
    <d v="2001-06-02T21:00:00"/>
  </r>
  <r>
    <x v="1"/>
    <x v="1"/>
    <x v="0"/>
    <x v="1"/>
    <n v="310000"/>
    <n v="1327759"/>
    <d v="2001-06-01T09:50:55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shawnmaz"/>
    <s v="JARNOLD"/>
    <s v="NG-Price"/>
    <x v="1"/>
    <x v="1"/>
    <s v="VD9709.1"/>
    <d v="2001-07-01T21:00:00"/>
  </r>
  <r>
    <x v="1"/>
    <x v="1"/>
    <x v="1"/>
    <x v="24"/>
    <n v="15000"/>
    <n v="1327761"/>
    <d v="2001-06-01T09:51:04"/>
    <s v="Anadarko Energy Services Company"/>
    <x v="0"/>
    <x v="0"/>
    <x v="0"/>
    <x v="1"/>
    <s v="US Gas Phy Fwd Firm &lt; or = 1Mo "/>
    <s v="US Gas Phy       ANR SE Gath             02-04Jun01      USD/MM"/>
    <n v="5000"/>
    <m/>
    <x v="0"/>
    <x v="1"/>
    <x v="0"/>
    <n v="3.75"/>
    <s v="ADM36335"/>
    <s v="TDONOHO"/>
    <s v="ENA - IM Central Gulf"/>
    <x v="8"/>
    <x v="1"/>
    <n v="825552"/>
    <d v="2001-06-02T21:00:00"/>
  </r>
  <r>
    <x v="1"/>
    <x v="1"/>
    <x v="0"/>
    <x v="1"/>
    <n v="155000"/>
    <n v="1327762"/>
    <d v="2001-06-01T09:51:05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ADM46266"/>
    <s v="JARNOLD"/>
    <s v="NG-Price"/>
    <x v="1"/>
    <x v="1"/>
    <s v="VD9711.1"/>
    <d v="2001-07-01T21:00:00"/>
  </r>
  <r>
    <x v="1"/>
    <x v="1"/>
    <x v="1"/>
    <x v="24"/>
    <n v="27597"/>
    <n v="1327763"/>
    <d v="2001-06-01T09:51:11"/>
    <s v="Aquila Energy Marketing Corporation"/>
    <x v="0"/>
    <x v="0"/>
    <x v="0"/>
    <x v="1"/>
    <s v="US Gas Phy Fwd Firm &lt; or = 1Mo "/>
    <s v="US Gas Phy       NGPL NICOR              02-04Jun01      USD/MM"/>
    <n v="9199"/>
    <m/>
    <x v="0"/>
    <x v="1"/>
    <x v="0"/>
    <n v="3.84"/>
    <s v="BIGDADDY"/>
    <s v="PMIMS"/>
    <s v="ENA - IM MKT Central CG"/>
    <x v="8"/>
    <x v="1"/>
    <n v="825553"/>
    <d v="2001-06-02T21:00:00"/>
  </r>
  <r>
    <x v="1"/>
    <x v="1"/>
    <x v="1"/>
    <x v="24"/>
    <n v="30000"/>
    <n v="1327764"/>
    <d v="2001-06-01T09:51:14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386999999999998"/>
    <s v="BIGDADDY"/>
    <s v="PMIMS"/>
    <s v="ENA - IM MKT Central CG"/>
    <x v="8"/>
    <x v="1"/>
    <n v="825554"/>
    <d v="2001-06-02T21:00:00"/>
  </r>
  <r>
    <x v="1"/>
    <x v="1"/>
    <x v="1"/>
    <x v="24"/>
    <n v="30000"/>
    <n v="1327766"/>
    <d v="2001-06-01T09:51:2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77"/>
    <s v="MIDCONT2"/>
    <s v="TDONOHO"/>
    <s v="ENA - IM Central Gulf"/>
    <x v="8"/>
    <x v="1"/>
    <n v="825555"/>
    <d v="2001-06-02T21:00:00"/>
  </r>
  <r>
    <x v="1"/>
    <x v="1"/>
    <x v="1"/>
    <x v="24"/>
    <n v="15000"/>
    <n v="1327767"/>
    <d v="2001-06-01T09:51:2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849999999999999"/>
    <s v="aepes206"/>
    <s v="JWILLI13"/>
    <s v="ENA - IM Mkt Central MICH"/>
    <x v="8"/>
    <x v="1"/>
    <n v="825556"/>
    <d v="2001-06-02T21:00:00"/>
  </r>
  <r>
    <x v="0"/>
    <x v="0"/>
    <x v="0"/>
    <x v="0"/>
    <n v="20"/>
    <n v="1327768"/>
    <d v="2001-06-01T09:51:2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ornstar"/>
    <s v="BMARCHAN"/>
    <s v="Enron Metals Trading System"/>
    <x v="0"/>
    <x v="0"/>
    <n v="2164226"/>
    <m/>
  </r>
  <r>
    <x v="1"/>
    <x v="1"/>
    <x v="0"/>
    <x v="5"/>
    <n v="290000"/>
    <n v="1327769"/>
    <d v="2001-06-01T09:51:30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"/>
    <s v="WARNERTODD"/>
    <s v="PKEAVEY"/>
    <s v="G-DAILY-EST"/>
    <x v="1"/>
    <x v="1"/>
    <s v="VD9713.1"/>
    <d v="2001-06-02T21:00:00"/>
  </r>
  <r>
    <x v="1"/>
    <x v="4"/>
    <x v="0"/>
    <x v="0"/>
    <n v="50000"/>
    <n v="1327770"/>
    <d v="2001-06-01T09:51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rsrsrsrs"/>
    <s v="GWHALLE"/>
    <s v="WTI-GW-NXC2"/>
    <x v="5"/>
    <x v="1"/>
    <n v="111818"/>
    <d v="2001-07-01T00:00:00"/>
  </r>
  <r>
    <x v="0"/>
    <x v="0"/>
    <x v="0"/>
    <x v="0"/>
    <n v="20"/>
    <n v="1327772"/>
    <d v="2001-06-01T09:51:37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ADM52993"/>
    <s v="BMARCHAN"/>
    <s v="Enron Metals Trading System"/>
    <x v="0"/>
    <x v="0"/>
    <n v="2164228"/>
    <m/>
  </r>
  <r>
    <x v="1"/>
    <x v="1"/>
    <x v="1"/>
    <x v="24"/>
    <n v="15000"/>
    <n v="1327773"/>
    <d v="2001-06-01T09:51:38"/>
    <s v="El Paso Merchant Energy, L.P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EPMELPbp"/>
    <s v="TDONOHO"/>
    <s v="ENA - IM Central Gulf"/>
    <x v="8"/>
    <x v="1"/>
    <n v="825557"/>
    <d v="2001-06-02T21:00:00"/>
  </r>
  <r>
    <x v="1"/>
    <x v="1"/>
    <x v="1"/>
    <x v="24"/>
    <n v="12000"/>
    <n v="1327774"/>
    <d v="2001-06-01T09:51:39"/>
    <s v="Tenaska Marketing Ventures"/>
    <x v="0"/>
    <x v="0"/>
    <x v="0"/>
    <x v="1"/>
    <s v="US Gas Phy Fwd Firm &lt; or = 1Mo "/>
    <s v="US Gas Phy       Harper                  02-04Jun01      USD/MM"/>
    <n v="4000"/>
    <m/>
    <x v="0"/>
    <x v="1"/>
    <x v="0"/>
    <n v="3.74"/>
    <s v="TMVTMD02"/>
    <s v="JWILLI13"/>
    <s v="ENA-IM Mid Central North"/>
    <x v="8"/>
    <x v="1"/>
    <n v="825558"/>
    <d v="2001-06-02T21:00:00"/>
  </r>
  <r>
    <x v="1"/>
    <x v="1"/>
    <x v="0"/>
    <x v="15"/>
    <n v="1825000"/>
    <n v="1327777"/>
    <d v="2001-06-01T09:51:44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D9717.1"/>
    <d v="2002-01-01T21:00:00"/>
  </r>
  <r>
    <x v="1"/>
    <x v="1"/>
    <x v="1"/>
    <x v="24"/>
    <n v="30000"/>
    <n v="1327778"/>
    <d v="2001-06-01T09:51:4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"/>
    <s v="benharner"/>
    <s v="PMIMS"/>
    <s v="ENA - IM MKT Central CG"/>
    <x v="8"/>
    <x v="1"/>
    <n v="825560"/>
    <d v="2001-06-02T21:00:00"/>
  </r>
  <r>
    <x v="0"/>
    <x v="0"/>
    <x v="0"/>
    <x v="0"/>
    <n v="20"/>
    <n v="1327779"/>
    <d v="2001-06-01T09:51:51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64230"/>
    <m/>
  </r>
  <r>
    <x v="1"/>
    <x v="1"/>
    <x v="0"/>
    <x v="15"/>
    <n v="1825000"/>
    <n v="1327780"/>
    <d v="2001-06-01T09:51:58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"/>
    <s v="MMETTERS"/>
    <s v="JARNOLD"/>
    <s v="NG-Price"/>
    <x v="1"/>
    <x v="1"/>
    <s v="VD9718.1"/>
    <d v="2002-01-01T21:00:00"/>
  </r>
  <r>
    <x v="1"/>
    <x v="1"/>
    <x v="0"/>
    <x v="5"/>
    <n v="290000"/>
    <n v="1327781"/>
    <d v="2001-06-01T09:52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"/>
    <s v="aepes222"/>
    <s v="PKEAVEY"/>
    <s v="G-DAILY-EST"/>
    <x v="1"/>
    <x v="1"/>
    <s v="VD9719.1"/>
    <d v="2001-06-02T21:00:00"/>
  </r>
  <r>
    <x v="1"/>
    <x v="1"/>
    <x v="1"/>
    <x v="24"/>
    <n v="9852"/>
    <n v="1327782"/>
    <d v="2001-06-01T09:52:03"/>
    <s v="Mirant Americas Energy Marketing, L.P."/>
    <x v="0"/>
    <x v="0"/>
    <x v="0"/>
    <x v="1"/>
    <s v="US Gas Phy Fwd Firm &lt; or = 1Mo "/>
    <s v="US Gas Phy       NGPL NICOR              02-04Jun01      USD/MM"/>
    <n v="3284"/>
    <m/>
    <x v="0"/>
    <x v="1"/>
    <x v="0"/>
    <n v="3.8386999999999998"/>
    <s v="dkt00001"/>
    <s v="PMIMS"/>
    <s v="ENA - IM MKT Central CG"/>
    <x v="8"/>
    <x v="1"/>
    <n v="825563"/>
    <d v="2001-06-02T21:00:00"/>
  </r>
  <r>
    <x v="1"/>
    <x v="4"/>
    <x v="0"/>
    <x v="0"/>
    <n v="50000"/>
    <n v="1327783"/>
    <d v="2001-06-01T09:5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rsrsrsrs"/>
    <s v="GWHALLE"/>
    <s v="WTI-GW-NXC2"/>
    <x v="5"/>
    <x v="1"/>
    <n v="111819"/>
    <d v="2001-07-01T00:00:00"/>
  </r>
  <r>
    <x v="0"/>
    <x v="0"/>
    <x v="0"/>
    <x v="0"/>
    <n v="20"/>
    <n v="1327785"/>
    <d v="2001-06-01T09:52:1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234"/>
    <m/>
  </r>
  <r>
    <x v="1"/>
    <x v="1"/>
    <x v="1"/>
    <x v="24"/>
    <n v="30000"/>
    <n v="1327784"/>
    <d v="2001-06-01T09:52:10"/>
    <s v="Noble Gas Marketing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dealjunkie"/>
    <s v="SPEREIR"/>
    <s v="ENA-IM NE GULF2"/>
    <x v="8"/>
    <x v="1"/>
    <n v="825564"/>
    <d v="2001-06-02T21:00:00"/>
  </r>
  <r>
    <x v="1"/>
    <x v="1"/>
    <x v="1"/>
    <x v="24"/>
    <n v="13050"/>
    <n v="1327787"/>
    <d v="2001-06-01T09:52:23"/>
    <s v="CoEnergy Trading Company"/>
    <x v="0"/>
    <x v="0"/>
    <x v="0"/>
    <x v="1"/>
    <s v="US Gas Phy Fwd Firm &lt; or = 1Mo "/>
    <s v="US Gas Phy       Mich Con                02-04Jun01      USD/MM"/>
    <m/>
    <n v="4350"/>
    <x v="0"/>
    <x v="1"/>
    <x v="0"/>
    <n v="3.9950000000000001"/>
    <s v="FEDEWA123"/>
    <s v="JWILLI13"/>
    <s v="ENA - IM Mkt Central MICH"/>
    <x v="8"/>
    <x v="1"/>
    <n v="825565"/>
    <d v="2001-06-02T21:00:00"/>
  </r>
  <r>
    <x v="1"/>
    <x v="1"/>
    <x v="1"/>
    <x v="24"/>
    <n v="15000"/>
    <n v="1327786"/>
    <d v="2001-06-01T09:52:23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850000000000001"/>
    <s v="csaponaro1"/>
    <s v="ARING"/>
    <s v="ENA-IM NE GULF1"/>
    <x v="8"/>
    <x v="1"/>
    <n v="825566"/>
    <d v="2001-06-02T21:00:00"/>
  </r>
  <r>
    <x v="0"/>
    <x v="0"/>
    <x v="0"/>
    <x v="0"/>
    <n v="5"/>
    <n v="1327788"/>
    <d v="2001-06-01T09:52:24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70"/>
    <s v="merkouris"/>
    <s v="BMARCHAN"/>
    <s v="Enron Metals Trading System"/>
    <x v="0"/>
    <x v="0"/>
    <n v="2164236"/>
    <m/>
  </r>
  <r>
    <x v="1"/>
    <x v="1"/>
    <x v="1"/>
    <x v="24"/>
    <n v="15000"/>
    <n v="1327791"/>
    <d v="2001-06-01T09:52:48"/>
    <s v="Western Gas Resour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7549999999999999"/>
    <s v="JHTRAMEL"/>
    <s v="SNEAL"/>
    <s v="ENA-IM NE GULF4"/>
    <x v="8"/>
    <x v="1"/>
    <n v="825567"/>
    <d v="2001-06-02T21:00:00"/>
  </r>
  <r>
    <x v="1"/>
    <x v="1"/>
    <x v="1"/>
    <x v="24"/>
    <n v="60000"/>
    <n v="1327793"/>
    <d v="2001-06-01T09:52:50"/>
    <s v="AEP Energy Services,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8"/>
    <s v="aepes215"/>
    <s v="ARING"/>
    <s v="ENA-IM NE GULF1"/>
    <x v="8"/>
    <x v="1"/>
    <n v="825569"/>
    <d v="2001-06-02T21:00:00"/>
  </r>
  <r>
    <x v="1"/>
    <x v="1"/>
    <x v="0"/>
    <x v="1"/>
    <n v="310000"/>
    <n v="1327794"/>
    <d v="2001-06-01T09:52:52"/>
    <s v="Hess Energy Trading Company LLC"/>
    <x v="0"/>
    <x v="0"/>
    <x v="0"/>
    <x v="1"/>
    <s v="US Gas Fin Swap"/>
    <s v="US Gas Swap      Nymex                   Jul01           USD/MM"/>
    <m/>
    <n v="10000"/>
    <x v="0"/>
    <x v="1"/>
    <x v="0"/>
    <n v="3.92"/>
    <s v="MICWHITE"/>
    <s v="JARNOLD"/>
    <s v="NG-Price"/>
    <x v="1"/>
    <x v="1"/>
    <s v="VD9724.1"/>
    <d v="2001-07-01T21:00:00"/>
  </r>
  <r>
    <x v="1"/>
    <x v="1"/>
    <x v="1"/>
    <x v="24"/>
    <n v="624"/>
    <n v="1327795"/>
    <d v="2001-06-01T09:52:53"/>
    <s v="Texaco Natural Gas Inc."/>
    <x v="0"/>
    <x v="0"/>
    <x v="0"/>
    <x v="1"/>
    <s v="US Gas Phy Fwd Firm &lt; or = 1Mo "/>
    <s v="US Gas Phy       Trunkline ELA           02-04Jun01      USD/MM"/>
    <m/>
    <n v="208"/>
    <x v="0"/>
    <x v="1"/>
    <x v="0"/>
    <n v="3.79"/>
    <s v="STEPHENSJE"/>
    <s v="TDONOHO"/>
    <s v="ENA - IM Central Gulf"/>
    <x v="8"/>
    <x v="1"/>
    <n v="825570"/>
    <d v="2001-06-02T21:00:00"/>
  </r>
  <r>
    <x v="1"/>
    <x v="1"/>
    <x v="1"/>
    <x v="24"/>
    <n v="75000"/>
    <n v="1327796"/>
    <d v="2001-06-01T09:52:5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aepes215"/>
    <s v="ARING"/>
    <s v="ENA-IM NE GULF1"/>
    <x v="8"/>
    <x v="1"/>
    <n v="825571"/>
    <d v="2001-06-02T21:00:00"/>
  </r>
  <r>
    <x v="0"/>
    <x v="0"/>
    <x v="0"/>
    <x v="0"/>
    <n v="4"/>
    <n v="1327797"/>
    <d v="2001-06-01T09:52:55"/>
    <s v="Lenmore Inc"/>
    <x v="0"/>
    <x v="0"/>
    <x v="0"/>
    <x v="0"/>
    <s v="Aluminum LME Registered Contract"/>
    <s v="Al LME Reg.      Contract                20Jun01         USD/mt-L"/>
    <m/>
    <n v="4"/>
    <x v="0"/>
    <x v="0"/>
    <x v="0"/>
    <n v="1495.25"/>
    <s v="ADM74404"/>
    <s v="BMARCHAN"/>
    <s v="Enron Metals Trading System"/>
    <x v="0"/>
    <x v="0"/>
    <n v="2164238"/>
    <d v="2001-06-20T00:00:00"/>
  </r>
  <r>
    <x v="0"/>
    <x v="1"/>
    <x v="1"/>
    <x v="24"/>
    <n v="30000"/>
    <n v="1327798"/>
    <d v="2001-06-01T09:52:5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ngeerds01"/>
    <s v="RWATT"/>
    <s v="EC-IM Canada West"/>
    <x v="8"/>
    <x v="8"/>
    <n v="825572"/>
    <d v="2001-06-01T21:00:00"/>
  </r>
  <r>
    <x v="1"/>
    <x v="1"/>
    <x v="0"/>
    <x v="1"/>
    <n v="77500"/>
    <n v="1327799"/>
    <d v="2001-06-01T09:52:58"/>
    <s v="Idacorp Energy Solutions, L.P."/>
    <x v="0"/>
    <x v="0"/>
    <x v="0"/>
    <x v="1"/>
    <s v="US Gas Fin Swap"/>
    <s v="US Gas Swap      Nymex                   Jul01           USD/MM"/>
    <m/>
    <n v="2500"/>
    <x v="0"/>
    <x v="1"/>
    <x v="0"/>
    <n v="3.92"/>
    <s v="basspro1"/>
    <s v="JARNOLD"/>
    <s v="NG-Price"/>
    <x v="1"/>
    <x v="1"/>
    <s v="VD9726.1"/>
    <d v="2001-07-01T21:00:00"/>
  </r>
  <r>
    <x v="1"/>
    <x v="1"/>
    <x v="1"/>
    <x v="24"/>
    <n v="6063"/>
    <n v="1327800"/>
    <d v="2001-06-01T09:53:04"/>
    <s v="Anadarko Energy Services Company"/>
    <x v="0"/>
    <x v="0"/>
    <x v="0"/>
    <x v="1"/>
    <s v="US Gas Phy Fwd Firm &lt; or = 1Mo "/>
    <s v="US Gas Phy       ANR SE Gath             02-04Jun01      USD/MM"/>
    <n v="2021"/>
    <m/>
    <x v="0"/>
    <x v="1"/>
    <x v="0"/>
    <n v="3.7475000000000001"/>
    <s v="ADM36335"/>
    <s v="TDONOHO"/>
    <s v="ENA - IM Central Gulf"/>
    <x v="8"/>
    <x v="1"/>
    <n v="825574"/>
    <d v="2001-06-02T21:00:00"/>
  </r>
  <r>
    <x v="1"/>
    <x v="1"/>
    <x v="1"/>
    <x v="5"/>
    <n v="290000"/>
    <n v="1327801"/>
    <d v="2001-06-01T09:53:05"/>
    <s v="Enron Energy Services, Inc."/>
    <x v="0"/>
    <x v="0"/>
    <x v="0"/>
    <x v="1"/>
    <s v="US Gas Phy Fwd Firm &lt; or = 1Mo "/>
    <s v="US Gas Phy       TCO Pool                02-30Jun01      USD/MM"/>
    <m/>
    <n v="10000"/>
    <x v="0"/>
    <x v="1"/>
    <x v="0"/>
    <n v="3.9649999999999999"/>
    <s v="MDRISCOLL"/>
    <s v="JHODGE2"/>
    <s v="ENA-IM ME TCO"/>
    <x v="8"/>
    <x v="1"/>
    <n v="825575"/>
    <d v="2001-06-02T21:00:00"/>
  </r>
  <r>
    <x v="1"/>
    <x v="1"/>
    <x v="0"/>
    <x v="1"/>
    <n v="155000"/>
    <n v="1327803"/>
    <d v="2001-06-01T09:53:09"/>
    <s v="Conectiv Energy Supply, Inc."/>
    <x v="0"/>
    <x v="0"/>
    <x v="0"/>
    <x v="1"/>
    <s v="US Gas Fin Swap"/>
    <s v="US Gas Swap      Nymex                   Jul01           USD/MM"/>
    <m/>
    <n v="5000"/>
    <x v="0"/>
    <x v="1"/>
    <x v="0"/>
    <n v="3.92"/>
    <s v="bradhoese2"/>
    <s v="JARNOLD"/>
    <s v="NG-Price"/>
    <x v="1"/>
    <x v="1"/>
    <s v="VD9728.1"/>
    <d v="2001-07-01T21:00:00"/>
  </r>
  <r>
    <x v="1"/>
    <x v="1"/>
    <x v="0"/>
    <x v="1"/>
    <n v="77500"/>
    <n v="1327804"/>
    <d v="2001-06-01T09:53:12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29.1"/>
    <d v="2001-07-01T21:00:00"/>
  </r>
  <r>
    <x v="1"/>
    <x v="4"/>
    <x v="0"/>
    <x v="0"/>
    <n v="50000"/>
    <n v="1327805"/>
    <d v="2001-06-01T09:53:1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823"/>
    <d v="2001-07-01T00:00:00"/>
  </r>
  <r>
    <x v="1"/>
    <x v="1"/>
    <x v="0"/>
    <x v="15"/>
    <n v="1825000"/>
    <n v="1327806"/>
    <d v="2001-06-01T09:5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31.1"/>
    <d v="2002-01-01T21:00:00"/>
  </r>
  <r>
    <x v="1"/>
    <x v="2"/>
    <x v="1"/>
    <x v="8"/>
    <n v="4600"/>
    <n v="1327808"/>
    <d v="2001-06-01T09:53:27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577.1"/>
    <d v="2001-10-01T14:12:00"/>
  </r>
  <r>
    <x v="1"/>
    <x v="1"/>
    <x v="1"/>
    <x v="24"/>
    <n v="15000"/>
    <n v="1327807"/>
    <d v="2001-06-01T09:53:27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mikepowers"/>
    <s v="TDONOHO"/>
    <s v="ENA - IM Central Gulf"/>
    <x v="8"/>
    <x v="1"/>
    <n v="825576"/>
    <d v="2001-06-02T21:00:00"/>
  </r>
  <r>
    <x v="1"/>
    <x v="1"/>
    <x v="1"/>
    <x v="24"/>
    <n v="15000"/>
    <n v="1327810"/>
    <d v="2001-06-01T09:53:31"/>
    <s v="Cargill Energy, a division of Cargill, Incorporated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DMCPHERSON"/>
    <s v="PMIMS"/>
    <s v="ENA - IM MKT Central CG"/>
    <x v="8"/>
    <x v="1"/>
    <n v="825578"/>
    <d v="2001-06-02T21:00:00"/>
  </r>
  <r>
    <x v="1"/>
    <x v="1"/>
    <x v="1"/>
    <x v="24"/>
    <n v="15000"/>
    <n v="1327809"/>
    <d v="2001-06-01T09:53:31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450000000000001"/>
    <s v="johnlewis"/>
    <s v="SPEREIR"/>
    <s v="ENA-IM NE GULF2"/>
    <x v="8"/>
    <x v="1"/>
    <n v="825577"/>
    <d v="2001-06-02T21:00:00"/>
  </r>
  <r>
    <x v="1"/>
    <x v="1"/>
    <x v="1"/>
    <x v="24"/>
    <n v="14427"/>
    <n v="1327811"/>
    <d v="2001-06-01T09:53:37"/>
    <s v="Dynegy Marketing and Trade"/>
    <x v="0"/>
    <x v="0"/>
    <x v="0"/>
    <x v="1"/>
    <s v="US Gas Phy Fwd Firm &lt; or = 1Mo "/>
    <s v="US Gas Phy       Mich Con                02-04Jun01      USD/MM"/>
    <n v="4809"/>
    <m/>
    <x v="0"/>
    <x v="1"/>
    <x v="0"/>
    <n v="3.98"/>
    <s v="MAXFIELD"/>
    <s v="JWILLI13"/>
    <s v="ENA - IM Mkt Central MICH"/>
    <x v="8"/>
    <x v="1"/>
    <n v="825579"/>
    <d v="2001-06-02T21:00:00"/>
  </r>
  <r>
    <x v="1"/>
    <x v="1"/>
    <x v="1"/>
    <x v="24"/>
    <n v="15000"/>
    <n v="1327812"/>
    <d v="2001-06-01T09:53:37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benharner"/>
    <s v="PMIMS"/>
    <s v="ENA - IM MKT Central CG"/>
    <x v="8"/>
    <x v="1"/>
    <n v="825580"/>
    <d v="2001-06-02T21:00:00"/>
  </r>
  <r>
    <x v="1"/>
    <x v="1"/>
    <x v="1"/>
    <x v="24"/>
    <n v="30000"/>
    <n v="1327814"/>
    <d v="2001-06-01T09:53:37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50000000000001"/>
    <s v="schneider"/>
    <s v="ARING"/>
    <s v="ENA-IM NE GULF1"/>
    <x v="8"/>
    <x v="1"/>
    <n v="825581"/>
    <d v="2001-06-02T21:00:00"/>
  </r>
  <r>
    <x v="1"/>
    <x v="1"/>
    <x v="0"/>
    <x v="1"/>
    <n v="155000"/>
    <n v="1327815"/>
    <d v="2001-06-01T09:53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15"/>
    <s v="gturnbul"/>
    <s v="JARNOLD"/>
    <s v="NG-Price"/>
    <x v="1"/>
    <x v="1"/>
    <s v="VD9733.1"/>
    <d v="2001-07-01T21:00:00"/>
  </r>
  <r>
    <x v="1"/>
    <x v="4"/>
    <x v="0"/>
    <x v="0"/>
    <n v="50000"/>
    <n v="1327816"/>
    <d v="2001-06-01T09:53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24"/>
    <d v="2001-07-01T00:00:00"/>
  </r>
  <r>
    <x v="1"/>
    <x v="1"/>
    <x v="1"/>
    <x v="24"/>
    <n v="15000"/>
    <n v="1327817"/>
    <d v="2001-06-01T09:53:44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50000000000001"/>
    <s v="mikepowers"/>
    <s v="TDONOHO"/>
    <s v="ENA - IM Central Gulf"/>
    <x v="8"/>
    <x v="1"/>
    <n v="825583"/>
    <d v="2001-06-02T21:00:00"/>
  </r>
  <r>
    <x v="1"/>
    <x v="1"/>
    <x v="1"/>
    <x v="24"/>
    <n v="15000"/>
    <n v="1327818"/>
    <d v="2001-06-01T09:53:46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5"/>
    <s v="johnlewis"/>
    <s v="SPEREIR"/>
    <s v="ENA-IM NE GULF2"/>
    <x v="8"/>
    <x v="1"/>
    <n v="825584"/>
    <d v="2001-06-02T21:00:00"/>
  </r>
  <r>
    <x v="1"/>
    <x v="1"/>
    <x v="1"/>
    <x v="24"/>
    <n v="30000"/>
    <n v="1327819"/>
    <d v="2001-06-01T09:53:47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8325"/>
    <s v="ADM83303"/>
    <s v="PMIMS"/>
    <s v="ENA - IM MKT Central CG"/>
    <x v="8"/>
    <x v="1"/>
    <n v="825586"/>
    <d v="2001-06-02T21:00:00"/>
  </r>
  <r>
    <x v="1"/>
    <x v="1"/>
    <x v="1"/>
    <x v="24"/>
    <n v="15000"/>
    <n v="1327820"/>
    <d v="2001-06-01T09:53:48"/>
    <s v="Coral Energy Resources, L.P."/>
    <x v="0"/>
    <x v="0"/>
    <x v="0"/>
    <x v="1"/>
    <s v="US Gas Phy Fwd Firm &lt; or = 1Mo "/>
    <s v="US Gas Phy       Mich Con                02-04Jun01      USD/MM"/>
    <n v="5000"/>
    <m/>
    <x v="0"/>
    <x v="1"/>
    <x v="0"/>
    <n v="3.9750000000000001"/>
    <s v="jfortune"/>
    <s v="JWILLI13"/>
    <s v="ENA - IM Mkt Central MICH"/>
    <x v="8"/>
    <x v="1"/>
    <n v="825585"/>
    <d v="2001-06-02T21:00:00"/>
  </r>
  <r>
    <x v="1"/>
    <x v="1"/>
    <x v="1"/>
    <x v="24"/>
    <n v="1200"/>
    <n v="1327821"/>
    <d v="2001-06-01T09:53:49"/>
    <s v="Occidental Energy Marketing, Inc."/>
    <x v="0"/>
    <x v="0"/>
    <x v="0"/>
    <x v="1"/>
    <s v="US Gas Phy Fwd Firm &lt; or = 1Mo "/>
    <s v="US Gas Phy       TETCO ELA               02-04Jun01      USD/MM"/>
    <n v="400"/>
    <m/>
    <x v="0"/>
    <x v="1"/>
    <x v="0"/>
    <n v="3.7"/>
    <s v="smallfitz"/>
    <s v="SPEREIR"/>
    <s v="ENA-IM NE GULF3"/>
    <x v="8"/>
    <x v="1"/>
    <n v="825587"/>
    <d v="2001-06-02T21:00:00"/>
  </r>
  <r>
    <x v="1"/>
    <x v="1"/>
    <x v="0"/>
    <x v="5"/>
    <n v="290000"/>
    <n v="1327825"/>
    <d v="2001-06-01T09:53:5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850000000000001"/>
    <s v="shduster"/>
    <s v="KRUSCIT"/>
    <s v="Firm Trading Central"/>
    <x v="1"/>
    <x v="1"/>
    <s v="VD9736.1"/>
    <d v="2001-06-02T21:00:00"/>
  </r>
  <r>
    <x v="1"/>
    <x v="1"/>
    <x v="1"/>
    <x v="24"/>
    <n v="30000"/>
    <n v="1327822"/>
    <d v="2001-06-01T09:53:56"/>
    <s v="Reliant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6"/>
    <s v="johnlewis"/>
    <s v="SPEREIR"/>
    <s v="ENA-IM NE GULF2"/>
    <x v="8"/>
    <x v="1"/>
    <n v="825589"/>
    <d v="2001-06-02T21:00:00"/>
  </r>
  <r>
    <x v="1"/>
    <x v="1"/>
    <x v="1"/>
    <x v="24"/>
    <n v="5937"/>
    <n v="1327826"/>
    <d v="2001-06-01T09:53:57"/>
    <s v="Reliant Energy Services, Inc."/>
    <x v="0"/>
    <x v="0"/>
    <x v="0"/>
    <x v="1"/>
    <s v="US Gas Phy Fwd Firm &lt; or = 1Mo "/>
    <s v="US Gas Phy       ANR SE Trans            02-04Jun01      USD/MM"/>
    <n v="1979"/>
    <m/>
    <x v="0"/>
    <x v="1"/>
    <x v="0"/>
    <n v="3.7625000000000002"/>
    <s v="mikepowers"/>
    <s v="TDONOHO"/>
    <s v="ENA - IM Central Gulf"/>
    <x v="8"/>
    <x v="1"/>
    <n v="825590"/>
    <d v="2001-06-02T21:00:00"/>
  </r>
  <r>
    <x v="1"/>
    <x v="1"/>
    <x v="1"/>
    <x v="24"/>
    <n v="30000"/>
    <n v="1327827"/>
    <d v="2001-06-01T09:53:59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237000000000001"/>
    <s v="PEGGIALL"/>
    <s v="PMIMS"/>
    <s v="ENA - IM MKT Central CG"/>
    <x v="8"/>
    <x v="1"/>
    <n v="825591"/>
    <d v="2001-06-02T21:00:00"/>
  </r>
  <r>
    <x v="1"/>
    <x v="1"/>
    <x v="1"/>
    <x v="24"/>
    <n v="15000"/>
    <n v="1327828"/>
    <d v="2001-06-01T09:54:06"/>
    <s v="NJR Energy Services Company"/>
    <x v="0"/>
    <x v="0"/>
    <x v="0"/>
    <x v="1"/>
    <s v="US Gas Phy Fwd Firm &lt; or = 1Mo "/>
    <s v="US Gas Phy       Transco Z6 NY           02-04Jun01      USD/MM"/>
    <n v="5000"/>
    <m/>
    <x v="0"/>
    <x v="1"/>
    <x v="0"/>
    <n v="4.1050000000000004"/>
    <n v="19691994"/>
    <s v="VPIMENOV"/>
    <s v="ENA-IM ME NEW YORK"/>
    <x v="8"/>
    <x v="1"/>
    <n v="825592"/>
    <d v="2001-06-02T21:00:00"/>
  </r>
  <r>
    <x v="1"/>
    <x v="1"/>
    <x v="1"/>
    <x v="24"/>
    <n v="15000"/>
    <n v="1327829"/>
    <d v="2001-06-01T09:54:14"/>
    <s v="Texaco Natural Gas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BILLBALSA"/>
    <s v="KSTEVEN"/>
    <s v="ENA-IM Mid Central South"/>
    <x v="8"/>
    <x v="1"/>
    <n v="825593"/>
    <d v="2001-06-02T21:00:00"/>
  </r>
  <r>
    <x v="1"/>
    <x v="1"/>
    <x v="0"/>
    <x v="1"/>
    <n v="77500"/>
    <n v="1327830"/>
    <d v="2001-06-01T09:54:26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41.1"/>
    <d v="2001-07-01T21:00:00"/>
  </r>
  <r>
    <x v="1"/>
    <x v="1"/>
    <x v="1"/>
    <x v="24"/>
    <n v="14376"/>
    <n v="1327831"/>
    <d v="2001-06-01T09:54:30"/>
    <s v="Noble Gas Marketing Inc."/>
    <x v="0"/>
    <x v="0"/>
    <x v="0"/>
    <x v="1"/>
    <s v="US Gas Phy Fwd Firm &lt; or = 1Mo "/>
    <s v="US Gas Phy       Trunkline ELA           02-04Jun01      USD/MM"/>
    <m/>
    <n v="4792"/>
    <x v="0"/>
    <x v="1"/>
    <x v="0"/>
    <n v="3.79"/>
    <s v="dealjunkie"/>
    <s v="TDONOHO"/>
    <s v="ENA - IM Central Gulf"/>
    <x v="8"/>
    <x v="1"/>
    <n v="825594"/>
    <d v="2001-06-02T21:00:00"/>
  </r>
  <r>
    <x v="1"/>
    <x v="1"/>
    <x v="1"/>
    <x v="24"/>
    <n v="15000"/>
    <n v="1327832"/>
    <d v="2001-06-01T09:54:31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benharner"/>
    <s v="PMIMS"/>
    <s v="ENA - IM MKT Central CG"/>
    <x v="8"/>
    <x v="1"/>
    <n v="825595"/>
    <d v="2001-06-02T21:00:00"/>
  </r>
  <r>
    <x v="1"/>
    <x v="4"/>
    <x v="0"/>
    <x v="0"/>
    <n v="50000"/>
    <n v="1327833"/>
    <d v="2001-06-01T09:54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JTREADWAY"/>
    <s v="GWHALLE"/>
    <s v="WTI-GW-NXC2"/>
    <x v="5"/>
    <x v="1"/>
    <n v="111828"/>
    <d v="2001-07-01T00:00:00"/>
  </r>
  <r>
    <x v="0"/>
    <x v="1"/>
    <x v="1"/>
    <x v="24"/>
    <n v="30000"/>
    <n v="1327834"/>
    <d v="2001-06-01T09:54:33"/>
    <s v="Anadarko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sgrimbly"/>
    <s v="RWATT"/>
    <s v="EC-IM Canada West"/>
    <x v="8"/>
    <x v="8"/>
    <n v="825596"/>
    <d v="2001-06-01T21:00:00"/>
  </r>
  <r>
    <x v="1"/>
    <x v="1"/>
    <x v="1"/>
    <x v="24"/>
    <n v="15000"/>
    <n v="1327835"/>
    <d v="2001-06-01T09:54:35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PEGGIALL"/>
    <s v="PMIMS"/>
    <s v="ENA - IM MKT Central CG"/>
    <x v="8"/>
    <x v="1"/>
    <n v="825597"/>
    <d v="2001-06-02T21:00:00"/>
  </r>
  <r>
    <x v="0"/>
    <x v="1"/>
    <x v="1"/>
    <x v="0"/>
    <n v="5000"/>
    <n v="1327837"/>
    <d v="2001-06-01T09:54:39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599"/>
    <d v="2001-06-01T21:00:00"/>
  </r>
  <r>
    <x v="1"/>
    <x v="1"/>
    <x v="1"/>
    <x v="24"/>
    <n v="30000"/>
    <n v="1327836"/>
    <d v="2001-06-01T09:54:3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3"/>
    <s v="aepes215"/>
    <s v="SPEREIR"/>
    <s v="ENA-IM NE GULF2"/>
    <x v="8"/>
    <x v="1"/>
    <n v="825598"/>
    <d v="2001-06-02T21:00:00"/>
  </r>
  <r>
    <x v="1"/>
    <x v="1"/>
    <x v="1"/>
    <x v="24"/>
    <n v="30000"/>
    <n v="1327838"/>
    <d v="2001-06-01T09:54:39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8212000000000002"/>
    <s v="DMCPHERSON"/>
    <s v="PMIMS"/>
    <s v="ENA - IM MKT Central CG"/>
    <x v="8"/>
    <x v="1"/>
    <n v="825600"/>
    <d v="2001-06-02T21:00:00"/>
  </r>
  <r>
    <x v="1"/>
    <x v="1"/>
    <x v="1"/>
    <x v="24"/>
    <n v="30000"/>
    <n v="1327839"/>
    <d v="2001-06-01T09:54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50000000000001"/>
    <s v="aepes215"/>
    <s v="SPEREIR"/>
    <s v="ENA-IM NE GULF2"/>
    <x v="8"/>
    <x v="1"/>
    <n v="825601"/>
    <d v="2001-06-02T21:00:00"/>
  </r>
  <r>
    <x v="0"/>
    <x v="1"/>
    <x v="1"/>
    <x v="0"/>
    <n v="5000"/>
    <n v="1327840"/>
    <d v="2001-06-01T09:54:4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300000000000004"/>
    <s v="ngeerds01"/>
    <s v="RWATT"/>
    <s v="EC-IM Canada West"/>
    <x v="8"/>
    <x v="8"/>
    <n v="825602"/>
    <d v="2001-06-01T21:00:00"/>
  </r>
  <r>
    <x v="1"/>
    <x v="1"/>
    <x v="1"/>
    <x v="24"/>
    <n v="30000"/>
    <n v="1327841"/>
    <d v="2001-06-01T09:54:45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224999999999998"/>
    <s v="PEGGIALL"/>
    <s v="PMIMS"/>
    <s v="ENA - IM MKT Central CG"/>
    <x v="8"/>
    <x v="1"/>
    <n v="825603"/>
    <d v="2001-06-02T21:00:00"/>
  </r>
  <r>
    <x v="1"/>
    <x v="1"/>
    <x v="0"/>
    <x v="1"/>
    <n v="310000"/>
    <n v="1327842"/>
    <d v="2001-06-01T09:54:47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744.1"/>
    <d v="2001-07-01T21:00:00"/>
  </r>
  <r>
    <x v="1"/>
    <x v="1"/>
    <x v="1"/>
    <x v="24"/>
    <n v="15000"/>
    <n v="1327843"/>
    <d v="2001-06-01T09:54:50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8"/>
    <s v="KMZIOBER"/>
    <s v="VPIMENOV"/>
    <s v="ENA-IM ME NEW YORK"/>
    <x v="8"/>
    <x v="1"/>
    <n v="825604"/>
    <d v="2001-06-02T21:00:00"/>
  </r>
  <r>
    <x v="1"/>
    <x v="1"/>
    <x v="0"/>
    <x v="1"/>
    <n v="232500"/>
    <n v="1327846"/>
    <d v="2001-06-01T09:54:55"/>
    <s v="Dynegy Marketing and Trade"/>
    <x v="0"/>
    <x v="0"/>
    <x v="0"/>
    <x v="1"/>
    <s v="US Gas Fin Swap"/>
    <s v="US Gas Swap      Nymex                   Jul01           USD/MM"/>
    <m/>
    <n v="7500"/>
    <x v="0"/>
    <x v="1"/>
    <x v="0"/>
    <n v="3.915"/>
    <s v="RODRIGUEZ"/>
    <s v="JARNOLD"/>
    <s v="NG-Price"/>
    <x v="1"/>
    <x v="1"/>
    <s v="VD9747.1"/>
    <d v="2001-07-01T21:00:00"/>
  </r>
  <r>
    <x v="1"/>
    <x v="1"/>
    <x v="1"/>
    <x v="24"/>
    <n v="10134"/>
    <n v="1327847"/>
    <d v="2001-06-01T09:54:58"/>
    <s v="Texaco Natural Gas Inc."/>
    <x v="0"/>
    <x v="0"/>
    <x v="0"/>
    <x v="1"/>
    <s v="US Gas Phy Fwd Firm &lt; or = 1Mo "/>
    <s v="US Gas Phy       PEPL Pool               02-04Jun01      USD/MM"/>
    <n v="3378"/>
    <m/>
    <x v="0"/>
    <x v="1"/>
    <x v="0"/>
    <n v="3.585"/>
    <s v="BILLBALSA"/>
    <s v="KSTEVEN"/>
    <s v="ENA-IM Mid Central South"/>
    <x v="8"/>
    <x v="1"/>
    <n v="825605"/>
    <d v="2001-06-02T21:00:00"/>
  </r>
  <r>
    <x v="1"/>
    <x v="1"/>
    <x v="1"/>
    <x v="24"/>
    <n v="30000"/>
    <n v="1327848"/>
    <d v="2001-06-01T09:55:00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73"/>
    <s v="aepes215"/>
    <s v="SPEREIR"/>
    <s v="ENA-IM NE GULF2"/>
    <x v="8"/>
    <x v="1"/>
    <n v="825606"/>
    <d v="2001-06-02T21:00:00"/>
  </r>
  <r>
    <x v="1"/>
    <x v="1"/>
    <x v="1"/>
    <x v="24"/>
    <n v="25500"/>
    <n v="1327849"/>
    <d v="2001-06-01T09:55:07"/>
    <s v="AEP Energy Services, Inc."/>
    <x v="0"/>
    <x v="0"/>
    <x v="0"/>
    <x v="1"/>
    <s v="US Gas Phy Fwd Firm &lt; or = 1Mo "/>
    <s v="US Gas Phy       Trunkline ELA           02-04Jun01      USD/MM"/>
    <n v="8500"/>
    <m/>
    <x v="0"/>
    <x v="1"/>
    <x v="0"/>
    <n v="3.7850000000000001"/>
    <s v="aepes201"/>
    <s v="TDONOHO"/>
    <s v="ENA - IM Central Gulf"/>
    <x v="8"/>
    <x v="1"/>
    <n v="825607"/>
    <d v="2001-06-02T21:00:00"/>
  </r>
  <r>
    <x v="0"/>
    <x v="1"/>
    <x v="1"/>
    <x v="24"/>
    <n v="9000"/>
    <n v="1327850"/>
    <d v="2001-06-01T09:55:10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450000000000001"/>
    <s v="ADM00359"/>
    <s v="RWATT"/>
    <s v="EC-IM Canada West"/>
    <x v="8"/>
    <x v="8"/>
    <n v="825608"/>
    <d v="2001-06-01T21:00:00"/>
  </r>
  <r>
    <x v="1"/>
    <x v="1"/>
    <x v="1"/>
    <x v="24"/>
    <n v="30000"/>
    <n v="1327851"/>
    <d v="2001-06-01T09:55:23"/>
    <s v="AEP Energy Services, Inc.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aepes201"/>
    <s v="TDONOHO"/>
    <s v="ENA - IM Central Gulf"/>
    <x v="8"/>
    <x v="1"/>
    <n v="825609"/>
    <d v="2001-06-02T21:00:00"/>
  </r>
  <r>
    <x v="1"/>
    <x v="1"/>
    <x v="1"/>
    <x v="24"/>
    <n v="15000"/>
    <n v="1327852"/>
    <d v="2001-06-01T09:55:26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PEGGIALL"/>
    <s v="PMIMS"/>
    <s v="ENA - IM MKT Central CG"/>
    <x v="8"/>
    <x v="1"/>
    <n v="825610"/>
    <d v="2001-06-02T21:00:00"/>
  </r>
  <r>
    <x v="1"/>
    <x v="1"/>
    <x v="1"/>
    <x v="24"/>
    <n v="15000"/>
    <n v="1327853"/>
    <d v="2001-06-01T09:55:29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1"/>
    <d v="2001-06-02T21:00:00"/>
  </r>
  <r>
    <x v="1"/>
    <x v="1"/>
    <x v="1"/>
    <x v="24"/>
    <n v="15000"/>
    <n v="1327854"/>
    <d v="2001-06-01T09:55:3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2"/>
    <d v="2001-06-02T21:00:00"/>
  </r>
  <r>
    <x v="1"/>
    <x v="1"/>
    <x v="1"/>
    <x v="24"/>
    <n v="15000"/>
    <n v="1327855"/>
    <d v="2001-06-01T09:55:48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13"/>
    <d v="2001-06-02T21:00:00"/>
  </r>
  <r>
    <x v="1"/>
    <x v="1"/>
    <x v="0"/>
    <x v="15"/>
    <n v="1825000"/>
    <n v="1327856"/>
    <d v="2001-06-01T09:55:52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49.1"/>
    <d v="2002-01-01T21:00:00"/>
  </r>
  <r>
    <x v="1"/>
    <x v="1"/>
    <x v="0"/>
    <x v="1"/>
    <n v="620000"/>
    <n v="1327857"/>
    <d v="2001-06-01T09:55:59"/>
    <s v="PG&amp;E Energy Trading-Gas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ndrewk5"/>
    <s v="JARNOLD"/>
    <s v="NG-Price"/>
    <x v="1"/>
    <x v="1"/>
    <s v="VD9750.1"/>
    <d v="2001-07-01T21:00:00"/>
  </r>
  <r>
    <x v="0"/>
    <x v="1"/>
    <x v="1"/>
    <x v="24"/>
    <n v="21000"/>
    <n v="1327858"/>
    <d v="2001-06-01T09:56:00"/>
    <s v="Coral Energy Canada Inc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450000000000001"/>
    <s v="ngeerds01"/>
    <s v="RWATT"/>
    <s v="EC-IM Canada West"/>
    <x v="8"/>
    <x v="8"/>
    <n v="825614"/>
    <d v="2001-06-01T21:00:00"/>
  </r>
  <r>
    <x v="1"/>
    <x v="1"/>
    <x v="1"/>
    <x v="24"/>
    <n v="30000"/>
    <n v="1327859"/>
    <d v="2001-06-01T09:56:06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615"/>
    <d v="2001-06-02T21:00:00"/>
  </r>
  <r>
    <x v="1"/>
    <x v="1"/>
    <x v="0"/>
    <x v="25"/>
    <n v="615000"/>
    <n v="1327861"/>
    <d v="2001-06-01T09:56:13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"/>
    <s v="steven12"/>
    <s v="JARNOLD"/>
    <s v="NG-Price"/>
    <x v="1"/>
    <x v="1"/>
    <s v="VD9751.1"/>
    <d v="2001-07-01T00:00:00"/>
  </r>
  <r>
    <x v="1"/>
    <x v="1"/>
    <x v="1"/>
    <x v="24"/>
    <n v="30000"/>
    <n v="1327862"/>
    <d v="2001-06-01T09:56:18"/>
    <s v="Western Gas Resources, Inc."/>
    <x v="0"/>
    <x v="0"/>
    <x v="0"/>
    <x v="1"/>
    <s v="US Gas Phy Fwd Firm &lt; or = 1Mo "/>
    <s v="US Gas Phy       TETCO ELA               02-04Jun01      USD/MM"/>
    <n v="10000"/>
    <m/>
    <x v="0"/>
    <x v="1"/>
    <x v="0"/>
    <n v="3.71"/>
    <s v="JHTRAMEL"/>
    <s v="SPEREIR"/>
    <s v="ENA-IM NE GULF3"/>
    <x v="8"/>
    <x v="1"/>
    <n v="825616"/>
    <d v="2001-06-02T21:00:00"/>
  </r>
  <r>
    <x v="1"/>
    <x v="2"/>
    <x v="1"/>
    <x v="19"/>
    <n v="200"/>
    <n v="1327863"/>
    <d v="2001-06-01T09:56:20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595.1"/>
    <d v="2001-06-05T21:00:00"/>
  </r>
  <r>
    <x v="1"/>
    <x v="1"/>
    <x v="0"/>
    <x v="1"/>
    <n v="310000"/>
    <n v="1327864"/>
    <d v="2001-06-01T09:56:27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avgallo51"/>
    <s v="JARNOLD"/>
    <s v="NG-Price"/>
    <x v="1"/>
    <x v="1"/>
    <s v="VD9753.1"/>
    <d v="2001-07-01T21:00:00"/>
  </r>
  <r>
    <x v="1"/>
    <x v="1"/>
    <x v="1"/>
    <x v="24"/>
    <n v="15000"/>
    <n v="1327865"/>
    <d v="2001-06-01T09:56:30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"/>
    <s v="OREGON55"/>
    <s v="MLENHAR"/>
    <s v="ENA - IM West"/>
    <x v="8"/>
    <x v="1"/>
    <n v="825617"/>
    <d v="2001-06-02T21:00:00"/>
  </r>
  <r>
    <x v="1"/>
    <x v="1"/>
    <x v="1"/>
    <x v="24"/>
    <n v="7500"/>
    <n v="1327866"/>
    <d v="2001-06-01T09:56:31"/>
    <s v="Mirant Americas Energy Marketing, L.P."/>
    <x v="0"/>
    <x v="0"/>
    <x v="0"/>
    <x v="1"/>
    <s v="US Gas Phy Fwd Firm &lt; or = 1Mo "/>
    <s v="US Gas Phy       COL Onshore             02-04Jun01      USD/MM"/>
    <n v="2500"/>
    <m/>
    <x v="0"/>
    <x v="1"/>
    <x v="0"/>
    <n v="3.71"/>
    <s v="dnixon01"/>
    <s v="SPEREIR"/>
    <s v="ENA-IM NE GULF2"/>
    <x v="8"/>
    <x v="1"/>
    <n v="825618"/>
    <d v="2001-06-02T21:00:00"/>
  </r>
  <r>
    <x v="1"/>
    <x v="1"/>
    <x v="0"/>
    <x v="1"/>
    <n v="310000"/>
    <n v="1327867"/>
    <d v="2001-06-01T09:56:34"/>
    <s v="OGE Energy Resources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mustang1"/>
    <s v="JARNOLD"/>
    <s v="NG-Price"/>
    <x v="1"/>
    <x v="1"/>
    <s v="VD9754.1"/>
    <d v="2001-07-01T21:00:00"/>
  </r>
  <r>
    <x v="1"/>
    <x v="1"/>
    <x v="1"/>
    <x v="24"/>
    <n v="6843"/>
    <n v="1327869"/>
    <d v="2001-06-01T09:56:41"/>
    <s v="Duke Energy Trading and Marketing, L.L.C."/>
    <x v="0"/>
    <x v="0"/>
    <x v="0"/>
    <x v="1"/>
    <s v="US Gas Phy Fwd Firm &lt; or = 1Mo "/>
    <s v="US Gas Phy       FGT Z2                  02-04Jun01      USD/MM"/>
    <n v="2281"/>
    <m/>
    <x v="0"/>
    <x v="1"/>
    <x v="0"/>
    <n v="3.72"/>
    <s v="KFRIEDRICH"/>
    <s v="SNEAL"/>
    <s v="ENA-IM NE GULF4"/>
    <x v="8"/>
    <x v="1"/>
    <n v="825620"/>
    <d v="2001-06-02T21:00:00"/>
  </r>
  <r>
    <x v="1"/>
    <x v="1"/>
    <x v="0"/>
    <x v="15"/>
    <n v="1825000"/>
    <n v="1327870"/>
    <d v="2001-06-01T09:5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756.1"/>
    <d v="2002-01-01T21:00:00"/>
  </r>
  <r>
    <x v="1"/>
    <x v="1"/>
    <x v="1"/>
    <x v="24"/>
    <n v="15000"/>
    <n v="1327871"/>
    <d v="2001-06-01T09:56:46"/>
    <s v="Enron Energy Servi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5"/>
    <s v="MDRISCOLL"/>
    <s v="JHODGE2"/>
    <s v="ENA-IM ME TCO"/>
    <x v="8"/>
    <x v="1"/>
    <n v="825621"/>
    <d v="2001-06-02T21:00:00"/>
  </r>
  <r>
    <x v="1"/>
    <x v="1"/>
    <x v="1"/>
    <x v="24"/>
    <n v="30000"/>
    <n v="1327873"/>
    <d v="2001-06-01T09:57:02"/>
    <s v="Duke Energy Trading and Marketing, L.L.C."/>
    <x v="0"/>
    <x v="0"/>
    <x v="0"/>
    <x v="1"/>
    <s v="US Gas Phy Fwd Firm &lt; or = 1Mo "/>
    <s v="US Gas Phy       COL Onshore             02-04Jun01      USD/MM"/>
    <m/>
    <n v="10000"/>
    <x v="0"/>
    <x v="1"/>
    <x v="0"/>
    <n v="3.72"/>
    <s v="YJACKSON"/>
    <s v="SPEREIR"/>
    <s v="ENA-IM NE GULF2"/>
    <x v="8"/>
    <x v="1"/>
    <n v="825622"/>
    <d v="2001-06-02T21:00:00"/>
  </r>
  <r>
    <x v="1"/>
    <x v="1"/>
    <x v="1"/>
    <x v="24"/>
    <n v="15000"/>
    <n v="1327874"/>
    <d v="2001-06-01T09:57:10"/>
    <s v="Aquila Energy Marketing Corporation"/>
    <x v="0"/>
    <x v="0"/>
    <x v="0"/>
    <x v="1"/>
    <s v="US Gas Phy Fwd Firm &lt; or = 1Mo "/>
    <s v="US Gas Phy       TENN 800                02-04Jun01      USD/MM"/>
    <m/>
    <n v="5000"/>
    <x v="0"/>
    <x v="1"/>
    <x v="0"/>
    <n v="3.68"/>
    <s v="LANCEMCW"/>
    <s v="SNEAL"/>
    <s v="ENA-IM NE GULF3"/>
    <x v="8"/>
    <x v="1"/>
    <n v="825623"/>
    <d v="2001-06-02T21:00:00"/>
  </r>
  <r>
    <x v="1"/>
    <x v="4"/>
    <x v="0"/>
    <x v="0"/>
    <n v="50000"/>
    <n v="1327875"/>
    <d v="2001-06-01T09:57:1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3"/>
    <d v="2001-07-01T00:00:00"/>
  </r>
  <r>
    <x v="1"/>
    <x v="1"/>
    <x v="0"/>
    <x v="25"/>
    <n v="615000"/>
    <n v="1327876"/>
    <d v="2001-06-01T09:57:1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JEFFFOX1"/>
    <s v="JARNOLD"/>
    <s v="NG-Price"/>
    <x v="1"/>
    <x v="1"/>
    <s v="VD9758.1"/>
    <d v="2001-07-01T00:00:00"/>
  </r>
  <r>
    <x v="1"/>
    <x v="1"/>
    <x v="1"/>
    <x v="24"/>
    <n v="7500"/>
    <n v="1327877"/>
    <d v="2001-06-01T09:57:16"/>
    <s v="Anadarko Energy Services Company"/>
    <x v="0"/>
    <x v="0"/>
    <x v="0"/>
    <x v="1"/>
    <s v="US Gas Phy Fwd Firm &lt; or = 1Mo "/>
    <s v="US Gas Phy       TGT Z-SL                02-04Jun01      USD/MM"/>
    <m/>
    <n v="2500"/>
    <x v="0"/>
    <x v="1"/>
    <x v="0"/>
    <n v="3.7250000000000001"/>
    <s v="ADM36335"/>
    <s v="SPEREIR"/>
    <s v="ENA-IM NE GULF2"/>
    <x v="8"/>
    <x v="1"/>
    <n v="825624"/>
    <d v="2001-06-02T21:00:00"/>
  </r>
  <r>
    <x v="1"/>
    <x v="1"/>
    <x v="1"/>
    <x v="24"/>
    <n v="15000"/>
    <n v="1327878"/>
    <d v="2001-06-01T09:57:26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MIDCONT2"/>
    <s v="PMIMS"/>
    <s v="ENA - IM MKT Central CG"/>
    <x v="8"/>
    <x v="1"/>
    <n v="825625"/>
    <d v="2001-06-02T21:00:00"/>
  </r>
  <r>
    <x v="1"/>
    <x v="4"/>
    <x v="0"/>
    <x v="0"/>
    <n v="50000"/>
    <n v="1327880"/>
    <d v="2001-06-01T09:57:3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"/>
    <s v="GWHALLE"/>
    <s v="WTI-GW-NXC2"/>
    <x v="5"/>
    <x v="1"/>
    <n v="111834"/>
    <d v="2001-07-01T00:00:00"/>
  </r>
  <r>
    <x v="1"/>
    <x v="2"/>
    <x v="0"/>
    <x v="0"/>
    <n v="50"/>
    <n v="1327879"/>
    <d v="2001-06-01T09:57:36"/>
    <s v="American Electric Power Service Corporation"/>
    <x v="0"/>
    <x v="0"/>
    <x v="0"/>
    <x v="2"/>
    <s v="US East Power Fin Swap"/>
    <s v="US Pwr Fin Swap  ISO NY Z-G Peak         04Jun01         USD/MWh"/>
    <n v="50"/>
    <m/>
    <x v="0"/>
    <x v="2"/>
    <x v="0"/>
    <n v="46.75"/>
    <s v="aepsvc133"/>
    <s v="GGUPTA"/>
    <s v="ST-New England"/>
    <x v="7"/>
    <x v="1"/>
    <n v="629597.1"/>
    <d v="2001-06-04T21:00:00"/>
  </r>
  <r>
    <x v="1"/>
    <x v="1"/>
    <x v="1"/>
    <x v="24"/>
    <n v="14337"/>
    <n v="1327881"/>
    <d v="2001-06-01T09:57:37"/>
    <s v="Aquila Energy Marketing Corporation"/>
    <x v="0"/>
    <x v="0"/>
    <x v="0"/>
    <x v="1"/>
    <s v="US Gas Phy Fwd Firm &lt; or = 1Mo "/>
    <s v="US Gas Phy       TENN 500                02-04Jun01      USD/MM"/>
    <m/>
    <n v="4779"/>
    <x v="0"/>
    <x v="1"/>
    <x v="0"/>
    <n v="3.68"/>
    <s v="LANCEMCW"/>
    <s v="SNEAL"/>
    <s v="ENA-IM NE GULF3"/>
    <x v="8"/>
    <x v="1"/>
    <n v="825627"/>
    <d v="2001-06-02T21:00:00"/>
  </r>
  <r>
    <x v="1"/>
    <x v="1"/>
    <x v="1"/>
    <x v="24"/>
    <n v="30000"/>
    <n v="1327882"/>
    <d v="2001-06-01T09:57:4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250000000000002"/>
    <s v="benharner"/>
    <s v="PMIMS"/>
    <s v="ENA - IM MKT Central CG"/>
    <x v="8"/>
    <x v="1"/>
    <n v="825628"/>
    <d v="2001-06-02T21:00:00"/>
  </r>
  <r>
    <x v="1"/>
    <x v="1"/>
    <x v="1"/>
    <x v="24"/>
    <n v="15000"/>
    <n v="1327883"/>
    <d v="2001-06-01T09:57:5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37000000000001"/>
    <s v="MIDCONT2"/>
    <s v="PMIMS"/>
    <s v="ENA - IM MKT Central CG"/>
    <x v="8"/>
    <x v="1"/>
    <n v="825629"/>
    <d v="2001-06-02T21:00:00"/>
  </r>
  <r>
    <x v="0"/>
    <x v="1"/>
    <x v="1"/>
    <x v="1"/>
    <n v="155000"/>
    <n v="1327884"/>
    <d v="2001-06-01T09:58:0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599999999999996"/>
    <s v="EPMELPcjs"/>
    <s v="MCOWAN"/>
    <s v="EC-IM Canada West"/>
    <x v="8"/>
    <x v="8"/>
    <n v="825630"/>
    <d v="2001-07-01T21:00:00"/>
  </r>
  <r>
    <x v="1"/>
    <x v="1"/>
    <x v="1"/>
    <x v="24"/>
    <n v="108"/>
    <n v="1327885"/>
    <d v="2001-06-01T09:58:05"/>
    <s v="Cook Inlet Energy Supply L.L.C."/>
    <x v="0"/>
    <x v="0"/>
    <x v="0"/>
    <x v="1"/>
    <s v="US Gas Phy Fwd Firm &lt; or = 1Mo "/>
    <s v="US Gas Phy       TENN Z-0                02-04Jun01      USD/MM"/>
    <m/>
    <n v="36"/>
    <x v="0"/>
    <x v="1"/>
    <x v="0"/>
    <n v="3.6575000000000002"/>
    <s v="EASTDESK7"/>
    <s v="SNEAL"/>
    <s v="ENA-IM NE GULF3"/>
    <x v="8"/>
    <x v="1"/>
    <n v="825631"/>
    <d v="2001-06-02T21:00:00"/>
  </r>
  <r>
    <x v="1"/>
    <x v="1"/>
    <x v="1"/>
    <x v="24"/>
    <n v="30000"/>
    <n v="1327886"/>
    <d v="2001-06-01T09:58:10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93"/>
    <s v="LANCEMCW"/>
    <s v="JHODGE2"/>
    <s v="ENA-IM ME TCO"/>
    <x v="8"/>
    <x v="1"/>
    <n v="825632"/>
    <d v="2001-06-02T21:00:00"/>
  </r>
  <r>
    <x v="1"/>
    <x v="1"/>
    <x v="0"/>
    <x v="1"/>
    <n v="620000"/>
    <n v="1327887"/>
    <d v="2001-06-01T09:58:1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49999999999998"/>
    <s v="AQUILA1029"/>
    <s v="JARNOLD"/>
    <s v="NG-Price"/>
    <x v="1"/>
    <x v="1"/>
    <s v="VD9761.1"/>
    <d v="2001-07-01T21:00:00"/>
  </r>
  <r>
    <x v="1"/>
    <x v="11"/>
    <x v="0"/>
    <x v="7"/>
    <n v="90"/>
    <n v="1327889"/>
    <d v="2001-06-01T09:58:1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09"/>
    <s v="stusthom"/>
    <s v="CWOOLGAR"/>
    <s v="ECTWEADES"/>
    <x v="10"/>
    <x v="1"/>
    <n v="1327889"/>
    <d v="2001-06-01T21:00:00"/>
  </r>
  <r>
    <x v="1"/>
    <x v="4"/>
    <x v="0"/>
    <x v="0"/>
    <n v="50000"/>
    <n v="1327890"/>
    <d v="2001-06-01T09:58:2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36"/>
    <d v="2001-07-01T00:00:00"/>
  </r>
  <r>
    <x v="1"/>
    <x v="1"/>
    <x v="1"/>
    <x v="24"/>
    <n v="30000"/>
    <n v="1327891"/>
    <d v="2001-06-01T09:58:27"/>
    <s v="PanCanadian Energy Services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5"/>
    <s v="pcesrick"/>
    <s v="MLENHAR"/>
    <s v="ENA - IM West"/>
    <x v="8"/>
    <x v="1"/>
    <n v="825633"/>
    <d v="2001-06-02T21:00:00"/>
  </r>
  <r>
    <x v="0"/>
    <x v="1"/>
    <x v="1"/>
    <x v="24"/>
    <n v="30000"/>
    <n v="1327892"/>
    <d v="2001-06-01T09:58:29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74999999999998"/>
    <s v="ngeerds01"/>
    <s v="RWATT"/>
    <s v="EC-IM Canada West"/>
    <x v="8"/>
    <x v="8"/>
    <n v="825634"/>
    <d v="2001-06-01T21:00:00"/>
  </r>
  <r>
    <x v="1"/>
    <x v="1"/>
    <x v="0"/>
    <x v="1"/>
    <n v="620000"/>
    <n v="1327893"/>
    <d v="2001-06-01T09:58:32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29"/>
    <s v="JARNOLD"/>
    <s v="NG-Price"/>
    <x v="1"/>
    <x v="1"/>
    <s v="VD9764.1"/>
    <d v="2001-07-01T21:00:00"/>
  </r>
  <r>
    <x v="0"/>
    <x v="0"/>
    <x v="0"/>
    <x v="0"/>
    <n v="16"/>
    <n v="1327894"/>
    <d v="2001-06-01T09:58:33"/>
    <s v="AIG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0"/>
    <s v="HART1201"/>
    <s v="BMARCHAN"/>
    <s v="Enron Metals Trading System"/>
    <x v="0"/>
    <x v="0"/>
    <n v="2164266"/>
    <m/>
  </r>
  <r>
    <x v="1"/>
    <x v="1"/>
    <x v="1"/>
    <x v="24"/>
    <n v="27501"/>
    <n v="1327895"/>
    <d v="2001-06-01T09:58:37"/>
    <s v="Anadarko Energy Services Company"/>
    <x v="0"/>
    <x v="0"/>
    <x v="0"/>
    <x v="1"/>
    <s v="US Gas Phy Fwd Firm &lt; or = 1Mo "/>
    <s v="US Gas Phy       HeHub                   02-04Jun01      USD/MM"/>
    <m/>
    <n v="9167"/>
    <x v="0"/>
    <x v="1"/>
    <x v="0"/>
    <n v="3.77"/>
    <s v="ADM26674"/>
    <s v="ARING"/>
    <s v="ENA-IM NE GULF1"/>
    <x v="8"/>
    <x v="1"/>
    <n v="825635"/>
    <d v="2001-06-02T21:00:00"/>
  </r>
  <r>
    <x v="1"/>
    <x v="2"/>
    <x v="1"/>
    <x v="1"/>
    <n v="1550"/>
    <n v="1327896"/>
    <d v="2001-06-01T09:58:44"/>
    <s v="Constellation Power Source, Inc."/>
    <x v="0"/>
    <x v="0"/>
    <x v="0"/>
    <x v="2"/>
    <s v="US East Power Phy Fwd Firm"/>
    <s v="US Pwr Phy Firm  TVA Peak                Jul01           USD/MWh"/>
    <n v="50"/>
    <m/>
    <x v="0"/>
    <x v="2"/>
    <x v="0"/>
    <n v="88.75"/>
    <s v="cortmcmeel"/>
    <s v="JKING6"/>
    <s v="ST-SERC"/>
    <x v="7"/>
    <x v="7"/>
    <n v="629601.1"/>
    <d v="2001-07-01T21:00:00"/>
  </r>
  <r>
    <x v="1"/>
    <x v="1"/>
    <x v="1"/>
    <x v="24"/>
    <n v="2007"/>
    <n v="1327897"/>
    <d v="2001-06-01T09:58:56"/>
    <s v="Aquila Energy Marketing Corporation"/>
    <x v="0"/>
    <x v="0"/>
    <x v="0"/>
    <x v="1"/>
    <s v="US Gas Phy Fwd Firm &lt; or = 1Mo "/>
    <s v="US Gas Phy       TENN 800                02-04Jun01      USD/MM"/>
    <m/>
    <n v="669"/>
    <x v="0"/>
    <x v="1"/>
    <x v="0"/>
    <n v="3.7050000000000001"/>
    <s v="LANCEMCW"/>
    <s v="SNEAL"/>
    <s v="ENA-IM NE GULF3"/>
    <x v="8"/>
    <x v="1"/>
    <n v="825636"/>
    <d v="2001-06-02T21:00:00"/>
  </r>
  <r>
    <x v="1"/>
    <x v="4"/>
    <x v="0"/>
    <x v="0"/>
    <n v="50000"/>
    <n v="1327898"/>
    <d v="2001-06-01T09:5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7"/>
    <d v="2001-07-01T00:00:00"/>
  </r>
  <r>
    <x v="1"/>
    <x v="1"/>
    <x v="1"/>
    <x v="24"/>
    <n v="12900"/>
    <n v="1327899"/>
    <d v="2001-06-01T09:59:04"/>
    <s v="Dynegy Marketing and Trade"/>
    <x v="0"/>
    <x v="0"/>
    <x v="0"/>
    <x v="1"/>
    <s v="US Gas Phy Fwd Firm &lt; or = 1Mo "/>
    <s v="US Gas Phy       TETCO ELA               02-04Jun01      USD/MM"/>
    <n v="4300"/>
    <m/>
    <x v="0"/>
    <x v="1"/>
    <x v="0"/>
    <n v="3.7050000000000001"/>
    <s v="TONYT003"/>
    <s v="SPEREIR"/>
    <s v="ENA-IM NE GULF3"/>
    <x v="8"/>
    <x v="1"/>
    <n v="825637"/>
    <d v="2001-06-02T21:00:00"/>
  </r>
  <r>
    <x v="0"/>
    <x v="0"/>
    <x v="0"/>
    <x v="0"/>
    <n v="20"/>
    <n v="1327900"/>
    <d v="2001-06-01T09:59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IMONEVANS"/>
    <s v="BMARCHAN"/>
    <s v="Enron Metals Trading System"/>
    <x v="0"/>
    <x v="0"/>
    <n v="2164272"/>
    <m/>
  </r>
  <r>
    <x v="1"/>
    <x v="1"/>
    <x v="1"/>
    <x v="24"/>
    <n v="30000"/>
    <n v="1327901"/>
    <d v="2001-06-01T09:59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262"/>
    <s v="benharner"/>
    <s v="PMIMS"/>
    <s v="ENA - IM MKT Central CG"/>
    <x v="8"/>
    <x v="1"/>
    <n v="825638"/>
    <d v="2001-06-02T21:00:00"/>
  </r>
  <r>
    <x v="1"/>
    <x v="1"/>
    <x v="1"/>
    <x v="24"/>
    <n v="18600"/>
    <n v="1327902"/>
    <d v="2001-06-01T09:59:26"/>
    <s v="Duke Energy Trading and Marketing, L.L.C."/>
    <x v="0"/>
    <x v="0"/>
    <x v="0"/>
    <x v="1"/>
    <s v="US Gas Phy Fwd Firm &lt; or = 1Mo "/>
    <s v="US Gas Phy       NGPL Midcont            02-04Jun01      USD/MM"/>
    <n v="6200"/>
    <m/>
    <x v="0"/>
    <x v="1"/>
    <x v="0"/>
    <n v="3.6524999999999999"/>
    <s v="LAURABATES"/>
    <s v="KSTEVEN"/>
    <s v="ENA-IM Mid Central South"/>
    <x v="8"/>
    <x v="1"/>
    <n v="825639"/>
    <d v="2001-06-02T21:00:00"/>
  </r>
  <r>
    <x v="1"/>
    <x v="1"/>
    <x v="1"/>
    <x v="24"/>
    <n v="18600"/>
    <n v="1327904"/>
    <d v="2001-06-01T09:59:29"/>
    <s v="Duke Energy Trading and Marketing, L.L.C."/>
    <x v="0"/>
    <x v="0"/>
    <x v="0"/>
    <x v="1"/>
    <s v="US Gas Phy Fwd Firm &lt; or = 1Mo "/>
    <s v="US Gas Phy       NNG Demarc              02-04Jun01      USD/MM"/>
    <m/>
    <n v="6200"/>
    <x v="0"/>
    <x v="1"/>
    <x v="0"/>
    <n v="3.55"/>
    <s v="MHOMESTEAD"/>
    <s v="KSTEVEN"/>
    <s v="ENA-IM Mid Central South"/>
    <x v="8"/>
    <x v="1"/>
    <n v="825641"/>
    <d v="2001-06-02T21:00:00"/>
  </r>
  <r>
    <x v="1"/>
    <x v="1"/>
    <x v="1"/>
    <x v="24"/>
    <n v="30000"/>
    <n v="1327903"/>
    <d v="2001-06-01T09:59:29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640"/>
    <d v="2001-06-02T21:00:00"/>
  </r>
  <r>
    <x v="1"/>
    <x v="4"/>
    <x v="0"/>
    <x v="0"/>
    <n v="50000"/>
    <n v="1327906"/>
    <d v="2001-06-01T09:59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MICGUIDO"/>
    <s v="GWHALLE"/>
    <s v="WTI-GW-NXC2"/>
    <x v="5"/>
    <x v="1"/>
    <n v="111838"/>
    <d v="2001-07-01T00:00:00"/>
  </r>
  <r>
    <x v="1"/>
    <x v="4"/>
    <x v="0"/>
    <x v="0"/>
    <n v="50000"/>
    <n v="1327907"/>
    <d v="2001-06-01T09:59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DOMESTIC2"/>
    <s v="GWHALLE"/>
    <s v="WTI-GW-NXC2"/>
    <x v="5"/>
    <x v="1"/>
    <n v="111839"/>
    <d v="2001-07-01T00:00:00"/>
  </r>
  <r>
    <x v="1"/>
    <x v="1"/>
    <x v="1"/>
    <x v="24"/>
    <n v="8157"/>
    <n v="1327908"/>
    <d v="2001-06-01T09:59:46"/>
    <s v="Western Gas Resources, Inc."/>
    <x v="0"/>
    <x v="0"/>
    <x v="0"/>
    <x v="1"/>
    <s v="US Gas Phy Fwd Firm &lt; or = 1Mo "/>
    <s v="US Gas Phy       FGT Z2                  02-04Jun01      USD/MM"/>
    <n v="2719"/>
    <m/>
    <x v="0"/>
    <x v="1"/>
    <x v="0"/>
    <n v="3.72"/>
    <s v="JHTRAMEL"/>
    <s v="SNEAL"/>
    <s v="ENA-IM NE GULF4"/>
    <x v="8"/>
    <x v="1"/>
    <n v="825642"/>
    <d v="2001-06-02T21:00:00"/>
  </r>
  <r>
    <x v="0"/>
    <x v="0"/>
    <x v="0"/>
    <x v="0"/>
    <n v="20"/>
    <n v="1327909"/>
    <d v="2001-06-01T09:59:4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64282"/>
    <m/>
  </r>
  <r>
    <x v="1"/>
    <x v="1"/>
    <x v="1"/>
    <x v="24"/>
    <n v="21000"/>
    <n v="1327910"/>
    <d v="2001-06-01T09:59:52"/>
    <s v="Noble Gas Marketing Inc."/>
    <x v="0"/>
    <x v="0"/>
    <x v="0"/>
    <x v="1"/>
    <s v="US Gas Phy Fwd Firm &lt; or = 1Mo "/>
    <s v="US Gas Phy       Trunkline WLA           02-04Jun01      USD/MM"/>
    <n v="7000"/>
    <m/>
    <x v="0"/>
    <x v="1"/>
    <x v="0"/>
    <n v="3.8149999999999999"/>
    <s v="dealjunkie"/>
    <s v="TDONOHO"/>
    <s v="ENA - IM Central Gulf"/>
    <x v="8"/>
    <x v="1"/>
    <n v="825644"/>
    <d v="2001-06-02T21:00:00"/>
  </r>
  <r>
    <x v="0"/>
    <x v="0"/>
    <x v="0"/>
    <x v="0"/>
    <n v="8"/>
    <n v="1327911"/>
    <d v="2001-06-01T09:59:54"/>
    <s v="Euromin SA"/>
    <x v="0"/>
    <x v="0"/>
    <x v="0"/>
    <x v="0"/>
    <s v="Lead LME Registered Contract"/>
    <s v="Lead LME Reg.    Contract                15Aug01         USD/mt-L"/>
    <m/>
    <n v="8"/>
    <x v="0"/>
    <x v="0"/>
    <x v="0"/>
    <n v="463"/>
    <s v="ADM88806"/>
    <s v="JGORDON1"/>
    <s v="Enron Metals Trading System"/>
    <x v="0"/>
    <x v="0"/>
    <n v="2164284"/>
    <d v="2001-08-15T11:42:00"/>
  </r>
  <r>
    <x v="1"/>
    <x v="1"/>
    <x v="0"/>
    <x v="25"/>
    <n v="615000"/>
    <n v="1327912"/>
    <d v="2001-06-01T09:59:56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robpitts"/>
    <s v="JARNOLD"/>
    <s v="NG-Price"/>
    <x v="1"/>
    <x v="1"/>
    <s v="VD9769.1"/>
    <d v="2001-07-01T00:00:00"/>
  </r>
  <r>
    <x v="1"/>
    <x v="1"/>
    <x v="0"/>
    <x v="1"/>
    <n v="155000"/>
    <n v="1327913"/>
    <d v="2001-06-01T10:00:02"/>
    <s v="Cargill Energy, a division of Cargill, Incorporated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WEBBORN1"/>
    <s v="JARNOLD"/>
    <s v="NG-Price"/>
    <x v="1"/>
    <x v="1"/>
    <s v="VD9770.1"/>
    <d v="2001-07-01T21:00:00"/>
  </r>
  <r>
    <x v="1"/>
    <x v="1"/>
    <x v="0"/>
    <x v="1"/>
    <n v="465000"/>
    <n v="1327914"/>
    <d v="2001-06-01T10:00:07"/>
    <s v="Aquila Risk Management Corporation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AQUILA1029"/>
    <s v="JARNOLD"/>
    <s v="NG-Price"/>
    <x v="1"/>
    <x v="1"/>
    <s v="VD9771.1"/>
    <d v="2001-07-01T21:00:00"/>
  </r>
  <r>
    <x v="1"/>
    <x v="1"/>
    <x v="1"/>
    <x v="24"/>
    <n v="7200"/>
    <n v="1327916"/>
    <d v="2001-06-01T10:00:16"/>
    <s v="Anadarko Energy Services Company"/>
    <x v="0"/>
    <x v="0"/>
    <x v="0"/>
    <x v="1"/>
    <s v="US Gas Phy Fwd Firm &lt; or = 1Mo "/>
    <s v="US Gas Phy       TETCO WLA               02-04Jun01      USD/MM"/>
    <m/>
    <n v="2400"/>
    <x v="0"/>
    <x v="1"/>
    <x v="0"/>
    <n v="3.73"/>
    <s v="ADM26674"/>
    <s v="SPEREIR"/>
    <s v="ENA-IM NE GULF3"/>
    <x v="8"/>
    <x v="1"/>
    <n v="825645"/>
    <d v="2001-06-02T21:00:00"/>
  </r>
  <r>
    <x v="1"/>
    <x v="1"/>
    <x v="1"/>
    <x v="24"/>
    <n v="15000"/>
    <n v="1327917"/>
    <d v="2001-06-01T10:00:2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749999999999999"/>
    <s v="ADM48146"/>
    <s v="ARING"/>
    <s v="ENA-IM NE GULF1"/>
    <x v="8"/>
    <x v="1"/>
    <n v="825646"/>
    <d v="2001-06-02T21:00:00"/>
  </r>
  <r>
    <x v="1"/>
    <x v="1"/>
    <x v="1"/>
    <x v="24"/>
    <n v="19998"/>
    <n v="1327918"/>
    <d v="2001-06-01T10:00:22"/>
    <s v="Marathon Oil Company"/>
    <x v="0"/>
    <x v="0"/>
    <x v="0"/>
    <x v="1"/>
    <s v="US Gas Phy Fwd Firm &lt; or = 1Mo "/>
    <s v="US Gas Phy       TGT Z-SL                02-04Jun01      USD/MM"/>
    <m/>
    <n v="6666"/>
    <x v="0"/>
    <x v="1"/>
    <x v="0"/>
    <n v="3.7349999999999999"/>
    <s v="rdyoung1"/>
    <s v="SPEREIR"/>
    <s v="ENA-IM NE GULF2"/>
    <x v="8"/>
    <x v="1"/>
    <n v="825647"/>
    <d v="2001-06-02T21:00:00"/>
  </r>
  <r>
    <x v="1"/>
    <x v="1"/>
    <x v="1"/>
    <x v="24"/>
    <n v="30000"/>
    <n v="1327919"/>
    <d v="2001-06-01T10:00:23"/>
    <s v="El Paso Merchant Energy, L.P."/>
    <x v="0"/>
    <x v="0"/>
    <x v="0"/>
    <x v="1"/>
    <s v="US Gas Phy Index Firm &lt; or = 1Mo"/>
    <s v="US Gas Phy Index GD/D TCO Pool           02-04Jun01      USD/MM"/>
    <m/>
    <n v="10000"/>
    <x v="0"/>
    <x v="1"/>
    <x v="0"/>
    <n v="0"/>
    <s v="EPMELPwlh"/>
    <s v="JHODGE2"/>
    <s v="ENA-IM ME TCO"/>
    <x v="8"/>
    <x v="1"/>
    <n v="825648"/>
    <d v="2001-06-02T21:00:00"/>
  </r>
  <r>
    <x v="1"/>
    <x v="1"/>
    <x v="0"/>
    <x v="1"/>
    <n v="620000"/>
    <n v="1327920"/>
    <d v="2001-06-01T10:00:24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29"/>
    <s v="JARNOLD"/>
    <s v="NG-Price"/>
    <x v="1"/>
    <x v="1"/>
    <s v="VD9774.1"/>
    <d v="2001-07-01T21:00:00"/>
  </r>
  <r>
    <x v="0"/>
    <x v="0"/>
    <x v="0"/>
    <x v="0"/>
    <n v="1"/>
    <n v="1327921"/>
    <d v="2001-06-01T10:00:25"/>
    <s v="Refco Overseas Ltd"/>
    <x v="0"/>
    <x v="0"/>
    <x v="0"/>
    <x v="0"/>
    <s v="Zinc LME Registered Contract"/>
    <s v="Zinc LME Reg.    Contract                3 Month         USD/mt-L"/>
    <m/>
    <n v="1"/>
    <x v="0"/>
    <x v="0"/>
    <x v="0"/>
    <n v="935"/>
    <s v="marknunn1"/>
    <s v="ATURNER"/>
    <s v="Enron Metals Trading System"/>
    <x v="0"/>
    <x v="0"/>
    <n v="2164296"/>
    <m/>
  </r>
  <r>
    <x v="1"/>
    <x v="1"/>
    <x v="1"/>
    <x v="24"/>
    <n v="1500"/>
    <n v="1327922"/>
    <d v="2001-06-01T10:00:28"/>
    <s v="Cross Timbers Energy Services, Inc."/>
    <x v="0"/>
    <x v="0"/>
    <x v="0"/>
    <x v="1"/>
    <s v="US Gas Phy Fwd Firm &lt; or = 1Mo "/>
    <s v="US Gas Phy       NGPL Midcont            02-04Jun01      USD/MM"/>
    <n v="500"/>
    <m/>
    <x v="0"/>
    <x v="1"/>
    <x v="0"/>
    <n v="3.6524999999999999"/>
    <s v="redwood1"/>
    <s v="KSTEVEN"/>
    <s v="ENA-IM Mid Central South"/>
    <x v="8"/>
    <x v="1"/>
    <n v="825650"/>
    <d v="2001-06-02T21:00:00"/>
  </r>
  <r>
    <x v="1"/>
    <x v="11"/>
    <x v="0"/>
    <x v="7"/>
    <n v="90"/>
    <n v="1327923"/>
    <d v="2001-06-01T10:00:2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19"/>
    <s v="dsilbert"/>
    <s v="CWOOLGAR"/>
    <s v="ECTWEADES"/>
    <x v="10"/>
    <x v="1"/>
    <n v="1327923"/>
    <d v="2001-06-01T21:00:00"/>
  </r>
  <r>
    <x v="1"/>
    <x v="1"/>
    <x v="1"/>
    <x v="24"/>
    <n v="30000"/>
    <n v="1327924"/>
    <d v="2001-06-01T10:00:29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3"/>
    <s v="WARNERTODD"/>
    <s v="SPEREIR"/>
    <s v="ENA-IM NE GULF2"/>
    <x v="8"/>
    <x v="1"/>
    <n v="825651"/>
    <d v="2001-06-02T21:00:00"/>
  </r>
  <r>
    <x v="1"/>
    <x v="1"/>
    <x v="0"/>
    <x v="26"/>
    <n v="755000"/>
    <n v="1327926"/>
    <d v="2001-06-01T10:00:4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7.1"/>
    <d v="2001-11-01T00:00:00"/>
  </r>
  <r>
    <x v="1"/>
    <x v="1"/>
    <x v="0"/>
    <x v="1"/>
    <n v="310000"/>
    <n v="1327927"/>
    <d v="2001-06-01T10:00:45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TEVEBUT"/>
    <s v="JARNOLD"/>
    <s v="NG-Price"/>
    <x v="1"/>
    <x v="1"/>
    <s v="VD9778.1"/>
    <d v="2001-07-01T21:00:00"/>
  </r>
  <r>
    <x v="1"/>
    <x v="1"/>
    <x v="0"/>
    <x v="26"/>
    <n v="755000"/>
    <n v="1327928"/>
    <d v="2001-06-01T10:00:5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9.1"/>
    <d v="2001-11-01T00:00:00"/>
  </r>
  <r>
    <x v="1"/>
    <x v="1"/>
    <x v="0"/>
    <x v="5"/>
    <n v="145000"/>
    <n v="1327929"/>
    <d v="2001-06-01T10:00:55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25"/>
    <s v="rapini0001"/>
    <s v="ALEWIS"/>
    <s v="GD-CENTRAL"/>
    <x v="1"/>
    <x v="1"/>
    <s v="VD9780.1"/>
    <d v="2001-06-02T21:00:00"/>
  </r>
  <r>
    <x v="1"/>
    <x v="1"/>
    <x v="1"/>
    <x v="24"/>
    <n v="7500"/>
    <n v="1327930"/>
    <d v="2001-06-01T10:00:56"/>
    <s v="TXU Energy Trading Company"/>
    <x v="0"/>
    <x v="0"/>
    <x v="0"/>
    <x v="1"/>
    <s v="US Gas Phy Fwd Firm &lt; or = 1Mo "/>
    <s v="US Gas Phy       Transco St.65           02-04Jun01      USD/MM"/>
    <n v="2500"/>
    <m/>
    <x v="0"/>
    <x v="1"/>
    <x v="0"/>
    <n v="3.7149999999999999"/>
    <s v="txuetcje"/>
    <s v="ARING"/>
    <s v="ENA-IM NE GULF1"/>
    <x v="8"/>
    <x v="1"/>
    <n v="825652"/>
    <d v="2001-06-02T21:00:00"/>
  </r>
  <r>
    <x v="1"/>
    <x v="1"/>
    <x v="1"/>
    <x v="24"/>
    <n v="23868"/>
    <n v="1327931"/>
    <d v="2001-06-01T10:01:11"/>
    <s v="Duke Energy Trading and Marketing, L.L.C."/>
    <x v="0"/>
    <x v="0"/>
    <x v="0"/>
    <x v="1"/>
    <s v="US Gas Phy Fwd Firm &lt; or = 1Mo "/>
    <s v="US Gas Phy       TCO Pool                02-04Jun01      USD/MM"/>
    <n v="7956"/>
    <m/>
    <x v="0"/>
    <x v="1"/>
    <x v="0"/>
    <n v="3.92"/>
    <s v="JRHEARNE"/>
    <s v="JHODGE2"/>
    <s v="ENA-IM ME TCO"/>
    <x v="8"/>
    <x v="1"/>
    <n v="825653"/>
    <d v="2001-06-02T21:00:00"/>
  </r>
  <r>
    <x v="1"/>
    <x v="1"/>
    <x v="1"/>
    <x v="24"/>
    <n v="30000"/>
    <n v="1327932"/>
    <d v="2001-06-01T10:01:22"/>
    <s v="Texaco Natural Ga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7"/>
    <s v="WARNERTODD"/>
    <s v="ARING"/>
    <s v="ENA-IM NE GULF1"/>
    <x v="8"/>
    <x v="1"/>
    <n v="825654"/>
    <d v="2001-06-02T21:00:00"/>
  </r>
  <r>
    <x v="1"/>
    <x v="11"/>
    <x v="0"/>
    <x v="11"/>
    <n v="15"/>
    <n v="1327933"/>
    <d v="2001-06-01T10:01:25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0"/>
    <s v="CDANG123"/>
    <s v="RSAHA"/>
    <s v="ECTWEADES"/>
    <x v="10"/>
    <x v="1"/>
    <n v="1327933"/>
    <d v="2001-06-11T20:59:00"/>
  </r>
  <r>
    <x v="1"/>
    <x v="1"/>
    <x v="0"/>
    <x v="1"/>
    <n v="77500"/>
    <n v="1327934"/>
    <d v="2001-06-01T10:01:29"/>
    <s v="OGE Energy Resources, In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kdiamond"/>
    <s v="JARNOLD"/>
    <s v="NG-Price"/>
    <x v="1"/>
    <x v="1"/>
    <s v="VD9781.1"/>
    <d v="2001-07-01T21:00:00"/>
  </r>
  <r>
    <x v="1"/>
    <x v="11"/>
    <x v="0"/>
    <x v="11"/>
    <n v="15"/>
    <n v="1327935"/>
    <d v="2001-06-01T10:01:30"/>
    <s v="Element Re Capital Products Inc., as agent for XL Trading Partners Ltd."/>
    <x v="0"/>
    <x v="0"/>
    <x v="0"/>
    <x v="11"/>
    <s v="US Weather CDD Swap"/>
    <s v="US Wthr CDD Swap PHX 100/20K             18-22Jun01      USD/CDD"/>
    <m/>
    <n v="3"/>
    <x v="0"/>
    <x v="20"/>
    <x v="0"/>
    <n v="146"/>
    <s v="CDANG123"/>
    <s v="RSAHA"/>
    <s v="ECTWEADES"/>
    <x v="10"/>
    <x v="1"/>
    <n v="1327935"/>
    <d v="2001-06-18T20:59:00"/>
  </r>
  <r>
    <x v="1"/>
    <x v="1"/>
    <x v="1"/>
    <x v="24"/>
    <n v="30000"/>
    <n v="1327936"/>
    <d v="2001-06-01T10:01:3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"/>
    <s v="aepes215"/>
    <s v="SPEREIR"/>
    <s v="ENA-IM NE GULF2"/>
    <x v="8"/>
    <x v="1"/>
    <n v="825655"/>
    <d v="2001-06-02T21:00:00"/>
  </r>
  <r>
    <x v="0"/>
    <x v="1"/>
    <x v="1"/>
    <x v="24"/>
    <n v="30000"/>
    <n v="1327937"/>
    <d v="2001-06-01T10:01:3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49999999999999"/>
    <s v="MARYJESSEY"/>
    <s v="RWATT"/>
    <s v="EC-IM Canada West"/>
    <x v="8"/>
    <x v="8"/>
    <n v="825656"/>
    <d v="2001-06-01T21:00:00"/>
  </r>
  <r>
    <x v="1"/>
    <x v="1"/>
    <x v="1"/>
    <x v="24"/>
    <n v="30000"/>
    <n v="1327938"/>
    <d v="2001-06-01T10:01:3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1"/>
    <s v="aepes215"/>
    <s v="SPEREIR"/>
    <s v="ENA-IM NE GULF2"/>
    <x v="8"/>
    <x v="1"/>
    <n v="825657"/>
    <d v="2001-06-02T21:00:00"/>
  </r>
  <r>
    <x v="1"/>
    <x v="1"/>
    <x v="0"/>
    <x v="1"/>
    <n v="232500"/>
    <n v="1327939"/>
    <d v="2001-06-01T10:01:38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DAVIDSET"/>
    <s v="JARNOLD"/>
    <s v="NG-Price"/>
    <x v="1"/>
    <x v="1"/>
    <s v="VD9783.1"/>
    <d v="2001-07-01T21:00:00"/>
  </r>
  <r>
    <x v="1"/>
    <x v="1"/>
    <x v="1"/>
    <x v="24"/>
    <n v="15000"/>
    <n v="1327940"/>
    <d v="2001-06-01T10:01:38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BRIANKELLY"/>
    <s v="VPIMENOV"/>
    <s v="ENA-IM ME NEW YORK"/>
    <x v="8"/>
    <x v="1"/>
    <n v="825658"/>
    <d v="2001-06-02T21:00:00"/>
  </r>
  <r>
    <x v="1"/>
    <x v="1"/>
    <x v="1"/>
    <x v="24"/>
    <n v="30000"/>
    <n v="1327941"/>
    <d v="2001-06-01T10:01:3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7250000000000001"/>
    <s v="YJACKSON"/>
    <s v="SPEREIR"/>
    <s v="ENA-IM NE GULF2"/>
    <x v="8"/>
    <x v="1"/>
    <n v="825659"/>
    <d v="2001-06-02T21:00:00"/>
  </r>
  <r>
    <x v="1"/>
    <x v="1"/>
    <x v="0"/>
    <x v="15"/>
    <n v="1825000"/>
    <n v="1327942"/>
    <d v="2001-06-01T10:01:40"/>
    <s v="Mirant Americas Energy Marketing, L.P.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det00001"/>
    <s v="JARNOLD"/>
    <s v="NG-Price"/>
    <x v="1"/>
    <x v="1"/>
    <s v="VD9782.1"/>
    <d v="2002-01-01T21:00:00"/>
  </r>
  <r>
    <x v="1"/>
    <x v="11"/>
    <x v="0"/>
    <x v="11"/>
    <n v="15"/>
    <n v="1327943"/>
    <d v="2001-06-01T10:01:43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5"/>
    <s v="CDANG123"/>
    <s v="RSAHA"/>
    <s v="ECTWEADES"/>
    <x v="10"/>
    <x v="1"/>
    <n v="1327943"/>
    <d v="2001-06-11T20:59:00"/>
  </r>
  <r>
    <x v="1"/>
    <x v="1"/>
    <x v="0"/>
    <x v="1"/>
    <n v="620000"/>
    <n v="1327944"/>
    <d v="2001-06-01T10:01:47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25"/>
    <s v="det00001"/>
    <s v="JARNOLD"/>
    <s v="NG-Price"/>
    <x v="1"/>
    <x v="1"/>
    <s v="VD9784.1"/>
    <d v="2001-08-01T21:00:00"/>
  </r>
  <r>
    <x v="1"/>
    <x v="1"/>
    <x v="0"/>
    <x v="1"/>
    <n v="620000"/>
    <n v="1327948"/>
    <d v="2001-06-01T10:01:55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74999999999999"/>
    <s v="det00001"/>
    <s v="JARNOLD"/>
    <s v="NG-Price"/>
    <x v="1"/>
    <x v="1"/>
    <s v="VD9788.1"/>
    <d v="2001-08-01T21:00:00"/>
  </r>
  <r>
    <x v="1"/>
    <x v="3"/>
    <x v="0"/>
    <x v="24"/>
    <n v="150000"/>
    <n v="1327950"/>
    <d v="2001-06-01T10:01:56"/>
    <s v="Hess Energy Trading Company LLC"/>
    <x v="0"/>
    <x v="0"/>
    <x v="0"/>
    <x v="3"/>
    <s v="US Jet Kero Fin Spread"/>
    <s v="US Jet Kero Swap GC vs NYMEX HO          Q3 2001         c/Gl-b"/>
    <n v="50000"/>
    <m/>
    <x v="0"/>
    <x v="21"/>
    <x v="0"/>
    <n v="2.4500000000000002"/>
    <s v="pmjacobs"/>
    <s v="DLOOSLEY"/>
    <s v="KERO"/>
    <x v="1"/>
    <x v="1"/>
    <s v="VD9787.1"/>
    <d v="2001-07-01T00:00:00"/>
  </r>
  <r>
    <x v="0"/>
    <x v="0"/>
    <x v="0"/>
    <x v="0"/>
    <n v="6"/>
    <n v="1327951"/>
    <d v="2001-06-01T10:02:00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74"/>
    <s v="TRD11005"/>
    <s v="BMARCHAN"/>
    <s v="Enron Metals Trading System"/>
    <x v="0"/>
    <x v="0"/>
    <n v="2164324"/>
    <m/>
  </r>
  <r>
    <x v="1"/>
    <x v="1"/>
    <x v="1"/>
    <x v="24"/>
    <n v="4200"/>
    <n v="1327952"/>
    <d v="2001-06-01T10:02:01"/>
    <s v="Hess Energy Services Company, LLC"/>
    <x v="0"/>
    <x v="0"/>
    <x v="0"/>
    <x v="1"/>
    <s v="US Gas Phy Fwd Firm &lt; or = 1Mo "/>
    <s v="US Gas Phy       Transco St.65           02-04Jun01      USD/MM"/>
    <m/>
    <n v="1400"/>
    <x v="0"/>
    <x v="1"/>
    <x v="0"/>
    <n v="3.7450000000000001"/>
    <s v="tomkurtz"/>
    <s v="ARING"/>
    <s v="ENA-IM NE GULF1"/>
    <x v="8"/>
    <x v="1"/>
    <n v="825660"/>
    <d v="2001-06-02T21:00:00"/>
  </r>
  <r>
    <x v="1"/>
    <x v="1"/>
    <x v="0"/>
    <x v="25"/>
    <n v="615000"/>
    <n v="1327953"/>
    <d v="2001-06-01T10:02:10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"/>
    <s v="AQUILA1000"/>
    <s v="JARNOLD"/>
    <s v="NG-Price"/>
    <x v="1"/>
    <x v="1"/>
    <s v="VD9789.1"/>
    <d v="2001-07-01T00:00:00"/>
  </r>
  <r>
    <x v="1"/>
    <x v="1"/>
    <x v="1"/>
    <x v="24"/>
    <n v="15000"/>
    <n v="1327954"/>
    <d v="2001-06-01T10:02:10"/>
    <s v="Texaco Natural Gas Inc."/>
    <x v="0"/>
    <x v="0"/>
    <x v="0"/>
    <x v="1"/>
    <s v="US Gas Phy Fwd Firm &lt; or = 1Mo "/>
    <s v="US Gas Phy       TENN 500                02-04Jun01      USD/MM"/>
    <m/>
    <n v="5000"/>
    <x v="0"/>
    <x v="1"/>
    <x v="0"/>
    <n v="3.7149999999999999"/>
    <s v="ADM42855"/>
    <s v="SNEAL"/>
    <s v="ENA-IM NE GULF3"/>
    <x v="8"/>
    <x v="1"/>
    <n v="825661"/>
    <d v="2001-06-02T21:00:00"/>
  </r>
  <r>
    <x v="1"/>
    <x v="1"/>
    <x v="1"/>
    <x v="24"/>
    <n v="3000"/>
    <n v="1327955"/>
    <d v="2001-06-01T10:02:15"/>
    <s v="Cinergy Marketing &amp; Trading, LLC"/>
    <x v="0"/>
    <x v="0"/>
    <x v="0"/>
    <x v="1"/>
    <s v="US Gas Phy Fwd Firm &lt; or = 1Mo "/>
    <s v="US Gas Phy       TCO Pool                02-04Jun01      USD/MM"/>
    <n v="1000"/>
    <m/>
    <x v="0"/>
    <x v="1"/>
    <x v="0"/>
    <n v="3.92"/>
    <s v="STOCKHAMN"/>
    <s v="JHODGE2"/>
    <s v="ENA-IM ME TCO"/>
    <x v="8"/>
    <x v="1"/>
    <n v="825662"/>
    <d v="2001-06-02T21:00:00"/>
  </r>
  <r>
    <x v="1"/>
    <x v="1"/>
    <x v="1"/>
    <x v="24"/>
    <n v="15000"/>
    <n v="1327956"/>
    <d v="2001-06-01T10:02:1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cscharton"/>
    <s v="KSTEVEN"/>
    <s v="ENA-IM Mid Central South"/>
    <x v="8"/>
    <x v="1"/>
    <n v="825663"/>
    <d v="2001-06-02T21:00:00"/>
  </r>
  <r>
    <x v="1"/>
    <x v="1"/>
    <x v="0"/>
    <x v="1"/>
    <n v="310000"/>
    <n v="1327957"/>
    <d v="2001-06-01T10:02:19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AQUILA1074"/>
    <s v="JARNOLD"/>
    <s v="NG-Price"/>
    <x v="1"/>
    <x v="1"/>
    <s v="VD9791.1"/>
    <d v="2001-07-01T21:00:00"/>
  </r>
  <r>
    <x v="1"/>
    <x v="1"/>
    <x v="0"/>
    <x v="25"/>
    <n v="615000"/>
    <n v="1327958"/>
    <d v="2001-06-01T10:02:2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790.1"/>
    <d v="2001-07-01T00:00:00"/>
  </r>
  <r>
    <x v="1"/>
    <x v="1"/>
    <x v="0"/>
    <x v="1"/>
    <n v="310000"/>
    <n v="1327959"/>
    <d v="2001-06-01T10:02:24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D9792.1"/>
    <d v="2001-07-01T21:00:00"/>
  </r>
  <r>
    <x v="1"/>
    <x v="1"/>
    <x v="0"/>
    <x v="1"/>
    <n v="620000"/>
    <n v="1327960"/>
    <d v="2001-06-01T10:02:3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AQUILA1029"/>
    <s v="JARNOLD"/>
    <s v="NG-Price"/>
    <x v="1"/>
    <x v="1"/>
    <s v="VD9793.1"/>
    <d v="2001-07-01T21:00:00"/>
  </r>
  <r>
    <x v="1"/>
    <x v="1"/>
    <x v="1"/>
    <x v="24"/>
    <n v="30000"/>
    <n v="1327962"/>
    <d v="2001-06-01T10:02:38"/>
    <s v="Dynegy Marketing and Trade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MCCARTHY"/>
    <s v="TDONOHO"/>
    <s v="ENA - IM Central Gulf"/>
    <x v="8"/>
    <x v="1"/>
    <n v="825664"/>
    <d v="2001-06-02T21:00:00"/>
  </r>
  <r>
    <x v="1"/>
    <x v="1"/>
    <x v="1"/>
    <x v="24"/>
    <n v="8178"/>
    <n v="1327963"/>
    <d v="2001-06-01T10:02:40"/>
    <s v="Texaco Natural Gas Inc."/>
    <x v="0"/>
    <x v="0"/>
    <x v="0"/>
    <x v="1"/>
    <s v="US Gas Phy Fwd Firm &lt; or = 1Mo "/>
    <s v="US Gas Phy       COL Onshore             02-04Jun01      USD/MM"/>
    <m/>
    <n v="2726"/>
    <x v="0"/>
    <x v="1"/>
    <x v="0"/>
    <n v="3.73"/>
    <s v="WARNERTODD"/>
    <s v="SPEREIR"/>
    <s v="ENA-IM NE GULF2"/>
    <x v="8"/>
    <x v="1"/>
    <n v="825665"/>
    <d v="2001-06-02T21:00:00"/>
  </r>
  <r>
    <x v="1"/>
    <x v="1"/>
    <x v="0"/>
    <x v="5"/>
    <n v="145000"/>
    <n v="1327964"/>
    <d v="2001-06-01T10:02:42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6.1"/>
    <d v="2001-06-02T21:00:00"/>
  </r>
  <r>
    <x v="1"/>
    <x v="1"/>
    <x v="1"/>
    <x v="24"/>
    <n v="15000"/>
    <n v="1327965"/>
    <d v="2001-06-01T10:02:43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9"/>
    <s v="aepes215"/>
    <s v="SNEAL"/>
    <s v="ENA-IM NE GULF3"/>
    <x v="8"/>
    <x v="1"/>
    <n v="825666"/>
    <d v="2001-06-02T21:00:00"/>
  </r>
  <r>
    <x v="1"/>
    <x v="1"/>
    <x v="1"/>
    <x v="24"/>
    <n v="12843"/>
    <n v="1327966"/>
    <d v="2001-06-01T10:02:45"/>
    <s v="Western Gas Resources, Inc."/>
    <x v="0"/>
    <x v="0"/>
    <x v="0"/>
    <x v="1"/>
    <s v="US Gas Phy Fwd Firm &lt; or = 1Mo "/>
    <s v="US Gas Phy       FGT Z2                  02-04Jun01      USD/MM"/>
    <n v="4281"/>
    <m/>
    <x v="0"/>
    <x v="1"/>
    <x v="0"/>
    <n v="3.71"/>
    <s v="JHTRAMEL"/>
    <s v="SNEAL"/>
    <s v="ENA-IM NE GULF4"/>
    <x v="8"/>
    <x v="1"/>
    <n v="825667"/>
    <d v="2001-06-02T21:00:00"/>
  </r>
  <r>
    <x v="1"/>
    <x v="1"/>
    <x v="0"/>
    <x v="25"/>
    <n v="615000"/>
    <n v="1327967"/>
    <d v="2001-06-01T10:02:4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3"/>
    <s v="JEFFFOX1"/>
    <s v="JARNOLD"/>
    <s v="NG-Price"/>
    <x v="1"/>
    <x v="1"/>
    <s v="VD9797.1"/>
    <d v="2001-07-01T00:00:00"/>
  </r>
  <r>
    <x v="1"/>
    <x v="1"/>
    <x v="1"/>
    <x v="24"/>
    <n v="15000"/>
    <n v="1327969"/>
    <d v="2001-06-01T10:02:51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50000000000001"/>
    <s v="aepes215"/>
    <s v="SNEAL"/>
    <s v="ENA-IM NE GULF3"/>
    <x v="8"/>
    <x v="1"/>
    <n v="825668"/>
    <d v="2001-06-02T21:00:00"/>
  </r>
  <r>
    <x v="1"/>
    <x v="1"/>
    <x v="0"/>
    <x v="5"/>
    <n v="145000"/>
    <n v="1327971"/>
    <d v="2001-06-01T10:02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9.1"/>
    <d v="2001-06-02T21:00:00"/>
  </r>
  <r>
    <x v="1"/>
    <x v="1"/>
    <x v="1"/>
    <x v="24"/>
    <n v="15000"/>
    <n v="1327970"/>
    <d v="2001-06-01T10:02:54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"/>
    <s v="aepes215"/>
    <s v="SNEAL"/>
    <s v="ENA-IM NE GULF3"/>
    <x v="8"/>
    <x v="1"/>
    <n v="825669"/>
    <d v="2001-06-02T21:00:00"/>
  </r>
  <r>
    <x v="1"/>
    <x v="1"/>
    <x v="1"/>
    <x v="24"/>
    <n v="30000"/>
    <n v="1327972"/>
    <d v="2001-06-01T10:02:56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rjvandamp"/>
    <s v="ARING"/>
    <s v="ENA-IM NE GULF1"/>
    <x v="8"/>
    <x v="1"/>
    <n v="825670"/>
    <d v="2001-06-02T21:00:00"/>
  </r>
  <r>
    <x v="1"/>
    <x v="1"/>
    <x v="0"/>
    <x v="25"/>
    <n v="307500"/>
    <n v="1327974"/>
    <d v="2001-06-01T10:02:58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JOEGRAHAM"/>
    <s v="JARNOLD"/>
    <s v="NG-Price"/>
    <x v="1"/>
    <x v="1"/>
    <s v="VD9800.1"/>
    <d v="2001-07-01T00:00:00"/>
  </r>
  <r>
    <x v="1"/>
    <x v="1"/>
    <x v="1"/>
    <x v="24"/>
    <n v="15000"/>
    <n v="1327973"/>
    <d v="2001-06-01T10:02:58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49999999999998"/>
    <s v="aepes215"/>
    <s v="SNEAL"/>
    <s v="ENA-IM NE GULF3"/>
    <x v="8"/>
    <x v="1"/>
    <n v="825671"/>
    <d v="2001-06-02T21:00:00"/>
  </r>
  <r>
    <x v="1"/>
    <x v="1"/>
    <x v="0"/>
    <x v="1"/>
    <n v="310000"/>
    <n v="1327975"/>
    <d v="2001-06-01T10:02:59"/>
    <s v="Phibro Inc."/>
    <x v="0"/>
    <x v="0"/>
    <x v="0"/>
    <x v="1"/>
    <s v="US Gas Fin Swap"/>
    <s v="US Gas Swap      Nymex                   Jul01           USD/MM"/>
    <m/>
    <n v="10000"/>
    <x v="0"/>
    <x v="1"/>
    <x v="0"/>
    <n v="3.95"/>
    <s v="MACGROIN"/>
    <s v="JARNOLD"/>
    <s v="NG-Price"/>
    <x v="1"/>
    <x v="1"/>
    <s v="VD9802.1"/>
    <d v="2001-07-01T21:00:00"/>
  </r>
  <r>
    <x v="1"/>
    <x v="1"/>
    <x v="1"/>
    <x v="24"/>
    <n v="75000"/>
    <n v="1327976"/>
    <d v="2001-06-01T10:02:59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749999999999999"/>
    <s v="JEFFSENIOR"/>
    <s v="ARING"/>
    <s v="ENA-IM NE GULF1"/>
    <x v="8"/>
    <x v="1"/>
    <n v="825672"/>
    <d v="2001-06-02T21:00:00"/>
  </r>
  <r>
    <x v="1"/>
    <x v="1"/>
    <x v="1"/>
    <x v="24"/>
    <n v="15000"/>
    <n v="1327977"/>
    <d v="2001-06-01T10:03:02"/>
    <s v="AEP Energy Services, Inc."/>
    <x v="0"/>
    <x v="0"/>
    <x v="0"/>
    <x v="1"/>
    <s v="US Gas Phy Fwd Firm &lt; or = 1Mo "/>
    <s v="US Gas Phy       TENN 800                02-04Jun01      USD/MM"/>
    <n v="5000"/>
    <m/>
    <x v="0"/>
    <x v="1"/>
    <x v="0"/>
    <n v="3.6949999999999998"/>
    <s v="aepes215"/>
    <s v="SNEAL"/>
    <s v="ENA-IM NE GULF3"/>
    <x v="8"/>
    <x v="1"/>
    <n v="825673"/>
    <d v="2001-06-02T21:00:00"/>
  </r>
  <r>
    <x v="1"/>
    <x v="1"/>
    <x v="1"/>
    <x v="24"/>
    <n v="30000"/>
    <n v="1327980"/>
    <d v="2001-06-01T10:03:06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4"/>
    <s v="ASANCHEZ1"/>
    <s v="SPEREIR"/>
    <s v="ENA-IM NE GULF2"/>
    <x v="8"/>
    <x v="1"/>
    <n v="825674"/>
    <d v="2001-06-02T21:00:00"/>
  </r>
  <r>
    <x v="0"/>
    <x v="0"/>
    <x v="0"/>
    <x v="0"/>
    <n v="14"/>
    <n v="1327981"/>
    <d v="2001-06-01T10:03:14"/>
    <s v="Willowbridge Associates Inc"/>
    <x v="0"/>
    <x v="0"/>
    <x v="0"/>
    <x v="0"/>
    <s v="Copper LME Registered Contract"/>
    <s v="Cu LME Reg.      Contract                3 Month         USD/mt-L"/>
    <m/>
    <n v="14"/>
    <x v="0"/>
    <x v="0"/>
    <x v="0"/>
    <n v="1674"/>
    <s v="ADM52993"/>
    <s v="BMARCHAN"/>
    <s v="Enron Metals Trading System"/>
    <x v="0"/>
    <x v="0"/>
    <n v="2164334"/>
    <m/>
  </r>
  <r>
    <x v="1"/>
    <x v="1"/>
    <x v="0"/>
    <x v="5"/>
    <n v="290000"/>
    <n v="1327982"/>
    <d v="2001-06-01T10:03:15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2"/>
    <s v="AQUILA1001"/>
    <s v="PKEAVEY"/>
    <s v="G-DAILY-EST"/>
    <x v="1"/>
    <x v="1"/>
    <s v="VD9805.1"/>
    <d v="2001-06-02T21:00:00"/>
  </r>
  <r>
    <x v="1"/>
    <x v="1"/>
    <x v="0"/>
    <x v="1"/>
    <n v="3100"/>
    <n v="1327986"/>
    <d v="2001-06-01T10:03:20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07.1"/>
    <d v="2001-07-01T00:00:00"/>
  </r>
  <r>
    <x v="0"/>
    <x v="0"/>
    <x v="0"/>
    <x v="0"/>
    <n v="12"/>
    <n v="1327989"/>
    <d v="2001-06-01T10:03:23"/>
    <s v="Standard Bank London Limited"/>
    <x v="0"/>
    <x v="0"/>
    <x v="0"/>
    <x v="0"/>
    <s v="Lead LME Registered Contract"/>
    <s v="Lead LME Reg.    Contract                3 Month         USD/mt-L"/>
    <m/>
    <n v="12"/>
    <x v="0"/>
    <x v="0"/>
    <x v="0"/>
    <n v="464"/>
    <s v="SHEPPAR1"/>
    <s v="JGORDON1"/>
    <s v="Enron Metals Trading System"/>
    <x v="0"/>
    <x v="0"/>
    <n v="2164336"/>
    <m/>
  </r>
  <r>
    <x v="1"/>
    <x v="1"/>
    <x v="1"/>
    <x v="24"/>
    <n v="7938"/>
    <n v="1327988"/>
    <d v="2001-06-01T10:03:23"/>
    <s v="Texaco Natural Gas Inc."/>
    <x v="0"/>
    <x v="0"/>
    <x v="0"/>
    <x v="1"/>
    <s v="US Gas Phy Fwd Firm &lt; or = 1Mo "/>
    <s v="US Gas Phy       HeHub                   02-04Jun01      USD/MM"/>
    <n v="2646"/>
    <m/>
    <x v="0"/>
    <x v="1"/>
    <x v="0"/>
    <n v="3.7749999999999999"/>
    <s v="WARNERTODD"/>
    <s v="ARING"/>
    <s v="ENA-IM NE GULF1"/>
    <x v="8"/>
    <x v="1"/>
    <n v="825675"/>
    <d v="2001-06-02T21:00:00"/>
  </r>
  <r>
    <x v="1"/>
    <x v="1"/>
    <x v="0"/>
    <x v="1"/>
    <n v="310000"/>
    <n v="1327990"/>
    <d v="2001-06-01T10:03:24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ccchapman"/>
    <s v="JARNOLD"/>
    <s v="NG-Price"/>
    <x v="1"/>
    <x v="1"/>
    <s v="VD9809.1"/>
    <d v="2001-07-01T21:00:00"/>
  </r>
  <r>
    <x v="1"/>
    <x v="1"/>
    <x v="0"/>
    <x v="1"/>
    <n v="232500"/>
    <n v="1327991"/>
    <d v="2001-06-01T10:03:27"/>
    <s v="Axia Energy, LP"/>
    <x v="0"/>
    <x v="0"/>
    <x v="0"/>
    <x v="1"/>
    <s v="US Gas Fin Swap"/>
    <s v="US Gas Swap      Nymex                   Jul01           USD/MM"/>
    <m/>
    <n v="7500"/>
    <x v="0"/>
    <x v="1"/>
    <x v="0"/>
    <n v="3.95"/>
    <s v="mtherrell"/>
    <s v="JARNOLD"/>
    <s v="NG-Price"/>
    <x v="1"/>
    <x v="1"/>
    <s v="VD9810.1"/>
    <d v="2001-07-01T21:00:00"/>
  </r>
  <r>
    <x v="1"/>
    <x v="1"/>
    <x v="0"/>
    <x v="1"/>
    <n v="3100"/>
    <n v="1327992"/>
    <d v="2001-06-01T10:03:31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11.1"/>
    <d v="2001-07-01T00:00:00"/>
  </r>
  <r>
    <x v="1"/>
    <x v="1"/>
    <x v="1"/>
    <x v="24"/>
    <n v="15000"/>
    <n v="1327994"/>
    <d v="2001-06-01T10:03:33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77"/>
    <d v="2001-06-02T21:00:00"/>
  </r>
  <r>
    <x v="1"/>
    <x v="1"/>
    <x v="0"/>
    <x v="25"/>
    <n v="615000"/>
    <n v="1327995"/>
    <d v="2001-06-01T10:03:35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813.1"/>
    <d v="2001-07-01T00:00:00"/>
  </r>
  <r>
    <x v="0"/>
    <x v="0"/>
    <x v="0"/>
    <x v="0"/>
    <n v="10"/>
    <n v="1327996"/>
    <d v="2001-06-01T10:03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HART1201"/>
    <s v="BMARCHAN"/>
    <s v="Enron Metals Trading System"/>
    <x v="0"/>
    <x v="0"/>
    <n v="2164342"/>
    <m/>
  </r>
  <r>
    <x v="1"/>
    <x v="1"/>
    <x v="0"/>
    <x v="1"/>
    <n v="542500"/>
    <n v="1327997"/>
    <d v="2001-06-01T10:03:41"/>
    <s v="Dynegy Marketing and Trade"/>
    <x v="0"/>
    <x v="0"/>
    <x v="0"/>
    <x v="1"/>
    <s v="US Gas Fin Swap"/>
    <s v="US Gas Swap      Nymex                   Jul01           USD/MM"/>
    <m/>
    <n v="17500"/>
    <x v="0"/>
    <x v="1"/>
    <x v="0"/>
    <n v="3.9550000000000001"/>
    <s v="JORDAN01"/>
    <s v="JARNOLD"/>
    <s v="NG-Price"/>
    <x v="1"/>
    <x v="1"/>
    <s v="VD9815.1"/>
    <d v="2001-07-01T21:00:00"/>
  </r>
  <r>
    <x v="1"/>
    <x v="1"/>
    <x v="1"/>
    <x v="24"/>
    <n v="9000"/>
    <n v="1327998"/>
    <d v="2001-06-01T10:03:41"/>
    <s v="Dynegy Marketing and Trade"/>
    <x v="0"/>
    <x v="0"/>
    <x v="0"/>
    <x v="1"/>
    <s v="US Gas Phy Fwd Firm &lt; or = 1Mo "/>
    <s v="US Gas Phy       TETCO WLA               02-04Jun01      USD/MM"/>
    <n v="3000"/>
    <m/>
    <x v="0"/>
    <x v="1"/>
    <x v="0"/>
    <n v="3.73"/>
    <s v="TONYT003"/>
    <s v="SPEREIR"/>
    <s v="ENA-IM NE GULF3"/>
    <x v="8"/>
    <x v="1"/>
    <n v="825678"/>
    <d v="2001-06-02T21:00:00"/>
  </r>
  <r>
    <x v="1"/>
    <x v="1"/>
    <x v="0"/>
    <x v="5"/>
    <n v="290000"/>
    <n v="1328000"/>
    <d v="2001-06-01T10:03:46"/>
    <s v="Reliant Energy Services, Inc."/>
    <x v="0"/>
    <x v="0"/>
    <x v="0"/>
    <x v="1"/>
    <s v="US Gas Fin Swap"/>
    <s v="US Gas Daily     HHub                    02-30Jun01      USD/MM"/>
    <m/>
    <n v="10000"/>
    <x v="0"/>
    <x v="1"/>
    <x v="0"/>
    <n v="3.83"/>
    <s v="kurtgibson"/>
    <s v="PKEAVEY"/>
    <s v="G-DAILY-EST"/>
    <x v="1"/>
    <x v="1"/>
    <s v="VD9817.1"/>
    <d v="2001-06-02T21:00:00"/>
  </r>
  <r>
    <x v="1"/>
    <x v="1"/>
    <x v="1"/>
    <x v="24"/>
    <n v="75000"/>
    <n v="1328001"/>
    <d v="2001-06-01T10:03:46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STANHORTON"/>
    <s v="ARING"/>
    <s v="ENA-IM NE GULF1"/>
    <x v="8"/>
    <x v="1"/>
    <n v="825680"/>
    <d v="2001-06-02T21:00:00"/>
  </r>
  <r>
    <x v="1"/>
    <x v="4"/>
    <x v="0"/>
    <x v="0"/>
    <n v="50000"/>
    <n v="1328002"/>
    <d v="2001-06-01T10:03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2"/>
    <s v="GWHALLE"/>
    <s v="WTI-GW-NXC2"/>
    <x v="5"/>
    <x v="1"/>
    <n v="111842"/>
    <d v="2001-07-01T00:00:00"/>
  </r>
  <r>
    <x v="0"/>
    <x v="0"/>
    <x v="0"/>
    <x v="0"/>
    <n v="15"/>
    <n v="1328003"/>
    <d v="2001-06-01T10:03:51"/>
    <s v="Chase Manhatt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2"/>
    <s v="stonerman"/>
    <s v="BMARCHAN"/>
    <s v="Enron Metals Trading System"/>
    <x v="0"/>
    <x v="0"/>
    <n v="2164346"/>
    <m/>
  </r>
  <r>
    <x v="1"/>
    <x v="1"/>
    <x v="0"/>
    <x v="1"/>
    <n v="77500"/>
    <n v="1328004"/>
    <d v="2001-06-01T10:03:52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5"/>
    <s v="jpeace01"/>
    <s v="JARNOLD"/>
    <s v="NG-Price"/>
    <x v="1"/>
    <x v="1"/>
    <s v="VD9819.1"/>
    <d v="2001-07-01T21:00:00"/>
  </r>
  <r>
    <x v="1"/>
    <x v="1"/>
    <x v="0"/>
    <x v="25"/>
    <n v="615000"/>
    <n v="1328005"/>
    <d v="2001-06-01T10:03:54"/>
    <s v="BNP Paribas"/>
    <x v="0"/>
    <x v="0"/>
    <x v="0"/>
    <x v="1"/>
    <s v="US Gas Fin Swap"/>
    <s v="US Gas Swap      Nymex                   Jul-Oct01       USD/MM"/>
    <m/>
    <n v="5000"/>
    <x v="0"/>
    <x v="1"/>
    <x v="0"/>
    <n v="4.04"/>
    <s v="HEVREGAS1"/>
    <s v="JARNOLD"/>
    <s v="NG-Price"/>
    <x v="1"/>
    <x v="1"/>
    <s v="VD9818.1"/>
    <d v="2001-07-01T00:00:00"/>
  </r>
  <r>
    <x v="1"/>
    <x v="1"/>
    <x v="0"/>
    <x v="1"/>
    <n v="155000"/>
    <n v="1328006"/>
    <d v="2001-06-01T10:03:55"/>
    <s v="Duke Energy Trading and Marketing, L.L.C."/>
    <x v="0"/>
    <x v="0"/>
    <x v="0"/>
    <x v="1"/>
    <s v="US Gas Fin Swap"/>
    <s v="US Gas Swap      Nymex                   Jul01           USD/MM"/>
    <m/>
    <n v="5000"/>
    <x v="0"/>
    <x v="1"/>
    <x v="0"/>
    <n v="3.96"/>
    <s v="mjkimner"/>
    <s v="JARNOLD"/>
    <s v="NG-Price"/>
    <x v="1"/>
    <x v="1"/>
    <s v="VD9821.1"/>
    <d v="2001-07-01T21:00:00"/>
  </r>
  <r>
    <x v="1"/>
    <x v="1"/>
    <x v="0"/>
    <x v="26"/>
    <n v="755000"/>
    <n v="1328007"/>
    <d v="2001-06-01T10:03:59"/>
    <s v="Axia Energy, LP"/>
    <x v="0"/>
    <x v="0"/>
    <x v="0"/>
    <x v="1"/>
    <s v="US Gas Fin BasisSwap"/>
    <s v="US Gas Basis     Transco Z6 NY           Nov01-Mar02     USD/MM"/>
    <m/>
    <n v="5000"/>
    <x v="0"/>
    <x v="1"/>
    <x v="0"/>
    <n v="1.4"/>
    <s v="dfulghum"/>
    <s v="BMCKAY"/>
    <s v="FT-NY"/>
    <x v="1"/>
    <x v="1"/>
    <s v="VD9822.1"/>
    <d v="2001-11-01T00:00:00"/>
  </r>
  <r>
    <x v="1"/>
    <x v="1"/>
    <x v="0"/>
    <x v="15"/>
    <n v="1825000"/>
    <n v="1328008"/>
    <d v="2001-06-01T10:04:03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QUILA1004"/>
    <s v="JARNOLD"/>
    <s v="NG-Price"/>
    <x v="1"/>
    <x v="1"/>
    <s v="VD9824.1"/>
    <d v="2002-01-01T21:00:00"/>
  </r>
  <r>
    <x v="1"/>
    <x v="1"/>
    <x v="0"/>
    <x v="5"/>
    <n v="290000"/>
    <n v="1328010"/>
    <d v="2001-06-01T10:04:11"/>
    <s v="J. Aron &amp; Company"/>
    <x v="0"/>
    <x v="0"/>
    <x v="0"/>
    <x v="1"/>
    <s v="US Gas Fin Swap"/>
    <s v="US Gas Daily     EP Permian              02-30Jun01      USD/MM"/>
    <n v="10000"/>
    <m/>
    <x v="0"/>
    <x v="1"/>
    <x v="0"/>
    <n v="3.73"/>
    <s v="ritanagle"/>
    <s v="RGAY"/>
    <s v="West-Keystone"/>
    <x v="1"/>
    <x v="1"/>
    <s v="VD9825.1"/>
    <d v="2001-06-02T21:00:00"/>
  </r>
  <r>
    <x v="1"/>
    <x v="1"/>
    <x v="1"/>
    <x v="24"/>
    <n v="15000"/>
    <n v="1328011"/>
    <d v="2001-06-01T10:04:22"/>
    <s v="Duke Energy Trading and Marketing,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8"/>
    <s v="YJACKSON"/>
    <s v="ARING"/>
    <s v="ENA-IM NE GULF1"/>
    <x v="8"/>
    <x v="1"/>
    <n v="825682"/>
    <d v="2001-06-02T21:00:00"/>
  </r>
  <r>
    <x v="1"/>
    <x v="1"/>
    <x v="1"/>
    <x v="24"/>
    <n v="10500"/>
    <n v="1328012"/>
    <d v="2001-06-01T10:04:23"/>
    <s v="FirstEnergy Services Corp."/>
    <x v="0"/>
    <x v="0"/>
    <x v="0"/>
    <x v="1"/>
    <s v="US Gas Phy Fwd Firm &lt; or = 1Mo "/>
    <s v="US Gas Phy       NGPL NICOR              02-04Jun01      USD/MM"/>
    <n v="3500"/>
    <m/>
    <x v="0"/>
    <x v="1"/>
    <x v="0"/>
    <n v="3.84"/>
    <s v="JONEYSSEN"/>
    <s v="PMIMS"/>
    <s v="ENA - IM MKT Central CG"/>
    <x v="8"/>
    <x v="1"/>
    <n v="825683"/>
    <d v="2001-06-02T21:00:00"/>
  </r>
  <r>
    <x v="1"/>
    <x v="1"/>
    <x v="0"/>
    <x v="1"/>
    <n v="232500"/>
    <n v="1328013"/>
    <d v="2001-06-01T10:04:24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95"/>
    <s v="WARNERTODD"/>
    <s v="JARNOLD"/>
    <s v="NG-Price"/>
    <x v="1"/>
    <x v="1"/>
    <s v="VD9827.1"/>
    <d v="2001-07-01T21:00:00"/>
  </r>
  <r>
    <x v="1"/>
    <x v="2"/>
    <x v="1"/>
    <x v="7"/>
    <n v="750"/>
    <n v="1328014"/>
    <d v="2001-06-01T10:04:33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78"/>
    <s v="jgoodman"/>
    <s v="MDRISC3"/>
    <s v="ST-SW"/>
    <x v="7"/>
    <x v="7"/>
    <n v="629617.1"/>
    <d v="2001-09-01T21:00:00"/>
  </r>
  <r>
    <x v="0"/>
    <x v="0"/>
    <x v="0"/>
    <x v="0"/>
    <n v="20"/>
    <n v="1328016"/>
    <d v="2001-06-01T10:04:41"/>
    <s v="Barclays Bank PLC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jackmanp"/>
    <s v="JGORDON1"/>
    <s v="Enron Metals Trading System"/>
    <x v="0"/>
    <x v="0"/>
    <n v="2164358"/>
    <m/>
  </r>
  <r>
    <x v="1"/>
    <x v="1"/>
    <x v="0"/>
    <x v="1"/>
    <n v="465000"/>
    <n v="1328018"/>
    <d v="2001-06-01T10:04:44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449999999999998"/>
    <s v="petverma"/>
    <s v="JARNOLD"/>
    <s v="NG-Price"/>
    <x v="1"/>
    <x v="1"/>
    <s v="VD9829.1"/>
    <d v="2001-07-01T21:00:00"/>
  </r>
  <r>
    <x v="1"/>
    <x v="4"/>
    <x v="0"/>
    <x v="0"/>
    <n v="50000"/>
    <n v="1328022"/>
    <d v="2001-06-01T10:05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845"/>
    <d v="2001-07-01T00:00:00"/>
  </r>
  <r>
    <x v="1"/>
    <x v="1"/>
    <x v="0"/>
    <x v="1"/>
    <n v="155000"/>
    <n v="1328025"/>
    <d v="2001-06-01T10:05:06"/>
    <s v="HS Energy Services, Inc."/>
    <x v="0"/>
    <x v="0"/>
    <x v="0"/>
    <x v="1"/>
    <s v="US Gas Fin BasisSwap"/>
    <s v="US Gas Basis     EP SanJuan              Oct01           USD/MM"/>
    <n v="5000"/>
    <m/>
    <x v="0"/>
    <x v="1"/>
    <x v="0"/>
    <n v="-0.46500000000000002"/>
    <s v="JIMLK19641"/>
    <s v="MSANCH2"/>
    <s v="GD-New-Jr"/>
    <x v="1"/>
    <x v="1"/>
    <s v="VD9831.1"/>
    <d v="2001-10-01T00:00:00"/>
  </r>
  <r>
    <x v="1"/>
    <x v="4"/>
    <x v="0"/>
    <x v="0"/>
    <n v="50000"/>
    <n v="1328024"/>
    <d v="2001-06-01T10:05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847"/>
    <d v="2001-07-01T00:00:00"/>
  </r>
  <r>
    <x v="1"/>
    <x v="1"/>
    <x v="0"/>
    <x v="26"/>
    <n v="755000"/>
    <n v="1328026"/>
    <d v="2001-06-01T10:05:17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pstrange"/>
    <s v="JARNOLD"/>
    <s v="NG-Price"/>
    <x v="1"/>
    <x v="1"/>
    <s v="VD9833.1"/>
    <d v="2001-11-01T00:00:00"/>
  </r>
  <r>
    <x v="1"/>
    <x v="1"/>
    <x v="0"/>
    <x v="1"/>
    <n v="930000"/>
    <n v="1328027"/>
    <d v="2001-06-01T10:05:32"/>
    <s v="Coral Energy Holding L.P.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jhollman1"/>
    <s v="EBASS"/>
    <s v="FT-Texas"/>
    <x v="1"/>
    <x v="1"/>
    <s v="VD9836.1"/>
    <d v="2001-07-01T00:00:00"/>
  </r>
  <r>
    <x v="1"/>
    <x v="1"/>
    <x v="0"/>
    <x v="1"/>
    <n v="620000"/>
    <n v="1328029"/>
    <d v="2001-06-01T10:05:3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"/>
    <s v="shawnmaz"/>
    <s v="JARNOLD"/>
    <s v="NG-Price"/>
    <x v="1"/>
    <x v="1"/>
    <s v="VD9837.1"/>
    <d v="2001-07-01T21:00:00"/>
  </r>
  <r>
    <x v="1"/>
    <x v="1"/>
    <x v="1"/>
    <x v="24"/>
    <n v="348"/>
    <n v="1328028"/>
    <d v="2001-06-01T10:05:37"/>
    <s v="TransCanada Energy Marketing USA, Inc."/>
    <x v="0"/>
    <x v="0"/>
    <x v="0"/>
    <x v="1"/>
    <s v="US Gas Phy Fwd Firm &lt; or = 1Mo "/>
    <s v="US Gas Phy       NGPL NICOR              02-04Jun01      USD/MM"/>
    <n v="116"/>
    <m/>
    <x v="0"/>
    <x v="1"/>
    <x v="0"/>
    <n v="3.84"/>
    <s v="tracyschwa"/>
    <s v="PMIMS"/>
    <s v="ENA - IM MKT Central CG"/>
    <x v="8"/>
    <x v="1"/>
    <n v="825686"/>
    <d v="2001-06-02T21:00:00"/>
  </r>
  <r>
    <x v="1"/>
    <x v="2"/>
    <x v="1"/>
    <x v="7"/>
    <n v="1500"/>
    <n v="1328030"/>
    <d v="2001-06-01T10:05:4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4.75"/>
    <s v="jpellegrin"/>
    <s v="MCARSON2"/>
    <s v="EPMI-Southeast"/>
    <x v="7"/>
    <x v="7"/>
    <n v="629618.1"/>
    <d v="2002-09-01T21:00:00"/>
  </r>
  <r>
    <x v="1"/>
    <x v="1"/>
    <x v="1"/>
    <x v="24"/>
    <n v="15000"/>
    <n v="1328033"/>
    <d v="2001-06-01T10:05:52"/>
    <s v="ONEOK Energy Marketing and Trading Company, L.P."/>
    <x v="0"/>
    <x v="0"/>
    <x v="0"/>
    <x v="1"/>
    <s v="US Gas Phy Fwd Firm &lt; or = 1Mo "/>
    <s v="US Gas Phy       FGT Z2                  02-04Jun01      USD/MM"/>
    <m/>
    <n v="5000"/>
    <x v="0"/>
    <x v="1"/>
    <x v="0"/>
    <n v="3.7225000000000001"/>
    <s v="KELLYADAM"/>
    <s v="SNEAL"/>
    <s v="ENA-IM NE GULF4"/>
    <x v="8"/>
    <x v="1"/>
    <n v="825687"/>
    <d v="2001-06-02T21:00:00"/>
  </r>
  <r>
    <x v="0"/>
    <x v="4"/>
    <x v="0"/>
    <x v="1"/>
    <n v="775000"/>
    <n v="1328034"/>
    <d v="2001-06-01T10:05:54"/>
    <s v="Hess Energy Trading Company UK Limited as agents for Hess Energy Trading Company LLC"/>
    <x v="0"/>
    <x v="0"/>
    <x v="0"/>
    <x v="4"/>
    <s v="UK IPE Brent Swap "/>
    <s v="UK Brent Swap    IPE PEN                 Jul01           USD/bbl"/>
    <m/>
    <n v="25000"/>
    <x v="0"/>
    <x v="15"/>
    <x v="0"/>
    <n v="29.06"/>
    <s v="antperez"/>
    <s v="MJONES2"/>
    <s v="UK - ECTRIC - Crude D-Brent"/>
    <x v="5"/>
    <x v="4"/>
    <n v="111848"/>
    <d v="2001-07-01T00:00:00"/>
  </r>
  <r>
    <x v="1"/>
    <x v="1"/>
    <x v="1"/>
    <x v="24"/>
    <n v="11889"/>
    <n v="1328035"/>
    <d v="2001-06-01T10:05:57"/>
    <s v="Duke Energy Trading and Marketing, L.L.C."/>
    <x v="0"/>
    <x v="0"/>
    <x v="0"/>
    <x v="1"/>
    <s v="US Gas Phy Fwd Firm &lt; or = 1Mo "/>
    <s v="US Gas Phy       Transco Z6 NY           02-04Jun01      USD/MM"/>
    <n v="3963"/>
    <m/>
    <x v="0"/>
    <x v="1"/>
    <x v="0"/>
    <n v="4.08"/>
    <s v="KMZIOBER"/>
    <s v="VPIMENOV"/>
    <s v="ENA-IM ME NEW YORK"/>
    <x v="8"/>
    <x v="1"/>
    <n v="825688"/>
    <d v="2001-06-02T21:00:00"/>
  </r>
  <r>
    <x v="0"/>
    <x v="1"/>
    <x v="1"/>
    <x v="24"/>
    <n v="6000"/>
    <n v="1328036"/>
    <d v="2001-06-01T10:05:58"/>
    <s v="Northstar Energy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750000000000004"/>
    <s v="SMITHJAY"/>
    <s v="RWATT"/>
    <s v="EC-IM Canada West"/>
    <x v="8"/>
    <x v="8"/>
    <n v="825689"/>
    <d v="2001-06-01T21:00:00"/>
  </r>
  <r>
    <x v="0"/>
    <x v="1"/>
    <x v="1"/>
    <x v="0"/>
    <n v="5000"/>
    <n v="1328037"/>
    <d v="2001-06-01T10:05:59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ORTHTRA"/>
    <s v="RWATT"/>
    <s v="EC-IM Canada West"/>
    <x v="8"/>
    <x v="8"/>
    <n v="825690"/>
    <d v="2001-06-01T21:00:00"/>
  </r>
  <r>
    <x v="1"/>
    <x v="1"/>
    <x v="1"/>
    <x v="24"/>
    <n v="2592"/>
    <n v="1328041"/>
    <d v="2001-06-01T10:06:00"/>
    <s v="MidAmerican Energy Company"/>
    <x v="0"/>
    <x v="0"/>
    <x v="0"/>
    <x v="1"/>
    <s v="US Gas Phy Fwd Firm &lt; or = 1Mo "/>
    <s v="US Gas Phy       NGPL NICOR              02-04Jun01      USD/MM"/>
    <n v="864"/>
    <m/>
    <x v="0"/>
    <x v="1"/>
    <x v="0"/>
    <n v="3.84"/>
    <s v="KENNYMAN"/>
    <s v="PMIMS"/>
    <s v="ENA - IM MKT Central CG"/>
    <x v="8"/>
    <x v="1"/>
    <n v="825691"/>
    <d v="2001-06-02T21:00:00"/>
  </r>
  <r>
    <x v="0"/>
    <x v="1"/>
    <x v="1"/>
    <x v="24"/>
    <n v="24000"/>
    <n v="1328042"/>
    <d v="2001-06-01T10:06:02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750000000000004"/>
    <s v="ngeerds01"/>
    <s v="RWATT"/>
    <s v="EC-IM Canada West"/>
    <x v="8"/>
    <x v="8"/>
    <n v="825692"/>
    <d v="2001-06-01T21:00:00"/>
  </r>
  <r>
    <x v="1"/>
    <x v="1"/>
    <x v="1"/>
    <x v="24"/>
    <n v="15000"/>
    <n v="1328043"/>
    <d v="2001-06-01T10:06:05"/>
    <s v="Western Gas Resour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4"/>
    <s v="JHTRAMEL"/>
    <s v="JHODGE2"/>
    <s v="ENA-IM ME TCO"/>
    <x v="8"/>
    <x v="1"/>
    <n v="825693"/>
    <d v="2001-06-02T21:00:00"/>
  </r>
  <r>
    <x v="1"/>
    <x v="1"/>
    <x v="0"/>
    <x v="15"/>
    <n v="1825000"/>
    <n v="1328047"/>
    <d v="2001-06-01T10:06:10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4.01"/>
    <s v="det00001"/>
    <s v="JARNOLD"/>
    <s v="NG-Price"/>
    <x v="1"/>
    <x v="1"/>
    <s v="VD9842.1"/>
    <d v="2002-01-01T21:00:00"/>
  </r>
  <r>
    <x v="1"/>
    <x v="1"/>
    <x v="1"/>
    <x v="24"/>
    <n v="21000"/>
    <n v="1328046"/>
    <d v="2001-06-01T10:06:10"/>
    <s v="Reliant Energy Services, Inc."/>
    <x v="0"/>
    <x v="0"/>
    <x v="0"/>
    <x v="1"/>
    <s v="US Gas Phy Fwd Firm &lt; or = 1Mo "/>
    <s v="US Gas Phy       TGT Z-SL                02-04Jun01      USD/MM"/>
    <n v="7000"/>
    <m/>
    <x v="0"/>
    <x v="1"/>
    <x v="0"/>
    <n v="3.73"/>
    <s v="mikepowers"/>
    <s v="SPEREIR"/>
    <s v="ENA-IM NE GULF2"/>
    <x v="8"/>
    <x v="1"/>
    <n v="825694"/>
    <d v="2001-06-02T21:00:00"/>
  </r>
  <r>
    <x v="1"/>
    <x v="1"/>
    <x v="1"/>
    <x v="24"/>
    <n v="7110"/>
    <n v="1328048"/>
    <d v="2001-06-01T10:06:14"/>
    <s v="CMS Field Services, Inc."/>
    <x v="0"/>
    <x v="0"/>
    <x v="0"/>
    <x v="1"/>
    <s v="US Gas Phy Fwd Firm &lt; or = 1Mo "/>
    <s v="US Gas Phy       NGPL NICOR              02-04Jun01      USD/MM"/>
    <n v="2370"/>
    <m/>
    <x v="0"/>
    <x v="1"/>
    <x v="0"/>
    <n v="3.84"/>
    <s v="ADM33962"/>
    <s v="PMIMS"/>
    <s v="ENA - IM MKT Central CG"/>
    <x v="8"/>
    <x v="1"/>
    <n v="825695"/>
    <d v="2001-06-02T21:00:00"/>
  </r>
  <r>
    <x v="1"/>
    <x v="1"/>
    <x v="1"/>
    <x v="24"/>
    <n v="900"/>
    <n v="1328049"/>
    <d v="2001-06-01T10:06:15"/>
    <s v="Aquila Energy Marketing Corporation"/>
    <x v="0"/>
    <x v="0"/>
    <x v="0"/>
    <x v="1"/>
    <s v="US Gas Phy Fwd Firm &lt; or = 1Mo "/>
    <s v="US Gas Phy       ANR SW Pool             02-04Jun01      USD/MM"/>
    <n v="300"/>
    <m/>
    <x v="0"/>
    <x v="1"/>
    <x v="0"/>
    <n v="3.585"/>
    <s v="TROYKELLY"/>
    <s v="KSTEVEN"/>
    <s v="ENA-IM Mid Central South"/>
    <x v="8"/>
    <x v="1"/>
    <n v="825696"/>
    <d v="2001-06-02T21:00:00"/>
  </r>
  <r>
    <x v="1"/>
    <x v="1"/>
    <x v="0"/>
    <x v="5"/>
    <n v="290000"/>
    <n v="1328053"/>
    <d v="2001-06-01T10:06:23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46.1"/>
    <d v="2001-06-02T21:00:00"/>
  </r>
  <r>
    <x v="1"/>
    <x v="1"/>
    <x v="1"/>
    <x v="24"/>
    <n v="7110"/>
    <n v="1328055"/>
    <d v="2001-06-01T10:06:2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8424999999999998"/>
    <s v="ADM33962"/>
    <s v="PMIMS"/>
    <s v="ENA - IM MKT Central CG"/>
    <x v="8"/>
    <x v="1"/>
    <n v="825698"/>
    <d v="2001-06-02T21:00:00"/>
  </r>
  <r>
    <x v="1"/>
    <x v="1"/>
    <x v="0"/>
    <x v="26"/>
    <n v="377500"/>
    <n v="1328056"/>
    <d v="2001-06-01T10:06:26"/>
    <s v="Sempra Energy Trading Corp."/>
    <x v="0"/>
    <x v="0"/>
    <x v="0"/>
    <x v="1"/>
    <s v="US Gas Fin Swap"/>
    <s v="US Gas Swap      Nymex                   Nov01-Mar02     USD/MM"/>
    <n v="2500"/>
    <m/>
    <x v="0"/>
    <x v="1"/>
    <x v="0"/>
    <n v="4.335"/>
    <s v="MSIECKHAUS"/>
    <s v="JARNOLD"/>
    <s v="NG-Price"/>
    <x v="1"/>
    <x v="1"/>
    <s v="VD9845.1"/>
    <d v="2001-11-01T00:00:00"/>
  </r>
  <r>
    <x v="1"/>
    <x v="1"/>
    <x v="0"/>
    <x v="1"/>
    <n v="3100"/>
    <n v="1328057"/>
    <d v="2001-06-01T10:06:2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48.1"/>
    <d v="2001-07-01T00:00:00"/>
  </r>
  <r>
    <x v="1"/>
    <x v="1"/>
    <x v="0"/>
    <x v="26"/>
    <n v="755000"/>
    <n v="1328060"/>
    <d v="2001-06-01T10:06:38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steven12"/>
    <s v="JARNOLD"/>
    <s v="NG-Price"/>
    <x v="1"/>
    <x v="1"/>
    <s v="VD9851.1"/>
    <d v="2001-11-01T00:00:00"/>
  </r>
  <r>
    <x v="1"/>
    <x v="1"/>
    <x v="1"/>
    <x v="24"/>
    <n v="15000"/>
    <n v="1328061"/>
    <d v="2001-06-01T10:06:39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"/>
    <s v="aepes215"/>
    <s v="SNEAL"/>
    <s v="ENA-IM NE GULF3"/>
    <x v="8"/>
    <x v="1"/>
    <n v="825699"/>
    <d v="2001-06-02T21:00:00"/>
  </r>
  <r>
    <x v="1"/>
    <x v="1"/>
    <x v="0"/>
    <x v="15"/>
    <n v="1825000"/>
    <n v="1328062"/>
    <d v="2001-06-01T10:06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52.1"/>
    <d v="2002-01-01T21:00:00"/>
  </r>
  <r>
    <x v="1"/>
    <x v="1"/>
    <x v="0"/>
    <x v="5"/>
    <n v="290000"/>
    <n v="1328064"/>
    <d v="2001-06-01T10:06:47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1"/>
    <s v="AQUILA1029"/>
    <s v="PKEAVEY"/>
    <s v="G-DAILY-EST"/>
    <x v="1"/>
    <x v="1"/>
    <s v="VD9854.1"/>
    <d v="2001-06-02T21:00:00"/>
  </r>
  <r>
    <x v="0"/>
    <x v="0"/>
    <x v="0"/>
    <x v="0"/>
    <n v="13"/>
    <n v="1328065"/>
    <d v="2001-06-01T10:06:48"/>
    <s v="Gerald Metals Inc."/>
    <x v="0"/>
    <x v="0"/>
    <x v="0"/>
    <x v="0"/>
    <s v="Copper LME Registered Contract"/>
    <s v="Cu LME Reg.      Contract                18Jul01         USD/mt-L"/>
    <n v="13"/>
    <m/>
    <x v="0"/>
    <x v="0"/>
    <x v="0"/>
    <n v="1672"/>
    <s v="GLOVERJOHN"/>
    <s v="BMARCHAN"/>
    <s v="Enron Metals Trading System"/>
    <x v="0"/>
    <x v="0"/>
    <n v="2164390"/>
    <d v="2001-07-18T15:32:00"/>
  </r>
  <r>
    <x v="1"/>
    <x v="1"/>
    <x v="0"/>
    <x v="1"/>
    <n v="3100"/>
    <n v="1328067"/>
    <d v="2001-06-01T10:06:5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56.1"/>
    <d v="2001-07-01T00:00:00"/>
  </r>
  <r>
    <x v="1"/>
    <x v="1"/>
    <x v="1"/>
    <x v="24"/>
    <n v="30000"/>
    <n v="1328069"/>
    <d v="2001-06-01T10:07:00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72"/>
    <s v="KFRIEDRICH"/>
    <s v="SNEAL"/>
    <s v="ENA-IM NE GULF4"/>
    <x v="8"/>
    <x v="1"/>
    <n v="825702"/>
    <d v="2001-06-02T21:00:00"/>
  </r>
  <r>
    <x v="1"/>
    <x v="1"/>
    <x v="0"/>
    <x v="1"/>
    <n v="620000"/>
    <n v="1328071"/>
    <d v="2001-06-01T10:07:06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94"/>
    <s v="aepes220"/>
    <s v="JARNOLD"/>
    <s v="NG-Price"/>
    <x v="1"/>
    <x v="1"/>
    <s v="VD9857.1"/>
    <d v="2001-07-01T21:00:00"/>
  </r>
  <r>
    <x v="1"/>
    <x v="1"/>
    <x v="1"/>
    <x v="24"/>
    <n v="30000"/>
    <n v="1328070"/>
    <d v="2001-06-01T10:07:06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YJACKSON"/>
    <s v="ARING"/>
    <s v="ENA-IM NE GULF1"/>
    <x v="8"/>
    <x v="1"/>
    <n v="825703"/>
    <d v="2001-06-02T21:00:00"/>
  </r>
  <r>
    <x v="1"/>
    <x v="1"/>
    <x v="1"/>
    <x v="24"/>
    <n v="15000"/>
    <n v="1328072"/>
    <d v="2001-06-01T10:07:1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7250000000000001"/>
    <s v="stratton"/>
    <s v="SPEREIR"/>
    <s v="ENA-IM NE GULF3"/>
    <x v="8"/>
    <x v="1"/>
    <n v="825704"/>
    <d v="2001-06-02T21:00:00"/>
  </r>
  <r>
    <x v="0"/>
    <x v="3"/>
    <x v="0"/>
    <x v="7"/>
    <n v="150000"/>
    <n v="1328074"/>
    <d v="2001-06-01T10:07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4.5"/>
    <s v="christoph"/>
    <s v="CMAHONE"/>
    <s v="UK - ECTRIC - Lite Gasoil"/>
    <x v="5"/>
    <x v="4"/>
    <n v="111849"/>
    <d v="2001-06-01T00:00:00"/>
  </r>
  <r>
    <x v="1"/>
    <x v="1"/>
    <x v="1"/>
    <x v="24"/>
    <n v="15000"/>
    <n v="1328073"/>
    <d v="2001-06-01T10:07:16"/>
    <s v="Aquila Energy Marketing Corporation"/>
    <x v="0"/>
    <x v="0"/>
    <x v="0"/>
    <x v="1"/>
    <s v="US Gas Phy Fwd Firm &lt; or = 1Mo "/>
    <s v="US Gas Phy       TENN 500                02-04Jun01      USD/MM"/>
    <m/>
    <n v="5000"/>
    <x v="0"/>
    <x v="1"/>
    <x v="0"/>
    <n v="3.71"/>
    <s v="JENNCLAYO"/>
    <s v="SNEAL"/>
    <s v="ENA-IM NE GULF3"/>
    <x v="8"/>
    <x v="1"/>
    <n v="825705"/>
    <d v="2001-06-02T21:00:00"/>
  </r>
  <r>
    <x v="1"/>
    <x v="1"/>
    <x v="0"/>
    <x v="1"/>
    <n v="620000"/>
    <n v="1328075"/>
    <d v="2001-06-01T10:07:2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AQUILA1004"/>
    <s v="JARNOLD"/>
    <s v="NG-Price"/>
    <x v="1"/>
    <x v="1"/>
    <s v="VD9858.1"/>
    <d v="2001-07-01T21:00:00"/>
  </r>
  <r>
    <x v="0"/>
    <x v="1"/>
    <x v="1"/>
    <x v="24"/>
    <n v="30000"/>
    <n v="1328078"/>
    <d v="2001-06-01T10:07:2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ngeerds01"/>
    <s v="RWATT"/>
    <s v="EC-IM Canada West"/>
    <x v="8"/>
    <x v="8"/>
    <n v="825708"/>
    <d v="2001-06-01T21:00:00"/>
  </r>
  <r>
    <x v="1"/>
    <x v="1"/>
    <x v="0"/>
    <x v="1"/>
    <n v="620000"/>
    <n v="1328079"/>
    <d v="2001-06-01T10:07:28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gturnbul"/>
    <s v="JARNOLD"/>
    <s v="NG-Price"/>
    <x v="1"/>
    <x v="1"/>
    <s v="VD9861.1"/>
    <d v="2001-07-01T21:00:00"/>
  </r>
  <r>
    <x v="1"/>
    <x v="1"/>
    <x v="1"/>
    <x v="24"/>
    <n v="30000"/>
    <n v="1328080"/>
    <d v="2001-06-01T10:07:28"/>
    <s v="Cook Inlet Energy Supply L.L.C."/>
    <x v="0"/>
    <x v="0"/>
    <x v="0"/>
    <x v="1"/>
    <s v="US Gas Phy Fwd Firm &lt; or = 1Mo "/>
    <s v="US Gas Phy       NGPL Midcont            02-04Jun01      USD/MM"/>
    <n v="10000"/>
    <m/>
    <x v="0"/>
    <x v="1"/>
    <x v="0"/>
    <n v="3.6549999999999998"/>
    <s v="MIDCONT2"/>
    <s v="KSTEVEN"/>
    <s v="ENA-IM Mid Central South"/>
    <x v="8"/>
    <x v="1"/>
    <n v="825709"/>
    <d v="2001-06-02T21:00:00"/>
  </r>
  <r>
    <x v="1"/>
    <x v="1"/>
    <x v="1"/>
    <x v="24"/>
    <n v="12993"/>
    <n v="1328081"/>
    <d v="2001-06-01T10:07:34"/>
    <s v="Dynegy Marketing and Trade"/>
    <x v="0"/>
    <x v="0"/>
    <x v="0"/>
    <x v="1"/>
    <s v="US Gas Phy Fwd Firm &lt; or = 1Mo "/>
    <s v="US Gas Phy       TENN 800                02-04Jun01      USD/MM"/>
    <m/>
    <n v="4331"/>
    <x v="0"/>
    <x v="1"/>
    <x v="0"/>
    <n v="3.7050000000000001"/>
    <s v="TONYT003"/>
    <s v="SNEAL"/>
    <s v="ENA-IM NE GULF3"/>
    <x v="8"/>
    <x v="1"/>
    <n v="825711"/>
    <d v="2001-06-02T21:00:00"/>
  </r>
  <r>
    <x v="1"/>
    <x v="1"/>
    <x v="0"/>
    <x v="1"/>
    <n v="620000"/>
    <n v="1328083"/>
    <d v="2001-06-01T10:07:3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04"/>
    <s v="JARNOLD"/>
    <s v="NG-Price"/>
    <x v="1"/>
    <x v="1"/>
    <s v="VD9863.1"/>
    <d v="2001-07-01T21:00:00"/>
  </r>
  <r>
    <x v="0"/>
    <x v="0"/>
    <x v="0"/>
    <x v="0"/>
    <n v="20"/>
    <n v="1328084"/>
    <d v="2001-06-01T10:07:40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62411"/>
    <s v="BMARCHAN"/>
    <s v="Enron Metals Trading System"/>
    <x v="0"/>
    <x v="0"/>
    <n v="2164400"/>
    <m/>
  </r>
  <r>
    <x v="1"/>
    <x v="1"/>
    <x v="1"/>
    <x v="24"/>
    <n v="75000"/>
    <n v="1328086"/>
    <d v="2001-06-01T10:07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STANHORTON"/>
    <s v="ARING"/>
    <s v="ENA-IM NE GULF1"/>
    <x v="8"/>
    <x v="1"/>
    <n v="825712"/>
    <d v="2001-06-02T21:00:00"/>
  </r>
  <r>
    <x v="1"/>
    <x v="1"/>
    <x v="1"/>
    <x v="24"/>
    <n v="15000"/>
    <n v="1328087"/>
    <d v="2001-06-01T10:07:44"/>
    <s v="Duke Energy Trading and Marketing, L.L.C."/>
    <x v="0"/>
    <x v="0"/>
    <x v="0"/>
    <x v="1"/>
    <s v="US Gas Phy Fwd Firm &lt; or = 1Mo "/>
    <s v="US Gas Phy       FGT Z2                  02-04Jun01      USD/MM"/>
    <m/>
    <n v="5000"/>
    <x v="0"/>
    <x v="1"/>
    <x v="0"/>
    <n v="3.72"/>
    <s v="KFRIEDRICH"/>
    <s v="SNEAL"/>
    <s v="ENA-IM NE GULF4"/>
    <x v="8"/>
    <x v="1"/>
    <n v="825713"/>
    <d v="2001-06-02T21:00:00"/>
  </r>
  <r>
    <x v="0"/>
    <x v="0"/>
    <x v="0"/>
    <x v="0"/>
    <n v="2"/>
    <n v="1328088"/>
    <d v="2001-06-01T10:07:5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5"/>
    <s v="marknunn1"/>
    <s v="BMARCHAN"/>
    <s v="Enron Metals Trading System"/>
    <x v="0"/>
    <x v="0"/>
    <n v="2164404"/>
    <m/>
  </r>
  <r>
    <x v="1"/>
    <x v="1"/>
    <x v="0"/>
    <x v="5"/>
    <n v="29000"/>
    <n v="1328092"/>
    <d v="2001-06-01T10:08:28"/>
    <s v="Sprague Energy Corp."/>
    <x v="0"/>
    <x v="0"/>
    <x v="0"/>
    <x v="1"/>
    <s v="US Gas Fin Swap"/>
    <s v="US Gas Daily     HHub                    02-30Jun01      USD/MM"/>
    <m/>
    <n v="1000"/>
    <x v="0"/>
    <x v="1"/>
    <x v="0"/>
    <n v="3.8149999999999999"/>
    <s v="CARMSTRO"/>
    <s v="PKEAVEY"/>
    <s v="G-DAILY-EST"/>
    <x v="1"/>
    <x v="1"/>
    <s v="VD9870.1"/>
    <d v="2001-06-02T21:00:00"/>
  </r>
  <r>
    <x v="1"/>
    <x v="1"/>
    <x v="1"/>
    <x v="24"/>
    <n v="15000"/>
    <n v="1328093"/>
    <d v="2001-06-01T10:08:32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275"/>
    <s v="sstrick9"/>
    <s v="SNEAL"/>
    <s v="ENA-IM NE GULF4"/>
    <x v="8"/>
    <x v="1"/>
    <n v="825715"/>
    <d v="2001-06-02T21:00:00"/>
  </r>
  <r>
    <x v="0"/>
    <x v="0"/>
    <x v="0"/>
    <x v="0"/>
    <n v="20"/>
    <n v="1328094"/>
    <d v="2001-06-01T10:08:35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37670"/>
    <s v="BMARCHAN"/>
    <s v="Enron Metals Trading System"/>
    <x v="0"/>
    <x v="0"/>
    <n v="2164420"/>
    <m/>
  </r>
  <r>
    <x v="1"/>
    <x v="4"/>
    <x v="0"/>
    <x v="0"/>
    <n v="50000"/>
    <n v="1328095"/>
    <d v="2001-06-01T10:08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N587JK00"/>
    <s v="GWHALLE"/>
    <s v="WTI-GW-NXC2"/>
    <x v="5"/>
    <x v="1"/>
    <n v="111852"/>
    <d v="2001-07-01T00:00:00"/>
  </r>
  <r>
    <x v="1"/>
    <x v="1"/>
    <x v="0"/>
    <x v="5"/>
    <n v="290000"/>
    <n v="1328096"/>
    <d v="2001-06-01T10:08:39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71.1"/>
    <d v="2001-06-02T21:00:00"/>
  </r>
  <r>
    <x v="0"/>
    <x v="1"/>
    <x v="1"/>
    <x v="24"/>
    <n v="30000"/>
    <n v="1328097"/>
    <d v="2001-06-01T10:08:40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25000000000002"/>
    <s v="erdelsing"/>
    <s v="RWATT"/>
    <s v="EC-IM Canada West"/>
    <x v="8"/>
    <x v="8"/>
    <n v="825716"/>
    <d v="2001-06-01T21:00:00"/>
  </r>
  <r>
    <x v="1"/>
    <x v="1"/>
    <x v="0"/>
    <x v="15"/>
    <n v="1825000"/>
    <n v="1328098"/>
    <d v="2001-06-01T10:08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72.1"/>
    <d v="2002-01-01T21:00:00"/>
  </r>
  <r>
    <x v="1"/>
    <x v="1"/>
    <x v="0"/>
    <x v="25"/>
    <n v="307500"/>
    <n v="1328099"/>
    <d v="2001-06-01T10:08:44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199999999999996"/>
    <s v="petverma"/>
    <s v="JARNOLD"/>
    <s v="NG-Price"/>
    <x v="1"/>
    <x v="1"/>
    <s v="VD9873.1"/>
    <d v="2001-07-01T00:00:00"/>
  </r>
  <r>
    <x v="1"/>
    <x v="1"/>
    <x v="1"/>
    <x v="24"/>
    <n v="15000"/>
    <n v="1328100"/>
    <d v="2001-06-01T10:08:47"/>
    <s v="Idacorp Energy Solutions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549999999999999"/>
    <s v="ADM48146"/>
    <s v="ARING"/>
    <s v="ENA-IM NE GULF1"/>
    <x v="8"/>
    <x v="1"/>
    <n v="825717"/>
    <d v="2001-06-02T21:00:00"/>
  </r>
  <r>
    <x v="1"/>
    <x v="1"/>
    <x v="1"/>
    <x v="24"/>
    <n v="15000"/>
    <n v="1328101"/>
    <d v="2001-06-01T10:08:48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949999999999998"/>
    <s v="stratton"/>
    <s v="SPEREIR"/>
    <s v="ENA-IM NE GULF3"/>
    <x v="8"/>
    <x v="1"/>
    <n v="825718"/>
    <d v="2001-06-02T21:00:00"/>
  </r>
  <r>
    <x v="1"/>
    <x v="12"/>
    <x v="1"/>
    <x v="17"/>
    <e v="#N/A"/>
    <n v="1328103"/>
    <d v="2001-06-01T10:09:09"/>
    <s v="Chesapeake Publishing Corporation"/>
    <x v="6"/>
    <x v="2"/>
    <x v="2"/>
    <x v="12"/>
    <s v="US Newsprint Phy"/>
    <s v="US Newsprnt Phy  48.8 gm Mid-Atl         Jul01           USD/MT"/>
    <m/>
    <n v="140"/>
    <x v="0"/>
    <x v="22"/>
    <x v="0"/>
    <n v="591"/>
    <s v="ADM81953"/>
    <s v="CGERARD"/>
    <s v="PAPER-CONSOL"/>
    <x v="1"/>
    <x v="1"/>
    <s v="VD9876.1"/>
    <d v="2001-07-01T00:00:00"/>
  </r>
  <r>
    <x v="1"/>
    <x v="1"/>
    <x v="0"/>
    <x v="7"/>
    <n v="150000"/>
    <n v="1328104"/>
    <d v="2001-06-01T10:09:12"/>
    <s v="PSEG Energy Resources &amp; Trade LLC"/>
    <x v="0"/>
    <x v="0"/>
    <x v="0"/>
    <x v="1"/>
    <s v="US Gas Fin BasisSwap"/>
    <s v="US Gas Basis     Transco Z6 NY           Sep01           USD/MM"/>
    <m/>
    <n v="5000"/>
    <x v="0"/>
    <x v="1"/>
    <x v="0"/>
    <n v="0.3725"/>
    <s v="cschaffer"/>
    <s v="BMCKAY"/>
    <s v="FT-NY"/>
    <x v="1"/>
    <x v="1"/>
    <s v="VD9877.1"/>
    <d v="2001-09-01T21:00:00"/>
  </r>
  <r>
    <x v="1"/>
    <x v="4"/>
    <x v="0"/>
    <x v="0"/>
    <n v="50000"/>
    <n v="1328105"/>
    <d v="2001-06-01T10:09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5"/>
    <x v="1"/>
    <n v="111853"/>
    <d v="2001-07-01T00:00:00"/>
  </r>
  <r>
    <x v="1"/>
    <x v="1"/>
    <x v="0"/>
    <x v="5"/>
    <n v="290000"/>
    <n v="1328106"/>
    <d v="2001-06-01T10:09:18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"/>
    <s v="AQUILA1029"/>
    <s v="PKEAVEY"/>
    <s v="G-DAILY-EST"/>
    <x v="1"/>
    <x v="1"/>
    <s v="VD9878.1"/>
    <d v="2001-06-02T21:00:00"/>
  </r>
  <r>
    <x v="1"/>
    <x v="1"/>
    <x v="0"/>
    <x v="25"/>
    <n v="615000"/>
    <n v="1328107"/>
    <d v="2001-06-01T10:09:27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JEFFFOX1"/>
    <s v="JARNOLD"/>
    <s v="NG-Price"/>
    <x v="1"/>
    <x v="1"/>
    <s v="VD9880.1"/>
    <d v="2001-07-01T00:00:00"/>
  </r>
  <r>
    <x v="1"/>
    <x v="1"/>
    <x v="1"/>
    <x v="24"/>
    <n v="1056"/>
    <n v="1328109"/>
    <d v="2001-06-01T10:09:30"/>
    <s v="MidAmerican Energy Company"/>
    <x v="0"/>
    <x v="0"/>
    <x v="0"/>
    <x v="1"/>
    <s v="US Gas Phy Fwd Firm &lt; or = 1Mo "/>
    <s v="US Gas Phy       NGPL Midcont            02-04Jun01      USD/MM"/>
    <n v="352"/>
    <m/>
    <x v="0"/>
    <x v="1"/>
    <x v="0"/>
    <n v="3.64"/>
    <s v="KENNYMAN"/>
    <s v="KSTEVEN"/>
    <s v="ENA-IM Mid Central South"/>
    <x v="8"/>
    <x v="1"/>
    <n v="825720"/>
    <d v="2001-06-02T21:00:00"/>
  </r>
  <r>
    <x v="1"/>
    <x v="4"/>
    <x v="0"/>
    <x v="0"/>
    <n v="50000"/>
    <n v="1328108"/>
    <d v="2001-06-01T10:09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54"/>
    <d v="2001-07-01T00:00:00"/>
  </r>
  <r>
    <x v="1"/>
    <x v="1"/>
    <x v="0"/>
    <x v="1"/>
    <n v="155000"/>
    <n v="1328110"/>
    <d v="2001-06-01T10:09:3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93"/>
    <s v="artleyjim"/>
    <s v="JARNOLD"/>
    <s v="NG-Price"/>
    <x v="1"/>
    <x v="1"/>
    <s v="VD9881.1"/>
    <d v="2001-07-01T21:00:00"/>
  </r>
  <r>
    <x v="1"/>
    <x v="4"/>
    <x v="0"/>
    <x v="0"/>
    <n v="50000"/>
    <n v="1328111"/>
    <d v="2001-06-01T10:09:35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eriksaaa"/>
    <s v="GWHALLE"/>
    <s v="WTI-GW-NXC2"/>
    <x v="5"/>
    <x v="1"/>
    <n v="111855"/>
    <d v="2001-07-01T00:00:00"/>
  </r>
  <r>
    <x v="0"/>
    <x v="2"/>
    <x v="0"/>
    <x v="3"/>
    <n v="50"/>
    <n v="1328112"/>
    <d v="2001-06-01T10:09:45"/>
    <s v="TransAlta Energy Marketing Corp."/>
    <x v="0"/>
    <x v="0"/>
    <x v="0"/>
    <x v="2"/>
    <s v="CAN Power Fin Swap"/>
    <s v="CAN Pwr Swap     PPoA Flat               02-03Jun01      CAD/MWh"/>
    <n v="25"/>
    <m/>
    <x v="0"/>
    <x v="18"/>
    <x v="4"/>
    <n v="70"/>
    <s v="christemp"/>
    <s v="CRICHEY"/>
    <s v="ST Alberta"/>
    <x v="7"/>
    <x v="8"/>
    <n v="629632.1"/>
    <d v="2001-06-02T21:00:00"/>
  </r>
  <r>
    <x v="1"/>
    <x v="4"/>
    <x v="0"/>
    <x v="0"/>
    <n v="50000"/>
    <n v="1328113"/>
    <d v="2001-06-01T10:09:50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eriksaaa"/>
    <s v="GWHALLE"/>
    <s v="WTI-GW-NXC2"/>
    <x v="5"/>
    <x v="1"/>
    <n v="111856"/>
    <d v="2001-07-01T00:00:00"/>
  </r>
  <r>
    <x v="1"/>
    <x v="1"/>
    <x v="1"/>
    <x v="24"/>
    <n v="30"/>
    <n v="1328114"/>
    <d v="2001-06-01T10:09:54"/>
    <s v="MidAmerican Energy Company"/>
    <x v="0"/>
    <x v="0"/>
    <x v="0"/>
    <x v="1"/>
    <s v="US Gas Phy Fwd Firm &lt; or = 1Mo "/>
    <s v="US Gas Phy       NGPL Midcont            02-04Jun01      USD/MM"/>
    <n v="10"/>
    <m/>
    <x v="0"/>
    <x v="1"/>
    <x v="0"/>
    <n v="3.64"/>
    <s v="KENNYMAN"/>
    <s v="KSTEVEN"/>
    <s v="ENA-IM Mid Central South"/>
    <x v="8"/>
    <x v="1"/>
    <n v="825722"/>
    <d v="2001-06-02T21:00:00"/>
  </r>
  <r>
    <x v="1"/>
    <x v="1"/>
    <x v="0"/>
    <x v="1"/>
    <n v="465000"/>
    <n v="1328115"/>
    <d v="2001-06-01T10:10:03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3"/>
    <s v="gturnbul"/>
    <s v="JARNOLD"/>
    <s v="NG-Price"/>
    <x v="1"/>
    <x v="1"/>
    <s v="VD9885.1"/>
    <d v="2001-07-01T21:00:00"/>
  </r>
  <r>
    <x v="0"/>
    <x v="1"/>
    <x v="1"/>
    <x v="24"/>
    <n v="30000"/>
    <n v="1328116"/>
    <d v="2001-06-01T10:10:04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724"/>
    <d v="2001-06-01T21:00:00"/>
  </r>
  <r>
    <x v="0"/>
    <x v="1"/>
    <x v="1"/>
    <x v="24"/>
    <n v="30000"/>
    <n v="1328118"/>
    <d v="2001-06-01T10:10:18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DAVEGRAHAM"/>
    <s v="RWATT"/>
    <s v="EC-IM Canada West"/>
    <x v="8"/>
    <x v="8"/>
    <n v="825725"/>
    <d v="2001-06-01T21:00:00"/>
  </r>
  <r>
    <x v="0"/>
    <x v="1"/>
    <x v="1"/>
    <x v="24"/>
    <n v="30000"/>
    <n v="1328119"/>
    <d v="2001-06-01T10:10:23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DAVEGRAHAM"/>
    <s v="RWATT"/>
    <s v="EC-IM Canada West"/>
    <x v="8"/>
    <x v="8"/>
    <n v="825726"/>
    <d v="2001-06-01T21:00:00"/>
  </r>
  <r>
    <x v="0"/>
    <x v="0"/>
    <x v="0"/>
    <x v="0"/>
    <n v="10"/>
    <n v="1328121"/>
    <d v="2001-06-01T10:10:5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grosso"/>
    <s v="BMARCHAN"/>
    <s v="Enron Metals Trading System"/>
    <x v="0"/>
    <x v="0"/>
    <n v="2164447"/>
    <m/>
  </r>
  <r>
    <x v="1"/>
    <x v="1"/>
    <x v="1"/>
    <x v="24"/>
    <n v="30000"/>
    <n v="1328122"/>
    <d v="2001-06-01T10:10:57"/>
    <s v="Tenaska Marketing Ventures"/>
    <x v="0"/>
    <x v="0"/>
    <x v="0"/>
    <x v="1"/>
    <s v="US Gas Phy Fwd Firm &lt; or = 1Mo "/>
    <s v="US Gas Phy       Harper                  02-04Jun01      USD/MM"/>
    <n v="10000"/>
    <m/>
    <x v="0"/>
    <x v="1"/>
    <x v="0"/>
    <n v="3.72"/>
    <s v="TMVTMD02"/>
    <s v="JWILLI13"/>
    <s v="ENA-IM Mid Central North"/>
    <x v="8"/>
    <x v="1"/>
    <n v="825728"/>
    <d v="2001-06-02T21:00:00"/>
  </r>
  <r>
    <x v="0"/>
    <x v="0"/>
    <x v="0"/>
    <x v="0"/>
    <n v="20"/>
    <n v="1328123"/>
    <d v="2001-06-01T10:10:59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onerman"/>
    <s v="BMARCHAN"/>
    <s v="Enron Metals Trading System"/>
    <x v="0"/>
    <x v="0"/>
    <n v="2164451"/>
    <m/>
  </r>
  <r>
    <x v="1"/>
    <x v="1"/>
    <x v="0"/>
    <x v="25"/>
    <n v="615000"/>
    <n v="1328124"/>
    <d v="2001-06-01T10:11:00"/>
    <s v="CLECO Marketing and Trading, LLC"/>
    <x v="0"/>
    <x v="0"/>
    <x v="0"/>
    <x v="1"/>
    <s v="US Gas Fin BasisSwap"/>
    <s v="US Gas Basis     HSC                     Jul-Oct01       USD/MM"/>
    <m/>
    <n v="5000"/>
    <x v="0"/>
    <x v="1"/>
    <x v="0"/>
    <n v="2.5000000000000001E-2"/>
    <s v="stockman"/>
    <s v="EBASS"/>
    <s v="FT-Texas"/>
    <x v="1"/>
    <x v="1"/>
    <s v="VD9887.1"/>
    <d v="2001-07-01T00:00:00"/>
  </r>
  <r>
    <x v="1"/>
    <x v="1"/>
    <x v="1"/>
    <x v="24"/>
    <n v="15000"/>
    <n v="1328125"/>
    <d v="2001-06-01T10:11:03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3"/>
    <s v="sstrick9"/>
    <s v="SNEAL"/>
    <s v="ENA-IM NE GULF4"/>
    <x v="8"/>
    <x v="1"/>
    <n v="825729"/>
    <d v="2001-06-02T21:00:00"/>
  </r>
  <r>
    <x v="1"/>
    <x v="1"/>
    <x v="0"/>
    <x v="26"/>
    <n v="755000"/>
    <n v="1328126"/>
    <d v="2001-06-01T10:11:10"/>
    <s v="Castle Power LLC"/>
    <x v="0"/>
    <x v="0"/>
    <x v="0"/>
    <x v="1"/>
    <s v="US Gas Fin BasisSwap"/>
    <s v="US Gas Basis     Transco Z6 NY           Nov01-Mar02     USD/MM"/>
    <n v="5000"/>
    <m/>
    <x v="0"/>
    <x v="1"/>
    <x v="0"/>
    <n v="1.395"/>
    <s v="ADM97524"/>
    <s v="BMCKAY"/>
    <s v="FT-NY"/>
    <x v="1"/>
    <x v="1"/>
    <s v="VD9888.1"/>
    <d v="2001-11-01T00:00:00"/>
  </r>
  <r>
    <x v="1"/>
    <x v="1"/>
    <x v="0"/>
    <x v="1"/>
    <n v="620000"/>
    <n v="1328127"/>
    <d v="2001-06-01T10:11:13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Lamoreal"/>
    <s v="JARNOLD"/>
    <s v="NG-Price"/>
    <x v="1"/>
    <x v="1"/>
    <s v="VD9889.1"/>
    <d v="2001-07-01T21:00:00"/>
  </r>
  <r>
    <x v="1"/>
    <x v="1"/>
    <x v="1"/>
    <x v="24"/>
    <n v="15000"/>
    <n v="1328128"/>
    <d v="2001-06-01T10:11:14"/>
    <s v="Axia Energy, LP"/>
    <x v="0"/>
    <x v="0"/>
    <x v="0"/>
    <x v="1"/>
    <s v="US Gas Phy Fwd Firm &lt; or = 1Mo "/>
    <s v="US Gas Phy       TETCO M3                02-04Jun01      USD/MM"/>
    <n v="5000"/>
    <m/>
    <x v="0"/>
    <x v="1"/>
    <x v="0"/>
    <n v="4.08"/>
    <s v="stratton"/>
    <s v="VPIMENOV"/>
    <s v="ENA-IM ME NEW YORK"/>
    <x v="8"/>
    <x v="1"/>
    <n v="825730"/>
    <d v="2001-06-02T21:00:00"/>
  </r>
  <r>
    <x v="0"/>
    <x v="1"/>
    <x v="1"/>
    <x v="11"/>
    <n v="250000"/>
    <n v="1328129"/>
    <d v="2001-06-01T10:11:15"/>
    <s v="Aquila Energy Limited"/>
    <x v="0"/>
    <x v="0"/>
    <x v="0"/>
    <x v="1"/>
    <s v="UK Gas Phy Fwd NBP"/>
    <s v="UK Gas Phy       NBP WkD                 04-08Jun01      p/th"/>
    <n v="50000"/>
    <m/>
    <x v="0"/>
    <x v="5"/>
    <x v="3"/>
    <n v="21.85"/>
    <s v="RG3366990"/>
    <s v="MNICHOLA"/>
    <s v="Non Affiliate Gas Book"/>
    <x v="4"/>
    <x v="3"/>
    <n v="105986"/>
    <d v="2001-06-04T21:00:00"/>
  </r>
  <r>
    <x v="1"/>
    <x v="1"/>
    <x v="1"/>
    <x v="24"/>
    <n v="6000"/>
    <n v="1328130"/>
    <d v="2001-06-01T10:11:17"/>
    <s v="Axia Energy, LP"/>
    <x v="0"/>
    <x v="0"/>
    <x v="0"/>
    <x v="1"/>
    <s v="US Gas Phy Fwd Firm &lt; or = 1Mo "/>
    <s v="US Gas Phy       FGT Z2                  02-04Jun01      USD/MM"/>
    <m/>
    <n v="2000"/>
    <x v="0"/>
    <x v="1"/>
    <x v="0"/>
    <n v="3.7450000000000001"/>
    <s v="sstrick9"/>
    <s v="SNEAL"/>
    <s v="ENA-IM NE GULF4"/>
    <x v="8"/>
    <x v="1"/>
    <n v="825731"/>
    <d v="2001-06-02T21:00:00"/>
  </r>
  <r>
    <x v="1"/>
    <x v="1"/>
    <x v="0"/>
    <x v="1"/>
    <n v="620000"/>
    <n v="1328131"/>
    <d v="2001-06-01T10:11:2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04"/>
    <s v="JARNOLD"/>
    <s v="NG-Price"/>
    <x v="1"/>
    <x v="1"/>
    <s v="VD9890.1"/>
    <d v="2001-07-01T21:00:00"/>
  </r>
  <r>
    <x v="1"/>
    <x v="1"/>
    <x v="0"/>
    <x v="1"/>
    <n v="310000"/>
    <n v="1328134"/>
    <d v="2001-06-01T10:11:39"/>
    <s v="BP Corporation North America Inc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Lamoreal"/>
    <s v="JARNOLD"/>
    <s v="NG-Price"/>
    <x v="1"/>
    <x v="1"/>
    <s v="VD9892.1"/>
    <d v="2001-07-01T21:00:00"/>
  </r>
  <r>
    <x v="1"/>
    <x v="4"/>
    <x v="0"/>
    <x v="0"/>
    <n v="50000"/>
    <n v="1328136"/>
    <d v="2001-06-01T10:11:4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5"/>
    <x v="1"/>
    <n v="111858"/>
    <d v="2001-07-01T00:00:00"/>
  </r>
  <r>
    <x v="1"/>
    <x v="4"/>
    <x v="0"/>
    <x v="0"/>
    <n v="50000"/>
    <n v="1328137"/>
    <d v="2001-06-01T10:11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semprakuo"/>
    <s v="GWHALLE"/>
    <s v="WTI-GW-NXC2"/>
    <x v="5"/>
    <x v="1"/>
    <n v="111860"/>
    <d v="2001-07-01T00:00:00"/>
  </r>
  <r>
    <x v="1"/>
    <x v="1"/>
    <x v="1"/>
    <x v="24"/>
    <n v="25845"/>
    <n v="1328139"/>
    <d v="2001-06-01T10:11:56"/>
    <s v="EnergyUSA - Appalachian Corp"/>
    <x v="0"/>
    <x v="0"/>
    <x v="0"/>
    <x v="1"/>
    <s v="US Gas Phy Fwd Firm &lt; or = 1Mo "/>
    <s v="US Gas Phy       TCO Pool                02-04Jun01      USD/MM"/>
    <n v="8615"/>
    <m/>
    <x v="0"/>
    <x v="1"/>
    <x v="0"/>
    <n v="3.9350000000000001"/>
    <s v="tmeyers1"/>
    <s v="JHODGE2"/>
    <s v="ENA-IM ME TCO"/>
    <x v="8"/>
    <x v="1"/>
    <n v="825733"/>
    <d v="2001-06-02T21:00:00"/>
  </r>
  <r>
    <x v="1"/>
    <x v="1"/>
    <x v="0"/>
    <x v="1"/>
    <n v="155000"/>
    <n v="1328140"/>
    <d v="2001-06-01T10:11:58"/>
    <s v="Canadian Imperial Bank of Commerce"/>
    <x v="0"/>
    <x v="0"/>
    <x v="0"/>
    <x v="1"/>
    <s v="US Gas Fin Swap"/>
    <s v="US Gas Swap      Nymex                   Aug01           USD/MM"/>
    <n v="5000"/>
    <m/>
    <x v="0"/>
    <x v="1"/>
    <x v="0"/>
    <n v="4.0025000000000004"/>
    <s v="ADM61910"/>
    <s v="JARNOLD"/>
    <s v="NG-Price"/>
    <x v="1"/>
    <x v="1"/>
    <s v="VD9896.1"/>
    <d v="2001-08-01T21:00:00"/>
  </r>
  <r>
    <x v="0"/>
    <x v="1"/>
    <x v="1"/>
    <x v="24"/>
    <n v="6000"/>
    <n v="1328144"/>
    <d v="2001-06-01T10:12:04"/>
    <s v="Premstar Energy Canada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49999999999997"/>
    <s v="JKPECL02"/>
    <s v="RWATT"/>
    <s v="EC-IM Canada West"/>
    <x v="8"/>
    <x v="8"/>
    <n v="825734"/>
    <d v="2001-06-01T21:00:00"/>
  </r>
  <r>
    <x v="1"/>
    <x v="1"/>
    <x v="0"/>
    <x v="5"/>
    <n v="290000"/>
    <n v="1328145"/>
    <d v="2001-06-01T10:12:08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1449999999999996"/>
    <s v="AQUILA1003"/>
    <s v="VPIMENOV"/>
    <s v="EAST-NEW YORK"/>
    <x v="1"/>
    <x v="1"/>
    <s v="VD9900.1"/>
    <d v="2001-06-02T21:00:00"/>
  </r>
  <r>
    <x v="1"/>
    <x v="1"/>
    <x v="1"/>
    <x v="24"/>
    <n v="60000"/>
    <n v="1328146"/>
    <d v="2001-06-01T10:12:08"/>
    <s v="Texla Energy Management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549999999999999"/>
    <s v="STANHORTON"/>
    <s v="ARING"/>
    <s v="ENA-IM NE GULF1"/>
    <x v="8"/>
    <x v="1"/>
    <n v="825736"/>
    <d v="2001-06-02T21:00:00"/>
  </r>
  <r>
    <x v="0"/>
    <x v="4"/>
    <x v="0"/>
    <x v="1"/>
    <n v="775000"/>
    <n v="1328148"/>
    <d v="2001-06-01T10:12:09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.03"/>
    <s v="tlavin3242"/>
    <s v="MJONES2"/>
    <s v="UK - ECTRIC - Crude D-Brent"/>
    <x v="5"/>
    <x v="4"/>
    <n v="111862"/>
    <d v="2001-07-01T00:00:00"/>
  </r>
  <r>
    <x v="1"/>
    <x v="4"/>
    <x v="0"/>
    <x v="0"/>
    <n v="25000"/>
    <n v="1328149"/>
    <d v="2001-06-01T10:12:10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18"/>
    <s v="DOMESTIC2"/>
    <s v="RFULLER"/>
    <s v="PHYOIL - Price"/>
    <x v="1"/>
    <x v="1"/>
    <s v="VD9899.1"/>
    <d v="2001-07-01T00:00:00"/>
  </r>
  <r>
    <x v="0"/>
    <x v="1"/>
    <x v="1"/>
    <x v="24"/>
    <n v="24000"/>
    <n v="1328150"/>
    <d v="2001-06-01T10:12:18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649999999999997"/>
    <s v="ngeerds01"/>
    <s v="RWATT"/>
    <s v="EC-IM Canada West"/>
    <x v="8"/>
    <x v="8"/>
    <n v="825737"/>
    <d v="2001-06-01T21:00:00"/>
  </r>
  <r>
    <x v="0"/>
    <x v="4"/>
    <x v="0"/>
    <x v="1"/>
    <n v="775000"/>
    <n v="1328151"/>
    <d v="2001-06-01T10:12:26"/>
    <s v="Hess Energy Trading Company UK Limited as agents for Hess Energy Trading Company LLC"/>
    <x v="0"/>
    <x v="0"/>
    <x v="0"/>
    <x v="4"/>
    <s v="UK IPE Brent Swap "/>
    <s v="UK Brent Swap    IPE PEN                 Jul01           USD/bbl"/>
    <n v="25000"/>
    <m/>
    <x v="0"/>
    <x v="15"/>
    <x v="0"/>
    <n v="28.97"/>
    <s v="antperez"/>
    <s v="MJONES2"/>
    <s v="UK - ECTRIC - Crude D-Brent"/>
    <x v="5"/>
    <x v="4"/>
    <n v="111863"/>
    <d v="2001-07-01T00:00:00"/>
  </r>
  <r>
    <x v="1"/>
    <x v="1"/>
    <x v="1"/>
    <x v="24"/>
    <n v="15000"/>
    <n v="1328152"/>
    <d v="2001-06-01T10:12:29"/>
    <s v="Petrocom Energy Group Limited"/>
    <x v="0"/>
    <x v="0"/>
    <x v="0"/>
    <x v="1"/>
    <s v="US Gas Phy Fwd Firm &lt; or = 1Mo "/>
    <s v="US Gas Phy       TENN 800                02-04Jun01      USD/MM"/>
    <m/>
    <n v="5000"/>
    <x v="0"/>
    <x v="1"/>
    <x v="0"/>
    <n v="3.6949999999999998"/>
    <s v="CHRISBOSCO"/>
    <s v="SNEAL"/>
    <s v="ENA-IM NE GULF3"/>
    <x v="8"/>
    <x v="1"/>
    <n v="825738"/>
    <d v="2001-06-02T21:00:00"/>
  </r>
  <r>
    <x v="0"/>
    <x v="1"/>
    <x v="1"/>
    <x v="5"/>
    <n v="145000"/>
    <n v="1328153"/>
    <d v="2001-06-01T10:12:35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91"/>
    <s v="tsamaska"/>
    <s v="MCOWAN"/>
    <s v="EC-IM Canada West"/>
    <x v="8"/>
    <x v="8"/>
    <n v="825739"/>
    <d v="2001-06-02T21:00:00"/>
  </r>
  <r>
    <x v="1"/>
    <x v="1"/>
    <x v="1"/>
    <x v="24"/>
    <n v="4500"/>
    <n v="1328154"/>
    <d v="2001-06-01T10:12:37"/>
    <s v="Noble Gas Marketing Inc."/>
    <x v="0"/>
    <x v="0"/>
    <x v="0"/>
    <x v="1"/>
    <s v="US Gas Phy Fwd Firm &lt; or = 1Mo "/>
    <s v="US Gas Phy       TCO Pool                02-04Jun01      USD/MM"/>
    <n v="1500"/>
    <m/>
    <x v="0"/>
    <x v="1"/>
    <x v="0"/>
    <n v="3.9350000000000001"/>
    <s v="dealjunkie"/>
    <s v="JHODGE2"/>
    <s v="ENA-IM ME TCO"/>
    <x v="8"/>
    <x v="1"/>
    <n v="825740"/>
    <d v="2001-06-02T21:00:00"/>
  </r>
  <r>
    <x v="1"/>
    <x v="4"/>
    <x v="0"/>
    <x v="0"/>
    <n v="50000"/>
    <n v="1328155"/>
    <d v="2001-06-01T10:12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DOMESTIC"/>
    <s v="GWHALLE"/>
    <s v="WTI-GW-NXC2"/>
    <x v="5"/>
    <x v="1"/>
    <n v="111864"/>
    <d v="2001-07-01T00:00:00"/>
  </r>
  <r>
    <x v="1"/>
    <x v="1"/>
    <x v="0"/>
    <x v="26"/>
    <n v="755000"/>
    <n v="1328156"/>
    <d v="2001-06-01T10:12:4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35"/>
    <s v="steven12"/>
    <s v="JARNOLD"/>
    <s v="NG-Price"/>
    <x v="1"/>
    <x v="1"/>
    <s v="VD9907.1"/>
    <d v="2001-11-01T00:00:00"/>
  </r>
  <r>
    <x v="0"/>
    <x v="1"/>
    <x v="1"/>
    <x v="24"/>
    <n v="9000"/>
    <n v="1328157"/>
    <d v="2001-06-01T10:12:53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"/>
    <s v="ADM00359"/>
    <s v="RWATT"/>
    <s v="EC-IM Canada West"/>
    <x v="8"/>
    <x v="8"/>
    <n v="825741"/>
    <d v="2001-06-01T21:00:00"/>
  </r>
  <r>
    <x v="1"/>
    <x v="4"/>
    <x v="0"/>
    <x v="0"/>
    <n v="50000"/>
    <n v="1328158"/>
    <d v="2001-06-01T10:12:57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eriksaaa"/>
    <s v="GWHALLE"/>
    <s v="WTI-GW-NXC2"/>
    <x v="5"/>
    <x v="1"/>
    <n v="111865"/>
    <d v="2001-07-01T00:00:00"/>
  </r>
  <r>
    <x v="1"/>
    <x v="1"/>
    <x v="1"/>
    <x v="24"/>
    <n v="30000"/>
    <n v="1328159"/>
    <d v="2001-06-01T10:12:58"/>
    <s v="Dynegy Marketing and Trade"/>
    <x v="0"/>
    <x v="0"/>
    <x v="0"/>
    <x v="1"/>
    <s v="US Gas Phy Fwd Firm &lt; or = 1Mo "/>
    <s v="US Gas Phy       TCO Pool                02-04Jun01      USD/MM"/>
    <n v="10000"/>
    <m/>
    <x v="0"/>
    <x v="1"/>
    <x v="0"/>
    <n v="3.9350000000000001"/>
    <s v="NMENEN01"/>
    <s v="JHODGE2"/>
    <s v="ENA-IM ME TCO"/>
    <x v="8"/>
    <x v="1"/>
    <n v="825742"/>
    <d v="2001-06-02T21:00:00"/>
  </r>
  <r>
    <x v="1"/>
    <x v="1"/>
    <x v="1"/>
    <x v="24"/>
    <n v="30000"/>
    <n v="1328160"/>
    <d v="2001-06-01T10:13:03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8424999999999998"/>
    <s v="ADM83303"/>
    <s v="PMIMS"/>
    <s v="ENA - IM MKT Central CG"/>
    <x v="8"/>
    <x v="1"/>
    <n v="825743"/>
    <d v="2001-06-02T21:00:00"/>
  </r>
  <r>
    <x v="1"/>
    <x v="1"/>
    <x v="1"/>
    <x v="24"/>
    <n v="15000"/>
    <n v="1328162"/>
    <d v="2001-06-01T10:13:15"/>
    <s v="BP Energy Company"/>
    <x v="0"/>
    <x v="0"/>
    <x v="0"/>
    <x v="1"/>
    <s v="US Gas Phy Fwd Firm &lt; or = 1Mo "/>
    <s v="US Gas Phy       TENN 800                02-04Jun01      USD/MM"/>
    <m/>
    <n v="5000"/>
    <x v="0"/>
    <x v="1"/>
    <x v="0"/>
    <n v="3.7149999999999999"/>
    <s v="LONGERLL"/>
    <s v="SNEAL"/>
    <s v="ENA-IM NE GULF3"/>
    <x v="8"/>
    <x v="1"/>
    <n v="825745"/>
    <d v="2001-06-02T21:00:00"/>
  </r>
  <r>
    <x v="0"/>
    <x v="0"/>
    <x v="0"/>
    <x v="0"/>
    <n v="2"/>
    <n v="1328163"/>
    <d v="2001-06-01T10:13:21"/>
    <s v="Birch Metals Company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ADM42262"/>
    <s v="BMARCHAN"/>
    <s v="Enron Metals Trading System"/>
    <x v="0"/>
    <x v="0"/>
    <n v="2164457"/>
    <m/>
  </r>
  <r>
    <x v="1"/>
    <x v="1"/>
    <x v="0"/>
    <x v="1"/>
    <n v="155000"/>
    <n v="1328164"/>
    <d v="2001-06-01T10:13:22"/>
    <s v="Canadian Imperial Bank of Commerce"/>
    <x v="0"/>
    <x v="0"/>
    <x v="0"/>
    <x v="1"/>
    <s v="US Gas Fin Swap"/>
    <s v="US Gas Swap      Nymex                   Jul01           USD/MM"/>
    <n v="5000"/>
    <m/>
    <x v="0"/>
    <x v="1"/>
    <x v="0"/>
    <n v="3.92"/>
    <s v="ADM61910"/>
    <s v="JARNOLD"/>
    <s v="NG-Price"/>
    <x v="1"/>
    <x v="1"/>
    <s v="VD9910.1"/>
    <d v="2001-07-01T21:00:00"/>
  </r>
  <r>
    <x v="1"/>
    <x v="1"/>
    <x v="1"/>
    <x v="24"/>
    <n v="4068"/>
    <n v="1328165"/>
    <d v="2001-06-01T10:13:25"/>
    <s v="Mirant Americas Energy Marketing, L.P."/>
    <x v="0"/>
    <x v="0"/>
    <x v="0"/>
    <x v="1"/>
    <s v="US Gas Phy Fwd Firm &lt; or = 1Mo "/>
    <s v="US Gas Phy       TCO Pool                02-04Jun01      USD/MM"/>
    <m/>
    <n v="1356"/>
    <x v="0"/>
    <x v="1"/>
    <x v="0"/>
    <n v="3.9649999999999999"/>
    <s v="gregt00001"/>
    <s v="JHODGE2"/>
    <s v="ENA-IM ME TCO"/>
    <x v="8"/>
    <x v="1"/>
    <n v="825746"/>
    <d v="2001-06-02T21:00:00"/>
  </r>
  <r>
    <x v="0"/>
    <x v="0"/>
    <x v="0"/>
    <x v="0"/>
    <n v="20"/>
    <n v="1328166"/>
    <d v="2001-06-01T10:13:43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stonerman"/>
    <s v="BMARCHAN"/>
    <s v="Enron Metals Trading System"/>
    <x v="0"/>
    <x v="0"/>
    <n v="2164459"/>
    <m/>
  </r>
  <r>
    <x v="1"/>
    <x v="1"/>
    <x v="1"/>
    <x v="24"/>
    <n v="2325"/>
    <n v="1328167"/>
    <d v="2001-06-01T10:13:51"/>
    <s v="Aquila Energy Marketing Corporation"/>
    <x v="0"/>
    <x v="0"/>
    <x v="0"/>
    <x v="1"/>
    <s v="US Gas Phy Fwd Firm &lt; or = 1Mo "/>
    <s v="US Gas Phy       NGPL LA Pool            02-04Jun01      USD/MM"/>
    <m/>
    <n v="775"/>
    <x v="0"/>
    <x v="1"/>
    <x v="0"/>
    <n v="3.6775000000000002"/>
    <s v="BIGDADDY"/>
    <s v="TDONOHO"/>
    <s v="ENA - IM Central Gulf"/>
    <x v="8"/>
    <x v="1"/>
    <n v="825748"/>
    <d v="2001-06-02T21:00:00"/>
  </r>
  <r>
    <x v="1"/>
    <x v="4"/>
    <x v="0"/>
    <x v="0"/>
    <n v="50000"/>
    <n v="1328168"/>
    <d v="2001-06-01T10:13:5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TREADWAY"/>
    <s v="GWHALLE"/>
    <s v="WTI-GW-NXC2"/>
    <x v="5"/>
    <x v="1"/>
    <n v="111867"/>
    <d v="2001-07-01T00:00:00"/>
  </r>
  <r>
    <x v="1"/>
    <x v="1"/>
    <x v="1"/>
    <x v="24"/>
    <n v="3"/>
    <n v="1328169"/>
    <d v="2001-06-01T10:13:55"/>
    <s v="Aquila Energy Marketing Corporation"/>
    <x v="0"/>
    <x v="0"/>
    <x v="0"/>
    <x v="1"/>
    <s v="US Gas Phy Fwd Firm &lt; or = 1Mo "/>
    <s v="US Gas Phy       NGPL LA Pool            02-04Jun01      USD/MM"/>
    <m/>
    <n v="1"/>
    <x v="0"/>
    <x v="1"/>
    <x v="0"/>
    <n v="3.6825000000000001"/>
    <s v="BIGDADDY"/>
    <s v="TDONOHO"/>
    <s v="ENA - IM Central Gulf"/>
    <x v="8"/>
    <x v="1"/>
    <n v="825749"/>
    <d v="2001-06-02T21:00:00"/>
  </r>
  <r>
    <x v="1"/>
    <x v="4"/>
    <x v="0"/>
    <x v="0"/>
    <n v="50000"/>
    <n v="1328170"/>
    <d v="2001-06-01T10:14:02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tlavin3242"/>
    <s v="GWHALLE"/>
    <s v="WTI-GW-NXC2"/>
    <x v="5"/>
    <x v="1"/>
    <n v="111868"/>
    <d v="2001-07-01T00:00:00"/>
  </r>
  <r>
    <x v="1"/>
    <x v="4"/>
    <x v="0"/>
    <x v="0"/>
    <n v="50000"/>
    <n v="1328171"/>
    <d v="2001-06-01T10:14:0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"/>
    <s v="GWHALLE"/>
    <s v="WTI-GW-NXC2"/>
    <x v="5"/>
    <x v="1"/>
    <n v="111869"/>
    <d v="2001-07-01T00:00:00"/>
  </r>
  <r>
    <x v="1"/>
    <x v="2"/>
    <x v="1"/>
    <x v="19"/>
    <n v="200"/>
    <n v="1328172"/>
    <d v="2001-06-01T10:14:30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.5"/>
    <s v="BRETJONES"/>
    <s v="MCARSON2"/>
    <s v="ST-SPP"/>
    <x v="7"/>
    <x v="7"/>
    <n v="629634.1"/>
    <d v="2001-06-05T21:00:00"/>
  </r>
  <r>
    <x v="0"/>
    <x v="1"/>
    <x v="1"/>
    <x v="24"/>
    <n v="21000"/>
    <n v="1328173"/>
    <d v="2001-06-01T10:14:45"/>
    <s v="Aquila Canada Corp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6"/>
    <s v="tsamaska"/>
    <s v="RWATT"/>
    <s v="EC-IM Canada West"/>
    <x v="8"/>
    <x v="8"/>
    <n v="825750"/>
    <d v="2001-06-01T21:00:00"/>
  </r>
  <r>
    <x v="1"/>
    <x v="1"/>
    <x v="0"/>
    <x v="1"/>
    <n v="31000"/>
    <n v="1328174"/>
    <d v="2001-06-01T10:14:46"/>
    <s v="Enron Energy Services, Inc."/>
    <x v="0"/>
    <x v="0"/>
    <x v="0"/>
    <x v="1"/>
    <s v="US Gas Fin BasisSwap"/>
    <s v="US Gas Basis     Transco Z6 NY           Aug01           USD/MM"/>
    <m/>
    <n v="1000"/>
    <x v="0"/>
    <x v="1"/>
    <x v="0"/>
    <n v="0.47749999999999998"/>
    <s v="MFLEMING"/>
    <s v="BMCKAY"/>
    <s v="FT-NY"/>
    <x v="1"/>
    <x v="1"/>
    <s v="VD9916.1"/>
    <d v="2001-08-01T21:00:00"/>
  </r>
  <r>
    <x v="1"/>
    <x v="1"/>
    <x v="1"/>
    <x v="24"/>
    <n v="15000"/>
    <n v="1328175"/>
    <d v="2001-06-01T10:14:52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437000000000001"/>
    <s v="BIGDADDY"/>
    <s v="PMIMS"/>
    <s v="ENA - IM MKT Central CG"/>
    <x v="8"/>
    <x v="1"/>
    <n v="825751"/>
    <d v="2001-06-02T21:00:00"/>
  </r>
  <r>
    <x v="1"/>
    <x v="1"/>
    <x v="0"/>
    <x v="7"/>
    <n v="30000"/>
    <n v="1328176"/>
    <d v="2001-06-01T10:14:54"/>
    <s v="Enron Energy Services, Inc."/>
    <x v="0"/>
    <x v="0"/>
    <x v="0"/>
    <x v="1"/>
    <s v="US Gas Fin BasisSwap"/>
    <s v="US Gas Basis     Transco Z6 NY           Sep01           USD/MM"/>
    <m/>
    <n v="1000"/>
    <x v="0"/>
    <x v="1"/>
    <x v="0"/>
    <n v="0.39"/>
    <s v="MFLEMING"/>
    <s v="BMCKAY"/>
    <s v="FT-NY"/>
    <x v="1"/>
    <x v="1"/>
    <s v="VD9917.1"/>
    <d v="2001-09-01T21:00:00"/>
  </r>
  <r>
    <x v="1"/>
    <x v="1"/>
    <x v="0"/>
    <x v="7"/>
    <n v="150000"/>
    <n v="1328177"/>
    <d v="2001-06-01T10:14:59"/>
    <s v="Enron Energy Services, Inc."/>
    <x v="0"/>
    <x v="0"/>
    <x v="0"/>
    <x v="1"/>
    <s v="US Gas Fin Swap"/>
    <s v="US Gas Swap      Nymex                   Sep01           USD/MM"/>
    <m/>
    <n v="5000"/>
    <x v="0"/>
    <x v="1"/>
    <x v="0"/>
    <n v="4.0475000000000003"/>
    <s v="ANDYMIGS"/>
    <s v="JARNOLD"/>
    <s v="NG-Price"/>
    <x v="1"/>
    <x v="1"/>
    <s v="VD9918.1"/>
    <d v="2001-09-01T21:00:00"/>
  </r>
  <r>
    <x v="1"/>
    <x v="1"/>
    <x v="0"/>
    <x v="1"/>
    <n v="310000"/>
    <n v="1328180"/>
    <d v="2001-06-01T10:15:08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3"/>
    <s v="AQUILA1005"/>
    <s v="JARNOLD"/>
    <s v="NG-Price"/>
    <x v="1"/>
    <x v="1"/>
    <s v="VD9919.1"/>
    <d v="2001-07-01T21:00:00"/>
  </r>
  <r>
    <x v="1"/>
    <x v="1"/>
    <x v="0"/>
    <x v="25"/>
    <n v="615000"/>
    <n v="1328181"/>
    <d v="2001-06-01T10:15:18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vgallo51"/>
    <s v="JARNOLD"/>
    <s v="NG-Price"/>
    <x v="1"/>
    <x v="1"/>
    <s v="VD9921.1"/>
    <d v="2001-07-01T00:00:00"/>
  </r>
  <r>
    <x v="1"/>
    <x v="1"/>
    <x v="0"/>
    <x v="1"/>
    <n v="155000"/>
    <n v="1328182"/>
    <d v="2001-06-01T10:15:20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3"/>
    <s v="shawnmaz"/>
    <s v="JARNOLD"/>
    <s v="NG-Price"/>
    <x v="1"/>
    <x v="1"/>
    <s v="VD9922.1"/>
    <d v="2001-07-01T21:00:00"/>
  </r>
  <r>
    <x v="1"/>
    <x v="1"/>
    <x v="1"/>
    <x v="24"/>
    <n v="75000"/>
    <n v="1328183"/>
    <d v="2001-06-01T10:15:27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5"/>
    <s v="JEFFSENIOR"/>
    <s v="ARING"/>
    <s v="ENA-IM NE GULF1"/>
    <x v="8"/>
    <x v="1"/>
    <n v="825752"/>
    <d v="2001-06-02T21:00:00"/>
  </r>
  <r>
    <x v="0"/>
    <x v="0"/>
    <x v="0"/>
    <x v="0"/>
    <n v="7"/>
    <n v="1328185"/>
    <d v="2001-06-01T10:15:30"/>
    <s v="Birch Metals Company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ADM42262"/>
    <s v="BMARCHAN"/>
    <s v="Enron Metals Trading System"/>
    <x v="0"/>
    <x v="0"/>
    <n v="2164461"/>
    <m/>
  </r>
  <r>
    <x v="1"/>
    <x v="1"/>
    <x v="0"/>
    <x v="1"/>
    <n v="620000"/>
    <n v="1328186"/>
    <d v="2001-06-01T10:15:34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175000000000001"/>
    <s v="det00001"/>
    <s v="JARNOLD"/>
    <s v="NG-Price"/>
    <x v="1"/>
    <x v="1"/>
    <s v="VD9925.1"/>
    <d v="2001-08-01T21:00:00"/>
  </r>
  <r>
    <x v="1"/>
    <x v="1"/>
    <x v="1"/>
    <x v="24"/>
    <n v="15000"/>
    <n v="1328189"/>
    <d v="2001-06-01T10:15:44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4.1050000000000004"/>
    <s v="jaelee14"/>
    <s v="VPIMENOV"/>
    <s v="ENA-IM ME NEW YORK"/>
    <x v="8"/>
    <x v="1"/>
    <n v="825753"/>
    <d v="2001-06-02T21:00:00"/>
  </r>
  <r>
    <x v="0"/>
    <x v="1"/>
    <x v="1"/>
    <x v="24"/>
    <n v="30000"/>
    <n v="1328190"/>
    <d v="2001-06-01T10:15:46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MARYJESSEY"/>
    <s v="RWATT"/>
    <s v="EC-IM Canada West"/>
    <x v="8"/>
    <x v="8"/>
    <n v="825754"/>
    <d v="2001-06-01T21:00:00"/>
  </r>
  <r>
    <x v="1"/>
    <x v="1"/>
    <x v="1"/>
    <x v="24"/>
    <n v="75000"/>
    <n v="1328191"/>
    <d v="2001-06-01T10:15:48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6"/>
    <s v="aepes215"/>
    <s v="ARING"/>
    <s v="ENA-IM NE GULF1"/>
    <x v="8"/>
    <x v="1"/>
    <n v="825755"/>
    <d v="2001-06-02T21:00:00"/>
  </r>
  <r>
    <x v="1"/>
    <x v="1"/>
    <x v="1"/>
    <x v="24"/>
    <n v="75000"/>
    <n v="1328192"/>
    <d v="2001-06-01T10:15:52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aepes215"/>
    <s v="ARING"/>
    <s v="ENA-IM NE GULF1"/>
    <x v="8"/>
    <x v="1"/>
    <n v="825756"/>
    <d v="2001-06-02T21:00:00"/>
  </r>
  <r>
    <x v="1"/>
    <x v="1"/>
    <x v="1"/>
    <x v="24"/>
    <n v="75000"/>
    <n v="1328193"/>
    <d v="2001-06-01T10:15:55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"/>
    <s v="aepes215"/>
    <s v="ARING"/>
    <s v="ENA-IM NE GULF1"/>
    <x v="8"/>
    <x v="1"/>
    <n v="825757"/>
    <d v="2001-06-02T21:00:00"/>
  </r>
  <r>
    <x v="1"/>
    <x v="1"/>
    <x v="0"/>
    <x v="5"/>
    <n v="290000"/>
    <n v="1328195"/>
    <d v="2001-06-01T10:15:59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81"/>
    <s v="ADM84149"/>
    <s v="PKEAVEY"/>
    <s v="G-DAILY-EST"/>
    <x v="1"/>
    <x v="1"/>
    <s v="VD9927.1"/>
    <d v="2001-06-02T21:00:00"/>
  </r>
  <r>
    <x v="1"/>
    <x v="1"/>
    <x v="1"/>
    <x v="24"/>
    <n v="75000"/>
    <n v="1328194"/>
    <d v="2001-06-01T10:15:59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9"/>
    <s v="aepes215"/>
    <s v="ARING"/>
    <s v="ENA-IM NE GULF1"/>
    <x v="8"/>
    <x v="1"/>
    <n v="825758"/>
    <d v="2001-06-02T21:00:00"/>
  </r>
  <r>
    <x v="1"/>
    <x v="1"/>
    <x v="1"/>
    <x v="24"/>
    <n v="30000"/>
    <n v="1328196"/>
    <d v="2001-06-01T10:16:0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BIGDADDY"/>
    <s v="PMIMS"/>
    <s v="ENA - IM MKT Central CG"/>
    <x v="8"/>
    <x v="1"/>
    <n v="825759"/>
    <d v="2001-06-02T21:00:00"/>
  </r>
  <r>
    <x v="1"/>
    <x v="1"/>
    <x v="0"/>
    <x v="1"/>
    <n v="155000"/>
    <n v="1328199"/>
    <d v="2001-06-01T10:16:38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3"/>
    <s v="TIMLARRY"/>
    <s v="JARNOLD"/>
    <s v="NG-Price"/>
    <x v="1"/>
    <x v="1"/>
    <s v="VD9930.1"/>
    <d v="2001-07-01T21:00:00"/>
  </r>
  <r>
    <x v="1"/>
    <x v="1"/>
    <x v="1"/>
    <x v="24"/>
    <n v="6000"/>
    <n v="1328200"/>
    <d v="2001-06-01T10:16:43"/>
    <s v="Colonial Energy Inc."/>
    <x v="0"/>
    <x v="0"/>
    <x v="0"/>
    <x v="1"/>
    <s v="US Gas Phy Fwd Firm &lt; or = 1Mo "/>
    <s v="US Gas Phy       TETCO M3                02-04Jun01      USD/MM"/>
    <n v="2000"/>
    <m/>
    <x v="0"/>
    <x v="1"/>
    <x v="0"/>
    <n v="4.08"/>
    <s v="BRIANKELLY"/>
    <s v="VPIMENOV"/>
    <s v="ENA-IM ME NEW YORK"/>
    <x v="8"/>
    <x v="1"/>
    <n v="825761"/>
    <d v="2001-06-02T21:00:00"/>
  </r>
  <r>
    <x v="1"/>
    <x v="1"/>
    <x v="1"/>
    <x v="24"/>
    <n v="60000"/>
    <n v="1328201"/>
    <d v="2001-06-01T10:16:44"/>
    <s v="Texla Energy Management Inc."/>
    <x v="0"/>
    <x v="0"/>
    <x v="0"/>
    <x v="1"/>
    <s v="US Gas Phy Fwd Firm &lt; or = 1Mo "/>
    <s v="US Gas Phy       HeHub                   02-04Jun01      USD/MM"/>
    <m/>
    <n v="20000"/>
    <x v="0"/>
    <x v="1"/>
    <x v="0"/>
    <n v="3.82"/>
    <s v="STANHORTON"/>
    <s v="ARING"/>
    <s v="ENA-IM NE GULF1"/>
    <x v="8"/>
    <x v="1"/>
    <n v="825762"/>
    <d v="2001-06-02T21:00:00"/>
  </r>
  <r>
    <x v="1"/>
    <x v="1"/>
    <x v="1"/>
    <x v="24"/>
    <n v="30000"/>
    <n v="1328202"/>
    <d v="2001-06-01T10:16:46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24999999999998"/>
    <s v="BIGDADDY"/>
    <s v="PMIMS"/>
    <s v="ENA - IM MKT Central CG"/>
    <x v="8"/>
    <x v="1"/>
    <n v="825763"/>
    <d v="2001-06-02T21:00:00"/>
  </r>
  <r>
    <x v="1"/>
    <x v="1"/>
    <x v="0"/>
    <x v="5"/>
    <n v="290000"/>
    <n v="1328203"/>
    <d v="2001-06-01T10:16:51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1"/>
    <s v="AQUILA1029"/>
    <s v="PKEAVEY"/>
    <s v="G-DAILY-EST"/>
    <x v="1"/>
    <x v="1"/>
    <s v="VD9932.1"/>
    <d v="2001-06-02T21:00:00"/>
  </r>
  <r>
    <x v="0"/>
    <x v="0"/>
    <x v="0"/>
    <x v="0"/>
    <n v="10"/>
    <n v="1328205"/>
    <d v="2001-06-01T10:16:5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HART1201"/>
    <s v="BMARCHAN"/>
    <s v="Enron Metals Trading System"/>
    <x v="0"/>
    <x v="0"/>
    <n v="2164463"/>
    <m/>
  </r>
  <r>
    <x v="1"/>
    <x v="1"/>
    <x v="0"/>
    <x v="5"/>
    <n v="290000"/>
    <n v="1328206"/>
    <d v="2001-06-01T10:17:12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2"/>
    <s v="AQUILA1029"/>
    <s v="PKEAVEY"/>
    <s v="G-DAILY-EST"/>
    <x v="1"/>
    <x v="1"/>
    <s v="VD9934.1"/>
    <d v="2001-06-02T21:00:00"/>
  </r>
  <r>
    <x v="1"/>
    <x v="1"/>
    <x v="0"/>
    <x v="25"/>
    <n v="615000"/>
    <n v="1328208"/>
    <d v="2001-06-01T10:17:21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DAVIDSET"/>
    <s v="JARNOLD"/>
    <s v="NG-Price"/>
    <x v="1"/>
    <x v="1"/>
    <s v="VD9935.1"/>
    <d v="2001-07-01T00:00:00"/>
  </r>
  <r>
    <x v="1"/>
    <x v="1"/>
    <x v="0"/>
    <x v="25"/>
    <n v="61500"/>
    <n v="1328207"/>
    <d v="2001-06-01T10:17:21"/>
    <s v="WPS Energy Services, Inc."/>
    <x v="0"/>
    <x v="0"/>
    <x v="0"/>
    <x v="1"/>
    <s v="US Gas Fin BasisSwap"/>
    <s v="US Gas Basis     GD/M Mich Con           Jul-Oct01       USD/MM"/>
    <m/>
    <n v="500"/>
    <x v="0"/>
    <x v="1"/>
    <x v="0"/>
    <n v="0.13500000000000001"/>
    <s v="PATRICK22"/>
    <s v="GSTOREY"/>
    <s v="FT-ONTARIO"/>
    <x v="1"/>
    <x v="1"/>
    <s v="VD9936.1"/>
    <d v="2001-07-01T00:00:00"/>
  </r>
  <r>
    <x v="0"/>
    <x v="0"/>
    <x v="0"/>
    <x v="0"/>
    <n v="20"/>
    <n v="1328210"/>
    <d v="2001-06-01T10:17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64465"/>
    <m/>
  </r>
  <r>
    <x v="1"/>
    <x v="1"/>
    <x v="0"/>
    <x v="5"/>
    <n v="290000"/>
    <n v="1328211"/>
    <d v="2001-06-01T10:17:34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"/>
    <s v="AQUILA1029"/>
    <s v="PKEAVEY"/>
    <s v="G-DAILY-EST"/>
    <x v="1"/>
    <x v="1"/>
    <s v="VD9937.1"/>
    <d v="2001-06-02T21:00:00"/>
  </r>
  <r>
    <x v="1"/>
    <x v="1"/>
    <x v="0"/>
    <x v="5"/>
    <n v="290000"/>
    <n v="1328212"/>
    <d v="2001-06-01T10:17:5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5"/>
    <s v="AQUILA1029"/>
    <s v="PKEAVEY"/>
    <s v="G-DAILY-EST"/>
    <x v="1"/>
    <x v="1"/>
    <s v="VD9939.1"/>
    <d v="2001-06-02T21:00:00"/>
  </r>
  <r>
    <x v="1"/>
    <x v="1"/>
    <x v="1"/>
    <x v="24"/>
    <n v="22500"/>
    <n v="1328213"/>
    <d v="2001-06-01T10:18:03"/>
    <s v="Aquila Energy Marketing Corporation"/>
    <x v="0"/>
    <x v="0"/>
    <x v="0"/>
    <x v="1"/>
    <s v="US Gas Phy Fwd Firm &lt; or = 1Mo "/>
    <s v="US Gas Phy       ExxonKaty               02-04Jun01      USD/MM"/>
    <m/>
    <n v="7500"/>
    <x v="0"/>
    <x v="1"/>
    <x v="0"/>
    <n v="3.72"/>
    <s v="REAVISMAN"/>
    <s v="JPARKS"/>
    <s v="ENA - IM Katy"/>
    <x v="8"/>
    <x v="1"/>
    <n v="825765"/>
    <d v="2001-06-02T21:00:00"/>
  </r>
  <r>
    <x v="1"/>
    <x v="1"/>
    <x v="1"/>
    <x v="24"/>
    <n v="6000"/>
    <n v="1328214"/>
    <d v="2001-06-01T10:18:13"/>
    <s v="TransCanada Energy Marketing USA, Inc."/>
    <x v="0"/>
    <x v="0"/>
    <x v="0"/>
    <x v="1"/>
    <s v="US Gas Phy Fwd Firm &lt; or = 1Mo "/>
    <s v="US Gas Phy       ANR SW Pool             02-04Jun01      USD/MM"/>
    <n v="2000"/>
    <m/>
    <x v="0"/>
    <x v="1"/>
    <x v="0"/>
    <n v="3.6025"/>
    <s v="cscharton"/>
    <s v="KSTEVEN"/>
    <s v="ENA-IM Mid Central South"/>
    <x v="8"/>
    <x v="1"/>
    <n v="825766"/>
    <d v="2001-06-02T21:00:00"/>
  </r>
  <r>
    <x v="1"/>
    <x v="1"/>
    <x v="0"/>
    <x v="5"/>
    <n v="145000"/>
    <n v="1328215"/>
    <d v="2001-06-01T10:18:16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"/>
    <s v="Barnhartnf"/>
    <s v="PKEAVEY"/>
    <s v="G-DAILY-EST"/>
    <x v="1"/>
    <x v="1"/>
    <s v="VD9940.1"/>
    <d v="2001-06-02T21:00:00"/>
  </r>
  <r>
    <x v="1"/>
    <x v="1"/>
    <x v="1"/>
    <x v="24"/>
    <n v="30000"/>
    <n v="1328216"/>
    <d v="2001-06-01T10:18:1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850000000000001"/>
    <s v="aepes215"/>
    <s v="SPEREIR"/>
    <s v="ENA-IM NE GULF2"/>
    <x v="8"/>
    <x v="1"/>
    <n v="825767"/>
    <d v="2001-06-02T21:00:00"/>
  </r>
  <r>
    <x v="1"/>
    <x v="1"/>
    <x v="1"/>
    <x v="24"/>
    <n v="30000"/>
    <n v="1328217"/>
    <d v="2001-06-01T10:18:19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949999999999999"/>
    <s v="aepes215"/>
    <s v="SPEREIR"/>
    <s v="ENA-IM NE GULF2"/>
    <x v="8"/>
    <x v="1"/>
    <n v="825768"/>
    <d v="2001-06-02T21:00:00"/>
  </r>
  <r>
    <x v="1"/>
    <x v="1"/>
    <x v="1"/>
    <x v="24"/>
    <n v="30000"/>
    <n v="1328218"/>
    <d v="2001-06-01T10:18:25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8"/>
    <s v="aepes215"/>
    <s v="SPEREIR"/>
    <s v="ENA-IM NE GULF2"/>
    <x v="8"/>
    <x v="1"/>
    <n v="825769"/>
    <d v="2001-06-02T21:00:00"/>
  </r>
  <r>
    <x v="0"/>
    <x v="0"/>
    <x v="0"/>
    <x v="0"/>
    <n v="2"/>
    <n v="1328219"/>
    <d v="2001-06-01T10:18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3"/>
    <s v="marknunn1"/>
    <s v="BMARCHAN"/>
    <s v="Enron Metals Trading System"/>
    <x v="0"/>
    <x v="0"/>
    <n v="2164471"/>
    <m/>
  </r>
  <r>
    <x v="0"/>
    <x v="1"/>
    <x v="1"/>
    <x v="24"/>
    <n v="30000"/>
    <n v="1328221"/>
    <d v="2001-06-01T10:19:18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craigwest"/>
    <s v="RWATT"/>
    <s v="EC-IM Canada West"/>
    <x v="8"/>
    <x v="8"/>
    <n v="825773"/>
    <d v="2001-06-01T21:00:00"/>
  </r>
  <r>
    <x v="0"/>
    <x v="0"/>
    <x v="0"/>
    <x v="0"/>
    <n v="18"/>
    <n v="1328223"/>
    <d v="2001-06-01T10:19:46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1"/>
    <s v="ADM84566"/>
    <s v="BMARCHAN"/>
    <s v="Enron Metals Trading System"/>
    <x v="0"/>
    <x v="0"/>
    <n v="2164476"/>
    <m/>
  </r>
  <r>
    <x v="1"/>
    <x v="4"/>
    <x v="0"/>
    <x v="0"/>
    <n v="50000"/>
    <n v="1328222"/>
    <d v="2001-06-01T10:19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N587JK00"/>
    <s v="GWHALLE"/>
    <s v="WTI-GW-NXC2"/>
    <x v="5"/>
    <x v="1"/>
    <n v="111876"/>
    <d v="2001-07-01T00:00:00"/>
  </r>
  <r>
    <x v="1"/>
    <x v="1"/>
    <x v="1"/>
    <x v="24"/>
    <n v="20100"/>
    <n v="1328224"/>
    <d v="2001-06-01T10:19:47"/>
    <s v="Dynegy Marketing and Trade"/>
    <x v="0"/>
    <x v="0"/>
    <x v="0"/>
    <x v="1"/>
    <s v="US Gas Phy Fwd Firm &lt; or = 1Mo "/>
    <s v="US Gas Phy       HeHub                   02-04Jun01      USD/MM"/>
    <n v="6700"/>
    <m/>
    <x v="0"/>
    <x v="1"/>
    <x v="0"/>
    <n v="3.8"/>
    <s v="TONYT003"/>
    <s v="ARING"/>
    <s v="ENA-IM NE GULF1"/>
    <x v="8"/>
    <x v="1"/>
    <n v="825774"/>
    <d v="2001-06-02T21:00:00"/>
  </r>
  <r>
    <x v="1"/>
    <x v="4"/>
    <x v="0"/>
    <x v="0"/>
    <n v="50000"/>
    <n v="1328228"/>
    <d v="2001-06-01T10:20:0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5"/>
    <x v="1"/>
    <n v="111877"/>
    <d v="2001-07-01T00:00:00"/>
  </r>
  <r>
    <x v="0"/>
    <x v="0"/>
    <x v="0"/>
    <x v="0"/>
    <n v="1"/>
    <n v="1328229"/>
    <d v="2001-06-01T10:20:09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0"/>
    <s v="ALANZIEPE"/>
    <s v="BMARCHAN"/>
    <s v="Enron Metals Trading System"/>
    <x v="0"/>
    <x v="0"/>
    <n v="2164479"/>
    <m/>
  </r>
  <r>
    <x v="1"/>
    <x v="4"/>
    <x v="0"/>
    <x v="0"/>
    <n v="50000"/>
    <n v="1328230"/>
    <d v="2001-06-01T10:20:1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1"/>
    <s v="GWHALLE"/>
    <s v="WTI-GW-NXC2"/>
    <x v="5"/>
    <x v="1"/>
    <n v="111878"/>
    <d v="2001-07-01T00:00:00"/>
  </r>
  <r>
    <x v="1"/>
    <x v="1"/>
    <x v="0"/>
    <x v="1"/>
    <n v="620000"/>
    <n v="1328231"/>
    <d v="2001-06-01T10:20:2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29"/>
    <s v="JARNOLD"/>
    <s v="NG-Price"/>
    <x v="1"/>
    <x v="1"/>
    <s v="VD9949.1"/>
    <d v="2001-07-01T21:00:00"/>
  </r>
  <r>
    <x v="1"/>
    <x v="2"/>
    <x v="1"/>
    <x v="20"/>
    <n v="650"/>
    <n v="1328232"/>
    <d v="2001-06-01T10:20:25"/>
    <s v="American Electric Power Service Corporation"/>
    <x v="0"/>
    <x v="0"/>
    <x v="0"/>
    <x v="2"/>
    <s v="US West Power Phy Fwd CAISO"/>
    <s v="US Pwr Phy CAISO NP15 Peak               05-30Jun01      USD/MWh"/>
    <n v="25"/>
    <m/>
    <x v="0"/>
    <x v="2"/>
    <x v="0"/>
    <n v="190"/>
    <s v="aepsvc124"/>
    <s v="CMALLOR"/>
    <s v="ST-CA"/>
    <x v="7"/>
    <x v="7"/>
    <n v="629641.1"/>
    <d v="2001-06-05T21:00:00"/>
  </r>
  <r>
    <x v="0"/>
    <x v="0"/>
    <x v="0"/>
    <x v="0"/>
    <n v="5"/>
    <n v="1328234"/>
    <d v="2001-06-01T10:20:29"/>
    <s v="Haut Commodities Inc"/>
    <x v="0"/>
    <x v="0"/>
    <x v="0"/>
    <x v="0"/>
    <s v="Aluminum LME Registered Contract"/>
    <s v="Al LME Reg.      Contract                3 Month         USD/mt-L"/>
    <n v="5"/>
    <m/>
    <x v="0"/>
    <x v="0"/>
    <x v="0"/>
    <n v="1510"/>
    <s v="ADM42544"/>
    <s v="BMARCHAN"/>
    <s v="Enron Metals Trading System"/>
    <x v="0"/>
    <x v="0"/>
    <n v="2164481"/>
    <m/>
  </r>
  <r>
    <x v="0"/>
    <x v="0"/>
    <x v="0"/>
    <x v="0"/>
    <n v="14"/>
    <n v="1328235"/>
    <d v="2001-06-01T10:20:35"/>
    <s v="Chase Manhattan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10"/>
    <s v="stonerman"/>
    <s v="BMARCHAN"/>
    <s v="Enron Metals Trading System"/>
    <x v="0"/>
    <x v="0"/>
    <n v="2164483"/>
    <m/>
  </r>
  <r>
    <x v="1"/>
    <x v="4"/>
    <x v="0"/>
    <x v="0"/>
    <n v="25000"/>
    <n v="1328237"/>
    <d v="2001-06-01T10:20:40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2"/>
    <s v="rsrsrsrs"/>
    <s v="GWHALLE"/>
    <s v="WTI-GW-NXC2"/>
    <x v="5"/>
    <x v="1"/>
    <n v="111879"/>
    <d v="2001-07-01T00:00:00"/>
  </r>
  <r>
    <x v="1"/>
    <x v="4"/>
    <x v="0"/>
    <x v="0"/>
    <n v="50000"/>
    <n v="1328238"/>
    <d v="2001-06-01T10:20:4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N587JK00"/>
    <s v="GWHALLE"/>
    <s v="WTI-GW-NXC2"/>
    <x v="5"/>
    <x v="1"/>
    <n v="111880"/>
    <d v="2001-07-01T00:00:00"/>
  </r>
  <r>
    <x v="1"/>
    <x v="1"/>
    <x v="0"/>
    <x v="1"/>
    <n v="155000"/>
    <n v="1328240"/>
    <d v="2001-06-01T10:20:48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94"/>
    <s v="Schlenkerc"/>
    <s v="JARNOLD"/>
    <s v="NG-Price"/>
    <x v="1"/>
    <x v="1"/>
    <s v="VD9953.1"/>
    <d v="2001-07-01T21:00:00"/>
  </r>
  <r>
    <x v="1"/>
    <x v="1"/>
    <x v="0"/>
    <x v="5"/>
    <n v="145000"/>
    <n v="1328239"/>
    <d v="2001-06-01T10:20:4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3"/>
    <s v="jimgoetz"/>
    <s v="PKEAVEY"/>
    <s v="G-DAILY-EST"/>
    <x v="1"/>
    <x v="1"/>
    <s v="VD9954.1"/>
    <d v="2001-06-02T21:00:00"/>
  </r>
  <r>
    <x v="0"/>
    <x v="0"/>
    <x v="0"/>
    <x v="0"/>
    <n v="20"/>
    <n v="1328241"/>
    <d v="2001-06-01T10:20:51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FBEUZELIN"/>
    <s v="BMARCHAN"/>
    <s v="Enron Metals Trading System"/>
    <x v="0"/>
    <x v="0"/>
    <n v="2164485"/>
    <m/>
  </r>
  <r>
    <x v="1"/>
    <x v="1"/>
    <x v="0"/>
    <x v="5"/>
    <n v="145000"/>
    <n v="1328242"/>
    <d v="2001-06-01T10:20:58"/>
    <s v="Dynegy Marketing and Trade"/>
    <x v="0"/>
    <x v="0"/>
    <x v="0"/>
    <x v="1"/>
    <s v="US Gas Fin Swap"/>
    <s v="US Gas Daily     HHub                    02-30Jun01      USD/MM"/>
    <n v="5000"/>
    <m/>
    <x v="0"/>
    <x v="1"/>
    <x v="0"/>
    <n v="3.83"/>
    <s v="SANDBERG"/>
    <s v="PKEAVEY"/>
    <s v="G-DAILY-EST"/>
    <x v="1"/>
    <x v="1"/>
    <s v="VD9955.1"/>
    <d v="2001-06-02T21:00:00"/>
  </r>
  <r>
    <x v="1"/>
    <x v="2"/>
    <x v="1"/>
    <x v="20"/>
    <n v="650"/>
    <n v="1328243"/>
    <d v="2001-06-01T10:20:59"/>
    <s v="Duke Energy Trading and Marketing, L.L.C."/>
    <x v="0"/>
    <x v="0"/>
    <x v="0"/>
    <x v="2"/>
    <s v="US West Power Phy Fwd CAISO"/>
    <s v="US Pwr Phy CAISO NP15 OffPk              05-30Jun01      USD/MWh"/>
    <n v="25"/>
    <m/>
    <x v="1"/>
    <x v="2"/>
    <x v="0"/>
    <n v="101"/>
    <s v="daveyell"/>
    <s v="CMALLOR"/>
    <s v="ST-CA"/>
    <x v="7"/>
    <x v="7"/>
    <n v="629645.1"/>
    <d v="2001-06-05T21:00:00"/>
  </r>
  <r>
    <x v="1"/>
    <x v="1"/>
    <x v="0"/>
    <x v="25"/>
    <n v="615000"/>
    <n v="1328245"/>
    <d v="2001-06-01T10:21:18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"/>
    <s v="petverma"/>
    <s v="JARNOLD"/>
    <s v="NG-Price"/>
    <x v="1"/>
    <x v="1"/>
    <s v="VD9956.1"/>
    <d v="2001-07-01T00:00:00"/>
  </r>
  <r>
    <x v="1"/>
    <x v="1"/>
    <x v="1"/>
    <x v="24"/>
    <n v="15000"/>
    <n v="1328244"/>
    <d v="2001-06-01T10:21:18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65"/>
    <s v="BIGDADDY"/>
    <s v="KSTEVEN"/>
    <s v="ENA-IM Mid Central South"/>
    <x v="8"/>
    <x v="1"/>
    <n v="825776"/>
    <d v="2001-06-02T21:00:00"/>
  </r>
  <r>
    <x v="1"/>
    <x v="1"/>
    <x v="0"/>
    <x v="1"/>
    <n v="620000"/>
    <n v="1328246"/>
    <d v="2001-06-01T10:21:20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hillblak"/>
    <s v="JARNOLD"/>
    <s v="NG-Price"/>
    <x v="1"/>
    <x v="1"/>
    <s v="VD9957.1"/>
    <d v="2001-07-01T21:00:00"/>
  </r>
  <r>
    <x v="0"/>
    <x v="0"/>
    <x v="0"/>
    <x v="0"/>
    <n v="20"/>
    <n v="1328247"/>
    <d v="2001-06-01T10:21:2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4"/>
    <s v="EvanRich"/>
    <s v="ATURNER"/>
    <s v="Enron Metals Trading System"/>
    <x v="0"/>
    <x v="0"/>
    <n v="2164487"/>
    <m/>
  </r>
  <r>
    <x v="1"/>
    <x v="4"/>
    <x v="0"/>
    <x v="0"/>
    <n v="50000"/>
    <n v="1328248"/>
    <d v="2001-06-01T10:2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rsrsrsrs"/>
    <s v="GWHALLE"/>
    <s v="WTI-GW-NXC2"/>
    <x v="5"/>
    <x v="1"/>
    <n v="111881"/>
    <d v="2001-07-01T00:00:00"/>
  </r>
  <r>
    <x v="1"/>
    <x v="1"/>
    <x v="0"/>
    <x v="25"/>
    <n v="615000"/>
    <n v="1328249"/>
    <d v="2001-06-01T10:21:3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959.1"/>
    <d v="2001-07-01T00:00:00"/>
  </r>
  <r>
    <x v="1"/>
    <x v="1"/>
    <x v="1"/>
    <x v="24"/>
    <n v="2100"/>
    <n v="1328250"/>
    <d v="2001-06-01T10:21:36"/>
    <s v="ProLiance Energy, LLC"/>
    <x v="0"/>
    <x v="0"/>
    <x v="0"/>
    <x v="1"/>
    <s v="US Gas Phy Fwd Firm &lt; or = 1Mo "/>
    <s v="US Gas Phy       ANR SW Pool             02-04Jun01      USD/MM"/>
    <n v="700"/>
    <m/>
    <x v="0"/>
    <x v="1"/>
    <x v="0"/>
    <n v="3.605"/>
    <s v="CLINTDAVIS"/>
    <s v="KSTEVEN"/>
    <s v="ENA-IM Mid Central South"/>
    <x v="8"/>
    <x v="1"/>
    <n v="825778"/>
    <d v="2001-06-02T21:00:00"/>
  </r>
  <r>
    <x v="1"/>
    <x v="1"/>
    <x v="0"/>
    <x v="1"/>
    <n v="310000"/>
    <n v="1328251"/>
    <d v="2001-06-01T10:21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5"/>
    <s v="shawnmaz"/>
    <s v="JARNOLD"/>
    <s v="NG-Price"/>
    <x v="1"/>
    <x v="1"/>
    <s v="VD9961.1"/>
    <d v="2001-07-01T21:00:00"/>
  </r>
  <r>
    <x v="1"/>
    <x v="1"/>
    <x v="1"/>
    <x v="24"/>
    <n v="11883"/>
    <n v="1328252"/>
    <d v="2001-06-01T10:22:13"/>
    <s v="El Paso Merchant Energy, L.P."/>
    <x v="0"/>
    <x v="0"/>
    <x v="0"/>
    <x v="1"/>
    <s v="US Gas Phy Fwd Firm &lt; or = 1Mo "/>
    <s v="US Gas Phy       TCO Pool                02-04Jun01      USD/MM"/>
    <n v="3961"/>
    <m/>
    <x v="0"/>
    <x v="1"/>
    <x v="0"/>
    <n v="3.95"/>
    <s v="EPMELPwlh"/>
    <s v="JHODGE2"/>
    <s v="ENA-IM ME TCO"/>
    <x v="8"/>
    <x v="1"/>
    <n v="825780"/>
    <d v="2001-06-02T21:00:00"/>
  </r>
  <r>
    <x v="1"/>
    <x v="1"/>
    <x v="0"/>
    <x v="25"/>
    <n v="615000"/>
    <n v="1328253"/>
    <d v="2001-06-01T10:22:2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2.1"/>
    <d v="2001-07-01T00:00:00"/>
  </r>
  <r>
    <x v="1"/>
    <x v="1"/>
    <x v="1"/>
    <x v="24"/>
    <n v="15000"/>
    <n v="1328254"/>
    <d v="2001-06-01T10:22:5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3"/>
    <s v="timothym"/>
    <s v="SNEAL"/>
    <s v="ENA-IM NE GULF3"/>
    <x v="8"/>
    <x v="1"/>
    <n v="825782"/>
    <d v="2001-06-02T21:00:00"/>
  </r>
  <r>
    <x v="1"/>
    <x v="1"/>
    <x v="0"/>
    <x v="25"/>
    <n v="615000"/>
    <n v="1328255"/>
    <d v="2001-06-01T10:23:0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3.1"/>
    <d v="2001-07-01T00:00:00"/>
  </r>
  <r>
    <x v="0"/>
    <x v="1"/>
    <x v="1"/>
    <x v="8"/>
    <n v="2300000"/>
    <n v="1328261"/>
    <d v="2001-06-01T10:23:39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"/>
    <s v="farrinpx"/>
    <s v="AFAIRLE"/>
    <s v="Non Affiliate Gas Book"/>
    <x v="4"/>
    <x v="3"/>
    <n v="105987"/>
    <d v="2001-07-01T00:00:00"/>
  </r>
  <r>
    <x v="1"/>
    <x v="1"/>
    <x v="1"/>
    <x v="24"/>
    <n v="15000"/>
    <n v="1328260"/>
    <d v="2001-06-01T10:23:39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2"/>
    <s v="aepes215"/>
    <s v="ARING"/>
    <s v="ENA-IM NE GULF1"/>
    <x v="8"/>
    <x v="1"/>
    <n v="825784"/>
    <d v="2001-06-02T21:00:00"/>
  </r>
  <r>
    <x v="1"/>
    <x v="1"/>
    <x v="1"/>
    <x v="24"/>
    <n v="15000"/>
    <n v="1328262"/>
    <d v="2001-06-01T10:23:42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3"/>
    <s v="aepes215"/>
    <s v="ARING"/>
    <s v="ENA-IM NE GULF1"/>
    <x v="8"/>
    <x v="1"/>
    <n v="825786"/>
    <d v="2001-06-02T21:00:00"/>
  </r>
  <r>
    <x v="1"/>
    <x v="1"/>
    <x v="1"/>
    <x v="24"/>
    <n v="15000"/>
    <n v="1328263"/>
    <d v="2001-06-01T10:23:46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4"/>
    <s v="aepes215"/>
    <s v="ARING"/>
    <s v="ENA-IM NE GULF1"/>
    <x v="8"/>
    <x v="1"/>
    <n v="825787"/>
    <d v="2001-06-02T21:00:00"/>
  </r>
  <r>
    <x v="0"/>
    <x v="1"/>
    <x v="1"/>
    <x v="24"/>
    <n v="30000"/>
    <n v="1328264"/>
    <d v="2001-06-01T10:23:53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erdelsing"/>
    <s v="RWATT"/>
    <s v="EC-IM Canada West"/>
    <x v="8"/>
    <x v="8"/>
    <n v="825788"/>
    <d v="2001-06-01T21:00:00"/>
  </r>
  <r>
    <x v="0"/>
    <x v="1"/>
    <x v="1"/>
    <x v="24"/>
    <n v="30000"/>
    <n v="1328266"/>
    <d v="2001-06-01T10:24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erdelsing"/>
    <s v="RWATT"/>
    <s v="EC-IM Canada West"/>
    <x v="8"/>
    <x v="8"/>
    <n v="825789"/>
    <d v="2001-06-01T21:00:00"/>
  </r>
  <r>
    <x v="0"/>
    <x v="1"/>
    <x v="1"/>
    <x v="24"/>
    <n v="30000"/>
    <n v="1328268"/>
    <d v="2001-06-01T10:24:1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5790"/>
    <d v="2001-06-02T21:00:00"/>
  </r>
  <r>
    <x v="0"/>
    <x v="1"/>
    <x v="1"/>
    <x v="24"/>
    <n v="30000"/>
    <n v="1328269"/>
    <d v="2001-06-01T10:24:19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donnicol"/>
    <s v="RWATT"/>
    <s v="EC-IM Canada West"/>
    <x v="8"/>
    <x v="8"/>
    <n v="825792"/>
    <d v="2001-06-01T21:00:00"/>
  </r>
  <r>
    <x v="1"/>
    <x v="1"/>
    <x v="0"/>
    <x v="25"/>
    <n v="615000"/>
    <n v="1328270"/>
    <d v="2001-06-01T10:24:2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vgallo51"/>
    <s v="JARNOLD"/>
    <s v="NG-Price"/>
    <x v="1"/>
    <x v="1"/>
    <s v="VD9969.1"/>
    <d v="2001-07-01T00:00:00"/>
  </r>
  <r>
    <x v="1"/>
    <x v="2"/>
    <x v="1"/>
    <x v="19"/>
    <n v="200"/>
    <n v="1328271"/>
    <d v="2001-06-01T10:24:27"/>
    <s v="Conectiv Energy Supply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obsteele"/>
    <s v="JQUENET"/>
    <s v="ST-PJM"/>
    <x v="7"/>
    <x v="7"/>
    <n v="629650.1"/>
    <d v="2001-06-05T21:00:00"/>
  </r>
  <r>
    <x v="1"/>
    <x v="1"/>
    <x v="0"/>
    <x v="1"/>
    <n v="77500"/>
    <n v="1328272"/>
    <d v="2001-06-01T10:24:35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D9970.1"/>
    <d v="2001-07-01T21:00:00"/>
  </r>
  <r>
    <x v="0"/>
    <x v="0"/>
    <x v="0"/>
    <x v="0"/>
    <n v="20"/>
    <n v="1328273"/>
    <d v="2001-06-01T10:24:36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AULDODGE"/>
    <s v="BMARCHAN"/>
    <s v="Enron Metals Trading System"/>
    <x v="0"/>
    <x v="0"/>
    <n v="2164503"/>
    <m/>
  </r>
  <r>
    <x v="1"/>
    <x v="1"/>
    <x v="0"/>
    <x v="1"/>
    <n v="232500"/>
    <n v="1328274"/>
    <d v="2001-06-01T10:24:39"/>
    <s v="Conectiv Energy Supply, Inc."/>
    <x v="0"/>
    <x v="0"/>
    <x v="0"/>
    <x v="1"/>
    <s v="US Gas Fin Swap"/>
    <s v="US Gas Swap      Nymex                   Jul01           USD/MM"/>
    <n v="7500"/>
    <m/>
    <x v="0"/>
    <x v="1"/>
    <x v="0"/>
    <n v="3.9449999999999998"/>
    <s v="avgallo51"/>
    <s v="JARNOLD"/>
    <s v="NG-Price"/>
    <x v="1"/>
    <x v="1"/>
    <s v="VD9971.1"/>
    <d v="2001-07-01T21:00:00"/>
  </r>
  <r>
    <x v="1"/>
    <x v="1"/>
    <x v="1"/>
    <x v="24"/>
    <n v="8700"/>
    <n v="1328275"/>
    <d v="2001-06-01T10:25:01"/>
    <s v="Dynegy Marketing and Trade"/>
    <x v="0"/>
    <x v="0"/>
    <x v="0"/>
    <x v="1"/>
    <s v="US Gas Phy Fwd Firm &lt; or = 1Mo "/>
    <s v="US Gas Phy       HeHub                   02-04Jun01      USD/MM"/>
    <m/>
    <n v="2900"/>
    <x v="0"/>
    <x v="1"/>
    <x v="0"/>
    <n v="3.86"/>
    <s v="TONYT003"/>
    <s v="ARING"/>
    <s v="ENA-IM NE GULF1"/>
    <x v="8"/>
    <x v="1"/>
    <n v="825793"/>
    <d v="2001-06-02T21:00:00"/>
  </r>
  <r>
    <x v="0"/>
    <x v="0"/>
    <x v="0"/>
    <x v="0"/>
    <n v="20"/>
    <n v="1328276"/>
    <d v="2001-06-01T10:25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508"/>
    <m/>
  </r>
  <r>
    <x v="0"/>
    <x v="0"/>
    <x v="0"/>
    <x v="0"/>
    <n v="10"/>
    <n v="1328277"/>
    <d v="2001-06-01T10:25:18"/>
    <s v="ED &amp; F Man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865"/>
    <s v="slattery"/>
    <s v="JGORDON1"/>
    <s v="Enron Metals Trading System"/>
    <x v="0"/>
    <x v="0"/>
    <n v="2164510"/>
    <m/>
  </r>
  <r>
    <x v="0"/>
    <x v="1"/>
    <x v="1"/>
    <x v="24"/>
    <n v="30000"/>
    <n v="1328278"/>
    <d v="2001-06-01T10:25:19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MARYJESSEY"/>
    <s v="RWATT"/>
    <s v="EC-IM Canada West"/>
    <x v="8"/>
    <x v="8"/>
    <n v="825795"/>
    <d v="2001-06-01T21:00:00"/>
  </r>
  <r>
    <x v="0"/>
    <x v="1"/>
    <x v="1"/>
    <x v="24"/>
    <n v="30000"/>
    <n v="1328281"/>
    <d v="2001-06-01T10:25:3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750000000000004"/>
    <s v="quinnejc"/>
    <s v="RWATT"/>
    <s v="EC-IM Canada West"/>
    <x v="8"/>
    <x v="8"/>
    <n v="825797"/>
    <d v="2001-06-01T21:00:00"/>
  </r>
  <r>
    <x v="1"/>
    <x v="4"/>
    <x v="0"/>
    <x v="0"/>
    <n v="50000"/>
    <n v="1328282"/>
    <d v="2001-06-01T10:25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885"/>
    <d v="2001-07-01T00:00:00"/>
  </r>
  <r>
    <x v="1"/>
    <x v="4"/>
    <x v="0"/>
    <x v="0"/>
    <n v="50000"/>
    <n v="1328285"/>
    <d v="2001-06-01T10:25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rsrsrsrs"/>
    <s v="GWHALLE"/>
    <s v="WTI-GW-NXC2"/>
    <x v="5"/>
    <x v="1"/>
    <n v="111886"/>
    <d v="2001-07-01T00:00:00"/>
  </r>
  <r>
    <x v="0"/>
    <x v="1"/>
    <x v="1"/>
    <x v="24"/>
    <n v="30000"/>
    <n v="1328288"/>
    <d v="2001-06-01T10:26:10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750000000000004"/>
    <s v="donnicol"/>
    <s v="RWATT"/>
    <s v="EC-IM Canada West"/>
    <x v="8"/>
    <x v="8"/>
    <n v="825798"/>
    <d v="2001-06-01T21:00:00"/>
  </r>
  <r>
    <x v="0"/>
    <x v="0"/>
    <x v="0"/>
    <x v="0"/>
    <n v="10"/>
    <n v="1328289"/>
    <d v="2001-06-01T10:26:13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18"/>
    <m/>
  </r>
  <r>
    <x v="1"/>
    <x v="1"/>
    <x v="1"/>
    <x v="24"/>
    <n v="15000"/>
    <n v="1328290"/>
    <d v="2001-06-01T10:26:2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6"/>
    <s v="jgriffiths"/>
    <s v="SNEAL"/>
    <s v="ENA-IM NE GULF3"/>
    <x v="8"/>
    <x v="1"/>
    <n v="825799"/>
    <d v="2001-06-02T21:00:00"/>
  </r>
  <r>
    <x v="1"/>
    <x v="1"/>
    <x v="0"/>
    <x v="7"/>
    <n v="150000"/>
    <n v="1328293"/>
    <d v="2001-06-01T10:26:32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59"/>
    <s v="Quekchin"/>
    <s v="KHOLST"/>
    <s v="FT-West"/>
    <x v="1"/>
    <x v="1"/>
    <s v="VD9983.1"/>
    <d v="2001-09-01T21:00:00"/>
  </r>
  <r>
    <x v="1"/>
    <x v="1"/>
    <x v="1"/>
    <x v="24"/>
    <n v="15000"/>
    <n v="1328292"/>
    <d v="2001-06-01T10:26:32"/>
    <s v="BGML - IM Bridgeline"/>
    <x v="0"/>
    <x v="0"/>
    <x v="0"/>
    <x v="1"/>
    <s v="US Gas Phy Fwd Firm &lt; or = 1Mo "/>
    <s v="US Gas Phy       HeHub                   02-04Jun01      USD/MM"/>
    <n v="5000"/>
    <m/>
    <x v="0"/>
    <x v="1"/>
    <x v="0"/>
    <n v="3.83"/>
    <s v="jayknobl"/>
    <s v="ARING"/>
    <s v="ENA-IM NE GULF1"/>
    <x v="8"/>
    <x v="1"/>
    <n v="825800"/>
    <d v="2001-06-02T21:00:00"/>
  </r>
  <r>
    <x v="0"/>
    <x v="3"/>
    <x v="0"/>
    <x v="7"/>
    <n v="150000"/>
    <n v="1328294"/>
    <d v="2001-06-01T10:26:49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"/>
    <s v="christoph"/>
    <s v="CMAHONE"/>
    <s v="UK - ECTRIC - Lite Gasoil"/>
    <x v="5"/>
    <x v="4"/>
    <n v="111888"/>
    <d v="2001-06-01T00:00:00"/>
  </r>
  <r>
    <x v="1"/>
    <x v="4"/>
    <x v="0"/>
    <x v="0"/>
    <n v="50000"/>
    <n v="1328295"/>
    <d v="2001-06-01T10:27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N587JK00"/>
    <s v="GWHALLE"/>
    <s v="WTI-GW-NXC2"/>
    <x v="5"/>
    <x v="1"/>
    <n v="111889"/>
    <d v="2001-07-01T00:00:00"/>
  </r>
  <r>
    <x v="0"/>
    <x v="1"/>
    <x v="1"/>
    <x v="0"/>
    <n v="50000"/>
    <n v="1328296"/>
    <d v="2001-06-01T10:27:10"/>
    <s v="Innogy PLC"/>
    <x v="0"/>
    <x v="0"/>
    <x v="0"/>
    <x v="1"/>
    <s v="UK Gas Phy Fwd NBP"/>
    <s v="UK Gas Phy       NBP                     04Jun01         p/th"/>
    <n v="50000"/>
    <m/>
    <x v="0"/>
    <x v="5"/>
    <x v="3"/>
    <n v="21.9"/>
    <s v="millas1x"/>
    <s v="MNICHOLA"/>
    <s v="Non Affiliate Gas Book"/>
    <x v="4"/>
    <x v="3"/>
    <n v="105990"/>
    <d v="2001-06-04T21:00:00"/>
  </r>
  <r>
    <x v="0"/>
    <x v="1"/>
    <x v="1"/>
    <x v="24"/>
    <n v="6000"/>
    <n v="1328297"/>
    <d v="2001-06-01T10:27:14"/>
    <s v="Producers Marketing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99999999999996"/>
    <s v="donnicol"/>
    <s v="RWATT"/>
    <s v="EC-IM Canada West"/>
    <x v="8"/>
    <x v="8"/>
    <n v="825802"/>
    <d v="2001-06-01T21:00:00"/>
  </r>
  <r>
    <x v="1"/>
    <x v="2"/>
    <x v="1"/>
    <x v="19"/>
    <n v="200"/>
    <n v="1328298"/>
    <d v="2001-06-01T10:27:21"/>
    <s v="Reliant Energy Services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cmcnally"/>
    <s v="JQUENET"/>
    <s v="ST-PJM"/>
    <x v="7"/>
    <x v="7"/>
    <n v="629654.1"/>
    <d v="2001-06-05T21:00:00"/>
  </r>
  <r>
    <x v="0"/>
    <x v="1"/>
    <x v="1"/>
    <x v="1"/>
    <n v="155000"/>
    <n v="1328299"/>
    <d v="2001-06-01T10:27:26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lizabeth"/>
    <s v="MCOWAN"/>
    <s v="EC-IM Canada West"/>
    <x v="8"/>
    <x v="8"/>
    <n v="825803"/>
    <d v="2001-07-01T21:00:00"/>
  </r>
  <r>
    <x v="1"/>
    <x v="1"/>
    <x v="0"/>
    <x v="25"/>
    <n v="1230000"/>
    <n v="1328300"/>
    <d v="2001-06-01T10:27:43"/>
    <s v="Tractebel Energy Marketing, Inc."/>
    <x v="0"/>
    <x v="0"/>
    <x v="0"/>
    <x v="1"/>
    <s v="US Gas Fin BasisSwap"/>
    <s v="US Gas Basis     ColGulf LA              Jul-Oct01       USD/MM"/>
    <n v="10000"/>
    <m/>
    <x v="0"/>
    <x v="1"/>
    <x v="0"/>
    <n v="-0.02"/>
    <s v="WICKLUND"/>
    <s v="SBRAWNE"/>
    <s v="FT-East"/>
    <x v="1"/>
    <x v="1"/>
    <s v="VD9986.1"/>
    <d v="2001-07-01T00:00:00"/>
  </r>
  <r>
    <x v="1"/>
    <x v="1"/>
    <x v="0"/>
    <x v="1"/>
    <n v="62000"/>
    <n v="1328301"/>
    <d v="2001-06-01T10:27:49"/>
    <s v="Enron Energy Services, Inc."/>
    <x v="0"/>
    <x v="0"/>
    <x v="0"/>
    <x v="1"/>
    <s v="US Gas Fin BasisSwap"/>
    <s v="US Gas Basis     Transco Z6 NY           Oct01           USD/MM"/>
    <m/>
    <n v="2000"/>
    <x v="0"/>
    <x v="1"/>
    <x v="0"/>
    <n v="0.47"/>
    <s v="MFLEMING"/>
    <s v="BMCKAY"/>
    <s v="FT-NY"/>
    <x v="1"/>
    <x v="1"/>
    <s v="VD9987.1"/>
    <d v="2001-10-01T00:00:00"/>
  </r>
  <r>
    <x v="0"/>
    <x v="1"/>
    <x v="1"/>
    <x v="24"/>
    <n v="9000"/>
    <n v="1328302"/>
    <d v="2001-06-01T10:27:51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99999999999996"/>
    <s v="ADM00359"/>
    <s v="RWATT"/>
    <s v="EC-IM Canada West"/>
    <x v="8"/>
    <x v="8"/>
    <n v="825804"/>
    <d v="2001-06-01T21:00:00"/>
  </r>
  <r>
    <x v="1"/>
    <x v="11"/>
    <x v="0"/>
    <x v="11"/>
    <n v="15"/>
    <n v="1328304"/>
    <d v="2001-06-01T10:27:56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46"/>
    <s v="CDANG123"/>
    <s v="CWOOLGAR"/>
    <s v="ECTWEADES"/>
    <x v="10"/>
    <x v="1"/>
    <n v="1328304"/>
    <d v="2001-06-11T20:59:00"/>
  </r>
  <r>
    <x v="1"/>
    <x v="4"/>
    <x v="0"/>
    <x v="0"/>
    <n v="50000"/>
    <n v="1328303"/>
    <d v="2001-06-01T10:27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890"/>
    <d v="2001-07-01T00:00:00"/>
  </r>
  <r>
    <x v="1"/>
    <x v="11"/>
    <x v="0"/>
    <x v="11"/>
    <n v="15"/>
    <n v="1328305"/>
    <d v="2001-06-01T10:28:01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51"/>
    <s v="CDANG123"/>
    <s v="CWOOLGAR"/>
    <s v="ECTWEADES"/>
    <x v="10"/>
    <x v="1"/>
    <n v="1328305"/>
    <d v="2001-06-11T20:59:00"/>
  </r>
  <r>
    <x v="1"/>
    <x v="1"/>
    <x v="0"/>
    <x v="26"/>
    <n v="302000"/>
    <n v="1328307"/>
    <d v="2001-06-01T10:28:11"/>
    <s v="Enron Energy Services, Inc."/>
    <x v="0"/>
    <x v="0"/>
    <x v="0"/>
    <x v="1"/>
    <s v="US Gas Fin BasisSwap"/>
    <s v="US Gas Basis     Transco Z6 NY           Nov01-Mar02     USD/MM"/>
    <m/>
    <n v="2000"/>
    <x v="0"/>
    <x v="1"/>
    <x v="0"/>
    <n v="1.41"/>
    <s v="MFLEMING"/>
    <s v="BMCKAY"/>
    <s v="FT-NY"/>
    <x v="1"/>
    <x v="1"/>
    <s v="VD9990.1"/>
    <d v="2001-11-01T00:00:00"/>
  </r>
  <r>
    <x v="1"/>
    <x v="1"/>
    <x v="1"/>
    <x v="24"/>
    <n v="8145"/>
    <n v="1328308"/>
    <d v="2001-06-01T10:28:13"/>
    <s v="Cross Timbers Energy Services, Inc."/>
    <x v="0"/>
    <x v="0"/>
    <x v="0"/>
    <x v="1"/>
    <s v="US Gas Phy Fwd Firm &lt; or = 1Mo "/>
    <s v="US Gas Phy       PEPL Pool               02-04Jun01      USD/MM"/>
    <n v="2715"/>
    <m/>
    <x v="0"/>
    <x v="1"/>
    <x v="0"/>
    <n v="3.62"/>
    <s v="redwood1"/>
    <s v="KSTEVEN"/>
    <s v="ENA-IM Mid Central South"/>
    <x v="8"/>
    <x v="1"/>
    <n v="825805"/>
    <d v="2001-06-02T21:00:00"/>
  </r>
  <r>
    <x v="1"/>
    <x v="1"/>
    <x v="0"/>
    <x v="25"/>
    <n v="615000"/>
    <n v="1328310"/>
    <d v="2001-06-01T10:28:15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AQUILA1000"/>
    <s v="JARNOLD"/>
    <s v="NG-Price"/>
    <x v="1"/>
    <x v="1"/>
    <s v="VD9991.1"/>
    <d v="2001-07-01T00:00:00"/>
  </r>
  <r>
    <x v="0"/>
    <x v="1"/>
    <x v="1"/>
    <x v="24"/>
    <n v="15000"/>
    <n v="1328309"/>
    <d v="2001-06-01T10:28:15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99999999999996"/>
    <s v="ADM74235"/>
    <s v="RWATT"/>
    <s v="EC-IM Canada West"/>
    <x v="8"/>
    <x v="8"/>
    <n v="825806"/>
    <d v="2001-06-01T21:00:00"/>
  </r>
  <r>
    <x v="1"/>
    <x v="4"/>
    <x v="0"/>
    <x v="0"/>
    <n v="50000"/>
    <n v="1328311"/>
    <d v="2001-06-01T10:28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MICGUIDO"/>
    <s v="GWHALLE"/>
    <s v="WTI-GW-NXC2"/>
    <x v="5"/>
    <x v="1"/>
    <n v="111891"/>
    <d v="2001-07-01T00:00:00"/>
  </r>
  <r>
    <x v="0"/>
    <x v="0"/>
    <x v="0"/>
    <x v="0"/>
    <n v="20"/>
    <n v="1328312"/>
    <d v="2001-06-01T10:28:43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26"/>
    <m/>
  </r>
  <r>
    <x v="0"/>
    <x v="1"/>
    <x v="1"/>
    <x v="9"/>
    <n v="4575000"/>
    <n v="1328313"/>
    <d v="2001-06-01T10:28:44"/>
    <s v="TotalFinaElf Gas and Power Limited"/>
    <x v="0"/>
    <x v="0"/>
    <x v="0"/>
    <x v="1"/>
    <s v="BEL Gas Phy Fwd Zee HUB"/>
    <s v="BEL Gas Phy      ZEE HUB                 Apr-Sep02       p/th"/>
    <n v="25000"/>
    <m/>
    <x v="0"/>
    <x v="5"/>
    <x v="3"/>
    <n v="22.3"/>
    <s v="RICHPUGH"/>
    <s v="DFURNER"/>
    <s v="Continental Gas Book"/>
    <x v="4"/>
    <x v="3"/>
    <n v="105992"/>
    <d v="2002-04-01T00:00:00"/>
  </r>
  <r>
    <x v="1"/>
    <x v="4"/>
    <x v="0"/>
    <x v="0"/>
    <n v="50000"/>
    <n v="1328314"/>
    <d v="2001-06-01T10:28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5"/>
    <x v="1"/>
    <n v="111894"/>
    <d v="2001-07-01T00:00:00"/>
  </r>
  <r>
    <x v="0"/>
    <x v="1"/>
    <x v="1"/>
    <x v="3"/>
    <n v="100000"/>
    <n v="1328315"/>
    <d v="2001-06-01T10:29:14"/>
    <s v="PowerGen UK Plc"/>
    <x v="0"/>
    <x v="0"/>
    <x v="0"/>
    <x v="1"/>
    <s v="UK Gas Phy Fwd NBP"/>
    <s v="UK Gas Phy       NBP                     02-03Jun01      p/th"/>
    <n v="50000"/>
    <m/>
    <x v="0"/>
    <x v="5"/>
    <x v="3"/>
    <n v="21.25"/>
    <s v="tolladur"/>
    <s v="MNICHOLA"/>
    <s v="Non Affiliate Gas Book"/>
    <x v="4"/>
    <x v="3"/>
    <n v="105993"/>
    <d v="2001-06-02T21:00:00"/>
  </r>
  <r>
    <x v="0"/>
    <x v="1"/>
    <x v="1"/>
    <x v="1"/>
    <n v="155000"/>
    <n v="1328316"/>
    <d v="2001-06-01T10:29:1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7"/>
    <s v="EPMELPcjs"/>
    <s v="MCOWAN"/>
    <s v="EC-IM Canada West"/>
    <x v="8"/>
    <x v="8"/>
    <n v="825807"/>
    <d v="2001-07-01T21:00:00"/>
  </r>
  <r>
    <x v="1"/>
    <x v="1"/>
    <x v="1"/>
    <x v="24"/>
    <n v="6777"/>
    <n v="1328317"/>
    <d v="2001-06-01T10:29:16"/>
    <s v="Nicor Gas Company"/>
    <x v="0"/>
    <x v="0"/>
    <x v="0"/>
    <x v="1"/>
    <s v="US Gas Phy Fwd Firm &lt; or = 1Mo "/>
    <s v="US Gas Phy       NGPL Midcont            02-04Jun01      USD/MM"/>
    <n v="2259"/>
    <m/>
    <x v="0"/>
    <x v="1"/>
    <x v="0"/>
    <n v="3.665"/>
    <s v="vab12345"/>
    <s v="KSTEVEN"/>
    <s v="ENA-IM Mid Central South"/>
    <x v="8"/>
    <x v="1"/>
    <n v="825808"/>
    <d v="2001-06-02T21:00:00"/>
  </r>
  <r>
    <x v="1"/>
    <x v="1"/>
    <x v="1"/>
    <x v="24"/>
    <n v="6777"/>
    <n v="1328318"/>
    <d v="2001-06-01T10:29:23"/>
    <s v="Nicor Gas Company"/>
    <x v="0"/>
    <x v="0"/>
    <x v="0"/>
    <x v="1"/>
    <s v="US Gas Phy Fwd Firm &lt; or = 1Mo "/>
    <s v="US Gas Phy       NGPL NICOR              02-04Jun01      USD/MM"/>
    <m/>
    <n v="2259"/>
    <x v="0"/>
    <x v="1"/>
    <x v="0"/>
    <n v="3.8437000000000001"/>
    <s v="vab12345"/>
    <s v="PMIMS"/>
    <s v="ENA - IM MKT Central CG"/>
    <x v="8"/>
    <x v="1"/>
    <n v="825809"/>
    <d v="2001-06-02T21:00:00"/>
  </r>
  <r>
    <x v="1"/>
    <x v="2"/>
    <x v="1"/>
    <x v="8"/>
    <n v="4600"/>
    <n v="1328319"/>
    <d v="2001-06-01T10:29:25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25"/>
    <s v="chasdurkin"/>
    <s v="KPRESTO"/>
    <s v="LT-SERC"/>
    <x v="7"/>
    <x v="7"/>
    <n v="629655.1"/>
    <d v="2002-10-01T21:00:00"/>
  </r>
  <r>
    <x v="1"/>
    <x v="2"/>
    <x v="1"/>
    <x v="8"/>
    <n v="4600"/>
    <n v="1328321"/>
    <d v="2001-06-01T10:29:30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5"/>
    <s v="chasdurkin"/>
    <s v="KPRESTO"/>
    <s v="LT-SERC"/>
    <x v="7"/>
    <x v="7"/>
    <n v="629656.1"/>
    <d v="2002-10-01T21:00:00"/>
  </r>
  <r>
    <x v="1"/>
    <x v="2"/>
    <x v="1"/>
    <x v="8"/>
    <n v="4600"/>
    <n v="1328322"/>
    <d v="2001-06-01T10:29:38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75"/>
    <s v="chasdurkin"/>
    <s v="KPRESTO"/>
    <s v="LT-SERC"/>
    <x v="7"/>
    <x v="7"/>
    <n v="629658.1"/>
    <d v="2002-10-01T21:00:00"/>
  </r>
  <r>
    <x v="1"/>
    <x v="1"/>
    <x v="0"/>
    <x v="1"/>
    <n v="620000"/>
    <n v="1328323"/>
    <d v="2001-06-01T10:29:46"/>
    <s v="Cargill Energy, a division of Cargill, Incorporated"/>
    <x v="0"/>
    <x v="0"/>
    <x v="0"/>
    <x v="1"/>
    <s v="US Gas Fin BasisSwap"/>
    <s v="US Gas Basis     HSC                     Jul01           USD/MM"/>
    <m/>
    <n v="20000"/>
    <x v="0"/>
    <x v="1"/>
    <x v="0"/>
    <n v="3.2500000000000001E-2"/>
    <s v="ADM90884"/>
    <s v="EBASS"/>
    <s v="FT-Texas"/>
    <x v="1"/>
    <x v="1"/>
    <s v="VE0001.1"/>
    <d v="2001-07-01T00:00:00"/>
  </r>
  <r>
    <x v="0"/>
    <x v="1"/>
    <x v="1"/>
    <x v="1"/>
    <n v="775000"/>
    <n v="1328327"/>
    <d v="2001-06-01T10:30:14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15"/>
    <s v="camillas"/>
    <s v="AFAIRLE"/>
    <s v="Non Affiliate Gas Book"/>
    <x v="4"/>
    <x v="3"/>
    <n v="105994"/>
    <d v="2001-07-01T21:00:00"/>
  </r>
  <r>
    <x v="1"/>
    <x v="2"/>
    <x v="1"/>
    <x v="20"/>
    <n v="650"/>
    <n v="1328328"/>
    <d v="2001-06-01T10:30:15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0"/>
    <s v="benpratt1"/>
    <s v="MFISCHE2"/>
    <s v="ST-SW"/>
    <x v="7"/>
    <x v="7"/>
    <n v="629661.1"/>
    <d v="2001-06-05T21:00:00"/>
  </r>
  <r>
    <x v="0"/>
    <x v="1"/>
    <x v="0"/>
    <x v="27"/>
    <n v="1070000"/>
    <n v="1328329"/>
    <d v="2001-06-01T10:30:17"/>
    <s v="TransCanada Energy Financial Products Limited"/>
    <x v="0"/>
    <x v="0"/>
    <x v="0"/>
    <x v="1"/>
    <s v="CAN Gas Fin BasSwap"/>
    <s v="CAN Gas Basis    AECO                    Apr-Oct02       USD/MM"/>
    <m/>
    <n v="5000"/>
    <x v="0"/>
    <x v="1"/>
    <x v="0"/>
    <n v="-0.39"/>
    <s v="bchrumka"/>
    <s v="JMCKAY"/>
    <s v="FT-CAND-EGSC"/>
    <x v="1"/>
    <x v="8"/>
    <s v="VE0005.1"/>
    <d v="2002-04-01T00:00:00"/>
  </r>
  <r>
    <x v="1"/>
    <x v="1"/>
    <x v="0"/>
    <x v="25"/>
    <n v="615000"/>
    <n v="1328331"/>
    <d v="2001-06-01T10:30:36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"/>
    <s v="petverma"/>
    <s v="JARNOLD"/>
    <s v="NG-Price"/>
    <x v="1"/>
    <x v="1"/>
    <s v="VE0007.1"/>
    <d v="2001-07-01T00:00:00"/>
  </r>
  <r>
    <x v="1"/>
    <x v="1"/>
    <x v="0"/>
    <x v="7"/>
    <n v="300000"/>
    <n v="1328332"/>
    <d v="2001-06-01T10:30:42"/>
    <s v="The Chase Manhattan Bank"/>
    <x v="0"/>
    <x v="0"/>
    <x v="0"/>
    <x v="1"/>
    <s v="US Gas Fin Swap"/>
    <s v="US Gas Swap      Nymex                   Sep01           USD/MM"/>
    <m/>
    <n v="10000"/>
    <x v="0"/>
    <x v="1"/>
    <x v="0"/>
    <n v="4.0674999999999999"/>
    <s v="CJCREGAR"/>
    <s v="JARNOLD"/>
    <s v="NG-Price"/>
    <x v="1"/>
    <x v="1"/>
    <s v="VE0009.1"/>
    <d v="2001-09-01T21:00:00"/>
  </r>
  <r>
    <x v="1"/>
    <x v="4"/>
    <x v="0"/>
    <x v="0"/>
    <n v="50000"/>
    <n v="1328335"/>
    <d v="2001-06-01T10:30:4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"/>
    <s v="MICWHITE"/>
    <s v="GWHALLE"/>
    <s v="WTI-GW-NXC1"/>
    <x v="5"/>
    <x v="1"/>
    <n v="111896"/>
    <d v="2001-07-01T00:00:00"/>
  </r>
  <r>
    <x v="1"/>
    <x v="1"/>
    <x v="0"/>
    <x v="1"/>
    <n v="310000"/>
    <n v="1328336"/>
    <d v="2001-06-01T10:30:49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E0010.1"/>
    <d v="2001-07-01T21:00:00"/>
  </r>
  <r>
    <x v="1"/>
    <x v="1"/>
    <x v="0"/>
    <x v="5"/>
    <n v="290000"/>
    <n v="1328337"/>
    <d v="2001-06-01T10:31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2"/>
    <s v="aepes222"/>
    <s v="PKEAVEY"/>
    <s v="G-DAILY-EST"/>
    <x v="1"/>
    <x v="1"/>
    <s v="VE0012.1"/>
    <d v="2001-06-02T21:00:00"/>
  </r>
  <r>
    <x v="1"/>
    <x v="1"/>
    <x v="1"/>
    <x v="24"/>
    <n v="15000"/>
    <n v="1328338"/>
    <d v="2001-06-01T10:31:0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6175000000000002"/>
    <s v="redwood1"/>
    <s v="KSTEVEN"/>
    <s v="ENA-IM Mid Central South"/>
    <x v="8"/>
    <x v="1"/>
    <n v="825812"/>
    <d v="2001-06-02T21:00:00"/>
  </r>
  <r>
    <x v="1"/>
    <x v="4"/>
    <x v="0"/>
    <x v="0"/>
    <n v="50000"/>
    <n v="1328339"/>
    <d v="2001-06-01T10:31:09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2"/>
    <s v="MICWHITE"/>
    <s v="GWHALLE"/>
    <s v="WTI-GW-NXC1"/>
    <x v="5"/>
    <x v="1"/>
    <n v="111897"/>
    <d v="2001-07-01T00:00:00"/>
  </r>
  <r>
    <x v="0"/>
    <x v="1"/>
    <x v="1"/>
    <x v="24"/>
    <n v="30000"/>
    <n v="1328340"/>
    <d v="2001-06-01T10:31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tsamaska"/>
    <s v="RWATT"/>
    <s v="EC-IM Canada West"/>
    <x v="8"/>
    <x v="8"/>
    <n v="825813"/>
    <d v="2001-06-01T21:00:00"/>
  </r>
  <r>
    <x v="1"/>
    <x v="2"/>
    <x v="1"/>
    <x v="8"/>
    <n v="4600"/>
    <n v="1328341"/>
    <d v="2001-06-01T10:31:26"/>
    <s v="Virginia Electric and Power Company"/>
    <x v="0"/>
    <x v="0"/>
    <x v="0"/>
    <x v="2"/>
    <s v="US East Power Phy Fwd Firm"/>
    <s v="US Pwr Phy Firm  PJM-W Peak              Oct-Dec01       USD/MWh"/>
    <m/>
    <n v="50"/>
    <x v="0"/>
    <x v="2"/>
    <x v="0"/>
    <n v="36.5"/>
    <s v="LAROCHEL"/>
    <s v="DDAVIS"/>
    <s v="LT-PJM"/>
    <x v="7"/>
    <x v="7"/>
    <n v="629662.1"/>
    <d v="2001-10-01T14:12:00"/>
  </r>
  <r>
    <x v="1"/>
    <x v="1"/>
    <x v="1"/>
    <x v="24"/>
    <n v="15000"/>
    <n v="1328342"/>
    <d v="2001-06-01T10:31:28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50000000000002"/>
    <s v="BIGDADDY"/>
    <s v="KSTEVEN"/>
    <s v="ENA-IM Mid Central South"/>
    <x v="8"/>
    <x v="1"/>
    <n v="825815"/>
    <d v="2001-06-02T21:00:00"/>
  </r>
  <r>
    <x v="1"/>
    <x v="1"/>
    <x v="1"/>
    <x v="24"/>
    <n v="15000"/>
    <n v="1328343"/>
    <d v="2001-06-01T10:31:31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24999999999998"/>
    <s v="BIGDADDY"/>
    <s v="KSTEVEN"/>
    <s v="ENA-IM Mid Central South"/>
    <x v="8"/>
    <x v="1"/>
    <n v="825816"/>
    <d v="2001-06-02T21:00:00"/>
  </r>
  <r>
    <x v="1"/>
    <x v="2"/>
    <x v="1"/>
    <x v="8"/>
    <n v="4600"/>
    <n v="1328346"/>
    <d v="2001-06-01T10:32:03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6"/>
    <s v="jheinecke1"/>
    <s v="KPRESTO"/>
    <s v="LT-SERC"/>
    <x v="7"/>
    <x v="7"/>
    <n v="629663.1"/>
    <d v="2001-10-01T21:00:00"/>
  </r>
  <r>
    <x v="0"/>
    <x v="1"/>
    <x v="1"/>
    <x v="24"/>
    <n v="30000"/>
    <n v="1328347"/>
    <d v="2001-06-01T10:32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tsamaska"/>
    <s v="RWATT"/>
    <s v="EC-IM Canada West"/>
    <x v="8"/>
    <x v="8"/>
    <n v="825818"/>
    <d v="2001-06-01T21:00:00"/>
  </r>
  <r>
    <x v="1"/>
    <x v="1"/>
    <x v="0"/>
    <x v="1"/>
    <n v="465000"/>
    <n v="1328348"/>
    <d v="2001-06-01T10:32:21"/>
    <s v="Idacorp Energy Solutions, L.P."/>
    <x v="0"/>
    <x v="0"/>
    <x v="0"/>
    <x v="1"/>
    <s v="US Gas Fin Swap"/>
    <s v="US Gas Swap      Nymex                   Jul01           USD/MM"/>
    <m/>
    <n v="15000"/>
    <x v="0"/>
    <x v="1"/>
    <x v="0"/>
    <n v="3.9550000000000001"/>
    <s v="basspro1"/>
    <s v="JARNOLD"/>
    <s v="NG-Price"/>
    <x v="1"/>
    <x v="1"/>
    <s v="VE0017.1"/>
    <d v="2001-07-01T21:00:00"/>
  </r>
  <r>
    <x v="1"/>
    <x v="1"/>
    <x v="1"/>
    <x v="24"/>
    <n v="30000"/>
    <n v="1328353"/>
    <d v="2001-06-01T10:32:59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87"/>
    <s v="BIGDADDY"/>
    <s v="PMIMS"/>
    <s v="ENA - IM MKT Central CG"/>
    <x v="8"/>
    <x v="1"/>
    <n v="825820"/>
    <d v="2001-06-02T21:00:00"/>
  </r>
  <r>
    <x v="1"/>
    <x v="1"/>
    <x v="0"/>
    <x v="1"/>
    <n v="620000"/>
    <n v="1328354"/>
    <d v="2001-06-01T10:33:00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6"/>
    <s v="basspro1"/>
    <s v="JARNOLD"/>
    <s v="NG-Price"/>
    <x v="1"/>
    <x v="1"/>
    <s v="VE0022.1"/>
    <d v="2001-07-01T21:00:00"/>
  </r>
  <r>
    <x v="0"/>
    <x v="1"/>
    <x v="1"/>
    <x v="1"/>
    <n v="155000"/>
    <n v="1328355"/>
    <d v="2001-06-01T10:33:03"/>
    <s v="Coral Energy Canada Inc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100000000000003"/>
    <s v="bkamel00"/>
    <s v="MCOWAN"/>
    <s v="EC-IM Canada West"/>
    <x v="8"/>
    <x v="8"/>
    <n v="825821"/>
    <d v="2001-07-01T21:00:00"/>
  </r>
  <r>
    <x v="1"/>
    <x v="1"/>
    <x v="0"/>
    <x v="1"/>
    <n v="155000"/>
    <n v="1328358"/>
    <d v="2001-06-01T10:33:20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6"/>
    <s v="RODRIGUEZ"/>
    <s v="JARNOLD"/>
    <s v="NG-Price"/>
    <x v="1"/>
    <x v="1"/>
    <s v="VE0024.1"/>
    <d v="2001-07-01T21:00:00"/>
  </r>
  <r>
    <x v="0"/>
    <x v="0"/>
    <x v="0"/>
    <x v="0"/>
    <n v="20"/>
    <n v="1328360"/>
    <d v="2001-06-01T10:33:30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46"/>
    <m/>
  </r>
  <r>
    <x v="1"/>
    <x v="1"/>
    <x v="0"/>
    <x v="1"/>
    <n v="77500"/>
    <n v="1328359"/>
    <d v="2001-06-01T10:33:30"/>
    <s v="Conectiv Energy Supply, Inc."/>
    <x v="0"/>
    <x v="0"/>
    <x v="0"/>
    <x v="1"/>
    <s v="US Gas Fin Swap"/>
    <s v="US Gas Swap      Nymex                   Jul01           USD/MM"/>
    <n v="2500"/>
    <m/>
    <x v="0"/>
    <x v="1"/>
    <x v="0"/>
    <n v="3.96"/>
    <s v="avgallo51"/>
    <s v="JARNOLD"/>
    <s v="NG-Price"/>
    <x v="1"/>
    <x v="1"/>
    <s v="VE0025.1"/>
    <d v="2001-07-01T21:00:00"/>
  </r>
  <r>
    <x v="0"/>
    <x v="1"/>
    <x v="1"/>
    <x v="1"/>
    <n v="155000"/>
    <n v="1328361"/>
    <d v="2001-06-01T10:33:35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49999999999996"/>
    <s v="williamw"/>
    <s v="MCOWAN"/>
    <s v="EC-IM Canada West"/>
    <x v="8"/>
    <x v="8"/>
    <n v="825822"/>
    <d v="2001-07-01T21:00:00"/>
  </r>
  <r>
    <x v="1"/>
    <x v="1"/>
    <x v="0"/>
    <x v="1"/>
    <n v="387500"/>
    <n v="1328362"/>
    <d v="2001-06-01T10:33:36"/>
    <s v="Reliant Energy Services, Inc."/>
    <x v="0"/>
    <x v="0"/>
    <x v="0"/>
    <x v="1"/>
    <s v="US Gas Fin Swap"/>
    <s v="US Gas Swap      Nymex                   Jul01           USD/MM"/>
    <n v="12500"/>
    <m/>
    <x v="0"/>
    <x v="1"/>
    <x v="0"/>
    <n v="3.96"/>
    <s v="stevemcgin"/>
    <s v="JARNOLD"/>
    <s v="NG-Price"/>
    <x v="1"/>
    <x v="1"/>
    <s v="VE0026.1"/>
    <d v="2001-07-01T21:00:00"/>
  </r>
  <r>
    <x v="1"/>
    <x v="1"/>
    <x v="0"/>
    <x v="26"/>
    <n v="1428007"/>
    <n v="1328363"/>
    <d v="2001-06-01T10:33:39"/>
    <s v="Reliant Energy Services, Inc."/>
    <x v="0"/>
    <x v="0"/>
    <x v="0"/>
    <x v="1"/>
    <s v="US Gas Fin BasisSwap"/>
    <s v="US Gas Basis     GD/M Mich Con           Nov01-Mar02     USD/MM"/>
    <m/>
    <n v="9457"/>
    <x v="0"/>
    <x v="1"/>
    <x v="0"/>
    <n v="0.19"/>
    <s v="robpitts"/>
    <s v="GSTOREY"/>
    <s v="FT-ONTARIO"/>
    <x v="1"/>
    <x v="1"/>
    <s v="VE0027.1"/>
    <d v="2001-11-01T00:00:00"/>
  </r>
  <r>
    <x v="1"/>
    <x v="1"/>
    <x v="0"/>
    <x v="25"/>
    <n v="615000"/>
    <n v="1328367"/>
    <d v="2001-06-01T10:33:51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RODRIGUEZ"/>
    <s v="JARNOLD"/>
    <s v="NG-Price"/>
    <x v="1"/>
    <x v="1"/>
    <s v="VE0030.1"/>
    <d v="2001-07-01T00:00:00"/>
  </r>
  <r>
    <x v="1"/>
    <x v="1"/>
    <x v="1"/>
    <x v="24"/>
    <n v="15000"/>
    <n v="1328368"/>
    <d v="2001-06-01T10:33:58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549999999999999"/>
    <s v="jgriffiths"/>
    <s v="SNEAL"/>
    <s v="ENA-IM NE GULF3"/>
    <x v="8"/>
    <x v="1"/>
    <n v="825823"/>
    <d v="2001-06-02T21:00:00"/>
  </r>
  <r>
    <x v="1"/>
    <x v="1"/>
    <x v="0"/>
    <x v="1"/>
    <n v="620000"/>
    <n v="1328369"/>
    <d v="2001-06-01T10:33:59"/>
    <s v="Coral Energy Holding L.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kwgeiger"/>
    <s v="JARNOLD"/>
    <s v="NG-Price"/>
    <x v="1"/>
    <x v="1"/>
    <s v="VE0031.1"/>
    <d v="2001-07-01T21:00:00"/>
  </r>
  <r>
    <x v="1"/>
    <x v="1"/>
    <x v="0"/>
    <x v="26"/>
    <n v="755000"/>
    <n v="1328370"/>
    <d v="2001-06-01T10:34:05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650000000000002"/>
    <s v="kwgeiger"/>
    <s v="JARNOLD"/>
    <s v="NG-Price"/>
    <x v="1"/>
    <x v="1"/>
    <s v="VE0032.1"/>
    <d v="2001-11-01T00:00:00"/>
  </r>
  <r>
    <x v="1"/>
    <x v="2"/>
    <x v="1"/>
    <x v="20"/>
    <n v="650"/>
    <n v="1328371"/>
    <d v="2001-06-01T10:34:09"/>
    <s v="Williams Energy Marketing &amp; Trading Company"/>
    <x v="0"/>
    <x v="0"/>
    <x v="0"/>
    <x v="2"/>
    <s v="US West Power Phy Fwd CAISO"/>
    <s v="US Pwr Phy CAISO SP15 Peak               05-30Jun01      USD/MWh"/>
    <n v="25"/>
    <m/>
    <x v="0"/>
    <x v="2"/>
    <x v="0"/>
    <n v="173"/>
    <s v="benpratt1"/>
    <s v="CMALLOR"/>
    <s v="ST-CA"/>
    <x v="7"/>
    <x v="7"/>
    <n v="629664.1"/>
    <d v="2001-06-05T21:00:00"/>
  </r>
  <r>
    <x v="1"/>
    <x v="1"/>
    <x v="1"/>
    <x v="24"/>
    <n v="3015"/>
    <n v="1328374"/>
    <d v="2001-06-01T10:34:13"/>
    <s v="EnergyUSA-TPC Corp."/>
    <x v="0"/>
    <x v="0"/>
    <x v="0"/>
    <x v="1"/>
    <s v="US Gas Phy Fwd Firm &lt; or = 1Mo "/>
    <s v="US Gas Phy       TENN 800                02-04Jun01      USD/MM"/>
    <n v="1005"/>
    <m/>
    <x v="0"/>
    <x v="1"/>
    <x v="0"/>
    <n v="3.75"/>
    <s v="jgriffiths"/>
    <s v="SNEAL"/>
    <s v="ENA-IM NE GULF3"/>
    <x v="8"/>
    <x v="1"/>
    <n v="825824"/>
    <d v="2001-06-02T21:00:00"/>
  </r>
  <r>
    <x v="1"/>
    <x v="4"/>
    <x v="0"/>
    <x v="0"/>
    <n v="50000"/>
    <n v="1328373"/>
    <d v="2001-06-01T10:34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N587JK00"/>
    <s v="GWHALLE"/>
    <s v="WTI-GW-NXC2"/>
    <x v="5"/>
    <x v="1"/>
    <n v="111898"/>
    <d v="2001-07-01T00:00:00"/>
  </r>
  <r>
    <x v="1"/>
    <x v="1"/>
    <x v="0"/>
    <x v="1"/>
    <n v="620000"/>
    <n v="1328377"/>
    <d v="2001-06-01T10:34:31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6"/>
    <s v="MICWHITE"/>
    <s v="JARNOLD"/>
    <s v="NG-Price"/>
    <x v="1"/>
    <x v="1"/>
    <s v="VE0038.1"/>
    <d v="2001-07-01T21:00:00"/>
  </r>
  <r>
    <x v="1"/>
    <x v="4"/>
    <x v="0"/>
    <x v="0"/>
    <n v="50000"/>
    <n v="1328378"/>
    <d v="2001-06-01T10:34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99"/>
    <d v="2001-07-01T00:00:00"/>
  </r>
  <r>
    <x v="1"/>
    <x v="2"/>
    <x v="1"/>
    <x v="20"/>
    <n v="650"/>
    <n v="1328379"/>
    <d v="2001-06-01T10:34:47"/>
    <s v="American Electric Power Service Corporation"/>
    <x v="0"/>
    <x v="0"/>
    <x v="0"/>
    <x v="2"/>
    <s v="US West Power Phy Fwd Firm"/>
    <s v="US Pwr Phy Firm  PALVE Peak              05-30Jun01      USD/MWh"/>
    <m/>
    <n v="25"/>
    <x v="0"/>
    <x v="2"/>
    <x v="0"/>
    <n v="212.5"/>
    <s v="aepsvc134"/>
    <s v="MFISCHE2"/>
    <s v="ST-SW"/>
    <x v="7"/>
    <x v="7"/>
    <n v="629665.1"/>
    <d v="2001-06-05T21:00:00"/>
  </r>
  <r>
    <x v="1"/>
    <x v="1"/>
    <x v="0"/>
    <x v="5"/>
    <n v="290000"/>
    <n v="1328381"/>
    <d v="2001-06-01T10:34:50"/>
    <s v="Mirant Americas Energy Marketing, L.P."/>
    <x v="0"/>
    <x v="0"/>
    <x v="0"/>
    <x v="1"/>
    <s v="US Gas Fin Swap"/>
    <s v="US Gas Daily     HHub                    02-30Jun01      USD/MM"/>
    <n v="10000"/>
    <m/>
    <x v="0"/>
    <x v="1"/>
    <x v="0"/>
    <n v="3.835"/>
    <s v="jkippels01"/>
    <s v="PKEAVEY"/>
    <s v="G-DAILY-EST"/>
    <x v="1"/>
    <x v="1"/>
    <s v="VE0042.1"/>
    <d v="2001-06-02T21:00:00"/>
  </r>
  <r>
    <x v="1"/>
    <x v="1"/>
    <x v="0"/>
    <x v="1"/>
    <n v="155000"/>
    <n v="1328386"/>
    <d v="2001-06-01T10:34:56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DAVIDSET"/>
    <s v="JARNOLD"/>
    <s v="NG-Price"/>
    <x v="1"/>
    <x v="1"/>
    <s v="VE0046.1"/>
    <d v="2001-07-01T21:00:00"/>
  </r>
  <r>
    <x v="0"/>
    <x v="1"/>
    <x v="1"/>
    <x v="20"/>
    <n v="130000"/>
    <n v="1328387"/>
    <d v="2001-06-01T10:35:09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4"/>
    <s v="DAROOKIE"/>
    <s v="MCUILLA"/>
    <s v="ENA - IM Ontario"/>
    <x v="8"/>
    <x v="1"/>
    <n v="825825"/>
    <d v="2001-06-05T21:00:00"/>
  </r>
  <r>
    <x v="1"/>
    <x v="1"/>
    <x v="0"/>
    <x v="1"/>
    <n v="620000"/>
    <n v="1328389"/>
    <d v="2001-06-01T10:35:18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6"/>
    <s v="AQUILA1005"/>
    <s v="JARNOLD"/>
    <s v="NG-Price"/>
    <x v="1"/>
    <x v="1"/>
    <s v="VE0047.1"/>
    <d v="2001-07-01T21:00:00"/>
  </r>
  <r>
    <x v="0"/>
    <x v="1"/>
    <x v="1"/>
    <x v="1"/>
    <n v="775000"/>
    <n v="1328390"/>
    <d v="2001-06-01T10:35:28"/>
    <s v="Accord Energy Ltd."/>
    <x v="0"/>
    <x v="0"/>
    <x v="0"/>
    <x v="1"/>
    <s v="UK Gas Phy Fwd NBP"/>
    <s v="UK Gas Phy       NBP                     Jul01           p/th"/>
    <m/>
    <n v="25000"/>
    <x v="0"/>
    <x v="5"/>
    <x v="3"/>
    <n v="21.2"/>
    <s v="andygard"/>
    <s v="AFAIRLE"/>
    <s v="Non Affiliate Gas Book"/>
    <x v="4"/>
    <x v="3"/>
    <n v="105996"/>
    <d v="2001-07-01T21:00:00"/>
  </r>
  <r>
    <x v="0"/>
    <x v="0"/>
    <x v="0"/>
    <x v="0"/>
    <n v="20"/>
    <n v="1328391"/>
    <d v="2001-06-01T10:35:32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57"/>
    <m/>
  </r>
  <r>
    <x v="0"/>
    <x v="1"/>
    <x v="1"/>
    <x v="24"/>
    <n v="30000"/>
    <n v="1328392"/>
    <d v="2001-06-01T10:35:35"/>
    <s v="Duke Energy Marketing Limited Partnership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KENTLUND"/>
    <s v="RWATT"/>
    <s v="EC-IM Canada West"/>
    <x v="8"/>
    <x v="8"/>
    <n v="825826"/>
    <d v="2001-06-01T21:00:00"/>
  </r>
  <r>
    <x v="1"/>
    <x v="4"/>
    <x v="1"/>
    <x v="1"/>
    <n v="62000"/>
    <n v="1328393"/>
    <d v="2001-06-01T10:35:47"/>
    <s v="Occidental Energy Marketing, Inc."/>
    <x v="0"/>
    <x v="0"/>
    <x v="0"/>
    <x v="4"/>
    <s v="US Crude WTI Phy Index"/>
    <s v="US WTI Index     Calendar                Jul01           USD/bl/d"/>
    <m/>
    <n v="2000"/>
    <x v="0"/>
    <x v="24"/>
    <x v="0"/>
    <n v="-0.14000000000000001"/>
    <s v="crudebrew"/>
    <s v="RFULLER"/>
    <s v="Phyoil-Index"/>
    <x v="1"/>
    <x v="10"/>
    <s v="VE0051.1"/>
    <d v="2001-07-01T21:00:00"/>
  </r>
  <r>
    <x v="0"/>
    <x v="1"/>
    <x v="1"/>
    <x v="24"/>
    <n v="15000"/>
    <n v="1328395"/>
    <d v="2001-06-01T10:35:48"/>
    <s v="Nexen Marketing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NORTHTRA"/>
    <s v="RWATT"/>
    <s v="EC-IM Canada West"/>
    <x v="8"/>
    <x v="8"/>
    <n v="825828"/>
    <d v="2001-06-01T21:00:00"/>
  </r>
  <r>
    <x v="1"/>
    <x v="4"/>
    <x v="0"/>
    <x v="0"/>
    <n v="40000"/>
    <n v="1328396"/>
    <d v="2001-06-01T10:35:50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8.24"/>
    <s v="JTREADWAY"/>
    <s v="GWHALLE"/>
    <s v="WTI-GW-NXC2"/>
    <x v="5"/>
    <x v="1"/>
    <n v="111901"/>
    <d v="2001-07-01T00:00:00"/>
  </r>
  <r>
    <x v="0"/>
    <x v="1"/>
    <x v="1"/>
    <x v="24"/>
    <n v="15000"/>
    <n v="1328398"/>
    <d v="2001-06-01T10:35:59"/>
    <s v="Dyne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CUPCAKE1"/>
    <s v="RWATT"/>
    <s v="EC-IM Canada West"/>
    <x v="8"/>
    <x v="8"/>
    <n v="825829"/>
    <d v="2001-06-01T21:00:00"/>
  </r>
  <r>
    <x v="1"/>
    <x v="1"/>
    <x v="0"/>
    <x v="5"/>
    <n v="145000"/>
    <n v="1328399"/>
    <d v="2001-06-01T10:36:03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5"/>
    <s v="Barnhartnf"/>
    <s v="PKEAVEY"/>
    <s v="G-DAILY-EST"/>
    <x v="1"/>
    <x v="1"/>
    <s v="VE0054.1"/>
    <d v="2001-06-02T21:00:00"/>
  </r>
  <r>
    <x v="0"/>
    <x v="1"/>
    <x v="1"/>
    <x v="24"/>
    <n v="30000"/>
    <n v="1328401"/>
    <d v="2001-06-01T10:36:09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830"/>
    <d v="2001-06-01T21:00:00"/>
  </r>
  <r>
    <x v="1"/>
    <x v="1"/>
    <x v="0"/>
    <x v="5"/>
    <n v="14500"/>
    <n v="1328402"/>
    <d v="2001-06-01T10:36:14"/>
    <s v="Sprague Energy Corp."/>
    <x v="0"/>
    <x v="0"/>
    <x v="0"/>
    <x v="1"/>
    <s v="US Gas Fin Swap"/>
    <s v="US Gas Daily     HHub                    02-30Jun01      USD/MM"/>
    <m/>
    <n v="500"/>
    <x v="0"/>
    <x v="1"/>
    <x v="0"/>
    <n v="3.8450000000000002"/>
    <s v="CARMSTRO"/>
    <s v="PKEAVEY"/>
    <s v="G-DAILY-EST"/>
    <x v="1"/>
    <x v="1"/>
    <s v="VE0057.1"/>
    <d v="2001-06-02T21:00:00"/>
  </r>
  <r>
    <x v="1"/>
    <x v="1"/>
    <x v="0"/>
    <x v="1"/>
    <n v="310000"/>
    <n v="1328405"/>
    <d v="2001-06-01T10:36:1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550000000000001"/>
    <s v="shawnmaz"/>
    <s v="JARNOLD"/>
    <s v="NG-Price"/>
    <x v="1"/>
    <x v="1"/>
    <s v="VE0059.1"/>
    <d v="2001-07-01T21:00:00"/>
  </r>
  <r>
    <x v="1"/>
    <x v="1"/>
    <x v="0"/>
    <x v="25"/>
    <n v="1230000"/>
    <n v="1328406"/>
    <d v="2001-06-01T10:36:21"/>
    <s v="Mirant Americas Energy Marketing, L.P."/>
    <x v="0"/>
    <x v="0"/>
    <x v="0"/>
    <x v="1"/>
    <s v="US Gas Fin BasisSwap"/>
    <s v="US Gas Basis     PEPL                    Jul-Oct01       USD/MM"/>
    <m/>
    <n v="10000"/>
    <x v="0"/>
    <x v="1"/>
    <x v="0"/>
    <n v="-0.115"/>
    <s v="rdl00001"/>
    <s v="ALEWIS"/>
    <s v="GD-CENTRAL"/>
    <x v="1"/>
    <x v="1"/>
    <s v="VE0058.1"/>
    <d v="2001-07-01T00:00:00"/>
  </r>
  <r>
    <x v="0"/>
    <x v="0"/>
    <x v="0"/>
    <x v="0"/>
    <n v="10"/>
    <n v="1328407"/>
    <d v="2001-06-01T10:36:22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63"/>
    <m/>
  </r>
  <r>
    <x v="0"/>
    <x v="0"/>
    <x v="0"/>
    <x v="0"/>
    <n v="16"/>
    <n v="1328410"/>
    <d v="2001-06-01T10:36:51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09"/>
    <s v="VANDESBO"/>
    <s v="BMARCHAN"/>
    <s v="Enron Metals Trading System"/>
    <x v="0"/>
    <x v="0"/>
    <n v="2164565"/>
    <m/>
  </r>
  <r>
    <x v="1"/>
    <x v="1"/>
    <x v="1"/>
    <x v="24"/>
    <n v="30000"/>
    <n v="1328411"/>
    <d v="2001-06-01T10:36:52"/>
    <s v="Nicor Gas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650000000000002"/>
    <s v="vab12345"/>
    <s v="PMIMS"/>
    <s v="ENA - IM MKT Central CG"/>
    <x v="8"/>
    <x v="1"/>
    <n v="825831"/>
    <d v="2001-06-02T21:00:00"/>
  </r>
  <r>
    <x v="1"/>
    <x v="1"/>
    <x v="0"/>
    <x v="1"/>
    <n v="155000"/>
    <n v="1328413"/>
    <d v="2001-06-01T10:37:2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550000000000001"/>
    <s v="kamelcan"/>
    <s v="JARNOLD"/>
    <s v="NG-Price"/>
    <x v="1"/>
    <x v="1"/>
    <s v="VE0064.1"/>
    <d v="2001-07-01T21:00:00"/>
  </r>
  <r>
    <x v="0"/>
    <x v="0"/>
    <x v="0"/>
    <x v="0"/>
    <n v="20"/>
    <n v="1328414"/>
    <d v="2001-06-01T10:37:27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73"/>
    <m/>
  </r>
  <r>
    <x v="1"/>
    <x v="4"/>
    <x v="0"/>
    <x v="0"/>
    <n v="50000"/>
    <n v="1328416"/>
    <d v="2001-06-01T10:37:4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903"/>
    <d v="2001-07-01T00:00:00"/>
  </r>
  <r>
    <x v="1"/>
    <x v="2"/>
    <x v="1"/>
    <x v="20"/>
    <n v="650"/>
    <n v="1328417"/>
    <d v="2001-06-01T10:37:48"/>
    <s v="Sempra Energy Trading Corp."/>
    <x v="0"/>
    <x v="0"/>
    <x v="0"/>
    <x v="2"/>
    <s v="US West Power Phy Fwd CAISO"/>
    <s v="US Pwr Phy CAISO SP15 Peak               05-30Jun01      USD/MWh"/>
    <m/>
    <n v="25"/>
    <x v="0"/>
    <x v="2"/>
    <x v="0"/>
    <n v="178"/>
    <s v="timnhanna"/>
    <s v="CMALLOR"/>
    <s v="ST-CA"/>
    <x v="7"/>
    <x v="7"/>
    <n v="629668.1"/>
    <d v="2001-06-05T21:00:00"/>
  </r>
  <r>
    <x v="1"/>
    <x v="2"/>
    <x v="1"/>
    <x v="20"/>
    <n v="650"/>
    <n v="1328418"/>
    <d v="2001-06-01T10:37:55"/>
    <s v="Williams Energy Marketing &amp; Trading Company"/>
    <x v="0"/>
    <x v="0"/>
    <x v="0"/>
    <x v="2"/>
    <s v="US West Power Phy Fwd Firm"/>
    <s v="US Pwr Phy Firm  PALVE Peak              05-30Jun01      USD/MWh"/>
    <m/>
    <n v="25"/>
    <x v="0"/>
    <x v="2"/>
    <x v="0"/>
    <n v="215"/>
    <s v="benpratt1"/>
    <s v="MFISCHE2"/>
    <s v="ST-SW"/>
    <x v="7"/>
    <x v="7"/>
    <n v="629669.1"/>
    <d v="2001-06-05T21:00:00"/>
  </r>
  <r>
    <x v="1"/>
    <x v="1"/>
    <x v="0"/>
    <x v="1"/>
    <n v="310000"/>
    <n v="1328419"/>
    <d v="2001-06-01T10:37:57"/>
    <s v="TransCanada Energy Financial Products Limited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mcmane00"/>
    <s v="JARNOLD"/>
    <s v="NG-Price"/>
    <x v="1"/>
    <x v="1"/>
    <s v="VE0069.1"/>
    <d v="2001-07-01T21:00:00"/>
  </r>
  <r>
    <x v="0"/>
    <x v="0"/>
    <x v="0"/>
    <x v="0"/>
    <n v="20"/>
    <n v="1328420"/>
    <d v="2001-06-01T10:37:5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EvanRich"/>
    <s v="BMARCHAN"/>
    <s v="Enron Metals Trading System"/>
    <x v="0"/>
    <x v="0"/>
    <n v="2164579"/>
    <m/>
  </r>
  <r>
    <x v="1"/>
    <x v="2"/>
    <x v="1"/>
    <x v="20"/>
    <n v="650"/>
    <n v="1328421"/>
    <d v="2001-06-01T10:38:02"/>
    <s v="American Electric Power Service Corporation"/>
    <x v="0"/>
    <x v="0"/>
    <x v="0"/>
    <x v="2"/>
    <s v="US West Power Phy Fwd CAISO"/>
    <s v="US Pwr Phy CAISO NP15 Peak               05-30Jun01      USD/MWh"/>
    <m/>
    <n v="25"/>
    <x v="0"/>
    <x v="2"/>
    <x v="0"/>
    <n v="193"/>
    <s v="aepsvc124"/>
    <s v="CMALLOR"/>
    <s v="ST-CA"/>
    <x v="7"/>
    <x v="7"/>
    <n v="629671.1"/>
    <d v="2001-06-05T21:00:00"/>
  </r>
  <r>
    <x v="1"/>
    <x v="1"/>
    <x v="0"/>
    <x v="25"/>
    <n v="615000"/>
    <n v="1328422"/>
    <d v="2001-06-01T10:38:32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5"/>
    <s v="RODRIGUEZ"/>
    <s v="JARNOLD"/>
    <s v="NG-Price"/>
    <x v="1"/>
    <x v="1"/>
    <s v="VE0070.1"/>
    <d v="2001-07-01T00:00:00"/>
  </r>
  <r>
    <x v="0"/>
    <x v="1"/>
    <x v="0"/>
    <x v="27"/>
    <n v="1070000"/>
    <n v="1328423"/>
    <d v="2001-06-01T10:38:36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071.1"/>
    <d v="2002-04-01T00:00:00"/>
  </r>
  <r>
    <x v="0"/>
    <x v="1"/>
    <x v="1"/>
    <x v="5"/>
    <n v="145000"/>
    <n v="1328424"/>
    <d v="2001-06-01T10:39:00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erdelsing"/>
    <s v="MCOWAN"/>
    <s v="EC-IM Canada West"/>
    <x v="8"/>
    <x v="8"/>
    <n v="825837"/>
    <d v="2001-06-02T21:00:00"/>
  </r>
  <r>
    <x v="1"/>
    <x v="1"/>
    <x v="1"/>
    <x v="24"/>
    <n v="1641"/>
    <n v="1328425"/>
    <d v="2001-06-01T10:39:24"/>
    <s v="Reliant Energy Services, Inc."/>
    <x v="0"/>
    <x v="0"/>
    <x v="0"/>
    <x v="1"/>
    <s v="US Gas Phy Fwd Firm &lt; or = 1Mo "/>
    <s v="US Gas Phy       TETCO M3                02-04Jun01      USD/MM"/>
    <m/>
    <n v="547"/>
    <x v="0"/>
    <x v="1"/>
    <x v="0"/>
    <n v="3.95"/>
    <s v="jaelee14"/>
    <s v="VPIMENOV"/>
    <s v="ENA-IM ME NEW YORK"/>
    <x v="8"/>
    <x v="1"/>
    <n v="825838"/>
    <d v="2001-06-02T21:00:00"/>
  </r>
  <r>
    <x v="1"/>
    <x v="1"/>
    <x v="0"/>
    <x v="26"/>
    <n v="377500"/>
    <n v="1328426"/>
    <d v="2001-06-01T10:39:32"/>
    <s v="Duke Energy Marketing Limited Partnership"/>
    <x v="0"/>
    <x v="0"/>
    <x v="0"/>
    <x v="1"/>
    <s v="US Gas Fin Swap"/>
    <s v="US Gas Swap      Nymex                   Nov01-Mar02     USD/MM"/>
    <n v="2500"/>
    <m/>
    <x v="0"/>
    <x v="1"/>
    <x v="0"/>
    <n v="4.3600000000000003"/>
    <s v="mattmann"/>
    <s v="JARNOLD"/>
    <s v="NG-Price"/>
    <x v="1"/>
    <x v="1"/>
    <s v="VE0074.1"/>
    <d v="2001-11-01T00:00:00"/>
  </r>
  <r>
    <x v="1"/>
    <x v="1"/>
    <x v="0"/>
    <x v="7"/>
    <n v="600"/>
    <n v="1328429"/>
    <d v="2001-06-01T10:39:34"/>
    <s v="BP Corporation North America Inc."/>
    <x v="0"/>
    <x v="0"/>
    <x v="0"/>
    <x v="1"/>
    <s v="US Gas Fin Swap"/>
    <s v="US Gas Swap      Nymex                   Sep01           USD/MM-L"/>
    <n v="20"/>
    <m/>
    <x v="0"/>
    <x v="13"/>
    <x v="0"/>
    <n v="4.0754999999999999"/>
    <s v="Lamoreal"/>
    <s v="JARNOLD"/>
    <s v="NG-Price"/>
    <x v="1"/>
    <x v="1"/>
    <s v="VE0075.1"/>
    <d v="2001-09-01T21:00:00"/>
  </r>
  <r>
    <x v="1"/>
    <x v="1"/>
    <x v="0"/>
    <x v="1"/>
    <n v="620"/>
    <n v="1328428"/>
    <d v="2001-06-01T10:39:34"/>
    <s v="BP Corporation North America Inc."/>
    <x v="0"/>
    <x v="0"/>
    <x v="0"/>
    <x v="1"/>
    <s v="US Gas Fin Swap"/>
    <s v="US Gas Swap      Nymex                   Aug01           USD/MM-L"/>
    <m/>
    <n v="20"/>
    <x v="0"/>
    <x v="13"/>
    <x v="0"/>
    <n v="4.0425000000000004"/>
    <s v="Lamoreal"/>
    <s v="JARNOLD"/>
    <s v="NG-Price"/>
    <x v="1"/>
    <x v="1"/>
    <s v="VE0076.1"/>
    <d v="2001-08-01T21:00:00"/>
  </r>
  <r>
    <x v="1"/>
    <x v="1"/>
    <x v="0"/>
    <x v="1"/>
    <n v="620000"/>
    <n v="1328430"/>
    <d v="2001-06-01T10:39:37"/>
    <s v="El Paso Merchant Energy, L.P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EPMELPjrc"/>
    <s v="JARNOLD"/>
    <s v="NG-Price"/>
    <x v="1"/>
    <x v="1"/>
    <s v="VE0078.1"/>
    <d v="2001-07-01T21:00:00"/>
  </r>
  <r>
    <x v="0"/>
    <x v="0"/>
    <x v="0"/>
    <x v="0"/>
    <n v="20"/>
    <n v="1328432"/>
    <d v="2001-06-01T10:39:42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9084"/>
    <s v="BMARCHAN"/>
    <s v="Enron Metals Trading System"/>
    <x v="0"/>
    <x v="0"/>
    <n v="2164589"/>
    <m/>
  </r>
  <r>
    <x v="0"/>
    <x v="0"/>
    <x v="0"/>
    <x v="0"/>
    <n v="20"/>
    <n v="1328435"/>
    <d v="2001-06-01T10:39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4595"/>
    <m/>
  </r>
  <r>
    <x v="0"/>
    <x v="0"/>
    <x v="0"/>
    <x v="0"/>
    <n v="10"/>
    <n v="1328436"/>
    <d v="2001-06-01T10:39:52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1"/>
    <s v="chashastie"/>
    <s v="ATURNER"/>
    <s v="Enron Metals Trading System"/>
    <x v="0"/>
    <x v="0"/>
    <n v="2164598"/>
    <m/>
  </r>
  <r>
    <x v="0"/>
    <x v="0"/>
    <x v="0"/>
    <x v="0"/>
    <n v="2"/>
    <n v="1328437"/>
    <d v="2001-06-01T10:40:0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6"/>
    <s v="marknunn1"/>
    <s v="BMARCHAN"/>
    <s v="Enron Metals Trading System"/>
    <x v="0"/>
    <x v="0"/>
    <n v="2164600"/>
    <m/>
  </r>
  <r>
    <x v="0"/>
    <x v="0"/>
    <x v="0"/>
    <x v="0"/>
    <n v="18"/>
    <n v="1328438"/>
    <d v="2001-06-01T10:40:06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06"/>
    <s v="EvanRich"/>
    <s v="BMARCHAN"/>
    <s v="Enron Metals Trading System"/>
    <x v="0"/>
    <x v="0"/>
    <n v="2164602"/>
    <m/>
  </r>
  <r>
    <x v="1"/>
    <x v="1"/>
    <x v="0"/>
    <x v="26"/>
    <n v="755000"/>
    <n v="1328440"/>
    <d v="2001-06-01T10:40:11"/>
    <s v="Aquila Risk Management Corporation"/>
    <x v="0"/>
    <x v="0"/>
    <x v="0"/>
    <x v="1"/>
    <s v="US Gas Fin BasisSwap"/>
    <s v="US Gas Basis     PEPL                    Nov01-Mar02     USD/MM"/>
    <n v="5000"/>
    <m/>
    <x v="0"/>
    <x v="1"/>
    <x v="0"/>
    <n v="-0.115"/>
    <s v="AQUILA1080"/>
    <s v="ALEWIS"/>
    <s v="GD-CENTRAL"/>
    <x v="1"/>
    <x v="1"/>
    <s v="VE0081.1"/>
    <d v="2001-11-01T00:00:00"/>
  </r>
  <r>
    <x v="1"/>
    <x v="1"/>
    <x v="0"/>
    <x v="25"/>
    <n v="1230000"/>
    <n v="1328439"/>
    <d v="2001-06-01T10:40:11"/>
    <s v="PG&amp;E Energy Trading-Gas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ndrewk5"/>
    <s v="GSTOREY"/>
    <s v="FT-ONTARIO"/>
    <x v="1"/>
    <x v="1"/>
    <s v="VE0080.1"/>
    <d v="2001-07-01T00:00:00"/>
  </r>
  <r>
    <x v="1"/>
    <x v="1"/>
    <x v="0"/>
    <x v="26"/>
    <n v="755000"/>
    <n v="1328441"/>
    <d v="2001-06-01T10:40:22"/>
    <s v="El Paso Merchant Energy, L.P."/>
    <x v="0"/>
    <x v="0"/>
    <x v="0"/>
    <x v="1"/>
    <s v="US Gas Fin BasisSwap"/>
    <s v="US Gas Basis     PEPL                    Nov01-Mar02     USD/MM"/>
    <n v="5000"/>
    <m/>
    <x v="0"/>
    <x v="1"/>
    <x v="0"/>
    <n v="-0.115"/>
    <s v="EPMELPmh"/>
    <s v="ALEWIS"/>
    <s v="GD-CENTRAL"/>
    <x v="1"/>
    <x v="1"/>
    <s v="VE0083.1"/>
    <d v="2001-11-01T00:00:00"/>
  </r>
  <r>
    <x v="1"/>
    <x v="1"/>
    <x v="0"/>
    <x v="1"/>
    <n v="155000"/>
    <n v="1328443"/>
    <d v="2001-06-01T10:40:34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5"/>
    <s v="RPREVATT"/>
    <s v="JARNOLD"/>
    <s v="NG-Price"/>
    <x v="1"/>
    <x v="1"/>
    <s v="VE0086.1"/>
    <d v="2001-07-01T21:00:00"/>
  </r>
  <r>
    <x v="1"/>
    <x v="1"/>
    <x v="0"/>
    <x v="15"/>
    <n v="1825000"/>
    <n v="1328446"/>
    <d v="2001-06-01T10:41:06"/>
    <s v="Coral Energy Holding L.P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kwgeiger"/>
    <s v="JARNOLD"/>
    <s v="NG-Price"/>
    <x v="1"/>
    <x v="1"/>
    <s v="VE0090.1"/>
    <d v="2002-01-01T21:00:00"/>
  </r>
  <r>
    <x v="1"/>
    <x v="1"/>
    <x v="0"/>
    <x v="25"/>
    <n v="615000"/>
    <n v="1328448"/>
    <d v="2001-06-01T10:41:16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robpitts"/>
    <s v="JARNOLD"/>
    <s v="NG-Price"/>
    <x v="1"/>
    <x v="1"/>
    <s v="VE0091.1"/>
    <d v="2001-07-01T00:00:00"/>
  </r>
  <r>
    <x v="0"/>
    <x v="1"/>
    <x v="1"/>
    <x v="5"/>
    <n v="145000"/>
    <n v="1328450"/>
    <d v="2001-06-01T10:41:27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15"/>
    <s v="erdelsing"/>
    <s v="MCOWAN"/>
    <s v="EC-IM Canada West"/>
    <x v="8"/>
    <x v="8"/>
    <n v="825841"/>
    <d v="2001-06-02T21:00:00"/>
  </r>
  <r>
    <x v="0"/>
    <x v="1"/>
    <x v="1"/>
    <x v="1"/>
    <n v="155000"/>
    <n v="1328451"/>
    <d v="2001-06-01T10:41:35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rdelsing"/>
    <s v="MCOWAN"/>
    <s v="EC-IM Canada West"/>
    <x v="8"/>
    <x v="8"/>
    <n v="825842"/>
    <d v="2001-07-01T21:00:00"/>
  </r>
  <r>
    <x v="1"/>
    <x v="4"/>
    <x v="0"/>
    <x v="0"/>
    <n v="25000"/>
    <n v="1328453"/>
    <d v="2001-06-01T10:41:4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rsrsrsrs"/>
    <s v="GWHALLE"/>
    <s v="WTI-GW-NXC2"/>
    <x v="5"/>
    <x v="1"/>
    <n v="111911"/>
    <d v="2001-07-01T00:00:00"/>
  </r>
  <r>
    <x v="0"/>
    <x v="3"/>
    <x v="0"/>
    <x v="7"/>
    <n v="150000"/>
    <n v="1328454"/>
    <d v="2001-06-01T10:41:54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913"/>
    <d v="2001-06-01T00:00:00"/>
  </r>
  <r>
    <x v="0"/>
    <x v="1"/>
    <x v="1"/>
    <x v="7"/>
    <n v="750000"/>
    <n v="1328455"/>
    <d v="2001-06-01T10:41:57"/>
    <s v="Innogy PLC"/>
    <x v="0"/>
    <x v="0"/>
    <x v="0"/>
    <x v="1"/>
    <s v="UK Gas Phy Fwd NBP"/>
    <s v="UK Gas Phy       NBP                     Sep01           p/th"/>
    <m/>
    <n v="25000"/>
    <x v="0"/>
    <x v="5"/>
    <x v="3"/>
    <n v="20.5"/>
    <s v="farrinpx"/>
    <s v="AFAIRLE"/>
    <s v="Non Affiliate Gas Book"/>
    <x v="4"/>
    <x v="3"/>
    <n v="105997"/>
    <d v="2001-09-01T21:00:00"/>
  </r>
  <r>
    <x v="1"/>
    <x v="2"/>
    <x v="1"/>
    <x v="20"/>
    <n v="650"/>
    <n v="1328456"/>
    <d v="2001-06-01T10:41:58"/>
    <s v="Allegheny Energy Supply Company, LLC"/>
    <x v="0"/>
    <x v="0"/>
    <x v="0"/>
    <x v="2"/>
    <s v="US West Power Phy Fwd CAISO"/>
    <s v="US Pwr Phy CAISO SP15 Peak               05-30Jun01      USD/MWh"/>
    <m/>
    <n v="25"/>
    <x v="0"/>
    <x v="2"/>
    <x v="0"/>
    <n v="183"/>
    <s v="wbaes123"/>
    <s v="CMALLOR"/>
    <s v="ST-CA"/>
    <x v="7"/>
    <x v="7"/>
    <n v="629672.1"/>
    <d v="2001-06-05T21:00:00"/>
  </r>
  <r>
    <x v="1"/>
    <x v="4"/>
    <x v="0"/>
    <x v="0"/>
    <n v="25000"/>
    <n v="1328457"/>
    <d v="2001-06-01T10:41:59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N587JK00"/>
    <s v="GWHALLE"/>
    <s v="WTI-GW-NXC2"/>
    <x v="5"/>
    <x v="1"/>
    <n v="111914"/>
    <d v="2001-07-01T00:00:00"/>
  </r>
  <r>
    <x v="0"/>
    <x v="0"/>
    <x v="0"/>
    <x v="0"/>
    <n v="20"/>
    <n v="1328458"/>
    <d v="2001-06-01T10:42:12"/>
    <s v="ABN AMRO Futures Limited"/>
    <x v="0"/>
    <x v="0"/>
    <x v="0"/>
    <x v="0"/>
    <s v="Zinc LME Registered Contract"/>
    <s v="Zinc LME Reg.    Contract                3 Month         USD/mt-L"/>
    <m/>
    <n v="20"/>
    <x v="0"/>
    <x v="0"/>
    <x v="0"/>
    <n v="932"/>
    <s v="LEGENDS1"/>
    <s v="ATURNER"/>
    <s v="Enron Metals Trading System"/>
    <x v="0"/>
    <x v="0"/>
    <n v="2164613"/>
    <m/>
  </r>
  <r>
    <x v="1"/>
    <x v="1"/>
    <x v="0"/>
    <x v="1"/>
    <n v="310000"/>
    <n v="1328459"/>
    <d v="2001-06-01T10:42:28"/>
    <s v="DTE Energy Trading, Inc."/>
    <x v="0"/>
    <x v="0"/>
    <x v="0"/>
    <x v="1"/>
    <s v="US Gas Fin Swap"/>
    <s v="US Gas Swap      Nymex                   Jul01           USD/MM"/>
    <n v="10000"/>
    <m/>
    <x v="0"/>
    <x v="1"/>
    <x v="0"/>
    <n v="3.9449999999999998"/>
    <s v="lewislee"/>
    <s v="JARNOLD"/>
    <s v="NG-Price"/>
    <x v="1"/>
    <x v="1"/>
    <s v="VE0104.1"/>
    <d v="2001-07-01T21:00:00"/>
  </r>
  <r>
    <x v="1"/>
    <x v="1"/>
    <x v="0"/>
    <x v="5"/>
    <n v="145000"/>
    <n v="1328460"/>
    <d v="2001-06-01T10:42:33"/>
    <s v="Conoco Inc."/>
    <x v="0"/>
    <x v="0"/>
    <x v="0"/>
    <x v="1"/>
    <s v="US Gas Fin Swap"/>
    <s v="US Gas Daily     Consumers Pwr           02-30Jun01      USD/MM"/>
    <n v="5000"/>
    <m/>
    <x v="0"/>
    <x v="1"/>
    <x v="0"/>
    <n v="4"/>
    <s v="kimhead1"/>
    <s v="GSTOREY"/>
    <s v="FT-ONTARIO"/>
    <x v="1"/>
    <x v="1"/>
    <s v="VE0107.1"/>
    <d v="2001-06-02T21:00:00"/>
  </r>
  <r>
    <x v="1"/>
    <x v="1"/>
    <x v="0"/>
    <x v="1"/>
    <n v="155000"/>
    <n v="1328462"/>
    <d v="2001-06-01T10:42:39"/>
    <s v="TransCanada Energy Financial Products Limited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mcmane00"/>
    <s v="JARNOLD"/>
    <s v="NG-Price"/>
    <x v="1"/>
    <x v="1"/>
    <s v="VE0109.1"/>
    <d v="2001-07-01T21:00:00"/>
  </r>
  <r>
    <x v="1"/>
    <x v="1"/>
    <x v="0"/>
    <x v="1"/>
    <n v="155000"/>
    <n v="1328463"/>
    <d v="2001-06-01T10:42:44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aepes213"/>
    <s v="JARNOLD"/>
    <s v="NG-Price"/>
    <x v="1"/>
    <x v="1"/>
    <s v="VE0110.1"/>
    <d v="2001-07-01T21:00:00"/>
  </r>
  <r>
    <x v="1"/>
    <x v="1"/>
    <x v="0"/>
    <x v="5"/>
    <n v="145000"/>
    <n v="1328464"/>
    <d v="2001-06-01T10:42:47"/>
    <s v="Duke Energy Trading and Marketing, L.L.C."/>
    <x v="0"/>
    <x v="0"/>
    <x v="0"/>
    <x v="1"/>
    <s v="US Gas Fin Swap"/>
    <s v="US Gas Daily     HHub                    02-30Jun01      USD/MM"/>
    <n v="5000"/>
    <m/>
    <x v="0"/>
    <x v="1"/>
    <x v="0"/>
    <n v="3.82"/>
    <s v="DANIELCOWL"/>
    <s v="PKEAVEY"/>
    <s v="G-DAILY-EST"/>
    <x v="1"/>
    <x v="1"/>
    <s v="VE0112.1"/>
    <d v="2001-06-02T21:00:00"/>
  </r>
  <r>
    <x v="1"/>
    <x v="1"/>
    <x v="0"/>
    <x v="26"/>
    <n v="755000"/>
    <n v="1328465"/>
    <d v="2001-06-01T10:43:04"/>
    <s v="Coral Energy Holding L.P."/>
    <x v="0"/>
    <x v="0"/>
    <x v="0"/>
    <x v="1"/>
    <s v="US Gas Fin Swap"/>
    <s v="US Gas Swap      Nymex                   Nov01-Mar02     USD/MM"/>
    <n v="5000"/>
    <m/>
    <x v="0"/>
    <x v="1"/>
    <x v="0"/>
    <n v="4.3499999999999996"/>
    <s v="kwgeiger"/>
    <s v="JARNOLD"/>
    <s v="NG-Price"/>
    <x v="1"/>
    <x v="1"/>
    <s v="VE0115.1"/>
    <d v="2001-11-01T00:00:00"/>
  </r>
  <r>
    <x v="1"/>
    <x v="1"/>
    <x v="0"/>
    <x v="1"/>
    <n v="620000"/>
    <n v="1328466"/>
    <d v="2001-06-01T10:43:11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4"/>
    <s v="MMETTERS"/>
    <s v="JARNOLD"/>
    <s v="NG-Price"/>
    <x v="1"/>
    <x v="1"/>
    <s v="VE0116.1"/>
    <d v="2001-07-01T21:00:00"/>
  </r>
  <r>
    <x v="1"/>
    <x v="4"/>
    <x v="0"/>
    <x v="0"/>
    <n v="50000"/>
    <n v="1328468"/>
    <d v="2001-06-01T10:43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920"/>
    <d v="2001-07-01T00:00:00"/>
  </r>
  <r>
    <x v="1"/>
    <x v="1"/>
    <x v="0"/>
    <x v="15"/>
    <n v="1825000"/>
    <n v="1328472"/>
    <d v="2001-06-01T10:43:25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.0049999999999999"/>
    <s v="MMETTERS"/>
    <s v="JARNOLD"/>
    <s v="NG-Price"/>
    <x v="1"/>
    <x v="1"/>
    <s v="VE0117.1"/>
    <d v="2002-01-01T21:00:00"/>
  </r>
  <r>
    <x v="0"/>
    <x v="1"/>
    <x v="1"/>
    <x v="24"/>
    <n v="30000"/>
    <n v="1328476"/>
    <d v="2001-06-01T10:43:5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tsamaska"/>
    <s v="RWATT"/>
    <s v="EC-IM Canada West"/>
    <x v="8"/>
    <x v="8"/>
    <n v="825845"/>
    <d v="2001-06-01T21:00:00"/>
  </r>
  <r>
    <x v="0"/>
    <x v="1"/>
    <x v="1"/>
    <x v="24"/>
    <n v="30000"/>
    <n v="1328477"/>
    <d v="2001-06-01T10:43:5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tsamaska"/>
    <s v="RWATT"/>
    <s v="EC-IM Canada West"/>
    <x v="8"/>
    <x v="8"/>
    <n v="825846"/>
    <d v="2001-06-01T21:00:00"/>
  </r>
  <r>
    <x v="1"/>
    <x v="1"/>
    <x v="0"/>
    <x v="5"/>
    <n v="290000"/>
    <n v="1328478"/>
    <d v="2001-06-01T10:44:01"/>
    <s v="Anadarko Petroleum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DLCATMAN"/>
    <s v="PKEAVEY"/>
    <s v="G-DAILY-EST"/>
    <x v="1"/>
    <x v="1"/>
    <s v="VE0122.1"/>
    <d v="2001-06-02T21:00:00"/>
  </r>
  <r>
    <x v="0"/>
    <x v="1"/>
    <x v="1"/>
    <x v="0"/>
    <n v="5000"/>
    <n v="1328480"/>
    <d v="2001-06-01T10:44:1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geerds01"/>
    <s v="RWATT"/>
    <s v="EC-IM Canada West"/>
    <x v="8"/>
    <x v="8"/>
    <n v="825847"/>
    <d v="2001-06-01T21:00:00"/>
  </r>
  <r>
    <x v="0"/>
    <x v="1"/>
    <x v="0"/>
    <x v="27"/>
    <n v="1070000"/>
    <n v="1328481"/>
    <d v="2001-06-01T10:44:19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123.1"/>
    <d v="2002-04-01T00:00:00"/>
  </r>
  <r>
    <x v="0"/>
    <x v="0"/>
    <x v="0"/>
    <x v="0"/>
    <n v="20"/>
    <n v="1328483"/>
    <d v="2001-06-01T10:4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4636"/>
    <m/>
  </r>
  <r>
    <x v="0"/>
    <x v="1"/>
    <x v="1"/>
    <x v="24"/>
    <n v="30000"/>
    <n v="1328484"/>
    <d v="2001-06-01T10:45:15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tsamaska"/>
    <s v="RWATT"/>
    <s v="EC-IM Canada West"/>
    <x v="8"/>
    <x v="8"/>
    <n v="825850"/>
    <d v="2001-06-01T21:00:00"/>
  </r>
  <r>
    <x v="1"/>
    <x v="4"/>
    <x v="0"/>
    <x v="0"/>
    <n v="50000"/>
    <n v="1328488"/>
    <d v="2001-06-01T10:45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26"/>
    <d v="2001-07-01T00:00:00"/>
  </r>
  <r>
    <x v="1"/>
    <x v="1"/>
    <x v="0"/>
    <x v="1"/>
    <n v="155000"/>
    <n v="1328489"/>
    <d v="2001-06-01T10:45:41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AQUILA1074"/>
    <s v="JARNOLD"/>
    <s v="NG-Price"/>
    <x v="1"/>
    <x v="1"/>
    <s v="VE0131.1"/>
    <d v="2001-07-01T21:00:00"/>
  </r>
  <r>
    <x v="1"/>
    <x v="4"/>
    <x v="0"/>
    <x v="0"/>
    <n v="50000"/>
    <n v="1328490"/>
    <d v="2001-06-01T10:45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JTREADWAY"/>
    <s v="GWHALLE"/>
    <s v="WTI-GW-NXC2"/>
    <x v="5"/>
    <x v="1"/>
    <n v="111927"/>
    <d v="2001-07-01T00:00:00"/>
  </r>
  <r>
    <x v="1"/>
    <x v="1"/>
    <x v="0"/>
    <x v="1"/>
    <n v="77500"/>
    <n v="1328491"/>
    <d v="2001-06-01T10:45:47"/>
    <s v="DTE Energy Trading, Inc."/>
    <x v="0"/>
    <x v="0"/>
    <x v="0"/>
    <x v="1"/>
    <s v="US Gas Fin Swap"/>
    <s v="US Gas Swap      Nymex                   Jul01           USD/MM"/>
    <n v="2500"/>
    <m/>
    <x v="0"/>
    <x v="1"/>
    <x v="0"/>
    <n v="3.9350000000000001"/>
    <s v="lewislee"/>
    <s v="JARNOLD"/>
    <s v="NG-Price"/>
    <x v="1"/>
    <x v="1"/>
    <s v="VE0133.1"/>
    <d v="2001-07-01T21:00:00"/>
  </r>
  <r>
    <x v="1"/>
    <x v="1"/>
    <x v="0"/>
    <x v="1"/>
    <n v="620000"/>
    <n v="1328493"/>
    <d v="2001-06-01T10:45:57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MMETTERS"/>
    <s v="JARNOLD"/>
    <s v="NG-Price"/>
    <x v="1"/>
    <x v="1"/>
    <s v="VE0136.1"/>
    <d v="2001-07-01T21:00:00"/>
  </r>
  <r>
    <x v="1"/>
    <x v="4"/>
    <x v="0"/>
    <x v="0"/>
    <n v="50000"/>
    <n v="1328494"/>
    <d v="2001-06-01T10:45:5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JTREADWAY"/>
    <s v="GWHALLE"/>
    <s v="WTI-GW-NXC2"/>
    <x v="5"/>
    <x v="1"/>
    <n v="111928"/>
    <d v="2001-07-01T00:00:00"/>
  </r>
  <r>
    <x v="1"/>
    <x v="1"/>
    <x v="1"/>
    <x v="24"/>
    <n v="2175"/>
    <n v="1328496"/>
    <d v="2001-06-01T10:46:08"/>
    <s v="TransCanada Energy Marketing USA, Inc."/>
    <x v="0"/>
    <x v="0"/>
    <x v="0"/>
    <x v="1"/>
    <s v="US Gas Phy Fwd Firm &lt; or = 1Mo "/>
    <s v="US Gas Phy       ANR SW Pool             02-04Jun01      USD/MM"/>
    <n v="725"/>
    <m/>
    <x v="0"/>
    <x v="1"/>
    <x v="0"/>
    <n v="3.6150000000000002"/>
    <s v="cscharton"/>
    <s v="KSTEVEN"/>
    <s v="ENA-IM Mid Central South"/>
    <x v="8"/>
    <x v="1"/>
    <n v="825851"/>
    <d v="2001-06-02T21:00:00"/>
  </r>
  <r>
    <x v="1"/>
    <x v="1"/>
    <x v="0"/>
    <x v="1"/>
    <n v="620000"/>
    <n v="1328497"/>
    <d v="2001-06-01T10:46:25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"/>
    <s v="MMETTERS"/>
    <s v="JARNOLD"/>
    <s v="NG-Price"/>
    <x v="1"/>
    <x v="1"/>
    <s v="VE0139.1"/>
    <d v="2001-07-01T21:00:00"/>
  </r>
  <r>
    <x v="0"/>
    <x v="1"/>
    <x v="1"/>
    <x v="24"/>
    <n v="30000"/>
    <n v="1328498"/>
    <d v="2001-06-01T10:46:33"/>
    <s v="Dyne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"/>
    <s v="CUPCAKE1"/>
    <s v="RWATT"/>
    <s v="EC-IM Canada West"/>
    <x v="8"/>
    <x v="8"/>
    <n v="825852"/>
    <d v="2001-06-01T21:00:00"/>
  </r>
  <r>
    <x v="1"/>
    <x v="2"/>
    <x v="1"/>
    <x v="15"/>
    <n v="18250"/>
    <n v="1328499"/>
    <d v="2001-06-01T10:46:43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"/>
    <s v="jheinecke1"/>
    <s v="KPRESTO"/>
    <s v="LT-SERC"/>
    <x v="7"/>
    <x v="7"/>
    <n v="629674.1"/>
    <d v="2003-01-01T21:00:00"/>
  </r>
  <r>
    <x v="1"/>
    <x v="1"/>
    <x v="0"/>
    <x v="1"/>
    <n v="620000"/>
    <n v="1328502"/>
    <d v="2001-06-01T10:47:07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basspro1"/>
    <s v="JARNOLD"/>
    <s v="NG-Price"/>
    <x v="1"/>
    <x v="1"/>
    <s v="VE0141.1"/>
    <d v="2001-07-01T21:00:00"/>
  </r>
  <r>
    <x v="0"/>
    <x v="1"/>
    <x v="1"/>
    <x v="1"/>
    <n v="62000"/>
    <n v="1328503"/>
    <d v="2001-06-01T10:47:10"/>
    <s v="Sempra Energy Trading Corp."/>
    <x v="0"/>
    <x v="0"/>
    <x v="0"/>
    <x v="1"/>
    <s v="CAN Gas Phy Fwd Firm West &lt; or = 1Mo"/>
    <s v="CAN Gas Phy      NIT                     Jul01           CAD/GJ"/>
    <n v="2000"/>
    <m/>
    <x v="0"/>
    <x v="16"/>
    <x v="4"/>
    <n v="5.07"/>
    <s v="DAVEGRAHAM"/>
    <s v="MCOWAN"/>
    <s v="EC-IM Canada West"/>
    <x v="8"/>
    <x v="8"/>
    <n v="825853"/>
    <d v="2001-07-01T21:00:00"/>
  </r>
  <r>
    <x v="1"/>
    <x v="1"/>
    <x v="0"/>
    <x v="26"/>
    <n v="755000"/>
    <n v="1328504"/>
    <d v="2001-06-01T10:47:38"/>
    <s v="Enron Energy Services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ANDYMIGS"/>
    <s v="JARNOLD"/>
    <s v="NG-Price"/>
    <x v="1"/>
    <x v="1"/>
    <s v="VE0143.1"/>
    <d v="2001-11-01T00:00:00"/>
  </r>
  <r>
    <x v="0"/>
    <x v="1"/>
    <x v="1"/>
    <x v="1"/>
    <n v="775000"/>
    <n v="1328510"/>
    <d v="2001-06-01T10:48:33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25"/>
    <s v="camillas"/>
    <s v="AFAIRLE"/>
    <s v="Non Affiliate Gas Book"/>
    <x v="4"/>
    <x v="3"/>
    <n v="105999"/>
    <d v="2001-07-01T21:00:00"/>
  </r>
  <r>
    <x v="0"/>
    <x v="0"/>
    <x v="0"/>
    <x v="0"/>
    <n v="10"/>
    <n v="1328511"/>
    <d v="2001-06-01T10:48:45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33"/>
    <s v="ADM62411"/>
    <s v="ATURNER"/>
    <s v="Enron Metals Trading System"/>
    <x v="0"/>
    <x v="0"/>
    <n v="2164643"/>
    <m/>
  </r>
  <r>
    <x v="0"/>
    <x v="1"/>
    <x v="1"/>
    <x v="8"/>
    <n v="2300000"/>
    <n v="1328512"/>
    <d v="2001-06-01T10:48:56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.05"/>
    <s v="farrinpx"/>
    <s v="AFAIRLE"/>
    <s v="Non Affiliate Gas Book"/>
    <x v="4"/>
    <x v="3"/>
    <n v="106000"/>
    <d v="2001-07-01T00:00:00"/>
  </r>
  <r>
    <x v="0"/>
    <x v="0"/>
    <x v="0"/>
    <x v="0"/>
    <n v="20"/>
    <n v="1328513"/>
    <d v="2001-06-01T10:49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ADM06610"/>
    <s v="BMARCHAN"/>
    <s v="Enron Metals Trading System"/>
    <x v="0"/>
    <x v="0"/>
    <n v="2164645"/>
    <m/>
  </r>
  <r>
    <x v="0"/>
    <x v="0"/>
    <x v="0"/>
    <x v="0"/>
    <n v="20"/>
    <n v="1328514"/>
    <d v="2001-06-01T10:49:55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ADM42405"/>
    <s v="BMARCHAN"/>
    <s v="Enron Metals Trading System"/>
    <x v="0"/>
    <x v="0"/>
    <n v="2164647"/>
    <m/>
  </r>
  <r>
    <x v="1"/>
    <x v="1"/>
    <x v="0"/>
    <x v="5"/>
    <n v="145000"/>
    <n v="1328516"/>
    <d v="2001-06-01T10:50:17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E0152.1"/>
    <d v="2001-06-02T21:00:00"/>
  </r>
  <r>
    <x v="1"/>
    <x v="1"/>
    <x v="1"/>
    <x v="1"/>
    <n v="155000"/>
    <n v="1328517"/>
    <d v="2001-06-01T10:50:29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2"/>
    <s v="ADM40684"/>
    <s v="VPIMENOV"/>
    <s v="ENA-IM ME NEW YORK"/>
    <x v="8"/>
    <x v="1"/>
    <s v="VE0153.1 / 825858"/>
    <d v="2001-07-01T21:00:00"/>
  </r>
  <r>
    <x v="0"/>
    <x v="0"/>
    <x v="0"/>
    <x v="0"/>
    <n v="20"/>
    <n v="1328518"/>
    <d v="2001-06-01T10:50:30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42405"/>
    <s v="BMARCHAN"/>
    <s v="Enron Metals Trading System"/>
    <x v="0"/>
    <x v="0"/>
    <n v="2164649"/>
    <m/>
  </r>
  <r>
    <x v="1"/>
    <x v="1"/>
    <x v="1"/>
    <x v="1"/>
    <n v="155000"/>
    <n v="1328519"/>
    <d v="2001-06-01T10:50:3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2.5000000000000001E-2"/>
    <s v="ADM40684"/>
    <s v="VPIMENOV"/>
    <s v="ENA-IM ME NEW YORK"/>
    <x v="8"/>
    <x v="1"/>
    <s v="VE0154.1 / 825860"/>
    <d v="2001-07-01T21:00:00"/>
  </r>
  <r>
    <x v="0"/>
    <x v="1"/>
    <x v="1"/>
    <x v="0"/>
    <n v="50000"/>
    <n v="1328520"/>
    <d v="2001-06-01T10:50:36"/>
    <s v="Accord Energy Ltd."/>
    <x v="0"/>
    <x v="0"/>
    <x v="0"/>
    <x v="1"/>
    <s v="UK Gas Phy Fwd NBP"/>
    <s v="UK Gas Phy       NBP                     01Jun01         p/th"/>
    <m/>
    <n v="50000"/>
    <x v="0"/>
    <x v="5"/>
    <x v="3"/>
    <n v="22.75"/>
    <s v="tommacal"/>
    <s v="MNICHOLA"/>
    <s v="Non Affiliate Gas Book"/>
    <x v="4"/>
    <x v="3"/>
    <n v="106002"/>
    <d v="2001-06-01T21:00:00"/>
  </r>
  <r>
    <x v="0"/>
    <x v="0"/>
    <x v="0"/>
    <x v="0"/>
    <n v="5"/>
    <n v="1328521"/>
    <d v="2001-06-01T10:50:4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664"/>
    <m/>
  </r>
  <r>
    <x v="1"/>
    <x v="1"/>
    <x v="1"/>
    <x v="1"/>
    <n v="155000"/>
    <n v="1328523"/>
    <d v="2001-06-01T10:50:4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3"/>
    <s v="ADM40684"/>
    <s v="VPIMENOV"/>
    <s v="ENA-IM ME NEW YORK"/>
    <x v="8"/>
    <x v="1"/>
    <s v="VE0155.1 / 825862"/>
    <d v="2001-07-01T21:00:00"/>
  </r>
  <r>
    <x v="1"/>
    <x v="2"/>
    <x v="0"/>
    <x v="0"/>
    <n v="50"/>
    <n v="1328522"/>
    <d v="2001-06-01T10:50:45"/>
    <s v="American Electric Power Service Corporation"/>
    <x v="0"/>
    <x v="0"/>
    <x v="0"/>
    <x v="2"/>
    <s v="US East Power Fin Swap"/>
    <s v="US Pwr Fin Swap  ISO NY Z-J Peak         04Jun01         USD/MWh"/>
    <n v="50"/>
    <m/>
    <x v="0"/>
    <x v="2"/>
    <x v="0"/>
    <n v="51.5"/>
    <s v="aepsvc133"/>
    <s v="GGUPTA"/>
    <s v="ST-New England"/>
    <x v="7"/>
    <x v="1"/>
    <n v="629676.1"/>
    <d v="2001-06-04T21:00:00"/>
  </r>
  <r>
    <x v="0"/>
    <x v="0"/>
    <x v="0"/>
    <x v="0"/>
    <n v="20"/>
    <n v="1328524"/>
    <d v="2001-06-01T10:50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VANDESBO"/>
    <s v="JGORDON1"/>
    <s v="Enron Metals Trading System"/>
    <x v="0"/>
    <x v="0"/>
    <n v="2164666"/>
    <m/>
  </r>
  <r>
    <x v="1"/>
    <x v="1"/>
    <x v="1"/>
    <x v="1"/>
    <n v="155000"/>
    <n v="1328525"/>
    <d v="2001-06-01T10:50:50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3.5000000000000003E-2"/>
    <s v="ADM40684"/>
    <s v="VPIMENOV"/>
    <s v="ENA-IM ME NEW YORK"/>
    <x v="8"/>
    <x v="1"/>
    <s v="VE0156.1 / 825865"/>
    <d v="2001-07-01T21:00:00"/>
  </r>
  <r>
    <x v="0"/>
    <x v="0"/>
    <x v="0"/>
    <x v="0"/>
    <n v="10"/>
    <n v="1328526"/>
    <d v="2001-06-01T10:51:04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2"/>
    <s v="FBEUZELIN"/>
    <s v="JGORDON1"/>
    <s v="Enron Metals Trading System"/>
    <x v="0"/>
    <x v="0"/>
    <n v="2164668"/>
    <m/>
  </r>
  <r>
    <x v="0"/>
    <x v="0"/>
    <x v="0"/>
    <x v="0"/>
    <n v="15"/>
    <n v="1328527"/>
    <d v="2001-06-01T10:51:25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slattery"/>
    <s v="BMARCHAN"/>
    <s v="Enron Metals Trading System"/>
    <x v="0"/>
    <x v="0"/>
    <n v="2164670"/>
    <m/>
  </r>
  <r>
    <x v="0"/>
    <x v="0"/>
    <x v="0"/>
    <x v="0"/>
    <n v="10"/>
    <n v="1328528"/>
    <d v="2001-06-01T10:51:4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VANDESBO"/>
    <s v="BMARCHAN"/>
    <s v="Enron Metals Trading System"/>
    <x v="0"/>
    <x v="0"/>
    <n v="2164672"/>
    <m/>
  </r>
  <r>
    <x v="1"/>
    <x v="4"/>
    <x v="0"/>
    <x v="0"/>
    <n v="50000"/>
    <n v="1328529"/>
    <d v="2001-06-01T10:51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"/>
    <s v="GWHALLE"/>
    <s v="WTI-GW-NXC2"/>
    <x v="5"/>
    <x v="1"/>
    <n v="111933"/>
    <d v="2001-07-01T00:00:00"/>
  </r>
  <r>
    <x v="1"/>
    <x v="1"/>
    <x v="0"/>
    <x v="5"/>
    <n v="145000"/>
    <n v="1328530"/>
    <d v="2001-06-01T10:51:59"/>
    <s v="Coral Energy Holding L.P."/>
    <x v="0"/>
    <x v="0"/>
    <x v="0"/>
    <x v="1"/>
    <s v="US Gas Fin Swap"/>
    <s v="US Gas Daily     Transco Z6 NY           02-30Jun01      USD/MM"/>
    <m/>
    <n v="5000"/>
    <x v="0"/>
    <x v="1"/>
    <x v="0"/>
    <n v="4.165"/>
    <s v="kenirwin"/>
    <s v="VPIMENOV"/>
    <s v="EAST-NEW YORK"/>
    <x v="1"/>
    <x v="1"/>
    <s v="VE0161.1"/>
    <d v="2001-06-02T21:00:00"/>
  </r>
  <r>
    <x v="1"/>
    <x v="1"/>
    <x v="0"/>
    <x v="1"/>
    <n v="310000"/>
    <n v="1328532"/>
    <d v="2001-06-01T10:52:14"/>
    <s v="AEP Energy Services, Inc."/>
    <x v="0"/>
    <x v="0"/>
    <x v="0"/>
    <x v="1"/>
    <s v="US Gas Fin BasisSwap"/>
    <s v="US Gas Basis     Dom APP                 Jul01           USD/MM"/>
    <m/>
    <n v="10000"/>
    <x v="0"/>
    <x v="1"/>
    <x v="0"/>
    <n v="0.23"/>
    <s v="aepes207"/>
    <s v="BMCKAY"/>
    <s v="FT-NY"/>
    <x v="1"/>
    <x v="1"/>
    <s v="VE0163.1"/>
    <d v="2001-07-01T21:00:00"/>
  </r>
  <r>
    <x v="0"/>
    <x v="0"/>
    <x v="0"/>
    <x v="0"/>
    <n v="10"/>
    <n v="1328533"/>
    <d v="2001-06-01T10:52:27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6950"/>
    <s v="WAHFAGGOT"/>
    <s v="ATURNER"/>
    <s v="Enron Metals Trading System"/>
    <x v="0"/>
    <x v="0"/>
    <n v="2164674"/>
    <m/>
  </r>
  <r>
    <x v="0"/>
    <x v="0"/>
    <x v="0"/>
    <x v="0"/>
    <n v="2"/>
    <n v="1328534"/>
    <d v="2001-06-01T10:52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64676"/>
    <m/>
  </r>
  <r>
    <x v="1"/>
    <x v="3"/>
    <x v="0"/>
    <x v="24"/>
    <n v="75000"/>
    <n v="1328535"/>
    <d v="2001-06-01T10:53:24"/>
    <s v="Morgan Stanley Capital Group, Inc."/>
    <x v="0"/>
    <x v="0"/>
    <x v="0"/>
    <x v="3"/>
    <s v="US Residual Fuel Oil 1% Fin Swap"/>
    <s v="US ResidOil Swap Platts No 6 NYH 1%      Jul-Sep01       USD/bl/m"/>
    <n v="25000"/>
    <m/>
    <x v="0"/>
    <x v="8"/>
    <x v="0"/>
    <n v="21.8"/>
    <s v="tomoconnor"/>
    <s v="SMULHOL"/>
    <s v="RESID-FIN-1%"/>
    <x v="5"/>
    <x v="1"/>
    <n v="111934"/>
    <d v="2001-07-01T21:00:00"/>
  </r>
  <r>
    <x v="1"/>
    <x v="2"/>
    <x v="1"/>
    <x v="20"/>
    <n v="650"/>
    <n v="1328536"/>
    <d v="2001-06-01T10:53:29"/>
    <s v="Sempra Energy Trading Corp."/>
    <x v="0"/>
    <x v="0"/>
    <x v="0"/>
    <x v="2"/>
    <s v="US West Power Phy Fwd Firm"/>
    <s v="US Pwr Phy Firm  PALVE Peak              05-30Jun01      USD/MWh"/>
    <n v="25"/>
    <m/>
    <x v="0"/>
    <x v="2"/>
    <x v="0"/>
    <n v="220"/>
    <s v="timnhanna"/>
    <s v="MFISCHE2"/>
    <s v="ST-SW"/>
    <x v="7"/>
    <x v="7"/>
    <n v="629694.1"/>
    <d v="2001-06-05T21:00:00"/>
  </r>
  <r>
    <x v="1"/>
    <x v="1"/>
    <x v="0"/>
    <x v="5"/>
    <n v="43500"/>
    <n v="1328538"/>
    <d v="2001-06-01T10:53:46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67.1"/>
    <d v="2001-06-02T21:00:00"/>
  </r>
  <r>
    <x v="0"/>
    <x v="3"/>
    <x v="0"/>
    <x v="7"/>
    <n v="150000"/>
    <n v="1328537"/>
    <d v="2001-06-01T10:53:46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.25"/>
    <s v="christoph"/>
    <s v="CMAHONE"/>
    <s v="UK - ECTRIC - Lite Gasoil"/>
    <x v="5"/>
    <x v="4"/>
    <n v="111935"/>
    <d v="2001-06-01T00:00:00"/>
  </r>
  <r>
    <x v="0"/>
    <x v="0"/>
    <x v="0"/>
    <x v="0"/>
    <n v="10"/>
    <n v="1328540"/>
    <d v="2001-06-01T10:54:07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stonerman"/>
    <s v="ATURNER"/>
    <s v="Enron Metals Trading System"/>
    <x v="0"/>
    <x v="0"/>
    <n v="2164680"/>
    <m/>
  </r>
  <r>
    <x v="1"/>
    <x v="1"/>
    <x v="0"/>
    <x v="1"/>
    <n v="310000"/>
    <n v="1328541"/>
    <d v="2001-06-01T10:54:1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hawnmaz"/>
    <s v="JARNOLD"/>
    <s v="NG-Price"/>
    <x v="1"/>
    <x v="1"/>
    <s v="VE0169.1"/>
    <d v="2001-07-01T21:00:00"/>
  </r>
  <r>
    <x v="1"/>
    <x v="1"/>
    <x v="0"/>
    <x v="25"/>
    <n v="615000"/>
    <n v="1328542"/>
    <d v="2001-06-01T10:54:18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robpitts"/>
    <s v="JARNOLD"/>
    <s v="NG-Price"/>
    <x v="1"/>
    <x v="1"/>
    <s v="VE0170.1"/>
    <d v="2001-07-01T00:00:00"/>
  </r>
  <r>
    <x v="0"/>
    <x v="0"/>
    <x v="0"/>
    <x v="0"/>
    <n v="20"/>
    <n v="1328543"/>
    <d v="2001-06-01T10:54:21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0"/>
    <s v="PAULDODGE"/>
    <s v="BMARCHAN"/>
    <s v="Enron Metals Trading System"/>
    <x v="0"/>
    <x v="0"/>
    <n v="2164682"/>
    <m/>
  </r>
  <r>
    <x v="0"/>
    <x v="0"/>
    <x v="0"/>
    <x v="0"/>
    <n v="8"/>
    <n v="1328547"/>
    <d v="2001-06-01T10:54:32"/>
    <s v="Prudential Bache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6960"/>
    <s v="BARRYGERSH"/>
    <s v="ATURNER"/>
    <s v="Enron Metals Trading System"/>
    <x v="0"/>
    <x v="0"/>
    <n v="2164684"/>
    <m/>
  </r>
  <r>
    <x v="0"/>
    <x v="0"/>
    <x v="0"/>
    <x v="0"/>
    <n v="18"/>
    <n v="1328548"/>
    <d v="2001-06-01T10:54:3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64686"/>
    <m/>
  </r>
  <r>
    <x v="0"/>
    <x v="0"/>
    <x v="0"/>
    <x v="0"/>
    <n v="20"/>
    <n v="1328549"/>
    <d v="2001-06-01T10:54:43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4688"/>
    <m/>
  </r>
  <r>
    <x v="1"/>
    <x v="1"/>
    <x v="0"/>
    <x v="5"/>
    <n v="43500"/>
    <n v="1328550"/>
    <d v="2001-06-01T10:54:51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72.1"/>
    <d v="2001-06-02T21:00:00"/>
  </r>
  <r>
    <x v="0"/>
    <x v="0"/>
    <x v="0"/>
    <x v="0"/>
    <n v="10"/>
    <n v="1328551"/>
    <d v="2001-06-01T10:54:52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4"/>
    <s v="marknunn1"/>
    <s v="JGORDON1"/>
    <s v="Enron Metals Trading System"/>
    <x v="0"/>
    <x v="0"/>
    <n v="2164690"/>
    <m/>
  </r>
  <r>
    <x v="0"/>
    <x v="0"/>
    <x v="0"/>
    <x v="0"/>
    <n v="10"/>
    <n v="1328552"/>
    <d v="2001-06-01T10:55:08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53"/>
    <s v="VANDESBO"/>
    <s v="JGORDON1"/>
    <s v="Enron Metals Trading System"/>
    <x v="0"/>
    <x v="0"/>
    <n v="2164692"/>
    <m/>
  </r>
  <r>
    <x v="0"/>
    <x v="0"/>
    <x v="0"/>
    <x v="0"/>
    <n v="11"/>
    <n v="1328553"/>
    <d v="2001-06-01T10:55:35"/>
    <s v="ADM Investor Services International Limited"/>
    <x v="0"/>
    <x v="0"/>
    <x v="0"/>
    <x v="0"/>
    <s v="Zinc LME Registered Contract"/>
    <s v="Zinc LME Reg.    Contract                3 Month         USD/mt-L"/>
    <m/>
    <n v="11"/>
    <x v="0"/>
    <x v="0"/>
    <x v="0"/>
    <n v="932"/>
    <s v="PAULDODGE"/>
    <s v="ATURNER"/>
    <s v="Enron Metals Trading System"/>
    <x v="0"/>
    <x v="0"/>
    <n v="2164694"/>
    <m/>
  </r>
  <r>
    <x v="0"/>
    <x v="0"/>
    <x v="0"/>
    <x v="0"/>
    <n v="10"/>
    <n v="1328554"/>
    <d v="2001-06-01T10:55:37"/>
    <s v="Sumitomo Corp.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SUMFAKAS"/>
    <s v="JGORDON1"/>
    <s v="Enron Metals Trading System"/>
    <x v="0"/>
    <x v="0"/>
    <n v="2164696"/>
    <m/>
  </r>
  <r>
    <x v="1"/>
    <x v="1"/>
    <x v="0"/>
    <x v="1"/>
    <n v="310000"/>
    <n v="1328556"/>
    <d v="2001-06-01T10:55:42"/>
    <s v="J. Aron &amp; Company"/>
    <x v="0"/>
    <x v="0"/>
    <x v="0"/>
    <x v="1"/>
    <s v="US Gas Fin BasisSwap"/>
    <s v="US Gas Basis     EP SanJuan              Aug01           USD/MM"/>
    <n v="10000"/>
    <m/>
    <x v="0"/>
    <x v="1"/>
    <x v="0"/>
    <n v="-0.69499999999999995"/>
    <s v="ritanagle"/>
    <s v="MSANCH2"/>
    <s v="GD-New-Jr"/>
    <x v="1"/>
    <x v="1"/>
    <s v="VE0173.1"/>
    <d v="2001-08-01T21:00:00"/>
  </r>
  <r>
    <x v="1"/>
    <x v="2"/>
    <x v="1"/>
    <x v="20"/>
    <n v="650"/>
    <n v="1328557"/>
    <d v="2001-06-01T10:55:42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7.5"/>
    <s v="benpratt1"/>
    <s v="MFISCHE2"/>
    <s v="ST-SW"/>
    <x v="7"/>
    <x v="7"/>
    <n v="629695.1"/>
    <d v="2001-06-05T21:00:00"/>
  </r>
  <r>
    <x v="1"/>
    <x v="1"/>
    <x v="0"/>
    <x v="7"/>
    <n v="300000"/>
    <n v="1328558"/>
    <d v="2001-06-01T10:55:45"/>
    <s v="J. Aron &amp; Company"/>
    <x v="0"/>
    <x v="0"/>
    <x v="0"/>
    <x v="1"/>
    <s v="US Gas Fin BasisSwap"/>
    <s v="US Gas Basis     EP SanJuan              Sep01           USD/MM"/>
    <n v="10000"/>
    <m/>
    <x v="0"/>
    <x v="1"/>
    <x v="0"/>
    <n v="-0.69499999999999995"/>
    <s v="ritanagle"/>
    <s v="MSANCH2"/>
    <s v="GD-New-Jr"/>
    <x v="1"/>
    <x v="1"/>
    <s v="VE0174.1"/>
    <d v="2001-09-01T21:00:00"/>
  </r>
  <r>
    <x v="1"/>
    <x v="1"/>
    <x v="0"/>
    <x v="1"/>
    <n v="310000"/>
    <n v="1328560"/>
    <d v="2001-06-01T10:56:15"/>
    <s v="Tractebel Energy Marketing, Inc."/>
    <x v="0"/>
    <x v="0"/>
    <x v="0"/>
    <x v="1"/>
    <s v="US Gas Fin BasisSwap"/>
    <s v="US Gas Basis     EP SanJuan              Jul01           USD/MM"/>
    <n v="10000"/>
    <m/>
    <x v="0"/>
    <x v="1"/>
    <x v="0"/>
    <n v="-0.76"/>
    <s v="RAAUCOIN"/>
    <s v="MSANCH2"/>
    <s v="GD-New-Jr"/>
    <x v="1"/>
    <x v="1"/>
    <s v="VE0177.1"/>
    <d v="2001-07-01T21:00:00"/>
  </r>
  <r>
    <x v="0"/>
    <x v="0"/>
    <x v="0"/>
    <x v="0"/>
    <n v="10"/>
    <n v="1328561"/>
    <d v="2001-06-01T10:56:1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1"/>
    <s v="chashastie"/>
    <s v="BMARCHAN"/>
    <s v="Enron Metals Trading System"/>
    <x v="0"/>
    <x v="0"/>
    <n v="2164698"/>
    <m/>
  </r>
  <r>
    <x v="1"/>
    <x v="1"/>
    <x v="0"/>
    <x v="1"/>
    <n v="310000"/>
    <n v="1328563"/>
    <d v="2001-06-01T10:56:32"/>
    <s v="Tractebel Energy Marketing, Inc."/>
    <x v="0"/>
    <x v="0"/>
    <x v="0"/>
    <x v="1"/>
    <s v="US Gas Fin BasisSwap"/>
    <s v="US Gas Basis     EP Permian              Jul01           USD/MM"/>
    <n v="10000"/>
    <m/>
    <x v="0"/>
    <x v="1"/>
    <x v="0"/>
    <n v="-0.04"/>
    <s v="WICKLUND"/>
    <s v="EBASS"/>
    <s v="FT-Texas"/>
    <x v="1"/>
    <x v="1"/>
    <s v="VE0178.1"/>
    <d v="2001-07-01T21:00:00"/>
  </r>
  <r>
    <x v="1"/>
    <x v="1"/>
    <x v="0"/>
    <x v="1"/>
    <n v="77500"/>
    <n v="1328565"/>
    <d v="2001-06-01T10:56:41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4"/>
    <s v="Jnesser1"/>
    <s v="JARNOLD"/>
    <s v="NG-Price"/>
    <x v="1"/>
    <x v="1"/>
    <s v="VE0181.1"/>
    <d v="2001-07-01T21:00:00"/>
  </r>
  <r>
    <x v="1"/>
    <x v="1"/>
    <x v="0"/>
    <x v="5"/>
    <n v="145000"/>
    <n v="1328566"/>
    <d v="2001-06-01T10:56:42"/>
    <s v="Coral Energy Holding L.P."/>
    <x v="0"/>
    <x v="0"/>
    <x v="0"/>
    <x v="1"/>
    <s v="US Gas Fin Swap"/>
    <s v="US Gas Daily     TX E M3                 02-30Jun01      USD/MM"/>
    <n v="5000"/>
    <m/>
    <x v="0"/>
    <x v="1"/>
    <x v="0"/>
    <n v="4.1399999999999997"/>
    <s v="avenette"/>
    <s v="VPIMENOV"/>
    <s v="EAST-NEW YORK"/>
    <x v="1"/>
    <x v="1"/>
    <s v="VE0182.1"/>
    <d v="2001-06-02T21:00:00"/>
  </r>
  <r>
    <x v="1"/>
    <x v="4"/>
    <x v="0"/>
    <x v="0"/>
    <n v="50000"/>
    <n v="1328568"/>
    <d v="2001-06-01T10:56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36"/>
    <d v="2001-07-01T00:00:00"/>
  </r>
  <r>
    <x v="0"/>
    <x v="0"/>
    <x v="0"/>
    <x v="0"/>
    <n v="4"/>
    <n v="1328570"/>
    <d v="2001-06-01T10:56:50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505.25"/>
    <s v="vincesacca"/>
    <s v="BMARCHAN"/>
    <s v="Enron Metals Trading System"/>
    <x v="0"/>
    <x v="0"/>
    <n v="2164713"/>
    <d v="2001-07-18T00:00:00"/>
  </r>
  <r>
    <x v="0"/>
    <x v="0"/>
    <x v="0"/>
    <x v="0"/>
    <n v="2"/>
    <n v="1328571"/>
    <d v="2001-06-01T10:56:5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4715"/>
    <m/>
  </r>
  <r>
    <x v="1"/>
    <x v="1"/>
    <x v="0"/>
    <x v="1"/>
    <n v="40300"/>
    <n v="1328572"/>
    <d v="2001-06-01T10:56:58"/>
    <s v="Coral Energy Holding L.P."/>
    <x v="0"/>
    <x v="0"/>
    <x v="0"/>
    <x v="1"/>
    <s v="US Gas Fin BasisSwap"/>
    <s v="US Gas Basis     NGI SoCal               Oct01           USD/MM"/>
    <m/>
    <n v="1300"/>
    <x v="0"/>
    <x v="1"/>
    <x v="0"/>
    <n v="3.38"/>
    <s v="courtney"/>
    <s v="KHOLST"/>
    <s v="FT-West"/>
    <x v="1"/>
    <x v="1"/>
    <s v="VE0187.1"/>
    <d v="2001-10-01T21:00:00"/>
  </r>
  <r>
    <x v="1"/>
    <x v="1"/>
    <x v="0"/>
    <x v="22"/>
    <n v="42700"/>
    <n v="1328573"/>
    <d v="2001-06-01T10:57:06"/>
    <s v="Coral Energy Holding L.P."/>
    <x v="0"/>
    <x v="0"/>
    <x v="0"/>
    <x v="1"/>
    <s v="US Gas Fin BasisSwap"/>
    <s v="US Gas Basis     NGI SoCal               Nov-Dec01       USD/MM"/>
    <m/>
    <n v="700"/>
    <x v="0"/>
    <x v="1"/>
    <x v="0"/>
    <n v="3.35"/>
    <s v="courtney"/>
    <s v="KHOLST"/>
    <s v="FT-West"/>
    <x v="1"/>
    <x v="1"/>
    <s v="VE0188.1"/>
    <d v="2001-11-01T00:00:00"/>
  </r>
  <r>
    <x v="1"/>
    <x v="1"/>
    <x v="0"/>
    <x v="27"/>
    <n v="1070000"/>
    <n v="1328574"/>
    <d v="2001-06-01T10:57:09"/>
    <s v="Aquila Risk Management Corporation"/>
    <x v="0"/>
    <x v="0"/>
    <x v="0"/>
    <x v="1"/>
    <s v="US Gas Fin BasisSwap"/>
    <s v="US Gas Basis     EP SanJuan              Apr-Oct02       USD/MM"/>
    <n v="5000"/>
    <m/>
    <x v="0"/>
    <x v="1"/>
    <x v="0"/>
    <n v="-0.4"/>
    <s v="AQUILA1001"/>
    <s v="MSANCH2"/>
    <s v="GD-New-Jr"/>
    <x v="1"/>
    <x v="1"/>
    <s v="VE0189.1"/>
    <d v="2002-04-01T00:00:00"/>
  </r>
  <r>
    <x v="1"/>
    <x v="1"/>
    <x v="0"/>
    <x v="10"/>
    <n v="63000"/>
    <n v="1328575"/>
    <d v="2001-06-01T10:57:11"/>
    <s v="Coral Energy Holding L.P."/>
    <x v="0"/>
    <x v="0"/>
    <x v="0"/>
    <x v="1"/>
    <s v="US Gas Fin BasisSwap"/>
    <s v="US Gas Basis     NGI SoCal               Jan-Mar02       USD/MM"/>
    <m/>
    <n v="700"/>
    <x v="0"/>
    <x v="1"/>
    <x v="0"/>
    <n v="2.35"/>
    <s v="courtney"/>
    <s v="KHOLST"/>
    <s v="FT-West"/>
    <x v="1"/>
    <x v="1"/>
    <s v="VE0190.1"/>
    <d v="2002-01-01T00:00:00"/>
  </r>
  <r>
    <x v="0"/>
    <x v="0"/>
    <x v="0"/>
    <x v="0"/>
    <n v="10"/>
    <n v="1328577"/>
    <d v="2001-06-01T10:57:17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ADM42544"/>
    <s v="BMARCHAN"/>
    <s v="Enron Metals Trading System"/>
    <x v="0"/>
    <x v="0"/>
    <n v="2164717"/>
    <m/>
  </r>
  <r>
    <x v="1"/>
    <x v="1"/>
    <x v="0"/>
    <x v="25"/>
    <n v="615000"/>
    <n v="1328576"/>
    <d v="2001-06-01T10:57:17"/>
    <s v="Cinergy Marketing &amp; Trading, LLC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WHALENMIKE"/>
    <s v="JARNOLD"/>
    <s v="NG-Price"/>
    <x v="1"/>
    <x v="1"/>
    <s v="VE0191.1"/>
    <d v="2001-07-01T00:00:00"/>
  </r>
  <r>
    <x v="0"/>
    <x v="0"/>
    <x v="0"/>
    <x v="0"/>
    <n v="8"/>
    <n v="1328579"/>
    <d v="2001-06-01T10:58:00"/>
    <s v="Hunter Douglas NV"/>
    <x v="0"/>
    <x v="0"/>
    <x v="0"/>
    <x v="0"/>
    <s v="Aluminum LME Registered Contract"/>
    <s v="Al LME Reg.      Contract                3 Month         USD/mt-L"/>
    <n v="8"/>
    <m/>
    <x v="0"/>
    <x v="0"/>
    <x v="0"/>
    <n v="1512"/>
    <s v="ADM48157"/>
    <s v="BMARCHAN"/>
    <s v="Enron Metals Trading System"/>
    <x v="0"/>
    <x v="0"/>
    <n v="2164719"/>
    <m/>
  </r>
  <r>
    <x v="0"/>
    <x v="0"/>
    <x v="0"/>
    <x v="0"/>
    <n v="10"/>
    <n v="1328580"/>
    <d v="2001-06-01T10:58:25"/>
    <s v="ED &amp; F Man International Limited"/>
    <x v="0"/>
    <x v="0"/>
    <x v="0"/>
    <x v="0"/>
    <s v="Copper LME Registered Contract"/>
    <s v="Cu LME Reg.      Contract                05Jun01         USD/mt-L"/>
    <m/>
    <n v="10"/>
    <x v="0"/>
    <x v="0"/>
    <x v="0"/>
    <n v="1654"/>
    <s v="chashastie"/>
    <s v="BMARCHAN"/>
    <s v="Enron Metals Trading System"/>
    <x v="0"/>
    <x v="0"/>
    <n v="2164721"/>
    <d v="2001-06-05T21:00:00"/>
  </r>
  <r>
    <x v="1"/>
    <x v="1"/>
    <x v="0"/>
    <x v="1"/>
    <n v="310000"/>
    <n v="1328581"/>
    <d v="2001-06-01T10:58:30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3"/>
    <s v="AQUILA1004"/>
    <s v="JARNOLD"/>
    <s v="NG-Price"/>
    <x v="1"/>
    <x v="1"/>
    <s v="VE0193.1"/>
    <d v="2001-07-01T21:00:00"/>
  </r>
  <r>
    <x v="0"/>
    <x v="0"/>
    <x v="0"/>
    <x v="0"/>
    <n v="20"/>
    <n v="1328582"/>
    <d v="2001-06-01T10:58:31"/>
    <s v="ED &amp; F Man International Limited"/>
    <x v="0"/>
    <x v="0"/>
    <x v="0"/>
    <x v="0"/>
    <s v="Copper LME Registered Contract"/>
    <s v="Cu LME Reg.      Contract                05Jun01         USD/mt-L"/>
    <m/>
    <n v="20"/>
    <x v="0"/>
    <x v="0"/>
    <x v="0"/>
    <n v="1655"/>
    <s v="chashastie"/>
    <s v="BMARCHAN"/>
    <s v="Enron Metals Trading System"/>
    <x v="0"/>
    <x v="0"/>
    <n v="2164723"/>
    <d v="2001-06-05T21:00:00"/>
  </r>
  <r>
    <x v="0"/>
    <x v="0"/>
    <x v="0"/>
    <x v="0"/>
    <n v="20"/>
    <n v="1328583"/>
    <d v="2001-06-01T10:58:46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37670"/>
    <s v="BMARCHAN"/>
    <s v="Enron Metals Trading System"/>
    <x v="0"/>
    <x v="0"/>
    <n v="2164725"/>
    <m/>
  </r>
  <r>
    <x v="1"/>
    <x v="1"/>
    <x v="0"/>
    <x v="1"/>
    <n v="3100"/>
    <n v="1328584"/>
    <d v="2001-06-01T10:58:56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194.1"/>
    <d v="2001-07-01T00:00:00"/>
  </r>
  <r>
    <x v="1"/>
    <x v="1"/>
    <x v="0"/>
    <x v="1"/>
    <n v="310000"/>
    <n v="1328586"/>
    <d v="2001-06-01T10:59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4"/>
    <s v="JARNOLD"/>
    <s v="NG-Price"/>
    <x v="1"/>
    <x v="1"/>
    <s v="VE0196.1"/>
    <d v="2001-07-01T21:00:00"/>
  </r>
  <r>
    <x v="1"/>
    <x v="1"/>
    <x v="0"/>
    <x v="1"/>
    <n v="77500"/>
    <n v="1328587"/>
    <d v="2001-06-01T10:59:16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249999999999998"/>
    <s v="DANIELCOWL"/>
    <s v="JARNOLD"/>
    <s v="NG-Price"/>
    <x v="1"/>
    <x v="1"/>
    <s v="VE0197.1"/>
    <d v="2001-07-01T21:00:00"/>
  </r>
  <r>
    <x v="0"/>
    <x v="0"/>
    <x v="0"/>
    <x v="0"/>
    <n v="16"/>
    <n v="1328588"/>
    <d v="2001-06-01T10:59:17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stonerman"/>
    <s v="BMARCHAN"/>
    <s v="Enron Metals Trading System"/>
    <x v="0"/>
    <x v="0"/>
    <n v="2164734"/>
    <m/>
  </r>
  <r>
    <x v="1"/>
    <x v="1"/>
    <x v="0"/>
    <x v="1"/>
    <n v="3100"/>
    <n v="1328592"/>
    <d v="2001-06-01T10:59:38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200.1"/>
    <d v="2001-07-01T00:00:00"/>
  </r>
  <r>
    <x v="1"/>
    <x v="4"/>
    <x v="0"/>
    <x v="0"/>
    <n v="50000"/>
    <n v="1328594"/>
    <d v="2001-06-01T10:59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JTREADWAY"/>
    <s v="GWHALLE"/>
    <s v="WTI-GW-NXC2"/>
    <x v="5"/>
    <x v="1"/>
    <n v="111937"/>
    <d v="2001-07-01T00:00:00"/>
  </r>
  <r>
    <x v="0"/>
    <x v="0"/>
    <x v="0"/>
    <x v="0"/>
    <n v="20"/>
    <n v="1328595"/>
    <d v="2001-06-01T10:59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4736"/>
    <m/>
  </r>
  <r>
    <x v="1"/>
    <x v="1"/>
    <x v="0"/>
    <x v="1"/>
    <n v="155000"/>
    <n v="1328596"/>
    <d v="2001-06-01T10:59:49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RPREVATT"/>
    <s v="JARNOLD"/>
    <s v="NG-Price"/>
    <x v="1"/>
    <x v="1"/>
    <s v="VE0203.1"/>
    <d v="2001-07-01T21:00:00"/>
  </r>
  <r>
    <x v="1"/>
    <x v="1"/>
    <x v="0"/>
    <x v="15"/>
    <n v="1825000"/>
    <n v="1328599"/>
    <d v="2001-06-01T11:00:08"/>
    <s v="Duke Energy Trading and Marketing, L.L.C."/>
    <x v="0"/>
    <x v="0"/>
    <x v="0"/>
    <x v="1"/>
    <s v="US Gas Fin Swap"/>
    <s v="US Gas Swap      Nymex                   Jan-Dec02       USD/MM"/>
    <n v="5000"/>
    <m/>
    <x v="0"/>
    <x v="1"/>
    <x v="0"/>
    <n v="4"/>
    <s v="ADM02409"/>
    <s v="JARNOLD"/>
    <s v="NG-Price"/>
    <x v="1"/>
    <x v="1"/>
    <s v="VE0205.1"/>
    <d v="2002-01-01T21:00:00"/>
  </r>
  <r>
    <x v="1"/>
    <x v="1"/>
    <x v="0"/>
    <x v="1"/>
    <n v="620000"/>
    <n v="1328600"/>
    <d v="2001-06-01T11:00:1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AQUILA1004"/>
    <s v="JARNOLD"/>
    <s v="NG-Price"/>
    <x v="1"/>
    <x v="1"/>
    <s v="VE0212.1"/>
    <d v="2001-07-01T21:00:00"/>
  </r>
  <r>
    <x v="1"/>
    <x v="1"/>
    <x v="0"/>
    <x v="25"/>
    <n v="307500"/>
    <n v="1328602"/>
    <d v="2001-06-01T11:00:21"/>
    <s v="Dynegy Marketing and Trade"/>
    <x v="0"/>
    <x v="0"/>
    <x v="0"/>
    <x v="1"/>
    <s v="US Gas Fin Swap"/>
    <s v="US Gas Swap      Nymex                   Jul-Oct01       USD/MM"/>
    <n v="2500"/>
    <m/>
    <x v="0"/>
    <x v="1"/>
    <x v="0"/>
    <n v="4.0149999999999997"/>
    <s v="SHIMAITIS"/>
    <s v="JARNOLD"/>
    <s v="NG-Price"/>
    <x v="1"/>
    <x v="1"/>
    <s v="VE0213.1"/>
    <d v="2001-07-01T00:00:00"/>
  </r>
  <r>
    <x v="0"/>
    <x v="1"/>
    <x v="1"/>
    <x v="24"/>
    <n v="30000"/>
    <n v="1328601"/>
    <d v="2001-06-01T11:00:21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NORTHTRA"/>
    <s v="RWATT"/>
    <s v="EC-IM Canada West"/>
    <x v="8"/>
    <x v="8"/>
    <n v="825873"/>
    <d v="2001-06-01T21:00:00"/>
  </r>
  <r>
    <x v="1"/>
    <x v="1"/>
    <x v="0"/>
    <x v="7"/>
    <n v="150000"/>
    <n v="1328606"/>
    <d v="2001-06-01T11:00:51"/>
    <s v="DTE Energy Trading, Inc."/>
    <x v="0"/>
    <x v="0"/>
    <x v="0"/>
    <x v="1"/>
    <s v="US Gas Fin Swap"/>
    <s v="US Gas Swap      Nymex                   Sep01           USD/MM"/>
    <n v="5000"/>
    <m/>
    <x v="0"/>
    <x v="1"/>
    <x v="0"/>
    <n v="4.0425000000000004"/>
    <s v="lewislee"/>
    <s v="JARNOLD"/>
    <s v="NG-Price"/>
    <x v="1"/>
    <x v="1"/>
    <s v="VE0217.1"/>
    <d v="2001-09-01T21:00:00"/>
  </r>
  <r>
    <x v="1"/>
    <x v="1"/>
    <x v="0"/>
    <x v="1"/>
    <n v="310000"/>
    <n v="1328609"/>
    <d v="2001-06-01T11:00:55"/>
    <s v="Bank of America, National Associ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VINNYSCALI"/>
    <s v="JARNOLD"/>
    <s v="NG-Price"/>
    <x v="1"/>
    <x v="1"/>
    <s v="VE0218.1"/>
    <d v="2001-07-01T21:00:00"/>
  </r>
  <r>
    <x v="1"/>
    <x v="2"/>
    <x v="1"/>
    <x v="8"/>
    <n v="2300"/>
    <n v="1328610"/>
    <d v="2001-06-01T11:01:04"/>
    <s v="Duke Energy Trading and Marketing, L.L.C."/>
    <x v="4"/>
    <x v="1"/>
    <x v="0"/>
    <x v="2"/>
    <s v="US West Power Phy Fwd Firm"/>
    <s v="US Pwr Phy Firm  PALVE Peak              Oct-Dec01       USD/MWh"/>
    <m/>
    <n v="25"/>
    <x v="0"/>
    <x v="2"/>
    <x v="0"/>
    <n v="107"/>
    <s v="POWERWEST"/>
    <s v="MMOTLEY"/>
    <s v="ST-SW"/>
    <x v="7"/>
    <x v="7"/>
    <n v="629699.1"/>
    <d v="2001-10-01T13:33:00"/>
  </r>
  <r>
    <x v="1"/>
    <x v="1"/>
    <x v="0"/>
    <x v="15"/>
    <n v="1825000"/>
    <n v="1328611"/>
    <d v="2001-06-01T11:01:11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E0220.1"/>
    <d v="2002-01-01T21:00:00"/>
  </r>
  <r>
    <x v="1"/>
    <x v="1"/>
    <x v="0"/>
    <x v="1"/>
    <n v="155000"/>
    <n v="1328612"/>
    <d v="2001-06-01T11:01:1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shawnmaz"/>
    <s v="JARNOLD"/>
    <s v="NG-Price"/>
    <x v="1"/>
    <x v="1"/>
    <s v="VE0223.1"/>
    <d v="2001-07-01T21:00:00"/>
  </r>
  <r>
    <x v="1"/>
    <x v="1"/>
    <x v="0"/>
    <x v="1"/>
    <n v="620000"/>
    <n v="1328613"/>
    <d v="2001-06-01T11:01:2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"/>
    <s v="AQUILA1004"/>
    <s v="JARNOLD"/>
    <s v="NG-Price"/>
    <x v="1"/>
    <x v="1"/>
    <s v="VE0224.1"/>
    <d v="2001-07-01T21:00:00"/>
  </r>
  <r>
    <x v="1"/>
    <x v="1"/>
    <x v="0"/>
    <x v="20"/>
    <n v="130000"/>
    <n v="1328614"/>
    <d v="2001-06-01T11:01:33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25.1"/>
    <d v="2001-06-05T21:00:00"/>
  </r>
  <r>
    <x v="0"/>
    <x v="1"/>
    <x v="1"/>
    <x v="0"/>
    <n v="50000"/>
    <n v="1328615"/>
    <d v="2001-06-01T11:01:42"/>
    <s v="PowerGen UK Plc"/>
    <x v="0"/>
    <x v="0"/>
    <x v="0"/>
    <x v="1"/>
    <s v="UK Gas Phy Fwd NBP"/>
    <s v="UK Gas Phy       NBP                     01Jun01         p/th"/>
    <m/>
    <n v="50000"/>
    <x v="0"/>
    <x v="5"/>
    <x v="3"/>
    <n v="22.95"/>
    <s v="tolladur"/>
    <s v="MNICHOLA"/>
    <s v="Non Affiliate Gas Book"/>
    <x v="4"/>
    <x v="3"/>
    <n v="106014"/>
    <d v="2001-06-01T21:00:00"/>
  </r>
  <r>
    <x v="0"/>
    <x v="0"/>
    <x v="0"/>
    <x v="0"/>
    <n v="10"/>
    <n v="1328620"/>
    <d v="2001-06-01T11:02:1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chashastie"/>
    <s v="BMARCHAN"/>
    <s v="Enron Metals Trading System"/>
    <x v="0"/>
    <x v="0"/>
    <n v="2165459"/>
    <m/>
  </r>
  <r>
    <x v="0"/>
    <x v="1"/>
    <x v="1"/>
    <x v="0"/>
    <n v="50000"/>
    <n v="1328621"/>
    <d v="2001-06-01T11:02:18"/>
    <s v="RWE Trading GmbH"/>
    <x v="0"/>
    <x v="0"/>
    <x v="0"/>
    <x v="1"/>
    <s v="UK Gas Phy Fwd NBP"/>
    <s v="UK Gas Phy       NBP                     04Jun01         p/th"/>
    <n v="50000"/>
    <m/>
    <x v="0"/>
    <x v="5"/>
    <x v="3"/>
    <n v="21.8"/>
    <s v="bahram11"/>
    <s v="MNICHOLA"/>
    <s v="Non Affiliate Gas Book"/>
    <x v="4"/>
    <x v="3"/>
    <n v="106015"/>
    <d v="2001-06-04T21:00:00"/>
  </r>
  <r>
    <x v="0"/>
    <x v="0"/>
    <x v="0"/>
    <x v="0"/>
    <n v="20"/>
    <n v="1328625"/>
    <d v="2001-06-01T11:03:00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FBEUZELIN"/>
    <s v="JGORDON1"/>
    <s v="Enron Metals Trading System"/>
    <x v="0"/>
    <x v="0"/>
    <n v="2165457"/>
    <m/>
  </r>
  <r>
    <x v="1"/>
    <x v="1"/>
    <x v="0"/>
    <x v="20"/>
    <n v="130000"/>
    <n v="1328626"/>
    <d v="2001-06-01T11:03:17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"/>
    <s v="WEBBORN1"/>
    <s v="PKEAVEY"/>
    <s v="G-DAILY-EST"/>
    <x v="1"/>
    <x v="1"/>
    <s v="VE0231.1"/>
    <d v="2001-06-05T21:00:00"/>
  </r>
  <r>
    <x v="1"/>
    <x v="1"/>
    <x v="1"/>
    <x v="24"/>
    <n v="162"/>
    <n v="1328630"/>
    <d v="2001-06-01T11:04:07"/>
    <s v="Dynegy Marketing and Trade"/>
    <x v="0"/>
    <x v="0"/>
    <x v="0"/>
    <x v="1"/>
    <s v="US Gas Phy Fwd Firm &lt; or = 1Mo "/>
    <s v="US Gas Phy       Trunkline NTX           02-04Jun01      USD/MM"/>
    <m/>
    <n v="54"/>
    <x v="0"/>
    <x v="1"/>
    <x v="0"/>
    <n v="3.35"/>
    <s v="MAXFIELD"/>
    <s v="TDONOHO"/>
    <s v="ENA - IM Central Gulf"/>
    <x v="8"/>
    <x v="1"/>
    <n v="825880"/>
    <d v="2001-06-02T21:00:00"/>
  </r>
  <r>
    <x v="1"/>
    <x v="1"/>
    <x v="1"/>
    <x v="1"/>
    <n v="155000"/>
    <n v="1328631"/>
    <d v="2001-06-01T11:04:13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7"/>
    <s v="JORDAN01"/>
    <s v="VPIMENOV"/>
    <s v="ENA-IM ME NEW YORK"/>
    <x v="8"/>
    <x v="1"/>
    <s v="VE0233.1 / 825882"/>
    <d v="2001-07-01T21:00:00"/>
  </r>
  <r>
    <x v="0"/>
    <x v="0"/>
    <x v="0"/>
    <x v="0"/>
    <n v="12"/>
    <n v="1328632"/>
    <d v="2001-06-01T11:04:14"/>
    <s v="Refco Overseas Ltd"/>
    <x v="0"/>
    <x v="0"/>
    <x v="0"/>
    <x v="0"/>
    <s v="Zinc LME Registered Contract"/>
    <s v="Zinc LME Reg.    Contract                3 Month         USD/mt-L"/>
    <n v="12"/>
    <m/>
    <x v="0"/>
    <x v="0"/>
    <x v="0"/>
    <n v="931"/>
    <s v="jfroome1"/>
    <s v="ATURNER"/>
    <s v="Enron Metals Trading System"/>
    <x v="0"/>
    <x v="0"/>
    <n v="2165455"/>
    <m/>
  </r>
  <r>
    <x v="1"/>
    <x v="1"/>
    <x v="1"/>
    <x v="1"/>
    <n v="155000"/>
    <n v="1328633"/>
    <d v="2001-06-01T11:04:18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8"/>
    <s v="JORDAN01"/>
    <s v="VPIMENOV"/>
    <s v="ENA-IM ME NEW YORK"/>
    <x v="8"/>
    <x v="1"/>
    <s v="VE0234.1 / 825884"/>
    <d v="2001-07-01T21:00:00"/>
  </r>
  <r>
    <x v="0"/>
    <x v="1"/>
    <x v="1"/>
    <x v="24"/>
    <n v="6000"/>
    <n v="1328634"/>
    <d v="2001-06-01T11:04:34"/>
    <s v="Penn West Petroleum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350000000000003"/>
    <s v="ADM00359"/>
    <s v="RWATT"/>
    <s v="EC-IM Canada West"/>
    <x v="8"/>
    <x v="8"/>
    <n v="825886"/>
    <d v="2001-06-01T21:00:00"/>
  </r>
  <r>
    <x v="1"/>
    <x v="1"/>
    <x v="0"/>
    <x v="20"/>
    <n v="130000"/>
    <n v="1328635"/>
    <d v="2001-06-01T11:04:35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5.1"/>
    <d v="2001-06-05T21:00:00"/>
  </r>
  <r>
    <x v="1"/>
    <x v="1"/>
    <x v="0"/>
    <x v="26"/>
    <n v="755000"/>
    <n v="1328638"/>
    <d v="2001-06-01T11:05:06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5"/>
    <s v="ritanagle"/>
    <s v="MSANCH2"/>
    <s v="GD-New-Jr"/>
    <x v="1"/>
    <x v="1"/>
    <s v="VE0238.1"/>
    <d v="2001-11-01T00:00:00"/>
  </r>
  <r>
    <x v="1"/>
    <x v="1"/>
    <x v="0"/>
    <x v="20"/>
    <n v="130000"/>
    <n v="1328639"/>
    <d v="2001-06-01T11:05:2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9.1"/>
    <d v="2001-06-05T21:00:00"/>
  </r>
  <r>
    <x v="1"/>
    <x v="1"/>
    <x v="0"/>
    <x v="26"/>
    <n v="755000"/>
    <n v="1328641"/>
    <d v="2001-06-01T11:05:44"/>
    <s v="Reliant Energy Services, Inc."/>
    <x v="0"/>
    <x v="0"/>
    <x v="0"/>
    <x v="1"/>
    <s v="US Gas Fin Swap"/>
    <s v="US Gas Swap      Nymex                   Nov01-Mar02     USD/MM"/>
    <m/>
    <n v="5000"/>
    <x v="0"/>
    <x v="1"/>
    <x v="0"/>
    <n v="4.34"/>
    <s v="pstrange"/>
    <s v="JARNOLD"/>
    <s v="NG-Price"/>
    <x v="1"/>
    <x v="1"/>
    <s v="VE0241.1"/>
    <d v="2001-11-01T00:00:00"/>
  </r>
  <r>
    <x v="0"/>
    <x v="4"/>
    <x v="0"/>
    <x v="1"/>
    <n v="775000"/>
    <n v="1328643"/>
    <d v="2001-06-01T11:06:02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"/>
    <s v="tlavin3242"/>
    <s v="MJONES2"/>
    <s v="UK - ECTRIC - Crude D-Brent"/>
    <x v="5"/>
    <x v="4"/>
    <n v="111945"/>
    <d v="2001-07-01T00:00:00"/>
  </r>
  <r>
    <x v="1"/>
    <x v="1"/>
    <x v="0"/>
    <x v="27"/>
    <n v="1070000"/>
    <n v="1328645"/>
    <d v="2001-06-01T11:07:23"/>
    <s v="J. Aron &amp; Company"/>
    <x v="0"/>
    <x v="0"/>
    <x v="0"/>
    <x v="1"/>
    <s v="US Gas Fin BasisSwap"/>
    <s v="US Gas Basis     NWPL RkyMtn             Apr-Oct02       USD/MM"/>
    <n v="5000"/>
    <m/>
    <x v="0"/>
    <x v="1"/>
    <x v="0"/>
    <n v="-0.83750000000000002"/>
    <s v="ritanagle"/>
    <s v="FERMIS"/>
    <s v="FT - North West"/>
    <x v="1"/>
    <x v="1"/>
    <s v="VE0244.1"/>
    <d v="2002-04-01T00:00:00"/>
  </r>
  <r>
    <x v="1"/>
    <x v="1"/>
    <x v="0"/>
    <x v="26"/>
    <n v="377500"/>
    <n v="1328647"/>
    <d v="2001-06-01T11:08:30"/>
    <s v="EnergyUSA-TPC Corp."/>
    <x v="0"/>
    <x v="0"/>
    <x v="0"/>
    <x v="1"/>
    <s v="US Gas Fin Swap"/>
    <s v="US Gas Swap      Nymex                   Nov01-Mar02     USD/MM"/>
    <m/>
    <n v="2500"/>
    <x v="0"/>
    <x v="1"/>
    <x v="0"/>
    <n v="4.3449999999999998"/>
    <s v="gregoryn"/>
    <s v="JARNOLD"/>
    <s v="NG-Price"/>
    <x v="1"/>
    <x v="1"/>
    <s v="VE0246.1"/>
    <d v="2001-11-01T00:00:00"/>
  </r>
  <r>
    <x v="1"/>
    <x v="1"/>
    <x v="0"/>
    <x v="20"/>
    <n v="260000"/>
    <n v="1328646"/>
    <d v="2001-06-01T11:08:30"/>
    <s v="PG&amp;E Energy Trading-Gas Corporation"/>
    <x v="0"/>
    <x v="0"/>
    <x v="0"/>
    <x v="1"/>
    <s v="US Gas Fin Swap"/>
    <s v="US Gas Daily     HHub                    05-30Jun01      USD/MM"/>
    <n v="10000"/>
    <m/>
    <x v="0"/>
    <x v="1"/>
    <x v="0"/>
    <n v="3.81"/>
    <s v="jimgoetz"/>
    <s v="PKEAVEY"/>
    <s v="G-DAILY-EST"/>
    <x v="1"/>
    <x v="1"/>
    <s v="VE0247.1"/>
    <d v="2001-06-05T21:00:00"/>
  </r>
  <r>
    <x v="1"/>
    <x v="4"/>
    <x v="0"/>
    <x v="0"/>
    <n v="50000"/>
    <n v="1328648"/>
    <d v="2001-06-01T11:08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5"/>
    <x v="1"/>
    <n v="111947"/>
    <d v="2001-07-01T00:00:00"/>
  </r>
  <r>
    <x v="1"/>
    <x v="1"/>
    <x v="0"/>
    <x v="20"/>
    <n v="130000"/>
    <n v="1328649"/>
    <d v="2001-06-01T11:08:5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49.1"/>
    <d v="2001-06-05T21:00:00"/>
  </r>
  <r>
    <x v="1"/>
    <x v="2"/>
    <x v="1"/>
    <x v="15"/>
    <n v="18250"/>
    <n v="1328650"/>
    <d v="2001-06-01T11:09:17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25"/>
    <s v="jheinecke1"/>
    <s v="KPRESTO"/>
    <s v="LT-SERC"/>
    <x v="7"/>
    <x v="7"/>
    <n v="629705.1"/>
    <d v="2003-01-01T21:00:00"/>
  </r>
  <r>
    <x v="1"/>
    <x v="1"/>
    <x v="0"/>
    <x v="20"/>
    <n v="130000"/>
    <n v="1328653"/>
    <d v="2001-06-01T11:09:3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52.1"/>
    <d v="2001-06-05T21:00:00"/>
  </r>
  <r>
    <x v="1"/>
    <x v="4"/>
    <x v="0"/>
    <x v="0"/>
    <n v="25000"/>
    <n v="1328654"/>
    <d v="2001-06-01T11:10:00"/>
    <s v="ConAgra Energy Services, Inc."/>
    <x v="0"/>
    <x v="0"/>
    <x v="0"/>
    <x v="4"/>
    <s v="US Crude WTI Fin Swap "/>
    <s v="US WTI Swap      Nymex PEN               Jul01           USD/bl/m"/>
    <m/>
    <n v="25000"/>
    <x v="0"/>
    <x v="8"/>
    <x v="0"/>
    <n v="28.08"/>
    <s v="JALTILIO"/>
    <s v="GWHALLE"/>
    <s v="WTI-GW-NXC2"/>
    <x v="5"/>
    <x v="1"/>
    <n v="111948"/>
    <d v="2001-07-01T00:00:00"/>
  </r>
  <r>
    <x v="1"/>
    <x v="1"/>
    <x v="0"/>
    <x v="25"/>
    <n v="615000"/>
    <n v="1328656"/>
    <d v="2001-06-01T11:10:28"/>
    <s v="Axia Energy, LP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mtherrell"/>
    <s v="JARNOLD"/>
    <s v="NG-Price"/>
    <x v="1"/>
    <x v="1"/>
    <s v="VE0255.1"/>
    <d v="2001-07-01T00:00:00"/>
  </r>
  <r>
    <x v="0"/>
    <x v="1"/>
    <x v="1"/>
    <x v="24"/>
    <n v="30000"/>
    <n v="1328659"/>
    <d v="2001-06-01T11:11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erdelsing"/>
    <s v="RWATT"/>
    <s v="EC-IM Canada West"/>
    <x v="8"/>
    <x v="8"/>
    <n v="825898"/>
    <d v="2001-06-01T21:00:00"/>
  </r>
  <r>
    <x v="0"/>
    <x v="1"/>
    <x v="1"/>
    <x v="24"/>
    <n v="30000"/>
    <n v="1328660"/>
    <d v="2001-06-01T11:11:11"/>
    <s v="Mirant Americas Energy Marketing Canada,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00000000000004"/>
    <s v="ADM68959"/>
    <s v="RWATT"/>
    <s v="EC-IM Canada West"/>
    <x v="8"/>
    <x v="8"/>
    <n v="825899"/>
    <d v="2001-06-01T21:00:00"/>
  </r>
  <r>
    <x v="0"/>
    <x v="0"/>
    <x v="0"/>
    <x v="0"/>
    <n v="20"/>
    <n v="1328661"/>
    <d v="2001-06-01T11:11:1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3"/>
    <m/>
  </r>
  <r>
    <x v="1"/>
    <x v="2"/>
    <x v="1"/>
    <x v="1"/>
    <n v="775"/>
    <n v="1328662"/>
    <d v="2001-06-01T11:11:27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45"/>
    <s v="jgoodman"/>
    <s v="MMOTLEY"/>
    <s v="ST-SW"/>
    <x v="7"/>
    <x v="7"/>
    <n v="629709.1"/>
    <d v="2001-08-01T21:00:00"/>
  </r>
  <r>
    <x v="1"/>
    <x v="4"/>
    <x v="0"/>
    <x v="0"/>
    <n v="50000"/>
    <n v="1328663"/>
    <d v="2001-06-01T11:11:3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5"/>
    <x v="1"/>
    <n v="111950"/>
    <d v="2001-07-01T00:00:00"/>
  </r>
  <r>
    <x v="1"/>
    <x v="2"/>
    <x v="1"/>
    <x v="15"/>
    <n v="36500"/>
    <n v="1328664"/>
    <d v="2001-06-01T11:11:44"/>
    <s v="Williams Energy Marketing &amp; Trading Company"/>
    <x v="0"/>
    <x v="0"/>
    <x v="0"/>
    <x v="2"/>
    <s v="US East Power Phy Fwd Firm"/>
    <s v="US Pwr Phy Firm  SOCO Peak               Jan-Dec03       USD/MWh"/>
    <n v="100"/>
    <m/>
    <x v="0"/>
    <x v="2"/>
    <x v="0"/>
    <n v="42"/>
    <s v="jheinecke1"/>
    <s v="KPRESTO"/>
    <s v="LT-SERC"/>
    <x v="7"/>
    <x v="7"/>
    <n v="629710.1"/>
    <d v="2003-01-01T21:00:00"/>
  </r>
  <r>
    <x v="0"/>
    <x v="1"/>
    <x v="1"/>
    <x v="3"/>
    <n v="150000"/>
    <n v="1328666"/>
    <d v="2001-06-01T11:12:13"/>
    <s v="Bord Gais Eireann"/>
    <x v="0"/>
    <x v="0"/>
    <x v="0"/>
    <x v="1"/>
    <s v="UK Gas Phy Fwd NBP"/>
    <s v="UK Gas Phy       NBP                     02-03Jun01      p/th"/>
    <m/>
    <n v="75000"/>
    <x v="0"/>
    <x v="5"/>
    <x v="3"/>
    <n v="21.3"/>
    <s v="BGE00009"/>
    <s v="MNICHOLA"/>
    <s v="Non Affiliate Gas Book"/>
    <x v="4"/>
    <x v="3"/>
    <n v="106023"/>
    <d v="2001-06-02T21:00:00"/>
  </r>
  <r>
    <x v="0"/>
    <x v="0"/>
    <x v="0"/>
    <x v="0"/>
    <n v="20"/>
    <n v="1328667"/>
    <d v="2001-06-01T11:12:1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1"/>
    <m/>
  </r>
  <r>
    <x v="1"/>
    <x v="4"/>
    <x v="0"/>
    <x v="0"/>
    <n v="50000"/>
    <n v="1328668"/>
    <d v="2001-06-01T11:12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JTREADWAY"/>
    <s v="GWHALLE"/>
    <s v="WTI-GW-NXC2"/>
    <x v="5"/>
    <x v="1"/>
    <n v="111952"/>
    <d v="2001-07-01T00:00:00"/>
  </r>
  <r>
    <x v="0"/>
    <x v="0"/>
    <x v="0"/>
    <x v="0"/>
    <n v="3"/>
    <n v="1328669"/>
    <d v="2001-06-01T11:12:55"/>
    <s v="ED &amp; F Man International Limited"/>
    <x v="0"/>
    <x v="0"/>
    <x v="0"/>
    <x v="0"/>
    <s v="Zinc LME Registered Contract"/>
    <s v="Zinc LME Reg.    Contract                3 Month         USD/mt-L"/>
    <m/>
    <n v="3"/>
    <x v="0"/>
    <x v="0"/>
    <x v="0"/>
    <n v="933"/>
    <s v="slattery"/>
    <s v="ATURNER"/>
    <s v="Enron Metals Trading System"/>
    <x v="0"/>
    <x v="0"/>
    <n v="2165449"/>
    <m/>
  </r>
  <r>
    <x v="1"/>
    <x v="4"/>
    <x v="0"/>
    <x v="0"/>
    <n v="50000"/>
    <n v="1328670"/>
    <d v="2001-06-01T11:13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rsrsrsrs"/>
    <s v="GWHALLE"/>
    <s v="WTI-GW-NXC2"/>
    <x v="5"/>
    <x v="1"/>
    <n v="111953"/>
    <d v="2001-07-01T00:00:00"/>
  </r>
  <r>
    <x v="1"/>
    <x v="4"/>
    <x v="0"/>
    <x v="0"/>
    <n v="50000"/>
    <n v="1328671"/>
    <d v="2001-06-01T11:13:20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ALTILIO"/>
    <s v="GWHALLE"/>
    <s v="WTI-GW-NXC2"/>
    <x v="5"/>
    <x v="1"/>
    <n v="111954"/>
    <d v="2001-07-01T00:00:00"/>
  </r>
  <r>
    <x v="1"/>
    <x v="1"/>
    <x v="0"/>
    <x v="20"/>
    <n v="130000"/>
    <n v="1328673"/>
    <d v="2001-06-01T11:13:4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64.1"/>
    <d v="2001-06-05T21:00:00"/>
  </r>
  <r>
    <x v="1"/>
    <x v="2"/>
    <x v="1"/>
    <x v="1"/>
    <n v="775"/>
    <n v="1328674"/>
    <d v="2001-06-01T11:13:56"/>
    <s v="Williams Energy Marketing &amp; Trading Company"/>
    <x v="0"/>
    <x v="0"/>
    <x v="0"/>
    <x v="2"/>
    <s v="US West Power Phy Fwd Firm"/>
    <s v="US Pwr Phy Firm  PALVE OffPk             Aug01           USD/MWh"/>
    <m/>
    <n v="25"/>
    <x v="0"/>
    <x v="2"/>
    <x v="0"/>
    <n v="114"/>
    <s v="jgoodman"/>
    <s v="MDRISC3"/>
    <s v="ST-SW"/>
    <x v="7"/>
    <x v="7"/>
    <n v="629712.1"/>
    <d v="2001-08-01T21:00:00"/>
  </r>
  <r>
    <x v="1"/>
    <x v="4"/>
    <x v="0"/>
    <x v="0"/>
    <n v="50000"/>
    <n v="1328675"/>
    <d v="2001-06-01T11:14:0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JTREADWAY"/>
    <s v="GWHALLE"/>
    <s v="WTI-GW-NXC2"/>
    <x v="5"/>
    <x v="1"/>
    <n v="111956"/>
    <d v="2001-07-01T00:00:00"/>
  </r>
  <r>
    <x v="1"/>
    <x v="1"/>
    <x v="0"/>
    <x v="1"/>
    <n v="310000"/>
    <n v="1328677"/>
    <d v="2001-06-01T11:14:26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petverma"/>
    <s v="JARNOLD"/>
    <s v="NG-Price"/>
    <x v="1"/>
    <x v="1"/>
    <s v="VE0266.1"/>
    <d v="2001-07-01T21:00:00"/>
  </r>
  <r>
    <x v="1"/>
    <x v="2"/>
    <x v="1"/>
    <x v="7"/>
    <n v="750"/>
    <n v="1328678"/>
    <d v="2001-06-01T11:14:30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82"/>
    <s v="jgoodman"/>
    <s v="MDRISC3"/>
    <s v="ST-SW"/>
    <x v="7"/>
    <x v="7"/>
    <n v="629713.1"/>
    <d v="2001-09-01T21:00:00"/>
  </r>
  <r>
    <x v="1"/>
    <x v="2"/>
    <x v="1"/>
    <x v="7"/>
    <n v="750"/>
    <n v="1328679"/>
    <d v="2001-06-01T11:14:34"/>
    <s v="Aquila Energy Marketing Corporation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WESTPOWER"/>
    <s v="RBADEER"/>
    <s v="LT-CA"/>
    <x v="7"/>
    <x v="7"/>
    <n v="629714.1"/>
    <d v="2001-09-01T21:00:00"/>
  </r>
  <r>
    <x v="1"/>
    <x v="1"/>
    <x v="0"/>
    <x v="1"/>
    <n v="310000"/>
    <n v="1328680"/>
    <d v="2001-06-01T11:14:3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ndrewk5"/>
    <s v="JARNOLD"/>
    <s v="NG-Price"/>
    <x v="1"/>
    <x v="1"/>
    <s v="VE0267.1"/>
    <d v="2001-07-01T21:00:00"/>
  </r>
  <r>
    <x v="0"/>
    <x v="0"/>
    <x v="0"/>
    <x v="0"/>
    <n v="1"/>
    <n v="1328681"/>
    <d v="2001-06-01T11:14:47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40"/>
    <s v="marknunn1"/>
    <s v="ATURNER"/>
    <s v="Enron Metals Trading System"/>
    <x v="0"/>
    <x v="0"/>
    <n v="2165447"/>
    <m/>
  </r>
  <r>
    <x v="1"/>
    <x v="3"/>
    <x v="0"/>
    <x v="24"/>
    <n v="150000"/>
    <n v="1328682"/>
    <d v="2001-06-01T11:14:50"/>
    <s v="Cargill Energy, a division of Cargill, Incorporated"/>
    <x v="0"/>
    <x v="0"/>
    <x v="0"/>
    <x v="3"/>
    <s v="US HeatingOil2 Fin Spread"/>
    <s v="US HeatOil2 Swap NYMEX HO CrkSpd         Q3 2001         USD/bl/m"/>
    <m/>
    <n v="50000"/>
    <x v="0"/>
    <x v="8"/>
    <x v="0"/>
    <n v="4.5599999999999996"/>
    <s v="NICKSUMMS1"/>
    <s v="LMENA"/>
    <s v="HO"/>
    <x v="1"/>
    <x v="1"/>
    <s v="VE0268.1"/>
    <d v="2001-07-01T00:00:00"/>
  </r>
  <r>
    <x v="1"/>
    <x v="1"/>
    <x v="0"/>
    <x v="20"/>
    <n v="130000"/>
    <n v="1328683"/>
    <d v="2001-06-01T11:14:5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69.1"/>
    <d v="2001-06-05T21:00:00"/>
  </r>
  <r>
    <x v="1"/>
    <x v="4"/>
    <x v="0"/>
    <x v="0"/>
    <n v="50000"/>
    <n v="1328684"/>
    <d v="2001-06-01T11:15:0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N587JK00"/>
    <s v="GWHALLE"/>
    <s v="WTI-GW-NXC2"/>
    <x v="5"/>
    <x v="1"/>
    <n v="111957"/>
    <d v="2001-07-01T00:00:00"/>
  </r>
  <r>
    <x v="1"/>
    <x v="1"/>
    <x v="0"/>
    <x v="1"/>
    <n v="620000"/>
    <n v="1328685"/>
    <d v="2001-06-01T11:15:12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"/>
    <s v="MICWHITE"/>
    <s v="JARNOLD"/>
    <s v="NG-Price"/>
    <x v="1"/>
    <x v="1"/>
    <s v="VE0270.1"/>
    <d v="2001-07-01T21:00:00"/>
  </r>
  <r>
    <x v="0"/>
    <x v="1"/>
    <x v="1"/>
    <x v="24"/>
    <n v="15000"/>
    <n v="1328686"/>
    <d v="2001-06-01T11:15:17"/>
    <s v="Anderson Exploration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mdelaney"/>
    <s v="RWATT"/>
    <s v="EC-IM Canada West"/>
    <x v="8"/>
    <x v="8"/>
    <n v="825908"/>
    <d v="2001-06-01T21:00:00"/>
  </r>
  <r>
    <x v="0"/>
    <x v="0"/>
    <x v="0"/>
    <x v="0"/>
    <n v="10"/>
    <n v="1328689"/>
    <d v="2001-06-01T11:15:3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marknunn1"/>
    <s v="BMARCHAN"/>
    <s v="Enron Metals Trading System"/>
    <x v="0"/>
    <x v="0"/>
    <n v="2165445"/>
    <m/>
  </r>
  <r>
    <x v="0"/>
    <x v="0"/>
    <x v="0"/>
    <x v="0"/>
    <n v="20"/>
    <n v="1328696"/>
    <d v="2001-06-01T11:18:0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PAULDODGE"/>
    <s v="BMARCHAN"/>
    <s v="Enron Metals Trading System"/>
    <x v="0"/>
    <x v="0"/>
    <n v="2165443"/>
    <m/>
  </r>
  <r>
    <x v="0"/>
    <x v="0"/>
    <x v="0"/>
    <x v="0"/>
    <n v="2"/>
    <n v="1328697"/>
    <d v="2001-06-01T11:18:07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5441"/>
    <m/>
  </r>
  <r>
    <x v="1"/>
    <x v="1"/>
    <x v="0"/>
    <x v="1"/>
    <n v="155000"/>
    <n v="1328699"/>
    <d v="2001-06-01T11:18:48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0.1"/>
    <d v="2001-07-01T21:00:00"/>
  </r>
  <r>
    <x v="1"/>
    <x v="1"/>
    <x v="0"/>
    <x v="1"/>
    <n v="155000"/>
    <n v="1328700"/>
    <d v="2001-06-01T11:19:09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1.1"/>
    <d v="2001-07-01T21:00:00"/>
  </r>
  <r>
    <x v="0"/>
    <x v="1"/>
    <x v="1"/>
    <x v="24"/>
    <n v="15000"/>
    <n v="1328701"/>
    <d v="2001-06-01T11:19:12"/>
    <s v="Coral Ener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ngeerds01"/>
    <s v="RWATT"/>
    <s v="EC-IM Canada West"/>
    <x v="8"/>
    <x v="8"/>
    <n v="825913"/>
    <d v="2001-06-01T21:00:00"/>
  </r>
  <r>
    <x v="1"/>
    <x v="1"/>
    <x v="0"/>
    <x v="20"/>
    <n v="130000"/>
    <n v="1328703"/>
    <d v="2001-06-01T11:19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50000000000002"/>
    <s v="WEBBORN1"/>
    <s v="PKEAVEY"/>
    <s v="G-DAILY-EST"/>
    <x v="1"/>
    <x v="1"/>
    <s v="VE0283.1"/>
    <d v="2001-06-05T21:00:00"/>
  </r>
  <r>
    <x v="1"/>
    <x v="1"/>
    <x v="0"/>
    <x v="1"/>
    <n v="62000"/>
    <n v="1328702"/>
    <d v="2001-06-01T11:19:36"/>
    <s v="Enron Energy Services, Inc."/>
    <x v="0"/>
    <x v="0"/>
    <x v="0"/>
    <x v="1"/>
    <s v="US Gas Fin BasisSwap"/>
    <s v="US Gas Basis     TETCO M3                Jul01           USD/MM"/>
    <m/>
    <n v="2000"/>
    <x v="0"/>
    <x v="1"/>
    <x v="0"/>
    <n v="0.35249999999999998"/>
    <s v="MFLEMING"/>
    <s v="BMCKAY"/>
    <s v="FT-NY"/>
    <x v="1"/>
    <x v="1"/>
    <s v="VE0282.1"/>
    <d v="2001-07-01T21:00:00"/>
  </r>
  <r>
    <x v="0"/>
    <x v="0"/>
    <x v="0"/>
    <x v="0"/>
    <n v="10"/>
    <n v="1328704"/>
    <d v="2001-06-01T11:19:4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msquires"/>
    <s v="BMARCHAN"/>
    <s v="Enron Metals Trading System"/>
    <x v="0"/>
    <x v="0"/>
    <n v="2165439"/>
    <m/>
  </r>
  <r>
    <x v="0"/>
    <x v="0"/>
    <x v="0"/>
    <x v="0"/>
    <n v="10"/>
    <n v="1328705"/>
    <d v="2001-06-01T11:19:5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ADM52993"/>
    <s v="BMARCHAN"/>
    <s v="Enron Metals Trading System"/>
    <x v="0"/>
    <x v="0"/>
    <n v="2165437"/>
    <m/>
  </r>
  <r>
    <x v="0"/>
    <x v="0"/>
    <x v="0"/>
    <x v="0"/>
    <n v="18"/>
    <n v="1328707"/>
    <d v="2001-06-01T11:20:15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VANDESBO"/>
    <s v="BMARCHAN"/>
    <s v="Enron Metals Trading System"/>
    <x v="0"/>
    <x v="0"/>
    <n v="2165435"/>
    <m/>
  </r>
  <r>
    <x v="1"/>
    <x v="2"/>
    <x v="1"/>
    <x v="8"/>
    <n v="2300"/>
    <n v="1328706"/>
    <d v="2001-06-01T11:20:15"/>
    <s v="El Paso Merchant Energy, L.P."/>
    <x v="0"/>
    <x v="0"/>
    <x v="0"/>
    <x v="2"/>
    <s v="US West Power Phy Fwd CAISO"/>
    <s v="US Pwr Phy CAISO NP15 Peak               Oct-Dec01       USD/MWh"/>
    <m/>
    <n v="25"/>
    <x v="0"/>
    <x v="2"/>
    <x v="0"/>
    <n v="115"/>
    <s v="PowerMAS"/>
    <s v="RBADEER"/>
    <s v="LT-CA"/>
    <x v="7"/>
    <x v="7"/>
    <n v="629723.1"/>
    <d v="2001-10-01T00:00:00"/>
  </r>
  <r>
    <x v="0"/>
    <x v="0"/>
    <x v="0"/>
    <x v="0"/>
    <n v="7"/>
    <n v="1328708"/>
    <d v="2001-06-01T11:20:18"/>
    <s v="Gerald Metals Inc."/>
    <x v="0"/>
    <x v="0"/>
    <x v="0"/>
    <x v="0"/>
    <s v="Copper LME Registered Contract"/>
    <s v="Cu LME Reg.      Contract                20Jun01         USD/mt-L"/>
    <m/>
    <n v="7"/>
    <x v="0"/>
    <x v="0"/>
    <x v="0"/>
    <n v="1658.25"/>
    <s v="GLOVERJOHN"/>
    <s v="BMARCHAN"/>
    <s v="Enron Metals Trading System"/>
    <x v="0"/>
    <x v="0"/>
    <n v="2165433"/>
    <d v="2001-06-20T15:32:00"/>
  </r>
  <r>
    <x v="0"/>
    <x v="1"/>
    <x v="1"/>
    <x v="1"/>
    <n v="155000"/>
    <n v="1328709"/>
    <d v="2001-06-01T11:20:18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924"/>
    <d v="2001-07-01T21:00:00"/>
  </r>
  <r>
    <x v="0"/>
    <x v="0"/>
    <x v="0"/>
    <x v="0"/>
    <n v="3"/>
    <n v="1328710"/>
    <d v="2001-06-01T11:20:24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68"/>
    <s v="marknunn1"/>
    <s v="BMARCHAN"/>
    <s v="Enron Metals Trading System"/>
    <x v="0"/>
    <x v="0"/>
    <n v="2165431"/>
    <m/>
  </r>
  <r>
    <x v="1"/>
    <x v="1"/>
    <x v="0"/>
    <x v="1"/>
    <n v="155000"/>
    <n v="1328711"/>
    <d v="2001-06-01T11:20:3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94"/>
    <s v="WEBBORN1"/>
    <s v="JARNOLD"/>
    <s v="NG-Price"/>
    <x v="1"/>
    <x v="1"/>
    <s v="VE0284.1"/>
    <d v="2001-07-01T21:00:00"/>
  </r>
  <r>
    <x v="1"/>
    <x v="4"/>
    <x v="0"/>
    <x v="0"/>
    <n v="50000"/>
    <n v="1328714"/>
    <d v="2001-06-01T11:21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59"/>
    <d v="2001-07-01T00:00:00"/>
  </r>
  <r>
    <x v="0"/>
    <x v="1"/>
    <x v="1"/>
    <x v="24"/>
    <n v="30000"/>
    <n v="1328715"/>
    <d v="2001-06-01T11:23:12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"/>
    <s v="ngeerds01"/>
    <s v="RWATT"/>
    <s v="EC-IM Canada West"/>
    <x v="8"/>
    <x v="8"/>
    <n v="825945"/>
    <d v="2001-06-01T21:00:00"/>
  </r>
  <r>
    <x v="0"/>
    <x v="1"/>
    <x v="1"/>
    <x v="5"/>
    <n v="145000"/>
    <n v="1328716"/>
    <d v="2001-06-01T11:23:53"/>
    <s v="Coast Energy Canada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899999999999997"/>
    <s v="ADM74235"/>
    <s v="MCOWAN"/>
    <s v="EC-IM Canada West"/>
    <x v="8"/>
    <x v="8"/>
    <n v="825946"/>
    <d v="2001-06-02T21:00:00"/>
  </r>
  <r>
    <x v="0"/>
    <x v="0"/>
    <x v="0"/>
    <x v="0"/>
    <n v="20"/>
    <n v="1328717"/>
    <d v="2001-06-01T11:23:5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ADM94436"/>
    <s v="BMARCHAN"/>
    <s v="Enron Metals Trading System"/>
    <x v="0"/>
    <x v="0"/>
    <n v="2165429"/>
    <m/>
  </r>
  <r>
    <x v="0"/>
    <x v="1"/>
    <x v="1"/>
    <x v="24"/>
    <n v="30000"/>
    <n v="1328718"/>
    <d v="2001-06-01T11:24:00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149999999999999"/>
    <s v="CUPCAKE1"/>
    <s v="RWATT"/>
    <s v="EC-IM Canada West"/>
    <x v="8"/>
    <x v="8"/>
    <n v="825947"/>
    <d v="2001-06-01T21:00:00"/>
  </r>
  <r>
    <x v="1"/>
    <x v="1"/>
    <x v="0"/>
    <x v="25"/>
    <n v="615000"/>
    <n v="1328720"/>
    <d v="2001-06-01T11:24:38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mhorowitz"/>
    <s v="JARNOLD"/>
    <s v="NG-Price"/>
    <x v="1"/>
    <x v="1"/>
    <s v="VE0291.1"/>
    <d v="2001-07-01T00:00:00"/>
  </r>
  <r>
    <x v="1"/>
    <x v="2"/>
    <x v="1"/>
    <x v="8"/>
    <n v="2300"/>
    <n v="1328723"/>
    <d v="2001-06-01T11:25:14"/>
    <s v="TransAlta Energy Marketing (US) Inc."/>
    <x v="0"/>
    <x v="0"/>
    <x v="0"/>
    <x v="2"/>
    <s v="US West Power Phy Fwd CAISO"/>
    <s v="US Pwr Phy CAISO SP15 Peak               Oct-Dec01       USD/MWh"/>
    <m/>
    <n v="25"/>
    <x v="0"/>
    <x v="2"/>
    <x v="0"/>
    <n v="112"/>
    <s v="barthjones"/>
    <s v="RBADEER"/>
    <s v="LT-CA"/>
    <x v="7"/>
    <x v="7"/>
    <n v="629725.1"/>
    <d v="2001-10-01T00:00:00"/>
  </r>
  <r>
    <x v="1"/>
    <x v="1"/>
    <x v="0"/>
    <x v="25"/>
    <n v="615000"/>
    <n v="1328724"/>
    <d v="2001-06-01T11:25:44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4"/>
    <s v="mhorowitz"/>
    <s v="JARNOLD"/>
    <s v="NG-Price"/>
    <x v="1"/>
    <x v="1"/>
    <s v="VE0294.1"/>
    <d v="2001-07-01T00:00:00"/>
  </r>
  <r>
    <x v="1"/>
    <x v="4"/>
    <x v="0"/>
    <x v="0"/>
    <n v="50000"/>
    <n v="1328725"/>
    <d v="2001-06-01T11:26:06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16"/>
    <s v="MICWHITE"/>
    <s v="GWHALLE"/>
    <s v="WTI-GW-NXC1"/>
    <x v="5"/>
    <x v="1"/>
    <n v="111960"/>
    <d v="2001-07-01T00:00:00"/>
  </r>
  <r>
    <x v="0"/>
    <x v="4"/>
    <x v="0"/>
    <x v="1"/>
    <n v="775000"/>
    <n v="1328726"/>
    <d v="2001-06-01T11:26:25"/>
    <s v="Glencore Commodities Limited"/>
    <x v="0"/>
    <x v="0"/>
    <x v="0"/>
    <x v="4"/>
    <s v="UK IPE Brent Swap "/>
    <s v="UK Brent Swap    IPE PEN                 Jul01           USD/bbl"/>
    <m/>
    <n v="25000"/>
    <x v="0"/>
    <x v="15"/>
    <x v="0"/>
    <n v="29"/>
    <s v="tlavin3242"/>
    <s v="MJONES2"/>
    <s v="UK - ECTRIC - Crude D-Brent"/>
    <x v="5"/>
    <x v="4"/>
    <n v="111961"/>
    <d v="2001-07-01T00:00:00"/>
  </r>
  <r>
    <x v="1"/>
    <x v="4"/>
    <x v="0"/>
    <x v="28"/>
    <n v="120000"/>
    <n v="1328727"/>
    <d v="2001-06-01T11:26:56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6"/>
    <s v="amitgupta"/>
    <s v="RFULLER"/>
    <s v="Oil - Price"/>
    <x v="5"/>
    <x v="1"/>
    <n v="111962"/>
    <d v="2002-01-01T00:00:00"/>
  </r>
  <r>
    <x v="1"/>
    <x v="4"/>
    <x v="0"/>
    <x v="0"/>
    <n v="50000"/>
    <n v="1328728"/>
    <d v="2001-06-01T11:27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2"/>
    <s v="GWHALLE"/>
    <s v="WTI-GW-NXC2"/>
    <x v="5"/>
    <x v="1"/>
    <n v="111963"/>
    <d v="2001-07-01T00:00:00"/>
  </r>
  <r>
    <x v="1"/>
    <x v="1"/>
    <x v="0"/>
    <x v="1"/>
    <n v="465000"/>
    <n v="1328729"/>
    <d v="2001-06-01T11:27:07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5"/>
    <s v="petverma"/>
    <s v="JARNOLD"/>
    <s v="NG-Price"/>
    <x v="1"/>
    <x v="1"/>
    <s v="VE0299.1"/>
    <d v="2001-07-01T21:00:00"/>
  </r>
  <r>
    <x v="1"/>
    <x v="4"/>
    <x v="0"/>
    <x v="0"/>
    <n v="50000"/>
    <n v="1328731"/>
    <d v="2001-06-01T11:27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2"/>
    <s v="GWHALLE"/>
    <s v="WTI-GW-NXC2"/>
    <x v="5"/>
    <x v="1"/>
    <n v="111964"/>
    <d v="2001-07-01T00:00:00"/>
  </r>
  <r>
    <x v="1"/>
    <x v="1"/>
    <x v="0"/>
    <x v="1"/>
    <n v="155000"/>
    <n v="1328732"/>
    <d v="2001-06-01T11:28:10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5"/>
    <s v="aepes220"/>
    <s v="JARNOLD"/>
    <s v="NG-Price"/>
    <x v="1"/>
    <x v="1"/>
    <s v="VE0303.1"/>
    <d v="2001-07-01T21:00:00"/>
  </r>
  <r>
    <x v="0"/>
    <x v="1"/>
    <x v="1"/>
    <x v="24"/>
    <n v="24900"/>
    <n v="1328733"/>
    <d v="2001-06-01T11:28:31"/>
    <s v="Dynegy Canada Inc."/>
    <x v="0"/>
    <x v="0"/>
    <x v="0"/>
    <x v="1"/>
    <s v="CAN Gas Phy Fwd Firm West &lt; or = 1Mo"/>
    <s v="CAN Gas Phy      NIT                     01-03Jun01      CAD/GJ"/>
    <n v="8300"/>
    <m/>
    <x v="0"/>
    <x v="16"/>
    <x v="4"/>
    <n v="4.71"/>
    <s v="CUPCAKE1"/>
    <s v="RWATT"/>
    <s v="EC-IM Canada West"/>
    <x v="8"/>
    <x v="8"/>
    <n v="825950"/>
    <d v="2001-06-01T21:00:00"/>
  </r>
  <r>
    <x v="1"/>
    <x v="1"/>
    <x v="0"/>
    <x v="1"/>
    <n v="155000"/>
    <n v="1328734"/>
    <d v="2001-06-01T11:29:17"/>
    <s v="Duke Energy Trading and Marketing, L.L.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DANIELCOWL"/>
    <s v="JARNOLD"/>
    <s v="NG-Price"/>
    <x v="1"/>
    <x v="1"/>
    <s v="VE0305.1"/>
    <d v="2001-07-01T21:00:00"/>
  </r>
  <r>
    <x v="0"/>
    <x v="1"/>
    <x v="1"/>
    <x v="24"/>
    <n v="5100"/>
    <n v="1328735"/>
    <d v="2001-06-01T11:29:20"/>
    <s v="Mirant Americas Energy Marketing Canada, Ltd."/>
    <x v="0"/>
    <x v="0"/>
    <x v="0"/>
    <x v="1"/>
    <s v="CAN Gas Phy Fwd Firm West &lt; or = 1Mo"/>
    <s v="CAN Gas Phy      NIT                     01-03Jun01      CAD/GJ"/>
    <n v="1700"/>
    <m/>
    <x v="0"/>
    <x v="16"/>
    <x v="4"/>
    <n v="4.71"/>
    <s v="ADM68959"/>
    <s v="RWATT"/>
    <s v="EC-IM Canada West"/>
    <x v="8"/>
    <x v="8"/>
    <n v="825952"/>
    <d v="2001-06-01T21:00:00"/>
  </r>
  <r>
    <x v="1"/>
    <x v="1"/>
    <x v="0"/>
    <x v="1"/>
    <n v="155000"/>
    <n v="1328736"/>
    <d v="2001-06-01T11:30:2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4.0274999999999999"/>
    <s v="petverma"/>
    <s v="JARNOLD"/>
    <s v="NG-Price"/>
    <x v="1"/>
    <x v="1"/>
    <s v="VE0307.1"/>
    <d v="2001-08-01T21:00:00"/>
  </r>
  <r>
    <x v="1"/>
    <x v="2"/>
    <x v="1"/>
    <x v="1"/>
    <n v="775"/>
    <n v="1328738"/>
    <d v="2001-06-01T11:30:57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89"/>
    <s v="TODREHER"/>
    <s v="RBADEER"/>
    <s v="ST-CA"/>
    <x v="7"/>
    <x v="7"/>
    <n v="629727.1"/>
    <d v="2001-08-01T21:00:00"/>
  </r>
  <r>
    <x v="1"/>
    <x v="1"/>
    <x v="0"/>
    <x v="1"/>
    <n v="310000"/>
    <n v="1328739"/>
    <d v="2001-06-01T11:31:05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4.0274999999999999"/>
    <s v="petverma"/>
    <s v="JARNOLD"/>
    <s v="NG-Price"/>
    <x v="1"/>
    <x v="1"/>
    <s v="VE0311.1"/>
    <d v="2001-08-01T21:00:00"/>
  </r>
  <r>
    <x v="1"/>
    <x v="1"/>
    <x v="0"/>
    <x v="20"/>
    <n v="65000"/>
    <n v="1328741"/>
    <d v="2001-06-01T11:31:08"/>
    <s v="Duke Energy Trading and Marketing, L.L.C."/>
    <x v="0"/>
    <x v="0"/>
    <x v="0"/>
    <x v="1"/>
    <s v="US Gas Fin Swap"/>
    <s v="US Gas Daily     HHub                    05-30Jun01      USD/MM"/>
    <n v="2500"/>
    <m/>
    <x v="0"/>
    <x v="1"/>
    <x v="0"/>
    <n v="3.8250000000000002"/>
    <s v="DANIELCOWL"/>
    <s v="PKEAVEY"/>
    <s v="G-DAILY-EST"/>
    <x v="1"/>
    <x v="1"/>
    <s v="VE0312.1"/>
    <d v="2001-06-05T21:00:00"/>
  </r>
  <r>
    <x v="1"/>
    <x v="1"/>
    <x v="0"/>
    <x v="1"/>
    <n v="155000"/>
    <n v="1328742"/>
    <d v="2001-06-01T11:31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313.1"/>
    <d v="2001-07-01T21:00:00"/>
  </r>
  <r>
    <x v="1"/>
    <x v="2"/>
    <x v="1"/>
    <x v="20"/>
    <n v="1300"/>
    <n v="1328743"/>
    <d v="2001-06-01T11:31:48"/>
    <s v="Central Illinois Light Company"/>
    <x v="0"/>
    <x v="0"/>
    <x v="0"/>
    <x v="2"/>
    <s v="US East Power Phy Fwd Firm"/>
    <s v="US Pwr Phy Firm  COMED Off-Peak          05-30Jun01      USD/MWh"/>
    <m/>
    <n v="50"/>
    <x v="0"/>
    <x v="2"/>
    <x v="0"/>
    <n v="16"/>
    <s v="caroltrent"/>
    <s v="MLORENZ"/>
    <s v="EPMI-Midwest"/>
    <x v="7"/>
    <x v="7"/>
    <n v="629728.1"/>
    <d v="2001-06-05T21:00:00"/>
  </r>
  <r>
    <x v="1"/>
    <x v="1"/>
    <x v="0"/>
    <x v="25"/>
    <n v="307500"/>
    <n v="1328745"/>
    <d v="2001-06-01T11:32:59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350000000000001"/>
    <s v="petverma"/>
    <s v="JARNOLD"/>
    <s v="NG-Price"/>
    <x v="1"/>
    <x v="1"/>
    <s v="VE0318.1"/>
    <d v="2001-07-01T00:00:00"/>
  </r>
  <r>
    <x v="1"/>
    <x v="1"/>
    <x v="0"/>
    <x v="1"/>
    <n v="77500"/>
    <n v="1328746"/>
    <d v="2001-06-01T11:33:24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E0319.1"/>
    <d v="2001-07-01T21:00:00"/>
  </r>
  <r>
    <x v="1"/>
    <x v="1"/>
    <x v="0"/>
    <x v="20"/>
    <n v="130000"/>
    <n v="1328747"/>
    <d v="2001-06-01T11:33:37"/>
    <s v="PG&amp;E Energy Trading-Gas Corporation"/>
    <x v="0"/>
    <x v="0"/>
    <x v="0"/>
    <x v="1"/>
    <s v="US Gas Fin Swap"/>
    <s v="US Gas Daily     HHub                    05-30Jun01      USD/MM"/>
    <n v="5000"/>
    <m/>
    <x v="0"/>
    <x v="1"/>
    <x v="0"/>
    <n v="3.83"/>
    <s v="jimgoetz"/>
    <s v="PKEAVEY"/>
    <s v="G-DAILY-EST"/>
    <x v="1"/>
    <x v="1"/>
    <s v="VE0320.1"/>
    <d v="2001-06-05T21:00:00"/>
  </r>
  <r>
    <x v="1"/>
    <x v="2"/>
    <x v="1"/>
    <x v="8"/>
    <n v="2300"/>
    <n v="1328748"/>
    <d v="2001-06-01T11:34:04"/>
    <s v="Morgan Stanley Capital Group, Inc."/>
    <x v="4"/>
    <x v="1"/>
    <x v="0"/>
    <x v="2"/>
    <s v="US West Power Phy Fwd CAISO"/>
    <s v="US Pwr Phy CAISO NP15 Peak               Oct-Dec01       USD/MWh"/>
    <m/>
    <n v="25"/>
    <x v="0"/>
    <x v="2"/>
    <x v="0"/>
    <n v="120"/>
    <s v="POWERWEST"/>
    <s v="RBADEER"/>
    <s v="LT-CA"/>
    <x v="7"/>
    <x v="7"/>
    <n v="629751.1"/>
    <d v="2001-10-01T00:00:00"/>
  </r>
  <r>
    <x v="0"/>
    <x v="1"/>
    <x v="1"/>
    <x v="1"/>
    <n v="155000"/>
    <n v="1328750"/>
    <d v="2001-06-01T11:36:0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3"/>
    <s v="williamw"/>
    <s v="MCOWAN"/>
    <s v="EC-IM Canada West"/>
    <x v="8"/>
    <x v="8"/>
    <n v="825955"/>
    <d v="2001-07-01T21:00:00"/>
  </r>
  <r>
    <x v="0"/>
    <x v="0"/>
    <x v="0"/>
    <x v="0"/>
    <n v="20"/>
    <n v="1328753"/>
    <d v="2001-06-01T11:39:0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TRD11005"/>
    <s v="BMARCHAN"/>
    <s v="Enron Metals Trading System"/>
    <x v="0"/>
    <x v="0"/>
    <n v="2165425"/>
    <m/>
  </r>
  <r>
    <x v="1"/>
    <x v="2"/>
    <x v="1"/>
    <x v="11"/>
    <n v="250"/>
    <n v="1328754"/>
    <d v="2001-06-01T11:39:07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4"/>
    <s v="aepsvc128"/>
    <s v="JQUENET"/>
    <s v="ST-PJM"/>
    <x v="7"/>
    <x v="7"/>
    <n v="629752.1"/>
    <d v="2001-06-11T21:00:00"/>
  </r>
  <r>
    <x v="1"/>
    <x v="1"/>
    <x v="0"/>
    <x v="1"/>
    <n v="620000"/>
    <n v="1328756"/>
    <d v="2001-06-01T11:39:15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"/>
    <s v="shawnmaz"/>
    <s v="JARNOLD"/>
    <s v="NG-Price"/>
    <x v="1"/>
    <x v="1"/>
    <s v="VE0326.1"/>
    <d v="2001-07-01T21:00:00"/>
  </r>
  <r>
    <x v="1"/>
    <x v="2"/>
    <x v="1"/>
    <x v="19"/>
    <n v="200"/>
    <n v="1328755"/>
    <d v="2001-06-01T11:39:15"/>
    <s v="Tractebel Energy Marketing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TRAYERS"/>
    <s v="JQUENET"/>
    <s v="ST-PJM"/>
    <x v="7"/>
    <x v="7"/>
    <n v="629753.1"/>
    <d v="2001-06-05T21:00:00"/>
  </r>
  <r>
    <x v="1"/>
    <x v="2"/>
    <x v="1"/>
    <x v="11"/>
    <n v="250"/>
    <n v="1328757"/>
    <d v="2001-06-01T11:39:16"/>
    <s v="American Electric Power Service Corporation"/>
    <x v="0"/>
    <x v="0"/>
    <x v="0"/>
    <x v="2"/>
    <s v="US East Power Phy Fwd Firm"/>
    <s v="US Pwr Phy Firm  Cinergy Peak            11-15Jun01      USD/MWh"/>
    <n v="50"/>
    <m/>
    <x v="0"/>
    <x v="2"/>
    <x v="0"/>
    <n v="33.25"/>
    <s v="aepsvc132"/>
    <s v="CDORLAN"/>
    <s v="ST-ECAR"/>
    <x v="7"/>
    <x v="7"/>
    <n v="629754.1"/>
    <d v="2001-06-11T21:00:00"/>
  </r>
  <r>
    <x v="1"/>
    <x v="2"/>
    <x v="0"/>
    <x v="11"/>
    <n v="250"/>
    <n v="1328758"/>
    <d v="2001-06-01T11:39:22"/>
    <s v="American Electric Power Service Corporation"/>
    <x v="0"/>
    <x v="0"/>
    <x v="0"/>
    <x v="2"/>
    <s v="US East Power Fin Swap"/>
    <s v="US Pwr Fin Swap  ISO NY Z-G Peak         04-08Jun01      USD/MWh"/>
    <n v="50"/>
    <m/>
    <x v="0"/>
    <x v="2"/>
    <x v="0"/>
    <n v="46.5"/>
    <s v="aepsvc133"/>
    <s v="GGUPTA"/>
    <s v="ST-New England"/>
    <x v="7"/>
    <x v="1"/>
    <n v="629755.1"/>
    <d v="2001-06-04T21:00:00"/>
  </r>
  <r>
    <x v="1"/>
    <x v="1"/>
    <x v="0"/>
    <x v="25"/>
    <n v="615000"/>
    <n v="1328759"/>
    <d v="2001-06-01T11:39:26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det00001"/>
    <s v="JARNOLD"/>
    <s v="NG-Price"/>
    <x v="1"/>
    <x v="1"/>
    <s v="VE0328.1"/>
    <d v="2001-07-01T00:00:00"/>
  </r>
  <r>
    <x v="1"/>
    <x v="2"/>
    <x v="0"/>
    <x v="11"/>
    <n v="250"/>
    <n v="1328760"/>
    <d v="2001-06-01T11:39:33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1"/>
    <s v="aepsvc133"/>
    <s v="GGUPTA"/>
    <s v="ST-New England"/>
    <x v="7"/>
    <x v="1"/>
    <n v="629756.1"/>
    <d v="2001-06-11T21:00:00"/>
  </r>
  <r>
    <x v="1"/>
    <x v="2"/>
    <x v="0"/>
    <x v="11"/>
    <n v="250"/>
    <n v="1328761"/>
    <d v="2001-06-01T11:39:37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0.75"/>
    <s v="aepsvc133"/>
    <s v="GGUPTA"/>
    <s v="ST-New England"/>
    <x v="7"/>
    <x v="1"/>
    <n v="629757.1"/>
    <d v="2001-06-11T21:00:00"/>
  </r>
  <r>
    <x v="0"/>
    <x v="0"/>
    <x v="0"/>
    <x v="0"/>
    <n v="20"/>
    <n v="1328762"/>
    <d v="2001-06-01T11:39:44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423"/>
    <m/>
  </r>
  <r>
    <x v="0"/>
    <x v="0"/>
    <x v="0"/>
    <x v="0"/>
    <n v="14"/>
    <n v="1328765"/>
    <d v="2001-06-01T11:39:57"/>
    <s v="The Bank of Nova Scotia"/>
    <x v="0"/>
    <x v="0"/>
    <x v="0"/>
    <x v="0"/>
    <s v="Copper LME Registered Contract"/>
    <s v="Cu LME Reg.      Contract                3 Month         USD/mt-L"/>
    <m/>
    <n v="14"/>
    <x v="0"/>
    <x v="0"/>
    <x v="0"/>
    <n v="1668"/>
    <s v="DIGITDEEP"/>
    <s v="BMARCHAN"/>
    <s v="Enron Metals Trading System"/>
    <x v="0"/>
    <x v="0"/>
    <n v="2165421"/>
    <m/>
  </r>
  <r>
    <x v="1"/>
    <x v="2"/>
    <x v="1"/>
    <x v="20"/>
    <n v="1300"/>
    <n v="1328764"/>
    <d v="2001-06-01T11:39:57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beckettmel"/>
    <s v="CDORLAN"/>
    <s v="ST-ECAR"/>
    <x v="7"/>
    <x v="7"/>
    <n v="629758.1"/>
    <d v="2001-06-05T21:00:00"/>
  </r>
  <r>
    <x v="1"/>
    <x v="2"/>
    <x v="0"/>
    <x v="11"/>
    <n v="250"/>
    <n v="1328766"/>
    <d v="2001-06-01T11:40:01"/>
    <s v="American Electric Power Service Corporation"/>
    <x v="0"/>
    <x v="0"/>
    <x v="0"/>
    <x v="2"/>
    <s v="US East Power Fin Swap"/>
    <s v="US Pwr Fin Swap  ISO NY Z-A Peak         11-15Jun01      USD/MWh"/>
    <n v="50"/>
    <m/>
    <x v="0"/>
    <x v="2"/>
    <x v="0"/>
    <n v="37.25"/>
    <s v="aepsvc133"/>
    <s v="GGUPTA"/>
    <s v="ST-New England"/>
    <x v="7"/>
    <x v="1"/>
    <n v="629759.1"/>
    <d v="2001-06-11T21:00:00"/>
  </r>
  <r>
    <x v="0"/>
    <x v="1"/>
    <x v="1"/>
    <x v="24"/>
    <n v="15000"/>
    <n v="1328767"/>
    <d v="2001-06-01T11:40:08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350000000000003"/>
    <s v="NORTHTRA"/>
    <s v="RWATT"/>
    <s v="EC-IM Canada West"/>
    <x v="8"/>
    <x v="8"/>
    <n v="825956"/>
    <d v="2001-06-01T21:00:00"/>
  </r>
  <r>
    <x v="0"/>
    <x v="0"/>
    <x v="0"/>
    <x v="0"/>
    <n v="6"/>
    <n v="1328770"/>
    <d v="2001-06-01T11:40:16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68"/>
    <s v="TRD11005"/>
    <s v="BMARCHAN"/>
    <s v="Enron Metals Trading System"/>
    <x v="0"/>
    <x v="0"/>
    <n v="2165419"/>
    <m/>
  </r>
  <r>
    <x v="1"/>
    <x v="1"/>
    <x v="0"/>
    <x v="1"/>
    <n v="620000"/>
    <n v="1328771"/>
    <d v="2001-06-01T11:40:4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DAVIDSET"/>
    <s v="JARNOLD"/>
    <s v="NG-Price"/>
    <x v="1"/>
    <x v="1"/>
    <s v="VE0333.1"/>
    <d v="2001-07-01T21:00:00"/>
  </r>
  <r>
    <x v="1"/>
    <x v="2"/>
    <x v="1"/>
    <x v="11"/>
    <n v="250"/>
    <n v="1328772"/>
    <d v="2001-06-01T11:40:58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761.1"/>
    <d v="2001-06-11T21:00:00"/>
  </r>
  <r>
    <x v="1"/>
    <x v="2"/>
    <x v="0"/>
    <x v="11"/>
    <n v="250"/>
    <n v="1328773"/>
    <d v="2001-06-01T11:41:0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75"/>
    <s v="jjohnson"/>
    <s v="GGUPTA"/>
    <s v="ST-New England"/>
    <x v="7"/>
    <x v="1"/>
    <n v="629762.1"/>
    <d v="2001-06-11T21:00:00"/>
  </r>
  <r>
    <x v="1"/>
    <x v="1"/>
    <x v="0"/>
    <x v="1"/>
    <n v="155000"/>
    <n v="1328774"/>
    <d v="2001-06-01T11:41:16"/>
    <s v="Astra Power, LLC"/>
    <x v="0"/>
    <x v="0"/>
    <x v="0"/>
    <x v="1"/>
    <s v="US Gas Fin BasisSwap"/>
    <s v="US Gas Basis     EP SanJuan              Jul01           USD/MM"/>
    <m/>
    <n v="5000"/>
    <x v="0"/>
    <x v="1"/>
    <x v="0"/>
    <n v="-0.75"/>
    <s v="ADM27493"/>
    <s v="MSANCH2"/>
    <s v="GD-New-Jr"/>
    <x v="1"/>
    <x v="1"/>
    <s v="VE0335.1"/>
    <d v="2001-07-01T21:00:00"/>
  </r>
  <r>
    <x v="1"/>
    <x v="1"/>
    <x v="0"/>
    <x v="20"/>
    <n v="260000"/>
    <n v="1328775"/>
    <d v="2001-06-01T11:41:18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50000000000002"/>
    <s v="AQUILA1000"/>
    <s v="PKEAVEY"/>
    <s v="G-DAILY-EST"/>
    <x v="1"/>
    <x v="1"/>
    <s v="VE0336.1"/>
    <d v="2001-06-05T21:00:00"/>
  </r>
  <r>
    <x v="1"/>
    <x v="4"/>
    <x v="0"/>
    <x v="0"/>
    <n v="50000"/>
    <n v="1328776"/>
    <d v="2001-06-01T11:41:2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972"/>
    <d v="2001-07-01T00:00:00"/>
  </r>
  <r>
    <x v="1"/>
    <x v="2"/>
    <x v="1"/>
    <x v="11"/>
    <n v="250"/>
    <n v="1328778"/>
    <d v="2001-06-01T11:41:39"/>
    <s v="Conectiv Energy Supply, Inc."/>
    <x v="0"/>
    <x v="0"/>
    <x v="0"/>
    <x v="2"/>
    <s v="US East Power Phy Fwd Firm"/>
    <s v="US Pwr Phy Firm  PJM-W Peak              11-15Jun01      USD/MWh"/>
    <m/>
    <n v="50"/>
    <x v="0"/>
    <x v="2"/>
    <x v="0"/>
    <n v="33.75"/>
    <s v="stsingas"/>
    <s v="JQUENET"/>
    <s v="ST-PJM"/>
    <x v="7"/>
    <x v="7"/>
    <n v="629767.1"/>
    <d v="2001-06-11T21:00:00"/>
  </r>
  <r>
    <x v="1"/>
    <x v="1"/>
    <x v="0"/>
    <x v="1"/>
    <n v="310000"/>
    <n v="1328779"/>
    <d v="2001-06-01T11:41:44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6"/>
    <s v="MICWHITE"/>
    <s v="JARNOLD"/>
    <s v="NG-Price"/>
    <x v="1"/>
    <x v="1"/>
    <s v="VE0339.1"/>
    <d v="2001-07-01T21:00:00"/>
  </r>
  <r>
    <x v="0"/>
    <x v="1"/>
    <x v="1"/>
    <x v="24"/>
    <n v="15000"/>
    <n v="1328780"/>
    <d v="2001-06-01T11:42:00"/>
    <s v="Duke Energy Marketing Limited Partnership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4"/>
    <s v="KENTLUND"/>
    <s v="RWATT"/>
    <s v="EC-IM Canada West"/>
    <x v="8"/>
    <x v="8"/>
    <n v="825957"/>
    <d v="2001-06-01T21:00:00"/>
  </r>
  <r>
    <x v="1"/>
    <x v="1"/>
    <x v="0"/>
    <x v="1"/>
    <n v="77500"/>
    <n v="1328781"/>
    <d v="2001-06-01T11:42:08"/>
    <s v="Texaco Natural Gas Inc."/>
    <x v="0"/>
    <x v="0"/>
    <x v="0"/>
    <x v="1"/>
    <s v="US Gas Fin Swap"/>
    <s v="US Gas Swap      Nymex                   Jul01           USD/MM"/>
    <n v="2500"/>
    <m/>
    <x v="0"/>
    <x v="1"/>
    <x v="0"/>
    <n v="3.96"/>
    <s v="artleyjim"/>
    <s v="JARNOLD"/>
    <s v="NG-Price"/>
    <x v="1"/>
    <x v="1"/>
    <s v="VE0340.1"/>
    <d v="2001-07-01T21:00:00"/>
  </r>
  <r>
    <x v="1"/>
    <x v="1"/>
    <x v="1"/>
    <x v="20"/>
    <n v="130000"/>
    <n v="1328782"/>
    <d v="2001-06-01T11:42:25"/>
    <s v="Virginia Power Energy Marketing, Inc."/>
    <x v="0"/>
    <x v="0"/>
    <x v="0"/>
    <x v="1"/>
    <s v="US Gas Phy Fwd Firm &lt; or = 1Mo "/>
    <s v="US Gas Phy       Dom SP TT               05-30Jun01      USD/MM"/>
    <m/>
    <n v="5000"/>
    <x v="0"/>
    <x v="1"/>
    <x v="0"/>
    <n v="4.05"/>
    <s v="SPJOHRDE"/>
    <s v="SHENDRI"/>
    <s v="ENA-IM ME CNG"/>
    <x v="8"/>
    <x v="1"/>
    <n v="825958"/>
    <d v="2001-06-05T21:00:00"/>
  </r>
  <r>
    <x v="1"/>
    <x v="1"/>
    <x v="0"/>
    <x v="1"/>
    <n v="620000"/>
    <n v="1328784"/>
    <d v="2001-06-01T11:42:5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mhorowitz"/>
    <s v="JARNOLD"/>
    <s v="NG-Price"/>
    <x v="1"/>
    <x v="1"/>
    <s v="VE0342.1"/>
    <d v="2001-07-01T21:00:00"/>
  </r>
  <r>
    <x v="1"/>
    <x v="1"/>
    <x v="1"/>
    <x v="20"/>
    <n v="130000"/>
    <n v="1328785"/>
    <d v="2001-06-01T11:43:09"/>
    <s v="Equitable Gas Company"/>
    <x v="0"/>
    <x v="0"/>
    <x v="0"/>
    <x v="1"/>
    <s v="US Gas Phy Fwd Firm &lt; or = 1Mo "/>
    <s v="US Gas Phy       TCO Pool                05-30Jun01      USD/MM"/>
    <n v="5000"/>
    <m/>
    <x v="0"/>
    <x v="1"/>
    <x v="0"/>
    <n v="3.99"/>
    <s v="ADM89359"/>
    <s v="JHODGE2"/>
    <s v="ENA-IM ME TCO"/>
    <x v="8"/>
    <x v="1"/>
    <n v="825959"/>
    <d v="2001-06-05T21:00:00"/>
  </r>
  <r>
    <x v="0"/>
    <x v="0"/>
    <x v="0"/>
    <x v="0"/>
    <n v="5"/>
    <n v="1328787"/>
    <d v="2001-06-01T11:43:41"/>
    <s v="Birch Metals Company"/>
    <x v="0"/>
    <x v="0"/>
    <x v="0"/>
    <x v="0"/>
    <s v="Copper LME Registered Contract"/>
    <s v="Cu LME Reg.      Contract                3 Month         USD/mt-L"/>
    <n v="5"/>
    <m/>
    <x v="0"/>
    <x v="0"/>
    <x v="0"/>
    <n v="1667"/>
    <s v="ADM42262"/>
    <s v="BMARCHAN"/>
    <s v="Enron Metals Trading System"/>
    <x v="0"/>
    <x v="0"/>
    <n v="2165417"/>
    <m/>
  </r>
  <r>
    <x v="1"/>
    <x v="1"/>
    <x v="0"/>
    <x v="20"/>
    <n v="130000"/>
    <n v="1328788"/>
    <d v="2001-06-01T11:43:46"/>
    <s v="Aquila Risk Management Corporation"/>
    <x v="0"/>
    <x v="0"/>
    <x v="0"/>
    <x v="1"/>
    <s v="US Gas Fin Swap"/>
    <s v="US Gas Daily     HHub                    05-30Jun01      USD/MM"/>
    <n v="5000"/>
    <m/>
    <x v="0"/>
    <x v="1"/>
    <x v="0"/>
    <n v="3.84"/>
    <s v="AQUILA1001"/>
    <s v="PKEAVEY"/>
    <s v="G-DAILY-EST"/>
    <x v="1"/>
    <x v="1"/>
    <s v="VE0349.1"/>
    <d v="2001-06-05T21:00:00"/>
  </r>
  <r>
    <x v="1"/>
    <x v="1"/>
    <x v="0"/>
    <x v="20"/>
    <n v="130000"/>
    <n v="1328789"/>
    <d v="2001-06-01T11:43:47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348.1"/>
    <d v="2001-06-05T21:00:00"/>
  </r>
  <r>
    <x v="1"/>
    <x v="1"/>
    <x v="0"/>
    <x v="1"/>
    <n v="232500"/>
    <n v="1328790"/>
    <d v="2001-06-01T11:43:55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96"/>
    <s v="winyahay"/>
    <s v="JARNOLD"/>
    <s v="NG-Price"/>
    <x v="1"/>
    <x v="1"/>
    <s v="VE0350.1"/>
    <d v="2001-07-01T21:00:00"/>
  </r>
  <r>
    <x v="1"/>
    <x v="1"/>
    <x v="0"/>
    <x v="1"/>
    <n v="387500"/>
    <n v="1328791"/>
    <d v="2001-06-01T11:43:58"/>
    <s v="Mirant Americas Energy Marketing, L.P."/>
    <x v="0"/>
    <x v="0"/>
    <x v="0"/>
    <x v="1"/>
    <s v="US Gas Fin Swap"/>
    <s v="US Gas Swap      Nymex                   Jul01           USD/MM"/>
    <n v="12500"/>
    <m/>
    <x v="0"/>
    <x v="1"/>
    <x v="0"/>
    <n v="3.96"/>
    <s v="det00001"/>
    <s v="JARNOLD"/>
    <s v="NG-Price"/>
    <x v="1"/>
    <x v="1"/>
    <s v="VE0351.1"/>
    <d v="2001-07-01T21:00:00"/>
  </r>
  <r>
    <x v="1"/>
    <x v="4"/>
    <x v="0"/>
    <x v="0"/>
    <n v="50000"/>
    <n v="1328792"/>
    <d v="2001-06-01T11:44:0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rsrsrsrs"/>
    <s v="GWHALLE"/>
    <s v="WTI-GW-NXC2"/>
    <x v="5"/>
    <x v="1"/>
    <n v="111973"/>
    <d v="2001-07-01T00:00:00"/>
  </r>
  <r>
    <x v="1"/>
    <x v="1"/>
    <x v="0"/>
    <x v="1"/>
    <n v="155000"/>
    <n v="1328794"/>
    <d v="2001-06-01T11:44:52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mcmane00"/>
    <s v="JARNOLD"/>
    <s v="NG-Price"/>
    <x v="1"/>
    <x v="1"/>
    <s v="VE0354.1"/>
    <d v="2001-07-01T21:00:00"/>
  </r>
  <r>
    <x v="1"/>
    <x v="2"/>
    <x v="0"/>
    <x v="20"/>
    <n v="1300"/>
    <n v="1328795"/>
    <d v="2001-06-01T11:44:58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"/>
    <s v="jjohnson"/>
    <s v="GGUPTA"/>
    <s v="ST-New England"/>
    <x v="7"/>
    <x v="1"/>
    <n v="629770.1"/>
    <d v="2001-06-05T21:00:00"/>
  </r>
  <r>
    <x v="1"/>
    <x v="4"/>
    <x v="0"/>
    <x v="0"/>
    <n v="50000"/>
    <n v="1328796"/>
    <d v="2001-06-01T11:45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74"/>
    <d v="2001-07-01T00:00:00"/>
  </r>
  <r>
    <x v="1"/>
    <x v="1"/>
    <x v="0"/>
    <x v="15"/>
    <n v="1825000"/>
    <n v="1328797"/>
    <d v="2001-06-01T11:45:13"/>
    <s v="Sempra Energy Trading Corp."/>
    <x v="0"/>
    <x v="0"/>
    <x v="0"/>
    <x v="1"/>
    <s v="US Gas Fin Swap"/>
    <s v="US Gas Swap      Nymex                   Jan-Dec02       USD/MM"/>
    <m/>
    <n v="5000"/>
    <x v="0"/>
    <x v="1"/>
    <x v="0"/>
    <n v="4.0250000000000004"/>
    <s v="jh1825ps"/>
    <s v="JARNOLD"/>
    <s v="NG-Price"/>
    <x v="1"/>
    <x v="1"/>
    <s v="VE0355.1"/>
    <d v="2002-01-01T21:00:00"/>
  </r>
  <r>
    <x v="0"/>
    <x v="1"/>
    <x v="1"/>
    <x v="1"/>
    <n v="155000"/>
    <n v="1328798"/>
    <d v="2001-06-01T11:45:1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"/>
    <s v="williamw"/>
    <s v="MCOWAN"/>
    <s v="EC-IM Canada West"/>
    <x v="8"/>
    <x v="8"/>
    <n v="825962"/>
    <d v="2001-07-01T21:00:00"/>
  </r>
  <r>
    <x v="1"/>
    <x v="1"/>
    <x v="0"/>
    <x v="1"/>
    <n v="155000"/>
    <n v="1328799"/>
    <d v="2001-06-01T11:45:21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AQUILA1074"/>
    <s v="JARNOLD"/>
    <s v="NG-Price"/>
    <x v="1"/>
    <x v="1"/>
    <s v="VE0357.1"/>
    <d v="2001-07-01T21:00:00"/>
  </r>
  <r>
    <x v="1"/>
    <x v="1"/>
    <x v="0"/>
    <x v="1"/>
    <n v="620000"/>
    <n v="1328804"/>
    <d v="2001-06-01T11:45:4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DAVIDSET"/>
    <s v="JARNOLD"/>
    <s v="NG-Price"/>
    <x v="1"/>
    <x v="1"/>
    <s v="VE0362.1"/>
    <d v="2001-07-01T21:00:00"/>
  </r>
  <r>
    <x v="1"/>
    <x v="1"/>
    <x v="0"/>
    <x v="26"/>
    <n v="755000"/>
    <n v="1328805"/>
    <d v="2001-06-01T11:45:45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375"/>
    <s v="ADM24744"/>
    <s v="JARNOLD"/>
    <s v="NG-Price"/>
    <x v="1"/>
    <x v="1"/>
    <s v="VE0361.1"/>
    <d v="2001-11-01T00:00:00"/>
  </r>
  <r>
    <x v="1"/>
    <x v="1"/>
    <x v="0"/>
    <x v="1"/>
    <n v="155000"/>
    <n v="1328806"/>
    <d v="2001-06-01T11:45:45"/>
    <s v="Aquila Risk Management Corporation"/>
    <x v="0"/>
    <x v="0"/>
    <x v="0"/>
    <x v="1"/>
    <s v="US Gas Fin BasisSwap"/>
    <s v="US Gas Basis     EP SanJuan              Jul01           USD/MM"/>
    <n v="5000"/>
    <m/>
    <x v="0"/>
    <x v="1"/>
    <x v="0"/>
    <n v="-0.77"/>
    <s v="AQUILA1001"/>
    <s v="MSANCH2"/>
    <s v="GD-New-Jr"/>
    <x v="1"/>
    <x v="1"/>
    <s v="VE0363.1"/>
    <d v="2001-07-01T21:00:00"/>
  </r>
  <r>
    <x v="1"/>
    <x v="4"/>
    <x v="0"/>
    <x v="0"/>
    <n v="50000"/>
    <n v="1328807"/>
    <d v="2001-06-01T11:45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976"/>
    <d v="2001-07-01T00:00:00"/>
  </r>
  <r>
    <x v="1"/>
    <x v="1"/>
    <x v="0"/>
    <x v="1"/>
    <n v="155000"/>
    <n v="1328808"/>
    <d v="2001-06-01T11:45:49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AQUILA1074"/>
    <s v="JARNOLD"/>
    <s v="NG-Price"/>
    <x v="1"/>
    <x v="1"/>
    <s v="VE0366.1"/>
    <d v="2001-07-01T21:00:00"/>
  </r>
  <r>
    <x v="1"/>
    <x v="4"/>
    <x v="0"/>
    <x v="0"/>
    <n v="50000"/>
    <n v="1328810"/>
    <d v="2001-06-01T11:46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978"/>
    <d v="2001-07-01T00:00:00"/>
  </r>
  <r>
    <x v="1"/>
    <x v="1"/>
    <x v="0"/>
    <x v="1"/>
    <n v="310000"/>
    <n v="1328811"/>
    <d v="2001-06-01T11:46:08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750000000000001"/>
    <s v="lewislee"/>
    <s v="JARNOLD"/>
    <s v="NG-Price"/>
    <x v="1"/>
    <x v="1"/>
    <s v="VE0370.1"/>
    <d v="2001-07-01T21:00:00"/>
  </r>
  <r>
    <x v="0"/>
    <x v="1"/>
    <x v="0"/>
    <x v="1"/>
    <n v="310000"/>
    <n v="1328812"/>
    <d v="2001-06-01T11:46:17"/>
    <s v="Bank of America, National Association"/>
    <x v="0"/>
    <x v="0"/>
    <x v="0"/>
    <x v="1"/>
    <s v="CAN Gas Fin BasSwap"/>
    <s v="CAN Gas Basis    AECO                    Aug01           USD/MM"/>
    <m/>
    <n v="10000"/>
    <x v="0"/>
    <x v="1"/>
    <x v="0"/>
    <n v="-0.41499999999999998"/>
    <s v="MMETTERS"/>
    <s v="JMCKAY"/>
    <s v="FT-CAND-EGSC"/>
    <x v="1"/>
    <x v="8"/>
    <s v="VE0372.1"/>
    <d v="2001-08-01T21:00:00"/>
  </r>
  <r>
    <x v="0"/>
    <x v="1"/>
    <x v="1"/>
    <x v="24"/>
    <n v="15000"/>
    <n v="1328813"/>
    <d v="2001-06-01T11:46:50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UGTC2424"/>
    <s v="RWATT"/>
    <s v="EC-IM Canada West"/>
    <x v="8"/>
    <x v="8"/>
    <n v="825966"/>
    <d v="2001-06-01T21:00:00"/>
  </r>
  <r>
    <x v="1"/>
    <x v="1"/>
    <x v="0"/>
    <x v="1"/>
    <n v="155000"/>
    <n v="1328814"/>
    <d v="2001-06-01T11:46:52"/>
    <s v="Dynegy Canada Inc.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DYNLIQUIDS"/>
    <s v="JARNOLD"/>
    <s v="NG-Price"/>
    <x v="1"/>
    <x v="1"/>
    <s v="VE0373.1"/>
    <d v="2001-07-01T21:00:00"/>
  </r>
  <r>
    <x v="0"/>
    <x v="1"/>
    <x v="1"/>
    <x v="1"/>
    <n v="155000"/>
    <n v="1328816"/>
    <d v="2001-06-01T11:47:14"/>
    <s v="Sempra Energy Trading Cor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550000000000002"/>
    <s v="DAVEGRAHAM"/>
    <s v="MCOWAN"/>
    <s v="EC-IM Canada West"/>
    <x v="8"/>
    <x v="8"/>
    <n v="825967"/>
    <d v="2001-07-01T21:00:00"/>
  </r>
  <r>
    <x v="0"/>
    <x v="1"/>
    <x v="1"/>
    <x v="24"/>
    <n v="30000"/>
    <n v="1328819"/>
    <d v="2001-06-01T11:47:38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8"/>
    <d v="2001-06-01T21:00:00"/>
  </r>
  <r>
    <x v="1"/>
    <x v="1"/>
    <x v="0"/>
    <x v="20"/>
    <n v="390000"/>
    <n v="1328820"/>
    <d v="2001-06-01T11:47:50"/>
    <s v="BP Corporation North America Inc."/>
    <x v="0"/>
    <x v="0"/>
    <x v="0"/>
    <x v="1"/>
    <s v="US Gas Fin Swap"/>
    <s v="US Gas Daily     Waha                    05-30Jun01      USD/MM"/>
    <m/>
    <n v="15000"/>
    <x v="0"/>
    <x v="1"/>
    <x v="0"/>
    <n v="3.7749999999999999"/>
    <s v="Hallbrianf"/>
    <s v="EBASS"/>
    <s v="FT-Texas"/>
    <x v="1"/>
    <x v="1"/>
    <s v="VE0378.1"/>
    <d v="2001-06-05T21:00:00"/>
  </r>
  <r>
    <x v="1"/>
    <x v="1"/>
    <x v="0"/>
    <x v="20"/>
    <n v="130000"/>
    <n v="1328821"/>
    <d v="2001-06-01T11:47:53"/>
    <s v="Virginia Power Energy Marketing, Inc."/>
    <x v="0"/>
    <x v="0"/>
    <x v="0"/>
    <x v="1"/>
    <s v="US Gas Fin Swap"/>
    <s v="US Gas Daily     HHub                    05-30Jun01      USD/MM"/>
    <n v="5000"/>
    <m/>
    <x v="0"/>
    <x v="1"/>
    <x v="0"/>
    <n v="3.855"/>
    <s v="SPJOHRDE"/>
    <s v="PKEAVEY"/>
    <s v="G-DAILY-EST"/>
    <x v="1"/>
    <x v="1"/>
    <s v="VE0379.1"/>
    <d v="2001-06-05T21:00:00"/>
  </r>
  <r>
    <x v="1"/>
    <x v="1"/>
    <x v="0"/>
    <x v="15"/>
    <n v="912500"/>
    <n v="1328822"/>
    <d v="2001-06-01T11:48:00"/>
    <s v="Duke Energy Trading and Marketing, L.L.C."/>
    <x v="0"/>
    <x v="0"/>
    <x v="0"/>
    <x v="1"/>
    <s v="US Gas Fin Swap"/>
    <s v="US Gas Swap      Nymex                   Jan-Dec02       USD/MM"/>
    <m/>
    <n v="2500"/>
    <x v="0"/>
    <x v="1"/>
    <x v="0"/>
    <n v="4.0350000000000001"/>
    <s v="JOHNNELSON"/>
    <s v="JARNOLD"/>
    <s v="NG-Price"/>
    <x v="1"/>
    <x v="1"/>
    <s v="VE0380.1"/>
    <d v="2002-01-01T21:00:00"/>
  </r>
  <r>
    <x v="1"/>
    <x v="1"/>
    <x v="0"/>
    <x v="1"/>
    <n v="620000"/>
    <n v="1328823"/>
    <d v="2001-06-01T11:48:01"/>
    <s v="Texaco Natural Gas Inc."/>
    <x v="0"/>
    <x v="0"/>
    <x v="0"/>
    <x v="1"/>
    <s v="US Gas Fin Swap"/>
    <s v="US Gas Swap      Nymex                   Jul01           USD/MM"/>
    <m/>
    <n v="20000"/>
    <x v="0"/>
    <x v="1"/>
    <x v="0"/>
    <n v="3.98"/>
    <s v="WARNERTODD"/>
    <s v="JARNOLD"/>
    <s v="NG-Price"/>
    <x v="1"/>
    <x v="1"/>
    <s v="VE0381.1"/>
    <d v="2001-07-01T21:00:00"/>
  </r>
  <r>
    <x v="0"/>
    <x v="1"/>
    <x v="1"/>
    <x v="24"/>
    <n v="30000"/>
    <n v="1328824"/>
    <d v="2001-06-01T11:48:10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9"/>
    <d v="2001-06-01T21:00:00"/>
  </r>
  <r>
    <x v="1"/>
    <x v="1"/>
    <x v="0"/>
    <x v="1"/>
    <n v="155000"/>
    <n v="1328827"/>
    <d v="2001-06-01T11:48:50"/>
    <s v="AEP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aepes211"/>
    <s v="KHOLST"/>
    <s v="FT-West"/>
    <x v="1"/>
    <x v="1"/>
    <s v="VE0383.1"/>
    <d v="2001-10-01T21:00:00"/>
  </r>
  <r>
    <x v="0"/>
    <x v="1"/>
    <x v="1"/>
    <x v="24"/>
    <n v="30000"/>
    <n v="1328829"/>
    <d v="2001-06-01T11:49:02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stharper"/>
    <s v="RWATT"/>
    <s v="EC-IM Canada West"/>
    <x v="8"/>
    <x v="8"/>
    <n v="825971"/>
    <d v="2001-06-01T21:00:00"/>
  </r>
  <r>
    <x v="0"/>
    <x v="1"/>
    <x v="1"/>
    <x v="24"/>
    <n v="30000"/>
    <n v="1328830"/>
    <d v="2001-06-01T11:49:07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stharper"/>
    <s v="RWATT"/>
    <s v="EC-IM Canada West"/>
    <x v="8"/>
    <x v="8"/>
    <n v="825972"/>
    <d v="2001-06-01T21:00:00"/>
  </r>
  <r>
    <x v="1"/>
    <x v="4"/>
    <x v="0"/>
    <x v="0"/>
    <n v="50000"/>
    <n v="1328832"/>
    <d v="2001-06-01T11:49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80"/>
    <d v="2001-07-01T00:00:00"/>
  </r>
  <r>
    <x v="1"/>
    <x v="1"/>
    <x v="0"/>
    <x v="20"/>
    <n v="260000"/>
    <n v="1328833"/>
    <d v="2001-06-01T11:49:33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300000000000004"/>
    <s v="AQUILA1029"/>
    <s v="VPIMENOV"/>
    <s v="EAST-NEW YORK"/>
    <x v="1"/>
    <x v="1"/>
    <s v="VE0388.1"/>
    <d v="2001-06-05T21:00:00"/>
  </r>
  <r>
    <x v="1"/>
    <x v="1"/>
    <x v="0"/>
    <x v="1"/>
    <n v="155000"/>
    <n v="1328835"/>
    <d v="2001-06-01T11:49:48"/>
    <s v="CMS Marketing, Services and Trading Company"/>
    <x v="0"/>
    <x v="0"/>
    <x v="0"/>
    <x v="1"/>
    <s v="US Gas Fin Swap"/>
    <s v="US Gas Swap      Nymex                   Aug01           USD/MM"/>
    <m/>
    <n v="5000"/>
    <x v="0"/>
    <x v="1"/>
    <x v="0"/>
    <n v="4.0724999999999998"/>
    <s v="CRABTREE"/>
    <s v="JARNOLD"/>
    <s v="NG-Price"/>
    <x v="1"/>
    <x v="1"/>
    <s v="VE0390.1"/>
    <d v="2001-08-01T21:00:00"/>
  </r>
  <r>
    <x v="1"/>
    <x v="1"/>
    <x v="0"/>
    <x v="25"/>
    <n v="615000"/>
    <n v="1328837"/>
    <d v="2001-06-01T11:50:05"/>
    <s v="Canadian Imperial Bank of Commerce"/>
    <x v="0"/>
    <x v="0"/>
    <x v="0"/>
    <x v="1"/>
    <s v="US Gas Fin Swap"/>
    <s v="US Gas Swap      Nymex                   Jul-Oct01       USD/MM"/>
    <m/>
    <n v="5000"/>
    <x v="0"/>
    <x v="1"/>
    <x v="0"/>
    <n v="4.0750000000000002"/>
    <s v="ADM61910"/>
    <s v="JARNOLD"/>
    <s v="NG-Price"/>
    <x v="1"/>
    <x v="1"/>
    <s v="VE0391.1"/>
    <d v="2001-07-01T00:00:00"/>
  </r>
  <r>
    <x v="1"/>
    <x v="4"/>
    <x v="0"/>
    <x v="0"/>
    <n v="50000"/>
    <n v="1328838"/>
    <d v="2001-06-01T11:50:16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MICWHITE"/>
    <s v="GWHALLE"/>
    <s v="WTI-GW-NXC1"/>
    <x v="5"/>
    <x v="1"/>
    <n v="111981"/>
    <d v="2001-07-01T00:00:00"/>
  </r>
  <r>
    <x v="1"/>
    <x v="1"/>
    <x v="0"/>
    <x v="25"/>
    <n v="307500"/>
    <n v="1328839"/>
    <d v="2001-06-01T11:50:3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7"/>
    <s v="JOHNNYMAC"/>
    <s v="JARNOLD"/>
    <s v="NG-Price"/>
    <x v="1"/>
    <x v="1"/>
    <s v="VE0394.1"/>
    <d v="2001-07-01T00:00:00"/>
  </r>
  <r>
    <x v="1"/>
    <x v="1"/>
    <x v="0"/>
    <x v="1"/>
    <n v="310000"/>
    <n v="1328840"/>
    <d v="2001-06-01T11:50:36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8"/>
    <s v="shawnmaz"/>
    <s v="JARNOLD"/>
    <s v="NG-Price"/>
    <x v="1"/>
    <x v="1"/>
    <s v="VE0396.1"/>
    <d v="2001-07-01T21:00:00"/>
  </r>
  <r>
    <x v="1"/>
    <x v="4"/>
    <x v="0"/>
    <x v="0"/>
    <n v="50000"/>
    <n v="1328841"/>
    <d v="2001-06-01T11:50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rsrsrsrs"/>
    <s v="GWHALLE"/>
    <s v="WTI-GW-NXC2"/>
    <x v="5"/>
    <x v="1"/>
    <n v="111982"/>
    <d v="2001-07-01T00:00:00"/>
  </r>
  <r>
    <x v="1"/>
    <x v="1"/>
    <x v="0"/>
    <x v="1"/>
    <n v="155000"/>
    <n v="1328843"/>
    <d v="2001-06-01T11:50:41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8"/>
    <s v="TIMLARRY"/>
    <s v="JARNOLD"/>
    <s v="NG-Price"/>
    <x v="1"/>
    <x v="1"/>
    <s v="VE0397.1"/>
    <d v="2001-07-01T21:00:00"/>
  </r>
  <r>
    <x v="1"/>
    <x v="2"/>
    <x v="1"/>
    <x v="19"/>
    <n v="200"/>
    <n v="1328844"/>
    <d v="2001-06-01T11:50:43"/>
    <s v="Conectiv Energy Supply, Inc."/>
    <x v="0"/>
    <x v="0"/>
    <x v="0"/>
    <x v="2"/>
    <s v="US East Power Phy Fwd Firm"/>
    <s v="US Pwr Phy Firm  NEPOOL Peak             05-08Jun01      USD/MWh"/>
    <m/>
    <n v="50"/>
    <x v="0"/>
    <x v="2"/>
    <x v="0"/>
    <n v="41"/>
    <s v="willswartz"/>
    <s v="PBRODER"/>
    <s v="ST-New England"/>
    <x v="7"/>
    <x v="7"/>
    <n v="629780.1"/>
    <d v="2001-06-05T21:00:00"/>
  </r>
  <r>
    <x v="1"/>
    <x v="1"/>
    <x v="0"/>
    <x v="26"/>
    <n v="755000"/>
    <n v="1328845"/>
    <d v="2001-06-01T11:50:48"/>
    <s v="Sempra Energy Trading Corp."/>
    <x v="0"/>
    <x v="0"/>
    <x v="0"/>
    <x v="1"/>
    <s v="US Gas Fin Swap"/>
    <s v="US Gas Swap      Nymex                   Nov01-Mar02     USD/MM"/>
    <n v="5000"/>
    <m/>
    <x v="0"/>
    <x v="1"/>
    <x v="0"/>
    <n v="4.3849999999999998"/>
    <s v="MSIECKHAUS"/>
    <s v="JARNOLD"/>
    <s v="NG-Price"/>
    <x v="1"/>
    <x v="1"/>
    <s v="VE0398.1"/>
    <d v="2001-11-01T00:00:00"/>
  </r>
  <r>
    <x v="0"/>
    <x v="1"/>
    <x v="1"/>
    <x v="24"/>
    <n v="15000"/>
    <n v="1328849"/>
    <d v="2001-06-01T11:51:26"/>
    <s v="Avista Energy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stharper"/>
    <s v="RWATT"/>
    <s v="EC-IM Canada West"/>
    <x v="8"/>
    <x v="8"/>
    <n v="825975"/>
    <d v="2001-06-01T21:00:00"/>
  </r>
  <r>
    <x v="1"/>
    <x v="1"/>
    <x v="0"/>
    <x v="20"/>
    <n v="390000"/>
    <n v="1328850"/>
    <d v="2001-06-01T11:51:34"/>
    <s v="BP Corporation North America Inc."/>
    <x v="0"/>
    <x v="0"/>
    <x v="0"/>
    <x v="1"/>
    <s v="US Gas Fin Swap"/>
    <s v="US Gas Daily     HSC                     05-30Jun01      USD/MM"/>
    <n v="15000"/>
    <m/>
    <x v="0"/>
    <x v="1"/>
    <x v="0"/>
    <n v="3.895"/>
    <s v="Hallbrianf"/>
    <s v="EBASS"/>
    <s v="FT-Texas"/>
    <x v="1"/>
    <x v="1"/>
    <s v="VE0404.1"/>
    <d v="2001-06-05T21:00:00"/>
  </r>
  <r>
    <x v="1"/>
    <x v="1"/>
    <x v="0"/>
    <x v="25"/>
    <n v="615000"/>
    <n v="1328851"/>
    <d v="2001-06-01T11:51:42"/>
    <s v="Sempra Energy Trading Corp."/>
    <x v="0"/>
    <x v="0"/>
    <x v="0"/>
    <x v="1"/>
    <s v="US Gas Fin Swap"/>
    <s v="US Gas Swap      Nymex                   Jul-Oct01       USD/MM"/>
    <n v="5000"/>
    <m/>
    <x v="0"/>
    <x v="1"/>
    <x v="0"/>
    <n v="4.0650000000000004"/>
    <s v="petverma"/>
    <s v="JARNOLD"/>
    <s v="NG-Price"/>
    <x v="1"/>
    <x v="1"/>
    <s v="VE0406.1"/>
    <d v="2001-07-01T00:00:00"/>
  </r>
  <r>
    <x v="1"/>
    <x v="1"/>
    <x v="0"/>
    <x v="1"/>
    <n v="310000"/>
    <n v="1328853"/>
    <d v="2001-06-01T11:51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shawnmaz"/>
    <s v="JARNOLD"/>
    <s v="NG-Price"/>
    <x v="1"/>
    <x v="1"/>
    <s v="VE0407.1"/>
    <d v="2001-07-01T21:00:00"/>
  </r>
  <r>
    <x v="1"/>
    <x v="1"/>
    <x v="0"/>
    <x v="1"/>
    <n v="310000"/>
    <n v="1328855"/>
    <d v="2001-06-01T11:52:05"/>
    <s v="Mirant Americas Energy Marketing, L.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det00001"/>
    <s v="JARNOLD"/>
    <s v="NG-Price"/>
    <x v="1"/>
    <x v="1"/>
    <s v="VE0408.1"/>
    <d v="2001-07-01T21:00:00"/>
  </r>
  <r>
    <x v="1"/>
    <x v="2"/>
    <x v="1"/>
    <x v="20"/>
    <n v="1300"/>
    <n v="1328856"/>
    <d v="2001-06-01T11:52:12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39.75"/>
    <s v="beckettmel"/>
    <s v="CDORLAN"/>
    <s v="ST-ECAR"/>
    <x v="7"/>
    <x v="7"/>
    <n v="629793.1"/>
    <d v="2001-06-05T21:00:00"/>
  </r>
  <r>
    <x v="0"/>
    <x v="1"/>
    <x v="1"/>
    <x v="24"/>
    <n v="15000"/>
    <n v="1328858"/>
    <d v="2001-06-01T11:52:23"/>
    <s v="PanCanadian Petroleum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E0003432"/>
    <s v="RWATT"/>
    <s v="EC-IM Canada West"/>
    <x v="8"/>
    <x v="8"/>
    <n v="825976"/>
    <d v="2001-06-01T21:00:00"/>
  </r>
  <r>
    <x v="1"/>
    <x v="2"/>
    <x v="1"/>
    <x v="19"/>
    <n v="200"/>
    <n v="1328859"/>
    <d v="2001-06-01T11:52:39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2.75"/>
    <s v="DaveWilson"/>
    <s v="CDORLAN"/>
    <s v="ST-ECAR"/>
    <x v="7"/>
    <x v="7"/>
    <n v="629796.1"/>
    <d v="2001-06-05T21:00:00"/>
  </r>
  <r>
    <x v="1"/>
    <x v="1"/>
    <x v="0"/>
    <x v="1"/>
    <n v="620000"/>
    <n v="1328860"/>
    <d v="2001-06-01T11:52:5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7"/>
    <s v="DAVIDSET"/>
    <s v="JARNOLD"/>
    <s v="NG-Price"/>
    <x v="1"/>
    <x v="1"/>
    <s v="VE0411.1"/>
    <d v="2001-07-01T21:00:00"/>
  </r>
  <r>
    <x v="0"/>
    <x v="0"/>
    <x v="0"/>
    <x v="0"/>
    <n v="5"/>
    <n v="1328862"/>
    <d v="2001-06-01T11:53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marknunn1"/>
    <s v="BMARCHAN"/>
    <s v="Enron Metals Trading System"/>
    <x v="0"/>
    <x v="0"/>
    <n v="2165415"/>
    <m/>
  </r>
  <r>
    <x v="1"/>
    <x v="2"/>
    <x v="1"/>
    <x v="11"/>
    <n v="250"/>
    <n v="1328863"/>
    <d v="2001-06-01T11:53:36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"/>
    <s v="briangrant"/>
    <s v="JQUENET"/>
    <s v="ST-PJM"/>
    <x v="7"/>
    <x v="7"/>
    <n v="629797.1"/>
    <d v="2001-06-11T21:00:00"/>
  </r>
  <r>
    <x v="1"/>
    <x v="1"/>
    <x v="0"/>
    <x v="1"/>
    <n v="155000"/>
    <n v="1328864"/>
    <d v="2001-06-01T11:53:3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649999999999999"/>
    <s v="kamelcan"/>
    <s v="JARNOLD"/>
    <s v="NG-Price"/>
    <x v="1"/>
    <x v="1"/>
    <s v="VE0414.1"/>
    <d v="2001-07-01T21:00:00"/>
  </r>
  <r>
    <x v="1"/>
    <x v="1"/>
    <x v="0"/>
    <x v="20"/>
    <n v="260000"/>
    <n v="1328865"/>
    <d v="2001-06-01T11:53:56"/>
    <s v="AEP Energy Services, Inc."/>
    <x v="0"/>
    <x v="0"/>
    <x v="0"/>
    <x v="1"/>
    <s v="US Gas Fin Swap"/>
    <s v="US Gas Daily     HHub                    05-30Jun01      USD/MM"/>
    <m/>
    <n v="10000"/>
    <x v="0"/>
    <x v="1"/>
    <x v="0"/>
    <n v="3.855"/>
    <s v="aepes212"/>
    <s v="PKEAVEY"/>
    <s v="G-DAILY-EST"/>
    <x v="1"/>
    <x v="1"/>
    <s v="VE0415.1"/>
    <d v="2001-06-05T21:00:00"/>
  </r>
  <r>
    <x v="0"/>
    <x v="1"/>
    <x v="1"/>
    <x v="1"/>
    <n v="155000"/>
    <n v="1328869"/>
    <d v="2001-06-01T11:55:26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"/>
    <s v="SANTUCCI1"/>
    <s v="MCOWAN"/>
    <s v="EC-IM Canada West"/>
    <x v="8"/>
    <x v="8"/>
    <n v="825978"/>
    <d v="2001-07-01T21:00:00"/>
  </r>
  <r>
    <x v="0"/>
    <x v="0"/>
    <x v="0"/>
    <x v="0"/>
    <n v="10"/>
    <n v="1328871"/>
    <d v="2001-06-01T11:55:57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9.25"/>
    <s v="GLOVERJOHN"/>
    <s v="BMARCHAN"/>
    <s v="Enron Metals Trading System"/>
    <x v="0"/>
    <x v="0"/>
    <n v="2165413"/>
    <d v="2001-06-20T15:32:00"/>
  </r>
  <r>
    <x v="1"/>
    <x v="2"/>
    <x v="1"/>
    <x v="8"/>
    <n v="2300"/>
    <n v="1328873"/>
    <d v="2001-06-01T11:55:58"/>
    <s v="Morgan Stanley Capital Group, Inc."/>
    <x v="0"/>
    <x v="0"/>
    <x v="0"/>
    <x v="2"/>
    <s v="US West Power Phy Fwd Firm"/>
    <s v="US Pwr Phy Firm  Mid-C Peak              Oct-Dec01       USD/MWh"/>
    <m/>
    <n v="25"/>
    <x v="0"/>
    <x v="2"/>
    <x v="0"/>
    <n v="152.5"/>
    <s v="powerfunk"/>
    <s v="MSWERZB"/>
    <s v="LT-NW"/>
    <x v="7"/>
    <x v="7"/>
    <n v="629798.1"/>
    <d v="2001-10-01T13:33:00"/>
  </r>
  <r>
    <x v="1"/>
    <x v="2"/>
    <x v="1"/>
    <x v="8"/>
    <n v="2300"/>
    <n v="1328874"/>
    <d v="2001-06-01T11:55:59"/>
    <s v="Morgan Stanley Capital Group, Inc."/>
    <x v="0"/>
    <x v="0"/>
    <x v="0"/>
    <x v="2"/>
    <s v="US West Power Phy Fwd Firm"/>
    <s v="US Pwr Phy Firm  COB N/S Peak            Oct-Dec01       USD/MWh"/>
    <n v="25"/>
    <m/>
    <x v="0"/>
    <x v="2"/>
    <x v="0"/>
    <n v="150"/>
    <s v="powerfunk"/>
    <s v="MSWERZB"/>
    <s v="LT-NW"/>
    <x v="7"/>
    <x v="7"/>
    <n v="629799.1"/>
    <d v="2001-10-01T13:33:00"/>
  </r>
  <r>
    <x v="0"/>
    <x v="0"/>
    <x v="0"/>
    <x v="0"/>
    <n v="20"/>
    <n v="1328875"/>
    <d v="2001-06-01T11:56:0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0"/>
    <s v="TRD01018"/>
    <s v="JGORDON1"/>
    <s v="Enron Metals Trading System"/>
    <x v="0"/>
    <x v="0"/>
    <n v="2165411"/>
    <m/>
  </r>
  <r>
    <x v="1"/>
    <x v="2"/>
    <x v="1"/>
    <x v="11"/>
    <n v="250"/>
    <n v="1328876"/>
    <d v="2001-06-01T11:56:1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STEPHENA"/>
    <s v="CDORLAN"/>
    <s v="ST-ECAR"/>
    <x v="7"/>
    <x v="7"/>
    <n v="629800.1"/>
    <d v="2001-06-11T21:00:00"/>
  </r>
  <r>
    <x v="0"/>
    <x v="0"/>
    <x v="0"/>
    <x v="0"/>
    <n v="5"/>
    <n v="1328877"/>
    <d v="2001-06-01T11:56:17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PAULDODGE"/>
    <s v="BMARCHAN"/>
    <s v="Enron Metals Trading System"/>
    <x v="0"/>
    <x v="0"/>
    <n v="2165409"/>
    <m/>
  </r>
  <r>
    <x v="0"/>
    <x v="1"/>
    <x v="1"/>
    <x v="5"/>
    <n v="145000"/>
    <n v="1328878"/>
    <d v="2001-06-01T11:56:19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stharper"/>
    <s v="MCOWAN"/>
    <s v="EC-IM Canada West"/>
    <x v="8"/>
    <x v="8"/>
    <n v="825980"/>
    <d v="2001-06-02T21:00:00"/>
  </r>
  <r>
    <x v="1"/>
    <x v="1"/>
    <x v="0"/>
    <x v="1"/>
    <n v="465000"/>
    <n v="1328880"/>
    <d v="2001-06-01T11:56:45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649999999999999"/>
    <s v="steven12"/>
    <s v="JARNOLD"/>
    <s v="NG-Price"/>
    <x v="1"/>
    <x v="1"/>
    <s v="VE0421.1"/>
    <d v="2001-07-01T21:00:00"/>
  </r>
  <r>
    <x v="1"/>
    <x v="1"/>
    <x v="0"/>
    <x v="25"/>
    <n v="615000"/>
    <n v="1328881"/>
    <d v="2001-06-01T11:56:47"/>
    <s v="Virginia Power Energy Marketing, Inc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OHNNYMAC"/>
    <s v="JARNOLD"/>
    <s v="NG-Price"/>
    <x v="1"/>
    <x v="1"/>
    <s v="VE0420.1"/>
    <d v="2001-07-01T00:00:00"/>
  </r>
  <r>
    <x v="0"/>
    <x v="1"/>
    <x v="1"/>
    <x v="5"/>
    <n v="145000"/>
    <n v="1328882"/>
    <d v="2001-06-01T11:56:48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"/>
    <s v="stharper"/>
    <s v="MCOWAN"/>
    <s v="EC-IM Canada West"/>
    <x v="8"/>
    <x v="8"/>
    <n v="825981"/>
    <d v="2001-06-02T21:00:00"/>
  </r>
  <r>
    <x v="1"/>
    <x v="1"/>
    <x v="0"/>
    <x v="1"/>
    <n v="620000"/>
    <n v="1328883"/>
    <d v="2001-06-01T11:57:14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24.1"/>
    <d v="2001-07-01T21:00:00"/>
  </r>
  <r>
    <x v="0"/>
    <x v="1"/>
    <x v="1"/>
    <x v="24"/>
    <n v="15000"/>
    <n v="1328884"/>
    <d v="2001-06-01T11:58:24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300000000000004"/>
    <s v="ADM68959"/>
    <s v="RWATT"/>
    <s v="EC-IM Canada West"/>
    <x v="8"/>
    <x v="8"/>
    <n v="825983"/>
    <d v="2001-06-01T21:00:00"/>
  </r>
  <r>
    <x v="1"/>
    <x v="4"/>
    <x v="0"/>
    <x v="0"/>
    <n v="50000"/>
    <n v="1328885"/>
    <d v="2001-06-01T11:59:16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4"/>
    <s v="kwgeiger"/>
    <s v="GWHALLE"/>
    <s v="WTI-GW-NXC1"/>
    <x v="5"/>
    <x v="1"/>
    <n v="111993"/>
    <d v="2001-07-01T00:00:00"/>
  </r>
  <r>
    <x v="1"/>
    <x v="2"/>
    <x v="1"/>
    <x v="19"/>
    <n v="200"/>
    <n v="1328886"/>
    <d v="2001-06-01T11:59:44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DaveWilson"/>
    <s v="CDORLAN"/>
    <s v="ST-ECAR"/>
    <x v="7"/>
    <x v="7"/>
    <n v="629801.1"/>
    <d v="2001-06-05T21:00:00"/>
  </r>
  <r>
    <x v="1"/>
    <x v="1"/>
    <x v="0"/>
    <x v="1"/>
    <n v="620000"/>
    <n v="1328888"/>
    <d v="2001-06-01T12:00:2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shawnmaz"/>
    <s v="JARNOLD"/>
    <s v="NG-Price"/>
    <x v="1"/>
    <x v="1"/>
    <s v="VE0432.1"/>
    <d v="2001-07-01T21:00:00"/>
  </r>
  <r>
    <x v="0"/>
    <x v="0"/>
    <x v="0"/>
    <x v="0"/>
    <n v="11"/>
    <n v="1328889"/>
    <d v="2001-06-01T12:00:33"/>
    <s v="Sogemin Metals Ltd."/>
    <x v="0"/>
    <x v="0"/>
    <x v="0"/>
    <x v="0"/>
    <s v="Lead LME Registered Contract"/>
    <s v="Lead LME Reg.    Contract                3 Month         USD/mt-L"/>
    <n v="11"/>
    <m/>
    <x v="0"/>
    <x v="0"/>
    <x v="0"/>
    <n v="459"/>
    <s v="TRD01018"/>
    <s v="JGORDON1"/>
    <s v="Enron Metals Trading System"/>
    <x v="0"/>
    <x v="0"/>
    <n v="2165407"/>
    <m/>
  </r>
  <r>
    <x v="1"/>
    <x v="4"/>
    <x v="0"/>
    <x v="0"/>
    <n v="50000"/>
    <n v="1328890"/>
    <d v="2001-06-01T12:00:5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96"/>
    <d v="2001-07-01T00:00:00"/>
  </r>
  <r>
    <x v="1"/>
    <x v="1"/>
    <x v="0"/>
    <x v="20"/>
    <n v="260000"/>
    <n v="1328895"/>
    <d v="2001-06-01T12:01:48"/>
    <s v="Louis Dreyfus Corporation"/>
    <x v="0"/>
    <x v="0"/>
    <x v="0"/>
    <x v="1"/>
    <s v="US Gas Fin Swap"/>
    <s v="US Gas Daily     HHub                    05-30Jun01      USD/MM"/>
    <m/>
    <n v="10000"/>
    <x v="0"/>
    <x v="1"/>
    <x v="0"/>
    <n v="3.86"/>
    <s v="CLIFFWALD"/>
    <s v="PKEAVEY"/>
    <s v="G-DAILY-EST"/>
    <x v="1"/>
    <x v="1"/>
    <s v="VE0434.1"/>
    <d v="2001-06-05T21:00:00"/>
  </r>
  <r>
    <x v="1"/>
    <x v="4"/>
    <x v="0"/>
    <x v="0"/>
    <n v="50000"/>
    <n v="1328896"/>
    <d v="2001-06-01T12:0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rsrsrsrs"/>
    <s v="GWHALLE"/>
    <s v="WTI-GW-NXC2"/>
    <x v="5"/>
    <x v="1"/>
    <n v="111997"/>
    <d v="2001-07-01T00:00:00"/>
  </r>
  <r>
    <x v="1"/>
    <x v="4"/>
    <x v="0"/>
    <x v="0"/>
    <n v="50000"/>
    <n v="1328898"/>
    <d v="2001-06-01T12:01:55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"/>
    <s v="kwgeiger"/>
    <s v="GWHALLE"/>
    <s v="WTI-GW-NXC1"/>
    <x v="5"/>
    <x v="1"/>
    <n v="111998"/>
    <d v="2001-07-01T00:00:00"/>
  </r>
  <r>
    <x v="1"/>
    <x v="1"/>
    <x v="0"/>
    <x v="1"/>
    <n v="620000"/>
    <n v="1328901"/>
    <d v="2001-06-01T12:02:01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50000000000001"/>
    <s v="jh1825ps"/>
    <s v="JARNOLD"/>
    <s v="NG-Price"/>
    <x v="1"/>
    <x v="1"/>
    <s v="VE0436.1"/>
    <d v="2001-07-01T21:00:00"/>
  </r>
  <r>
    <x v="1"/>
    <x v="4"/>
    <x v="0"/>
    <x v="0"/>
    <n v="25000"/>
    <n v="1328905"/>
    <d v="2001-06-01T12:02:58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08"/>
    <s v="MICGUIDO"/>
    <s v="GWHALLE"/>
    <s v="WTI-GW-NXC2"/>
    <x v="5"/>
    <x v="1"/>
    <n v="111999"/>
    <d v="2001-07-01T00:00:00"/>
  </r>
  <r>
    <x v="0"/>
    <x v="0"/>
    <x v="0"/>
    <x v="0"/>
    <n v="15"/>
    <n v="1328906"/>
    <d v="2001-06-01T12:03:02"/>
    <s v="Societe Generale"/>
    <x v="0"/>
    <x v="0"/>
    <x v="0"/>
    <x v="0"/>
    <s v="Copper LME Registered Contract"/>
    <s v="Cu LME Reg.      Contract                3 Month         USD/mt-L"/>
    <n v="15"/>
    <m/>
    <x v="0"/>
    <x v="0"/>
    <x v="0"/>
    <n v="1668"/>
    <s v="FBEUZELIN"/>
    <s v="BMARCHAN"/>
    <s v="Enron Metals Trading System"/>
    <x v="0"/>
    <x v="0"/>
    <n v="2165405"/>
    <m/>
  </r>
  <r>
    <x v="1"/>
    <x v="4"/>
    <x v="0"/>
    <x v="0"/>
    <n v="5000"/>
    <n v="1328907"/>
    <d v="2001-06-01T12:03:08"/>
    <s v="Hess Energy Trading Company LLC"/>
    <x v="0"/>
    <x v="0"/>
    <x v="0"/>
    <x v="4"/>
    <s v="US Crude WTI Fin Swap "/>
    <s v="US WTI Swap      Nymex PEN               Jul01           USD/bl/m"/>
    <n v="5000"/>
    <m/>
    <x v="0"/>
    <x v="8"/>
    <x v="0"/>
    <n v="28.08"/>
    <s v="MICGUIDO"/>
    <s v="GWHALLE"/>
    <s v="WTI-GW-NXC2"/>
    <x v="5"/>
    <x v="1"/>
    <n v="112000"/>
    <d v="2001-07-01T00:00:00"/>
  </r>
  <r>
    <x v="1"/>
    <x v="1"/>
    <x v="0"/>
    <x v="1"/>
    <n v="310000"/>
    <n v="1328909"/>
    <d v="2001-06-01T12:03:1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29"/>
    <s v="JARNOLD"/>
    <s v="NG-Price"/>
    <x v="1"/>
    <x v="1"/>
    <s v="VE0441.1"/>
    <d v="2001-07-01T21:00:00"/>
  </r>
  <r>
    <x v="1"/>
    <x v="2"/>
    <x v="1"/>
    <x v="23"/>
    <n v="3100"/>
    <n v="1328911"/>
    <d v="2001-06-01T12:03:41"/>
    <s v="BP Energy Company"/>
    <x v="0"/>
    <x v="0"/>
    <x v="0"/>
    <x v="2"/>
    <s v="US East Power Phy Fwd Firm Unplan B"/>
    <s v="US Pwr Phy Unp B ERCOT Peak              Jul-Aug01       USD/MWh"/>
    <m/>
    <n v="50"/>
    <x v="0"/>
    <x v="2"/>
    <x v="0"/>
    <n v="61.5"/>
    <s v="Amlingst"/>
    <s v="DSMITH3"/>
    <s v="LT-ERCOT"/>
    <x v="7"/>
    <x v="7"/>
    <n v="629811.1"/>
    <d v="2001-07-01T00:00:00"/>
  </r>
  <r>
    <x v="1"/>
    <x v="4"/>
    <x v="0"/>
    <x v="0"/>
    <n v="50000"/>
    <n v="1328912"/>
    <d v="2001-06-01T12:03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JTREADWAY"/>
    <s v="GWHALLE"/>
    <s v="WTI-GW-NXC2"/>
    <x v="5"/>
    <x v="1"/>
    <n v="112003"/>
    <d v="2001-07-01T00:00:00"/>
  </r>
  <r>
    <x v="1"/>
    <x v="1"/>
    <x v="0"/>
    <x v="1"/>
    <n v="310000"/>
    <n v="1328913"/>
    <d v="2001-06-01T12:03:52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NedCosman"/>
    <s v="JARNOLD"/>
    <s v="NG-Price"/>
    <x v="1"/>
    <x v="1"/>
    <s v="VE0445.1"/>
    <d v="2001-07-01T21:00:00"/>
  </r>
  <r>
    <x v="1"/>
    <x v="2"/>
    <x v="1"/>
    <x v="8"/>
    <n v="4600"/>
    <n v="1328914"/>
    <d v="2001-06-01T12:03:56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5"/>
    <s v="JAYMUNSIE"/>
    <s v="DDAVIS"/>
    <s v="LT-New England"/>
    <x v="7"/>
    <x v="7"/>
    <n v="629813.1"/>
    <d v="2001-10-01T17:11:00"/>
  </r>
  <r>
    <x v="1"/>
    <x v="2"/>
    <x v="1"/>
    <x v="7"/>
    <n v="1500"/>
    <n v="1328916"/>
    <d v="2001-06-01T12:04:04"/>
    <s v="Aquila Energy Marketing Corporation"/>
    <x v="0"/>
    <x v="0"/>
    <x v="0"/>
    <x v="2"/>
    <s v="US East Power Phy Fwd Firm"/>
    <s v="US Pwr Phy Firm  NEPOOL Peak             Sep01           USD/MWh"/>
    <m/>
    <n v="50"/>
    <x v="0"/>
    <x v="2"/>
    <x v="0"/>
    <n v="50.5"/>
    <s v="JOELWOOD"/>
    <s v="DDAVIS"/>
    <s v="LT-New England"/>
    <x v="7"/>
    <x v="7"/>
    <n v="629814.1"/>
    <d v="2001-09-01T17:11:00"/>
  </r>
  <r>
    <x v="1"/>
    <x v="1"/>
    <x v="0"/>
    <x v="25"/>
    <n v="615000"/>
    <n v="1328918"/>
    <d v="2001-06-01T12:04:06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JEFFFOX1"/>
    <s v="JARNOLD"/>
    <s v="NG-Price"/>
    <x v="1"/>
    <x v="1"/>
    <s v="VE0449.1"/>
    <d v="2001-07-01T00:00:00"/>
  </r>
  <r>
    <x v="0"/>
    <x v="1"/>
    <x v="1"/>
    <x v="24"/>
    <n v="15000"/>
    <n v="1328922"/>
    <d v="2001-06-01T12:04:1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49999999999996"/>
    <s v="ADM84845"/>
    <s v="RWATT"/>
    <s v="EC-IM Canada West"/>
    <x v="8"/>
    <x v="8"/>
    <n v="825986"/>
    <d v="2001-06-01T21:00:00"/>
  </r>
  <r>
    <x v="0"/>
    <x v="1"/>
    <x v="1"/>
    <x v="24"/>
    <n v="15000"/>
    <n v="1328923"/>
    <d v="2001-06-01T12:04:2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ADM84845"/>
    <s v="RWATT"/>
    <s v="EC-IM Canada West"/>
    <x v="8"/>
    <x v="8"/>
    <n v="825987"/>
    <d v="2001-06-01T21:00:00"/>
  </r>
  <r>
    <x v="1"/>
    <x v="1"/>
    <x v="0"/>
    <x v="1"/>
    <n v="155000"/>
    <n v="1328924"/>
    <d v="2001-06-01T12:04:24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7"/>
    <s v="shanelee"/>
    <s v="JARNOLD"/>
    <s v="NG-Price"/>
    <x v="1"/>
    <x v="1"/>
    <s v="VE0451.1"/>
    <d v="2001-07-01T21:00:00"/>
  </r>
  <r>
    <x v="0"/>
    <x v="1"/>
    <x v="1"/>
    <x v="24"/>
    <n v="15000"/>
    <n v="1328925"/>
    <d v="2001-06-01T12:04:29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88"/>
    <d v="2001-06-01T21:00:00"/>
  </r>
  <r>
    <x v="0"/>
    <x v="1"/>
    <x v="1"/>
    <x v="24"/>
    <n v="15000"/>
    <n v="1328928"/>
    <d v="2001-06-01T12:04:43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ADM84845"/>
    <s v="RWATT"/>
    <s v="EC-IM Canada West"/>
    <x v="8"/>
    <x v="8"/>
    <n v="825989"/>
    <d v="2001-06-01T21:00:00"/>
  </r>
  <r>
    <x v="1"/>
    <x v="4"/>
    <x v="0"/>
    <x v="0"/>
    <n v="50000"/>
    <n v="1328927"/>
    <d v="2001-06-01T12:04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5"/>
    <d v="2001-07-01T00:00:00"/>
  </r>
  <r>
    <x v="1"/>
    <x v="1"/>
    <x v="0"/>
    <x v="1"/>
    <n v="155000"/>
    <n v="1328929"/>
    <d v="2001-06-01T12:04:45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7"/>
    <s v="BRROWE01"/>
    <s v="JARNOLD"/>
    <s v="NG-Price"/>
    <x v="1"/>
    <x v="1"/>
    <s v="VE0453.1"/>
    <d v="2001-07-01T21:00:00"/>
  </r>
  <r>
    <x v="1"/>
    <x v="1"/>
    <x v="0"/>
    <x v="1"/>
    <n v="310000"/>
    <n v="1328930"/>
    <d v="2001-06-01T12:04:55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97"/>
    <s v="kamelcan"/>
    <s v="JARNOLD"/>
    <s v="NG-Price"/>
    <x v="1"/>
    <x v="1"/>
    <s v="VE0455.1"/>
    <d v="2001-07-01T21:00:00"/>
  </r>
  <r>
    <x v="1"/>
    <x v="4"/>
    <x v="0"/>
    <x v="0"/>
    <n v="50000"/>
    <n v="1328932"/>
    <d v="2001-06-01T12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7"/>
    <d v="2001-07-01T00:00:00"/>
  </r>
  <r>
    <x v="1"/>
    <x v="4"/>
    <x v="0"/>
    <x v="0"/>
    <n v="50000"/>
    <n v="1328935"/>
    <d v="2001-06-01T12:05:2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JTREADWAY"/>
    <s v="GWHALLE"/>
    <s v="WTI-GW-NXC2"/>
    <x v="5"/>
    <x v="1"/>
    <n v="112010"/>
    <d v="2001-07-01T00:00:00"/>
  </r>
  <r>
    <x v="1"/>
    <x v="1"/>
    <x v="0"/>
    <x v="25"/>
    <n v="615000"/>
    <n v="1328937"/>
    <d v="2001-06-01T12:06:4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EFFFOX1"/>
    <s v="JARNOLD"/>
    <s v="NG-Price"/>
    <x v="1"/>
    <x v="1"/>
    <s v="VE0461.1"/>
    <d v="2001-07-01T00:00:00"/>
  </r>
  <r>
    <x v="1"/>
    <x v="4"/>
    <x v="0"/>
    <x v="28"/>
    <n v="120000"/>
    <n v="1328938"/>
    <d v="2001-06-01T12:06:53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58"/>
    <s v="amitgupta"/>
    <s v="RFULLER"/>
    <s v="Oil - Price"/>
    <x v="5"/>
    <x v="1"/>
    <n v="112012"/>
    <d v="2002-01-01T00:00:00"/>
  </r>
  <r>
    <x v="0"/>
    <x v="2"/>
    <x v="0"/>
    <x v="1"/>
    <n v="775"/>
    <n v="1328940"/>
    <d v="2001-06-01T12:07:06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28.1"/>
    <d v="2001-07-01T21:00:00"/>
  </r>
  <r>
    <x v="0"/>
    <x v="1"/>
    <x v="1"/>
    <x v="24"/>
    <n v="15000"/>
    <n v="1328941"/>
    <d v="2001-06-01T12:07:1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"/>
    <s v="tsamaska"/>
    <s v="RWATT"/>
    <s v="EC-IM Canada West"/>
    <x v="8"/>
    <x v="8"/>
    <n v="825990"/>
    <d v="2001-06-01T21:00:00"/>
  </r>
  <r>
    <x v="1"/>
    <x v="2"/>
    <x v="1"/>
    <x v="23"/>
    <n v="3100"/>
    <n v="1328942"/>
    <d v="2001-06-01T12:07:21"/>
    <s v="Mirant Americas Energy Marketing, L.P."/>
    <x v="0"/>
    <x v="0"/>
    <x v="0"/>
    <x v="2"/>
    <s v="US East Power Phy Fwd Firm"/>
    <s v="US Pwr Phy Firm  Cinergy OffPk           Jul-Aug01       USD/MWh"/>
    <n v="50"/>
    <m/>
    <x v="0"/>
    <x v="2"/>
    <x v="0"/>
    <n v="23"/>
    <s v="ericmooney"/>
    <s v="FSTURM"/>
    <s v="EPMI-Midwest"/>
    <x v="7"/>
    <x v="7"/>
    <n v="629829.1"/>
    <d v="2001-07-01T21:00:00"/>
  </r>
  <r>
    <x v="0"/>
    <x v="1"/>
    <x v="1"/>
    <x v="24"/>
    <n v="15000"/>
    <n v="1328944"/>
    <d v="2001-06-01T12:07:44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91"/>
    <d v="2001-06-01T21:00:00"/>
  </r>
  <r>
    <x v="1"/>
    <x v="4"/>
    <x v="0"/>
    <x v="0"/>
    <n v="50000"/>
    <n v="1328946"/>
    <d v="2001-06-01T12:08:1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MICGUIDO"/>
    <s v="GWHALLE"/>
    <s v="WTI-GW-NXC2"/>
    <x v="5"/>
    <x v="1"/>
    <n v="112014"/>
    <d v="2001-07-01T00:00:00"/>
  </r>
  <r>
    <x v="0"/>
    <x v="0"/>
    <x v="0"/>
    <x v="0"/>
    <n v="10"/>
    <n v="1328947"/>
    <d v="2001-06-01T12:08:46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FBEUZELIN"/>
    <s v="JGORDON1"/>
    <s v="Enron Metals Trading System"/>
    <x v="0"/>
    <x v="0"/>
    <n v="2165403"/>
    <m/>
  </r>
  <r>
    <x v="0"/>
    <x v="0"/>
    <x v="0"/>
    <x v="0"/>
    <n v="1"/>
    <n v="1328949"/>
    <d v="2001-06-01T12:09:15"/>
    <s v="ED &amp; F Man International Limited"/>
    <x v="0"/>
    <x v="0"/>
    <x v="0"/>
    <x v="0"/>
    <s v="Zinc LME Registered Contract"/>
    <s v="Zinc LME Reg.    Contract                20Jun01         USD/mt-L"/>
    <n v="1"/>
    <m/>
    <x v="0"/>
    <x v="0"/>
    <x v="0"/>
    <n v="914.5"/>
    <s v="johngrosso"/>
    <s v="ATURNER"/>
    <s v="Enron Metals Trading System"/>
    <x v="0"/>
    <x v="0"/>
    <n v="2165401"/>
    <d v="2001-06-20T21:00:00"/>
  </r>
  <r>
    <x v="1"/>
    <x v="4"/>
    <x v="0"/>
    <x v="0"/>
    <n v="50000"/>
    <n v="1328951"/>
    <d v="2001-06-01T12:09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DOMESTIC"/>
    <s v="GWHALLE"/>
    <s v="WTI-GW-NXC2"/>
    <x v="5"/>
    <x v="1"/>
    <n v="112015"/>
    <d v="2001-07-01T00:00:00"/>
  </r>
  <r>
    <x v="0"/>
    <x v="0"/>
    <x v="0"/>
    <x v="0"/>
    <n v="1"/>
    <n v="1328952"/>
    <d v="2001-06-01T12:09:27"/>
    <s v="ED &amp; F Man International Limited"/>
    <x v="0"/>
    <x v="0"/>
    <x v="0"/>
    <x v="0"/>
    <s v="Zinc LME Registered Contract"/>
    <s v="Zinc LME Reg.    Contract                18Jul01         USD/mt-L"/>
    <m/>
    <n v="1"/>
    <x v="0"/>
    <x v="0"/>
    <x v="0"/>
    <n v="925"/>
    <s v="johngrosso"/>
    <s v="ATURNER"/>
    <s v="Enron Metals Trading System"/>
    <x v="0"/>
    <x v="0"/>
    <n v="2165399"/>
    <d v="2001-07-18T21:00:00"/>
  </r>
  <r>
    <x v="1"/>
    <x v="1"/>
    <x v="0"/>
    <x v="1"/>
    <n v="620000"/>
    <n v="1328953"/>
    <d v="2001-06-01T12:10:02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69.1"/>
    <d v="2001-07-01T21:00:00"/>
  </r>
  <r>
    <x v="0"/>
    <x v="0"/>
    <x v="0"/>
    <x v="0"/>
    <n v="10"/>
    <n v="1328957"/>
    <d v="2001-06-01T12:11:23"/>
    <s v="Chase Manhatt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greenben"/>
    <s v="JGORDON1"/>
    <s v="Enron Metals Trading System"/>
    <x v="0"/>
    <x v="0"/>
    <n v="2165397"/>
    <m/>
  </r>
  <r>
    <x v="1"/>
    <x v="4"/>
    <x v="0"/>
    <x v="0"/>
    <n v="50000"/>
    <n v="1328958"/>
    <d v="2001-06-01T12:11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5"/>
    <x v="1"/>
    <n v="112016"/>
    <d v="2001-07-01T00:00:00"/>
  </r>
  <r>
    <x v="1"/>
    <x v="4"/>
    <x v="0"/>
    <x v="0"/>
    <n v="50000"/>
    <n v="1328960"/>
    <d v="2001-06-01T12:12:3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18"/>
    <d v="2001-07-01T00:00:00"/>
  </r>
  <r>
    <x v="1"/>
    <x v="1"/>
    <x v="0"/>
    <x v="15"/>
    <n v="1825000"/>
    <n v="1328961"/>
    <d v="2001-06-01T12:13:10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75.1"/>
    <d v="2002-01-01T21:00:00"/>
  </r>
  <r>
    <x v="1"/>
    <x v="1"/>
    <x v="0"/>
    <x v="1"/>
    <n v="77500"/>
    <n v="1328962"/>
    <d v="2001-06-01T12:13:22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477.1"/>
    <d v="2001-07-01T21:00:00"/>
  </r>
  <r>
    <x v="1"/>
    <x v="3"/>
    <x v="0"/>
    <x v="24"/>
    <n v="150000"/>
    <n v="1328963"/>
    <d v="2001-06-01T12:13:23"/>
    <s v="Morgan Stanley Capital Group, Inc."/>
    <x v="0"/>
    <x v="0"/>
    <x v="0"/>
    <x v="3"/>
    <s v="US HeatingOil2 Fin Spread"/>
    <s v="US HeatOil2 Swap NYMEX HO CrkSpd         Q4 2001         USD/bl/m"/>
    <n v="50000"/>
    <m/>
    <x v="0"/>
    <x v="8"/>
    <x v="0"/>
    <n v="6.03"/>
    <s v="richseto"/>
    <s v="LMENA"/>
    <s v="HO"/>
    <x v="1"/>
    <x v="1"/>
    <s v="VE0476.1"/>
    <d v="2001-10-01T00:00:00"/>
  </r>
  <r>
    <x v="1"/>
    <x v="1"/>
    <x v="0"/>
    <x v="1"/>
    <n v="542500"/>
    <n v="1328964"/>
    <d v="2001-06-01T12:13:30"/>
    <s v="Aquila Risk Management Corporation"/>
    <x v="0"/>
    <x v="0"/>
    <x v="0"/>
    <x v="1"/>
    <s v="US Gas Fin Swap"/>
    <s v="US Gas Swap      Nymex                   Jul01           USD/MM"/>
    <n v="17500"/>
    <m/>
    <x v="0"/>
    <x v="1"/>
    <x v="0"/>
    <n v="3.9649999999999999"/>
    <s v="AQUILA1002"/>
    <s v="JARNOLD"/>
    <s v="NG-Price"/>
    <x v="1"/>
    <x v="1"/>
    <s v="VE0478.1"/>
    <d v="2001-07-01T21:00:00"/>
  </r>
  <r>
    <x v="1"/>
    <x v="1"/>
    <x v="0"/>
    <x v="26"/>
    <n v="755000"/>
    <n v="1328965"/>
    <d v="2001-06-01T12:13:41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79.1"/>
    <d v="2001-11-01T00:00:00"/>
  </r>
  <r>
    <x v="1"/>
    <x v="1"/>
    <x v="0"/>
    <x v="15"/>
    <n v="1825000"/>
    <n v="1328966"/>
    <d v="2001-06-01T12:13:44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80.1"/>
    <d v="2002-01-01T21:00:00"/>
  </r>
  <r>
    <x v="1"/>
    <x v="4"/>
    <x v="0"/>
    <x v="0"/>
    <n v="50000"/>
    <n v="1328967"/>
    <d v="2001-06-01T12:13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DOMESTIC1"/>
    <s v="GWHALLE"/>
    <s v="WTI-GW-NXC2"/>
    <x v="5"/>
    <x v="1"/>
    <n v="112019"/>
    <d v="2001-07-01T00:00:00"/>
  </r>
  <r>
    <x v="1"/>
    <x v="1"/>
    <x v="0"/>
    <x v="1"/>
    <n v="155000"/>
    <n v="1328968"/>
    <d v="2001-06-01T12:13:49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7"/>
    <s v="ADM46266"/>
    <s v="JARNOLD"/>
    <s v="NG-Price"/>
    <x v="1"/>
    <x v="1"/>
    <s v="VE0481.1"/>
    <d v="2001-07-01T21:00:00"/>
  </r>
  <r>
    <x v="1"/>
    <x v="4"/>
    <x v="0"/>
    <x v="0"/>
    <n v="50000"/>
    <n v="1328969"/>
    <d v="2001-06-01T12:13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20"/>
    <d v="2001-07-01T00:00:00"/>
  </r>
  <r>
    <x v="0"/>
    <x v="1"/>
    <x v="1"/>
    <x v="25"/>
    <n v="615000"/>
    <n v="1328970"/>
    <d v="2001-06-01T12:14:12"/>
    <s v="Sempra Energy Trading Corp."/>
    <x v="0"/>
    <x v="0"/>
    <x v="0"/>
    <x v="1"/>
    <s v="CAN Gas Phy Index Firm West &gt;1Mo&lt;1Yr"/>
    <s v="CAN Gas PhyIndex NIT Monthly             Jul-Oct01       CAD/GJ"/>
    <m/>
    <n v="5000"/>
    <x v="0"/>
    <x v="16"/>
    <x v="4"/>
    <n v="2.5000000000000001E-3"/>
    <s v="MSIECKHAUS"/>
    <s v="JMCKAY"/>
    <s v="EC-IM Canada West"/>
    <x v="8"/>
    <x v="8"/>
    <s v="VE0484.1 / 825995"/>
    <d v="2001-07-01T00:00:00"/>
  </r>
  <r>
    <x v="0"/>
    <x v="0"/>
    <x v="0"/>
    <x v="0"/>
    <n v="3"/>
    <n v="1328976"/>
    <d v="2001-06-01T12:14:30"/>
    <s v="Triland Metals Limited"/>
    <x v="0"/>
    <x v="0"/>
    <x v="0"/>
    <x v="0"/>
    <s v="Zinc LME Registered Contract"/>
    <s v="Zinc LME Reg.    Contract                3 Month         USD/mt-L"/>
    <n v="3"/>
    <m/>
    <x v="0"/>
    <x v="0"/>
    <x v="0"/>
    <n v="931"/>
    <s v="ADM06610"/>
    <s v="ATURNER"/>
    <s v="Enron Metals Trading System"/>
    <x v="0"/>
    <x v="0"/>
    <n v="2165395"/>
    <m/>
  </r>
  <r>
    <x v="1"/>
    <x v="1"/>
    <x v="0"/>
    <x v="1"/>
    <n v="77500"/>
    <n v="1328978"/>
    <d v="2001-06-01T12:14:33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87.1"/>
    <d v="2001-07-01T21:00:00"/>
  </r>
  <r>
    <x v="1"/>
    <x v="4"/>
    <x v="0"/>
    <x v="0"/>
    <n v="50000"/>
    <n v="1328977"/>
    <d v="2001-06-01T12:14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3"/>
    <d v="2001-07-01T00:00:00"/>
  </r>
  <r>
    <x v="0"/>
    <x v="2"/>
    <x v="0"/>
    <x v="1"/>
    <n v="775"/>
    <n v="1328983"/>
    <d v="2001-06-01T12:14:52"/>
    <s v="TransAlta Energy Marketing Corp."/>
    <x v="0"/>
    <x v="0"/>
    <x v="0"/>
    <x v="2"/>
    <s v="CAN Power Fin Swap"/>
    <s v="CAN Pwr Swap     PPoA Flat               Jul01           CAD/MWh"/>
    <n v="25"/>
    <m/>
    <x v="0"/>
    <x v="18"/>
    <x v="4"/>
    <n v="76"/>
    <s v="christemp"/>
    <s v="JZUFFER"/>
    <s v="HEDGECDN"/>
    <x v="7"/>
    <x v="8"/>
    <n v="629841.1"/>
    <d v="2001-07-01T21:00:00"/>
  </r>
  <r>
    <x v="1"/>
    <x v="2"/>
    <x v="1"/>
    <x v="15"/>
    <n v="18250"/>
    <n v="1328984"/>
    <d v="2001-06-01T12:15:06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5"/>
    <s v="jheinecke1"/>
    <s v="KPRESTO"/>
    <s v="LT-SERC"/>
    <x v="7"/>
    <x v="7"/>
    <n v="629842.1"/>
    <d v="2003-01-01T21:00:00"/>
  </r>
  <r>
    <x v="1"/>
    <x v="1"/>
    <x v="0"/>
    <x v="26"/>
    <n v="755000"/>
    <n v="1328985"/>
    <d v="2001-06-01T12:15:24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92.1"/>
    <d v="2001-11-01T00:00:00"/>
  </r>
  <r>
    <x v="1"/>
    <x v="1"/>
    <x v="0"/>
    <x v="1"/>
    <n v="77500"/>
    <n v="1328987"/>
    <d v="2001-06-01T12:15:55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93.1"/>
    <d v="2001-07-01T21:00:00"/>
  </r>
  <r>
    <x v="1"/>
    <x v="1"/>
    <x v="0"/>
    <x v="15"/>
    <n v="1825000"/>
    <n v="1328989"/>
    <d v="2001-06-01T12:16:02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QUILA1004"/>
    <s v="JARNOLD"/>
    <s v="NG-Price"/>
    <x v="1"/>
    <x v="1"/>
    <s v="VE0494.1"/>
    <d v="2002-01-01T21:00:00"/>
  </r>
  <r>
    <x v="1"/>
    <x v="1"/>
    <x v="0"/>
    <x v="26"/>
    <n v="377500"/>
    <n v="1328991"/>
    <d v="2001-06-01T12:16:44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7"/>
    <s v="SHIMAITIS"/>
    <s v="JARNOLD"/>
    <s v="NG-Price"/>
    <x v="1"/>
    <x v="1"/>
    <s v="VE0496.1"/>
    <d v="2001-11-01T00:00:00"/>
  </r>
  <r>
    <x v="0"/>
    <x v="2"/>
    <x v="0"/>
    <x v="1"/>
    <n v="775"/>
    <n v="1328992"/>
    <d v="2001-06-01T12:17:15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44.1"/>
    <d v="2001-07-01T21:00:00"/>
  </r>
  <r>
    <x v="1"/>
    <x v="1"/>
    <x v="0"/>
    <x v="25"/>
    <n v="307500"/>
    <n v="1328993"/>
    <d v="2001-06-01T12:17:19"/>
    <s v="Sempra Energy Trading Corp."/>
    <x v="0"/>
    <x v="0"/>
    <x v="0"/>
    <x v="1"/>
    <s v="US Gas Fin Swap"/>
    <s v="US Gas Swap      Nymex                   Jul-Oct01       USD/MM"/>
    <m/>
    <n v="2500"/>
    <x v="0"/>
    <x v="1"/>
    <x v="0"/>
    <n v="4.0549999999999997"/>
    <s v="jh1825ps"/>
    <s v="JARNOLD"/>
    <s v="NG-Price"/>
    <x v="1"/>
    <x v="1"/>
    <s v="VE0497.1"/>
    <d v="2001-07-01T00:00:00"/>
  </r>
  <r>
    <x v="1"/>
    <x v="2"/>
    <x v="1"/>
    <x v="20"/>
    <n v="650"/>
    <n v="1328994"/>
    <d v="2001-06-01T12:17:29"/>
    <s v="Mirant Americas Energy Marketing, L.P."/>
    <x v="0"/>
    <x v="0"/>
    <x v="0"/>
    <x v="2"/>
    <s v="US West Power Phy Fwd Firm"/>
    <s v="US Pwr Phy Firm  PALVE OffPk             05-30Jun01      USD/MWh"/>
    <n v="25"/>
    <m/>
    <x v="0"/>
    <x v="2"/>
    <x v="0"/>
    <n v="60"/>
    <s v="jcl00001"/>
    <s v="MFISCHE2"/>
    <s v="ST-SW"/>
    <x v="7"/>
    <x v="7"/>
    <n v="629845.1"/>
    <d v="2001-06-05T21:00:00"/>
  </r>
  <r>
    <x v="1"/>
    <x v="4"/>
    <x v="0"/>
    <x v="0"/>
    <n v="50000"/>
    <n v="1328995"/>
    <d v="2001-06-01T12:17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5"/>
    <d v="2001-07-01T00:00:00"/>
  </r>
  <r>
    <x v="1"/>
    <x v="4"/>
    <x v="0"/>
    <x v="0"/>
    <n v="50000"/>
    <n v="1328996"/>
    <d v="2001-06-01T12:17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6"/>
    <d v="2001-07-01T00:00:00"/>
  </r>
  <r>
    <x v="1"/>
    <x v="4"/>
    <x v="0"/>
    <x v="0"/>
    <n v="50000"/>
    <n v="1328998"/>
    <d v="2001-06-01T12:1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8"/>
    <d v="2001-07-01T00:00:00"/>
  </r>
  <r>
    <x v="1"/>
    <x v="1"/>
    <x v="0"/>
    <x v="25"/>
    <n v="615000"/>
    <n v="1329002"/>
    <d v="2001-06-01T12:19:47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h1825ps"/>
    <s v="JARNOLD"/>
    <s v="NG-Price"/>
    <x v="1"/>
    <x v="1"/>
    <s v="VE0506.1"/>
    <d v="2001-07-01T00:00:00"/>
  </r>
  <r>
    <x v="1"/>
    <x v="4"/>
    <x v="0"/>
    <x v="0"/>
    <n v="50000"/>
    <n v="1329001"/>
    <d v="2001-06-01T12:19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29"/>
    <d v="2001-07-01T00:00:00"/>
  </r>
  <r>
    <x v="1"/>
    <x v="1"/>
    <x v="0"/>
    <x v="26"/>
    <n v="755000"/>
    <n v="1329003"/>
    <d v="2001-06-01T12:20:12"/>
    <s v="PSEG Energy Resources &amp; Trade LLC"/>
    <x v="0"/>
    <x v="0"/>
    <x v="0"/>
    <x v="1"/>
    <s v="US Gas Fin BasisSwap"/>
    <s v="US Gas Basis     Transco Z6 NY           Nov01-Mar02     USD/MM"/>
    <m/>
    <n v="5000"/>
    <x v="0"/>
    <x v="1"/>
    <x v="0"/>
    <n v="1.4"/>
    <s v="cschaffer"/>
    <s v="BMCKAY"/>
    <s v="FT-NY"/>
    <x v="1"/>
    <x v="1"/>
    <s v="VE0509.1"/>
    <d v="2001-11-01T00:00:00"/>
  </r>
  <r>
    <x v="1"/>
    <x v="4"/>
    <x v="0"/>
    <x v="0"/>
    <n v="50000"/>
    <n v="1329004"/>
    <d v="2001-06-01T12:21:54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JALTILIO"/>
    <s v="GWHALLE"/>
    <s v="WTI-GW-NXC2"/>
    <x v="5"/>
    <x v="1"/>
    <n v="112030"/>
    <d v="2001-07-01T00:00:00"/>
  </r>
  <r>
    <x v="1"/>
    <x v="4"/>
    <x v="0"/>
    <x v="0"/>
    <n v="50000"/>
    <n v="1329006"/>
    <d v="2001-06-01T12:22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31"/>
    <d v="2001-07-01T00:00:00"/>
  </r>
  <r>
    <x v="0"/>
    <x v="1"/>
    <x v="1"/>
    <x v="24"/>
    <n v="15000"/>
    <n v="1329008"/>
    <d v="2001-06-01T12:22:3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"/>
    <s v="craigwest"/>
    <s v="RWATT"/>
    <s v="EC-IM Canada West"/>
    <x v="8"/>
    <x v="8"/>
    <n v="825998"/>
    <d v="2001-06-01T21:00:00"/>
  </r>
  <r>
    <x v="0"/>
    <x v="0"/>
    <x v="0"/>
    <x v="0"/>
    <n v="20"/>
    <n v="1329009"/>
    <d v="2001-06-01T12:22:46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TRD01018"/>
    <s v="BMARCHAN"/>
    <s v="Enron Metals Trading System"/>
    <x v="0"/>
    <x v="0"/>
    <n v="2165393"/>
    <m/>
  </r>
  <r>
    <x v="1"/>
    <x v="1"/>
    <x v="0"/>
    <x v="1"/>
    <n v="310000"/>
    <n v="1329010"/>
    <d v="2001-06-01T12:22:5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04"/>
    <s v="JARNOLD"/>
    <s v="NG-Price"/>
    <x v="1"/>
    <x v="1"/>
    <s v="VE0518.1"/>
    <d v="2001-07-01T21:00:00"/>
  </r>
  <r>
    <x v="0"/>
    <x v="0"/>
    <x v="0"/>
    <x v="0"/>
    <n v="10"/>
    <n v="1329011"/>
    <d v="2001-06-01T12:23:28"/>
    <s v="Amalgamated Metal Trading Limited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atkinsjs"/>
    <s v="JGORDON1"/>
    <s v="Enron Metals Trading System"/>
    <x v="0"/>
    <x v="0"/>
    <n v="2165391"/>
    <m/>
  </r>
  <r>
    <x v="1"/>
    <x v="1"/>
    <x v="0"/>
    <x v="26"/>
    <n v="377500"/>
    <n v="1329012"/>
    <d v="2001-06-01T12:23:44"/>
    <s v="Axia Energy, LP"/>
    <x v="0"/>
    <x v="0"/>
    <x v="0"/>
    <x v="1"/>
    <s v="US Gas Fin Swap"/>
    <s v="US Gas Swap      Nymex                   Nov01-Mar02     USD/MM"/>
    <n v="2500"/>
    <m/>
    <x v="0"/>
    <x v="1"/>
    <x v="0"/>
    <n v="4.37"/>
    <s v="boneillb"/>
    <s v="JARNOLD"/>
    <s v="NG-Price"/>
    <x v="1"/>
    <x v="1"/>
    <s v="VE0520.1"/>
    <d v="2001-11-01T00:00:00"/>
  </r>
  <r>
    <x v="1"/>
    <x v="4"/>
    <x v="0"/>
    <x v="0"/>
    <n v="50000"/>
    <n v="1329013"/>
    <d v="2001-06-01T12:23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rsrsrsrs"/>
    <s v="GWHALLE"/>
    <s v="WTI-GW-NXC2"/>
    <x v="5"/>
    <x v="1"/>
    <n v="112032"/>
    <d v="2001-07-01T00:00:00"/>
  </r>
  <r>
    <x v="0"/>
    <x v="0"/>
    <x v="0"/>
    <x v="0"/>
    <n v="20"/>
    <n v="1329014"/>
    <d v="2001-06-01T12:23:54"/>
    <s v="Birch Metals Company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42262"/>
    <s v="BMARCHAN"/>
    <s v="Enron Metals Trading System"/>
    <x v="0"/>
    <x v="0"/>
    <n v="2165389"/>
    <m/>
  </r>
  <r>
    <x v="0"/>
    <x v="0"/>
    <x v="0"/>
    <x v="0"/>
    <n v="20"/>
    <n v="1329016"/>
    <d v="2001-06-01T12:24:2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387"/>
    <m/>
  </r>
  <r>
    <x v="0"/>
    <x v="0"/>
    <x v="0"/>
    <x v="0"/>
    <n v="20"/>
    <n v="1329017"/>
    <d v="2001-06-01T12:24:4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WHISKERS"/>
    <s v="BMARCHAN"/>
    <s v="Enron Metals Trading System"/>
    <x v="0"/>
    <x v="0"/>
    <n v="2165385"/>
    <m/>
  </r>
  <r>
    <x v="1"/>
    <x v="4"/>
    <x v="0"/>
    <x v="0"/>
    <n v="50000"/>
    <n v="1329018"/>
    <d v="2001-06-01T12:24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JTREADWAY"/>
    <s v="GWHALLE"/>
    <s v="WTI-GW-NXC2"/>
    <x v="5"/>
    <x v="1"/>
    <n v="112033"/>
    <d v="2001-07-01T00:00:00"/>
  </r>
  <r>
    <x v="0"/>
    <x v="0"/>
    <x v="0"/>
    <x v="0"/>
    <n v="15"/>
    <n v="1329019"/>
    <d v="2001-06-01T12:25:14"/>
    <s v="Birch Metals Company"/>
    <x v="0"/>
    <x v="0"/>
    <x v="0"/>
    <x v="0"/>
    <s v="Copper LME Registered Contract"/>
    <s v="Cu LME Reg.      Contract                3 Month         USD/mt-L"/>
    <n v="15"/>
    <m/>
    <x v="0"/>
    <x v="0"/>
    <x v="0"/>
    <n v="1667"/>
    <s v="ADM42262"/>
    <s v="BMARCHAN"/>
    <s v="Enron Metals Trading System"/>
    <x v="0"/>
    <x v="0"/>
    <n v="2165383"/>
    <m/>
  </r>
  <r>
    <x v="1"/>
    <x v="2"/>
    <x v="1"/>
    <x v="23"/>
    <n v="3100"/>
    <n v="1329020"/>
    <d v="2001-06-01T12:25:22"/>
    <s v="Williams Energy Marketing &amp; Trading Company"/>
    <x v="0"/>
    <x v="0"/>
    <x v="0"/>
    <x v="2"/>
    <s v="US East Power Phy Fwd Firm"/>
    <s v="US Pwr Phy Firm  SOCO Peak               Jul-Aug02       USD/MWh"/>
    <n v="50"/>
    <m/>
    <x v="0"/>
    <x v="2"/>
    <x v="0"/>
    <n v="77"/>
    <s v="jheinecke1"/>
    <s v="KPRESTO"/>
    <s v="LT-SERC"/>
    <x v="7"/>
    <x v="7"/>
    <n v="629849.1"/>
    <d v="2002-07-01T21:00:00"/>
  </r>
  <r>
    <x v="1"/>
    <x v="4"/>
    <x v="0"/>
    <x v="0"/>
    <n v="50000"/>
    <n v="1329021"/>
    <d v="2001-06-01T12:2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semprakuo"/>
    <s v="GWHALLE"/>
    <s v="WTI-GW-NXC2"/>
    <x v="5"/>
    <x v="1"/>
    <n v="112035"/>
    <d v="2001-07-01T00:00:00"/>
  </r>
  <r>
    <x v="1"/>
    <x v="1"/>
    <x v="0"/>
    <x v="1"/>
    <n v="155000"/>
    <n v="1329022"/>
    <d v="2001-06-01T12:26:00"/>
    <s v="ConAgra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MATTGRAVEL"/>
    <s v="KHOLST"/>
    <s v="FT-West"/>
    <x v="1"/>
    <x v="1"/>
    <s v="VE0529.1"/>
    <d v="2001-10-01T21:00:00"/>
  </r>
  <r>
    <x v="1"/>
    <x v="2"/>
    <x v="1"/>
    <x v="15"/>
    <n v="18250"/>
    <n v="1329026"/>
    <d v="2001-06-01T12:26:06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0.1"/>
    <d v="2003-01-01T17:03:00"/>
  </r>
  <r>
    <x v="1"/>
    <x v="1"/>
    <x v="0"/>
    <x v="25"/>
    <n v="615000"/>
    <n v="1329027"/>
    <d v="2001-06-01T12:26:15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DAVIDSET"/>
    <s v="JARNOLD"/>
    <s v="NG-Price"/>
    <x v="1"/>
    <x v="1"/>
    <s v="VE0531.1"/>
    <d v="2001-07-01T00:00:00"/>
  </r>
  <r>
    <x v="1"/>
    <x v="1"/>
    <x v="0"/>
    <x v="1"/>
    <n v="620000"/>
    <n v="1329029"/>
    <d v="2001-06-01T12:26:39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7"/>
    <s v="JPASTORE"/>
    <s v="JARNOLD"/>
    <s v="NG-Price"/>
    <x v="1"/>
    <x v="1"/>
    <s v="VE0533.1"/>
    <d v="2001-07-01T21:00:00"/>
  </r>
  <r>
    <x v="1"/>
    <x v="1"/>
    <x v="1"/>
    <x v="20"/>
    <n v="260000"/>
    <n v="1329028"/>
    <d v="2001-06-01T12:26:39"/>
    <s v="Western Gas Resources, Inc."/>
    <x v="0"/>
    <x v="0"/>
    <x v="0"/>
    <x v="1"/>
    <s v="US Gas Phy Fwd Firm &lt; or = 1Mo "/>
    <s v="US Gas Phy       PEPL Pool               05-30Jun01      USD/MM"/>
    <n v="10000"/>
    <m/>
    <x v="0"/>
    <x v="1"/>
    <x v="0"/>
    <n v="3.7"/>
    <s v="WILLIDEA"/>
    <s v="KSTEVEN"/>
    <s v="ENA-IM Mid Central South"/>
    <x v="8"/>
    <x v="1"/>
    <n v="825999"/>
    <d v="2001-06-05T21:00:00"/>
  </r>
  <r>
    <x v="1"/>
    <x v="2"/>
    <x v="1"/>
    <x v="7"/>
    <n v="1500"/>
    <n v="1329030"/>
    <d v="2001-06-01T12:26:41"/>
    <s v="Central Illinois Light Company"/>
    <x v="0"/>
    <x v="0"/>
    <x v="0"/>
    <x v="2"/>
    <s v="US East Power Phy Fwd Firm"/>
    <s v="US Pwr Phy Firm  COMED Peak              Jun02           USD/MWh"/>
    <m/>
    <n v="50"/>
    <x v="0"/>
    <x v="2"/>
    <x v="0"/>
    <n v="47.75"/>
    <s v="caroltrent"/>
    <s v="FSTURM"/>
    <s v="EPMI-Midwest"/>
    <x v="7"/>
    <x v="7"/>
    <n v="629851.1"/>
    <d v="2002-06-01T17:03:00"/>
  </r>
  <r>
    <x v="1"/>
    <x v="2"/>
    <x v="1"/>
    <x v="23"/>
    <n v="3100"/>
    <n v="1329031"/>
    <d v="2001-06-01T12:26:53"/>
    <s v="Central Illinois Light Company"/>
    <x v="0"/>
    <x v="0"/>
    <x v="0"/>
    <x v="2"/>
    <s v="US East Power Phy Fwd Firm"/>
    <s v="US Pwr Phy Firm  COMED Peak              Jul-Aug02       USD/MWh"/>
    <m/>
    <n v="50"/>
    <x v="0"/>
    <x v="2"/>
    <x v="0"/>
    <n v="68.25"/>
    <s v="caroltrent"/>
    <s v="FSTURM"/>
    <s v="LT-ECAR"/>
    <x v="7"/>
    <x v="7"/>
    <n v="629852.1"/>
    <d v="2002-07-01T17:03:00"/>
  </r>
  <r>
    <x v="0"/>
    <x v="1"/>
    <x v="1"/>
    <x v="24"/>
    <n v="15000"/>
    <n v="1329032"/>
    <d v="2001-06-01T12:26:58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ngeerds01"/>
    <s v="RWATT"/>
    <s v="EC-IM Canada West"/>
    <x v="8"/>
    <x v="8"/>
    <n v="826000"/>
    <d v="2001-06-01T21:00:00"/>
  </r>
  <r>
    <x v="1"/>
    <x v="2"/>
    <x v="1"/>
    <x v="7"/>
    <n v="1500"/>
    <n v="1329033"/>
    <d v="2001-06-01T12:27:04"/>
    <s v="Central Illinois Light Company"/>
    <x v="0"/>
    <x v="0"/>
    <x v="0"/>
    <x v="2"/>
    <s v="US East Power Phy Fwd Firm"/>
    <s v="US Pwr Phy Firm  COMED Peak              Sep02           USD/MWh"/>
    <m/>
    <n v="50"/>
    <x v="0"/>
    <x v="2"/>
    <x v="0"/>
    <n v="34"/>
    <s v="caroltrent"/>
    <s v="FSTURM"/>
    <s v="EPMI-Midwest"/>
    <x v="7"/>
    <x v="7"/>
    <n v="629853.1"/>
    <d v="2002-09-01T17:11:00"/>
  </r>
  <r>
    <x v="1"/>
    <x v="4"/>
    <x v="0"/>
    <x v="0"/>
    <n v="50000"/>
    <n v="1329034"/>
    <d v="2001-06-01T12:2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2"/>
    <s v="GWHALLE"/>
    <s v="WTI-GW-NXC2"/>
    <x v="5"/>
    <x v="1"/>
    <n v="112038"/>
    <d v="2001-07-01T00:00:00"/>
  </r>
  <r>
    <x v="1"/>
    <x v="2"/>
    <x v="1"/>
    <x v="8"/>
    <n v="4600"/>
    <n v="1329035"/>
    <d v="2001-06-01T12:27:15"/>
    <s v="Central Illinois Light Company"/>
    <x v="0"/>
    <x v="0"/>
    <x v="0"/>
    <x v="2"/>
    <s v="US East Power Phy Fwd Firm"/>
    <s v="US Pwr Phy Firm  COMED Peak              Oct-Dec02       USD/MWh"/>
    <m/>
    <n v="50"/>
    <x v="0"/>
    <x v="2"/>
    <x v="0"/>
    <n v="32.5"/>
    <s v="caroltrent"/>
    <s v="FSTURM"/>
    <s v="EPMI-Midwest"/>
    <x v="7"/>
    <x v="7"/>
    <n v="629854.1"/>
    <d v="2002-10-01T17:11:00"/>
  </r>
  <r>
    <x v="1"/>
    <x v="4"/>
    <x v="0"/>
    <x v="0"/>
    <n v="50000"/>
    <n v="1329038"/>
    <d v="2001-06-01T12:2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semprakuo"/>
    <s v="GWHALLE"/>
    <s v="WTI-GW-NXC2"/>
    <x v="5"/>
    <x v="1"/>
    <n v="112039"/>
    <d v="2001-07-01T00:00:00"/>
  </r>
  <r>
    <x v="0"/>
    <x v="1"/>
    <x v="1"/>
    <x v="5"/>
    <n v="145000"/>
    <n v="1329039"/>
    <d v="2001-06-01T12:27:59"/>
    <s v="Aquila Canada Cor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tsamaska"/>
    <s v="MCOWAN"/>
    <s v="EC-IM Canada West"/>
    <x v="8"/>
    <x v="8"/>
    <n v="826001"/>
    <d v="2001-06-02T21:00:00"/>
  </r>
  <r>
    <x v="1"/>
    <x v="4"/>
    <x v="0"/>
    <x v="0"/>
    <n v="50000"/>
    <n v="1329040"/>
    <d v="2001-06-01T12:28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MICGUIDO"/>
    <s v="GWHALLE"/>
    <s v="WTI-GW-NXC2"/>
    <x v="5"/>
    <x v="1"/>
    <n v="112040"/>
    <d v="2001-07-01T00:00:00"/>
  </r>
  <r>
    <x v="1"/>
    <x v="1"/>
    <x v="0"/>
    <x v="15"/>
    <n v="1825000"/>
    <n v="1329043"/>
    <d v="2001-06-01T12:28:1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250000000000004"/>
    <s v="AQUILA1074"/>
    <s v="JARNOLD"/>
    <s v="NG-Price"/>
    <x v="1"/>
    <x v="1"/>
    <s v="VE0541.1"/>
    <d v="2002-01-01T21:00:00"/>
  </r>
  <r>
    <x v="1"/>
    <x v="4"/>
    <x v="0"/>
    <x v="0"/>
    <n v="50000"/>
    <n v="1329045"/>
    <d v="2001-06-01T12:28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1"/>
    <s v="GWHALLE"/>
    <s v="WTI-GW-NXC2"/>
    <x v="5"/>
    <x v="1"/>
    <n v="112044"/>
    <d v="2001-07-01T00:00:00"/>
  </r>
  <r>
    <x v="1"/>
    <x v="1"/>
    <x v="0"/>
    <x v="20"/>
    <n v="260000"/>
    <n v="1329046"/>
    <d v="2001-06-01T12:28:44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050000000000001"/>
    <s v="AQUILA1003"/>
    <s v="VPIMENOV"/>
    <s v="EAST-NEW YORK"/>
    <x v="1"/>
    <x v="1"/>
    <s v="VE0546.1"/>
    <d v="2001-06-05T21:00:00"/>
  </r>
  <r>
    <x v="1"/>
    <x v="1"/>
    <x v="0"/>
    <x v="1"/>
    <n v="77500"/>
    <n v="1329048"/>
    <d v="2001-06-01T12:28:48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548.1"/>
    <d v="2001-07-01T21:00:00"/>
  </r>
  <r>
    <x v="1"/>
    <x v="1"/>
    <x v="0"/>
    <x v="26"/>
    <n v="755000"/>
    <n v="1329051"/>
    <d v="2001-06-01T12:28:59"/>
    <s v="WPS Energy Services, Inc."/>
    <x v="0"/>
    <x v="0"/>
    <x v="0"/>
    <x v="1"/>
    <s v="US Gas Fin Swap"/>
    <s v="US Gas Swap      Nymex                   Nov01-Mar02     USD/MM"/>
    <n v="5000"/>
    <m/>
    <x v="0"/>
    <x v="1"/>
    <x v="0"/>
    <n v="4.37"/>
    <s v="BISHOP00"/>
    <s v="JARNOLD"/>
    <s v="NG-Price"/>
    <x v="1"/>
    <x v="1"/>
    <s v="VE0552.1"/>
    <d v="2001-11-01T00:00:00"/>
  </r>
  <r>
    <x v="0"/>
    <x v="1"/>
    <x v="1"/>
    <x v="1"/>
    <n v="155000"/>
    <n v="1329054"/>
    <d v="2001-06-01T12:29:12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49999999999998"/>
    <s v="SANTUCCI1"/>
    <s v="MCOWAN"/>
    <s v="EC-IM Canada West"/>
    <x v="8"/>
    <x v="8"/>
    <n v="826002"/>
    <d v="2001-07-01T21:00:00"/>
  </r>
  <r>
    <x v="1"/>
    <x v="4"/>
    <x v="0"/>
    <x v="0"/>
    <n v="50000"/>
    <n v="1329055"/>
    <d v="2001-06-01T12:29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MICGUIDO"/>
    <s v="GWHALLE"/>
    <s v="WTI-GW-NXC2"/>
    <x v="5"/>
    <x v="1"/>
    <n v="112045"/>
    <d v="2001-07-01T00:00:00"/>
  </r>
  <r>
    <x v="1"/>
    <x v="4"/>
    <x v="0"/>
    <x v="0"/>
    <n v="50000"/>
    <n v="1329058"/>
    <d v="2001-06-01T12:29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6"/>
    <d v="2001-07-01T00:00:00"/>
  </r>
  <r>
    <x v="1"/>
    <x v="4"/>
    <x v="0"/>
    <x v="0"/>
    <n v="50000"/>
    <n v="1329060"/>
    <d v="2001-06-01T12:29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DOMESTIC"/>
    <s v="GWHALLE"/>
    <s v="WTI-GW-NXC2"/>
    <x v="5"/>
    <x v="1"/>
    <n v="112047"/>
    <d v="2001-07-01T00:00:00"/>
  </r>
  <r>
    <x v="1"/>
    <x v="4"/>
    <x v="0"/>
    <x v="0"/>
    <n v="50000"/>
    <n v="1329061"/>
    <d v="2001-06-01T12:2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8"/>
    <d v="2001-07-01T00:00:00"/>
  </r>
  <r>
    <x v="1"/>
    <x v="4"/>
    <x v="0"/>
    <x v="0"/>
    <n v="50000"/>
    <n v="1329062"/>
    <d v="2001-06-01T12:29:5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49"/>
    <d v="2001-07-01T00:00:00"/>
  </r>
  <r>
    <x v="1"/>
    <x v="1"/>
    <x v="0"/>
    <x v="25"/>
    <n v="615000"/>
    <n v="1329063"/>
    <d v="2001-06-01T12:30:10"/>
    <s v="Dynegy Marketing and Trade"/>
    <x v="0"/>
    <x v="0"/>
    <x v="0"/>
    <x v="1"/>
    <s v="US Gas Fin Swap"/>
    <s v="US Gas Swap      Nymex                   Jul-Oct01       USD/MM"/>
    <n v="5000"/>
    <m/>
    <x v="0"/>
    <x v="1"/>
    <x v="0"/>
    <n v="4.0449999999999999"/>
    <s v="SHIMAITIS"/>
    <s v="JARNOLD"/>
    <s v="NG-Price"/>
    <x v="1"/>
    <x v="1"/>
    <s v="VE0564.1"/>
    <d v="2001-07-01T00:00:00"/>
  </r>
  <r>
    <x v="1"/>
    <x v="4"/>
    <x v="0"/>
    <x v="0"/>
    <n v="50000"/>
    <n v="1329064"/>
    <d v="2001-06-01T12:30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1"/>
    <s v="GWHALLE"/>
    <s v="WTI-GW-NXC2"/>
    <x v="5"/>
    <x v="1"/>
    <n v="112050"/>
    <d v="2001-07-01T00:00:00"/>
  </r>
  <r>
    <x v="1"/>
    <x v="1"/>
    <x v="0"/>
    <x v="20"/>
    <n v="130000"/>
    <n v="1329067"/>
    <d v="2001-06-01T12:30:38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8.1"/>
    <d v="2001-06-05T21:00:00"/>
  </r>
  <r>
    <x v="0"/>
    <x v="1"/>
    <x v="1"/>
    <x v="24"/>
    <n v="15000"/>
    <n v="1329068"/>
    <d v="2001-06-01T12:30:58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50000000000003"/>
    <s v="ADM74235"/>
    <s v="RWATT"/>
    <s v="EC-IM Canada West"/>
    <x v="8"/>
    <x v="8"/>
    <n v="826003"/>
    <d v="2001-06-01T21:00:00"/>
  </r>
  <r>
    <x v="1"/>
    <x v="1"/>
    <x v="0"/>
    <x v="20"/>
    <n v="130000"/>
    <n v="1329069"/>
    <d v="2001-06-01T12:31:09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9.1"/>
    <d v="2001-06-05T21:00:00"/>
  </r>
  <r>
    <x v="1"/>
    <x v="4"/>
    <x v="0"/>
    <x v="0"/>
    <n v="50000"/>
    <n v="1329071"/>
    <d v="2001-06-01T12:31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51"/>
    <d v="2001-07-01T00:00:00"/>
  </r>
  <r>
    <x v="1"/>
    <x v="1"/>
    <x v="0"/>
    <x v="1"/>
    <n v="620000"/>
    <n v="1329072"/>
    <d v="2001-06-01T12:31:24"/>
    <s v="Virginia Power Energy Marketing, Inc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JOHNNYMAC"/>
    <s v="JARNOLD"/>
    <s v="NG-Price"/>
    <x v="1"/>
    <x v="1"/>
    <s v="VE0571.1"/>
    <d v="2001-07-01T21:00:00"/>
  </r>
  <r>
    <x v="1"/>
    <x v="2"/>
    <x v="1"/>
    <x v="15"/>
    <n v="18250"/>
    <n v="1329073"/>
    <d v="2001-06-01T12:31:28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5.1"/>
    <d v="2003-01-01T17:03:00"/>
  </r>
  <r>
    <x v="1"/>
    <x v="2"/>
    <x v="1"/>
    <x v="19"/>
    <n v="200"/>
    <n v="1329074"/>
    <d v="2001-06-01T12:31:47"/>
    <s v="Virginia Electric and Power Company"/>
    <x v="4"/>
    <x v="1"/>
    <x v="0"/>
    <x v="2"/>
    <s v="US East Power Phy Fwd Firm"/>
    <s v="US Pwr Phy Firm  PJM-W Peak              05-08Jun01      USD/MWh"/>
    <n v="50"/>
    <m/>
    <x v="0"/>
    <x v="2"/>
    <x v="0"/>
    <n v="27.5"/>
    <s v="PJMPower"/>
    <s v="JQUENET"/>
    <s v="ST-PJM"/>
    <x v="7"/>
    <x v="7"/>
    <n v="629856.1"/>
    <d v="2001-06-05T21:00:00"/>
  </r>
  <r>
    <x v="1"/>
    <x v="1"/>
    <x v="0"/>
    <x v="25"/>
    <n v="3075000"/>
    <n v="1329075"/>
    <d v="2001-06-01T12:32:15"/>
    <s v="BP Corporation North America Inc."/>
    <x v="0"/>
    <x v="0"/>
    <x v="0"/>
    <x v="1"/>
    <s v="US Gas Fin BasisSwap"/>
    <s v="US Gas Basis     Transco St.65           Jul-Oct01       USD/MM"/>
    <m/>
    <n v="25000"/>
    <x v="0"/>
    <x v="1"/>
    <x v="0"/>
    <n v="1.4999999999999999E-2"/>
    <s v="Barnhartnf"/>
    <s v="SBRAWNE"/>
    <s v="FT-East"/>
    <x v="1"/>
    <x v="1"/>
    <s v="VE0573.1"/>
    <d v="2001-07-01T00:00:00"/>
  </r>
  <r>
    <x v="1"/>
    <x v="2"/>
    <x v="1"/>
    <x v="19"/>
    <n v="200"/>
    <n v="1329076"/>
    <d v="2001-06-01T12:32:36"/>
    <s v="Morgan Stanley Capital Group, Inc."/>
    <x v="0"/>
    <x v="0"/>
    <x v="0"/>
    <x v="2"/>
    <s v="US East Power Phy Fwd Firm"/>
    <s v="US Pwr Phy Firm  COMED Peak              05-08Jun01      USD/MWh"/>
    <m/>
    <n v="50"/>
    <x v="0"/>
    <x v="2"/>
    <x v="0"/>
    <n v="23.5"/>
    <s v="seanoneal"/>
    <s v="MLORENZ"/>
    <s v="ST-Main"/>
    <x v="7"/>
    <x v="7"/>
    <n v="629857.1"/>
    <d v="2001-06-05T21:00:00"/>
  </r>
  <r>
    <x v="1"/>
    <x v="2"/>
    <x v="1"/>
    <x v="0"/>
    <n v="50"/>
    <n v="1329077"/>
    <d v="2001-06-01T12:32:42"/>
    <s v="Virginia Electric and Power Company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VEPCOJOE"/>
    <s v="JQUENET"/>
    <s v="ST-PJM"/>
    <x v="7"/>
    <x v="7"/>
    <n v="629858.1"/>
    <d v="2001-06-05T21:00:00"/>
  </r>
  <r>
    <x v="1"/>
    <x v="2"/>
    <x v="1"/>
    <x v="11"/>
    <n v="250"/>
    <n v="1329078"/>
    <d v="2001-06-01T12:32:45"/>
    <s v="BP Energy Company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Kellybry"/>
    <s v="CDORLAN"/>
    <s v="ST-ECAR"/>
    <x v="7"/>
    <x v="7"/>
    <n v="629859.1"/>
    <d v="2001-06-11T21:00:00"/>
  </r>
  <r>
    <x v="1"/>
    <x v="1"/>
    <x v="1"/>
    <x v="1"/>
    <n v="155000"/>
    <n v="1329079"/>
    <d v="2001-06-01T12:32:55"/>
    <s v="AEP Energy Services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4"/>
    <s v="aepes207"/>
    <s v="VPIMENOV"/>
    <s v="ENA-IM ME NEW YORK"/>
    <x v="8"/>
    <x v="1"/>
    <s v="VE0574.1 / 826005"/>
    <d v="2001-07-01T21:00:00"/>
  </r>
  <r>
    <x v="1"/>
    <x v="4"/>
    <x v="0"/>
    <x v="0"/>
    <n v="50000"/>
    <n v="1329080"/>
    <d v="2001-06-01T12:32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052"/>
    <d v="2001-07-01T00:00:00"/>
  </r>
  <r>
    <x v="1"/>
    <x v="1"/>
    <x v="0"/>
    <x v="1"/>
    <n v="620000"/>
    <n v="1329082"/>
    <d v="2001-06-01T12:33:2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shawnmaz"/>
    <s v="JARNOLD"/>
    <s v="NG-Price"/>
    <x v="1"/>
    <x v="1"/>
    <s v="VE0577.1"/>
    <d v="2001-07-01T21:00:00"/>
  </r>
  <r>
    <x v="1"/>
    <x v="1"/>
    <x v="0"/>
    <x v="20"/>
    <n v="260000"/>
    <n v="1329083"/>
    <d v="2001-06-01T12:33:2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"/>
    <s v="ADM84149"/>
    <s v="PKEAVEY"/>
    <s v="G-DAILY-EST"/>
    <x v="1"/>
    <x v="1"/>
    <s v="VE0578.1"/>
    <d v="2001-06-05T21:00:00"/>
  </r>
  <r>
    <x v="1"/>
    <x v="1"/>
    <x v="1"/>
    <x v="0"/>
    <n v="10000"/>
    <n v="1329084"/>
    <d v="2001-06-01T12:33:33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07"/>
    <d v="2001-06-05T21:00:00"/>
  </r>
  <r>
    <x v="1"/>
    <x v="1"/>
    <x v="0"/>
    <x v="25"/>
    <n v="615000"/>
    <n v="1329085"/>
    <d v="2001-06-01T12:33:37"/>
    <s v="Virginia Power Energy Marketing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JOHNNYMAC"/>
    <s v="JARNOLD"/>
    <s v="NG-Price"/>
    <x v="1"/>
    <x v="1"/>
    <s v="VE0579.1"/>
    <d v="2001-07-01T00:00:00"/>
  </r>
  <r>
    <x v="1"/>
    <x v="4"/>
    <x v="0"/>
    <x v="0"/>
    <n v="50000"/>
    <n v="1329087"/>
    <d v="2001-06-01T12:33:49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JALTILIO"/>
    <s v="GWHALLE"/>
    <s v="WTI-GW-NXC2"/>
    <x v="5"/>
    <x v="1"/>
    <n v="112054"/>
    <d v="2001-07-01T00:00:00"/>
  </r>
  <r>
    <x v="1"/>
    <x v="1"/>
    <x v="0"/>
    <x v="1"/>
    <n v="620000"/>
    <n v="1329088"/>
    <d v="2001-06-01T12:33:54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5"/>
    <s v="WHITEWATER"/>
    <s v="JARNOLD"/>
    <s v="NG-Price"/>
    <x v="1"/>
    <x v="1"/>
    <s v="VE0581.1"/>
    <d v="2001-07-01T21:00:00"/>
  </r>
  <r>
    <x v="0"/>
    <x v="1"/>
    <x v="1"/>
    <x v="1"/>
    <n v="310000"/>
    <n v="1329092"/>
    <d v="2001-06-01T12:35:01"/>
    <s v="Engage Energy Canada L.P.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"/>
    <s v="woodeast"/>
    <s v="GSTOREY"/>
    <s v="ENA - IM Ontario"/>
    <x v="8"/>
    <x v="1"/>
    <s v="VE0589.1 / 826008"/>
    <d v="2001-07-01T21:00:00"/>
  </r>
  <r>
    <x v="1"/>
    <x v="4"/>
    <x v="0"/>
    <x v="0"/>
    <n v="50000"/>
    <n v="1329095"/>
    <d v="2001-06-01T12:36:2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6"/>
    <s v="MICGUIDO"/>
    <s v="GWHALLE"/>
    <s v="WTI-GW-NXC2"/>
    <x v="5"/>
    <x v="1"/>
    <n v="112063"/>
    <d v="2001-07-01T00:00:00"/>
  </r>
  <r>
    <x v="1"/>
    <x v="4"/>
    <x v="0"/>
    <x v="0"/>
    <n v="50000"/>
    <n v="1329096"/>
    <d v="2001-06-01T12:36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"/>
    <s v="GWHALLE"/>
    <s v="WTI-GW-NXC2"/>
    <x v="5"/>
    <x v="1"/>
    <n v="112064"/>
    <d v="2001-07-01T00:00:00"/>
  </r>
  <r>
    <x v="1"/>
    <x v="4"/>
    <x v="0"/>
    <x v="0"/>
    <n v="50000"/>
    <n v="1329097"/>
    <d v="2001-06-01T12:36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65"/>
    <d v="2001-07-01T00:00:00"/>
  </r>
  <r>
    <x v="0"/>
    <x v="0"/>
    <x v="0"/>
    <x v="0"/>
    <n v="20"/>
    <n v="1329099"/>
    <d v="2001-06-01T12:36:57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DANP1202"/>
    <s v="JGORDON1"/>
    <s v="Enron Metals Trading System"/>
    <x v="0"/>
    <x v="0"/>
    <n v="2165381"/>
    <m/>
  </r>
  <r>
    <x v="0"/>
    <x v="1"/>
    <x v="1"/>
    <x v="24"/>
    <n v="15000"/>
    <n v="1329102"/>
    <d v="2001-06-01T12:37:58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tsamaska"/>
    <s v="RWATT"/>
    <s v="EC-IM Canada West"/>
    <x v="8"/>
    <x v="8"/>
    <n v="826010"/>
    <d v="2001-06-01T21:00:00"/>
  </r>
  <r>
    <x v="0"/>
    <x v="1"/>
    <x v="1"/>
    <x v="24"/>
    <n v="15000"/>
    <n v="1329103"/>
    <d v="2001-06-01T12:38:01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tsamaska"/>
    <s v="RWATT"/>
    <s v="EC-IM Canada West"/>
    <x v="8"/>
    <x v="8"/>
    <n v="826011"/>
    <d v="2001-06-01T21:00:00"/>
  </r>
  <r>
    <x v="0"/>
    <x v="1"/>
    <x v="1"/>
    <x v="24"/>
    <n v="15000"/>
    <n v="1329104"/>
    <d v="2001-06-01T12:38:05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tsamaska"/>
    <s v="RWATT"/>
    <s v="EC-IM Canada West"/>
    <x v="8"/>
    <x v="8"/>
    <n v="826012"/>
    <d v="2001-06-01T21:00:00"/>
  </r>
  <r>
    <x v="1"/>
    <x v="2"/>
    <x v="1"/>
    <x v="0"/>
    <n v="50"/>
    <n v="1329106"/>
    <d v="2001-06-01T12:38:35"/>
    <s v="PG&amp;E Energy Trading - Power, L.P."/>
    <x v="0"/>
    <x v="0"/>
    <x v="0"/>
    <x v="2"/>
    <s v="US East Power Phy Fwd Firm"/>
    <s v="US Pwr Phy Firm  PJM-W Peak              05Jun01         USD/MWh"/>
    <n v="50"/>
    <m/>
    <x v="0"/>
    <x v="2"/>
    <x v="0"/>
    <n v="27.2"/>
    <s v="mattmanley"/>
    <s v="JQUENET"/>
    <s v="ST-PJM"/>
    <x v="7"/>
    <x v="7"/>
    <n v="629871.1"/>
    <d v="2001-06-05T21:00:00"/>
  </r>
  <r>
    <x v="1"/>
    <x v="1"/>
    <x v="0"/>
    <x v="1"/>
    <n v="155000"/>
    <n v="1329107"/>
    <d v="2001-06-01T12:39:07"/>
    <s v="Mirant Americas Energy Marketing, L.P."/>
    <x v="0"/>
    <x v="0"/>
    <x v="0"/>
    <x v="1"/>
    <s v="US Gas Fin BasisSwap"/>
    <s v="US Gas Basis     EP SanJuan              Jul01           USD/MM"/>
    <m/>
    <n v="5000"/>
    <x v="0"/>
    <x v="1"/>
    <x v="0"/>
    <n v="-0.76"/>
    <s v="sjt00001"/>
    <s v="MSANCH2"/>
    <s v="GD-New-Jr"/>
    <x v="1"/>
    <x v="1"/>
    <s v="VE0600.1"/>
    <d v="2001-07-01T21:00:00"/>
  </r>
  <r>
    <x v="0"/>
    <x v="0"/>
    <x v="0"/>
    <x v="0"/>
    <n v="4"/>
    <n v="1329108"/>
    <d v="2001-06-01T12:39:12"/>
    <s v="Triland Metals Limite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06610"/>
    <s v="BMARCHAN"/>
    <s v="Enron Metals Trading System"/>
    <x v="0"/>
    <x v="0"/>
    <n v="2165379"/>
    <m/>
  </r>
  <r>
    <x v="1"/>
    <x v="1"/>
    <x v="0"/>
    <x v="1"/>
    <n v="310000"/>
    <n v="1329112"/>
    <d v="2001-06-01T12:39:54"/>
    <s v="Sempra Energy Trading Corp."/>
    <x v="0"/>
    <x v="0"/>
    <x v="0"/>
    <x v="1"/>
    <s v="US Gas Fin Swap"/>
    <s v="US Gas Swap      Nymex                   Aug01           USD/MM"/>
    <m/>
    <n v="10000"/>
    <x v="0"/>
    <x v="1"/>
    <x v="0"/>
    <n v="4.0425000000000004"/>
    <s v="petverma"/>
    <s v="JARNOLD"/>
    <s v="NG-Price"/>
    <x v="1"/>
    <x v="1"/>
    <s v="VE0603.1"/>
    <d v="2001-08-01T21:00:00"/>
  </r>
  <r>
    <x v="1"/>
    <x v="4"/>
    <x v="0"/>
    <x v="0"/>
    <n v="50000"/>
    <n v="1329114"/>
    <d v="2001-06-01T12:40:37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5.1"/>
    <d v="2001-07-01T00:00:00"/>
  </r>
  <r>
    <x v="1"/>
    <x v="4"/>
    <x v="0"/>
    <x v="0"/>
    <n v="50000"/>
    <n v="1329116"/>
    <d v="2001-06-01T12:40:40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6.1"/>
    <d v="2001-07-01T00:00:00"/>
  </r>
  <r>
    <x v="1"/>
    <x v="4"/>
    <x v="0"/>
    <x v="0"/>
    <n v="50000"/>
    <n v="1329118"/>
    <d v="2001-06-01T12:40:45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1"/>
    <s v="JTREADWAY"/>
    <s v="PZADORO"/>
    <s v="Oil-Price-3"/>
    <x v="1"/>
    <x v="1"/>
    <s v="VE0607.1"/>
    <d v="2001-07-01T00:00:00"/>
  </r>
  <r>
    <x v="0"/>
    <x v="1"/>
    <x v="0"/>
    <x v="1"/>
    <n v="310000"/>
    <n v="1329121"/>
    <d v="2001-06-01T12:40:52"/>
    <s v="El Paso Merchant Energy, L.P."/>
    <x v="0"/>
    <x v="0"/>
    <x v="0"/>
    <x v="1"/>
    <s v="CAN Gas Fin BasSwap"/>
    <s v="CAN Gas Basis    AECO                    Aug01           USD/MM"/>
    <m/>
    <n v="10000"/>
    <x v="0"/>
    <x v="1"/>
    <x v="0"/>
    <n v="-0.41"/>
    <s v="EPMELPteg"/>
    <s v="JMCKAY"/>
    <s v="FT-CAND-EGSC"/>
    <x v="1"/>
    <x v="8"/>
    <s v="VE0609.1"/>
    <d v="2001-08-01T21:00:00"/>
  </r>
  <r>
    <x v="0"/>
    <x v="1"/>
    <x v="0"/>
    <x v="8"/>
    <n v="460000"/>
    <n v="1329124"/>
    <d v="2001-06-01T12:40:55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4"/>
    <s v="EPMELPteg"/>
    <s v="JMCKAY"/>
    <s v="FT-CAND-EGSC"/>
    <x v="1"/>
    <x v="8"/>
    <s v="VE0611.1"/>
    <d v="2001-08-01T00:00:00"/>
  </r>
  <r>
    <x v="1"/>
    <x v="4"/>
    <x v="0"/>
    <x v="0"/>
    <n v="25000"/>
    <n v="1329126"/>
    <d v="2001-06-01T12:41:0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4"/>
    <s v="rsrsrsrs"/>
    <s v="GWHALLE"/>
    <s v="WTI-GW-NXC2"/>
    <x v="5"/>
    <x v="1"/>
    <n v="112073"/>
    <d v="2001-07-01T00:00:00"/>
  </r>
  <r>
    <x v="1"/>
    <x v="2"/>
    <x v="1"/>
    <x v="20"/>
    <n v="650"/>
    <n v="1329129"/>
    <d v="2001-06-01T12:41:29"/>
    <s v="Williams Energy Marketing &amp; Trading Company"/>
    <x v="0"/>
    <x v="0"/>
    <x v="0"/>
    <x v="2"/>
    <s v="US West Power Phy Fwd CAISO"/>
    <s v="US Pwr Phy CAISO SP15 Peak               05-30Jun01      USD/MWh"/>
    <m/>
    <n v="25"/>
    <x v="0"/>
    <x v="2"/>
    <x v="0"/>
    <n v="187"/>
    <s v="benpratt1"/>
    <s v="CMALLOR"/>
    <s v="ST-CA"/>
    <x v="7"/>
    <x v="7"/>
    <n v="629874.1"/>
    <d v="2001-06-05T21:00:00"/>
  </r>
  <r>
    <x v="1"/>
    <x v="1"/>
    <x v="0"/>
    <x v="1"/>
    <n v="620000"/>
    <n v="1329130"/>
    <d v="2001-06-01T12:41:36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AQUILA1029"/>
    <s v="JARNOLD"/>
    <s v="NG-Price"/>
    <x v="1"/>
    <x v="1"/>
    <s v="VE0618.1"/>
    <d v="2001-07-01T21:00:00"/>
  </r>
  <r>
    <x v="1"/>
    <x v="2"/>
    <x v="0"/>
    <x v="0"/>
    <n v="50"/>
    <n v="1329133"/>
    <d v="2001-06-01T12:41:59"/>
    <s v="Allegheny Energy Supply Company, LLC"/>
    <x v="0"/>
    <x v="0"/>
    <x v="0"/>
    <x v="2"/>
    <s v="US East Power Fin Swap"/>
    <s v="US Pwr Fin Swap  PJM W IntC HE15-23 EPT  01Jun01         USD/MWh"/>
    <n v="50"/>
    <m/>
    <x v="0"/>
    <x v="2"/>
    <x v="0"/>
    <n v="21"/>
    <s v="spaes123"/>
    <s v="JSTEPENO"/>
    <s v="EPMI-HRLY-NE"/>
    <x v="7"/>
    <x v="1"/>
    <n v="629875.1"/>
    <d v="2001-06-01T21:00:00"/>
  </r>
  <r>
    <x v="1"/>
    <x v="1"/>
    <x v="0"/>
    <x v="20"/>
    <n v="130000"/>
    <n v="1329136"/>
    <d v="2001-06-01T12:42:38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623.1"/>
    <d v="2001-06-05T21:00:00"/>
  </r>
  <r>
    <x v="1"/>
    <x v="1"/>
    <x v="0"/>
    <x v="26"/>
    <n v="755000"/>
    <n v="1329137"/>
    <d v="2001-06-01T12:43:06"/>
    <s v="BP Corporation North America Inc."/>
    <x v="0"/>
    <x v="0"/>
    <x v="0"/>
    <x v="1"/>
    <s v="US Gas Fin Swap"/>
    <s v="US Gas Swap      Nymex                   Nov01-Mar02     USD/MM"/>
    <n v="5000"/>
    <m/>
    <x v="0"/>
    <x v="1"/>
    <x v="0"/>
    <n v="4.3550000000000004"/>
    <s v="Lamoreal"/>
    <s v="JARNOLD"/>
    <s v="NG-Price"/>
    <x v="1"/>
    <x v="1"/>
    <s v="VE0624.1"/>
    <d v="2001-11-01T00:00:00"/>
  </r>
  <r>
    <x v="1"/>
    <x v="4"/>
    <x v="0"/>
    <x v="0"/>
    <n v="40000"/>
    <n v="1329138"/>
    <d v="2001-06-01T12:43:12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7.94"/>
    <s v="JTREADWAY"/>
    <s v="GWHALLE"/>
    <s v="WTI-GW-NXC2"/>
    <x v="5"/>
    <x v="1"/>
    <n v="112076"/>
    <d v="2001-07-01T00:00:00"/>
  </r>
  <r>
    <x v="1"/>
    <x v="1"/>
    <x v="0"/>
    <x v="25"/>
    <n v="615000"/>
    <n v="1329139"/>
    <d v="2001-06-01T12:43:19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petverma"/>
    <s v="JARNOLD"/>
    <s v="NG-Price"/>
    <x v="1"/>
    <x v="1"/>
    <s v="VE0625.1"/>
    <d v="2001-07-01T00:00:00"/>
  </r>
  <r>
    <x v="1"/>
    <x v="2"/>
    <x v="1"/>
    <x v="21"/>
    <n v="2950"/>
    <n v="1329140"/>
    <d v="2001-06-01T12:43:29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5"/>
    <s v="chasdurkin"/>
    <s v="KPRESTO"/>
    <s v="LT-SERC"/>
    <x v="7"/>
    <x v="7"/>
    <n v="629877.1"/>
    <d v="2002-01-01T21:00:00"/>
  </r>
  <r>
    <x v="1"/>
    <x v="2"/>
    <x v="1"/>
    <x v="21"/>
    <n v="2950"/>
    <n v="1329141"/>
    <d v="2001-06-01T12:43:33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75"/>
    <s v="chasdurkin"/>
    <s v="KPRESTO"/>
    <s v="LT-SERC"/>
    <x v="7"/>
    <x v="7"/>
    <n v="629879.1"/>
    <d v="2002-01-01T21:00:00"/>
  </r>
  <r>
    <x v="1"/>
    <x v="2"/>
    <x v="1"/>
    <x v="21"/>
    <n v="2950"/>
    <n v="1329142"/>
    <d v="2001-06-01T12:43:37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"/>
    <s v="chasdurkin"/>
    <s v="KPRESTO"/>
    <s v="LT-SERC"/>
    <x v="7"/>
    <x v="7"/>
    <n v="629880.1"/>
    <d v="2002-01-01T21:00:00"/>
  </r>
  <r>
    <x v="1"/>
    <x v="2"/>
    <x v="1"/>
    <x v="21"/>
    <n v="2950"/>
    <n v="1329143"/>
    <d v="2001-06-01T12:43:42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.25"/>
    <s v="chasdurkin"/>
    <s v="KPRESTO"/>
    <s v="LT-SERC"/>
    <x v="7"/>
    <x v="7"/>
    <n v="629881.1"/>
    <d v="2002-01-01T21:00:00"/>
  </r>
  <r>
    <x v="1"/>
    <x v="4"/>
    <x v="0"/>
    <x v="0"/>
    <n v="50000"/>
    <n v="1329144"/>
    <d v="2001-06-01T12:43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77"/>
    <d v="2001-07-01T00:00:00"/>
  </r>
  <r>
    <x v="1"/>
    <x v="4"/>
    <x v="0"/>
    <x v="0"/>
    <n v="50000"/>
    <n v="1329145"/>
    <d v="2001-06-01T12:4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5"/>
    <x v="1"/>
    <n v="112078"/>
    <d v="2001-07-01T00:00:00"/>
  </r>
  <r>
    <x v="1"/>
    <x v="1"/>
    <x v="0"/>
    <x v="1"/>
    <n v="310000"/>
    <n v="1329147"/>
    <d v="2001-06-01T12:44:28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95"/>
    <s v="WEBBORN1"/>
    <s v="JARNOLD"/>
    <s v="NG-Price"/>
    <x v="1"/>
    <x v="1"/>
    <s v="VE0630.1"/>
    <d v="2001-07-01T21:00:00"/>
  </r>
  <r>
    <x v="1"/>
    <x v="1"/>
    <x v="1"/>
    <x v="20"/>
    <n v="130000"/>
    <n v="1329148"/>
    <d v="2001-06-01T12:44:39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"/>
    <s v="txuetcje"/>
    <s v="SNEAL"/>
    <s v="ENA-IM NE GULF3"/>
    <x v="8"/>
    <x v="1"/>
    <n v="826016"/>
    <d v="2001-06-05T21:00:00"/>
  </r>
  <r>
    <x v="0"/>
    <x v="1"/>
    <x v="0"/>
    <x v="27"/>
    <n v="1070000"/>
    <n v="1329149"/>
    <d v="2001-06-01T12:45:33"/>
    <s v="Reliant Energy Services,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stefaniuk"/>
    <s v="JMCKAY"/>
    <s v="FT-CAND-EGSC"/>
    <x v="1"/>
    <x v="8"/>
    <s v="VE0632.1"/>
    <d v="2002-04-01T00:00:00"/>
  </r>
  <r>
    <x v="1"/>
    <x v="1"/>
    <x v="1"/>
    <x v="20"/>
    <n v="130000"/>
    <n v="1329150"/>
    <d v="2001-06-01T12:45:56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49999999999999"/>
    <s v="txuetcje"/>
    <s v="SNEAL"/>
    <s v="ENA-IM NE GULF3"/>
    <x v="8"/>
    <x v="1"/>
    <n v="826018"/>
    <d v="2001-06-05T21:00:00"/>
  </r>
  <r>
    <x v="1"/>
    <x v="1"/>
    <x v="0"/>
    <x v="1"/>
    <n v="620000"/>
    <n v="1329151"/>
    <d v="2001-06-01T12:46:2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MSIECKHAUS"/>
    <s v="JARNOLD"/>
    <s v="NG-Price"/>
    <x v="1"/>
    <x v="1"/>
    <s v="VE0634.1"/>
    <d v="2001-07-01T21:00:00"/>
  </r>
  <r>
    <x v="0"/>
    <x v="1"/>
    <x v="1"/>
    <x v="20"/>
    <n v="130000"/>
    <n v="1329152"/>
    <d v="2001-06-01T12:46:47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3.98"/>
    <s v="DAROOKIE"/>
    <s v="MCUILLA"/>
    <s v="ENA - IM Ontario"/>
    <x v="8"/>
    <x v="1"/>
    <n v="826020"/>
    <d v="2001-06-05T21:00:00"/>
  </r>
  <r>
    <x v="1"/>
    <x v="1"/>
    <x v="0"/>
    <x v="1"/>
    <n v="620000"/>
    <n v="1329154"/>
    <d v="2001-06-01T12:47:12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4"/>
    <s v="Biglertim"/>
    <s v="JARNOLD"/>
    <s v="NG-Price"/>
    <x v="1"/>
    <x v="1"/>
    <s v="VE0636.1"/>
    <d v="2001-07-01T21:00:00"/>
  </r>
  <r>
    <x v="0"/>
    <x v="1"/>
    <x v="0"/>
    <x v="1"/>
    <n v="279000"/>
    <n v="1329155"/>
    <d v="2001-06-01T12:47:19"/>
    <s v="El Paso Merchant Energy, L.P."/>
    <x v="0"/>
    <x v="0"/>
    <x v="0"/>
    <x v="1"/>
    <s v="CAN Gas Fin BasSwap"/>
    <s v="CAN Gas Basis    AECO                    Aug01           USD/MM"/>
    <m/>
    <n v="9000"/>
    <x v="0"/>
    <x v="1"/>
    <x v="0"/>
    <n v="-0.40500000000000003"/>
    <s v="EPMELPteg"/>
    <s v="JMCKAY"/>
    <s v="FT-CAND-EGSC"/>
    <x v="1"/>
    <x v="8"/>
    <s v="VE0637.1"/>
    <d v="2001-08-01T21:00:00"/>
  </r>
  <r>
    <x v="1"/>
    <x v="2"/>
    <x v="1"/>
    <x v="19"/>
    <n v="200"/>
    <n v="1329156"/>
    <d v="2001-06-01T12:47:21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7.75"/>
    <s v="joe12345"/>
    <s v="JQUENET"/>
    <s v="ST-PJM"/>
    <x v="7"/>
    <x v="7"/>
    <n v="629885.1"/>
    <d v="2001-06-05T21:00:00"/>
  </r>
  <r>
    <x v="0"/>
    <x v="1"/>
    <x v="0"/>
    <x v="8"/>
    <n v="460000"/>
    <n v="1329157"/>
    <d v="2001-06-01T12:47:22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39500000000000002"/>
    <s v="EPMELPteg"/>
    <s v="JMCKAY"/>
    <s v="FT-CAND-EGSC"/>
    <x v="1"/>
    <x v="8"/>
    <s v="VE0638.1"/>
    <d v="2001-08-01T00:00:00"/>
  </r>
  <r>
    <x v="1"/>
    <x v="2"/>
    <x v="1"/>
    <x v="19"/>
    <n v="200"/>
    <n v="1329158"/>
    <d v="2001-06-01T12:47:25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8"/>
    <s v="joe12345"/>
    <s v="JQUENET"/>
    <s v="ST-PJM"/>
    <x v="7"/>
    <x v="7"/>
    <n v="629886.1"/>
    <d v="2001-06-05T21:00:00"/>
  </r>
  <r>
    <x v="1"/>
    <x v="1"/>
    <x v="0"/>
    <x v="1"/>
    <n v="310000"/>
    <n v="1329160"/>
    <d v="2001-06-01T12:47:35"/>
    <s v="Cargill Energy, a division of Cargill, Incorporated"/>
    <x v="0"/>
    <x v="0"/>
    <x v="0"/>
    <x v="1"/>
    <s v="US Gas Fin Swap"/>
    <s v="US Gas Swap      Nymex                   Aug01           USD/MM"/>
    <n v="10000"/>
    <m/>
    <x v="0"/>
    <x v="1"/>
    <x v="0"/>
    <n v="4.0225"/>
    <s v="WEBBORN1"/>
    <s v="JARNOLD"/>
    <s v="NG-Price"/>
    <x v="1"/>
    <x v="1"/>
    <s v="VE0640.1"/>
    <d v="2001-08-01T21:00:00"/>
  </r>
  <r>
    <x v="1"/>
    <x v="1"/>
    <x v="1"/>
    <x v="0"/>
    <n v="10000"/>
    <n v="1329162"/>
    <d v="2001-06-01T12:47:38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250000000000002"/>
    <s v="ADM48147"/>
    <s v="ARING"/>
    <s v="ENA-IM NE GULF1"/>
    <x v="8"/>
    <x v="1"/>
    <n v="826023"/>
    <d v="2001-06-05T21:00:00"/>
  </r>
  <r>
    <x v="1"/>
    <x v="1"/>
    <x v="0"/>
    <x v="25"/>
    <n v="307500"/>
    <n v="1329163"/>
    <d v="2001-06-01T12:47:49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SHIMAITIS"/>
    <s v="JARNOLD"/>
    <s v="NG-Price"/>
    <x v="1"/>
    <x v="1"/>
    <s v="VE0641.1"/>
    <d v="2001-07-01T00:00:00"/>
  </r>
  <r>
    <x v="1"/>
    <x v="1"/>
    <x v="0"/>
    <x v="1"/>
    <n v="232500"/>
    <n v="1329164"/>
    <d v="2001-06-01T12:47:50"/>
    <s v="Enterprise Products Operating L.P."/>
    <x v="0"/>
    <x v="0"/>
    <x v="0"/>
    <x v="1"/>
    <s v="US Gas Fin Swap"/>
    <s v="US Gas Swap      Nymex                   Jul01           USD/MM"/>
    <n v="7500"/>
    <m/>
    <x v="0"/>
    <x v="1"/>
    <x v="0"/>
    <n v="3.9350000000000001"/>
    <s v="Jnesser1"/>
    <s v="JARNOLD"/>
    <s v="NG-Price"/>
    <x v="1"/>
    <x v="1"/>
    <s v="VE0642.1"/>
    <d v="2001-07-01T21:00:00"/>
  </r>
  <r>
    <x v="1"/>
    <x v="4"/>
    <x v="0"/>
    <x v="0"/>
    <n v="50000"/>
    <n v="1329165"/>
    <d v="2001-06-01T12:48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5"/>
    <x v="1"/>
    <n v="112079"/>
    <d v="2001-07-01T00:00:00"/>
  </r>
  <r>
    <x v="1"/>
    <x v="2"/>
    <x v="1"/>
    <x v="0"/>
    <n v="50"/>
    <n v="1329166"/>
    <d v="2001-06-01T12:48:06"/>
    <s v="Williams Energy Marketing &amp; Trading Company"/>
    <x v="0"/>
    <x v="0"/>
    <x v="0"/>
    <x v="2"/>
    <s v="US East Power Phy Fwd Firm"/>
    <s v="US Pwr Phy Firm  PJM-W Peak              05Jun01         USD/MWh"/>
    <m/>
    <n v="50"/>
    <x v="0"/>
    <x v="2"/>
    <x v="0"/>
    <n v="27.7"/>
    <s v="aforgion"/>
    <s v="JQUENET"/>
    <s v="ST-PJM"/>
    <x v="7"/>
    <x v="7"/>
    <n v="629888.1"/>
    <d v="2001-06-05T21:00:00"/>
  </r>
  <r>
    <x v="0"/>
    <x v="1"/>
    <x v="0"/>
    <x v="1"/>
    <n v="155000"/>
    <n v="1329168"/>
    <d v="2001-06-01T12:48:12"/>
    <s v="El Paso Merchant Energy, L.P."/>
    <x v="0"/>
    <x v="0"/>
    <x v="0"/>
    <x v="1"/>
    <s v="CAN Gas Fin BasSwap"/>
    <s v="CAN Gas Basis    AECO                    Aug01           USD/MM"/>
    <m/>
    <n v="5000"/>
    <x v="0"/>
    <x v="1"/>
    <x v="0"/>
    <n v="-0.40500000000000003"/>
    <s v="EPMELPteg"/>
    <s v="JMCKAY"/>
    <s v="FT-CAND-EGSC"/>
    <x v="1"/>
    <x v="8"/>
    <s v="VE0644.1"/>
    <d v="2001-08-01T21:00:00"/>
  </r>
  <r>
    <x v="1"/>
    <x v="1"/>
    <x v="0"/>
    <x v="1"/>
    <n v="155000"/>
    <n v="1329169"/>
    <d v="2001-06-01T12:48:25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NUITBOHREN"/>
    <s v="JARNOLD"/>
    <s v="NG-Price"/>
    <x v="1"/>
    <x v="1"/>
    <s v="VE0646.1"/>
    <d v="2001-07-01T21:00:00"/>
  </r>
  <r>
    <x v="0"/>
    <x v="2"/>
    <x v="0"/>
    <x v="8"/>
    <n v="2300"/>
    <n v="1329171"/>
    <d v="2001-06-01T12:48:27"/>
    <s v="Dynegy Canada Inc."/>
    <x v="0"/>
    <x v="0"/>
    <x v="0"/>
    <x v="2"/>
    <s v="CAN Power Fin Swap"/>
    <s v="CAN Pwr Swap     PPoA Flat               Jul-Sep01       CAD/MWh"/>
    <n v="25"/>
    <m/>
    <x v="0"/>
    <x v="18"/>
    <x v="4"/>
    <n v="79.25"/>
    <s v="NGC12345"/>
    <s v="JZUFFER"/>
    <s v="HEDGECDN"/>
    <x v="7"/>
    <x v="8"/>
    <n v="629892.1"/>
    <d v="2001-07-01T00:00:00"/>
  </r>
  <r>
    <x v="1"/>
    <x v="2"/>
    <x v="1"/>
    <x v="1"/>
    <n v="775"/>
    <n v="1329170"/>
    <d v="2001-06-01T12:48:27"/>
    <s v="Aquila Energy Marketing Corporation"/>
    <x v="0"/>
    <x v="0"/>
    <x v="0"/>
    <x v="2"/>
    <s v="US West Power Phy Fwd Firm"/>
    <s v="US Pwr Phy Firm  PALVE OffPk             Aug01           USD/MWh"/>
    <n v="25"/>
    <m/>
    <x v="0"/>
    <x v="2"/>
    <x v="0"/>
    <n v="112"/>
    <s v="WESTPOWER"/>
    <s v="MDRISC3"/>
    <s v="ST-SW"/>
    <x v="7"/>
    <x v="7"/>
    <n v="629891.1"/>
    <d v="2001-08-01T21:00:00"/>
  </r>
  <r>
    <x v="1"/>
    <x v="1"/>
    <x v="0"/>
    <x v="1"/>
    <n v="620000"/>
    <n v="1329172"/>
    <d v="2001-06-01T12:48:2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SIECKHAUS"/>
    <s v="JARNOLD"/>
    <s v="NG-Price"/>
    <x v="1"/>
    <x v="1"/>
    <s v="VE0647.1"/>
    <d v="2001-07-01T21:00:00"/>
  </r>
  <r>
    <x v="0"/>
    <x v="2"/>
    <x v="0"/>
    <x v="8"/>
    <n v="2300"/>
    <n v="1329173"/>
    <d v="2001-06-01T12:48:32"/>
    <s v="Dynegy Canada Inc."/>
    <x v="0"/>
    <x v="0"/>
    <x v="0"/>
    <x v="2"/>
    <s v="CAN Power Fin Swap"/>
    <s v="CAN Pwr Swap     PPoA Flat               Oct-Dec01       CAD/MWh"/>
    <n v="25"/>
    <m/>
    <x v="0"/>
    <x v="18"/>
    <x v="4"/>
    <n v="78.5"/>
    <s v="NGC12345"/>
    <s v="JZUFFER"/>
    <s v="HEDGECDN"/>
    <x v="7"/>
    <x v="8"/>
    <n v="629893.1"/>
    <d v="2001-10-01T00:00:00"/>
  </r>
  <r>
    <x v="1"/>
    <x v="1"/>
    <x v="0"/>
    <x v="1"/>
    <n v="465000"/>
    <n v="1329174"/>
    <d v="2001-06-01T12:49:03"/>
    <s v="Cargill Energy, a division of Cargill, Incorporated"/>
    <x v="0"/>
    <x v="0"/>
    <x v="0"/>
    <x v="1"/>
    <s v="US Gas Fin Swap"/>
    <s v="US Gas Swap      Nymex                   Aug01           USD/MM"/>
    <n v="15000"/>
    <m/>
    <x v="0"/>
    <x v="1"/>
    <x v="0"/>
    <n v="4.0225"/>
    <s v="WEBBORN1"/>
    <s v="JARNOLD"/>
    <s v="NG-Price"/>
    <x v="1"/>
    <x v="1"/>
    <s v="VE0649.1"/>
    <d v="2001-08-01T21:00:00"/>
  </r>
  <r>
    <x v="1"/>
    <x v="2"/>
    <x v="1"/>
    <x v="8"/>
    <n v="2300"/>
    <n v="1329178"/>
    <d v="2001-06-01T12:49:34"/>
    <s v="BP Energy Company"/>
    <x v="0"/>
    <x v="0"/>
    <x v="0"/>
    <x v="2"/>
    <s v="US West Power Phy Fwd Firm"/>
    <s v="US Pwr Phy Firm  PALVE Peak              Oct-Dec01       USD/MWh"/>
    <n v="25"/>
    <m/>
    <x v="0"/>
    <x v="2"/>
    <x v="0"/>
    <n v="110"/>
    <s v="Biggsbyron"/>
    <s v="MMOTLEY"/>
    <s v="ST-SW"/>
    <x v="7"/>
    <x v="7"/>
    <n v="629895.1"/>
    <d v="2001-10-01T13:33:00"/>
  </r>
  <r>
    <x v="1"/>
    <x v="2"/>
    <x v="1"/>
    <x v="20"/>
    <n v="650"/>
    <n v="1329179"/>
    <d v="2001-06-01T12:50:10"/>
    <s v="Sempra Energy Trading Corp."/>
    <x v="0"/>
    <x v="0"/>
    <x v="0"/>
    <x v="2"/>
    <s v="US West Power Phy Fwd Firm"/>
    <s v="US Pwr Phy Firm  PALVE Peak              05-30Jun01      USD/MWh"/>
    <m/>
    <n v="25"/>
    <x v="0"/>
    <x v="2"/>
    <x v="0"/>
    <n v="226"/>
    <s v="timnhanna"/>
    <s v="MFISCHE2"/>
    <s v="ST-SW"/>
    <x v="7"/>
    <x v="7"/>
    <n v="629896.1"/>
    <d v="2001-06-05T21:00:00"/>
  </r>
  <r>
    <x v="1"/>
    <x v="1"/>
    <x v="0"/>
    <x v="25"/>
    <n v="615000"/>
    <n v="1329180"/>
    <d v="2001-06-01T12:50:13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etverma"/>
    <s v="JARNOLD"/>
    <s v="NG-Price"/>
    <x v="1"/>
    <x v="1"/>
    <s v="VE0653.1"/>
    <d v="2001-07-01T00:00:00"/>
  </r>
  <r>
    <x v="1"/>
    <x v="1"/>
    <x v="0"/>
    <x v="1"/>
    <n v="620000"/>
    <n v="1329182"/>
    <d v="2001-06-01T12:51:02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basspro1"/>
    <s v="JARNOLD"/>
    <s v="NG-Price"/>
    <x v="1"/>
    <x v="1"/>
    <s v="VE0658.1"/>
    <d v="2001-07-01T21:00:00"/>
  </r>
  <r>
    <x v="1"/>
    <x v="1"/>
    <x v="0"/>
    <x v="15"/>
    <n v="1825000"/>
    <n v="1329183"/>
    <d v="2001-06-01T12:51:06"/>
    <s v="Engage Energy Canada L.P.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DM98493"/>
    <s v="JARNOLD"/>
    <s v="NG-Price"/>
    <x v="1"/>
    <x v="1"/>
    <s v="VE0659.1"/>
    <d v="2002-01-01T21:00:00"/>
  </r>
  <r>
    <x v="1"/>
    <x v="1"/>
    <x v="0"/>
    <x v="25"/>
    <n v="615000"/>
    <n v="1329185"/>
    <d v="2001-06-01T12:52:00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661.1"/>
    <d v="2001-07-01T00:00:00"/>
  </r>
  <r>
    <x v="1"/>
    <x v="1"/>
    <x v="0"/>
    <x v="1"/>
    <n v="310000"/>
    <n v="1329186"/>
    <d v="2001-06-01T12:52:04"/>
    <s v="Williams Energy Marketing &amp; Trading Company"/>
    <x v="0"/>
    <x v="0"/>
    <x v="0"/>
    <x v="1"/>
    <s v="US Gas Fin Swap"/>
    <s v="US Gas Swap      Nymex                   Jul01           USD/MM"/>
    <m/>
    <n v="10000"/>
    <x v="0"/>
    <x v="1"/>
    <x v="0"/>
    <n v="3.95"/>
    <s v="dlposton"/>
    <s v="JARNOLD"/>
    <s v="NG-Price"/>
    <x v="1"/>
    <x v="1"/>
    <s v="VE0662.1"/>
    <d v="2001-07-01T21:00:00"/>
  </r>
  <r>
    <x v="1"/>
    <x v="1"/>
    <x v="0"/>
    <x v="1"/>
    <n v="620000"/>
    <n v="1329187"/>
    <d v="2001-06-01T12:52:13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663.1"/>
    <d v="2001-07-01T21:00:00"/>
  </r>
  <r>
    <x v="1"/>
    <x v="4"/>
    <x v="0"/>
    <x v="0"/>
    <n v="50000"/>
    <n v="1329188"/>
    <d v="2001-06-01T12:52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82"/>
    <d v="2001-07-01T00:00:00"/>
  </r>
  <r>
    <x v="1"/>
    <x v="4"/>
    <x v="0"/>
    <x v="0"/>
    <n v="50000"/>
    <n v="1329189"/>
    <d v="2001-06-01T12:52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3"/>
    <d v="2001-07-01T00:00:00"/>
  </r>
  <r>
    <x v="0"/>
    <x v="1"/>
    <x v="1"/>
    <x v="24"/>
    <n v="15000"/>
    <n v="1329192"/>
    <d v="2001-06-01T12:53:02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6"/>
    <s v="wenarchukj"/>
    <s v="RWATT"/>
    <s v="EC-IM Canada West"/>
    <x v="8"/>
    <x v="8"/>
    <n v="826030"/>
    <d v="2001-06-01T21:00:00"/>
  </r>
  <r>
    <x v="1"/>
    <x v="4"/>
    <x v="0"/>
    <x v="0"/>
    <n v="50000"/>
    <n v="1329193"/>
    <d v="2001-06-01T12:53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JTREADWAY"/>
    <s v="GWHALLE"/>
    <s v="WTI-GW-NXC2"/>
    <x v="5"/>
    <x v="1"/>
    <n v="112084"/>
    <d v="2001-07-01T00:00:00"/>
  </r>
  <r>
    <x v="0"/>
    <x v="0"/>
    <x v="0"/>
    <x v="0"/>
    <n v="20"/>
    <n v="1329195"/>
    <d v="2001-06-01T12:53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65377"/>
    <m/>
  </r>
  <r>
    <x v="0"/>
    <x v="1"/>
    <x v="1"/>
    <x v="0"/>
    <n v="5000"/>
    <n v="1329196"/>
    <d v="2001-06-01T12:53:57"/>
    <s v="AltaGas Services In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ADM57700"/>
    <s v="RWATT"/>
    <s v="EC-IM Canada West"/>
    <x v="8"/>
    <x v="8"/>
    <n v="826031"/>
    <d v="2001-06-01T21:00:00"/>
  </r>
  <r>
    <x v="1"/>
    <x v="4"/>
    <x v="0"/>
    <x v="0"/>
    <n v="25000"/>
    <n v="1329197"/>
    <d v="2001-06-01T12:54:08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22"/>
    <s v="DOMESTIC2"/>
    <s v="RFULLER"/>
    <s v="PHYOIL - Price"/>
    <x v="1"/>
    <x v="1"/>
    <s v="VE0671.1"/>
    <d v="2001-07-01T00:00:00"/>
  </r>
  <r>
    <x v="1"/>
    <x v="1"/>
    <x v="1"/>
    <x v="0"/>
    <n v="10000"/>
    <n v="1329198"/>
    <d v="2001-06-01T12:54:31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3"/>
    <s v="ADM48146"/>
    <s v="ARING"/>
    <s v="ENA-IM NE GULF1"/>
    <x v="8"/>
    <x v="1"/>
    <n v="826032"/>
    <d v="2001-06-05T21:00:00"/>
  </r>
  <r>
    <x v="1"/>
    <x v="1"/>
    <x v="0"/>
    <x v="1"/>
    <n v="310000"/>
    <n v="1329200"/>
    <d v="2001-06-01T12:54:51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AQUILA1004"/>
    <s v="JARNOLD"/>
    <s v="NG-Price"/>
    <x v="1"/>
    <x v="1"/>
    <s v="VE0674.1"/>
    <d v="2001-07-01T21:00:00"/>
  </r>
  <r>
    <x v="1"/>
    <x v="4"/>
    <x v="0"/>
    <x v="0"/>
    <n v="50000"/>
    <n v="1329201"/>
    <d v="2001-06-01T12:55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5"/>
    <d v="2001-07-01T00:00:00"/>
  </r>
  <r>
    <x v="1"/>
    <x v="2"/>
    <x v="0"/>
    <x v="20"/>
    <n v="1300"/>
    <n v="1329202"/>
    <d v="2001-06-01T12:55:07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.25"/>
    <s v="jjohnson"/>
    <s v="GGUPTA"/>
    <s v="ST-New England"/>
    <x v="7"/>
    <x v="1"/>
    <n v="629900.1"/>
    <d v="2001-06-05T21:00:00"/>
  </r>
  <r>
    <x v="1"/>
    <x v="1"/>
    <x v="0"/>
    <x v="20"/>
    <n v="130000"/>
    <n v="1329203"/>
    <d v="2001-06-01T12:55:21"/>
    <s v="Texaco Natural Gas Inc."/>
    <x v="0"/>
    <x v="0"/>
    <x v="0"/>
    <x v="1"/>
    <s v="US Gas Fin Swap"/>
    <s v="US Gas Daily     HHub                    05-30Jun01      USD/MM"/>
    <m/>
    <n v="5000"/>
    <x v="0"/>
    <x v="1"/>
    <x v="0"/>
    <n v="3.84"/>
    <s v="STEPHENSJE"/>
    <s v="PKEAVEY"/>
    <s v="G-DAILY-EST"/>
    <x v="1"/>
    <x v="1"/>
    <s v="VE0677.1"/>
    <d v="2001-06-05T21:00:00"/>
  </r>
  <r>
    <x v="1"/>
    <x v="4"/>
    <x v="0"/>
    <x v="0"/>
    <n v="50000"/>
    <n v="1329204"/>
    <d v="2001-06-01T12:55:3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086"/>
    <d v="2001-07-01T00:00:00"/>
  </r>
  <r>
    <x v="1"/>
    <x v="1"/>
    <x v="0"/>
    <x v="25"/>
    <n v="615000"/>
    <n v="1329205"/>
    <d v="2001-06-01T12:55:44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"/>
    <s v="petverma"/>
    <s v="JARNOLD"/>
    <s v="NG-Price"/>
    <x v="1"/>
    <x v="1"/>
    <s v="VE0679.1"/>
    <d v="2001-07-01T00:00:00"/>
  </r>
  <r>
    <x v="1"/>
    <x v="4"/>
    <x v="0"/>
    <x v="0"/>
    <n v="50000"/>
    <n v="1329207"/>
    <d v="2001-06-01T12:56:1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088"/>
    <d v="2001-07-01T00:00:00"/>
  </r>
  <r>
    <x v="0"/>
    <x v="1"/>
    <x v="1"/>
    <x v="5"/>
    <n v="145000"/>
    <n v="1329208"/>
    <d v="2001-06-01T12:56:12"/>
    <s v="PG&amp;E Energy Trading, Canada Corporation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000000000000004"/>
    <s v="NADEAUBRAD"/>
    <s v="MCOWAN"/>
    <s v="EC-IM Canada West"/>
    <x v="8"/>
    <x v="8"/>
    <n v="826034"/>
    <d v="2001-06-02T21:00:00"/>
  </r>
  <r>
    <x v="1"/>
    <x v="1"/>
    <x v="0"/>
    <x v="15"/>
    <n v="1825000"/>
    <n v="1329209"/>
    <d v="2001-06-01T12:56:1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DM83725"/>
    <s v="JARNOLD"/>
    <s v="NG-Price"/>
    <x v="1"/>
    <x v="1"/>
    <s v="VE0681.1"/>
    <d v="2002-01-01T21:00:00"/>
  </r>
  <r>
    <x v="1"/>
    <x v="4"/>
    <x v="0"/>
    <x v="0"/>
    <n v="50000"/>
    <n v="1329210"/>
    <d v="2001-06-01T12:56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089"/>
    <d v="2001-07-01T00:00:00"/>
  </r>
  <r>
    <x v="1"/>
    <x v="1"/>
    <x v="0"/>
    <x v="25"/>
    <n v="1230000"/>
    <n v="1329211"/>
    <d v="2001-06-01T12:56:40"/>
    <s v="Duke Energy Trading and Marketing, L.L.C."/>
    <x v="0"/>
    <x v="0"/>
    <x v="0"/>
    <x v="1"/>
    <s v="US Gas Fin BasisSwap"/>
    <s v="US Gas Basis     Waha                    Jul-Oct01       USD/MM"/>
    <m/>
    <n v="10000"/>
    <x v="0"/>
    <x v="1"/>
    <x v="0"/>
    <n v="-2.2499999999999999E-2"/>
    <s v="BARRYHANLY"/>
    <s v="EBASS"/>
    <s v="FT-Texas"/>
    <x v="1"/>
    <x v="1"/>
    <s v="VE0684.1"/>
    <d v="2001-07-01T10:30:00"/>
  </r>
  <r>
    <x v="1"/>
    <x v="4"/>
    <x v="0"/>
    <x v="0"/>
    <n v="25000"/>
    <n v="1329212"/>
    <d v="2001-06-01T12:57:08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88"/>
    <s v="semprakuo"/>
    <s v="GWHALLE"/>
    <s v="WTI-GW-NXC2"/>
    <x v="5"/>
    <x v="1"/>
    <n v="112090"/>
    <d v="2001-07-01T00:00:00"/>
  </r>
  <r>
    <x v="1"/>
    <x v="1"/>
    <x v="0"/>
    <x v="26"/>
    <n v="377500"/>
    <n v="1329215"/>
    <d v="2001-06-01T12:58:08"/>
    <s v="Sempra Energy Trading Corp."/>
    <x v="0"/>
    <x v="0"/>
    <x v="0"/>
    <x v="1"/>
    <s v="US Gas Fin Swap"/>
    <s v="US Gas Swap      Nymex                   Nov01-Mar02     USD/MM"/>
    <m/>
    <n v="2500"/>
    <x v="0"/>
    <x v="1"/>
    <x v="0"/>
    <n v="4.3650000000000002"/>
    <s v="MSIECKHAUS"/>
    <s v="JARNOLD"/>
    <s v="NG-Price"/>
    <x v="1"/>
    <x v="1"/>
    <s v="VE0689.1"/>
    <d v="2001-11-01T00:00:00"/>
  </r>
  <r>
    <x v="1"/>
    <x v="1"/>
    <x v="0"/>
    <x v="15"/>
    <n v="1825000"/>
    <n v="1329217"/>
    <d v="2001-06-01T12:58:46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2.1"/>
    <d v="2002-01-01T21:00:00"/>
  </r>
  <r>
    <x v="1"/>
    <x v="1"/>
    <x v="0"/>
    <x v="15"/>
    <n v="1825000"/>
    <n v="1329218"/>
    <d v="2001-06-01T12:59:01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4.1"/>
    <d v="2002-01-01T21:00:00"/>
  </r>
  <r>
    <x v="1"/>
    <x v="2"/>
    <x v="0"/>
    <x v="8"/>
    <n v="4600"/>
    <n v="1329219"/>
    <d v="2001-06-01T12:59:01"/>
    <s v="El Paso Merchant Energy, L.P."/>
    <x v="0"/>
    <x v="0"/>
    <x v="0"/>
    <x v="2"/>
    <s v="US East Power Fin Swap"/>
    <s v="US Pwr Fin Swap  ISO NY Z-G Peak         Oct-Dec01       USD/MWh"/>
    <n v="50"/>
    <m/>
    <x v="0"/>
    <x v="2"/>
    <x v="0"/>
    <n v="52.75"/>
    <s v="PowerMCP"/>
    <s v="DDAVIS"/>
    <s v="LT-New England"/>
    <x v="7"/>
    <x v="1"/>
    <n v="629906.1"/>
    <d v="2001-10-01T00:00:00"/>
  </r>
  <r>
    <x v="1"/>
    <x v="1"/>
    <x v="0"/>
    <x v="15"/>
    <n v="1825000"/>
    <n v="1329224"/>
    <d v="2001-06-01T13:00:4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"/>
    <s v="ADM83725"/>
    <s v="JARNOLD"/>
    <s v="NG-Price"/>
    <x v="1"/>
    <x v="1"/>
    <s v="VE0699.1"/>
    <d v="2002-01-01T21:00:00"/>
  </r>
  <r>
    <x v="1"/>
    <x v="4"/>
    <x v="0"/>
    <x v="0"/>
    <n v="50000"/>
    <n v="1329225"/>
    <d v="2001-06-01T13:00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2"/>
    <s v="GWHALLE"/>
    <s v="WTI-GW-NXC2"/>
    <x v="5"/>
    <x v="1"/>
    <n v="112095"/>
    <d v="2001-07-01T00:00:00"/>
  </r>
  <r>
    <x v="1"/>
    <x v="2"/>
    <x v="1"/>
    <x v="20"/>
    <n v="1300"/>
    <n v="1329226"/>
    <d v="2001-06-01T13:01:55"/>
    <s v="Dynegy Power Marketing,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WATTS002"/>
    <s v="MLORENZ"/>
    <s v="ST-Main"/>
    <x v="7"/>
    <x v="7"/>
    <n v="629910.1"/>
    <d v="2001-06-05T21:00:00"/>
  </r>
  <r>
    <x v="1"/>
    <x v="1"/>
    <x v="0"/>
    <x v="1"/>
    <n v="620000"/>
    <n v="1329227"/>
    <d v="2001-06-01T13:02:2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5"/>
    <s v="DAVIDSET"/>
    <s v="JARNOLD"/>
    <s v="NG-Price"/>
    <x v="1"/>
    <x v="1"/>
    <s v="VE0715.1"/>
    <d v="2001-07-01T21:00:00"/>
  </r>
  <r>
    <x v="1"/>
    <x v="4"/>
    <x v="0"/>
    <x v="0"/>
    <n v="50000"/>
    <n v="1329228"/>
    <d v="2001-06-01T13:03:0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2"/>
    <s v="GWHALLE"/>
    <s v="WTI-GW-NXC2"/>
    <x v="5"/>
    <x v="1"/>
    <n v="112100"/>
    <d v="2001-07-01T00:00:00"/>
  </r>
  <r>
    <x v="1"/>
    <x v="1"/>
    <x v="0"/>
    <x v="1"/>
    <n v="155000"/>
    <n v="1329229"/>
    <d v="2001-06-01T13:03:12"/>
    <s v="Mirant Americas Energy Marketing, L.P."/>
    <x v="0"/>
    <x v="0"/>
    <x v="0"/>
    <x v="1"/>
    <s v="US Gas Fin Swap"/>
    <s v="US Gas Swap      Nymex                   Jul01           USD/MM"/>
    <m/>
    <n v="5000"/>
    <x v="0"/>
    <x v="1"/>
    <x v="0"/>
    <n v="3.9550000000000001"/>
    <s v="TOMSAX01"/>
    <s v="JARNOLD"/>
    <s v="NG-Price"/>
    <x v="1"/>
    <x v="1"/>
    <s v="VE0718.1"/>
    <d v="2001-07-01T21:00:00"/>
  </r>
  <r>
    <x v="0"/>
    <x v="1"/>
    <x v="1"/>
    <x v="24"/>
    <n v="15000"/>
    <n v="1329230"/>
    <d v="2001-06-01T13:04:06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"/>
    <s v="UGTC2424"/>
    <s v="RWATT"/>
    <s v="EC-IM Canada West"/>
    <x v="8"/>
    <x v="8"/>
    <n v="826043"/>
    <d v="2001-06-01T21:00:00"/>
  </r>
  <r>
    <x v="1"/>
    <x v="1"/>
    <x v="0"/>
    <x v="25"/>
    <n v="615000"/>
    <n v="1329234"/>
    <d v="2001-06-01T13:04:27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"/>
    <s v="ADM83725"/>
    <s v="JARNOLD"/>
    <s v="NG-Price"/>
    <x v="1"/>
    <x v="1"/>
    <s v="VE0728.1"/>
    <d v="2001-07-01T00:00:00"/>
  </r>
  <r>
    <x v="1"/>
    <x v="4"/>
    <x v="0"/>
    <x v="0"/>
    <n v="50000"/>
    <n v="1329236"/>
    <d v="2001-06-01T13:05:0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106"/>
    <d v="2001-07-01T00:00:00"/>
  </r>
  <r>
    <x v="1"/>
    <x v="4"/>
    <x v="0"/>
    <x v="0"/>
    <n v="50000"/>
    <n v="1329237"/>
    <d v="2001-06-01T13:05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eriksaaa"/>
    <s v="GWHALLE"/>
    <s v="WTI-GW-NXC2"/>
    <x v="5"/>
    <x v="1"/>
    <n v="112107"/>
    <d v="2001-07-01T00:00:00"/>
  </r>
  <r>
    <x v="1"/>
    <x v="1"/>
    <x v="0"/>
    <x v="25"/>
    <n v="615000"/>
    <n v="1329238"/>
    <d v="2001-06-01T13:05:44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732.1"/>
    <d v="2001-07-01T00:00:00"/>
  </r>
  <r>
    <x v="1"/>
    <x v="1"/>
    <x v="0"/>
    <x v="1"/>
    <n v="620000"/>
    <n v="1329239"/>
    <d v="2001-06-01T13:05:49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734.1"/>
    <d v="2001-07-01T21:00:00"/>
  </r>
  <r>
    <x v="1"/>
    <x v="4"/>
    <x v="0"/>
    <x v="0"/>
    <n v="50000"/>
    <n v="1329241"/>
    <d v="2001-06-01T13:0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"/>
    <s v="GWHALLE"/>
    <s v="WTI-GW-NXC2"/>
    <x v="5"/>
    <x v="1"/>
    <n v="112109"/>
    <d v="2001-07-01T00:00:00"/>
  </r>
  <r>
    <x v="1"/>
    <x v="2"/>
    <x v="1"/>
    <x v="19"/>
    <n v="200"/>
    <n v="1329242"/>
    <d v="2001-06-01T13:08:0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75"/>
    <s v="aepsvc136"/>
    <s v="JQUENET"/>
    <s v="ST-PJM"/>
    <x v="7"/>
    <x v="7"/>
    <n v="629916.1"/>
    <d v="2001-06-05T21:00:00"/>
  </r>
  <r>
    <x v="1"/>
    <x v="2"/>
    <x v="1"/>
    <x v="19"/>
    <n v="200"/>
    <n v="1329243"/>
    <d v="2001-06-01T13:08:06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5"/>
    <s v="aepsvc136"/>
    <s v="JQUENET"/>
    <s v="ST-PJM"/>
    <x v="7"/>
    <x v="7"/>
    <n v="629917.1"/>
    <d v="2001-06-05T21:00:00"/>
  </r>
  <r>
    <x v="1"/>
    <x v="2"/>
    <x v="1"/>
    <x v="19"/>
    <n v="200"/>
    <n v="1329244"/>
    <d v="2001-06-01T13:08:09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aepsvc136"/>
    <s v="JQUENET"/>
    <s v="ST-PJM"/>
    <x v="7"/>
    <x v="7"/>
    <n v="629915.1"/>
    <d v="2001-06-05T21:00:00"/>
  </r>
  <r>
    <x v="1"/>
    <x v="2"/>
    <x v="1"/>
    <x v="19"/>
    <n v="200"/>
    <n v="1329246"/>
    <d v="2001-06-01T13:08:2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"/>
    <s v="aepsvc136"/>
    <s v="JQUENET"/>
    <s v="ST-PJM"/>
    <x v="7"/>
    <x v="7"/>
    <n v="629918.1"/>
    <d v="2001-06-05T21:00:00"/>
  </r>
  <r>
    <x v="1"/>
    <x v="2"/>
    <x v="1"/>
    <x v="19"/>
    <n v="200"/>
    <n v="1329247"/>
    <d v="2001-06-01T13:08:24"/>
    <s v="Aquila Energy Marketing Corporation"/>
    <x v="0"/>
    <x v="0"/>
    <x v="0"/>
    <x v="2"/>
    <s v="US East Power Phy Fwd Firm"/>
    <s v="US Pwr Phy Firm  Entergy Peak            05-08Jun01      USD/MWh"/>
    <m/>
    <n v="50"/>
    <x v="0"/>
    <x v="2"/>
    <x v="0"/>
    <n v="34"/>
    <s v="DANMURPHY"/>
    <s v="MCARSON2"/>
    <s v="ST-SPP"/>
    <x v="7"/>
    <x v="7"/>
    <n v="629919.1"/>
    <d v="2001-06-05T21:00:00"/>
  </r>
  <r>
    <x v="1"/>
    <x v="2"/>
    <x v="1"/>
    <x v="0"/>
    <n v="50"/>
    <n v="1329249"/>
    <d v="2001-06-01T13:08:32"/>
    <s v="Cargill-Alliant, LLC"/>
    <x v="0"/>
    <x v="0"/>
    <x v="0"/>
    <x v="2"/>
    <s v="US East Power Phy Fwd Firm"/>
    <s v="US Pwr Phy Firm  PJM-W Peak              05Jun01         USD/MWh"/>
    <n v="50"/>
    <m/>
    <x v="0"/>
    <x v="2"/>
    <x v="0"/>
    <n v="27.7"/>
    <s v="briangrant"/>
    <s v="JQUENET"/>
    <s v="ST-PJM"/>
    <x v="7"/>
    <x v="7"/>
    <n v="629921.1"/>
    <d v="2001-06-05T21:00:00"/>
  </r>
  <r>
    <x v="1"/>
    <x v="1"/>
    <x v="0"/>
    <x v="25"/>
    <n v="615000"/>
    <n v="1329250"/>
    <d v="2001-06-01T13:08:39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DM83725"/>
    <s v="JARNOLD"/>
    <s v="NG-Price"/>
    <x v="1"/>
    <x v="1"/>
    <s v="VE0739.1"/>
    <d v="2001-07-01T00:00:00"/>
  </r>
  <r>
    <x v="1"/>
    <x v="1"/>
    <x v="0"/>
    <x v="1"/>
    <n v="155000"/>
    <n v="1329251"/>
    <d v="2001-06-01T13:08:59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5"/>
    <s v="RODRIGUEZ"/>
    <s v="JARNOLD"/>
    <s v="NG-Price"/>
    <x v="1"/>
    <x v="1"/>
    <s v="VE0740.1"/>
    <d v="2001-07-01T21:00:00"/>
  </r>
  <r>
    <x v="1"/>
    <x v="1"/>
    <x v="0"/>
    <x v="1"/>
    <n v="155000"/>
    <n v="1329252"/>
    <d v="2001-06-01T13:09:35"/>
    <s v="Conectiv Energy Supply, Inc."/>
    <x v="0"/>
    <x v="0"/>
    <x v="0"/>
    <x v="1"/>
    <s v="US Gas Fin Swap"/>
    <s v="US Gas Swap      Nymex                   Jul01           USD/MM"/>
    <n v="5000"/>
    <m/>
    <x v="0"/>
    <x v="1"/>
    <x v="0"/>
    <n v="3.95"/>
    <s v="steven12"/>
    <s v="JARNOLD"/>
    <s v="NG-Price"/>
    <x v="1"/>
    <x v="1"/>
    <s v="VE0741.1"/>
    <d v="2001-07-01T21:00:00"/>
  </r>
  <r>
    <x v="1"/>
    <x v="4"/>
    <x v="0"/>
    <x v="0"/>
    <n v="50000"/>
    <n v="1329254"/>
    <d v="2001-06-01T13:10:05"/>
    <s v="Coral Energy Holding L.P."/>
    <x v="0"/>
    <x v="0"/>
    <x v="0"/>
    <x v="4"/>
    <s v="US Crude WTI Fin Swap "/>
    <s v="US WTI Swap      Nymex LD                Jul01           USD/bl/m"/>
    <m/>
    <n v="50000"/>
    <x v="0"/>
    <x v="8"/>
    <x v="0"/>
    <n v="27.96"/>
    <s v="kwgeiger"/>
    <s v="GWHALLE"/>
    <s v="WTI-GW-NXC1"/>
    <x v="5"/>
    <x v="1"/>
    <n v="112110"/>
    <d v="2001-07-01T00:00:00"/>
  </r>
  <r>
    <x v="1"/>
    <x v="4"/>
    <x v="0"/>
    <x v="0"/>
    <n v="50000"/>
    <n v="1329255"/>
    <d v="2001-06-01T13:10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2"/>
    <s v="GWHALLE"/>
    <s v="WTI-GW-NXC2"/>
    <x v="5"/>
    <x v="1"/>
    <n v="112111"/>
    <d v="2001-07-01T00:00:00"/>
  </r>
  <r>
    <x v="1"/>
    <x v="4"/>
    <x v="0"/>
    <x v="0"/>
    <n v="50000"/>
    <n v="1329257"/>
    <d v="2001-06-01T13:1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JTREADWAY"/>
    <s v="GWHALLE"/>
    <s v="WTI-GW-NXC2"/>
    <x v="5"/>
    <x v="1"/>
    <n v="112112"/>
    <d v="2001-07-01T00:00:00"/>
  </r>
  <r>
    <x v="1"/>
    <x v="2"/>
    <x v="1"/>
    <x v="21"/>
    <n v="2950"/>
    <n v="1329258"/>
    <d v="2001-06-01T13:11:57"/>
    <s v="Morgan Stanley Capital Group, Inc."/>
    <x v="0"/>
    <x v="0"/>
    <x v="0"/>
    <x v="2"/>
    <s v="US East Power Phy Fwd Firm"/>
    <s v="US Pwr Phy Firm  Cinergy Peak            Jan-Feb02       USD/MWh"/>
    <n v="50"/>
    <m/>
    <x v="0"/>
    <x v="2"/>
    <x v="0"/>
    <n v="37.75"/>
    <s v="chasdurkin"/>
    <s v="FSTURM"/>
    <s v="LT-ECAR"/>
    <x v="7"/>
    <x v="7"/>
    <n v="629922.1"/>
    <d v="2002-01-01T17:11:00"/>
  </r>
  <r>
    <x v="0"/>
    <x v="0"/>
    <x v="0"/>
    <x v="0"/>
    <n v="1"/>
    <n v="1329259"/>
    <d v="2001-06-01T13:12:01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67"/>
    <s v="johngrosso"/>
    <s v="KGWOZDZ"/>
    <s v="Enron Metals Trading System"/>
    <x v="0"/>
    <x v="0"/>
    <n v="2165375"/>
    <m/>
  </r>
  <r>
    <x v="1"/>
    <x v="2"/>
    <x v="1"/>
    <x v="1"/>
    <n v="1550"/>
    <n v="1329260"/>
    <d v="2001-06-01T13:12:02"/>
    <s v="PG&amp;E Energy Trading - Power, L.P."/>
    <x v="0"/>
    <x v="0"/>
    <x v="0"/>
    <x v="2"/>
    <s v="US East Power Phy Fwd Firm"/>
    <s v="US Pwr Phy Firm  PJM-W Peak              Jul01           USD/MWh"/>
    <n v="50"/>
    <m/>
    <x v="0"/>
    <x v="2"/>
    <x v="0"/>
    <n v="83"/>
    <s v="cgorman1"/>
    <s v="DDAVIS"/>
    <s v="ST-PJM"/>
    <x v="7"/>
    <x v="7"/>
    <n v="629923.1"/>
    <d v="2001-07-01T21:00:00"/>
  </r>
  <r>
    <x v="1"/>
    <x v="2"/>
    <x v="1"/>
    <x v="1"/>
    <n v="1550"/>
    <n v="1329261"/>
    <d v="2001-06-01T13:12:02"/>
    <s v="PG&amp;E Energy Trading - Power, L.P."/>
    <x v="0"/>
    <x v="0"/>
    <x v="0"/>
    <x v="2"/>
    <s v="US East Power Phy Fwd Firm"/>
    <s v="US Pwr Phy Firm  PJM-W Peak              Aug01           USD/MWh"/>
    <n v="50"/>
    <m/>
    <x v="0"/>
    <x v="2"/>
    <x v="0"/>
    <n v="73.5"/>
    <s v="ADM49879"/>
    <s v="DDAVIS"/>
    <s v="ST-PJM"/>
    <x v="7"/>
    <x v="7"/>
    <n v="629924.1"/>
    <d v="2001-08-01T21:00:00"/>
  </r>
  <r>
    <x v="1"/>
    <x v="4"/>
    <x v="0"/>
    <x v="0"/>
    <n v="50000"/>
    <n v="1329262"/>
    <d v="2001-06-01T13:1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113"/>
    <d v="2001-07-01T00:00:00"/>
  </r>
  <r>
    <x v="1"/>
    <x v="1"/>
    <x v="0"/>
    <x v="26"/>
    <n v="755000"/>
    <n v="1329265"/>
    <d v="2001-06-01T13:13:05"/>
    <s v="Citibank, N.A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dbecker1"/>
    <s v="JARNOLD"/>
    <s v="NG-Price"/>
    <x v="1"/>
    <x v="1"/>
    <s v="VE0750.1"/>
    <d v="2001-11-01T00:00:00"/>
  </r>
  <r>
    <x v="1"/>
    <x v="1"/>
    <x v="0"/>
    <x v="20"/>
    <n v="260000"/>
    <n v="1329266"/>
    <d v="2001-06-01T13:13:07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"/>
    <s v="AQUILA1003"/>
    <s v="PKEAVEY"/>
    <s v="G-DAILY-EST"/>
    <x v="1"/>
    <x v="1"/>
    <s v="VE0751.1"/>
    <d v="2001-06-05T21:00:00"/>
  </r>
  <r>
    <x v="1"/>
    <x v="2"/>
    <x v="1"/>
    <x v="21"/>
    <n v="2950"/>
    <n v="1329268"/>
    <d v="2001-06-01T13:13:55"/>
    <s v="Williams Energy Marketing &amp; Trading Company"/>
    <x v="0"/>
    <x v="0"/>
    <x v="0"/>
    <x v="2"/>
    <s v="US East Power Phy Fwd Firm"/>
    <s v="US Pwr Phy Firm  SOCO Peak               Jan-Feb02       USD/MWh"/>
    <m/>
    <n v="50"/>
    <x v="0"/>
    <x v="2"/>
    <x v="0"/>
    <n v="41"/>
    <s v="jheinecke1"/>
    <s v="KPRESTO"/>
    <s v="LT-SERC"/>
    <x v="7"/>
    <x v="7"/>
    <n v="629925.1"/>
    <d v="2002-01-01T21:00:00"/>
  </r>
  <r>
    <x v="1"/>
    <x v="2"/>
    <x v="1"/>
    <x v="22"/>
    <n v="3050"/>
    <n v="1329269"/>
    <d v="2001-06-01T13:13:58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5"/>
    <s v="jheinecke1"/>
    <s v="KPRESTO"/>
    <s v="LT-SERC"/>
    <x v="7"/>
    <x v="7"/>
    <n v="629926.1"/>
    <d v="2002-03-01T21:00:00"/>
  </r>
  <r>
    <x v="0"/>
    <x v="0"/>
    <x v="0"/>
    <x v="0"/>
    <n v="20"/>
    <n v="1329270"/>
    <d v="2001-06-01T13:14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KGWOZDZ"/>
    <s v="Enron Metals Trading System"/>
    <x v="0"/>
    <x v="0"/>
    <n v="2165373"/>
    <m/>
  </r>
  <r>
    <x v="1"/>
    <x v="4"/>
    <x v="0"/>
    <x v="0"/>
    <n v="25000"/>
    <n v="1329271"/>
    <d v="2001-06-01T13:14:40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DOMESTIC2"/>
    <s v="GWHALLE"/>
    <s v="WTI-GW-NXC2"/>
    <x v="5"/>
    <x v="1"/>
    <n v="112115"/>
    <d v="2001-07-01T00:00:00"/>
  </r>
  <r>
    <x v="1"/>
    <x v="4"/>
    <x v="0"/>
    <x v="0"/>
    <n v="25000"/>
    <n v="1329272"/>
    <d v="2001-06-01T13:14:52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MICGUIDO"/>
    <s v="GWHALLE"/>
    <s v="WTI-GW-NXC2"/>
    <x v="5"/>
    <x v="1"/>
    <n v="112116"/>
    <d v="2001-07-01T00:00:00"/>
  </r>
  <r>
    <x v="1"/>
    <x v="4"/>
    <x v="0"/>
    <x v="0"/>
    <n v="50000"/>
    <n v="1329275"/>
    <d v="2001-06-01T13:15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rsrsrsrs"/>
    <s v="GWHALLE"/>
    <s v="WTI-GW-NXC2"/>
    <x v="5"/>
    <x v="1"/>
    <n v="112118"/>
    <d v="2001-07-01T00:00:00"/>
  </r>
  <r>
    <x v="1"/>
    <x v="1"/>
    <x v="1"/>
    <x v="0"/>
    <n v="10000"/>
    <n v="1329276"/>
    <d v="2001-06-01T13:15:32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49"/>
    <d v="2001-06-05T21:00:00"/>
  </r>
  <r>
    <x v="1"/>
    <x v="2"/>
    <x v="1"/>
    <x v="23"/>
    <n v="3100"/>
    <n v="1329278"/>
    <d v="2001-06-01T13:15:38"/>
    <s v="Reliant Energy Services, Inc."/>
    <x v="0"/>
    <x v="0"/>
    <x v="0"/>
    <x v="2"/>
    <s v="US East Power Phy Fwd Firm"/>
    <s v="US Pwr Phy Firm  Cinergy OffPk           Jul-Aug01       USD/MWh"/>
    <n v="50"/>
    <m/>
    <x v="0"/>
    <x v="2"/>
    <x v="0"/>
    <n v="22.5"/>
    <s v="smarland"/>
    <s v="FSTURM"/>
    <s v="EPMI-Midwest"/>
    <x v="7"/>
    <x v="7"/>
    <n v="629927.1"/>
    <d v="2001-07-01T21:00:00"/>
  </r>
  <r>
    <x v="1"/>
    <x v="1"/>
    <x v="0"/>
    <x v="26"/>
    <n v="755000"/>
    <n v="1329279"/>
    <d v="2001-06-01T13:15:50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bradhoese2"/>
    <s v="JARNOLD"/>
    <s v="NG-Price"/>
    <x v="1"/>
    <x v="1"/>
    <s v="VE0767.1"/>
    <d v="2001-11-01T00:00:00"/>
  </r>
  <r>
    <x v="1"/>
    <x v="1"/>
    <x v="0"/>
    <x v="20"/>
    <n v="260000"/>
    <n v="1329280"/>
    <d v="2001-06-01T13:16:01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5"/>
    <s v="ADM84149"/>
    <s v="PKEAVEY"/>
    <s v="G-DAILY-EST"/>
    <x v="1"/>
    <x v="1"/>
    <s v="VE0779.1"/>
    <d v="2001-06-05T21:00:00"/>
  </r>
  <r>
    <x v="1"/>
    <x v="1"/>
    <x v="1"/>
    <x v="20"/>
    <n v="130000"/>
    <n v="1329281"/>
    <d v="2001-06-01T13:16:13"/>
    <s v="FirstEnergy Services Corp."/>
    <x v="0"/>
    <x v="0"/>
    <x v="0"/>
    <x v="1"/>
    <s v="US Gas Phy Fwd Firm &lt; or = 1Mo "/>
    <s v="US Gas Phy       TCO Pool                05-30Jun01      USD/MM"/>
    <n v="5000"/>
    <m/>
    <x v="0"/>
    <x v="1"/>
    <x v="0"/>
    <n v="3.98"/>
    <s v="DAVIDFRE"/>
    <s v="JHODGE2"/>
    <s v="ENA-IM ME TCO"/>
    <x v="8"/>
    <x v="1"/>
    <n v="826050"/>
    <d v="2001-06-05T21:00:00"/>
  </r>
  <r>
    <x v="1"/>
    <x v="4"/>
    <x v="0"/>
    <x v="0"/>
    <n v="50000"/>
    <n v="1329283"/>
    <d v="2001-06-01T13:16:2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119"/>
    <d v="2001-07-01T00:00:00"/>
  </r>
  <r>
    <x v="1"/>
    <x v="1"/>
    <x v="0"/>
    <x v="26"/>
    <n v="377500"/>
    <n v="1329284"/>
    <d v="2001-06-01T13:17:01"/>
    <s v="PSEG Energy Resources &amp; Trade LLC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fdimaria1"/>
    <s v="JARNOLD"/>
    <s v="NG-Price"/>
    <x v="1"/>
    <x v="1"/>
    <s v="VE0799.1"/>
    <d v="2001-11-01T00:00:00"/>
  </r>
  <r>
    <x v="1"/>
    <x v="1"/>
    <x v="0"/>
    <x v="26"/>
    <n v="377500"/>
    <n v="1329285"/>
    <d v="2001-06-01T13:17:06"/>
    <s v="Conectiv Energy Supply, Inc.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steven12"/>
    <s v="JARNOLD"/>
    <s v="NG-Price"/>
    <x v="1"/>
    <x v="1"/>
    <s v="VE0800.1"/>
    <d v="2001-11-01T00:00:00"/>
  </r>
  <r>
    <x v="1"/>
    <x v="1"/>
    <x v="0"/>
    <x v="1"/>
    <n v="310000"/>
    <n v="1329286"/>
    <d v="2001-06-01T13:17:12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4"/>
    <s v="AQUILA1000"/>
    <s v="JARNOLD"/>
    <s v="NG-Price"/>
    <x v="1"/>
    <x v="1"/>
    <s v="VE0803.1"/>
    <d v="2001-07-01T21:00:00"/>
  </r>
  <r>
    <x v="1"/>
    <x v="2"/>
    <x v="1"/>
    <x v="21"/>
    <n v="2950"/>
    <n v="1329287"/>
    <d v="2001-06-01T13:17:13"/>
    <s v="Morgan Stanley Capital Group, Inc."/>
    <x v="0"/>
    <x v="0"/>
    <x v="0"/>
    <x v="2"/>
    <s v="US East Power Phy Fwd Firm"/>
    <s v="US Pwr Phy Firm  TVA Peak                Jan-Feb02       USD/MWh"/>
    <n v="50"/>
    <m/>
    <x v="0"/>
    <x v="2"/>
    <x v="0"/>
    <n v="38"/>
    <s v="chasdurkin"/>
    <s v="JKING6"/>
    <s v="ST-SERC"/>
    <x v="7"/>
    <x v="7"/>
    <n v="629928.1"/>
    <d v="2002-01-01T14:25:00"/>
  </r>
  <r>
    <x v="1"/>
    <x v="1"/>
    <x v="0"/>
    <x v="1"/>
    <n v="620000"/>
    <n v="1329292"/>
    <d v="2001-06-01T13:19:05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ICWHITE"/>
    <s v="JARNOLD"/>
    <s v="NG-Price"/>
    <x v="1"/>
    <x v="1"/>
    <s v="VE0815.1"/>
    <d v="2001-07-01T21:00:00"/>
  </r>
  <r>
    <x v="1"/>
    <x v="4"/>
    <x v="0"/>
    <x v="0"/>
    <n v="25000"/>
    <n v="1329294"/>
    <d v="2001-06-01T13:19:25"/>
    <s v="Hess Energy Trading Company LLC"/>
    <x v="0"/>
    <x v="0"/>
    <x v="0"/>
    <x v="4"/>
    <s v="US Crude WTI Cal Spd Fin Swap"/>
    <s v="US WTI Cal Swap  Spread NX2              Jul-Aug 01      USD/bbl"/>
    <n v="25000"/>
    <m/>
    <x v="0"/>
    <x v="23"/>
    <x v="0"/>
    <n v="-0.23"/>
    <s v="crudebuyer"/>
    <s v="RFULLER"/>
    <s v="PHYOIL - Price"/>
    <x v="1"/>
    <x v="1"/>
    <s v="VE0819.1"/>
    <d v="2001-07-01T00:00:00"/>
  </r>
  <r>
    <x v="1"/>
    <x v="2"/>
    <x v="1"/>
    <x v="19"/>
    <n v="200"/>
    <n v="1329295"/>
    <d v="2001-06-01T13:20:01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7.5"/>
    <s v="bpollard"/>
    <s v="KPRESTO"/>
    <s v="LT-SERC"/>
    <x v="7"/>
    <x v="7"/>
    <n v="629932.1"/>
    <d v="2001-06-05T21:00:00"/>
  </r>
  <r>
    <x v="1"/>
    <x v="1"/>
    <x v="0"/>
    <x v="26"/>
    <n v="1510000"/>
    <n v="1329297"/>
    <d v="2001-06-01T13:20:55"/>
    <s v="Bank of Montreal"/>
    <x v="0"/>
    <x v="0"/>
    <x v="0"/>
    <x v="1"/>
    <s v="US Gas Fin BasisSwap"/>
    <s v="US Gas Basis     NGI Chicago             Nov01-Mar02     USD/MM"/>
    <m/>
    <n v="10000"/>
    <x v="0"/>
    <x v="1"/>
    <x v="0"/>
    <n v="0.16500000000000001"/>
    <s v="ADM28948"/>
    <s v="GSTOREY"/>
    <s v="FT-ONTARIO"/>
    <x v="1"/>
    <x v="1"/>
    <s v="VE0826.1"/>
    <d v="2001-11-01T00:00:00"/>
  </r>
  <r>
    <x v="1"/>
    <x v="2"/>
    <x v="1"/>
    <x v="20"/>
    <n v="650"/>
    <n v="1329300"/>
    <d v="2001-06-01T13:21:22"/>
    <s v="Calpine Energy Services, L.P."/>
    <x v="0"/>
    <x v="0"/>
    <x v="0"/>
    <x v="2"/>
    <s v="US West Power Phy Fwd Firm"/>
    <s v="US Pwr Phy Firm  PALVE Peak              05-30Jun01      USD/MWh"/>
    <m/>
    <n v="25"/>
    <x v="0"/>
    <x v="2"/>
    <x v="0"/>
    <n v="230"/>
    <s v="WRUSSELL"/>
    <s v="MFISCHE2"/>
    <s v="ST-SW"/>
    <x v="7"/>
    <x v="7"/>
    <n v="629933.1"/>
    <d v="2001-06-05T21:00:00"/>
  </r>
  <r>
    <x v="1"/>
    <x v="4"/>
    <x v="0"/>
    <x v="0"/>
    <n v="50000"/>
    <n v="1329301"/>
    <d v="2001-06-01T13:21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JTREADWAY"/>
    <s v="GWHALLE"/>
    <s v="WTI-GW-NXC2"/>
    <x v="5"/>
    <x v="1"/>
    <n v="112138"/>
    <d v="2001-07-01T00:00:00"/>
  </r>
  <r>
    <x v="1"/>
    <x v="1"/>
    <x v="0"/>
    <x v="25"/>
    <n v="307500"/>
    <n v="1329302"/>
    <d v="2001-06-01T13:22:0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250000000000004"/>
    <s v="JOHNNYMAC"/>
    <s v="JARNOLD"/>
    <s v="NG-Price"/>
    <x v="1"/>
    <x v="1"/>
    <s v="VE0829.1"/>
    <d v="2001-07-01T00:00:00"/>
  </r>
  <r>
    <x v="0"/>
    <x v="0"/>
    <x v="0"/>
    <x v="0"/>
    <n v="4"/>
    <n v="1329303"/>
    <d v="2001-06-01T13:22:13"/>
    <s v="ED &amp; F M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.5"/>
    <s v="johngrosso"/>
    <s v="KGWOZDZ"/>
    <s v="Enron Metals Trading System"/>
    <x v="0"/>
    <x v="0"/>
    <n v="2165371"/>
    <m/>
  </r>
  <r>
    <x v="1"/>
    <x v="4"/>
    <x v="0"/>
    <x v="0"/>
    <n v="50000"/>
    <n v="1329305"/>
    <d v="2001-06-01T13:22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rsrsrsrs"/>
    <s v="GWHALLE"/>
    <s v="WTI-GW-NXC2"/>
    <x v="5"/>
    <x v="1"/>
    <n v="112139"/>
    <d v="2001-07-01T00:00:00"/>
  </r>
  <r>
    <x v="1"/>
    <x v="1"/>
    <x v="0"/>
    <x v="1"/>
    <n v="620000"/>
    <n v="1329310"/>
    <d v="2001-06-01T13:23:1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4"/>
    <s v="WHITEWATER"/>
    <s v="JARNOLD"/>
    <s v="NG-Price"/>
    <x v="1"/>
    <x v="1"/>
    <s v="VE0835.1"/>
    <d v="2001-07-01T21:00:00"/>
  </r>
  <r>
    <x v="1"/>
    <x v="1"/>
    <x v="0"/>
    <x v="25"/>
    <n v="615000"/>
    <n v="1329314"/>
    <d v="2001-06-01T13:23:35"/>
    <s v="Canadian Imperial Bank of Commerce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ADM61910"/>
    <s v="JARNOLD"/>
    <s v="NG-Price"/>
    <x v="1"/>
    <x v="1"/>
    <s v="VE0838.1"/>
    <d v="2001-07-01T00:00:00"/>
  </r>
  <r>
    <x v="1"/>
    <x v="2"/>
    <x v="1"/>
    <x v="19"/>
    <n v="200"/>
    <n v="1329315"/>
    <d v="2001-06-01T13:23:47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8.5"/>
    <s v="bpollard"/>
    <s v="KPRESTO"/>
    <s v="LT-SERC"/>
    <x v="7"/>
    <x v="7"/>
    <n v="629935.1"/>
    <d v="2001-06-05T21:00:00"/>
  </r>
  <r>
    <x v="1"/>
    <x v="3"/>
    <x v="0"/>
    <x v="0"/>
    <n v="10000"/>
    <n v="1329318"/>
    <d v="2001-06-01T13:24:3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25"/>
    <s v="eglasgow"/>
    <s v="AHAUSER"/>
    <s v="Blnd-Hu-Hdg"/>
    <x v="5"/>
    <x v="1"/>
    <n v="112141"/>
    <d v="2001-08-01T21:00:00"/>
  </r>
  <r>
    <x v="1"/>
    <x v="3"/>
    <x v="0"/>
    <x v="0"/>
    <n v="10000"/>
    <n v="1329319"/>
    <d v="2001-06-01T13:24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349999999999994"/>
    <s v="eglasgow"/>
    <s v="AHAUSER"/>
    <s v="Blnd-Hu-Hdg"/>
    <x v="5"/>
    <x v="1"/>
    <n v="112142"/>
    <d v="2001-08-01T21:00:00"/>
  </r>
  <r>
    <x v="1"/>
    <x v="4"/>
    <x v="0"/>
    <x v="0"/>
    <n v="50000"/>
    <n v="1329320"/>
    <d v="2001-06-01T13:24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3"/>
    <d v="2001-07-01T00:00:00"/>
  </r>
  <r>
    <x v="1"/>
    <x v="1"/>
    <x v="0"/>
    <x v="20"/>
    <n v="260000"/>
    <n v="1329321"/>
    <d v="2001-06-01T13:25:30"/>
    <s v="Dynegy Marketing and Trade"/>
    <x v="0"/>
    <x v="0"/>
    <x v="0"/>
    <x v="1"/>
    <s v="US Gas Fin Swap"/>
    <s v="US Gas Daily     HHub                    05-30Jun01      USD/MM"/>
    <m/>
    <n v="10000"/>
    <x v="0"/>
    <x v="1"/>
    <x v="0"/>
    <n v="3.8250000000000002"/>
    <s v="SANDBERG"/>
    <s v="PKEAVEY"/>
    <s v="G-DAILY-EST"/>
    <x v="1"/>
    <x v="1"/>
    <s v="VE0845.1"/>
    <d v="2001-06-05T21:00:00"/>
  </r>
  <r>
    <x v="1"/>
    <x v="3"/>
    <x v="0"/>
    <x v="0"/>
    <n v="10000"/>
    <n v="1329322"/>
    <d v="2001-06-01T13:25:32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849999999999994"/>
    <s v="eglasgow"/>
    <s v="AHAUSER"/>
    <s v="Blnd-Hu-Hdg"/>
    <x v="5"/>
    <x v="1"/>
    <n v="112144"/>
    <d v="2001-08-01T21:00:00"/>
  </r>
  <r>
    <x v="1"/>
    <x v="3"/>
    <x v="0"/>
    <x v="0"/>
    <n v="10000"/>
    <n v="1329323"/>
    <d v="2001-06-01T13:25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95"/>
    <s v="eglasgow"/>
    <s v="AHAUSER"/>
    <s v="Blnd-Hu-Hdg"/>
    <x v="5"/>
    <x v="1"/>
    <n v="112145"/>
    <d v="2001-08-01T21:00:00"/>
  </r>
  <r>
    <x v="1"/>
    <x v="3"/>
    <x v="0"/>
    <x v="0"/>
    <n v="10000"/>
    <n v="1329324"/>
    <d v="2001-06-01T13:25:38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05"/>
    <s v="eglasgow"/>
    <s v="AHAUSER"/>
    <s v="Blnd-Hu-Hdg"/>
    <x v="5"/>
    <x v="1"/>
    <n v="112146"/>
    <d v="2001-08-01T21:00:00"/>
  </r>
  <r>
    <x v="1"/>
    <x v="4"/>
    <x v="0"/>
    <x v="0"/>
    <n v="50000"/>
    <n v="1329326"/>
    <d v="2001-06-01T13:26:0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8"/>
    <d v="2001-07-01T00:00:00"/>
  </r>
  <r>
    <x v="1"/>
    <x v="2"/>
    <x v="0"/>
    <x v="0"/>
    <n v="50"/>
    <n v="1329327"/>
    <d v="2001-06-01T13:26:11"/>
    <s v="PPL EnergyPlus, LLC"/>
    <x v="0"/>
    <x v="0"/>
    <x v="0"/>
    <x v="2"/>
    <s v="US East Power Fin Swap"/>
    <s v="US Pwr Fin Swap  PJM W IntC HE16-23 EPT  01Jun01         USD/MWh"/>
    <n v="50"/>
    <m/>
    <x v="0"/>
    <x v="2"/>
    <x v="0"/>
    <n v="20"/>
    <s v="pplhourly1"/>
    <s v="JSTEPENO"/>
    <s v="EPMI-HRLY-NE"/>
    <x v="7"/>
    <x v="1"/>
    <n v="629936.1"/>
    <d v="2001-06-01T21:00:00"/>
  </r>
  <r>
    <x v="1"/>
    <x v="2"/>
    <x v="1"/>
    <x v="7"/>
    <n v="750"/>
    <n v="1329328"/>
    <d v="2001-06-01T13:27:0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00"/>
    <s v="WRUSSELL"/>
    <s v="MMOTLEY"/>
    <s v="ST-SW"/>
    <x v="7"/>
    <x v="7"/>
    <n v="629937.1"/>
    <d v="2001-09-01T21:00:00"/>
  </r>
  <r>
    <x v="1"/>
    <x v="3"/>
    <x v="0"/>
    <x v="0"/>
    <n v="10000"/>
    <n v="1329329"/>
    <d v="2001-06-01T13:27:07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400000000000006"/>
    <s v="eglasgow"/>
    <s v="AHAUSER"/>
    <s v="Blnd-Hu-Hdg"/>
    <x v="5"/>
    <x v="1"/>
    <n v="112149"/>
    <d v="2001-08-01T21:00:00"/>
  </r>
  <r>
    <x v="1"/>
    <x v="3"/>
    <x v="0"/>
    <x v="0"/>
    <n v="10000"/>
    <n v="1329330"/>
    <d v="2001-06-01T13:27:09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5"/>
    <s v="eglasgow"/>
    <s v="AHAUSER"/>
    <s v="Blnd-Hu-Hdg"/>
    <x v="5"/>
    <x v="1"/>
    <n v="112150"/>
    <d v="2001-08-01T21:00:00"/>
  </r>
  <r>
    <x v="1"/>
    <x v="3"/>
    <x v="0"/>
    <x v="0"/>
    <n v="10000"/>
    <n v="1329331"/>
    <d v="2001-06-01T13:27:2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95"/>
    <s v="eglasgow"/>
    <s v="AHAUSER"/>
    <s v="Blnd-Hu-Hdg"/>
    <x v="5"/>
    <x v="1"/>
    <n v="112151"/>
    <d v="2001-08-01T21:00:00"/>
  </r>
  <r>
    <x v="1"/>
    <x v="2"/>
    <x v="1"/>
    <x v="1"/>
    <n v="775"/>
    <n v="1329332"/>
    <d v="2001-06-01T13:28:11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98"/>
    <s v="beckster"/>
    <s v="MMOTLEY"/>
    <s v="ST-SW"/>
    <x v="7"/>
    <x v="7"/>
    <n v="629939.1"/>
    <d v="2001-07-01T21:00:00"/>
  </r>
  <r>
    <x v="1"/>
    <x v="1"/>
    <x v="0"/>
    <x v="1"/>
    <n v="155000"/>
    <n v="1329334"/>
    <d v="2001-06-01T13:28:25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basspro1"/>
    <s v="JARNOLD"/>
    <s v="NG-Price"/>
    <x v="1"/>
    <x v="1"/>
    <s v="VE0856.1"/>
    <d v="2001-07-01T21:00:00"/>
  </r>
  <r>
    <x v="1"/>
    <x v="4"/>
    <x v="0"/>
    <x v="0"/>
    <n v="50000"/>
    <n v="1329335"/>
    <d v="2001-06-01T13:28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152"/>
    <d v="2001-07-01T00:00:00"/>
  </r>
  <r>
    <x v="0"/>
    <x v="1"/>
    <x v="1"/>
    <x v="27"/>
    <n v="2140000"/>
    <n v="1329336"/>
    <d v="2001-06-01T13:28:41"/>
    <s v="El Paso Merchant Energy, L.P."/>
    <x v="0"/>
    <x v="0"/>
    <x v="0"/>
    <x v="1"/>
    <s v="CAN Gas Phy Basis Firm East &gt;1Mo&lt;1Yr"/>
    <s v="CAN Gas PhyBasis Dawn                    Apr-Oct02       USD/MM"/>
    <m/>
    <n v="10000"/>
    <x v="0"/>
    <x v="1"/>
    <x v="0"/>
    <n v="0.13"/>
    <s v="EPMELPteg"/>
    <s v="GSTOREY"/>
    <s v="ENA - IM Ontario"/>
    <x v="8"/>
    <x v="1"/>
    <s v="VE0858.1 / 826055"/>
    <d v="2002-04-01T00:00:00"/>
  </r>
  <r>
    <x v="1"/>
    <x v="1"/>
    <x v="1"/>
    <x v="0"/>
    <n v="10000"/>
    <n v="1329337"/>
    <d v="2001-06-01T13:28:49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6"/>
    <s v="ARING"/>
    <s v="ENA-IM NE GULF1"/>
    <x v="8"/>
    <x v="1"/>
    <n v="826054"/>
    <d v="2001-06-05T21:00:00"/>
  </r>
  <r>
    <x v="1"/>
    <x v="2"/>
    <x v="1"/>
    <x v="0"/>
    <n v="50"/>
    <n v="1329338"/>
    <d v="2001-06-01T13:28:55"/>
    <s v="Peco Energy Company"/>
    <x v="0"/>
    <x v="0"/>
    <x v="0"/>
    <x v="2"/>
    <s v="US East Power Phy Fwd Firm"/>
    <s v="US Pwr Phy Firm  PJM-W Peak              05Jun01         USD/MWh"/>
    <n v="50"/>
    <m/>
    <x v="0"/>
    <x v="2"/>
    <x v="0"/>
    <n v="27.45"/>
    <s v="OTCDESK4"/>
    <s v="JQUENET"/>
    <s v="ST-PJM"/>
    <x v="7"/>
    <x v="7"/>
    <n v="629940.1"/>
    <d v="2001-06-05T21:00:00"/>
  </r>
  <r>
    <x v="1"/>
    <x v="1"/>
    <x v="1"/>
    <x v="0"/>
    <n v="10000"/>
    <n v="1329340"/>
    <d v="2001-06-01T13:29:18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1"/>
    <s v="ADM48146"/>
    <s v="ARING"/>
    <s v="ENA-IM NE GULF1"/>
    <x v="8"/>
    <x v="1"/>
    <n v="826057"/>
    <d v="2001-06-05T21:00:00"/>
  </r>
  <r>
    <x v="1"/>
    <x v="2"/>
    <x v="0"/>
    <x v="0"/>
    <n v="50"/>
    <n v="1329341"/>
    <d v="2001-06-01T13:29:36"/>
    <s v="Sempra Energy Trading Corp."/>
    <x v="0"/>
    <x v="0"/>
    <x v="0"/>
    <x v="2"/>
    <s v="US East Power Fin Swap"/>
    <s v="US Pwr Fin Swap  PJM W IntC Peak         05Jun01         USD/MWh"/>
    <n v="50"/>
    <m/>
    <x v="0"/>
    <x v="2"/>
    <x v="0"/>
    <n v="27.2"/>
    <s v="robgola1"/>
    <s v="JQUENET"/>
    <s v="ST-PJM"/>
    <x v="7"/>
    <x v="1"/>
    <n v="629941.1"/>
    <d v="2001-06-05T21:00:00"/>
  </r>
  <r>
    <x v="1"/>
    <x v="1"/>
    <x v="0"/>
    <x v="27"/>
    <n v="321000"/>
    <n v="1329343"/>
    <d v="2001-06-01T13:29:57"/>
    <s v="BP Corporation North America Inc."/>
    <x v="0"/>
    <x v="0"/>
    <x v="0"/>
    <x v="1"/>
    <s v="US Gas Fin BasisSwap"/>
    <s v="US Gas Basis     NGI SoCal               Apr-Oct02       USD/MM"/>
    <n v="1500"/>
    <m/>
    <x v="0"/>
    <x v="1"/>
    <x v="0"/>
    <n v="0.95"/>
    <s v="Quekchin"/>
    <s v="KHOLST"/>
    <s v="FT-West"/>
    <x v="1"/>
    <x v="1"/>
    <s v="VE0860.1"/>
    <d v="2002-04-01T00:00:00"/>
  </r>
  <r>
    <x v="1"/>
    <x v="1"/>
    <x v="0"/>
    <x v="10"/>
    <n v="225000"/>
    <n v="1329342"/>
    <d v="2001-06-01T13:29:57"/>
    <s v="BP Corporation North America Inc."/>
    <x v="0"/>
    <x v="0"/>
    <x v="0"/>
    <x v="1"/>
    <s v="US Gas Fin BasisSwap"/>
    <s v="US Gas Basis     NGI SoCal               Jan-Mar02       USD/MM"/>
    <n v="2500"/>
    <m/>
    <x v="0"/>
    <x v="1"/>
    <x v="0"/>
    <n v="2.0499999999999998"/>
    <s v="giordano"/>
    <s v="KHOLST"/>
    <s v="FT-West"/>
    <x v="1"/>
    <x v="1"/>
    <s v="VE0861.1"/>
    <d v="2002-01-01T00:00:00"/>
  </r>
  <r>
    <x v="1"/>
    <x v="4"/>
    <x v="0"/>
    <x v="0"/>
    <n v="50000"/>
    <n v="1329345"/>
    <d v="2001-06-01T13:30:5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155"/>
    <d v="2001-07-01T00:00:00"/>
  </r>
  <r>
    <x v="1"/>
    <x v="2"/>
    <x v="1"/>
    <x v="7"/>
    <n v="750"/>
    <n v="1329346"/>
    <d v="2001-06-01T13:30:57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944.1"/>
    <d v="2001-09-01T21:00:00"/>
  </r>
  <r>
    <x v="1"/>
    <x v="2"/>
    <x v="1"/>
    <x v="20"/>
    <n v="650"/>
    <n v="1329347"/>
    <d v="2001-06-01T13:31:16"/>
    <s v="Aquila Energy Marketing Corporation"/>
    <x v="0"/>
    <x v="0"/>
    <x v="0"/>
    <x v="2"/>
    <s v="US West Power Phy Fwd CAISO"/>
    <s v="US Pwr Phy CAISO NP15 OffPk              05-30Jun01      USD/MWh"/>
    <m/>
    <n v="25"/>
    <x v="1"/>
    <x v="2"/>
    <x v="0"/>
    <n v="103"/>
    <s v="WESTPOWER"/>
    <s v="CMALLOR"/>
    <s v="ST-CA"/>
    <x v="7"/>
    <x v="7"/>
    <n v="629945.1"/>
    <d v="2001-06-05T21:00:00"/>
  </r>
  <r>
    <x v="1"/>
    <x v="1"/>
    <x v="0"/>
    <x v="25"/>
    <n v="615000"/>
    <n v="1329349"/>
    <d v="2001-06-01T13:31:48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ADM83725"/>
    <s v="JARNOLD"/>
    <s v="NG-Price"/>
    <x v="1"/>
    <x v="1"/>
    <s v="VE0868.1"/>
    <d v="2001-07-01T00:00:00"/>
  </r>
  <r>
    <x v="0"/>
    <x v="1"/>
    <x v="1"/>
    <x v="1"/>
    <n v="310000"/>
    <n v="1329359"/>
    <d v="2001-06-01T13:32:57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1"/>
    <s v="EPMELPteg"/>
    <s v="GSTOREY"/>
    <s v="ENA - IM Ontario"/>
    <x v="8"/>
    <x v="1"/>
    <s v="VE0871.1 / 826061"/>
    <d v="2001-07-01T21:00:00"/>
  </r>
  <r>
    <x v="1"/>
    <x v="2"/>
    <x v="1"/>
    <x v="7"/>
    <n v="1500"/>
    <n v="1329360"/>
    <d v="2001-06-01T13:33:00"/>
    <s v="American Electric Power Service Corporation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aepsvc133"/>
    <s v="DDAVIS"/>
    <s v="LT-New England"/>
    <x v="7"/>
    <x v="7"/>
    <n v="629956.1"/>
    <d v="2001-09-01T17:11:00"/>
  </r>
  <r>
    <x v="1"/>
    <x v="2"/>
    <x v="1"/>
    <x v="8"/>
    <n v="4600"/>
    <n v="1329361"/>
    <d v="2001-06-01T13:33:03"/>
    <s v="American Electric Power Service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aepsvc133"/>
    <s v="DDAVIS"/>
    <s v="LT-New England"/>
    <x v="7"/>
    <x v="7"/>
    <n v="629957.1"/>
    <d v="2001-10-01T17:11:00"/>
  </r>
  <r>
    <x v="1"/>
    <x v="2"/>
    <x v="1"/>
    <x v="21"/>
    <n v="2950"/>
    <n v="1329362"/>
    <d v="2001-06-01T13:33:26"/>
    <s v="Aquila Energy Marketing Corporation"/>
    <x v="0"/>
    <x v="0"/>
    <x v="0"/>
    <x v="2"/>
    <s v="US East Power Phy Fwd Firm"/>
    <s v="US Pwr Phy Firm  NEPOOL Peak             Jan-Feb02       USD/MWh"/>
    <m/>
    <n v="50"/>
    <x v="0"/>
    <x v="2"/>
    <x v="0"/>
    <n v="60"/>
    <s v="JOELWOOD"/>
    <s v="DDAVIS"/>
    <s v="LT-New England"/>
    <x v="7"/>
    <x v="7"/>
    <n v="629958.1"/>
    <d v="2002-01-01T17:11:00"/>
  </r>
  <r>
    <x v="1"/>
    <x v="1"/>
    <x v="0"/>
    <x v="20"/>
    <n v="260000"/>
    <n v="1329363"/>
    <d v="2001-06-01T13:33:34"/>
    <s v="J. Aron &amp; Company"/>
    <x v="0"/>
    <x v="0"/>
    <x v="0"/>
    <x v="1"/>
    <s v="US Gas Fin Swap"/>
    <s v="US Gas Daily     HHub                    05-30Jun01      USD/MM"/>
    <m/>
    <n v="10000"/>
    <x v="0"/>
    <x v="1"/>
    <x v="0"/>
    <n v="3.82"/>
    <s v="ritanagle"/>
    <s v="PKEAVEY"/>
    <s v="G-DAILY-EST"/>
    <x v="1"/>
    <x v="1"/>
    <s v="VE0872.1"/>
    <d v="2001-06-05T21:00:00"/>
  </r>
  <r>
    <x v="1"/>
    <x v="1"/>
    <x v="0"/>
    <x v="1"/>
    <n v="620000"/>
    <n v="1329364"/>
    <d v="2001-06-01T13:3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05"/>
    <s v="JARNOLD"/>
    <s v="NG-Price"/>
    <x v="1"/>
    <x v="1"/>
    <s v="VE0873.1"/>
    <d v="2001-07-01T21:00:00"/>
  </r>
  <r>
    <x v="1"/>
    <x v="1"/>
    <x v="0"/>
    <x v="1"/>
    <n v="155000"/>
    <n v="1329365"/>
    <d v="2001-06-01T13:34:24"/>
    <s v="Duke Energy Marketing Limited Partnership"/>
    <x v="0"/>
    <x v="0"/>
    <x v="0"/>
    <x v="1"/>
    <s v="US Gas Fin BasisSwap"/>
    <s v="US Gas Basis     GD/D TZ6NY-HHub         Jul01           USD/MM"/>
    <n v="5000"/>
    <m/>
    <x v="0"/>
    <x v="1"/>
    <x v="0"/>
    <n v="0.46500000000000002"/>
    <s v="NEWMANATOR"/>
    <s v="BMCKAY"/>
    <s v="FT-NY"/>
    <x v="1"/>
    <x v="1"/>
    <s v="VE0874.1"/>
    <d v="2001-07-01T21:00:00"/>
  </r>
  <r>
    <x v="1"/>
    <x v="1"/>
    <x v="1"/>
    <x v="20"/>
    <n v="26000"/>
    <n v="1329367"/>
    <d v="2001-06-01T13:35:52"/>
    <s v="Cokinos Natural Gas Company"/>
    <x v="0"/>
    <x v="0"/>
    <x v="0"/>
    <x v="1"/>
    <s v="US Gas Phy Fwd Firm &lt; or = 1Mo "/>
    <s v="US Gas Phy       TENN Z-0                05-30Jun01      USD/MM"/>
    <n v="1000"/>
    <m/>
    <x v="0"/>
    <x v="1"/>
    <x v="0"/>
    <n v="3.7"/>
    <s v="ADM90618"/>
    <s v="SNEAL"/>
    <s v="ENA-IM NE GULF3"/>
    <x v="8"/>
    <x v="1"/>
    <n v="826063"/>
    <d v="2001-06-05T21:00:00"/>
  </r>
  <r>
    <x v="1"/>
    <x v="1"/>
    <x v="0"/>
    <x v="1"/>
    <n v="155000"/>
    <n v="1329369"/>
    <d v="2001-06-01T13:36:40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"/>
    <s v="basspro1"/>
    <s v="JARNOLD"/>
    <s v="NG-Price"/>
    <x v="1"/>
    <x v="1"/>
    <s v="VE0881.1"/>
    <d v="2001-07-01T21:00:00"/>
  </r>
  <r>
    <x v="1"/>
    <x v="1"/>
    <x v="0"/>
    <x v="1"/>
    <n v="155000"/>
    <n v="1329371"/>
    <d v="2001-06-01T13:37:11"/>
    <s v="Conectiv Energy Supply, Inc."/>
    <x v="0"/>
    <x v="0"/>
    <x v="0"/>
    <x v="1"/>
    <s v="US Gas Fin Swap"/>
    <s v="US Gas Swap      Nymex                   Aug01           USD/MM"/>
    <m/>
    <n v="5000"/>
    <x v="0"/>
    <x v="1"/>
    <x v="0"/>
    <n v="4.0125000000000002"/>
    <s v="bradhoese2"/>
    <s v="JARNOLD"/>
    <s v="NG-Price"/>
    <x v="1"/>
    <x v="1"/>
    <s v="VE0883.1"/>
    <d v="2001-08-01T21:00:00"/>
  </r>
  <r>
    <x v="1"/>
    <x v="1"/>
    <x v="0"/>
    <x v="1"/>
    <n v="310000"/>
    <n v="1329373"/>
    <d v="2001-06-01T13:37:2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"/>
    <s v="petverma"/>
    <s v="JARNOLD"/>
    <s v="NG-Price"/>
    <x v="1"/>
    <x v="1"/>
    <s v="VE0884.1"/>
    <d v="2001-07-01T21:00:00"/>
  </r>
  <r>
    <x v="1"/>
    <x v="1"/>
    <x v="0"/>
    <x v="25"/>
    <n v="615000"/>
    <n v="1329374"/>
    <d v="2001-06-01T13:37:38"/>
    <s v="PG&amp;E Energy Trading-Gas Corporation"/>
    <x v="0"/>
    <x v="0"/>
    <x v="0"/>
    <x v="1"/>
    <s v="US Gas Fin Swap"/>
    <s v="US Gas Swap      Nymex                   Jul-Oct01       USD/MM"/>
    <n v="5000"/>
    <m/>
    <x v="0"/>
    <x v="1"/>
    <x v="0"/>
    <n v="4.01"/>
    <s v="andrewk5"/>
    <s v="JARNOLD"/>
    <s v="NG-Price"/>
    <x v="1"/>
    <x v="1"/>
    <s v="VE0888.1"/>
    <d v="2001-07-01T00:00:00"/>
  </r>
  <r>
    <x v="0"/>
    <x v="1"/>
    <x v="1"/>
    <x v="20"/>
    <n v="65806"/>
    <n v="1329375"/>
    <d v="2001-06-01T13:37:56"/>
    <s v="Sempra Energy Trading Corp."/>
    <x v="0"/>
    <x v="0"/>
    <x v="0"/>
    <x v="1"/>
    <s v="CAN Gas Phy Fwd Firm East &lt; or = 1Mo"/>
    <s v="CAN Gas Phy      Dawn                    05-30Jun01      USD/MM"/>
    <n v="2531"/>
    <m/>
    <x v="0"/>
    <x v="1"/>
    <x v="0"/>
    <n v="3.9649999999999999"/>
    <s v="ASTORFER"/>
    <s v="MCUILLA"/>
    <s v="ENA - IM Ontario"/>
    <x v="8"/>
    <x v="1"/>
    <n v="826065"/>
    <d v="2001-06-05T21:00:00"/>
  </r>
  <r>
    <x v="1"/>
    <x v="1"/>
    <x v="0"/>
    <x v="26"/>
    <n v="377500"/>
    <n v="1329376"/>
    <d v="2001-06-01T13:38:02"/>
    <s v="PSEG Energy Resources &amp; Trade LLC"/>
    <x v="0"/>
    <x v="0"/>
    <x v="0"/>
    <x v="1"/>
    <s v="US Gas Fin Swap"/>
    <s v="US Gas Swap      Nymex                   Nov01-Mar02     USD/MM"/>
    <m/>
    <n v="2500"/>
    <x v="0"/>
    <x v="1"/>
    <x v="0"/>
    <n v="4.33"/>
    <s v="fdimaria1"/>
    <s v="JARNOLD"/>
    <s v="NG-Price"/>
    <x v="1"/>
    <x v="1"/>
    <s v="VE0889.1"/>
    <d v="2001-11-01T00:00:00"/>
  </r>
  <r>
    <x v="1"/>
    <x v="1"/>
    <x v="0"/>
    <x v="20"/>
    <n v="130000"/>
    <n v="1329379"/>
    <d v="2001-06-01T13:38:54"/>
    <s v="El Paso Merchant Energy, L.P."/>
    <x v="0"/>
    <x v="0"/>
    <x v="0"/>
    <x v="1"/>
    <s v="US Gas Fin Swap"/>
    <s v="US Gas Daily     SoCal                   05-30Jun01      USD/MM"/>
    <m/>
    <n v="5000"/>
    <x v="0"/>
    <x v="1"/>
    <x v="0"/>
    <n v="9.9"/>
    <s v="EPMELPctk"/>
    <s v="MLENHAR"/>
    <s v="West-Perm"/>
    <x v="1"/>
    <x v="1"/>
    <s v="VE0896.1"/>
    <d v="2001-06-05T21:00:00"/>
  </r>
  <r>
    <x v="0"/>
    <x v="1"/>
    <x v="1"/>
    <x v="24"/>
    <n v="15000"/>
    <n v="1329380"/>
    <d v="2001-06-01T13:38:54"/>
    <s v="Canadian Hunter Exploration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63703"/>
    <s v="RWATT"/>
    <s v="EC-IM Canada West"/>
    <x v="8"/>
    <x v="8"/>
    <n v="826066"/>
    <d v="2001-06-01T21:00:00"/>
  </r>
  <r>
    <x v="1"/>
    <x v="1"/>
    <x v="0"/>
    <x v="1"/>
    <n v="310000"/>
    <n v="1329382"/>
    <d v="2001-06-01T13:39:15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2"/>
    <s v="rsrsrsrs"/>
    <s v="JARNOLD"/>
    <s v="NG-Price"/>
    <x v="1"/>
    <x v="1"/>
    <s v="VE0898.1"/>
    <d v="2001-07-01T21:00:00"/>
  </r>
  <r>
    <x v="1"/>
    <x v="2"/>
    <x v="1"/>
    <x v="8"/>
    <n v="2300"/>
    <n v="1329383"/>
    <d v="2001-06-01T13:39:21"/>
    <s v="BP Energy Company"/>
    <x v="0"/>
    <x v="0"/>
    <x v="0"/>
    <x v="2"/>
    <s v="US West Power Phy Fwd CAISO"/>
    <s v="US Pwr Phy CAISO NP15 Peak               Oct-Dec01       USD/MWh"/>
    <m/>
    <n v="25"/>
    <x v="0"/>
    <x v="2"/>
    <x v="0"/>
    <n v="125"/>
    <s v="Biggsbyron"/>
    <s v="RBADEER"/>
    <s v="LT-CA"/>
    <x v="7"/>
    <x v="7"/>
    <n v="629965.1"/>
    <d v="2001-10-01T00:00:00"/>
  </r>
  <r>
    <x v="1"/>
    <x v="1"/>
    <x v="0"/>
    <x v="20"/>
    <n v="78000"/>
    <n v="1329384"/>
    <d v="2001-06-01T13:39:24"/>
    <s v="Duke Energy Trading and Marketing, L.L.C."/>
    <x v="0"/>
    <x v="0"/>
    <x v="0"/>
    <x v="1"/>
    <s v="US Gas Fin Swap"/>
    <s v="US Gas Daily     HHub                    05-30Jun01      USD/MM"/>
    <n v="3000"/>
    <m/>
    <x v="0"/>
    <x v="1"/>
    <x v="0"/>
    <n v="3.81"/>
    <s v="DANIELCOWL"/>
    <s v="PKEAVEY"/>
    <s v="G-DAILY-EST"/>
    <x v="1"/>
    <x v="1"/>
    <s v="VE0900.1"/>
    <d v="2001-06-05T21:00:00"/>
  </r>
  <r>
    <x v="1"/>
    <x v="1"/>
    <x v="0"/>
    <x v="1"/>
    <n v="620000"/>
    <n v="1329386"/>
    <d v="2001-06-01T13:39:4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QUILA1005"/>
    <s v="JARNOLD"/>
    <s v="NG-Price"/>
    <x v="1"/>
    <x v="1"/>
    <s v="VE0903.1"/>
    <d v="2001-07-01T21:00:00"/>
  </r>
  <r>
    <x v="1"/>
    <x v="2"/>
    <x v="1"/>
    <x v="20"/>
    <n v="1300"/>
    <n v="1329387"/>
    <d v="2001-06-01T13:39:45"/>
    <s v="Allegheny Energy Supply Company, LLC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CHRISB008"/>
    <s v="MCARSON2"/>
    <s v="ST-SPP"/>
    <x v="7"/>
    <x v="7"/>
    <n v="629966.1"/>
    <d v="2001-06-05T21:00:00"/>
  </r>
  <r>
    <x v="1"/>
    <x v="2"/>
    <x v="1"/>
    <x v="7"/>
    <n v="1500"/>
    <n v="1329388"/>
    <d v="2001-06-01T13:39:56"/>
    <s v="Dynegy Power Marketing, Inc."/>
    <x v="1"/>
    <x v="1"/>
    <x v="0"/>
    <x v="2"/>
    <s v="US East Power Phy Fwd Firm"/>
    <s v="US Pwr Phy Firm  Cinergy OffPk           Sep01           USD/MWh"/>
    <m/>
    <n v="50"/>
    <x v="0"/>
    <x v="2"/>
    <x v="0"/>
    <n v="18"/>
    <s v="DCURTIS09"/>
    <s v="FSTURM"/>
    <s v="EPMI-Midwest"/>
    <x v="7"/>
    <x v="7"/>
    <n v="629967.1"/>
    <d v="2001-09-01T21:00:00"/>
  </r>
  <r>
    <x v="0"/>
    <x v="1"/>
    <x v="1"/>
    <x v="0"/>
    <n v="5000"/>
    <n v="1329389"/>
    <d v="2001-06-01T13:39:58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craigwest"/>
    <s v="RWATT"/>
    <s v="EC-IM Canada West"/>
    <x v="8"/>
    <x v="8"/>
    <n v="826067"/>
    <d v="2001-06-01T21:00:00"/>
  </r>
  <r>
    <x v="1"/>
    <x v="1"/>
    <x v="0"/>
    <x v="1"/>
    <n v="155000"/>
    <n v="1329390"/>
    <d v="2001-06-01T13:40:17"/>
    <s v="OGE Energy Resources, Inc."/>
    <x v="0"/>
    <x v="0"/>
    <x v="0"/>
    <x v="1"/>
    <s v="US Gas Fin Swap"/>
    <s v="US Gas Swap      Nymex                   Aug01           USD/MM"/>
    <n v="5000"/>
    <m/>
    <x v="0"/>
    <x v="1"/>
    <x v="0"/>
    <n v="3.9975000000000001"/>
    <s v="kdiamond"/>
    <s v="JARNOLD"/>
    <s v="NG-Price"/>
    <x v="1"/>
    <x v="1"/>
    <s v="VE0906.1"/>
    <d v="2001-08-01T21:00:00"/>
  </r>
  <r>
    <x v="1"/>
    <x v="1"/>
    <x v="0"/>
    <x v="1"/>
    <n v="620000"/>
    <n v="1329394"/>
    <d v="2001-06-01T13:40:36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"/>
    <s v="paulbach"/>
    <s v="JARNOLD"/>
    <s v="NG-Price"/>
    <x v="1"/>
    <x v="1"/>
    <s v="VE0908.1"/>
    <d v="2001-07-01T21:00:00"/>
  </r>
  <r>
    <x v="1"/>
    <x v="1"/>
    <x v="1"/>
    <x v="0"/>
    <n v="10000"/>
    <n v="1329396"/>
    <d v="2001-06-01T13:40:45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7"/>
    <s v="ARING"/>
    <s v="ENA-IM NE GULF1"/>
    <x v="8"/>
    <x v="1"/>
    <n v="826069"/>
    <d v="2001-06-05T21:00:00"/>
  </r>
  <r>
    <x v="1"/>
    <x v="4"/>
    <x v="0"/>
    <x v="0"/>
    <n v="50000"/>
    <n v="1329398"/>
    <d v="2001-06-01T13:4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N587JK00"/>
    <s v="GWHALLE"/>
    <s v="WTI-GW-NXC2"/>
    <x v="5"/>
    <x v="1"/>
    <n v="112160"/>
    <d v="2001-07-01T00:00:00"/>
  </r>
  <r>
    <x v="1"/>
    <x v="1"/>
    <x v="0"/>
    <x v="25"/>
    <n v="307500"/>
    <n v="1329399"/>
    <d v="2001-06-01T13:42:05"/>
    <s v="BP Corporation North America Inc.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Lamoreal"/>
    <s v="JARNOLD"/>
    <s v="NG-Price"/>
    <x v="1"/>
    <x v="1"/>
    <s v="VE0915.1"/>
    <d v="2001-07-01T00:00:00"/>
  </r>
  <r>
    <x v="1"/>
    <x v="4"/>
    <x v="0"/>
    <x v="0"/>
    <n v="50000"/>
    <n v="1329401"/>
    <d v="2001-06-01T13:42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DOMESTIC2"/>
    <s v="GWHALLE"/>
    <s v="WTI-GW-NXC2"/>
    <x v="5"/>
    <x v="1"/>
    <n v="112161"/>
    <d v="2001-07-01T00:00:00"/>
  </r>
  <r>
    <x v="1"/>
    <x v="1"/>
    <x v="1"/>
    <x v="0"/>
    <n v="10000"/>
    <n v="1329402"/>
    <d v="2001-06-01T13:42:48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STEPHENSJE"/>
    <s v="ARING"/>
    <s v="ENA-IM NE GULF1"/>
    <x v="8"/>
    <x v="1"/>
    <n v="826070"/>
    <d v="2001-06-05T21:00:00"/>
  </r>
  <r>
    <x v="1"/>
    <x v="4"/>
    <x v="0"/>
    <x v="0"/>
    <n v="50000"/>
    <n v="1329403"/>
    <d v="2001-06-01T13:42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5"/>
    <x v="1"/>
    <n v="112162"/>
    <d v="2001-07-01T00:00:00"/>
  </r>
  <r>
    <x v="1"/>
    <x v="1"/>
    <x v="0"/>
    <x v="1"/>
    <n v="620000"/>
    <n v="1329404"/>
    <d v="2001-06-01T13:42:57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5"/>
    <s v="paulbach"/>
    <s v="JARNOLD"/>
    <s v="NG-Price"/>
    <x v="1"/>
    <x v="1"/>
    <s v="VE0921.1"/>
    <d v="2001-07-01T21:00:00"/>
  </r>
  <r>
    <x v="1"/>
    <x v="4"/>
    <x v="0"/>
    <x v="0"/>
    <n v="50000"/>
    <n v="1329405"/>
    <d v="2001-06-01T13:42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DOMESTIC1"/>
    <s v="GWHALLE"/>
    <s v="WTI-GW-NXC2"/>
    <x v="5"/>
    <x v="1"/>
    <n v="112163"/>
    <d v="2001-07-01T00:00:00"/>
  </r>
  <r>
    <x v="1"/>
    <x v="4"/>
    <x v="0"/>
    <x v="0"/>
    <n v="50000"/>
    <n v="1329406"/>
    <d v="2001-06-01T13:43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4"/>
    <d v="2001-07-01T00:00:00"/>
  </r>
  <r>
    <x v="1"/>
    <x v="1"/>
    <x v="0"/>
    <x v="1"/>
    <n v="155000"/>
    <n v="1329408"/>
    <d v="2001-06-01T13:43:4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36"/>
    <s v="WHALENMIKE"/>
    <s v="KHOLST"/>
    <s v="FT-West"/>
    <x v="1"/>
    <x v="1"/>
    <s v="VE0929.1"/>
    <d v="2001-07-01T21:00:00"/>
  </r>
  <r>
    <x v="1"/>
    <x v="1"/>
    <x v="0"/>
    <x v="1"/>
    <n v="620000"/>
    <n v="1329409"/>
    <d v="2001-06-01T13:4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15"/>
    <s v="AQUILA1005"/>
    <s v="JARNOLD"/>
    <s v="NG-Price"/>
    <x v="1"/>
    <x v="1"/>
    <s v="VE0933.1"/>
    <d v="2001-07-01T21:00:00"/>
  </r>
  <r>
    <x v="1"/>
    <x v="4"/>
    <x v="0"/>
    <x v="0"/>
    <n v="50000"/>
    <n v="1329411"/>
    <d v="2001-06-01T13:44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1"/>
    <s v="GWHALLE"/>
    <s v="WTI-GW-NXC2"/>
    <x v="5"/>
    <x v="1"/>
    <n v="112165"/>
    <d v="2001-07-01T00:00:00"/>
  </r>
  <r>
    <x v="1"/>
    <x v="1"/>
    <x v="0"/>
    <x v="26"/>
    <n v="377500"/>
    <n v="1329412"/>
    <d v="2001-06-01T13:44:37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0935.1"/>
    <d v="2001-11-01T00:00:00"/>
  </r>
  <r>
    <x v="1"/>
    <x v="4"/>
    <x v="0"/>
    <x v="0"/>
    <n v="50000"/>
    <n v="1329413"/>
    <d v="2001-06-01T13:44:5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6"/>
    <d v="2001-07-01T00:00:00"/>
  </r>
  <r>
    <x v="1"/>
    <x v="4"/>
    <x v="0"/>
    <x v="0"/>
    <n v="50000"/>
    <n v="1329416"/>
    <d v="2001-06-01T13:45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rsrsrsrs"/>
    <s v="GWHALLE"/>
    <s v="WTI-GW-NXC2"/>
    <x v="5"/>
    <x v="1"/>
    <n v="112167"/>
    <d v="2001-07-01T00:00:00"/>
  </r>
  <r>
    <x v="1"/>
    <x v="1"/>
    <x v="0"/>
    <x v="1"/>
    <n v="155000"/>
    <n v="1329417"/>
    <d v="2001-06-01T13:45:2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15"/>
    <s v="AQUILA1074"/>
    <s v="JARNOLD"/>
    <s v="NG-Price"/>
    <x v="1"/>
    <x v="1"/>
    <s v="VE0941.1"/>
    <d v="2001-07-01T21:00:00"/>
  </r>
  <r>
    <x v="1"/>
    <x v="1"/>
    <x v="0"/>
    <x v="1"/>
    <n v="310000"/>
    <n v="1329421"/>
    <d v="2001-06-01T13:45:27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5"/>
    <s v="kschwartz"/>
    <s v="JARNOLD"/>
    <s v="NG-Price"/>
    <x v="1"/>
    <x v="1"/>
    <s v="VE0945.1"/>
    <d v="2001-07-01T21:00:00"/>
  </r>
  <r>
    <x v="1"/>
    <x v="1"/>
    <x v="0"/>
    <x v="20"/>
    <n v="130000"/>
    <n v="1329422"/>
    <d v="2001-06-01T13:45:3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050000000000002"/>
    <s v="WEBBORN1"/>
    <s v="PKEAVEY"/>
    <s v="G-DAILY-EST"/>
    <x v="1"/>
    <x v="1"/>
    <s v="VE0946.1"/>
    <d v="2001-06-05T21:00:00"/>
  </r>
  <r>
    <x v="1"/>
    <x v="4"/>
    <x v="0"/>
    <x v="0"/>
    <n v="50000"/>
    <n v="1329423"/>
    <d v="2001-06-01T13:4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2"/>
    <s v="DOMESTIC1"/>
    <s v="GWHALLE"/>
    <s v="WTI-GW-NXC2"/>
    <x v="5"/>
    <x v="1"/>
    <n v="112168"/>
    <d v="2001-07-01T00:00:00"/>
  </r>
  <r>
    <x v="1"/>
    <x v="1"/>
    <x v="1"/>
    <x v="20"/>
    <n v="70200"/>
    <n v="1329424"/>
    <d v="2001-06-01T13:46:46"/>
    <s v="Coast Energy Group, a division of Cornerstone Propane, L.P."/>
    <x v="0"/>
    <x v="0"/>
    <x v="0"/>
    <x v="1"/>
    <s v="US Gas Phy Fwd Firm &lt; or = 1Mo "/>
    <s v="US Gas Phy       COL Onshore             05-30Jun01      USD/MM"/>
    <n v="2700"/>
    <m/>
    <x v="0"/>
    <x v="1"/>
    <x v="0"/>
    <n v="3.76"/>
    <s v="buckdiers"/>
    <s v="SPEREIR"/>
    <s v="ENA-IM NE GULF2"/>
    <x v="8"/>
    <x v="1"/>
    <n v="826073"/>
    <d v="2001-06-05T21:00:00"/>
  </r>
  <r>
    <x v="1"/>
    <x v="4"/>
    <x v="0"/>
    <x v="0"/>
    <n v="50000"/>
    <n v="1329425"/>
    <d v="2001-06-01T13:46:4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JTREADWAY"/>
    <s v="GWHALLE"/>
    <s v="WTI-GW-NXC2"/>
    <x v="5"/>
    <x v="1"/>
    <n v="112169"/>
    <d v="2001-07-01T00:00:00"/>
  </r>
  <r>
    <x v="1"/>
    <x v="2"/>
    <x v="1"/>
    <x v="21"/>
    <n v="2950"/>
    <n v="1329426"/>
    <d v="2001-06-01T13:46:48"/>
    <s v="Aquila Energy Marketing Corporation"/>
    <x v="0"/>
    <x v="0"/>
    <x v="0"/>
    <x v="2"/>
    <s v="US East Power Phy Fwd Firm Unplan B"/>
    <s v="US Pwr Phy Unp B ERCOT Peak              Jan-Feb02       USD/MWh"/>
    <n v="50"/>
    <m/>
    <x v="0"/>
    <x v="2"/>
    <x v="0"/>
    <n v="36.25"/>
    <s v="JOELWOOD"/>
    <s v="DSMITH3"/>
    <s v="LT-ERCOT"/>
    <x v="7"/>
    <x v="7"/>
    <n v="629976.1"/>
    <d v="2002-01-01T00:00:00"/>
  </r>
  <r>
    <x v="1"/>
    <x v="4"/>
    <x v="0"/>
    <x v="0"/>
    <n v="50000"/>
    <n v="1329427"/>
    <d v="2001-06-01T13:46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1"/>
    <s v="GWHALLE"/>
    <s v="WTI-GW-NXC2"/>
    <x v="5"/>
    <x v="1"/>
    <n v="112170"/>
    <d v="2001-07-01T00:00:00"/>
  </r>
  <r>
    <x v="1"/>
    <x v="1"/>
    <x v="0"/>
    <x v="1"/>
    <n v="620000"/>
    <n v="1329428"/>
    <d v="2001-06-01T13:46:53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shawnmaz"/>
    <s v="JARNOLD"/>
    <s v="NG-Price"/>
    <x v="1"/>
    <x v="1"/>
    <s v="VE0949.1"/>
    <d v="2001-07-01T21:00:00"/>
  </r>
  <r>
    <x v="1"/>
    <x v="1"/>
    <x v="0"/>
    <x v="1"/>
    <n v="77500"/>
    <n v="1329429"/>
    <d v="2001-06-01T13:47:07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15"/>
    <s v="rkc00001"/>
    <s v="JARNOLD"/>
    <s v="NG-Price"/>
    <x v="1"/>
    <x v="1"/>
    <s v="VE0952.1"/>
    <d v="2001-07-01T21:00:00"/>
  </r>
  <r>
    <x v="1"/>
    <x v="2"/>
    <x v="1"/>
    <x v="7"/>
    <n v="1500"/>
    <n v="1329430"/>
    <d v="2001-06-01T13:47:20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25"/>
    <s v="Roseyehuda"/>
    <s v="DDAVIS"/>
    <s v="LT-PJM"/>
    <x v="7"/>
    <x v="7"/>
    <n v="629977.1"/>
    <d v="2001-09-01T14:12:00"/>
  </r>
  <r>
    <x v="1"/>
    <x v="1"/>
    <x v="0"/>
    <x v="25"/>
    <n v="615000"/>
    <n v="1329431"/>
    <d v="2001-06-01T13:47:30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3.9950000000000001"/>
    <s v="ADM83725"/>
    <s v="JARNOLD"/>
    <s v="NG-Price"/>
    <x v="1"/>
    <x v="1"/>
    <s v="VE0953.1"/>
    <d v="2001-07-01T00:00:00"/>
  </r>
  <r>
    <x v="1"/>
    <x v="4"/>
    <x v="0"/>
    <x v="0"/>
    <n v="25000"/>
    <n v="1329438"/>
    <d v="2001-06-01T13:47:53"/>
    <s v="Hess Energy Trading Company LLC"/>
    <x v="0"/>
    <x v="0"/>
    <x v="0"/>
    <x v="4"/>
    <s v="US Crude WTI Fin Swap "/>
    <s v="US WTI Swap      Nymex PEN               Jul01           USD/bl/m"/>
    <m/>
    <n v="25000"/>
    <x v="0"/>
    <x v="8"/>
    <x v="0"/>
    <n v="27.72"/>
    <s v="N587JK00"/>
    <s v="GWHALLE"/>
    <s v="WTI-GW-NXC2"/>
    <x v="5"/>
    <x v="1"/>
    <n v="112172"/>
    <d v="2001-07-01T00:00:00"/>
  </r>
  <r>
    <x v="1"/>
    <x v="1"/>
    <x v="0"/>
    <x v="1"/>
    <n v="155000"/>
    <n v="1329439"/>
    <d v="2001-06-01T13:47:55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lewislee"/>
    <s v="JARNOLD"/>
    <s v="NG-Price"/>
    <x v="1"/>
    <x v="1"/>
    <s v="VE0958.1"/>
    <d v="2001-07-01T21:00:00"/>
  </r>
  <r>
    <x v="1"/>
    <x v="1"/>
    <x v="1"/>
    <x v="0"/>
    <n v="10000"/>
    <n v="1329440"/>
    <d v="2001-06-01T13:48:01"/>
    <s v="Texaco Natural Gas Inc."/>
    <x v="0"/>
    <x v="0"/>
    <x v="0"/>
    <x v="1"/>
    <s v="US Gas Phy Fwd Firm &lt; or = 1Mo "/>
    <s v="US Gas Phy       COL Onshore             05Jun01         USD/MM"/>
    <n v="10000"/>
    <m/>
    <x v="0"/>
    <x v="1"/>
    <x v="0"/>
    <n v="3.75"/>
    <s v="STEPHENSJE"/>
    <s v="SPEREIR"/>
    <s v="ENA-IM NE GULF2"/>
    <x v="8"/>
    <x v="1"/>
    <n v="826075"/>
    <d v="2001-06-05T21:00:00"/>
  </r>
  <r>
    <x v="1"/>
    <x v="1"/>
    <x v="0"/>
    <x v="1"/>
    <n v="155000"/>
    <n v="1329442"/>
    <d v="2001-06-01T13:48:22"/>
    <s v="Reliant Energy Services, Inc."/>
    <x v="0"/>
    <x v="0"/>
    <x v="0"/>
    <x v="1"/>
    <s v="US Gas Fin BasisSwap"/>
    <s v="US Gas Basis     EP SanJuan              Jul01           USD/MM"/>
    <m/>
    <n v="5000"/>
    <x v="0"/>
    <x v="1"/>
    <x v="0"/>
    <n v="-0.75"/>
    <s v="kgebhard"/>
    <s v="MSANCH2"/>
    <s v="GD-New-Jr"/>
    <x v="1"/>
    <x v="1"/>
    <s v="VE0961.1"/>
    <d v="2001-07-01T21:00:00"/>
  </r>
  <r>
    <x v="1"/>
    <x v="4"/>
    <x v="0"/>
    <x v="0"/>
    <n v="50000"/>
    <n v="1329443"/>
    <d v="2001-06-01T13:48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73"/>
    <d v="2001-07-01T00:00:00"/>
  </r>
  <r>
    <x v="1"/>
    <x v="1"/>
    <x v="0"/>
    <x v="1"/>
    <n v="155000"/>
    <n v="1329445"/>
    <d v="2001-06-01T13:48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AQUILA1074"/>
    <s v="JARNOLD"/>
    <s v="NG-Price"/>
    <x v="1"/>
    <x v="1"/>
    <s v="VE0963.1"/>
    <d v="2001-07-01T21:00:00"/>
  </r>
  <r>
    <x v="1"/>
    <x v="1"/>
    <x v="1"/>
    <x v="0"/>
    <n v="10000"/>
    <n v="1329446"/>
    <d v="2001-06-01T13:48:52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076"/>
    <d v="2001-06-05T21:00:00"/>
  </r>
  <r>
    <x v="1"/>
    <x v="1"/>
    <x v="0"/>
    <x v="1"/>
    <n v="232500"/>
    <n v="1329447"/>
    <d v="2001-06-01T13:48:53"/>
    <s v="DTE Energy Trading,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lewislee"/>
    <s v="JARNOLD"/>
    <s v="NG-Price"/>
    <x v="1"/>
    <x v="1"/>
    <s v="VE0965.1"/>
    <d v="2001-07-01T21:00:00"/>
  </r>
  <r>
    <x v="1"/>
    <x v="1"/>
    <x v="0"/>
    <x v="1"/>
    <n v="620000"/>
    <n v="1329449"/>
    <d v="2001-06-01T13:49:0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1"/>
    <s v="WHITEWATER"/>
    <s v="JARNOLD"/>
    <s v="NG-Price"/>
    <x v="1"/>
    <x v="1"/>
    <s v="VE0967.1"/>
    <d v="2001-07-01T21:00:00"/>
  </r>
  <r>
    <x v="1"/>
    <x v="4"/>
    <x v="0"/>
    <x v="0"/>
    <n v="25000"/>
    <n v="1329452"/>
    <d v="2001-06-01T13:49:22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68"/>
    <s v="DOMESTIC"/>
    <s v="GWHALLE"/>
    <s v="WTI-GW-NXC2"/>
    <x v="5"/>
    <x v="1"/>
    <n v="112175"/>
    <d v="2001-07-01T00:00:00"/>
  </r>
  <r>
    <x v="1"/>
    <x v="4"/>
    <x v="0"/>
    <x v="0"/>
    <n v="50000"/>
    <n v="1329454"/>
    <d v="2001-06-01T13:4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176"/>
    <d v="2001-07-01T00:00:00"/>
  </r>
  <r>
    <x v="1"/>
    <x v="4"/>
    <x v="0"/>
    <x v="0"/>
    <n v="50000"/>
    <n v="1329455"/>
    <d v="2001-06-01T13:50:10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amitgupta"/>
    <s v="GWHALLE"/>
    <s v="WTI-GW-NXC2"/>
    <x v="5"/>
    <x v="1"/>
    <n v="112177"/>
    <d v="2001-07-01T00:00:00"/>
  </r>
  <r>
    <x v="1"/>
    <x v="1"/>
    <x v="0"/>
    <x v="1"/>
    <n v="620000"/>
    <n v="1329456"/>
    <d v="2001-06-01T13:50:1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jh1825ps"/>
    <s v="JARNOLD"/>
    <s v="NG-Price"/>
    <x v="1"/>
    <x v="1"/>
    <s v="VE0974.1"/>
    <d v="2001-07-01T21:00:00"/>
  </r>
  <r>
    <x v="1"/>
    <x v="1"/>
    <x v="0"/>
    <x v="20"/>
    <n v="130000"/>
    <n v="1329460"/>
    <d v="2001-06-01T13:50:4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7949999999999999"/>
    <s v="WEBBORN1"/>
    <s v="PKEAVEY"/>
    <s v="G-DAILY-EST"/>
    <x v="1"/>
    <x v="1"/>
    <s v="VE0979.1"/>
    <d v="2001-06-05T21:00:00"/>
  </r>
  <r>
    <x v="1"/>
    <x v="1"/>
    <x v="0"/>
    <x v="1"/>
    <n v="310000"/>
    <n v="1329461"/>
    <d v="2001-06-01T13:50:49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1"/>
    <s v="NedCosman"/>
    <s v="JARNOLD"/>
    <s v="NG-Price"/>
    <x v="1"/>
    <x v="1"/>
    <s v="VE0980.1"/>
    <d v="2001-07-01T21:00:00"/>
  </r>
  <r>
    <x v="1"/>
    <x v="4"/>
    <x v="0"/>
    <x v="0"/>
    <n v="50000"/>
    <n v="1329462"/>
    <d v="2001-06-01T13:50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"/>
    <s v="GWHALLE"/>
    <s v="WTI-GW-NXC2"/>
    <x v="5"/>
    <x v="1"/>
    <n v="112179"/>
    <d v="2001-07-01T00:00:00"/>
  </r>
  <r>
    <x v="1"/>
    <x v="1"/>
    <x v="0"/>
    <x v="15"/>
    <n v="1825000"/>
    <n v="1329463"/>
    <d v="2001-06-01T13:50:53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3.99"/>
    <s v="ADM34514"/>
    <s v="JARNOLD"/>
    <s v="NG-Price"/>
    <x v="1"/>
    <x v="1"/>
    <s v="VE0981.1"/>
    <d v="2002-01-01T21:00:00"/>
  </r>
  <r>
    <x v="1"/>
    <x v="1"/>
    <x v="0"/>
    <x v="1"/>
    <n v="310000"/>
    <n v="1329464"/>
    <d v="2001-06-01T13:51:0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"/>
    <s v="jdbsempra"/>
    <s v="JARNOLD"/>
    <s v="NG-Price"/>
    <x v="1"/>
    <x v="1"/>
    <s v="VE0984.1"/>
    <d v="2001-07-01T21:00:00"/>
  </r>
  <r>
    <x v="1"/>
    <x v="3"/>
    <x v="0"/>
    <x v="0"/>
    <n v="25000"/>
    <n v="1329465"/>
    <d v="2001-06-01T13:51:19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00000000000006"/>
    <s v="fouqueta01"/>
    <s v="LMENA"/>
    <s v="HO"/>
    <x v="5"/>
    <x v="1"/>
    <n v="112182"/>
    <d v="2001-07-01T00:00:00"/>
  </r>
  <r>
    <x v="1"/>
    <x v="1"/>
    <x v="0"/>
    <x v="25"/>
    <n v="615000"/>
    <n v="1329467"/>
    <d v="2001-06-01T13:51:2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"/>
    <s v="mstimson"/>
    <s v="JARNOLD"/>
    <s v="NG-Price"/>
    <x v="1"/>
    <x v="1"/>
    <s v="VE0989.1"/>
    <d v="2001-07-01T00:00:00"/>
  </r>
  <r>
    <x v="1"/>
    <x v="4"/>
    <x v="0"/>
    <x v="0"/>
    <n v="50000"/>
    <n v="1329468"/>
    <d v="2001-06-01T13:51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DOMESTIC2"/>
    <s v="GWHALLE"/>
    <s v="WTI-GW-NXC2"/>
    <x v="5"/>
    <x v="1"/>
    <n v="112183"/>
    <d v="2001-07-01T00:00:00"/>
  </r>
  <r>
    <x v="1"/>
    <x v="4"/>
    <x v="0"/>
    <x v="0"/>
    <n v="50000"/>
    <n v="1329469"/>
    <d v="2001-06-01T13:5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84"/>
    <d v="2001-07-01T00:00:00"/>
  </r>
  <r>
    <x v="1"/>
    <x v="3"/>
    <x v="0"/>
    <x v="0"/>
    <n v="25000"/>
    <n v="1329471"/>
    <d v="2001-06-01T13:51:41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5.900000000000006"/>
    <s v="fouqueta01"/>
    <s v="LMENA"/>
    <s v="HO"/>
    <x v="5"/>
    <x v="1"/>
    <n v="112185"/>
    <d v="2001-07-01T00:00:00"/>
  </r>
  <r>
    <x v="1"/>
    <x v="1"/>
    <x v="0"/>
    <x v="20"/>
    <n v="260000"/>
    <n v="1329473"/>
    <d v="2001-06-01T13:51:50"/>
    <s v="Allegheny Energy Supply Company, LLC"/>
    <x v="0"/>
    <x v="0"/>
    <x v="0"/>
    <x v="1"/>
    <s v="US Gas Fin Swap"/>
    <s v="US Gas Daily     HHub                    05-30Jun01      USD/MM"/>
    <n v="10000"/>
    <m/>
    <x v="0"/>
    <x v="1"/>
    <x v="0"/>
    <n v="3.79"/>
    <s v="rkaes123"/>
    <s v="PKEAVEY"/>
    <s v="G-DAILY-EST"/>
    <x v="1"/>
    <x v="1"/>
    <s v="VE0997.1"/>
    <d v="2001-06-05T21:00:00"/>
  </r>
  <r>
    <x v="1"/>
    <x v="1"/>
    <x v="0"/>
    <x v="25"/>
    <n v="615000"/>
    <n v="1329475"/>
    <d v="2001-06-01T13:51:57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det00001"/>
    <s v="JARNOLD"/>
    <s v="NG-Price"/>
    <x v="1"/>
    <x v="1"/>
    <s v="VE0998.1"/>
    <d v="2001-07-01T00:00:00"/>
  </r>
  <r>
    <x v="1"/>
    <x v="2"/>
    <x v="0"/>
    <x v="20"/>
    <n v="1300"/>
    <n v="1329477"/>
    <d v="2001-06-01T13:52:05"/>
    <s v="Aquila Risk Management Corporation"/>
    <x v="0"/>
    <x v="0"/>
    <x v="0"/>
    <x v="2"/>
    <s v="US East Power Fin Swap"/>
    <s v="US Pwr Fin Swap  ISO NY Z-G Peak         05-30Jun01      USD/MWh"/>
    <n v="50"/>
    <m/>
    <x v="0"/>
    <x v="2"/>
    <x v="0"/>
    <n v="52.75"/>
    <s v="AQUILA1047"/>
    <s v="GGUPTA"/>
    <s v="ST-New England"/>
    <x v="7"/>
    <x v="1"/>
    <n v="629984.1"/>
    <d v="2001-06-05T21:00:00"/>
  </r>
  <r>
    <x v="1"/>
    <x v="4"/>
    <x v="0"/>
    <x v="0"/>
    <n v="50000"/>
    <n v="1329479"/>
    <d v="2001-06-01T13:52:5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DOMESTIC"/>
    <s v="GWHALLE"/>
    <s v="WTI-GW-NXC2"/>
    <x v="5"/>
    <x v="1"/>
    <n v="112186"/>
    <d v="2001-07-01T00:00:00"/>
  </r>
  <r>
    <x v="1"/>
    <x v="1"/>
    <x v="0"/>
    <x v="1"/>
    <n v="77500"/>
    <n v="1329480"/>
    <d v="2001-06-01T13:53:00"/>
    <s v="OGE Energy Resources, Inc."/>
    <x v="0"/>
    <x v="0"/>
    <x v="0"/>
    <x v="1"/>
    <s v="US Gas Fin Swap"/>
    <s v="US Gas Swap      Nymex                   Aug01           USD/MM"/>
    <m/>
    <n v="2500"/>
    <x v="0"/>
    <x v="1"/>
    <x v="0"/>
    <n v="4"/>
    <s v="kdiamond"/>
    <s v="JARNOLD"/>
    <s v="NG-Price"/>
    <x v="1"/>
    <x v="1"/>
    <s v="VE1002.1"/>
    <d v="2001-08-01T21:00:00"/>
  </r>
  <r>
    <x v="1"/>
    <x v="4"/>
    <x v="0"/>
    <x v="0"/>
    <n v="50000"/>
    <n v="1329482"/>
    <d v="2001-06-01T13:53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rsrsrsrs"/>
    <s v="GWHALLE"/>
    <s v="WTI-GW-NXC2"/>
    <x v="5"/>
    <x v="1"/>
    <n v="112187"/>
    <d v="2001-07-01T00:00:00"/>
  </r>
  <r>
    <x v="1"/>
    <x v="2"/>
    <x v="1"/>
    <x v="20"/>
    <n v="1300"/>
    <n v="1329483"/>
    <d v="2001-06-01T13:53:23"/>
    <s v="BP Energy Company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Coxclay1"/>
    <s v="CDORLAN"/>
    <s v="ST-ECAR"/>
    <x v="7"/>
    <x v="7"/>
    <n v="629985.1"/>
    <d v="2001-06-05T21:00:00"/>
  </r>
  <r>
    <x v="1"/>
    <x v="2"/>
    <x v="1"/>
    <x v="7"/>
    <n v="1500"/>
    <n v="1329484"/>
    <d v="2001-06-01T13:53:34"/>
    <s v="Dynegy Power Marketing, Inc."/>
    <x v="0"/>
    <x v="0"/>
    <x v="0"/>
    <x v="2"/>
    <s v="US East Power Phy Fwd Firm"/>
    <s v="US Pwr Phy Firm  TVA Peak                Sep01           USD/MWh"/>
    <m/>
    <n v="50"/>
    <x v="0"/>
    <x v="2"/>
    <x v="0"/>
    <n v="37.75"/>
    <s v="aliraza7"/>
    <s v="JKING6"/>
    <s v="LT-SERC"/>
    <x v="7"/>
    <x v="7"/>
    <n v="629986.1"/>
    <d v="2001-09-01T14:25:00"/>
  </r>
  <r>
    <x v="1"/>
    <x v="1"/>
    <x v="1"/>
    <x v="0"/>
    <n v="5000"/>
    <n v="1329485"/>
    <d v="2001-06-01T13:53:34"/>
    <s v="Coast Energy Group, a division of Cornerstone Propane, L.P."/>
    <x v="0"/>
    <x v="0"/>
    <x v="0"/>
    <x v="1"/>
    <s v="US Gas Phy Fwd Firm &lt; or = 1Mo "/>
    <s v="US Gas Phy       TGT Z-SL                05Jun01         USD/MM"/>
    <n v="5000"/>
    <m/>
    <x v="0"/>
    <x v="1"/>
    <x v="0"/>
    <n v="3.74"/>
    <s v="buckdiers"/>
    <s v="SPEREIR"/>
    <s v="ENA-IM NE GULF2"/>
    <x v="8"/>
    <x v="1"/>
    <n v="826080"/>
    <d v="2001-06-05T21:00:00"/>
  </r>
  <r>
    <x v="1"/>
    <x v="1"/>
    <x v="0"/>
    <x v="20"/>
    <n v="260000"/>
    <n v="1329486"/>
    <d v="2001-06-01T13:53:36"/>
    <s v="Cargill Energy, a division of Cargill, Incorporated"/>
    <x v="0"/>
    <x v="0"/>
    <x v="0"/>
    <x v="1"/>
    <s v="US Gas Fin Swap"/>
    <s v="US Gas Daily     HHub                    05-30Jun01      USD/MM"/>
    <m/>
    <n v="10000"/>
    <x v="0"/>
    <x v="1"/>
    <x v="0"/>
    <n v="3.8"/>
    <s v="ADM90884"/>
    <s v="PKEAVEY"/>
    <s v="G-DAILY-EST"/>
    <x v="1"/>
    <x v="1"/>
    <s v="VE1005.1"/>
    <d v="2001-06-05T21:00:00"/>
  </r>
  <r>
    <x v="1"/>
    <x v="1"/>
    <x v="0"/>
    <x v="1"/>
    <n v="310000"/>
    <n v="1329487"/>
    <d v="2001-06-01T13:53:4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E1006.1"/>
    <d v="2001-07-01T21:00:00"/>
  </r>
  <r>
    <x v="1"/>
    <x v="1"/>
    <x v="0"/>
    <x v="20"/>
    <n v="260000"/>
    <n v="1329488"/>
    <d v="2001-06-01T13:53:48"/>
    <s v="Cargill Energy, a division of Cargill, Incorporated"/>
    <x v="0"/>
    <x v="0"/>
    <x v="0"/>
    <x v="1"/>
    <s v="US Gas Fin Swap"/>
    <s v="US Gas Daily     NGPL Midcont            05-30Jun01      USD/MM"/>
    <n v="10000"/>
    <m/>
    <x v="0"/>
    <x v="1"/>
    <x v="0"/>
    <n v="3.65"/>
    <s v="ADM90884"/>
    <s v="ALEWIS"/>
    <s v="GD-CENTRAL"/>
    <x v="1"/>
    <x v="1"/>
    <s v="VE1007.1"/>
    <d v="2001-06-05T21:00:00"/>
  </r>
  <r>
    <x v="0"/>
    <x v="1"/>
    <x v="1"/>
    <x v="24"/>
    <n v="15000"/>
    <n v="1329489"/>
    <d v="2001-06-01T13:53:50"/>
    <s v="Premstar Energy Canada Lt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65"/>
    <s v="JKPECL02"/>
    <s v="RWATT"/>
    <s v="EC-IM Canada West"/>
    <x v="8"/>
    <x v="8"/>
    <n v="826081"/>
    <d v="2001-06-01T21:00:00"/>
  </r>
  <r>
    <x v="1"/>
    <x v="1"/>
    <x v="0"/>
    <x v="26"/>
    <n v="377500"/>
    <n v="1329490"/>
    <d v="2001-06-01T13:53:53"/>
    <s v="Reliant Energy Services, Inc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robpitts"/>
    <s v="JARNOLD"/>
    <s v="NG-Price"/>
    <x v="1"/>
    <x v="1"/>
    <s v="VE1008.1"/>
    <d v="2001-11-01T00:00:00"/>
  </r>
  <r>
    <x v="1"/>
    <x v="1"/>
    <x v="0"/>
    <x v="26"/>
    <n v="377500"/>
    <n v="1329491"/>
    <d v="2001-06-01T13:53:55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1009.1"/>
    <d v="2001-11-01T00:00:00"/>
  </r>
  <r>
    <x v="1"/>
    <x v="1"/>
    <x v="0"/>
    <x v="1"/>
    <n v="232500"/>
    <n v="1329492"/>
    <d v="2001-06-01T13:53:57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2"/>
    <s v="jdbsempra"/>
    <s v="JARNOLD"/>
    <s v="NG-Price"/>
    <x v="1"/>
    <x v="1"/>
    <s v="VE1010.1"/>
    <d v="2001-07-01T21:00:00"/>
  </r>
  <r>
    <x v="1"/>
    <x v="4"/>
    <x v="0"/>
    <x v="0"/>
    <n v="50000"/>
    <n v="1329493"/>
    <d v="2001-06-01T13:53:58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SAL90520"/>
    <s v="GWHALLE"/>
    <s v="WTI-GW-NXC2"/>
    <x v="5"/>
    <x v="1"/>
    <n v="112188"/>
    <d v="2001-07-01T00:00:00"/>
  </r>
  <r>
    <x v="1"/>
    <x v="4"/>
    <x v="0"/>
    <x v="0"/>
    <n v="50000"/>
    <n v="1329494"/>
    <d v="2001-06-01T13:54:02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SAL90520"/>
    <s v="GWHALLE"/>
    <s v="WTI-GW-NXC2"/>
    <x v="5"/>
    <x v="1"/>
    <n v="112189"/>
    <d v="2001-07-01T00:00:00"/>
  </r>
  <r>
    <x v="1"/>
    <x v="4"/>
    <x v="0"/>
    <x v="0"/>
    <n v="50000"/>
    <n v="1329495"/>
    <d v="2001-06-01T13:5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semprakuo"/>
    <s v="GWHALLE"/>
    <s v="WTI-GW-NXC2"/>
    <x v="5"/>
    <x v="1"/>
    <n v="112190"/>
    <d v="2001-07-01T00:00:00"/>
  </r>
  <r>
    <x v="1"/>
    <x v="4"/>
    <x v="0"/>
    <x v="0"/>
    <n v="50000"/>
    <n v="1329496"/>
    <d v="2001-06-01T13:54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191"/>
    <d v="2001-07-01T00:00:00"/>
  </r>
  <r>
    <x v="1"/>
    <x v="1"/>
    <x v="0"/>
    <x v="1"/>
    <n v="310000"/>
    <n v="1329498"/>
    <d v="2001-06-01T13:54:17"/>
    <s v="Reliant Energy Services, Inc."/>
    <x v="0"/>
    <x v="0"/>
    <x v="0"/>
    <x v="1"/>
    <s v="US Gas Fin BasisSwap"/>
    <s v="US Gas Basis     EP SanJuan              Jul01           USD/MM"/>
    <n v="10000"/>
    <m/>
    <x v="0"/>
    <x v="1"/>
    <x v="0"/>
    <n v="-0.74"/>
    <s v="kgebhard"/>
    <s v="MSANCH2"/>
    <s v="GD-New-Jr"/>
    <x v="1"/>
    <x v="1"/>
    <s v="VE1015.1"/>
    <d v="2001-07-01T21:00:00"/>
  </r>
  <r>
    <x v="1"/>
    <x v="4"/>
    <x v="0"/>
    <x v="0"/>
    <n v="50000"/>
    <n v="1329506"/>
    <d v="2001-06-01T13:55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58"/>
    <s v="DOMESTIC2"/>
    <s v="GWHALLE"/>
    <s v="WTI-GW-NXC2"/>
    <x v="5"/>
    <x v="1"/>
    <n v="112195"/>
    <d v="2001-07-01T00:00:00"/>
  </r>
  <r>
    <x v="1"/>
    <x v="1"/>
    <x v="0"/>
    <x v="25"/>
    <n v="1230000"/>
    <n v="1329509"/>
    <d v="2001-06-01T13:55:17"/>
    <s v="CMS Marketing, Services and Trading Company"/>
    <x v="0"/>
    <x v="0"/>
    <x v="0"/>
    <x v="1"/>
    <s v="US Gas Fin BasisSwap"/>
    <s v="US Gas Basis     EP Permian              Jul-Oct01       USD/MM"/>
    <m/>
    <n v="10000"/>
    <x v="0"/>
    <x v="1"/>
    <x v="0"/>
    <n v="-0.02"/>
    <s v="MELISA94"/>
    <s v="EBASS"/>
    <s v="FT-Texas"/>
    <x v="1"/>
    <x v="1"/>
    <s v="VE1025.1"/>
    <d v="2001-07-01T00:00:00"/>
  </r>
  <r>
    <x v="1"/>
    <x v="2"/>
    <x v="1"/>
    <x v="19"/>
    <n v="200"/>
    <n v="1329510"/>
    <d v="2001-06-01T13:55:18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29999.1"/>
    <d v="2001-06-05T21:00:00"/>
  </r>
  <r>
    <x v="1"/>
    <x v="1"/>
    <x v="0"/>
    <x v="20"/>
    <n v="52000"/>
    <n v="1329511"/>
    <d v="2001-06-01T13:55:22"/>
    <s v="Torch Energy Marketing Inc."/>
    <x v="0"/>
    <x v="0"/>
    <x v="0"/>
    <x v="1"/>
    <s v="US Gas Fin Swap"/>
    <s v="US Gas Daily     HHub                    05-30Jun01      USD/MM"/>
    <m/>
    <n v="2000"/>
    <x v="0"/>
    <x v="1"/>
    <x v="0"/>
    <n v="3.8149999999999999"/>
    <s v="torchrech"/>
    <s v="PKEAVEY"/>
    <s v="G-DAILY-EST"/>
    <x v="1"/>
    <x v="1"/>
    <s v="VE1027.1"/>
    <d v="2001-06-05T21:00:00"/>
  </r>
  <r>
    <x v="1"/>
    <x v="1"/>
    <x v="0"/>
    <x v="1"/>
    <n v="155000"/>
    <n v="1329512"/>
    <d v="2001-06-01T13:55:26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winyahay"/>
    <s v="JARNOLD"/>
    <s v="NG-Price"/>
    <x v="1"/>
    <x v="1"/>
    <s v="VE1028.1"/>
    <d v="2001-08-01T21:00:00"/>
  </r>
  <r>
    <x v="1"/>
    <x v="1"/>
    <x v="0"/>
    <x v="7"/>
    <n v="150000"/>
    <n v="1329514"/>
    <d v="2001-06-01T13:55:36"/>
    <s v="Coral Energy Holding L.P."/>
    <x v="0"/>
    <x v="0"/>
    <x v="0"/>
    <x v="1"/>
    <s v="US Gas Fin Swap"/>
    <s v="US Gas Swap      Nymex                   Sep01           USD/MM"/>
    <m/>
    <n v="5000"/>
    <x v="0"/>
    <x v="1"/>
    <x v="0"/>
    <n v="4.0425000000000004"/>
    <s v="jwhitnah"/>
    <s v="JARNOLD"/>
    <s v="NG-Price"/>
    <x v="1"/>
    <x v="1"/>
    <s v="VE1029.1"/>
    <d v="2001-09-01T21:00:00"/>
  </r>
  <r>
    <x v="1"/>
    <x v="4"/>
    <x v="0"/>
    <x v="0"/>
    <n v="50000"/>
    <n v="1329517"/>
    <d v="2001-06-01T13:55:4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"/>
    <s v="DOMESTIC1"/>
    <s v="GWHALLE"/>
    <s v="WTI-GW-NXC2"/>
    <x v="5"/>
    <x v="1"/>
    <n v="112196"/>
    <d v="2001-07-01T00:00:00"/>
  </r>
  <r>
    <x v="1"/>
    <x v="2"/>
    <x v="1"/>
    <x v="19"/>
    <n v="200"/>
    <n v="1329518"/>
    <d v="2001-06-01T13:55:50"/>
    <s v="Reliant Energy Services, Inc."/>
    <x v="1"/>
    <x v="1"/>
    <x v="0"/>
    <x v="2"/>
    <s v="US East Power Phy Fwd Firm"/>
    <s v="US Pwr Phy Firm  Cinergy Peak            05-08Jun01      USD/MWh"/>
    <m/>
    <n v="50"/>
    <x v="0"/>
    <x v="2"/>
    <x v="0"/>
    <n v="23"/>
    <s v="CHRISB008"/>
    <s v="CDORLAN"/>
    <s v="ST-ECAR"/>
    <x v="7"/>
    <x v="7"/>
    <n v="630001.1"/>
    <d v="2001-06-05T21:00:00"/>
  </r>
  <r>
    <x v="1"/>
    <x v="4"/>
    <x v="0"/>
    <x v="0"/>
    <n v="50000"/>
    <n v="1329519"/>
    <d v="2001-06-01T13:56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2"/>
    <s v="DOMESTIC1"/>
    <s v="GWHALLE"/>
    <s v="WTI-GW-NXC2"/>
    <x v="5"/>
    <x v="1"/>
    <n v="112197"/>
    <d v="2001-07-01T00:00:00"/>
  </r>
  <r>
    <x v="0"/>
    <x v="1"/>
    <x v="1"/>
    <x v="24"/>
    <n v="15000"/>
    <n v="1329520"/>
    <d v="2001-06-01T13:56:0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749999999999998"/>
    <s v="tsamaska"/>
    <s v="RWATT"/>
    <s v="EC-IM Canada West"/>
    <x v="8"/>
    <x v="8"/>
    <n v="826083"/>
    <d v="2001-06-01T21:00:00"/>
  </r>
  <r>
    <x v="1"/>
    <x v="4"/>
    <x v="0"/>
    <x v="0"/>
    <n v="50000"/>
    <n v="1329521"/>
    <d v="2001-06-01T13:56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4"/>
    <s v="DOMESTIC"/>
    <s v="GWHALLE"/>
    <s v="WTI-GW-NXC2"/>
    <x v="5"/>
    <x v="1"/>
    <n v="112198"/>
    <d v="2001-07-01T00:00:00"/>
  </r>
  <r>
    <x v="1"/>
    <x v="4"/>
    <x v="0"/>
    <x v="0"/>
    <n v="50000"/>
    <n v="1329522"/>
    <d v="2001-06-01T13:56:2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eriksaaa"/>
    <s v="GWHALLE"/>
    <s v="WTI-GW-NXC2"/>
    <x v="5"/>
    <x v="1"/>
    <n v="112199"/>
    <d v="2001-07-01T00:00:00"/>
  </r>
  <r>
    <x v="1"/>
    <x v="2"/>
    <x v="1"/>
    <x v="19"/>
    <n v="200"/>
    <n v="1329523"/>
    <d v="2001-06-01T13:56:34"/>
    <s v="Allegheny Energy Supply Company, LLC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vfaes123"/>
    <s v="JQUENET"/>
    <s v="ST-PJM"/>
    <x v="7"/>
    <x v="7"/>
    <n v="630002.1"/>
    <d v="2001-06-05T21:00:00"/>
  </r>
  <r>
    <x v="1"/>
    <x v="2"/>
    <x v="1"/>
    <x v="19"/>
    <n v="200"/>
    <n v="1329527"/>
    <d v="2001-06-01T13:57:10"/>
    <s v="Cinergy Services, Inc."/>
    <x v="0"/>
    <x v="0"/>
    <x v="0"/>
    <x v="2"/>
    <s v="US East Power Phy Fwd Firm"/>
    <s v="US Pwr Phy Firm  SOCO Peak               05-08Jun01      USD/MWh"/>
    <n v="50"/>
    <m/>
    <x v="0"/>
    <x v="2"/>
    <x v="0"/>
    <n v="39.5"/>
    <s v="weshughes"/>
    <s v="KPRESTO"/>
    <s v="LT-SERC"/>
    <x v="7"/>
    <x v="7"/>
    <n v="630003.1"/>
    <d v="2001-06-05T21:00:00"/>
  </r>
  <r>
    <x v="1"/>
    <x v="4"/>
    <x v="0"/>
    <x v="0"/>
    <n v="50000"/>
    <n v="1329528"/>
    <d v="2001-06-01T13:57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200"/>
    <d v="2001-07-01T00:00:00"/>
  </r>
  <r>
    <x v="1"/>
    <x v="4"/>
    <x v="0"/>
    <x v="0"/>
    <n v="50000"/>
    <n v="1329533"/>
    <d v="2001-06-01T13:57:4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JTREADWAY"/>
    <s v="GWHALLE"/>
    <s v="WTI-GW-NXC2"/>
    <x v="5"/>
    <x v="1"/>
    <n v="112201"/>
    <d v="2001-07-01T00:00:00"/>
  </r>
  <r>
    <x v="1"/>
    <x v="4"/>
    <x v="0"/>
    <x v="0"/>
    <n v="50000"/>
    <n v="1329534"/>
    <d v="2001-06-01T13:58:0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JTREADWAY"/>
    <s v="GWHALLE"/>
    <s v="WTI-GW-NXC2"/>
    <x v="5"/>
    <x v="1"/>
    <n v="112202"/>
    <d v="2001-07-01T00:00:00"/>
  </r>
  <r>
    <x v="1"/>
    <x v="1"/>
    <x v="1"/>
    <x v="0"/>
    <n v="5000"/>
    <n v="1329535"/>
    <d v="2001-06-01T13:58:04"/>
    <s v="Coast Energy Group, a division of Cornerstone Propane, L.P."/>
    <x v="0"/>
    <x v="0"/>
    <x v="0"/>
    <x v="1"/>
    <s v="US Gas Phy Fwd Firm &lt; or = 1Mo "/>
    <s v="US Gas Phy       COL Onshore             05Jun01         USD/MM"/>
    <n v="5000"/>
    <m/>
    <x v="0"/>
    <x v="1"/>
    <x v="0"/>
    <n v="3.7349999999999999"/>
    <s v="buckdiers"/>
    <s v="SPEREIR"/>
    <s v="ENA-IM NE GULF2"/>
    <x v="8"/>
    <x v="1"/>
    <n v="826084"/>
    <d v="2001-06-05T21:00:00"/>
  </r>
  <r>
    <x v="1"/>
    <x v="1"/>
    <x v="0"/>
    <x v="1"/>
    <n v="310000"/>
    <n v="1329536"/>
    <d v="2001-06-01T13:58:12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15"/>
    <s v="steven12"/>
    <s v="JARNOLD"/>
    <s v="NG-Price"/>
    <x v="1"/>
    <x v="1"/>
    <s v="VE1040.1"/>
    <d v="2001-07-01T21:00:00"/>
  </r>
  <r>
    <x v="1"/>
    <x v="4"/>
    <x v="0"/>
    <x v="0"/>
    <n v="50000"/>
    <n v="1329537"/>
    <d v="2001-06-01T13:58:2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DOMESTIC1"/>
    <s v="GWHALLE"/>
    <s v="WTI-GW-NXC2"/>
    <x v="5"/>
    <x v="1"/>
    <n v="112203"/>
    <d v="2001-07-01T00:00:00"/>
  </r>
  <r>
    <x v="1"/>
    <x v="1"/>
    <x v="1"/>
    <x v="1"/>
    <n v="155000"/>
    <n v="1329538"/>
    <d v="2001-06-01T13:58:31"/>
    <s v="Conectiv Energy Supply, Inc."/>
    <x v="0"/>
    <x v="0"/>
    <x v="0"/>
    <x v="1"/>
    <s v="US Gas Phy Index Firm &lt; or = 1Mo"/>
    <s v="US Gas Phy Index TETCO M3 NL1            Jul01           USD/MM"/>
    <m/>
    <n v="5000"/>
    <x v="0"/>
    <x v="1"/>
    <x v="0"/>
    <n v="0.35249999999999998"/>
    <s v="avgallo51"/>
    <s v="VPIMENOV"/>
    <s v="ENA-IM ME NEW YORK"/>
    <x v="8"/>
    <x v="1"/>
    <s v="VE1041.1 / 826085"/>
    <d v="2001-07-01T21:00:00"/>
  </r>
  <r>
    <x v="1"/>
    <x v="4"/>
    <x v="0"/>
    <x v="0"/>
    <n v="50000"/>
    <n v="1329539"/>
    <d v="2001-06-01T13:58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eriksaaa"/>
    <s v="GWHALLE"/>
    <s v="WTI-GW-NXC2"/>
    <x v="5"/>
    <x v="1"/>
    <n v="112204"/>
    <d v="2001-07-01T00:00:00"/>
  </r>
  <r>
    <x v="1"/>
    <x v="2"/>
    <x v="0"/>
    <x v="20"/>
    <n v="1300"/>
    <n v="1329540"/>
    <d v="2001-06-01T13:58:55"/>
    <s v="Mirant Americas Energy Marketing, L.P."/>
    <x v="0"/>
    <x v="0"/>
    <x v="0"/>
    <x v="2"/>
    <s v="US East Power Fin Swap"/>
    <s v="US Pwr Fin Swap  ISO NY Z-A Peak         05-30Jun01      USD/MWh"/>
    <m/>
    <n v="50"/>
    <x v="0"/>
    <x v="2"/>
    <x v="0"/>
    <n v="39.25"/>
    <s v="agillespie"/>
    <s v="GGUPTA"/>
    <s v="ST-New England"/>
    <x v="7"/>
    <x v="1"/>
    <n v="630005.1"/>
    <d v="2001-06-05T21:00:00"/>
  </r>
  <r>
    <x v="1"/>
    <x v="1"/>
    <x v="0"/>
    <x v="1"/>
    <n v="77500"/>
    <n v="1329541"/>
    <d v="2001-06-01T13:59:16"/>
    <s v="Enron Energy Services, Inc."/>
    <x v="0"/>
    <x v="0"/>
    <x v="0"/>
    <x v="1"/>
    <s v="US Gas Fin Swap"/>
    <s v="US Gas Swap      Nymex                   Jul01           USD/MM"/>
    <m/>
    <n v="2500"/>
    <x v="0"/>
    <x v="1"/>
    <x v="0"/>
    <n v="3.92"/>
    <s v="ANDYMIGS"/>
    <s v="JARNOLD"/>
    <s v="NG-Price"/>
    <x v="1"/>
    <x v="1"/>
    <s v="VE1044.1"/>
    <d v="2001-07-01T21:00:00"/>
  </r>
  <r>
    <x v="1"/>
    <x v="1"/>
    <x v="0"/>
    <x v="7"/>
    <n v="75000"/>
    <n v="1329542"/>
    <d v="2001-06-01T13:59:29"/>
    <s v="Enron Energy Services, Inc."/>
    <x v="0"/>
    <x v="0"/>
    <x v="0"/>
    <x v="1"/>
    <s v="US Gas Fin Swap"/>
    <s v="US Gas Swap      Nymex                   Sep01           USD/MM"/>
    <m/>
    <n v="2500"/>
    <x v="0"/>
    <x v="1"/>
    <x v="0"/>
    <n v="4.0374999999999996"/>
    <s v="ANDYMIGS"/>
    <s v="JARNOLD"/>
    <s v="NG-Price"/>
    <x v="1"/>
    <x v="1"/>
    <s v="VE1046.1"/>
    <d v="2001-09-01T21:00:00"/>
  </r>
  <r>
    <x v="1"/>
    <x v="1"/>
    <x v="0"/>
    <x v="1"/>
    <n v="310000"/>
    <n v="1329545"/>
    <d v="2001-06-01T13:59:34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1"/>
    <s v="POSEJPALI2"/>
    <s v="JARNOLD"/>
    <s v="NG-Price"/>
    <x v="1"/>
    <x v="1"/>
    <s v="VE1047.1"/>
    <d v="2001-07-01T21:00:00"/>
  </r>
  <r>
    <x v="1"/>
    <x v="4"/>
    <x v="0"/>
    <x v="0"/>
    <n v="50000"/>
    <n v="1329546"/>
    <d v="2001-06-01T13:59:3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205"/>
    <d v="2001-07-01T00:00:00"/>
  </r>
  <r>
    <x v="1"/>
    <x v="4"/>
    <x v="0"/>
    <x v="0"/>
    <n v="50000"/>
    <n v="1329547"/>
    <d v="2001-06-01T14:00:1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JTREADWAY"/>
    <s v="GWHALLE"/>
    <s v="WTI-GW-NXC2"/>
    <x v="5"/>
    <x v="1"/>
    <n v="112206"/>
    <d v="2001-07-01T00:00:00"/>
  </r>
  <r>
    <x v="1"/>
    <x v="1"/>
    <x v="0"/>
    <x v="20"/>
    <n v="260000"/>
    <n v="1329549"/>
    <d v="2001-06-01T14:00:1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050000000000002"/>
    <s v="ADM84149"/>
    <s v="PKEAVEY"/>
    <s v="G-DAILY-EST"/>
    <x v="1"/>
    <x v="1"/>
    <s v="VE1052.1"/>
    <d v="2001-06-05T21:00:00"/>
  </r>
  <r>
    <x v="1"/>
    <x v="1"/>
    <x v="0"/>
    <x v="26"/>
    <n v="377500"/>
    <n v="1329550"/>
    <d v="2001-06-01T14:00:37"/>
    <s v="Dynegy Marketing and Trade"/>
    <x v="0"/>
    <x v="0"/>
    <x v="0"/>
    <x v="1"/>
    <s v="US Gas Fin Swap"/>
    <s v="US Gas Swap      Nymex                   Nov01-Mar02     USD/MM"/>
    <n v="2500"/>
    <m/>
    <x v="0"/>
    <x v="1"/>
    <x v="0"/>
    <n v="4.3099999999999996"/>
    <s v="SHIMAITIS"/>
    <s v="JARNOLD"/>
    <s v="NG-Price"/>
    <x v="1"/>
    <x v="1"/>
    <s v="VE1053.1"/>
    <d v="2001-11-01T00:00:00"/>
  </r>
  <r>
    <x v="1"/>
    <x v="3"/>
    <x v="0"/>
    <x v="0"/>
    <n v="25000"/>
    <n v="1329551"/>
    <d v="2001-06-01T14:00:42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6"/>
    <s v="fouqueta01"/>
    <s v="LMENA"/>
    <s v="HO"/>
    <x v="5"/>
    <x v="1"/>
    <n v="112207"/>
    <d v="2001-07-01T00:00:00"/>
  </r>
  <r>
    <x v="1"/>
    <x v="1"/>
    <x v="1"/>
    <x v="0"/>
    <n v="10000"/>
    <n v="1329553"/>
    <d v="2001-06-01T14:00:51"/>
    <s v="Marathon Oil Company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rdyoung1"/>
    <s v="ARING"/>
    <s v="ENA-IM NE GULF1"/>
    <x v="8"/>
    <x v="1"/>
    <n v="826088"/>
    <d v="2001-06-05T21:00:00"/>
  </r>
  <r>
    <x v="1"/>
    <x v="1"/>
    <x v="0"/>
    <x v="1"/>
    <n v="465000"/>
    <n v="1329554"/>
    <d v="2001-06-01T14:01:2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3.99"/>
    <s v="kwgeiger"/>
    <s v="JARNOLD"/>
    <s v="NG-Price"/>
    <x v="1"/>
    <x v="1"/>
    <s v="VE1056.1"/>
    <d v="2001-08-01T21:00:00"/>
  </r>
  <r>
    <x v="0"/>
    <x v="1"/>
    <x v="1"/>
    <x v="24"/>
    <n v="13500"/>
    <n v="1329556"/>
    <d v="2001-06-01T14:01:32"/>
    <s v="Coast Energy Canada, Inc."/>
    <x v="0"/>
    <x v="0"/>
    <x v="0"/>
    <x v="1"/>
    <s v="CAN Gas Phy Fwd Firm West &lt; or = 1Mo"/>
    <s v="CAN Gas Phy      NIT                     01-03Jun01      CAD/GJ"/>
    <n v="4500"/>
    <m/>
    <x v="0"/>
    <x v="16"/>
    <x v="4"/>
    <n v="4.665"/>
    <s v="ADM74235"/>
    <s v="RWATT"/>
    <s v="EC-IM Canada West"/>
    <x v="8"/>
    <x v="8"/>
    <n v="826090"/>
    <d v="2001-06-01T21:00:00"/>
  </r>
  <r>
    <x v="1"/>
    <x v="1"/>
    <x v="0"/>
    <x v="1"/>
    <n v="155000"/>
    <n v="1329557"/>
    <d v="2001-06-01T14:01:33"/>
    <s v="Bankers Trust Company"/>
    <x v="0"/>
    <x v="0"/>
    <x v="0"/>
    <x v="1"/>
    <s v="US Gas Fin BasisSwap"/>
    <s v="US Gas Basis     CIG Rky Mtn             Jul01           USD/MM"/>
    <m/>
    <n v="5000"/>
    <x v="0"/>
    <x v="1"/>
    <x v="0"/>
    <n v="-1.385"/>
    <s v="eracer00"/>
    <s v="FERMIS"/>
    <s v="FT - North West"/>
    <x v="1"/>
    <x v="1"/>
    <s v="VE1057.1"/>
    <d v="2001-07-01T21:00:00"/>
  </r>
  <r>
    <x v="1"/>
    <x v="1"/>
    <x v="0"/>
    <x v="1"/>
    <n v="310000"/>
    <n v="1329558"/>
    <d v="2001-06-01T14:01:4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5"/>
    <s v="shawnmaz"/>
    <s v="JARNOLD"/>
    <s v="NG-Price"/>
    <x v="1"/>
    <x v="1"/>
    <s v="VE1060.1"/>
    <d v="2001-07-01T21:00:00"/>
  </r>
  <r>
    <x v="1"/>
    <x v="4"/>
    <x v="0"/>
    <x v="0"/>
    <n v="25000"/>
    <n v="1329559"/>
    <d v="2001-06-01T14:01:55"/>
    <s v="Hess Energy Trading Company LLC"/>
    <x v="0"/>
    <x v="0"/>
    <x v="0"/>
    <x v="4"/>
    <s v="US Crude WTI Cal Spd Fin Swap"/>
    <s v="US WTI Cal Swap  Spread NX2              Jul-Aug 01      USD/bbl"/>
    <m/>
    <n v="25000"/>
    <x v="0"/>
    <x v="23"/>
    <x v="0"/>
    <n v="-0.25"/>
    <s v="crudebuyer"/>
    <s v="RFULLER"/>
    <s v="PHYOIL - Price"/>
    <x v="1"/>
    <x v="1"/>
    <s v="VE1061.1"/>
    <d v="2001-07-01T00:00:00"/>
  </r>
  <r>
    <x v="1"/>
    <x v="1"/>
    <x v="0"/>
    <x v="26"/>
    <n v="755000"/>
    <n v="1329561"/>
    <d v="2001-06-01T14:02:12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steven12"/>
    <s v="JARNOLD"/>
    <s v="NG-Price"/>
    <x v="1"/>
    <x v="1"/>
    <s v="VE1062.1"/>
    <d v="2001-11-01T00:00:00"/>
  </r>
  <r>
    <x v="1"/>
    <x v="1"/>
    <x v="0"/>
    <x v="25"/>
    <n v="307500"/>
    <n v="1329562"/>
    <d v="2001-06-01T14:02:13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SHIMAITIS"/>
    <s v="JARNOLD"/>
    <s v="NG-Price"/>
    <x v="1"/>
    <x v="1"/>
    <s v="VE1063.1"/>
    <d v="2001-07-01T00:00:00"/>
  </r>
  <r>
    <x v="1"/>
    <x v="3"/>
    <x v="0"/>
    <x v="0"/>
    <n v="25000"/>
    <n v="1329564"/>
    <d v="2001-06-01T14:02:22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5"/>
    <s v="fouqueta01"/>
    <s v="LMENA"/>
    <s v="HO"/>
    <x v="5"/>
    <x v="1"/>
    <n v="112209"/>
    <d v="2001-07-01T00:00:00"/>
  </r>
  <r>
    <x v="1"/>
    <x v="4"/>
    <x v="0"/>
    <x v="0"/>
    <n v="50000"/>
    <n v="1329565"/>
    <d v="2001-06-01T14:02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0"/>
    <d v="2001-07-01T00:00:00"/>
  </r>
  <r>
    <x v="1"/>
    <x v="1"/>
    <x v="0"/>
    <x v="20"/>
    <n v="130000"/>
    <n v="1329566"/>
    <d v="2001-06-01T14:02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"/>
    <s v="WEBBORN1"/>
    <s v="PKEAVEY"/>
    <s v="G-DAILY-EST"/>
    <x v="1"/>
    <x v="1"/>
    <s v="VE1068.1"/>
    <d v="2001-06-05T21:00:00"/>
  </r>
  <r>
    <x v="1"/>
    <x v="1"/>
    <x v="0"/>
    <x v="1"/>
    <n v="310000"/>
    <n v="1329567"/>
    <d v="2001-06-01T14:02:40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"/>
    <s v="kschwartz"/>
    <s v="JARNOLD"/>
    <s v="NG-Price"/>
    <x v="1"/>
    <x v="1"/>
    <s v="VE1069.1"/>
    <d v="2001-07-01T21:00:00"/>
  </r>
  <r>
    <x v="1"/>
    <x v="4"/>
    <x v="0"/>
    <x v="0"/>
    <n v="20000"/>
    <n v="1329568"/>
    <d v="2001-06-01T14:02:49"/>
    <s v="Sempra Energy Trading Corp."/>
    <x v="0"/>
    <x v="0"/>
    <x v="0"/>
    <x v="4"/>
    <s v="US Crude WTI Fin Swap "/>
    <s v="US WTI Swap      Nymex PEN               Jul01           USD/bl/m"/>
    <n v="20000"/>
    <m/>
    <x v="0"/>
    <x v="8"/>
    <x v="0"/>
    <n v="27.7"/>
    <s v="DOMESTIC"/>
    <s v="GWHALLE"/>
    <s v="WTI-GW-NXC2"/>
    <x v="5"/>
    <x v="1"/>
    <n v="112211"/>
    <d v="2001-07-01T00:00:00"/>
  </r>
  <r>
    <x v="1"/>
    <x v="1"/>
    <x v="0"/>
    <x v="1"/>
    <n v="77500"/>
    <n v="1329569"/>
    <d v="2001-06-01T14:02:52"/>
    <s v="Noble Gas Marketing Inc."/>
    <x v="0"/>
    <x v="0"/>
    <x v="0"/>
    <x v="1"/>
    <s v="US Gas Fin Swap"/>
    <s v="US Gas Swap      Nymex                   Jul01           USD/MM"/>
    <m/>
    <n v="2500"/>
    <x v="0"/>
    <x v="1"/>
    <x v="0"/>
    <n v="3.915"/>
    <s v="ADM26578"/>
    <s v="JARNOLD"/>
    <s v="NG-Price"/>
    <x v="1"/>
    <x v="1"/>
    <s v="VE1070.1"/>
    <d v="2001-07-01T21:00:00"/>
  </r>
  <r>
    <x v="1"/>
    <x v="4"/>
    <x v="0"/>
    <x v="0"/>
    <n v="30000"/>
    <n v="1329570"/>
    <d v="2001-06-01T14:02:57"/>
    <s v="Sempra Energy Trading Corp."/>
    <x v="0"/>
    <x v="0"/>
    <x v="0"/>
    <x v="4"/>
    <s v="US Crude WTI Fin Swap "/>
    <s v="US WTI Swap      Nymex PEN               Jul01           USD/bl/m"/>
    <n v="30000"/>
    <m/>
    <x v="0"/>
    <x v="8"/>
    <x v="0"/>
    <n v="27.7"/>
    <s v="oilderiv"/>
    <s v="GWHALLE"/>
    <s v="WTI-GW-NXC2"/>
    <x v="5"/>
    <x v="1"/>
    <n v="112212"/>
    <d v="2001-07-01T00:00:00"/>
  </r>
  <r>
    <x v="1"/>
    <x v="1"/>
    <x v="0"/>
    <x v="26"/>
    <n v="755000"/>
    <n v="1329572"/>
    <d v="2001-06-01T14:03:16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32"/>
    <s v="det00001"/>
    <s v="JARNOLD"/>
    <s v="NG-Price"/>
    <x v="1"/>
    <x v="1"/>
    <s v="VE1074.1"/>
    <d v="2001-11-01T00:00:00"/>
  </r>
  <r>
    <x v="1"/>
    <x v="2"/>
    <x v="1"/>
    <x v="7"/>
    <n v="750"/>
    <n v="1329573"/>
    <d v="2001-06-01T14:03:30"/>
    <s v="Allegheny Energy Supply Company, LLC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pvaes123"/>
    <s v="RBADEER"/>
    <s v="LT-CA"/>
    <x v="7"/>
    <x v="7"/>
    <n v="630007.1"/>
    <d v="2001-09-01T21:00:00"/>
  </r>
  <r>
    <x v="1"/>
    <x v="4"/>
    <x v="0"/>
    <x v="0"/>
    <n v="50000"/>
    <n v="1329575"/>
    <d v="2001-06-01T14:03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3"/>
    <d v="2001-07-01T00:00:00"/>
  </r>
  <r>
    <x v="1"/>
    <x v="1"/>
    <x v="0"/>
    <x v="1"/>
    <n v="620000"/>
    <n v="1329576"/>
    <d v="2001-06-01T14:03:44"/>
    <s v="OGE Energy Resources, Inc."/>
    <x v="0"/>
    <x v="0"/>
    <x v="0"/>
    <x v="1"/>
    <s v="US Gas Fin Swap"/>
    <s v="US Gas Swap      Nymex                   Jul01           USD/MM"/>
    <m/>
    <n v="20000"/>
    <x v="0"/>
    <x v="1"/>
    <x v="0"/>
    <n v="3.92"/>
    <s v="mustang1"/>
    <s v="JARNOLD"/>
    <s v="NG-Price"/>
    <x v="1"/>
    <x v="1"/>
    <s v="VE1077.1"/>
    <d v="2001-07-01T21:00:00"/>
  </r>
  <r>
    <x v="1"/>
    <x v="1"/>
    <x v="0"/>
    <x v="1"/>
    <n v="620000"/>
    <n v="1329580"/>
    <d v="2001-06-01T14:04:23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2"/>
    <s v="MICWHITE"/>
    <s v="JARNOLD"/>
    <s v="NG-Price"/>
    <x v="1"/>
    <x v="1"/>
    <s v="VE1081.1"/>
    <d v="2001-07-01T21:00:00"/>
  </r>
  <r>
    <x v="1"/>
    <x v="4"/>
    <x v="0"/>
    <x v="0"/>
    <n v="50000"/>
    <n v="1329581"/>
    <d v="2001-06-01T14:04:3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4"/>
    <s v="rsrsrsrs"/>
    <s v="GWHALLE"/>
    <s v="WTI-GW-NXC2"/>
    <x v="5"/>
    <x v="1"/>
    <n v="112214"/>
    <d v="2001-07-01T00:00:00"/>
  </r>
  <r>
    <x v="1"/>
    <x v="1"/>
    <x v="0"/>
    <x v="25"/>
    <n v="1230000"/>
    <n v="1329583"/>
    <d v="2001-06-01T14:04:51"/>
    <s v="Nexen Marketing"/>
    <x v="0"/>
    <x v="0"/>
    <x v="0"/>
    <x v="1"/>
    <s v="US Gas Fin BasisSwap"/>
    <s v="US Gas Basis     GD/M Mich Con           Jul-Oct01       USD/MM"/>
    <n v="10000"/>
    <m/>
    <x v="0"/>
    <x v="1"/>
    <x v="0"/>
    <n v="0.13"/>
    <s v="schmittm"/>
    <s v="GSTOREY"/>
    <s v="FT-ONTARIO"/>
    <x v="1"/>
    <x v="1"/>
    <s v="VE1086.1"/>
    <d v="2001-07-01T00:00:00"/>
  </r>
  <r>
    <x v="1"/>
    <x v="4"/>
    <x v="0"/>
    <x v="0"/>
    <n v="50000"/>
    <n v="1329582"/>
    <d v="2001-06-01T14:04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6"/>
    <s v="semprakuo"/>
    <s v="GWHALLE"/>
    <s v="WTI-GW-NXC2"/>
    <x v="5"/>
    <x v="1"/>
    <n v="112215"/>
    <d v="2001-07-01T00:00:00"/>
  </r>
  <r>
    <x v="0"/>
    <x v="1"/>
    <x v="1"/>
    <x v="24"/>
    <n v="15000"/>
    <n v="1329585"/>
    <d v="2001-06-01T14:04:53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550000000000002"/>
    <s v="ADM68959"/>
    <s v="RWATT"/>
    <s v="EC-IM Canada West"/>
    <x v="8"/>
    <x v="8"/>
    <n v="826092"/>
    <d v="2001-06-01T21:00:00"/>
  </r>
  <r>
    <x v="1"/>
    <x v="4"/>
    <x v="0"/>
    <x v="0"/>
    <n v="50000"/>
    <n v="1329586"/>
    <d v="2001-06-01T14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2"/>
    <s v="GWHALLE"/>
    <s v="WTI-GW-NXC2"/>
    <x v="5"/>
    <x v="1"/>
    <n v="112216"/>
    <d v="2001-07-01T00:00:00"/>
  </r>
  <r>
    <x v="1"/>
    <x v="1"/>
    <x v="0"/>
    <x v="1"/>
    <n v="155000"/>
    <n v="1329587"/>
    <d v="2001-06-01T14:05:04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249999999999998"/>
    <s v="AQUILA1074"/>
    <s v="JARNOLD"/>
    <s v="NG-Price"/>
    <x v="1"/>
    <x v="1"/>
    <s v="VE1088.1"/>
    <d v="2001-07-01T21:00:00"/>
  </r>
  <r>
    <x v="1"/>
    <x v="4"/>
    <x v="0"/>
    <x v="0"/>
    <n v="50000"/>
    <n v="1329589"/>
    <d v="2001-06-01T14:05:16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8"/>
    <s v="SAL90520"/>
    <s v="GWHALLE"/>
    <s v="WTI-GW-NXC2"/>
    <x v="5"/>
    <x v="1"/>
    <n v="112217"/>
    <d v="2001-07-01T00:00:00"/>
  </r>
  <r>
    <x v="1"/>
    <x v="1"/>
    <x v="0"/>
    <x v="25"/>
    <n v="615000"/>
    <n v="1329590"/>
    <d v="2001-06-01T14:05:32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4.01"/>
    <s v="mtherrell"/>
    <s v="JARNOLD"/>
    <s v="NG-Price"/>
    <x v="1"/>
    <x v="1"/>
    <s v="VE1093.1"/>
    <d v="2001-07-01T00:00:00"/>
  </r>
  <r>
    <x v="1"/>
    <x v="1"/>
    <x v="0"/>
    <x v="1"/>
    <n v="310000"/>
    <n v="1329591"/>
    <d v="2001-06-01T14:05:50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2"/>
    <s v="POSEJPALI2"/>
    <s v="JARNOLD"/>
    <s v="NG-Price"/>
    <x v="1"/>
    <x v="1"/>
    <s v="VE1095.1"/>
    <d v="2001-07-01T21:00:00"/>
  </r>
  <r>
    <x v="1"/>
    <x v="1"/>
    <x v="0"/>
    <x v="26"/>
    <n v="755000"/>
    <n v="1329592"/>
    <d v="2001-06-01T14:05:5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3"/>
    <s v="jwhitnah"/>
    <s v="JARNOLD"/>
    <s v="NG-Price"/>
    <x v="1"/>
    <x v="1"/>
    <s v="VE1094.1"/>
    <d v="2001-11-01T00:00:00"/>
  </r>
  <r>
    <x v="1"/>
    <x v="1"/>
    <x v="1"/>
    <x v="20"/>
    <n v="130000"/>
    <n v="1329594"/>
    <d v="2001-06-01T14:06:02"/>
    <s v="Marathon Oil Company"/>
    <x v="0"/>
    <x v="0"/>
    <x v="0"/>
    <x v="1"/>
    <s v="US Gas Phy Fwd Firm &lt; or = 1Mo "/>
    <s v="US Gas Phy       HeHub                   05-30Jun01      USD/MM"/>
    <n v="5000"/>
    <m/>
    <x v="0"/>
    <x v="1"/>
    <x v="0"/>
    <n v="3.8"/>
    <s v="rdyoung1"/>
    <s v="ARING"/>
    <s v="ENA-IM NE GULF1"/>
    <x v="8"/>
    <x v="1"/>
    <n v="826093"/>
    <d v="2001-06-05T21:00:00"/>
  </r>
  <r>
    <x v="1"/>
    <x v="4"/>
    <x v="0"/>
    <x v="0"/>
    <n v="50000"/>
    <n v="1329597"/>
    <d v="2001-06-01T14:06:0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2"/>
    <s v="semprakuo"/>
    <s v="GWHALLE"/>
    <s v="WTI-GW-NXC2"/>
    <x v="5"/>
    <x v="1"/>
    <n v="112218"/>
    <d v="2001-07-01T00:00:00"/>
  </r>
  <r>
    <x v="1"/>
    <x v="1"/>
    <x v="0"/>
    <x v="1"/>
    <n v="775000"/>
    <n v="1329599"/>
    <d v="2001-06-01T14:06:22"/>
    <s v="OGE Energy Resources, Inc."/>
    <x v="0"/>
    <x v="0"/>
    <x v="0"/>
    <x v="1"/>
    <s v="US Gas Fin Swap"/>
    <s v="US Gas Swap      Nymex                   Aug01           USD/MM"/>
    <m/>
    <n v="25000"/>
    <x v="0"/>
    <x v="1"/>
    <x v="0"/>
    <n v="4.0049999999999999"/>
    <s v="mustang1"/>
    <s v="JARNOLD"/>
    <s v="NG-Price"/>
    <x v="1"/>
    <x v="1"/>
    <s v="VE1101.1"/>
    <d v="2001-08-01T21:00:00"/>
  </r>
  <r>
    <x v="1"/>
    <x v="4"/>
    <x v="0"/>
    <x v="0"/>
    <n v="50000"/>
    <n v="1329601"/>
    <d v="2001-06-01T14:06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219"/>
    <d v="2001-07-01T00:00:00"/>
  </r>
  <r>
    <x v="1"/>
    <x v="4"/>
    <x v="0"/>
    <x v="0"/>
    <n v="50000"/>
    <n v="1329602"/>
    <d v="2001-06-01T14:06:3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0"/>
    <d v="2001-07-01T00:00:00"/>
  </r>
  <r>
    <x v="1"/>
    <x v="4"/>
    <x v="0"/>
    <x v="0"/>
    <n v="50000"/>
    <n v="1329608"/>
    <d v="2001-06-01T14:07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2"/>
    <d v="2001-07-01T00:00:00"/>
  </r>
  <r>
    <x v="1"/>
    <x v="4"/>
    <x v="0"/>
    <x v="0"/>
    <n v="50000"/>
    <n v="1329610"/>
    <d v="2001-06-01T14:07:2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rsrsrsrs"/>
    <s v="GWHALLE"/>
    <s v="WTI-GW-NXC2"/>
    <x v="5"/>
    <x v="1"/>
    <n v="112223"/>
    <d v="2001-07-01T00:00:00"/>
  </r>
  <r>
    <x v="1"/>
    <x v="4"/>
    <x v="0"/>
    <x v="0"/>
    <n v="50000"/>
    <n v="1329611"/>
    <d v="2001-06-01T14:0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224"/>
    <d v="2001-07-01T00:00:00"/>
  </r>
  <r>
    <x v="1"/>
    <x v="4"/>
    <x v="0"/>
    <x v="0"/>
    <n v="50000"/>
    <n v="1329612"/>
    <d v="2001-06-01T14:07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N587JK00"/>
    <s v="GWHALLE"/>
    <s v="WTI-GW-NXC2"/>
    <x v="5"/>
    <x v="1"/>
    <n v="112225"/>
    <d v="2001-07-01T00:00:00"/>
  </r>
  <r>
    <x v="1"/>
    <x v="1"/>
    <x v="0"/>
    <x v="1"/>
    <n v="155000"/>
    <n v="1329613"/>
    <d v="2001-06-01T14:07:58"/>
    <s v="Allegheny Energy Supply Company, LLC"/>
    <x v="0"/>
    <x v="0"/>
    <x v="0"/>
    <x v="1"/>
    <s v="US Gas Fin BasisSwap"/>
    <s v="US Gas Basis     NGI SoCal               Oct01           USD/MM"/>
    <m/>
    <n v="5000"/>
    <x v="0"/>
    <x v="1"/>
    <x v="0"/>
    <n v="3.28"/>
    <s v="pvaes123"/>
    <s v="KHOLST"/>
    <s v="FT-West"/>
    <x v="1"/>
    <x v="1"/>
    <s v="VE1115.1"/>
    <d v="2001-10-01T21:00:00"/>
  </r>
  <r>
    <x v="1"/>
    <x v="1"/>
    <x v="0"/>
    <x v="26"/>
    <n v="755000"/>
    <n v="1329615"/>
    <d v="2001-06-01T14:08:0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whitnah"/>
    <s v="JARNOLD"/>
    <s v="NG-Price"/>
    <x v="1"/>
    <x v="1"/>
    <s v="VE1116.1"/>
    <d v="2001-11-01T00:00:00"/>
  </r>
  <r>
    <x v="1"/>
    <x v="1"/>
    <x v="1"/>
    <x v="0"/>
    <n v="10000"/>
    <n v="1329614"/>
    <d v="2001-06-01T14:08:02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berginpat2"/>
    <s v="ARING"/>
    <s v="ENA-IM NE GULF1"/>
    <x v="8"/>
    <x v="1"/>
    <n v="826094"/>
    <d v="2001-06-05T21:00:00"/>
  </r>
  <r>
    <x v="1"/>
    <x v="1"/>
    <x v="0"/>
    <x v="8"/>
    <n v="460000"/>
    <n v="1329616"/>
    <d v="2001-06-01T14:08:05"/>
    <s v="Calpine Energy Services, L.P."/>
    <x v="0"/>
    <x v="0"/>
    <x v="0"/>
    <x v="1"/>
    <s v="US Gas Fin BasisSwap"/>
    <s v="US Gas Basis     NGI Malin               Jul-Sep01       USD/MM"/>
    <n v="5000"/>
    <m/>
    <x v="0"/>
    <x v="1"/>
    <x v="0"/>
    <n v="2.1"/>
    <s v="CAMTHOR02"/>
    <s v="FERMIS"/>
    <s v="FT - North West"/>
    <x v="1"/>
    <x v="1"/>
    <s v="VE1117.1"/>
    <d v="2001-07-01T00:00:00"/>
  </r>
  <r>
    <x v="1"/>
    <x v="4"/>
    <x v="0"/>
    <x v="0"/>
    <n v="50000"/>
    <n v="1329621"/>
    <d v="2001-06-01T14:0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2"/>
    <s v="GWHALLE"/>
    <s v="WTI-GW-NXC2"/>
    <x v="5"/>
    <x v="1"/>
    <n v="112226"/>
    <d v="2001-07-01T00:00:00"/>
  </r>
  <r>
    <x v="1"/>
    <x v="1"/>
    <x v="0"/>
    <x v="1"/>
    <n v="310000"/>
    <n v="1329622"/>
    <d v="2001-06-01T14:08:43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"/>
    <s v="johncasey1"/>
    <s v="JARNOLD"/>
    <s v="NG-Price"/>
    <x v="1"/>
    <x v="1"/>
    <s v="VE1122.1"/>
    <d v="2001-07-01T21:00:00"/>
  </r>
  <r>
    <x v="1"/>
    <x v="1"/>
    <x v="0"/>
    <x v="1"/>
    <n v="155000"/>
    <n v="1329623"/>
    <d v="2001-06-01T14:08:47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3"/>
    <s v="lewislee"/>
    <s v="JARNOLD"/>
    <s v="NG-Price"/>
    <x v="1"/>
    <x v="1"/>
    <s v="VE1124.1"/>
    <d v="2001-07-01T21:00:00"/>
  </r>
  <r>
    <x v="1"/>
    <x v="2"/>
    <x v="1"/>
    <x v="20"/>
    <n v="1300"/>
    <n v="1329624"/>
    <d v="2001-06-01T14:08:48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oxclay1"/>
    <s v="JQUENET"/>
    <s v="ST-PJM"/>
    <x v="7"/>
    <x v="7"/>
    <n v="630009.1"/>
    <d v="2001-06-05T21:00:00"/>
  </r>
  <r>
    <x v="1"/>
    <x v="1"/>
    <x v="0"/>
    <x v="25"/>
    <n v="615000"/>
    <n v="1329625"/>
    <d v="2001-06-01T14:08:49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epes220"/>
    <s v="JARNOLD"/>
    <s v="NG-Price"/>
    <x v="1"/>
    <x v="1"/>
    <s v="VE1123.1"/>
    <d v="2001-07-01T00:00:00"/>
  </r>
  <r>
    <x v="1"/>
    <x v="1"/>
    <x v="1"/>
    <x v="0"/>
    <n v="10000"/>
    <n v="1329626"/>
    <d v="2001-06-01T14:08:50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949999999999999"/>
    <s v="berginpat2"/>
    <s v="ARING"/>
    <s v="ENA-IM NE GULF1"/>
    <x v="8"/>
    <x v="1"/>
    <n v="826095"/>
    <d v="2001-06-05T21:00:00"/>
  </r>
  <r>
    <x v="1"/>
    <x v="1"/>
    <x v="0"/>
    <x v="1"/>
    <n v="465000"/>
    <n v="1329629"/>
    <d v="2001-06-01T14:09:02"/>
    <s v="Dynegy Marketing and Trade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BRROWE01"/>
    <s v="JARNOLD"/>
    <s v="NG-Price"/>
    <x v="1"/>
    <x v="1"/>
    <s v="VE1126.1"/>
    <d v="2001-07-01T21:00:00"/>
  </r>
  <r>
    <x v="1"/>
    <x v="4"/>
    <x v="0"/>
    <x v="0"/>
    <n v="50000"/>
    <n v="1329630"/>
    <d v="2001-06-01T14:0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2"/>
    <s v="GWHALLE"/>
    <s v="WTI-GW-NXC2"/>
    <x v="5"/>
    <x v="1"/>
    <n v="112228"/>
    <d v="2001-07-01T00:00:00"/>
  </r>
  <r>
    <x v="1"/>
    <x v="1"/>
    <x v="0"/>
    <x v="1"/>
    <n v="155000"/>
    <n v="1329631"/>
    <d v="2001-06-01T14:09:12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4"/>
    <s v="JARNOLD"/>
    <s v="NG-Price"/>
    <x v="1"/>
    <x v="1"/>
    <s v="VE1129.1"/>
    <d v="2001-07-01T21:00:00"/>
  </r>
  <r>
    <x v="1"/>
    <x v="1"/>
    <x v="0"/>
    <x v="1"/>
    <n v="155000"/>
    <n v="1329632"/>
    <d v="2001-06-01T14:09:18"/>
    <s v="Reliant Energy Services,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mrsmith32"/>
    <s v="JARNOLD"/>
    <s v="NG-Price"/>
    <x v="1"/>
    <x v="1"/>
    <s v="VE1131.1"/>
    <d v="2001-07-01T21:00:00"/>
  </r>
  <r>
    <x v="1"/>
    <x v="1"/>
    <x v="0"/>
    <x v="25"/>
    <n v="615000"/>
    <n v="1329633"/>
    <d v="2001-06-01T14:09:21"/>
    <s v="Coral Energy Holding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kenirwin"/>
    <s v="JARNOLD"/>
    <s v="NG-Price"/>
    <x v="1"/>
    <x v="1"/>
    <s v="VE1130.1"/>
    <d v="2001-07-01T00:00:00"/>
  </r>
  <r>
    <x v="1"/>
    <x v="1"/>
    <x v="1"/>
    <x v="0"/>
    <n v="10000"/>
    <n v="1329635"/>
    <d v="2001-06-01T14:09:33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berginpat2"/>
    <s v="ARING"/>
    <s v="ENA-IM NE GULF1"/>
    <x v="8"/>
    <x v="1"/>
    <n v="826097"/>
    <d v="2001-06-05T21:00:00"/>
  </r>
  <r>
    <x v="1"/>
    <x v="1"/>
    <x v="0"/>
    <x v="26"/>
    <n v="755000"/>
    <n v="1329636"/>
    <d v="2001-06-01T14:09:34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4"/>
    <s v="jwhitnah"/>
    <s v="JARNOLD"/>
    <s v="NG-Price"/>
    <x v="1"/>
    <x v="1"/>
    <s v="VE1132.1"/>
    <d v="2001-11-01T00:00:00"/>
  </r>
  <r>
    <x v="1"/>
    <x v="1"/>
    <x v="1"/>
    <x v="0"/>
    <n v="10000"/>
    <n v="1329640"/>
    <d v="2001-06-01T14:09:45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100"/>
    <d v="2001-06-05T21:00:00"/>
  </r>
  <r>
    <x v="1"/>
    <x v="1"/>
    <x v="1"/>
    <x v="0"/>
    <n v="10000"/>
    <n v="1329642"/>
    <d v="2001-06-01T14:09:51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berginpat2"/>
    <s v="ARING"/>
    <s v="ENA-IM NE GULF1"/>
    <x v="8"/>
    <x v="1"/>
    <n v="826101"/>
    <d v="2001-06-05T21:00:00"/>
  </r>
  <r>
    <x v="1"/>
    <x v="1"/>
    <x v="0"/>
    <x v="20"/>
    <n v="156000"/>
    <n v="1329646"/>
    <d v="2001-06-01T14:09:56"/>
    <s v="Firm Trading Bridgeline Gas Marketing"/>
    <x v="0"/>
    <x v="0"/>
    <x v="0"/>
    <x v="1"/>
    <s v="US Gas Fin Swap"/>
    <s v="US Gas Daily     HHub                    05-30Jun01      USD/MM"/>
    <n v="6000"/>
    <m/>
    <x v="0"/>
    <x v="1"/>
    <x v="0"/>
    <n v="3.8149999999999999"/>
    <s v="ADM84149"/>
    <s v="PKEAVEY"/>
    <s v="G-DAILY-EST"/>
    <x v="1"/>
    <x v="1"/>
    <s v="VE1137.1"/>
    <d v="2001-06-05T21:00:00"/>
  </r>
  <r>
    <x v="1"/>
    <x v="4"/>
    <x v="0"/>
    <x v="0"/>
    <n v="50000"/>
    <n v="1329649"/>
    <d v="2001-06-01T14:10:00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eriksaaa"/>
    <s v="GWHALLE"/>
    <s v="WTI-GW-NXC2"/>
    <x v="5"/>
    <x v="1"/>
    <n v="112229"/>
    <d v="2001-07-01T00:00:00"/>
  </r>
  <r>
    <x v="1"/>
    <x v="1"/>
    <x v="0"/>
    <x v="1"/>
    <n v="155000"/>
    <n v="1329654"/>
    <d v="2001-06-01T14:10:19"/>
    <s v="Dynegy Marketing and Trade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SHIMAITIS"/>
    <s v="JARNOLD"/>
    <s v="NG-Price"/>
    <x v="1"/>
    <x v="1"/>
    <s v="VE1140.1"/>
    <d v="2001-08-01T21:00:00"/>
  </r>
  <r>
    <x v="1"/>
    <x v="4"/>
    <x v="0"/>
    <x v="0"/>
    <n v="50000"/>
    <n v="1329656"/>
    <d v="2001-06-01T14:10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0"/>
    <d v="2001-07-01T00:00:00"/>
  </r>
  <r>
    <x v="1"/>
    <x v="4"/>
    <x v="0"/>
    <x v="0"/>
    <n v="50000"/>
    <n v="1329657"/>
    <d v="2001-06-01T14:10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crudebuyer"/>
    <s v="GWHALLE"/>
    <s v="WTI-GW-NXC2"/>
    <x v="5"/>
    <x v="1"/>
    <n v="112231"/>
    <d v="2001-07-01T00:00:00"/>
  </r>
  <r>
    <x v="1"/>
    <x v="1"/>
    <x v="0"/>
    <x v="26"/>
    <n v="755000"/>
    <n v="1329658"/>
    <d v="2001-06-01T14:10:53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3"/>
    <s v="bradhoese2"/>
    <s v="JARNOLD"/>
    <s v="NG-Price"/>
    <x v="1"/>
    <x v="1"/>
    <s v="VE1142.1"/>
    <d v="2001-11-01T00:00:00"/>
  </r>
  <r>
    <x v="1"/>
    <x v="4"/>
    <x v="0"/>
    <x v="0"/>
    <n v="50000"/>
    <n v="1329659"/>
    <d v="2001-06-01T14:10:5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2"/>
    <d v="2001-07-01T00:00:00"/>
  </r>
  <r>
    <x v="0"/>
    <x v="1"/>
    <x v="1"/>
    <x v="0"/>
    <n v="5000"/>
    <n v="1329661"/>
    <d v="2001-06-01T14:11:0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NORTHTRA"/>
    <s v="RWATT"/>
    <s v="EC-IM Canada West"/>
    <x v="8"/>
    <x v="8"/>
    <n v="826105"/>
    <d v="2001-06-01T21:00:00"/>
  </r>
  <r>
    <x v="0"/>
    <x v="1"/>
    <x v="1"/>
    <x v="0"/>
    <n v="5000"/>
    <n v="1329665"/>
    <d v="2001-06-01T14:11:11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6107"/>
    <d v="2001-06-01T21:00:00"/>
  </r>
  <r>
    <x v="1"/>
    <x v="1"/>
    <x v="0"/>
    <x v="1"/>
    <n v="620000"/>
    <n v="1329670"/>
    <d v="2001-06-01T14:12:16"/>
    <s v="Constellation Power Source, Inc."/>
    <x v="0"/>
    <x v="0"/>
    <x v="0"/>
    <x v="1"/>
    <s v="US Gas Fin Swap"/>
    <s v="US Gas Swap      Nymex                   Jul01           USD/MM"/>
    <m/>
    <n v="20000"/>
    <x v="0"/>
    <x v="1"/>
    <x v="0"/>
    <n v="3.92"/>
    <s v="kschwartz"/>
    <s v="JARNOLD"/>
    <s v="NG-Price"/>
    <x v="1"/>
    <x v="1"/>
    <s v="VE1155.1"/>
    <d v="2001-07-01T21:00:00"/>
  </r>
  <r>
    <x v="1"/>
    <x v="1"/>
    <x v="0"/>
    <x v="22"/>
    <n v="30500"/>
    <n v="1329671"/>
    <d v="2001-06-01T14:12:17"/>
    <s v="Coral Energy Holding L.P."/>
    <x v="0"/>
    <x v="0"/>
    <x v="0"/>
    <x v="1"/>
    <s v="US Gas Fin BasisSwap"/>
    <s v="US Gas Basis     NGI SoCal               Nov-Dec01       USD/MM"/>
    <m/>
    <n v="500"/>
    <x v="0"/>
    <x v="1"/>
    <x v="0"/>
    <n v="3.35"/>
    <s v="courtney"/>
    <s v="KHOLST"/>
    <s v="FT-West"/>
    <x v="1"/>
    <x v="1"/>
    <s v="VE1154.1"/>
    <d v="2001-11-01T00:00:00"/>
  </r>
  <r>
    <x v="1"/>
    <x v="1"/>
    <x v="0"/>
    <x v="10"/>
    <n v="45000"/>
    <n v="1329672"/>
    <d v="2001-06-01T14:12:22"/>
    <s v="Coral Energy Holding L.P."/>
    <x v="0"/>
    <x v="0"/>
    <x v="0"/>
    <x v="1"/>
    <s v="US Gas Fin BasisSwap"/>
    <s v="US Gas Basis     NGI SoCal               Jan-Mar02       USD/MM"/>
    <m/>
    <n v="500"/>
    <x v="0"/>
    <x v="1"/>
    <x v="0"/>
    <n v="2.2000000000000002"/>
    <s v="courtney"/>
    <s v="KHOLST"/>
    <s v="FT-West"/>
    <x v="1"/>
    <x v="1"/>
    <s v="VE1157.1"/>
    <d v="2002-01-01T00:00:00"/>
  </r>
  <r>
    <x v="1"/>
    <x v="1"/>
    <x v="0"/>
    <x v="1"/>
    <n v="155000"/>
    <n v="1329675"/>
    <d v="2001-06-01T14:12:57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93"/>
    <s v="NUITBOHREN"/>
    <s v="JARNOLD"/>
    <s v="NG-Price"/>
    <x v="1"/>
    <x v="1"/>
    <s v="VE1164.1"/>
    <d v="2001-07-01T21:00:00"/>
  </r>
  <r>
    <x v="1"/>
    <x v="1"/>
    <x v="0"/>
    <x v="25"/>
    <n v="615000"/>
    <n v="1329679"/>
    <d v="2001-06-01T14:13:4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steven12"/>
    <s v="JARNOLD"/>
    <s v="NG-Price"/>
    <x v="1"/>
    <x v="1"/>
    <s v="VE1167.1"/>
    <d v="2001-07-01T00:00:00"/>
  </r>
  <r>
    <x v="1"/>
    <x v="1"/>
    <x v="0"/>
    <x v="26"/>
    <n v="755000"/>
    <n v="1329683"/>
    <d v="2001-06-01T14:14:01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69.1"/>
    <d v="2001-11-01T00:00:00"/>
  </r>
  <r>
    <x v="1"/>
    <x v="1"/>
    <x v="0"/>
    <x v="1"/>
    <n v="310000"/>
    <n v="1329684"/>
    <d v="2001-06-01T14:14:13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2"/>
    <s v="STEVEBUT"/>
    <s v="JARNOLD"/>
    <s v="NG-Price"/>
    <x v="1"/>
    <x v="1"/>
    <s v="VE1170.1"/>
    <d v="2001-07-01T21:00:00"/>
  </r>
  <r>
    <x v="1"/>
    <x v="1"/>
    <x v="0"/>
    <x v="1"/>
    <n v="155000"/>
    <n v="1329685"/>
    <d v="2001-06-01T14:14:17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2"/>
    <s v="bchrumka"/>
    <s v="JARNOLD"/>
    <s v="NG-Price"/>
    <x v="1"/>
    <x v="1"/>
    <s v="VE1172.1"/>
    <d v="2001-07-01T21:00:00"/>
  </r>
  <r>
    <x v="1"/>
    <x v="1"/>
    <x v="0"/>
    <x v="1"/>
    <n v="465000"/>
    <n v="1329686"/>
    <d v="2001-06-01T14:15:09"/>
    <s v="TransCanada Energy Financial Products Limited"/>
    <x v="0"/>
    <x v="0"/>
    <x v="0"/>
    <x v="1"/>
    <s v="US Gas Fin Swap"/>
    <s v="US Gas Swap      Nymex                   Jul01           USD/MM"/>
    <m/>
    <n v="15000"/>
    <x v="0"/>
    <x v="1"/>
    <x v="0"/>
    <n v="3.9249999999999998"/>
    <s v="bchrumka"/>
    <s v="JARNOLD"/>
    <s v="NG-Price"/>
    <x v="1"/>
    <x v="1"/>
    <s v="VE1173.1"/>
    <d v="2001-07-01T21:00:00"/>
  </r>
  <r>
    <x v="1"/>
    <x v="2"/>
    <x v="1"/>
    <x v="7"/>
    <n v="1500"/>
    <n v="1329689"/>
    <d v="2001-06-01T14:16:14"/>
    <s v="Axia Energy, LP"/>
    <x v="0"/>
    <x v="0"/>
    <x v="0"/>
    <x v="2"/>
    <s v="US East Power Phy Fwd Firm"/>
    <s v="US Pwr Phy Firm  PJM-W Peak              Sep01           USD/MWh"/>
    <m/>
    <n v="50"/>
    <x v="0"/>
    <x v="2"/>
    <x v="0"/>
    <n v="39.35"/>
    <s v="millerbi"/>
    <s v="DDAVIS"/>
    <s v="LT-PJM"/>
    <x v="7"/>
    <x v="7"/>
    <n v="630017.1"/>
    <d v="2001-09-01T14:12:00"/>
  </r>
  <r>
    <x v="0"/>
    <x v="1"/>
    <x v="1"/>
    <x v="0"/>
    <n v="5000"/>
    <n v="1329692"/>
    <d v="2001-06-01T14:17:04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craigwest"/>
    <s v="RWATT"/>
    <s v="EC-IM Canada West"/>
    <x v="8"/>
    <x v="8"/>
    <n v="826122"/>
    <d v="2001-06-01T21:00:00"/>
  </r>
  <r>
    <x v="1"/>
    <x v="2"/>
    <x v="1"/>
    <x v="21"/>
    <n v="2950"/>
    <n v="1329695"/>
    <d v="2001-06-01T14:19:02"/>
    <s v="The New Power Company"/>
    <x v="0"/>
    <x v="0"/>
    <x v="0"/>
    <x v="2"/>
    <s v="US East Power Phy Fwd Firm"/>
    <s v="US Pwr Phy Firm  NEPOOL Peak             Jan-Feb02       USD/MWh"/>
    <n v="50"/>
    <m/>
    <x v="0"/>
    <x v="2"/>
    <x v="0"/>
    <n v="60"/>
    <s v="SUNEETNPW"/>
    <s v="DDAVIS"/>
    <s v="LT-New England"/>
    <x v="7"/>
    <x v="7"/>
    <n v="630021.1"/>
    <d v="2002-01-01T17:11:00"/>
  </r>
  <r>
    <x v="1"/>
    <x v="2"/>
    <x v="1"/>
    <x v="0"/>
    <n v="50"/>
    <n v="1329696"/>
    <d v="2001-06-01T14:19:07"/>
    <s v="Axia Energy, LP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millerbi"/>
    <s v="JQUENET"/>
    <s v="ST-PJM"/>
    <x v="7"/>
    <x v="7"/>
    <n v="630022.1"/>
    <d v="2001-06-05T21:00:00"/>
  </r>
  <r>
    <x v="1"/>
    <x v="1"/>
    <x v="0"/>
    <x v="1"/>
    <n v="465000"/>
    <n v="1329698"/>
    <d v="2001-06-01T14:20:20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2"/>
    <s v="steven12"/>
    <s v="JARNOLD"/>
    <s v="NG-Price"/>
    <x v="1"/>
    <x v="1"/>
    <s v="VE1197.1"/>
    <d v="2001-07-01T21:00:00"/>
  </r>
  <r>
    <x v="1"/>
    <x v="2"/>
    <x v="1"/>
    <x v="8"/>
    <n v="4600"/>
    <n v="1329699"/>
    <d v="2001-06-01T14:20:26"/>
    <s v="The New Power Company"/>
    <x v="0"/>
    <x v="0"/>
    <x v="0"/>
    <x v="2"/>
    <s v="US East Power Phy Fwd Firm"/>
    <s v="US Pwr Phy Firm  NEPOOL Peak             Oct-Dec01       USD/MWh"/>
    <n v="50"/>
    <m/>
    <x v="0"/>
    <x v="2"/>
    <x v="0"/>
    <n v="50"/>
    <s v="SUNEETNPW"/>
    <s v="DDAVIS"/>
    <s v="LT-New England"/>
    <x v="7"/>
    <x v="7"/>
    <n v="630024.1"/>
    <d v="2001-10-01T17:11:00"/>
  </r>
  <r>
    <x v="1"/>
    <x v="1"/>
    <x v="0"/>
    <x v="26"/>
    <n v="755000"/>
    <n v="1329700"/>
    <d v="2001-06-01T14:20:39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98.1"/>
    <d v="2001-11-01T00:00:00"/>
  </r>
  <r>
    <x v="1"/>
    <x v="1"/>
    <x v="0"/>
    <x v="1"/>
    <n v="310000"/>
    <n v="1329701"/>
    <d v="2001-06-01T14:20:55"/>
    <s v="Coral Energy Holding L.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shduster"/>
    <s v="JARNOLD"/>
    <s v="NG-Price"/>
    <x v="1"/>
    <x v="1"/>
    <s v="VE1199.1"/>
    <d v="2001-07-01T21:00:00"/>
  </r>
  <r>
    <x v="1"/>
    <x v="1"/>
    <x v="0"/>
    <x v="1"/>
    <n v="155000"/>
    <n v="1329702"/>
    <d v="2001-06-01T14:21:21"/>
    <s v="Hess Energy Trading Company LLC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mhorowitz"/>
    <s v="JARNOLD"/>
    <s v="NG-Price"/>
    <x v="1"/>
    <x v="1"/>
    <s v="VE1201.1"/>
    <d v="2001-08-01T21:00:00"/>
  </r>
  <r>
    <x v="1"/>
    <x v="1"/>
    <x v="0"/>
    <x v="25"/>
    <n v="615000"/>
    <n v="1329705"/>
    <d v="2001-06-01T14:21:39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149999999999997"/>
    <s v="dlposton"/>
    <s v="JARNOLD"/>
    <s v="NG-Price"/>
    <x v="1"/>
    <x v="1"/>
    <s v="VE1203.1"/>
    <d v="2001-07-01T00:00:00"/>
  </r>
  <r>
    <x v="1"/>
    <x v="1"/>
    <x v="0"/>
    <x v="1"/>
    <n v="465000"/>
    <n v="1329707"/>
    <d v="2001-06-01T14:23:1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4.01"/>
    <s v="kwgeiger"/>
    <s v="JARNOLD"/>
    <s v="NG-Price"/>
    <x v="1"/>
    <x v="1"/>
    <s v="VE1209.1"/>
    <d v="2001-08-01T21:00:00"/>
  </r>
  <r>
    <x v="1"/>
    <x v="1"/>
    <x v="0"/>
    <x v="1"/>
    <n v="232500"/>
    <n v="1329713"/>
    <d v="2001-06-01T14:27:27"/>
    <s v="Enterprise Products Operating L.P.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Jnesser1"/>
    <s v="JARNOLD"/>
    <s v="NG-Price"/>
    <x v="1"/>
    <x v="1"/>
    <s v="VE1237.1"/>
    <d v="2001-07-01T21:00:00"/>
  </r>
  <r>
    <x v="1"/>
    <x v="2"/>
    <x v="1"/>
    <x v="19"/>
    <n v="200"/>
    <n v="1329714"/>
    <d v="2001-06-01T14:27:31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30030.1"/>
    <d v="2001-06-05T21:00:00"/>
  </r>
  <r>
    <x v="1"/>
    <x v="4"/>
    <x v="0"/>
    <x v="0"/>
    <n v="50000"/>
    <n v="1329718"/>
    <d v="2001-06-01T14:30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"/>
    <s v="GWHALLE"/>
    <s v="WTI-GW-NXC2"/>
    <x v="5"/>
    <x v="1"/>
    <n v="112267"/>
    <d v="2001-07-01T00:00:00"/>
  </r>
  <r>
    <x v="1"/>
    <x v="4"/>
    <x v="0"/>
    <x v="0"/>
    <n v="50000"/>
    <n v="1329720"/>
    <d v="2001-06-01T14:32:1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1"/>
    <s v="GWHALLE"/>
    <s v="WTI-GW-NXC2"/>
    <x v="5"/>
    <x v="1"/>
    <n v="112269"/>
    <d v="2001-07-01T00:00:00"/>
  </r>
  <r>
    <x v="1"/>
    <x v="1"/>
    <x v="0"/>
    <x v="7"/>
    <n v="75000"/>
    <n v="1329721"/>
    <d v="2001-06-01T14:32:20"/>
    <s v="Coral Energy Holding L.P."/>
    <x v="0"/>
    <x v="0"/>
    <x v="0"/>
    <x v="1"/>
    <s v="US Gas Fin Swap"/>
    <s v="US Gas Swap      Nymex                   Sep01           USD/MM"/>
    <m/>
    <n v="2500"/>
    <x v="0"/>
    <x v="1"/>
    <x v="0"/>
    <n v="4.0425000000000004"/>
    <s v="jwhitnah"/>
    <s v="JARNOLD"/>
    <s v="NG-Price"/>
    <x v="1"/>
    <x v="1"/>
    <s v="VE1248.1"/>
    <d v="2001-09-01T21:00:00"/>
  </r>
  <r>
    <x v="1"/>
    <x v="4"/>
    <x v="0"/>
    <x v="0"/>
    <n v="50000"/>
    <n v="1329729"/>
    <d v="2001-06-01T14:33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semprakuo"/>
    <s v="GWHALLE"/>
    <s v="WTI-GW-NXC2"/>
    <x v="5"/>
    <x v="1"/>
    <n v="112270"/>
    <d v="2001-07-01T00:00:00"/>
  </r>
  <r>
    <x v="1"/>
    <x v="1"/>
    <x v="0"/>
    <x v="1"/>
    <n v="310000"/>
    <n v="1329731"/>
    <d v="2001-06-01T14:33:5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rsavocch"/>
    <s v="JARNOLD"/>
    <s v="NG-Price"/>
    <x v="1"/>
    <x v="1"/>
    <s v="VE1256.1"/>
    <d v="2001-07-01T21:00:00"/>
  </r>
  <r>
    <x v="1"/>
    <x v="1"/>
    <x v="0"/>
    <x v="1"/>
    <n v="155000"/>
    <n v="1329732"/>
    <d v="2001-06-01T14:34:0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28"/>
    <s v="RANSLEMDV"/>
    <s v="KHOLST"/>
    <s v="FT-West"/>
    <x v="1"/>
    <x v="1"/>
    <s v="VE1257.1"/>
    <d v="2001-07-01T21:00:00"/>
  </r>
  <r>
    <x v="1"/>
    <x v="2"/>
    <x v="1"/>
    <x v="8"/>
    <n v="4600"/>
    <n v="1329735"/>
    <d v="2001-06-01T14:35:04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JOELWOOD"/>
    <s v="DDAVIS"/>
    <s v="LT-New England"/>
    <x v="7"/>
    <x v="7"/>
    <n v="630048.1"/>
    <d v="2001-10-01T17:11:00"/>
  </r>
  <r>
    <x v="1"/>
    <x v="1"/>
    <x v="0"/>
    <x v="1"/>
    <n v="77500"/>
    <n v="1329738"/>
    <d v="2001-06-01T14:36:15"/>
    <s v="Nexen Marketing"/>
    <x v="0"/>
    <x v="0"/>
    <x v="0"/>
    <x v="1"/>
    <s v="US Gas Fin Swap"/>
    <s v="US Gas Swap      Nymex                   Jul01           USD/MM"/>
    <m/>
    <n v="2500"/>
    <x v="0"/>
    <x v="1"/>
    <x v="0"/>
    <n v="3.9249999999999998"/>
    <s v="wenarchukj"/>
    <s v="JARNOLD"/>
    <s v="NG-Price"/>
    <x v="1"/>
    <x v="1"/>
    <s v="VE1269.1"/>
    <d v="2001-07-01T21:00:00"/>
  </r>
  <r>
    <x v="1"/>
    <x v="4"/>
    <x v="0"/>
    <x v="0"/>
    <n v="25000"/>
    <n v="1329739"/>
    <d v="2001-06-01T14:39:30"/>
    <s v="OGE Energy Resources, Inc."/>
    <x v="0"/>
    <x v="0"/>
    <x v="0"/>
    <x v="4"/>
    <s v="US Crude WTI Fin Swap "/>
    <s v="US WTI Swap      Nymex LD                Jul01           USD/bl/m"/>
    <n v="25000"/>
    <m/>
    <x v="0"/>
    <x v="8"/>
    <x v="0"/>
    <n v="27.84"/>
    <s v="madeline"/>
    <s v="GWHALLE"/>
    <s v="WTI-GW-NXC1"/>
    <x v="5"/>
    <x v="1"/>
    <s v="VE1530"/>
    <d v="2001-07-01T00:00:00"/>
  </r>
  <r>
    <x v="1"/>
    <x v="1"/>
    <x v="0"/>
    <x v="20"/>
    <n v="26000"/>
    <n v="1329740"/>
    <d v="2001-06-01T14:41:03"/>
    <s v="Sprague Energy Corp."/>
    <x v="0"/>
    <x v="0"/>
    <x v="0"/>
    <x v="1"/>
    <s v="US Gas Fin Swap"/>
    <s v="US Gas Daily     HHub                    05-30Jun01      USD/MM"/>
    <m/>
    <n v="1000"/>
    <x v="0"/>
    <x v="1"/>
    <x v="0"/>
    <n v="3.8"/>
    <s v="CARMSTRO"/>
    <s v="PKEAVEY"/>
    <s v="G-DAILY-EST"/>
    <x v="1"/>
    <x v="1"/>
    <s v="VE1275.1"/>
    <d v="2001-06-05T21:00:00"/>
  </r>
  <r>
    <x v="1"/>
    <x v="2"/>
    <x v="1"/>
    <x v="7"/>
    <n v="1500"/>
    <n v="1329741"/>
    <d v="2001-06-01T14:41:14"/>
    <s v="BP Energy Company"/>
    <x v="2"/>
    <x v="1"/>
    <x v="0"/>
    <x v="2"/>
    <s v="US East Power Phy Fwd Firm"/>
    <s v="US Pwr Phy Firm  Cinergy Peak            Sep01           USD/MWh"/>
    <m/>
    <n v="50"/>
    <x v="0"/>
    <x v="2"/>
    <x v="0"/>
    <n v="36.25"/>
    <s v="LRAT1234"/>
    <s v="FSTURM"/>
    <s v="ST-ECAR"/>
    <x v="7"/>
    <x v="7"/>
    <n v="630052.1"/>
    <d v="2001-09-01T17:11:00"/>
  </r>
  <r>
    <x v="1"/>
    <x v="2"/>
    <x v="1"/>
    <x v="8"/>
    <n v="4600"/>
    <n v="1329745"/>
    <d v="2001-06-01T14:45:13"/>
    <s v="American Electric Power Service Corporation"/>
    <x v="4"/>
    <x v="1"/>
    <x v="0"/>
    <x v="2"/>
    <s v="US East Power Phy Fwd Firm"/>
    <s v="US Pwr Phy Firm  NEPOOL Peak             Oct-Dec01       USD/MWh"/>
    <n v="50"/>
    <m/>
    <x v="0"/>
    <x v="2"/>
    <x v="0"/>
    <n v="50"/>
    <s v="NepoolDesk"/>
    <s v="DDAVIS"/>
    <s v="LT-New England"/>
    <x v="7"/>
    <x v="7"/>
    <n v="630055.1"/>
    <d v="2001-10-01T17:11:00"/>
  </r>
  <r>
    <x v="1"/>
    <x v="1"/>
    <x v="0"/>
    <x v="1"/>
    <n v="310000"/>
    <n v="1329747"/>
    <d v="2001-06-01T14:46:25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terrenced"/>
    <s v="JARNOLD"/>
    <s v="NG-Price"/>
    <x v="1"/>
    <x v="1"/>
    <s v="VE1286.1"/>
    <d v="2001-07-01T21:00:00"/>
  </r>
  <r>
    <x v="1"/>
    <x v="1"/>
    <x v="0"/>
    <x v="7"/>
    <n v="300000"/>
    <n v="1329749"/>
    <d v="2001-06-01T14:47:06"/>
    <s v="Hess Energy Trading Company LLC"/>
    <x v="0"/>
    <x v="0"/>
    <x v="0"/>
    <x v="1"/>
    <s v="US Gas Fin Swap"/>
    <s v="US Gas Swap      Nymex                   Sep01           USD/MM"/>
    <m/>
    <n v="10000"/>
    <x v="0"/>
    <x v="1"/>
    <x v="0"/>
    <n v="4.0425000000000004"/>
    <s v="mhorowitz"/>
    <s v="JARNOLD"/>
    <s v="NG-Price"/>
    <x v="1"/>
    <x v="1"/>
    <s v="VE1291.1"/>
    <d v="2001-09-01T21:00:00"/>
  </r>
  <r>
    <x v="1"/>
    <x v="2"/>
    <x v="0"/>
    <x v="0"/>
    <n v="50"/>
    <n v="1329752"/>
    <d v="2001-06-01T14:47:46"/>
    <s v="Allegheny Energy Supply Company, LLC"/>
    <x v="0"/>
    <x v="0"/>
    <x v="0"/>
    <x v="2"/>
    <s v="US East Power Fin Swap"/>
    <s v="US Pwr Fin Swap  PJM W IntC HE17-23 EPT  01Jun01         USD/MWh"/>
    <m/>
    <n v="50"/>
    <x v="0"/>
    <x v="2"/>
    <x v="0"/>
    <n v="21.5"/>
    <s v="spaes123"/>
    <s v="JSTEPENO"/>
    <s v="EPMI-HRLY-NE"/>
    <x v="7"/>
    <x v="1"/>
    <n v="630058.1"/>
    <d v="2001-06-01T21:00:00"/>
  </r>
  <r>
    <x v="1"/>
    <x v="1"/>
    <x v="1"/>
    <x v="0"/>
    <n v="5000"/>
    <n v="1329757"/>
    <d v="2001-06-01T14:52:12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49999999999998"/>
    <s v="pces5038"/>
    <s v="SPEREIR"/>
    <s v="ENA-IM NE GULF3"/>
    <x v="8"/>
    <x v="1"/>
    <n v="826138"/>
    <d v="2001-06-05T21:00:00"/>
  </r>
  <r>
    <x v="1"/>
    <x v="1"/>
    <x v="1"/>
    <x v="0"/>
    <n v="5000"/>
    <n v="1329758"/>
    <d v="2001-06-01T14:52:30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"/>
    <s v="pces5038"/>
    <s v="SPEREIR"/>
    <s v="ENA-IM NE GULF3"/>
    <x v="8"/>
    <x v="1"/>
    <n v="826139"/>
    <d v="2001-06-05T21:00:00"/>
  </r>
  <r>
    <x v="1"/>
    <x v="1"/>
    <x v="0"/>
    <x v="7"/>
    <n v="300000"/>
    <n v="1329760"/>
    <d v="2001-06-01T14:55:42"/>
    <s v="Canadian Imperial Bank of Commerce"/>
    <x v="0"/>
    <x v="0"/>
    <x v="0"/>
    <x v="1"/>
    <s v="US Gas Fin Swap"/>
    <s v="US Gas Swap      Nymex                   Sep01           USD/MM"/>
    <m/>
    <n v="10000"/>
    <x v="0"/>
    <x v="1"/>
    <x v="0"/>
    <n v="4.0525000000000002"/>
    <s v="ADM61910"/>
    <s v="JARNOLD"/>
    <s v="NG-Price"/>
    <x v="1"/>
    <x v="1"/>
    <s v="VE1378.1"/>
    <d v="2001-09-01T21:00:00"/>
  </r>
  <r>
    <x v="1"/>
    <x v="1"/>
    <x v="0"/>
    <x v="1"/>
    <n v="310000"/>
    <n v="1329763"/>
    <d v="2001-06-01T14:56:0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379.1"/>
    <d v="2001-07-01T21:00:00"/>
  </r>
  <r>
    <x v="1"/>
    <x v="2"/>
    <x v="1"/>
    <x v="11"/>
    <n v="250"/>
    <n v="1329768"/>
    <d v="2001-06-01T14:58:40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.75"/>
    <s v="TOOLEDAV"/>
    <s v="JQUENET"/>
    <s v="ST-PJM"/>
    <x v="7"/>
    <x v="7"/>
    <n v="630238.1"/>
    <d v="2001-06-11T21:00:00"/>
  </r>
  <r>
    <x v="1"/>
    <x v="1"/>
    <x v="0"/>
    <x v="1"/>
    <n v="310000"/>
    <n v="1329769"/>
    <d v="2001-06-01T14:58:4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400.1"/>
    <d v="2001-07-01T21:00:00"/>
  </r>
  <r>
    <x v="1"/>
    <x v="1"/>
    <x v="0"/>
    <x v="1"/>
    <n v="155000"/>
    <n v="1329774"/>
    <d v="2001-06-01T15:09:21"/>
    <s v="TXU Energy Trading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txuetckat"/>
    <s v="JARNOLD"/>
    <s v="NG-Price"/>
    <x v="1"/>
    <x v="1"/>
    <s v="VE1535.1"/>
    <d v="2001-07-01T21:00:00"/>
  </r>
  <r>
    <x v="1"/>
    <x v="1"/>
    <x v="0"/>
    <x v="1"/>
    <n v="3100"/>
    <n v="1329775"/>
    <d v="2001-06-01T15:09:30"/>
    <s v="Dynegy Marketing and Trade"/>
    <x v="0"/>
    <x v="0"/>
    <x v="0"/>
    <x v="1"/>
    <s v="US Gas Fin Opt Call"/>
    <s v="US Gas Fin Opt   NYMEX        EC4.25     Jul01           USD/MM-L"/>
    <n v="100"/>
    <m/>
    <x v="0"/>
    <x v="13"/>
    <x v="0"/>
    <n v="0.1225"/>
    <s v="WHITEWATER"/>
    <s v="MMAGGI"/>
    <s v="NG EXOTIC"/>
    <x v="1"/>
    <x v="1"/>
    <s v="VE1538.1"/>
    <d v="2001-07-01T00:00:00"/>
  </r>
  <r>
    <x v="1"/>
    <x v="1"/>
    <x v="0"/>
    <x v="1"/>
    <n v="232500"/>
    <n v="1329777"/>
    <d v="2001-06-01T15:09:42"/>
    <s v="Constellation Power Source, Inc."/>
    <x v="0"/>
    <x v="0"/>
    <x v="0"/>
    <x v="1"/>
    <s v="US Gas Fin Swap"/>
    <s v="US Gas Swap      Nymex                   Jul01           USD/MM"/>
    <m/>
    <n v="7500"/>
    <x v="0"/>
    <x v="1"/>
    <x v="0"/>
    <n v="3.93"/>
    <s v="terrenced"/>
    <s v="JARNOLD"/>
    <s v="NG-Price"/>
    <x v="1"/>
    <x v="1"/>
    <s v="VE1541.1"/>
    <d v="2001-07-01T21:00:00"/>
  </r>
  <r>
    <x v="1"/>
    <x v="1"/>
    <x v="0"/>
    <x v="1"/>
    <n v="310000"/>
    <n v="1329778"/>
    <d v="2001-06-01T15:11:4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0"/>
    <s v="JARNOLD"/>
    <s v="NG-Price"/>
    <x v="1"/>
    <x v="1"/>
    <s v="VE1549.1"/>
    <d v="2001-07-01T21:00:00"/>
  </r>
  <r>
    <x v="0"/>
    <x v="0"/>
    <x v="0"/>
    <x v="0"/>
    <n v="20"/>
    <n v="1329779"/>
    <d v="2001-06-01T15:16:52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4.5"/>
    <s v="ADM67150"/>
    <s v="KGWOZDZ"/>
    <s v="Enron Metals Trading System"/>
    <x v="0"/>
    <x v="0"/>
    <n v="2165369"/>
    <m/>
  </r>
  <r>
    <x v="1"/>
    <x v="1"/>
    <x v="1"/>
    <x v="0"/>
    <n v="10000"/>
    <n v="1329780"/>
    <d v="2001-06-01T15:17:14"/>
    <s v="EnergyUSA - Appalachian Cor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tmeyers1"/>
    <s v="ARING"/>
    <s v="ENA-IM NE GULF1"/>
    <x v="8"/>
    <x v="1"/>
    <n v="826158"/>
    <d v="2001-06-05T21:00:00"/>
  </r>
  <r>
    <x v="1"/>
    <x v="2"/>
    <x v="1"/>
    <x v="20"/>
    <n v="1300"/>
    <n v="1329781"/>
    <d v="2001-06-01T15:18:50"/>
    <s v="Conectiv Energy Supply, Inc."/>
    <x v="0"/>
    <x v="0"/>
    <x v="0"/>
    <x v="2"/>
    <s v="US East Power Phy Fwd Firm"/>
    <s v="US Pwr Phy Firm  PJM-W Peak              05-30Jun01      USD/MWh"/>
    <m/>
    <n v="50"/>
    <x v="0"/>
    <x v="2"/>
    <x v="0"/>
    <n v="42.5"/>
    <s v="TIMJURCO"/>
    <s v="JQUENET"/>
    <s v="ST-PJM"/>
    <x v="7"/>
    <x v="7"/>
    <n v="630237.1"/>
    <d v="2001-06-05T21:00:00"/>
  </r>
  <r>
    <x v="1"/>
    <x v="2"/>
    <x v="1"/>
    <x v="11"/>
    <n v="250"/>
    <n v="1329782"/>
    <d v="2001-06-01T15:18:55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25"/>
    <s v="TIMJURCO"/>
    <s v="JQUENET"/>
    <s v="ST-PJM"/>
    <x v="7"/>
    <x v="7"/>
    <n v="630240.1"/>
    <d v="2001-06-11T21:00:00"/>
  </r>
  <r>
    <x v="1"/>
    <x v="2"/>
    <x v="1"/>
    <x v="19"/>
    <n v="200"/>
    <n v="1329783"/>
    <d v="2001-06-01T15:18:59"/>
    <s v="Conectiv Energy Supply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TIMJURCO"/>
    <s v="JQUENET"/>
    <s v="ST-PJM"/>
    <x v="7"/>
    <x v="7"/>
    <n v="630239.1"/>
    <d v="2001-06-05T21:00:00"/>
  </r>
  <r>
    <x v="1"/>
    <x v="1"/>
    <x v="0"/>
    <x v="1"/>
    <n v="310000"/>
    <n v="1329784"/>
    <d v="2001-06-01T15:26:3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"/>
    <s v="ADM53337"/>
    <s v="JARNOLD"/>
    <s v="NG-Price"/>
    <x v="1"/>
    <x v="1"/>
    <s v="VE1615.1"/>
    <d v="2001-07-01T21:00:00"/>
  </r>
  <r>
    <x v="1"/>
    <x v="1"/>
    <x v="0"/>
    <x v="1"/>
    <n v="310000"/>
    <n v="1329785"/>
    <d v="2001-06-01T15:33:58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2.1"/>
    <d v="2001-07-01T21:00:00"/>
  </r>
  <r>
    <x v="1"/>
    <x v="1"/>
    <x v="0"/>
    <x v="1"/>
    <n v="310000"/>
    <n v="1329786"/>
    <d v="2001-06-01T15:35:1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3.1"/>
    <d v="2001-07-01T21:00:00"/>
  </r>
  <r>
    <x v="1"/>
    <x v="1"/>
    <x v="0"/>
    <x v="1"/>
    <n v="310000"/>
    <n v="1329787"/>
    <d v="2001-06-01T15:35:5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4.1"/>
    <d v="2001-07-01T21:00:00"/>
  </r>
  <r>
    <x v="1"/>
    <x v="1"/>
    <x v="0"/>
    <x v="1"/>
    <n v="310000"/>
    <n v="1329788"/>
    <d v="2001-06-01T15:36:16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5.1"/>
    <d v="2001-07-01T21:00:00"/>
  </r>
  <r>
    <x v="0"/>
    <x v="0"/>
    <x v="0"/>
    <x v="0"/>
    <n v="1"/>
    <n v="1329789"/>
    <d v="2001-06-01T15:40:25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3"/>
    <s v="frankie1"/>
    <s v="KGWOZDZ"/>
    <s v="Enron Metals Trading System"/>
    <x v="0"/>
    <x v="0"/>
    <n v="2165367"/>
    <m/>
  </r>
  <r>
    <x v="0"/>
    <x v="0"/>
    <x v="0"/>
    <x v="0"/>
    <n v="4"/>
    <n v="1329790"/>
    <d v="2001-06-01T15:51:24"/>
    <s v="Haut Commodities Inc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WENDYROTH"/>
    <s v="KGWOZDZ"/>
    <s v="Enron Metals Trading System"/>
    <x v="0"/>
    <x v="0"/>
    <n v="2165365"/>
    <m/>
  </r>
  <r>
    <x v="1"/>
    <x v="1"/>
    <x v="0"/>
    <x v="1"/>
    <n v="155000"/>
    <n v="1329793"/>
    <d v="2001-06-01T16:09:46"/>
    <s v="Aquila Risk Management Corporation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AQUILA1041"/>
    <s v="JARNOLD"/>
    <s v="NG-Price"/>
    <x v="1"/>
    <x v="1"/>
    <s v=" "/>
    <d v="2001-08-01T21:00:00"/>
  </r>
  <r>
    <x v="1"/>
    <x v="1"/>
    <x v="0"/>
    <x v="1"/>
    <n v="155000"/>
    <n v="1329795"/>
    <d v="2001-06-01T16:09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9"/>
    <s v="JARNOLD"/>
    <s v="NG-Price"/>
    <x v="1"/>
    <x v="1"/>
    <s v=" "/>
    <d v="2001-07-01T21:00:00"/>
  </r>
  <r>
    <x v="1"/>
    <x v="4"/>
    <x v="0"/>
    <x v="0"/>
    <n v="25000"/>
    <n v="1329797"/>
    <d v="2001-06-01T16:57:15"/>
    <s v="BP Exploration &amp; Oil Inc."/>
    <x v="0"/>
    <x v="0"/>
    <x v="0"/>
    <x v="4"/>
    <s v="US Crude WTI Fin Swap "/>
    <s v="US WTI Swap      Nymex PEN               Jul01           USD/bl/m"/>
    <m/>
    <n v="25000"/>
    <x v="0"/>
    <x v="8"/>
    <x v="0"/>
    <n v="27.84"/>
    <s v="KNOXST01"/>
    <s v="GWHALLE"/>
    <s v="WTI-GW-NXC2"/>
    <x v="5"/>
    <x v="1"/>
    <s v=" "/>
    <d v="2001-07-01T00:00:00"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1"/>
  </r>
  <r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0"/>
    <x v="1"/>
    <x v="0"/>
    <x v="2"/>
    <x v="0"/>
    <x v="0"/>
    <x v="0"/>
    <x v="0"/>
    <x v="0"/>
    <x v="0"/>
    <x v="0"/>
    <x v="2"/>
    <x v="0"/>
    <x v="0"/>
    <x v="0"/>
    <x v="0"/>
    <x v="0"/>
    <x v="0"/>
  </r>
  <r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5"/>
    <x v="0"/>
    <x v="1"/>
    <x v="0"/>
    <x v="2"/>
    <x v="0"/>
    <x v="0"/>
    <x v="0"/>
    <x v="0"/>
    <x v="0"/>
    <x v="0"/>
    <x v="0"/>
    <x v="3"/>
    <x v="0"/>
    <x v="0"/>
    <x v="0"/>
    <x v="0"/>
    <x v="0"/>
    <x v="0"/>
  </r>
  <r>
    <x v="0"/>
    <x v="6"/>
    <x v="0"/>
    <x v="0"/>
    <x v="0"/>
    <x v="3"/>
    <x v="0"/>
    <x v="0"/>
    <x v="0"/>
    <x v="0"/>
    <x v="0"/>
    <x v="0"/>
    <x v="0"/>
    <x v="4"/>
    <x v="0"/>
    <x v="0"/>
    <x v="0"/>
    <x v="0"/>
    <x v="0"/>
    <x v="1"/>
  </r>
  <r>
    <x v="0"/>
    <x v="7"/>
    <x v="0"/>
    <x v="1"/>
    <x v="0"/>
    <x v="1"/>
    <x v="0"/>
    <x v="0"/>
    <x v="0"/>
    <x v="0"/>
    <x v="0"/>
    <x v="0"/>
    <x v="1"/>
    <x v="5"/>
    <x v="0"/>
    <x v="0"/>
    <x v="0"/>
    <x v="0"/>
    <x v="0"/>
    <x v="1"/>
  </r>
  <r>
    <x v="0"/>
    <x v="8"/>
    <x v="0"/>
    <x v="0"/>
    <x v="0"/>
    <x v="2"/>
    <x v="1"/>
    <x v="1"/>
    <x v="1"/>
    <x v="0"/>
    <x v="0"/>
    <x v="0"/>
    <x v="2"/>
    <x v="6"/>
    <x v="0"/>
    <x v="0"/>
    <x v="0"/>
    <x v="1"/>
    <x v="0"/>
    <x v="0"/>
  </r>
  <r>
    <x v="0"/>
    <x v="9"/>
    <x v="0"/>
    <x v="0"/>
    <x v="1"/>
    <x v="4"/>
    <x v="2"/>
    <x v="2"/>
    <x v="2"/>
    <x v="0"/>
    <x v="0"/>
    <x v="0"/>
    <x v="3"/>
    <x v="7"/>
    <x v="0"/>
    <x v="1"/>
    <x v="0"/>
    <x v="2"/>
    <x v="0"/>
    <x v="2"/>
  </r>
  <r>
    <x v="0"/>
    <x v="10"/>
    <x v="0"/>
    <x v="0"/>
    <x v="0"/>
    <x v="5"/>
    <x v="3"/>
    <x v="2"/>
    <x v="3"/>
    <x v="0"/>
    <x v="0"/>
    <x v="0"/>
    <x v="4"/>
    <x v="8"/>
    <x v="0"/>
    <x v="0"/>
    <x v="0"/>
    <x v="3"/>
    <x v="0"/>
    <x v="3"/>
  </r>
  <r>
    <x v="0"/>
    <x v="11"/>
    <x v="0"/>
    <x v="1"/>
    <x v="0"/>
    <x v="1"/>
    <x v="4"/>
    <x v="3"/>
    <x v="4"/>
    <x v="0"/>
    <x v="0"/>
    <x v="0"/>
    <x v="2"/>
    <x v="9"/>
    <x v="0"/>
    <x v="0"/>
    <x v="0"/>
    <x v="4"/>
    <x v="0"/>
    <x v="1"/>
  </r>
  <r>
    <x v="0"/>
    <x v="12"/>
    <x v="0"/>
    <x v="1"/>
    <x v="0"/>
    <x v="1"/>
    <x v="4"/>
    <x v="3"/>
    <x v="4"/>
    <x v="0"/>
    <x v="0"/>
    <x v="0"/>
    <x v="0"/>
    <x v="10"/>
    <x v="0"/>
    <x v="0"/>
    <x v="0"/>
    <x v="4"/>
    <x v="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0"/>
    <x v="1"/>
    <x v="1"/>
    <x v="1"/>
  </r>
  <r>
    <x v="1"/>
    <x v="1"/>
    <x v="2"/>
    <x v="0"/>
    <x v="0"/>
    <x v="1"/>
    <x v="1"/>
    <x v="2"/>
    <x v="1"/>
    <x v="1"/>
    <x v="1"/>
    <x v="2"/>
    <x v="1"/>
    <x v="1"/>
    <x v="1"/>
    <x v="0"/>
    <x v="0"/>
    <x v="1"/>
    <x v="0"/>
    <x v="0"/>
    <x v="2"/>
    <x v="0"/>
    <x v="2"/>
    <x v="2"/>
    <x v="2"/>
  </r>
  <r>
    <x v="1"/>
    <x v="1"/>
    <x v="2"/>
    <x v="0"/>
    <x v="0"/>
    <x v="1"/>
    <x v="1"/>
    <x v="2"/>
    <x v="1"/>
    <x v="1"/>
    <x v="1"/>
    <x v="2"/>
    <x v="1"/>
    <x v="1"/>
    <x v="1"/>
    <x v="0"/>
    <x v="0"/>
    <x v="1"/>
    <x v="0"/>
    <x v="0"/>
    <x v="3"/>
    <x v="0"/>
    <x v="2"/>
    <x v="3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0"/>
    <x v="0"/>
    <x v="0"/>
    <x v="1"/>
    <x v="1"/>
    <x v="1"/>
    <x v="1"/>
    <x v="1"/>
    <x v="1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0"/>
    <x v="0"/>
    <x v="2"/>
    <x v="2"/>
  </r>
  <r>
    <x v="0"/>
    <x v="0"/>
    <x v="2"/>
    <x v="2"/>
    <x v="3"/>
    <x v="0"/>
    <x v="0"/>
    <x v="0"/>
    <x v="0"/>
    <x v="0"/>
    <x v="0"/>
    <x v="0"/>
    <x v="0"/>
    <x v="0"/>
    <x v="0"/>
    <x v="0"/>
    <x v="2"/>
    <x v="2"/>
    <x v="2"/>
    <x v="0"/>
    <x v="0"/>
    <x v="0"/>
    <x v="0"/>
    <x v="0"/>
    <x v="0"/>
    <x v="3"/>
    <x v="3"/>
  </r>
  <r>
    <x v="0"/>
    <x v="0"/>
    <x v="2"/>
    <x v="2"/>
    <x v="4"/>
    <x v="0"/>
    <x v="0"/>
    <x v="0"/>
    <x v="0"/>
    <x v="0"/>
    <x v="0"/>
    <x v="0"/>
    <x v="0"/>
    <x v="0"/>
    <x v="0"/>
    <x v="0"/>
    <x v="2"/>
    <x v="2"/>
    <x v="2"/>
    <x v="0"/>
    <x v="0"/>
    <x v="0"/>
    <x v="2"/>
    <x v="0"/>
    <x v="0"/>
    <x v="4"/>
    <x v="4"/>
  </r>
  <r>
    <x v="0"/>
    <x v="0"/>
    <x v="3"/>
    <x v="3"/>
    <x v="5"/>
    <x v="0"/>
    <x v="0"/>
    <x v="0"/>
    <x v="0"/>
    <x v="1"/>
    <x v="0"/>
    <x v="0"/>
    <x v="0"/>
    <x v="0"/>
    <x v="0"/>
    <x v="0"/>
    <x v="3"/>
    <x v="3"/>
    <x v="3"/>
    <x v="0"/>
    <x v="0"/>
    <x v="0"/>
    <x v="3"/>
    <x v="0"/>
    <x v="0"/>
    <x v="5"/>
    <x v="5"/>
  </r>
  <r>
    <x v="0"/>
    <x v="0"/>
    <x v="4"/>
    <x v="4"/>
    <x v="6"/>
    <x v="0"/>
    <x v="0"/>
    <x v="0"/>
    <x v="0"/>
    <x v="1"/>
    <x v="0"/>
    <x v="0"/>
    <x v="0"/>
    <x v="0"/>
    <x v="0"/>
    <x v="0"/>
    <x v="4"/>
    <x v="4"/>
    <x v="4"/>
    <x v="0"/>
    <x v="0"/>
    <x v="0"/>
    <x v="4"/>
    <x v="0"/>
    <x v="0"/>
    <x v="6"/>
    <x v="6"/>
  </r>
  <r>
    <x v="0"/>
    <x v="0"/>
    <x v="5"/>
    <x v="5"/>
    <x v="7"/>
    <x v="0"/>
    <x v="0"/>
    <x v="0"/>
    <x v="0"/>
    <x v="1"/>
    <x v="0"/>
    <x v="0"/>
    <x v="0"/>
    <x v="0"/>
    <x v="0"/>
    <x v="0"/>
    <x v="5"/>
    <x v="5"/>
    <x v="5"/>
    <x v="0"/>
    <x v="0"/>
    <x v="0"/>
    <x v="5"/>
    <x v="0"/>
    <x v="0"/>
    <x v="7"/>
    <x v="7"/>
  </r>
  <r>
    <x v="1"/>
    <x v="0"/>
    <x v="5"/>
    <x v="5"/>
    <x v="8"/>
    <x v="0"/>
    <x v="0"/>
    <x v="0"/>
    <x v="1"/>
    <x v="2"/>
    <x v="0"/>
    <x v="0"/>
    <x v="0"/>
    <x v="1"/>
    <x v="0"/>
    <x v="0"/>
    <x v="5"/>
    <x v="5"/>
    <x v="5"/>
    <x v="0"/>
    <x v="0"/>
    <x v="0"/>
    <x v="6"/>
    <x v="1"/>
    <x v="0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0"/>
        <item x="1"/>
        <item m="1" x="4"/>
        <item m="1" x="5"/>
        <item x="3"/>
        <item m="1" x="6"/>
        <item x="2"/>
      </items>
    </pivotField>
  </pivotFields>
  <rowFields count="3">
    <field x="19"/>
    <field x="4"/>
    <field x="18"/>
  </rowFields>
  <rowItems count="9">
    <i>
      <x/>
      <x v="1"/>
      <x/>
    </i>
    <i t="default" r="1">
      <x v="1"/>
    </i>
    <i>
      <x v="1"/>
      <x v="1"/>
      <x/>
    </i>
    <i t="default" r="1">
      <x v="1"/>
    </i>
    <i>
      <x v="4"/>
      <x v="1"/>
      <x/>
    </i>
    <i t="default" r="1">
      <x v="1"/>
    </i>
    <i>
      <x v="6"/>
      <x/>
      <x/>
    </i>
    <i t="default"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3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0">
        <item m="1" x="2"/>
        <item x="0"/>
        <item m="1" x="3"/>
        <item m="1" x="4"/>
        <item m="1" x="5"/>
        <item m="1" x="6"/>
        <item m="1" x="7"/>
        <item m="1" x="8"/>
        <item m="1" x="9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axis="axisRow" compact="0" outline="0" subtotalTop="0" showAll="0" includeNewItemsInFilter="1" defaultSubtotal="0">
      <items count="7">
        <item m="1" x="2"/>
        <item m="1" x="3"/>
        <item x="0"/>
        <item m="1" x="4"/>
        <item m="1" x="5"/>
        <item m="1" x="6"/>
        <item x="1"/>
      </items>
    </pivotField>
  </pivotFields>
  <rowFields count="3">
    <field x="19"/>
    <field x="4"/>
    <field x="18"/>
  </rowFields>
  <rowItems count="3">
    <i>
      <x v="2"/>
      <x v="1"/>
      <x/>
    </i>
    <i>
      <x v="6"/>
      <x v="9"/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m="1" x="2"/>
        <item m="1" x="3"/>
        <item m="1" x="4"/>
        <item x="1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1"/>
      <x v="14"/>
    </i>
    <i t="default">
      <x v="1"/>
    </i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3"/>
        <item x="24"/>
        <item x="8"/>
        <item x="20"/>
        <item x="21"/>
        <item x="16"/>
        <item x="6"/>
        <item m="1" x="26"/>
        <item x="9"/>
        <item x="0"/>
        <item x="4"/>
        <item x="3"/>
        <item x="1"/>
        <item x="13"/>
        <item x="7"/>
        <item x="2"/>
        <item x="18"/>
        <item m="1" x="27"/>
        <item m="1" x="28"/>
        <item m="1" x="29"/>
        <item x="5"/>
        <item x="19"/>
        <item x="25"/>
        <item x="11"/>
        <item x="12"/>
        <item x="15"/>
        <item m="1" x="30"/>
        <item m="1" x="31"/>
        <item x="17"/>
        <item x="10"/>
        <item m="1" x="32"/>
        <item x="14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3"/>
    </i>
    <i>
      <x v="24"/>
    </i>
    <i>
      <x v="25"/>
    </i>
    <i>
      <x v="28"/>
    </i>
    <i>
      <x v="29"/>
    </i>
    <i>
      <x v="31"/>
    </i>
    <i>
      <x v="32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tcx.com/ReportServlet/any.class?operation=confirm&amp;dealID=24995689162&amp;dt=Jun-04-01" TargetMode="External"/><Relationship Id="rId1" Type="http://schemas.openxmlformats.org/officeDocument/2006/relationships/hyperlink" Target="https://www.intcx.com/ReportServlet/any.class?operation=confirm&amp;dealID=140563105&amp;dt=Jun-04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19502021&amp;dt=Jun-04-01" TargetMode="External"/><Relationship Id="rId13" Type="http://schemas.openxmlformats.org/officeDocument/2006/relationships/hyperlink" Target="https://www.intcx.com/ReportServlet/any.class?operation=confirm&amp;dealID=914524272&amp;dt=Jun-04-01" TargetMode="External"/><Relationship Id="rId3" Type="http://schemas.openxmlformats.org/officeDocument/2006/relationships/hyperlink" Target="https://www.intcx.com/ReportServlet/any.class?operation=confirm&amp;dealID=871936309&amp;dt=Jun-04-01" TargetMode="External"/><Relationship Id="rId7" Type="http://schemas.openxmlformats.org/officeDocument/2006/relationships/hyperlink" Target="https://www.intcx.com/ReportServlet/any.class?operation=confirm&amp;dealID=217596927&amp;dt=Jun-04-01" TargetMode="External"/><Relationship Id="rId12" Type="http://schemas.openxmlformats.org/officeDocument/2006/relationships/hyperlink" Target="https://www.intcx.com/ReportServlet/any.class?operation=confirm&amp;dealID=200845768&amp;dt=Jun-04-01" TargetMode="External"/><Relationship Id="rId2" Type="http://schemas.openxmlformats.org/officeDocument/2006/relationships/hyperlink" Target="https://www.intcx.com/ReportServlet/any.class?operation=confirm&amp;dealID=126456264&amp;dt=Jun-04-01" TargetMode="External"/><Relationship Id="rId1" Type="http://schemas.openxmlformats.org/officeDocument/2006/relationships/hyperlink" Target="https://www.intcx.com/ReportServlet/any.class?operation=confirm&amp;dealID=188969679&amp;dt=Jun-04-01" TargetMode="External"/><Relationship Id="rId6" Type="http://schemas.openxmlformats.org/officeDocument/2006/relationships/hyperlink" Target="https://www.intcx.com/ReportServlet/any.class?operation=confirm&amp;dealID=457602302&amp;dt=Jun-04-01" TargetMode="External"/><Relationship Id="rId11" Type="http://schemas.openxmlformats.org/officeDocument/2006/relationships/hyperlink" Target="https://www.intcx.com/ReportServlet/any.class?operation=confirm&amp;dealID=554612751&amp;dt=Jun-04-01" TargetMode="External"/><Relationship Id="rId5" Type="http://schemas.openxmlformats.org/officeDocument/2006/relationships/hyperlink" Target="https://www.intcx.com/ReportServlet/any.class?operation=confirm&amp;dealID=182705738&amp;dt=Jun-04-01" TargetMode="External"/><Relationship Id="rId10" Type="http://schemas.openxmlformats.org/officeDocument/2006/relationships/hyperlink" Target="https://www.intcx.com/ReportServlet/any.class?operation=confirm&amp;dealID=316432740&amp;dt=Jun-04-01" TargetMode="External"/><Relationship Id="rId4" Type="http://schemas.openxmlformats.org/officeDocument/2006/relationships/hyperlink" Target="https://www.intcx.com/ReportServlet/any.class?operation=confirm&amp;dealID=397939959&amp;dt=Jun-04-01" TargetMode="External"/><Relationship Id="rId9" Type="http://schemas.openxmlformats.org/officeDocument/2006/relationships/hyperlink" Target="https://www.intcx.com/ReportServlet/any.class?operation=confirm&amp;dealID=817668026&amp;dt=Jun-04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37046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2946</v>
      </c>
      <c r="C4" s="192"/>
      <c r="D4" s="193"/>
      <c r="E4" s="117"/>
      <c r="F4" s="268" t="s">
        <v>2940</v>
      </c>
      <c r="G4" s="269"/>
      <c r="H4" s="269"/>
      <c r="I4" s="270"/>
    </row>
    <row r="5" spans="2:9" ht="23.25" thickBot="1" x14ac:dyDescent="0.25">
      <c r="B5" s="190" t="s">
        <v>2941</v>
      </c>
      <c r="C5" s="195" t="s">
        <v>2659</v>
      </c>
      <c r="D5" s="194" t="s">
        <v>2658</v>
      </c>
      <c r="E5" s="117"/>
      <c r="F5" s="135" t="s">
        <v>2943</v>
      </c>
      <c r="G5" s="136" t="s">
        <v>2941</v>
      </c>
      <c r="H5" s="142" t="s">
        <v>2713</v>
      </c>
      <c r="I5" s="141" t="s">
        <v>2670</v>
      </c>
    </row>
    <row r="6" spans="2:9" x14ac:dyDescent="0.2">
      <c r="B6" s="167" t="s">
        <v>2928</v>
      </c>
      <c r="C6" s="171">
        <f>'ICE-Power'!H1</f>
        <v>4120400</v>
      </c>
      <c r="D6" s="171">
        <f>'TRANSACTIONSUMMARYREPORT -1'!B1</f>
        <v>6522182</v>
      </c>
      <c r="E6" s="118"/>
      <c r="F6" s="127" t="s">
        <v>2317</v>
      </c>
      <c r="G6" s="128" t="s">
        <v>2680</v>
      </c>
      <c r="H6" s="129">
        <f>'ICE-EPM'!B6</f>
        <v>13</v>
      </c>
      <c r="I6" s="130">
        <f>'ICE-EPM'!C6</f>
        <v>50200</v>
      </c>
    </row>
    <row r="7" spans="2:9" x14ac:dyDescent="0.2">
      <c r="B7" s="168" t="s">
        <v>2929</v>
      </c>
      <c r="C7" s="172">
        <f>SUM(C8:C9)</f>
        <v>160135000</v>
      </c>
      <c r="D7" s="172">
        <f>SUM(D8:D9)</f>
        <v>471995882</v>
      </c>
      <c r="E7" s="117"/>
      <c r="F7" s="119" t="s">
        <v>2316</v>
      </c>
      <c r="G7" s="120" t="s">
        <v>2939</v>
      </c>
      <c r="H7" s="121">
        <f>'ICE-ENA'!B6</f>
        <v>1</v>
      </c>
      <c r="I7" s="122">
        <f>'ICE-ENA'!C6</f>
        <v>10000</v>
      </c>
    </row>
    <row r="8" spans="2:9" x14ac:dyDescent="0.2">
      <c r="B8" s="186" t="s">
        <v>2926</v>
      </c>
      <c r="C8" s="187">
        <f>'ICE-Physical Gas'!H1</f>
        <v>25792500</v>
      </c>
      <c r="D8" s="187">
        <f>'TRANSACTIONSUMMARYREPORT -1'!B2</f>
        <v>23787624</v>
      </c>
      <c r="E8" s="117"/>
      <c r="F8" s="119" t="s">
        <v>2316</v>
      </c>
      <c r="G8" s="120" t="s">
        <v>2951</v>
      </c>
      <c r="H8" s="121">
        <f>'ICE-ENA'!B7</f>
        <v>1</v>
      </c>
      <c r="I8" s="122">
        <f>'ICE-ENA'!C7</f>
        <v>180000</v>
      </c>
    </row>
    <row r="9" spans="2:9" ht="13.5" thickBot="1" x14ac:dyDescent="0.25">
      <c r="B9" s="169" t="s">
        <v>2927</v>
      </c>
      <c r="C9" s="172">
        <f>'ICE-Financial Gas'!H1</f>
        <v>134342500</v>
      </c>
      <c r="D9" s="172">
        <f>'TRANSACTIONSUMMARYREPORT -1'!B3</f>
        <v>448208258</v>
      </c>
      <c r="E9" s="117"/>
      <c r="F9" s="123" t="s">
        <v>2942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3608</v>
      </c>
      <c r="C10" s="173">
        <f>'ICE-OIL'!H3</f>
        <v>11247000</v>
      </c>
      <c r="D10" s="173">
        <f>SUM('TRANSACTIONSUMMARYREPORT -1'!B4:B7)</f>
        <v>19917000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5" t="s">
        <v>2944</v>
      </c>
      <c r="G11" s="266"/>
      <c r="H11" s="266"/>
      <c r="I11" s="267"/>
    </row>
    <row r="12" spans="2:9" ht="13.5" thickBot="1" x14ac:dyDescent="0.25">
      <c r="B12" s="117"/>
      <c r="C12" s="117"/>
      <c r="D12" s="117"/>
      <c r="E12" s="117"/>
      <c r="F12" s="135" t="s">
        <v>2943</v>
      </c>
      <c r="G12" s="136" t="s">
        <v>2941</v>
      </c>
      <c r="H12" s="142" t="s">
        <v>2713</v>
      </c>
      <c r="I12" s="141" t="s">
        <v>2670</v>
      </c>
    </row>
    <row r="13" spans="2:9" x14ac:dyDescent="0.2">
      <c r="B13" s="117"/>
      <c r="C13" s="117"/>
      <c r="D13" s="117"/>
      <c r="E13" s="117"/>
      <c r="F13" s="127" t="s">
        <v>2317</v>
      </c>
      <c r="G13" s="128" t="s">
        <v>2680</v>
      </c>
      <c r="H13" s="129">
        <f>'DD-EPM'!B6</f>
        <v>9</v>
      </c>
      <c r="I13" s="130">
        <f>'DD-EPM'!C6</f>
        <v>240800</v>
      </c>
    </row>
    <row r="14" spans="2:9" x14ac:dyDescent="0.2">
      <c r="B14" s="117"/>
      <c r="C14" s="117"/>
      <c r="D14" s="117"/>
      <c r="E14" s="117"/>
      <c r="F14" s="119" t="s">
        <v>2316</v>
      </c>
      <c r="G14" s="120" t="s">
        <v>2680</v>
      </c>
      <c r="H14" s="121">
        <f>'DD-ENA'!B8</f>
        <v>1</v>
      </c>
      <c r="I14" s="122">
        <f ca="1">'DD-ENA'!C8</f>
        <v>800</v>
      </c>
    </row>
    <row r="15" spans="2:9" x14ac:dyDescent="0.2">
      <c r="B15" s="117"/>
      <c r="C15" s="117"/>
      <c r="D15" s="117"/>
      <c r="E15" s="117"/>
      <c r="F15" s="119" t="s">
        <v>2316</v>
      </c>
      <c r="G15" s="120" t="s">
        <v>2949</v>
      </c>
      <c r="H15" s="121">
        <f>'DD-ENA'!B7</f>
        <v>3</v>
      </c>
      <c r="I15" s="122">
        <f ca="1">'DD-ENA'!C7</f>
        <v>20000</v>
      </c>
    </row>
    <row r="16" spans="2:9" x14ac:dyDescent="0.2">
      <c r="B16" s="117"/>
      <c r="C16" s="117"/>
      <c r="D16" s="117"/>
      <c r="E16" s="117"/>
      <c r="F16" s="119" t="s">
        <v>2316</v>
      </c>
      <c r="G16" s="120" t="s">
        <v>2945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2318</v>
      </c>
      <c r="G17" s="124" t="s">
        <v>2950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zoomScale="85" workbookViewId="0">
      <selection activeCell="D12" sqref="D12"/>
    </sheetView>
  </sheetViews>
  <sheetFormatPr defaultRowHeight="12.75" x14ac:dyDescent="0.2"/>
  <cols>
    <col min="1" max="1" width="17.140625" customWidth="1"/>
    <col min="2" max="2" width="19.42578125" bestFit="1" customWidth="1"/>
    <col min="3" max="4" width="11.7109375" customWidth="1"/>
    <col min="5" max="5" width="7.710937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28515625" customWidth="1"/>
    <col min="12" max="12" width="3.85546875" customWidth="1"/>
    <col min="13" max="14" width="11.28515625" customWidth="1"/>
  </cols>
  <sheetData>
    <row r="1" spans="1:17" ht="18" x14ac:dyDescent="0.25">
      <c r="A1" s="48" t="s">
        <v>2899</v>
      </c>
    </row>
    <row r="2" spans="1:17" x14ac:dyDescent="0.2">
      <c r="A2" s="15" t="s">
        <v>2931</v>
      </c>
    </row>
    <row r="3" spans="1:17" x14ac:dyDescent="0.2">
      <c r="A3" s="15" t="s">
        <v>2932</v>
      </c>
    </row>
    <row r="4" spans="1:17" x14ac:dyDescent="0.2">
      <c r="A4" s="96">
        <f>'E-Mail'!B2</f>
        <v>37046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2313</v>
      </c>
      <c r="B6" s="93"/>
      <c r="C6" s="145"/>
      <c r="D6" s="145"/>
      <c r="E6" s="94"/>
      <c r="F6" s="148"/>
      <c r="G6" s="147" t="s">
        <v>2314</v>
      </c>
      <c r="H6" s="93"/>
      <c r="I6" s="93"/>
      <c r="J6" s="93"/>
      <c r="K6" s="94"/>
      <c r="M6" s="92" t="s">
        <v>2315</v>
      </c>
      <c r="N6" s="93"/>
      <c r="O6" s="93"/>
      <c r="P6" s="93"/>
      <c r="Q6" s="94"/>
    </row>
    <row r="7" spans="1:17" ht="13.5" thickBot="1" x14ac:dyDescent="0.25">
      <c r="A7" s="99" t="s">
        <v>2933</v>
      </c>
      <c r="B7" s="143">
        <f>'E-Mail'!C7</f>
        <v>160135000</v>
      </c>
      <c r="C7" s="271" t="s">
        <v>2948</v>
      </c>
      <c r="D7" s="272"/>
      <c r="E7" s="101">
        <f>SUMIF($C$14:$C$35,"MMBtus",$E$14:$E$35)/B7</f>
        <v>0</v>
      </c>
      <c r="F7" s="148"/>
      <c r="G7" s="144" t="s">
        <v>2934</v>
      </c>
      <c r="H7" s="100">
        <f>'E-Mail'!C6</f>
        <v>4120400</v>
      </c>
      <c r="I7" s="33"/>
      <c r="J7" s="5" t="s">
        <v>2948</v>
      </c>
      <c r="K7" s="101">
        <f>VLOOKUP("Grand Total",$G$10:$K$24,5,FALSE)/H7</f>
        <v>1.2183283176390641E-2</v>
      </c>
      <c r="M7" s="99"/>
      <c r="N7" s="100"/>
      <c r="O7" s="33"/>
      <c r="P7" s="5"/>
      <c r="Q7" s="101"/>
    </row>
    <row r="8" spans="1:17" ht="13.5" thickBot="1" x14ac:dyDescent="0.25">
      <c r="A8" s="99" t="s">
        <v>3609</v>
      </c>
      <c r="B8" s="143">
        <f>'E-Mail'!C10</f>
        <v>11247000</v>
      </c>
      <c r="C8" s="271" t="s">
        <v>2948</v>
      </c>
      <c r="D8" s="272"/>
      <c r="E8" s="101">
        <f>SUMIF($C$14:$C$35,"bbl",$E$14:$E$35)/B8</f>
        <v>0</v>
      </c>
      <c r="F8" s="149"/>
      <c r="G8" s="8"/>
      <c r="H8" s="106"/>
      <c r="I8" s="106"/>
      <c r="J8" s="79" t="s">
        <v>2705</v>
      </c>
      <c r="K8" s="102"/>
    </row>
    <row r="9" spans="1:17" x14ac:dyDescent="0.2">
      <c r="A9" s="8"/>
      <c r="B9" s="106"/>
      <c r="C9" s="106"/>
      <c r="D9" s="79" t="s">
        <v>2705</v>
      </c>
      <c r="E9" s="102"/>
      <c r="F9" s="146"/>
      <c r="G9" s="79" t="s">
        <v>3350</v>
      </c>
      <c r="H9" s="79" t="s">
        <v>3338</v>
      </c>
      <c r="I9" s="79" t="s">
        <v>3349</v>
      </c>
      <c r="J9" s="255" t="s">
        <v>2706</v>
      </c>
      <c r="K9" s="256" t="s">
        <v>2670</v>
      </c>
    </row>
    <row r="10" spans="1:17" x14ac:dyDescent="0.2">
      <c r="A10" s="79" t="s">
        <v>3350</v>
      </c>
      <c r="B10" s="79" t="s">
        <v>3338</v>
      </c>
      <c r="C10" s="79" t="s">
        <v>3349</v>
      </c>
      <c r="D10" s="11" t="s">
        <v>2706</v>
      </c>
      <c r="E10" s="13" t="s">
        <v>2670</v>
      </c>
      <c r="F10" s="140"/>
      <c r="G10" s="8" t="s">
        <v>1400</v>
      </c>
      <c r="H10" s="8" t="s">
        <v>2672</v>
      </c>
      <c r="I10" s="8" t="s">
        <v>2675</v>
      </c>
      <c r="J10" s="255">
        <v>6</v>
      </c>
      <c r="K10" s="256">
        <v>19200</v>
      </c>
    </row>
    <row r="11" spans="1:17" x14ac:dyDescent="0.2">
      <c r="A11" s="8" t="s">
        <v>3269</v>
      </c>
      <c r="B11" s="8" t="s">
        <v>2977</v>
      </c>
      <c r="C11" s="8" t="s">
        <v>2678</v>
      </c>
      <c r="D11" s="11">
        <v>1</v>
      </c>
      <c r="E11" s="13">
        <v>10000</v>
      </c>
      <c r="F11" s="140"/>
      <c r="G11" s="253"/>
      <c r="H11" s="8" t="s">
        <v>3327</v>
      </c>
      <c r="I11" s="106"/>
      <c r="J11" s="255">
        <v>6</v>
      </c>
      <c r="K11" s="256">
        <v>19200</v>
      </c>
    </row>
    <row r="12" spans="1:17" x14ac:dyDescent="0.2">
      <c r="A12" s="8" t="s">
        <v>1396</v>
      </c>
      <c r="B12" s="8" t="s">
        <v>3619</v>
      </c>
      <c r="C12" s="8" t="s">
        <v>2703</v>
      </c>
      <c r="D12" s="11">
        <v>1</v>
      </c>
      <c r="E12" s="13">
        <v>180000</v>
      </c>
      <c r="F12" s="140"/>
      <c r="G12" s="8" t="s">
        <v>1036</v>
      </c>
      <c r="H12" s="8" t="s">
        <v>2672</v>
      </c>
      <c r="I12" s="8" t="s">
        <v>2675</v>
      </c>
      <c r="J12" s="255">
        <v>5</v>
      </c>
      <c r="K12" s="256">
        <v>10400</v>
      </c>
    </row>
    <row r="13" spans="1:17" x14ac:dyDescent="0.2">
      <c r="A13" s="254" t="s">
        <v>2704</v>
      </c>
      <c r="B13" s="259"/>
      <c r="C13" s="260"/>
      <c r="D13" s="261">
        <v>2</v>
      </c>
      <c r="E13" s="262">
        <v>190000</v>
      </c>
      <c r="F13" s="175"/>
      <c r="G13" s="253"/>
      <c r="H13" s="8" t="s">
        <v>3327</v>
      </c>
      <c r="I13" s="106"/>
      <c r="J13" s="255">
        <v>5</v>
      </c>
      <c r="K13" s="256">
        <v>10400</v>
      </c>
    </row>
    <row r="14" spans="1:17" x14ac:dyDescent="0.2">
      <c r="F14" s="175"/>
      <c r="G14" s="8" t="s">
        <v>1408</v>
      </c>
      <c r="H14" s="8" t="s">
        <v>2672</v>
      </c>
      <c r="I14" s="8" t="s">
        <v>2675</v>
      </c>
      <c r="J14" s="255">
        <v>1</v>
      </c>
      <c r="K14" s="256">
        <v>14400</v>
      </c>
    </row>
    <row r="15" spans="1:17" x14ac:dyDescent="0.2">
      <c r="F15" s="175"/>
      <c r="G15" s="253"/>
      <c r="H15" s="8" t="s">
        <v>3327</v>
      </c>
      <c r="I15" s="106"/>
      <c r="J15" s="255">
        <v>1</v>
      </c>
      <c r="K15" s="256">
        <v>14400</v>
      </c>
    </row>
    <row r="16" spans="1:17" x14ac:dyDescent="0.2">
      <c r="G16" s="8" t="s">
        <v>1405</v>
      </c>
      <c r="H16" s="8" t="s">
        <v>3611</v>
      </c>
      <c r="I16" s="8" t="s">
        <v>2675</v>
      </c>
      <c r="J16" s="255">
        <v>1</v>
      </c>
      <c r="K16" s="256">
        <v>6200</v>
      </c>
    </row>
    <row r="17" spans="7:11" x14ac:dyDescent="0.2">
      <c r="G17" s="253"/>
      <c r="H17" s="8" t="s">
        <v>3870</v>
      </c>
      <c r="I17" s="106"/>
      <c r="J17" s="255">
        <v>1</v>
      </c>
      <c r="K17" s="256">
        <v>6200</v>
      </c>
    </row>
    <row r="18" spans="7:11" x14ac:dyDescent="0.2">
      <c r="G18" s="9" t="s">
        <v>2704</v>
      </c>
      <c r="H18" s="10"/>
      <c r="I18" s="10"/>
      <c r="J18" s="257">
        <v>13</v>
      </c>
      <c r="K18" s="258">
        <v>50200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2900</v>
      </c>
    </row>
    <row r="2" spans="1:14" x14ac:dyDescent="0.2">
      <c r="A2" s="15" t="s">
        <v>2931</v>
      </c>
    </row>
    <row r="3" spans="1:14" x14ac:dyDescent="0.2">
      <c r="A3" s="15" t="s">
        <v>2932</v>
      </c>
    </row>
    <row r="4" spans="1:14" x14ac:dyDescent="0.2">
      <c r="A4" s="96">
        <f>'E-Mail'!B2</f>
        <v>37046</v>
      </c>
    </row>
    <row r="5" spans="1:14" x14ac:dyDescent="0.2">
      <c r="A5" s="15"/>
    </row>
    <row r="6" spans="1:14" ht="14.25" x14ac:dyDescent="0.2">
      <c r="A6" s="98" t="s">
        <v>2935</v>
      </c>
    </row>
    <row r="7" spans="1:14" ht="13.5" thickBot="1" x14ac:dyDescent="0.25">
      <c r="A7" s="15"/>
    </row>
    <row r="8" spans="1:14" ht="16.5" thickBot="1" x14ac:dyDescent="0.3">
      <c r="A8" s="95" t="s">
        <v>2897</v>
      </c>
      <c r="B8" s="93"/>
      <c r="C8" s="93"/>
      <c r="D8" s="94"/>
      <c r="F8" s="95" t="s">
        <v>2898</v>
      </c>
      <c r="G8" s="93"/>
      <c r="H8" s="93"/>
      <c r="I8" s="94"/>
      <c r="K8" s="95" t="s">
        <v>2930</v>
      </c>
      <c r="L8" s="93"/>
      <c r="M8" s="93"/>
      <c r="N8" s="94"/>
    </row>
    <row r="9" spans="1:14" x14ac:dyDescent="0.2">
      <c r="A9" s="8"/>
      <c r="B9" s="106"/>
      <c r="C9" s="79" t="s">
        <v>2705</v>
      </c>
      <c r="D9" s="102"/>
      <c r="F9" s="8"/>
      <c r="G9" s="106"/>
      <c r="H9" s="79" t="s">
        <v>2705</v>
      </c>
      <c r="I9" s="102"/>
      <c r="J9" s="89"/>
      <c r="K9" s="8"/>
      <c r="L9" s="106"/>
      <c r="M9" s="79" t="s">
        <v>2705</v>
      </c>
      <c r="N9" s="102"/>
    </row>
    <row r="10" spans="1:14" x14ac:dyDescent="0.2">
      <c r="A10" s="79" t="s">
        <v>2905</v>
      </c>
      <c r="B10" s="103" t="s">
        <v>2891</v>
      </c>
      <c r="C10" s="104" t="s">
        <v>2706</v>
      </c>
      <c r="D10" s="105" t="s">
        <v>2896</v>
      </c>
      <c r="F10" s="103" t="s">
        <v>2905</v>
      </c>
      <c r="G10" s="103" t="s">
        <v>2891</v>
      </c>
      <c r="H10" s="109" t="s">
        <v>2706</v>
      </c>
      <c r="I10" s="105" t="s">
        <v>2896</v>
      </c>
      <c r="J10" s="90"/>
      <c r="K10" s="103" t="s">
        <v>2905</v>
      </c>
      <c r="L10" s="103" t="s">
        <v>2891</v>
      </c>
      <c r="M10" s="109" t="s">
        <v>2706</v>
      </c>
      <c r="N10" s="110" t="s">
        <v>2896</v>
      </c>
    </row>
    <row r="11" spans="1:14" x14ac:dyDescent="0.2">
      <c r="A11" s="176" t="s">
        <v>2717</v>
      </c>
      <c r="B11" s="8" t="s">
        <v>2807</v>
      </c>
      <c r="C11" s="11">
        <v>1</v>
      </c>
      <c r="D11" s="13">
        <v>800</v>
      </c>
      <c r="F11" s="249" t="s">
        <v>2717</v>
      </c>
      <c r="G11" s="8" t="s">
        <v>2760</v>
      </c>
      <c r="H11" s="50">
        <v>8</v>
      </c>
      <c r="I11" s="13">
        <v>240000</v>
      </c>
      <c r="J11" s="90"/>
      <c r="K11" s="8" t="s">
        <v>3591</v>
      </c>
      <c r="L11" s="8" t="s">
        <v>2712</v>
      </c>
      <c r="M11" s="11">
        <v>1</v>
      </c>
      <c r="N11" s="13">
        <v>0</v>
      </c>
    </row>
    <row r="12" spans="1:14" x14ac:dyDescent="0.2">
      <c r="A12" s="138" t="s">
        <v>3557</v>
      </c>
      <c r="B12" s="139"/>
      <c r="C12" s="80">
        <v>1</v>
      </c>
      <c r="D12" s="81">
        <v>800</v>
      </c>
      <c r="F12" s="264"/>
      <c r="G12" s="150" t="s">
        <v>2816</v>
      </c>
      <c r="H12" s="263">
        <v>1</v>
      </c>
      <c r="I12" s="248">
        <v>800</v>
      </c>
      <c r="J12" s="90"/>
      <c r="K12" s="8" t="s">
        <v>3869</v>
      </c>
      <c r="L12" s="106"/>
      <c r="M12" s="80">
        <v>1</v>
      </c>
      <c r="N12" s="81">
        <v>0</v>
      </c>
    </row>
    <row r="13" spans="1:14" x14ac:dyDescent="0.2">
      <c r="A13" s="176" t="s">
        <v>2719</v>
      </c>
      <c r="B13" s="8" t="s">
        <v>2803</v>
      </c>
      <c r="C13" s="11">
        <v>3</v>
      </c>
      <c r="D13" s="13">
        <v>20000</v>
      </c>
      <c r="F13" s="138" t="s">
        <v>3557</v>
      </c>
      <c r="G13" s="139"/>
      <c r="H13" s="82">
        <v>9</v>
      </c>
      <c r="I13" s="81">
        <v>240800</v>
      </c>
      <c r="J13" s="90"/>
      <c r="K13" s="83" t="s">
        <v>2704</v>
      </c>
      <c r="L13" s="84"/>
      <c r="M13" s="91">
        <v>1</v>
      </c>
      <c r="N13" s="86">
        <v>0</v>
      </c>
    </row>
    <row r="14" spans="1:14" x14ac:dyDescent="0.2">
      <c r="A14" s="138" t="s">
        <v>3582</v>
      </c>
      <c r="B14" s="139"/>
      <c r="C14" s="80">
        <v>3</v>
      </c>
      <c r="D14" s="81">
        <v>20000</v>
      </c>
      <c r="F14" s="83" t="s">
        <v>2704</v>
      </c>
      <c r="G14" s="84"/>
      <c r="H14" s="85">
        <v>9</v>
      </c>
      <c r="I14" s="86">
        <v>240800</v>
      </c>
      <c r="J14" s="88"/>
    </row>
    <row r="15" spans="1:14" x14ac:dyDescent="0.2">
      <c r="A15" s="9" t="s">
        <v>2704</v>
      </c>
      <c r="B15" s="10"/>
      <c r="C15" s="12">
        <v>4</v>
      </c>
      <c r="D15" s="14">
        <v>20800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2902</v>
      </c>
      <c r="B1" s="2"/>
      <c r="F1" s="3"/>
      <c r="G1" s="162" t="s">
        <v>3604</v>
      </c>
      <c r="H1" s="163">
        <f>SUMIF(I11:I65491,"bbl",H11:H65491)</f>
        <v>9055000</v>
      </c>
      <c r="I1" s="165"/>
    </row>
    <row r="2" spans="1:9" ht="16.5" thickBot="1" x14ac:dyDescent="0.3">
      <c r="A2" s="16" t="s">
        <v>3639</v>
      </c>
      <c r="B2" s="2"/>
      <c r="F2" s="3"/>
      <c r="G2" s="162" t="s">
        <v>3605</v>
      </c>
      <c r="H2" s="163">
        <f>(SUMIF(I11:I65492,"mt",H11:H65492))*8</f>
        <v>2192000</v>
      </c>
      <c r="I2" s="166"/>
    </row>
    <row r="3" spans="1:9" ht="13.5" thickBot="1" x14ac:dyDescent="0.25">
      <c r="A3" s="96">
        <f>'E-Mail'!$B$2</f>
        <v>37046</v>
      </c>
      <c r="B3" s="2"/>
      <c r="F3" s="3"/>
      <c r="G3" s="162" t="s">
        <v>3606</v>
      </c>
      <c r="H3" s="164">
        <f>SUM(H1:H2)</f>
        <v>11247000</v>
      </c>
      <c r="I3" s="166"/>
    </row>
    <row r="5" spans="1:9" x14ac:dyDescent="0.2">
      <c r="A5" s="52" t="s">
        <v>2985</v>
      </c>
    </row>
    <row r="6" spans="1:9" x14ac:dyDescent="0.2">
      <c r="A6" s="52" t="s">
        <v>2901</v>
      </c>
    </row>
    <row r="7" spans="1:9" x14ac:dyDescent="0.2">
      <c r="A7" s="52" t="s">
        <v>1101</v>
      </c>
    </row>
    <row r="8" spans="1:9" ht="13.5" thickBot="1" x14ac:dyDescent="0.25"/>
    <row r="9" spans="1:9" ht="21.75" thickTop="1" x14ac:dyDescent="0.2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</row>
    <row r="10" spans="1:9" ht="21.75" thickBot="1" x14ac:dyDescent="0.25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</row>
    <row r="11" spans="1:9" ht="14.25" thickTop="1" thickBot="1" x14ac:dyDescent="0.25">
      <c r="A11" s="273" t="s">
        <v>3619</v>
      </c>
      <c r="B11" s="274"/>
      <c r="C11" s="274"/>
      <c r="D11" s="274"/>
      <c r="E11" s="274"/>
      <c r="F11" s="274"/>
      <c r="G11" s="274"/>
      <c r="H11" s="274"/>
      <c r="I11" s="275"/>
    </row>
    <row r="12" spans="1:9" ht="22.5" thickTop="1" thickBot="1" x14ac:dyDescent="0.25">
      <c r="A12" s="55" t="s">
        <v>1102</v>
      </c>
      <c r="B12" s="55" t="s">
        <v>3593</v>
      </c>
      <c r="C12" s="57">
        <v>27.55</v>
      </c>
      <c r="D12" s="57">
        <v>27.73</v>
      </c>
      <c r="E12" s="57">
        <v>27.684999999999999</v>
      </c>
      <c r="F12" s="57">
        <v>27.55</v>
      </c>
      <c r="G12" s="57" t="s">
        <v>1103</v>
      </c>
      <c r="H12" s="58">
        <v>495000</v>
      </c>
      <c r="I12" s="55" t="s">
        <v>2703</v>
      </c>
    </row>
    <row r="13" spans="1:9" ht="22.5" thickTop="1" thickBot="1" x14ac:dyDescent="0.25">
      <c r="A13" s="55" t="s">
        <v>1104</v>
      </c>
      <c r="B13" s="55" t="s">
        <v>2957</v>
      </c>
      <c r="C13" s="57">
        <v>26.63</v>
      </c>
      <c r="D13" s="57">
        <v>26.63</v>
      </c>
      <c r="E13" s="57">
        <v>26.63</v>
      </c>
      <c r="F13" s="57">
        <v>26.63</v>
      </c>
      <c r="G13" s="57" t="s">
        <v>1105</v>
      </c>
      <c r="H13" s="58">
        <v>75000</v>
      </c>
      <c r="I13" s="55" t="s">
        <v>2703</v>
      </c>
    </row>
    <row r="14" spans="1:9" ht="22.5" thickTop="1" thickBot="1" x14ac:dyDescent="0.25">
      <c r="A14" s="55" t="s">
        <v>1106</v>
      </c>
      <c r="B14" s="55" t="s">
        <v>3610</v>
      </c>
      <c r="C14" s="57">
        <v>24.5</v>
      </c>
      <c r="D14" s="57">
        <v>24.5</v>
      </c>
      <c r="E14" s="57">
        <v>24.5</v>
      </c>
      <c r="F14" s="57">
        <v>24.5</v>
      </c>
      <c r="G14" s="57" t="s">
        <v>1107</v>
      </c>
      <c r="H14" s="58">
        <v>180000</v>
      </c>
      <c r="I14" s="55" t="s">
        <v>2703</v>
      </c>
    </row>
    <row r="15" spans="1:9" ht="22.5" thickTop="1" thickBot="1" x14ac:dyDescent="0.25">
      <c r="A15" s="55" t="s">
        <v>1108</v>
      </c>
      <c r="B15" s="55" t="s">
        <v>3593</v>
      </c>
      <c r="C15" s="57">
        <v>28.45</v>
      </c>
      <c r="D15" s="57">
        <v>28.45</v>
      </c>
      <c r="E15" s="57">
        <v>28.45</v>
      </c>
      <c r="F15" s="57">
        <v>28.45</v>
      </c>
      <c r="G15" s="57" t="s">
        <v>1103</v>
      </c>
      <c r="H15" s="58">
        <v>75000</v>
      </c>
      <c r="I15" s="55" t="s">
        <v>2703</v>
      </c>
    </row>
    <row r="16" spans="1:9" ht="22.5" thickTop="1" thickBot="1" x14ac:dyDescent="0.25">
      <c r="A16" s="55" t="s">
        <v>1109</v>
      </c>
      <c r="B16" s="55" t="s">
        <v>2957</v>
      </c>
      <c r="C16" s="57">
        <v>27.88</v>
      </c>
      <c r="D16" s="57">
        <v>27.88</v>
      </c>
      <c r="E16" s="57">
        <v>27.88</v>
      </c>
      <c r="F16" s="57">
        <v>27.88</v>
      </c>
      <c r="G16" s="57" t="s">
        <v>1105</v>
      </c>
      <c r="H16" s="58">
        <v>75000</v>
      </c>
      <c r="I16" s="55" t="s">
        <v>2703</v>
      </c>
    </row>
    <row r="17" spans="1:9" ht="22.5" thickTop="1" thickBot="1" x14ac:dyDescent="0.25">
      <c r="A17" s="55" t="s">
        <v>1110</v>
      </c>
      <c r="B17" s="55" t="s">
        <v>3610</v>
      </c>
      <c r="C17" s="57">
        <v>25.85</v>
      </c>
      <c r="D17" s="57">
        <v>25.85</v>
      </c>
      <c r="E17" s="57">
        <v>25.85</v>
      </c>
      <c r="F17" s="57">
        <v>25.85</v>
      </c>
      <c r="G17" s="57" t="s">
        <v>1107</v>
      </c>
      <c r="H17" s="58">
        <v>180000</v>
      </c>
      <c r="I17" s="55" t="s">
        <v>2703</v>
      </c>
    </row>
    <row r="18" spans="1:9" ht="22.5" thickTop="1" thickBot="1" x14ac:dyDescent="0.25">
      <c r="A18" s="55" t="s">
        <v>2347</v>
      </c>
      <c r="B18" s="56">
        <v>37073</v>
      </c>
      <c r="C18" s="57">
        <v>28.1</v>
      </c>
      <c r="D18" s="57">
        <v>28.59</v>
      </c>
      <c r="E18" s="57">
        <v>28.303999999999998</v>
      </c>
      <c r="F18" s="57">
        <v>28.2</v>
      </c>
      <c r="G18" s="57" t="s">
        <v>1111</v>
      </c>
      <c r="H18" s="58">
        <v>500000</v>
      </c>
      <c r="I18" s="55" t="s">
        <v>2703</v>
      </c>
    </row>
    <row r="19" spans="1:9" ht="22.5" thickTop="1" thickBot="1" x14ac:dyDescent="0.25">
      <c r="A19" s="55" t="s">
        <v>2348</v>
      </c>
      <c r="B19" s="56">
        <v>37104</v>
      </c>
      <c r="C19" s="57">
        <v>28.83</v>
      </c>
      <c r="D19" s="57">
        <v>28.91</v>
      </c>
      <c r="E19" s="57">
        <v>28.863</v>
      </c>
      <c r="F19" s="57">
        <v>28.91</v>
      </c>
      <c r="G19" s="57" t="s">
        <v>1112</v>
      </c>
      <c r="H19" s="58">
        <v>150000</v>
      </c>
      <c r="I19" s="55" t="s">
        <v>2703</v>
      </c>
    </row>
    <row r="20" spans="1:9" ht="22.5" thickTop="1" thickBot="1" x14ac:dyDescent="0.25">
      <c r="A20" s="55" t="s">
        <v>3293</v>
      </c>
      <c r="B20" s="56">
        <v>37135</v>
      </c>
      <c r="C20" s="57">
        <v>28.8</v>
      </c>
      <c r="D20" s="57">
        <v>28.8</v>
      </c>
      <c r="E20" s="57">
        <v>28.8</v>
      </c>
      <c r="F20" s="57">
        <v>28.8</v>
      </c>
      <c r="G20" s="57" t="s">
        <v>1113</v>
      </c>
      <c r="H20" s="58">
        <v>50000</v>
      </c>
      <c r="I20" s="55" t="s">
        <v>2703</v>
      </c>
    </row>
    <row r="21" spans="1:9" ht="14.25" thickTop="1" thickBot="1" x14ac:dyDescent="0.25">
      <c r="A21" s="273" t="s">
        <v>3607</v>
      </c>
      <c r="B21" s="274"/>
      <c r="C21" s="274"/>
      <c r="D21" s="274"/>
      <c r="E21" s="274"/>
      <c r="F21" s="274"/>
      <c r="G21" s="274"/>
      <c r="H21" s="274"/>
      <c r="I21" s="275"/>
    </row>
    <row r="22" spans="1:9" ht="22.5" thickTop="1" thickBot="1" x14ac:dyDescent="0.25">
      <c r="A22" s="55" t="s">
        <v>2986</v>
      </c>
      <c r="B22" s="55" t="s">
        <v>3593</v>
      </c>
      <c r="C22" s="57">
        <v>0.9</v>
      </c>
      <c r="D22" s="57">
        <v>0.99</v>
      </c>
      <c r="E22" s="57">
        <v>0.93500000000000005</v>
      </c>
      <c r="F22" s="57">
        <v>0.9</v>
      </c>
      <c r="G22" s="57" t="s">
        <v>1114</v>
      </c>
      <c r="H22" s="58">
        <v>975000</v>
      </c>
      <c r="I22" s="55" t="s">
        <v>2703</v>
      </c>
    </row>
    <row r="23" spans="1:9" ht="22.5" thickTop="1" thickBot="1" x14ac:dyDescent="0.25">
      <c r="A23" s="55" t="s">
        <v>1115</v>
      </c>
      <c r="B23" s="55" t="s">
        <v>2957</v>
      </c>
      <c r="C23" s="57">
        <v>1.25</v>
      </c>
      <c r="D23" s="57">
        <v>1.26</v>
      </c>
      <c r="E23" s="57">
        <v>1.2549999999999999</v>
      </c>
      <c r="F23" s="57">
        <v>1.26</v>
      </c>
      <c r="G23" s="57" t="s">
        <v>1116</v>
      </c>
      <c r="H23" s="58">
        <v>300000</v>
      </c>
      <c r="I23" s="55" t="s">
        <v>2703</v>
      </c>
    </row>
    <row r="24" spans="1:9" ht="22.5" thickTop="1" thickBot="1" x14ac:dyDescent="0.25">
      <c r="A24" s="55" t="s">
        <v>2987</v>
      </c>
      <c r="B24" s="55" t="s">
        <v>3610</v>
      </c>
      <c r="C24" s="57">
        <v>1.35</v>
      </c>
      <c r="D24" s="57">
        <v>1.36</v>
      </c>
      <c r="E24" s="57">
        <v>1.3520000000000001</v>
      </c>
      <c r="F24" s="57">
        <v>1.35</v>
      </c>
      <c r="G24" s="57" t="s">
        <v>1117</v>
      </c>
      <c r="H24" s="58">
        <v>5100000</v>
      </c>
      <c r="I24" s="55" t="s">
        <v>2703</v>
      </c>
    </row>
    <row r="25" spans="1:9" ht="22.5" thickTop="1" thickBot="1" x14ac:dyDescent="0.25">
      <c r="A25" s="55" t="s">
        <v>1118</v>
      </c>
      <c r="B25" s="55" t="s">
        <v>3623</v>
      </c>
      <c r="C25" s="57">
        <v>1.29</v>
      </c>
      <c r="D25" s="57">
        <v>1.29</v>
      </c>
      <c r="E25" s="57">
        <v>1.29</v>
      </c>
      <c r="F25" s="57">
        <v>1.29</v>
      </c>
      <c r="G25" s="57" t="s">
        <v>1119</v>
      </c>
      <c r="H25" s="58">
        <v>600000</v>
      </c>
      <c r="I25" s="55" t="s">
        <v>2703</v>
      </c>
    </row>
    <row r="26" spans="1:9" ht="14.25" thickTop="1" thickBot="1" x14ac:dyDescent="0.25">
      <c r="A26" s="273" t="s">
        <v>3631</v>
      </c>
      <c r="B26" s="274"/>
      <c r="C26" s="274"/>
      <c r="D26" s="274"/>
      <c r="E26" s="274"/>
      <c r="F26" s="274"/>
      <c r="G26" s="274"/>
      <c r="H26" s="274"/>
      <c r="I26" s="275"/>
    </row>
    <row r="27" spans="1:9" ht="22.5" thickTop="1" thickBot="1" x14ac:dyDescent="0.25">
      <c r="A27" s="55" t="s">
        <v>3380</v>
      </c>
      <c r="B27" s="55" t="s">
        <v>3256</v>
      </c>
      <c r="C27" s="57">
        <v>149.5</v>
      </c>
      <c r="D27" s="57">
        <v>149.5</v>
      </c>
      <c r="E27" s="57">
        <v>149.5</v>
      </c>
      <c r="F27" s="57">
        <v>149.5</v>
      </c>
      <c r="G27" s="57" t="s">
        <v>1120</v>
      </c>
      <c r="H27" s="58">
        <v>5000</v>
      </c>
      <c r="I27" s="55" t="s">
        <v>3632</v>
      </c>
    </row>
    <row r="28" spans="1:9" ht="22.5" thickTop="1" thickBot="1" x14ac:dyDescent="0.25">
      <c r="A28" s="55" t="s">
        <v>1042</v>
      </c>
      <c r="B28" s="56">
        <v>37073</v>
      </c>
      <c r="C28" s="57">
        <v>141</v>
      </c>
      <c r="D28" s="57">
        <v>142.75</v>
      </c>
      <c r="E28" s="57">
        <v>142</v>
      </c>
      <c r="F28" s="57">
        <v>142.75</v>
      </c>
      <c r="G28" s="57" t="s">
        <v>1121</v>
      </c>
      <c r="H28" s="58">
        <v>35000</v>
      </c>
      <c r="I28" s="55" t="s">
        <v>3632</v>
      </c>
    </row>
    <row r="29" spans="1:9" ht="14.25" thickTop="1" thickBot="1" x14ac:dyDescent="0.25">
      <c r="A29" s="273" t="s">
        <v>1122</v>
      </c>
      <c r="B29" s="274"/>
      <c r="C29" s="274"/>
      <c r="D29" s="274"/>
      <c r="E29" s="274"/>
      <c r="F29" s="274"/>
      <c r="G29" s="274"/>
      <c r="H29" s="274"/>
      <c r="I29" s="275"/>
    </row>
    <row r="30" spans="1:9" ht="22.5" thickTop="1" thickBot="1" x14ac:dyDescent="0.25">
      <c r="A30" s="55" t="s">
        <v>1123</v>
      </c>
      <c r="B30" s="55" t="s">
        <v>2957</v>
      </c>
      <c r="C30" s="57">
        <v>22.75</v>
      </c>
      <c r="D30" s="57">
        <v>22.75</v>
      </c>
      <c r="E30" s="57">
        <v>22.75</v>
      </c>
      <c r="F30" s="57">
        <v>22.75</v>
      </c>
      <c r="G30" s="57" t="s">
        <v>1124</v>
      </c>
      <c r="H30" s="58">
        <v>15000</v>
      </c>
      <c r="I30" s="55" t="s">
        <v>3632</v>
      </c>
    </row>
    <row r="31" spans="1:9" ht="14.25" thickTop="1" thickBot="1" x14ac:dyDescent="0.25">
      <c r="A31" s="273" t="s">
        <v>3251</v>
      </c>
      <c r="B31" s="274"/>
      <c r="C31" s="274"/>
      <c r="D31" s="274"/>
      <c r="E31" s="274"/>
      <c r="F31" s="274"/>
      <c r="G31" s="274"/>
      <c r="H31" s="274"/>
      <c r="I31" s="275"/>
    </row>
    <row r="32" spans="1:9" ht="22.5" thickTop="1" thickBot="1" x14ac:dyDescent="0.25">
      <c r="A32" s="55" t="s">
        <v>1125</v>
      </c>
      <c r="B32" s="55" t="s">
        <v>3593</v>
      </c>
      <c r="C32" s="57">
        <v>-15.75</v>
      </c>
      <c r="D32" s="57">
        <v>-15.5</v>
      </c>
      <c r="E32" s="57">
        <v>-15.625</v>
      </c>
      <c r="F32" s="57">
        <v>-15.5</v>
      </c>
      <c r="G32" s="57" t="s">
        <v>1126</v>
      </c>
      <c r="H32" s="58">
        <v>300000</v>
      </c>
      <c r="I32" s="55" t="s">
        <v>2703</v>
      </c>
    </row>
    <row r="33" spans="1:9" ht="14.25" thickTop="1" thickBot="1" x14ac:dyDescent="0.25">
      <c r="A33" s="273" t="s">
        <v>3825</v>
      </c>
      <c r="B33" s="274"/>
      <c r="C33" s="274"/>
      <c r="D33" s="274"/>
      <c r="E33" s="274"/>
      <c r="F33" s="274"/>
      <c r="G33" s="274"/>
      <c r="H33" s="274"/>
      <c r="I33" s="275"/>
    </row>
    <row r="34" spans="1:9" ht="22.5" thickTop="1" thickBot="1" x14ac:dyDescent="0.25">
      <c r="A34" s="55" t="s">
        <v>3381</v>
      </c>
      <c r="B34" s="55" t="s">
        <v>3379</v>
      </c>
      <c r="C34" s="57">
        <v>4.24</v>
      </c>
      <c r="D34" s="57">
        <v>4.24</v>
      </c>
      <c r="E34" s="57">
        <v>4.24</v>
      </c>
      <c r="F34" s="57">
        <v>4.24</v>
      </c>
      <c r="G34" s="57" t="s">
        <v>1127</v>
      </c>
      <c r="H34" s="58">
        <v>15000</v>
      </c>
      <c r="I34" s="55" t="s">
        <v>3632</v>
      </c>
    </row>
    <row r="35" spans="1:9" ht="14.25" thickTop="1" thickBot="1" x14ac:dyDescent="0.25">
      <c r="A35" s="273" t="s">
        <v>3633</v>
      </c>
      <c r="B35" s="274"/>
      <c r="C35" s="274"/>
      <c r="D35" s="274"/>
      <c r="E35" s="274"/>
      <c r="F35" s="274"/>
      <c r="G35" s="274"/>
      <c r="H35" s="274"/>
      <c r="I35" s="275"/>
    </row>
    <row r="36" spans="1:9" ht="22.5" thickTop="1" thickBot="1" x14ac:dyDescent="0.25">
      <c r="A36" s="55" t="s">
        <v>1128</v>
      </c>
      <c r="B36" s="55" t="s">
        <v>2957</v>
      </c>
      <c r="C36" s="57">
        <v>2</v>
      </c>
      <c r="D36" s="57">
        <v>2</v>
      </c>
      <c r="E36" s="57">
        <v>2</v>
      </c>
      <c r="F36" s="57">
        <v>2</v>
      </c>
      <c r="G36" s="57" t="s">
        <v>1129</v>
      </c>
      <c r="H36" s="58">
        <v>6000</v>
      </c>
      <c r="I36" s="55" t="s">
        <v>3632</v>
      </c>
    </row>
    <row r="37" spans="1:9" ht="22.5" thickTop="1" thickBot="1" x14ac:dyDescent="0.25">
      <c r="A37" s="55" t="s">
        <v>3382</v>
      </c>
      <c r="B37" s="55" t="s">
        <v>3593</v>
      </c>
      <c r="C37" s="57">
        <v>16.5</v>
      </c>
      <c r="D37" s="57">
        <v>16.5</v>
      </c>
      <c r="E37" s="57">
        <v>16.5</v>
      </c>
      <c r="F37" s="57">
        <v>16.5</v>
      </c>
      <c r="G37" s="57" t="s">
        <v>1130</v>
      </c>
      <c r="H37" s="58">
        <v>15000</v>
      </c>
      <c r="I37" s="55" t="s">
        <v>3632</v>
      </c>
    </row>
    <row r="38" spans="1:9" ht="22.5" thickTop="1" thickBot="1" x14ac:dyDescent="0.25">
      <c r="A38" s="55" t="s">
        <v>1043</v>
      </c>
      <c r="B38" s="55" t="s">
        <v>2957</v>
      </c>
      <c r="C38" s="57">
        <v>23.5</v>
      </c>
      <c r="D38" s="57">
        <v>23.5</v>
      </c>
      <c r="E38" s="57">
        <v>23.5</v>
      </c>
      <c r="F38" s="57">
        <v>23.5</v>
      </c>
      <c r="G38" s="57" t="s">
        <v>1131</v>
      </c>
      <c r="H38" s="58">
        <v>15000</v>
      </c>
      <c r="I38" s="55" t="s">
        <v>3632</v>
      </c>
    </row>
    <row r="39" spans="1:9" ht="14.25" thickTop="1" thickBot="1" x14ac:dyDescent="0.25">
      <c r="A39" s="273" t="s">
        <v>3829</v>
      </c>
      <c r="B39" s="274"/>
      <c r="C39" s="274"/>
      <c r="D39" s="274"/>
      <c r="E39" s="274"/>
      <c r="F39" s="274"/>
      <c r="G39" s="274"/>
      <c r="H39" s="274"/>
      <c r="I39" s="275"/>
    </row>
    <row r="40" spans="1:9" ht="22.5" thickTop="1" thickBot="1" x14ac:dyDescent="0.25">
      <c r="A40" s="55" t="s">
        <v>3383</v>
      </c>
      <c r="B40" s="55" t="s">
        <v>3256</v>
      </c>
      <c r="C40" s="57">
        <v>300</v>
      </c>
      <c r="D40" s="57">
        <v>300</v>
      </c>
      <c r="E40" s="57">
        <v>300</v>
      </c>
      <c r="F40" s="57">
        <v>300</v>
      </c>
      <c r="G40" s="57" t="s">
        <v>1132</v>
      </c>
      <c r="H40" s="58">
        <v>5000</v>
      </c>
      <c r="I40" s="55" t="s">
        <v>3632</v>
      </c>
    </row>
    <row r="41" spans="1:9" ht="14.25" thickTop="1" thickBot="1" x14ac:dyDescent="0.25">
      <c r="A41" s="273" t="s">
        <v>1044</v>
      </c>
      <c r="B41" s="274"/>
      <c r="C41" s="274"/>
      <c r="D41" s="274"/>
      <c r="E41" s="274"/>
      <c r="F41" s="274"/>
      <c r="G41" s="274"/>
      <c r="H41" s="274"/>
      <c r="I41" s="275"/>
    </row>
    <row r="42" spans="1:9" ht="22.5" thickTop="1" thickBot="1" x14ac:dyDescent="0.25">
      <c r="A42" s="55" t="s">
        <v>1133</v>
      </c>
      <c r="B42" s="56">
        <v>37073</v>
      </c>
      <c r="C42" s="57">
        <v>7.5</v>
      </c>
      <c r="D42" s="57">
        <v>7.5</v>
      </c>
      <c r="E42" s="57">
        <v>7.5</v>
      </c>
      <c r="F42" s="57">
        <v>7.5</v>
      </c>
      <c r="G42" s="57" t="s">
        <v>1134</v>
      </c>
      <c r="H42" s="58">
        <v>5000</v>
      </c>
      <c r="I42" s="55" t="s">
        <v>3632</v>
      </c>
    </row>
    <row r="43" spans="1:9" ht="22.5" thickTop="1" thickBot="1" x14ac:dyDescent="0.25">
      <c r="A43" s="55" t="s">
        <v>1135</v>
      </c>
      <c r="B43" s="56">
        <v>37135</v>
      </c>
      <c r="C43" s="57">
        <v>7.05</v>
      </c>
      <c r="D43" s="57">
        <v>7.05</v>
      </c>
      <c r="E43" s="57">
        <v>7.05</v>
      </c>
      <c r="F43" s="57">
        <v>7.05</v>
      </c>
      <c r="G43" s="57" t="s">
        <v>1136</v>
      </c>
      <c r="H43" s="58">
        <v>5000</v>
      </c>
      <c r="I43" s="55" t="s">
        <v>3632</v>
      </c>
    </row>
    <row r="44" spans="1:9" ht="22.5" thickTop="1" thickBot="1" x14ac:dyDescent="0.25">
      <c r="A44" s="55" t="s">
        <v>1137</v>
      </c>
      <c r="B44" s="55" t="s">
        <v>3593</v>
      </c>
      <c r="C44" s="57">
        <v>7.15</v>
      </c>
      <c r="D44" s="57">
        <v>7.15</v>
      </c>
      <c r="E44" s="57">
        <v>7.15</v>
      </c>
      <c r="F44" s="57">
        <v>7.15</v>
      </c>
      <c r="G44" s="57" t="s">
        <v>1138</v>
      </c>
      <c r="H44" s="58">
        <v>15000</v>
      </c>
      <c r="I44" s="55" t="s">
        <v>3632</v>
      </c>
    </row>
    <row r="45" spans="1:9" ht="22.5" thickTop="1" thickBot="1" x14ac:dyDescent="0.25">
      <c r="A45" s="55" t="s">
        <v>3252</v>
      </c>
      <c r="B45" s="55" t="s">
        <v>2957</v>
      </c>
      <c r="C45" s="57">
        <v>4.12</v>
      </c>
      <c r="D45" s="57">
        <v>4.12</v>
      </c>
      <c r="E45" s="57">
        <v>4.12</v>
      </c>
      <c r="F45" s="57">
        <v>4.12</v>
      </c>
      <c r="G45" s="57" t="s">
        <v>1139</v>
      </c>
      <c r="H45" s="58">
        <v>15000</v>
      </c>
      <c r="I45" s="55" t="s">
        <v>3632</v>
      </c>
    </row>
    <row r="46" spans="1:9" ht="14.25" thickTop="1" thickBot="1" x14ac:dyDescent="0.25">
      <c r="A46" s="273" t="s">
        <v>3635</v>
      </c>
      <c r="B46" s="274"/>
      <c r="C46" s="274"/>
      <c r="D46" s="274"/>
      <c r="E46" s="274"/>
      <c r="F46" s="274"/>
      <c r="G46" s="274"/>
      <c r="H46" s="274"/>
      <c r="I46" s="275"/>
    </row>
    <row r="47" spans="1:9" ht="22.5" thickTop="1" thickBot="1" x14ac:dyDescent="0.25">
      <c r="A47" s="55" t="s">
        <v>1065</v>
      </c>
      <c r="B47" s="56">
        <v>37073</v>
      </c>
      <c r="C47" s="57">
        <v>31</v>
      </c>
      <c r="D47" s="57">
        <v>31</v>
      </c>
      <c r="E47" s="57">
        <v>31</v>
      </c>
      <c r="F47" s="57">
        <v>31</v>
      </c>
      <c r="G47" s="57" t="s">
        <v>1140</v>
      </c>
      <c r="H47" s="58">
        <v>5000</v>
      </c>
      <c r="I47" s="55" t="s">
        <v>3632</v>
      </c>
    </row>
    <row r="48" spans="1:9" ht="22.5" thickTop="1" thickBot="1" x14ac:dyDescent="0.25">
      <c r="A48" s="55" t="s">
        <v>3253</v>
      </c>
      <c r="B48" s="55" t="s">
        <v>2957</v>
      </c>
      <c r="C48" s="57">
        <v>41.25</v>
      </c>
      <c r="D48" s="57">
        <v>42</v>
      </c>
      <c r="E48" s="57">
        <v>41.75</v>
      </c>
      <c r="F48" s="57">
        <v>41.25</v>
      </c>
      <c r="G48" s="57" t="s">
        <v>1141</v>
      </c>
      <c r="H48" s="58">
        <v>60000</v>
      </c>
      <c r="I48" s="55" t="s">
        <v>3632</v>
      </c>
    </row>
    <row r="49" spans="1:10" ht="14.25" thickTop="1" thickBot="1" x14ac:dyDescent="0.25">
      <c r="A49" s="273" t="s">
        <v>1142</v>
      </c>
      <c r="B49" s="274"/>
      <c r="C49" s="274"/>
      <c r="D49" s="274"/>
      <c r="E49" s="274"/>
      <c r="F49" s="274"/>
      <c r="G49" s="274"/>
      <c r="H49" s="274"/>
      <c r="I49" s="275"/>
    </row>
    <row r="50" spans="1:10" ht="22.5" thickTop="1" thickBot="1" x14ac:dyDescent="0.25">
      <c r="A50" s="55" t="s">
        <v>1143</v>
      </c>
      <c r="B50" s="56">
        <v>37073</v>
      </c>
      <c r="C50" s="57">
        <v>261</v>
      </c>
      <c r="D50" s="57">
        <v>262.5</v>
      </c>
      <c r="E50" s="57">
        <v>261.75</v>
      </c>
      <c r="F50" s="57">
        <v>261.25</v>
      </c>
      <c r="G50" s="57" t="s">
        <v>1144</v>
      </c>
      <c r="H50" s="58">
        <v>35000</v>
      </c>
      <c r="I50" s="55" t="s">
        <v>3632</v>
      </c>
    </row>
    <row r="51" spans="1:10" ht="22.5" thickTop="1" thickBot="1" x14ac:dyDescent="0.25">
      <c r="A51" s="55" t="s">
        <v>1145</v>
      </c>
      <c r="B51" s="56">
        <v>37104</v>
      </c>
      <c r="C51" s="57">
        <v>260</v>
      </c>
      <c r="D51" s="57">
        <v>260</v>
      </c>
      <c r="E51" s="57">
        <v>260</v>
      </c>
      <c r="F51" s="57">
        <v>260</v>
      </c>
      <c r="G51" s="57" t="s">
        <v>1146</v>
      </c>
      <c r="H51" s="58">
        <v>3000</v>
      </c>
      <c r="I51" s="55" t="s">
        <v>3632</v>
      </c>
    </row>
    <row r="52" spans="1:10" ht="14.25" thickTop="1" thickBot="1" x14ac:dyDescent="0.25">
      <c r="A52" s="273" t="s">
        <v>1147</v>
      </c>
      <c r="B52" s="274"/>
      <c r="C52" s="274"/>
      <c r="D52" s="274"/>
      <c r="E52" s="274"/>
      <c r="F52" s="274"/>
      <c r="G52" s="274"/>
      <c r="H52" s="274"/>
      <c r="I52" s="275"/>
    </row>
    <row r="53" spans="1:10" ht="22.5" thickTop="1" thickBot="1" x14ac:dyDescent="0.25">
      <c r="A53" s="55" t="s">
        <v>1148</v>
      </c>
      <c r="B53" s="56">
        <v>37073</v>
      </c>
      <c r="C53" s="57">
        <v>1.5</v>
      </c>
      <c r="D53" s="57">
        <v>1.5</v>
      </c>
      <c r="E53" s="57">
        <v>1.5</v>
      </c>
      <c r="F53" s="57">
        <v>1.5</v>
      </c>
      <c r="G53" s="57" t="s">
        <v>1149</v>
      </c>
      <c r="H53" s="58">
        <v>5000</v>
      </c>
      <c r="I53" s="55" t="s">
        <v>3632</v>
      </c>
    </row>
    <row r="54" spans="1:10" ht="22.5" thickTop="1" thickBot="1" x14ac:dyDescent="0.25">
      <c r="A54" s="55" t="s">
        <v>1150</v>
      </c>
      <c r="B54" s="56">
        <v>37135</v>
      </c>
      <c r="C54" s="57">
        <v>1.75</v>
      </c>
      <c r="D54" s="57">
        <v>1.8</v>
      </c>
      <c r="E54" s="57">
        <v>1.7829999999999999</v>
      </c>
      <c r="F54" s="57">
        <v>1.8</v>
      </c>
      <c r="G54" s="57" t="s">
        <v>1151</v>
      </c>
      <c r="H54" s="58">
        <v>15000</v>
      </c>
      <c r="I54" s="55" t="s">
        <v>3632</v>
      </c>
    </row>
    <row r="55" spans="1:10" ht="13.5" thickTop="1" x14ac:dyDescent="0.2">
      <c r="J55" s="116"/>
    </row>
    <row r="56" spans="1:10" x14ac:dyDescent="0.2">
      <c r="A56" s="65" t="s">
        <v>3102</v>
      </c>
    </row>
    <row r="57" spans="1:10" x14ac:dyDescent="0.2">
      <c r="A57" s="65" t="s">
        <v>3103</v>
      </c>
    </row>
  </sheetData>
  <mergeCells count="20">
    <mergeCell ref="A35:I35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52:I52"/>
    <mergeCell ref="A21:I21"/>
    <mergeCell ref="A26:I26"/>
    <mergeCell ref="A29:I29"/>
    <mergeCell ref="A31:I31"/>
    <mergeCell ref="A39:I39"/>
    <mergeCell ref="A41:I41"/>
    <mergeCell ref="A46:I46"/>
    <mergeCell ref="A49:I49"/>
    <mergeCell ref="A33:I33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H1" sqref="H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2902</v>
      </c>
      <c r="B1" s="2"/>
      <c r="F1" s="3"/>
      <c r="G1" s="4" t="s">
        <v>2679</v>
      </c>
      <c r="H1" s="1">
        <f>SUM(H11:H10000)</f>
        <v>4120400</v>
      </c>
    </row>
    <row r="2" spans="1:9" ht="15.75" x14ac:dyDescent="0.25">
      <c r="A2" s="16" t="s">
        <v>2680</v>
      </c>
      <c r="B2" s="2"/>
      <c r="F2" s="3"/>
      <c r="G2" s="59"/>
      <c r="H2" s="61"/>
    </row>
    <row r="3" spans="1:9" x14ac:dyDescent="0.2">
      <c r="A3" s="96">
        <f>'E-Mail'!$B$2</f>
        <v>37046</v>
      </c>
      <c r="B3" s="2"/>
      <c r="F3" s="3"/>
      <c r="G3" s="59"/>
      <c r="H3" s="61"/>
    </row>
    <row r="5" spans="1:9" s="51" customFormat="1" ht="9.75" customHeight="1" x14ac:dyDescent="0.2">
      <c r="A5" s="52" t="s">
        <v>3104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2901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1101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</row>
    <row r="10" spans="1:9" s="51" customFormat="1" ht="25.5" customHeight="1" thickBot="1" x14ac:dyDescent="0.25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</row>
    <row r="11" spans="1:9" s="51" customFormat="1" ht="10.5" customHeight="1" thickTop="1" thickBot="1" x14ac:dyDescent="0.25">
      <c r="A11" s="273" t="s">
        <v>2958</v>
      </c>
      <c r="B11" s="274"/>
      <c r="C11" s="274"/>
      <c r="D11" s="274"/>
      <c r="E11" s="274"/>
      <c r="F11" s="274"/>
      <c r="G11" s="274"/>
      <c r="H11" s="274"/>
      <c r="I11" s="275"/>
    </row>
    <row r="12" spans="1:9" s="51" customFormat="1" ht="22.5" thickTop="1" thickBot="1" x14ac:dyDescent="0.25">
      <c r="A12" s="55" t="s">
        <v>1152</v>
      </c>
      <c r="B12" s="55" t="s">
        <v>3385</v>
      </c>
      <c r="C12" s="57">
        <v>29.75</v>
      </c>
      <c r="D12" s="57">
        <v>29.75</v>
      </c>
      <c r="E12" s="57">
        <v>29.75</v>
      </c>
      <c r="F12" s="57">
        <v>29.75</v>
      </c>
      <c r="G12" s="57" t="s">
        <v>1153</v>
      </c>
      <c r="H12" s="58">
        <v>3200</v>
      </c>
      <c r="I12" s="55" t="s">
        <v>2675</v>
      </c>
    </row>
    <row r="13" spans="1:9" s="51" customFormat="1" ht="22.5" thickTop="1" thickBot="1" x14ac:dyDescent="0.25">
      <c r="A13" s="55" t="s">
        <v>1154</v>
      </c>
      <c r="B13" s="55" t="s">
        <v>3622</v>
      </c>
      <c r="C13" s="57">
        <v>33.75</v>
      </c>
      <c r="D13" s="57">
        <v>34.25</v>
      </c>
      <c r="E13" s="57">
        <v>34.161000000000001</v>
      </c>
      <c r="F13" s="57">
        <v>33.75</v>
      </c>
      <c r="G13" s="57" t="s">
        <v>1155</v>
      </c>
      <c r="H13" s="58">
        <v>56000</v>
      </c>
      <c r="I13" s="55" t="s">
        <v>2675</v>
      </c>
    </row>
    <row r="14" spans="1:9" s="51" customFormat="1" ht="22.5" thickTop="1" thickBot="1" x14ac:dyDescent="0.25">
      <c r="A14" s="55" t="s">
        <v>1156</v>
      </c>
      <c r="B14" s="55" t="s">
        <v>2674</v>
      </c>
      <c r="C14" s="57">
        <v>40</v>
      </c>
      <c r="D14" s="57">
        <v>41.25</v>
      </c>
      <c r="E14" s="57">
        <v>40.625</v>
      </c>
      <c r="F14" s="57">
        <v>41.25</v>
      </c>
      <c r="G14" s="57" t="s">
        <v>1157</v>
      </c>
      <c r="H14" s="58">
        <v>1600</v>
      </c>
      <c r="I14" s="55" t="s">
        <v>2675</v>
      </c>
    </row>
    <row r="15" spans="1:9" s="51" customFormat="1" ht="22.5" thickTop="1" thickBot="1" x14ac:dyDescent="0.25">
      <c r="A15" s="55" t="s">
        <v>3384</v>
      </c>
      <c r="B15" s="55" t="s">
        <v>3385</v>
      </c>
      <c r="C15" s="57">
        <v>40</v>
      </c>
      <c r="D15" s="57">
        <v>41.5</v>
      </c>
      <c r="E15" s="57">
        <v>40.688000000000002</v>
      </c>
      <c r="F15" s="57">
        <v>41.5</v>
      </c>
      <c r="G15" s="57" t="s">
        <v>1158</v>
      </c>
      <c r="H15" s="58">
        <v>12800</v>
      </c>
      <c r="I15" s="55" t="s">
        <v>2675</v>
      </c>
    </row>
    <row r="16" spans="1:9" s="51" customFormat="1" ht="22.5" thickTop="1" thickBot="1" x14ac:dyDescent="0.25">
      <c r="A16" s="55" t="s">
        <v>1159</v>
      </c>
      <c r="B16" s="55" t="s">
        <v>3622</v>
      </c>
      <c r="C16" s="57">
        <v>45.75</v>
      </c>
      <c r="D16" s="57">
        <v>46</v>
      </c>
      <c r="E16" s="57">
        <v>45.875</v>
      </c>
      <c r="F16" s="57">
        <v>45.75</v>
      </c>
      <c r="G16" s="57" t="s">
        <v>1160</v>
      </c>
      <c r="H16" s="58">
        <v>8000</v>
      </c>
      <c r="I16" s="55" t="s">
        <v>2675</v>
      </c>
    </row>
    <row r="17" spans="1:9" s="51" customFormat="1" ht="22.5" thickTop="1" thickBot="1" x14ac:dyDescent="0.25">
      <c r="A17" s="55" t="s">
        <v>1161</v>
      </c>
      <c r="B17" s="56">
        <v>37135</v>
      </c>
      <c r="C17" s="57">
        <v>54.5</v>
      </c>
      <c r="D17" s="57">
        <v>54.75</v>
      </c>
      <c r="E17" s="57">
        <v>54.625</v>
      </c>
      <c r="F17" s="57">
        <v>54.5</v>
      </c>
      <c r="G17" s="57" t="s">
        <v>1162</v>
      </c>
      <c r="H17" s="58">
        <v>60800</v>
      </c>
      <c r="I17" s="55" t="s">
        <v>2675</v>
      </c>
    </row>
    <row r="18" spans="1:9" s="51" customFormat="1" ht="14.25" thickTop="1" thickBot="1" x14ac:dyDescent="0.25">
      <c r="A18" s="273" t="s">
        <v>3611</v>
      </c>
      <c r="B18" s="274"/>
      <c r="C18" s="274"/>
      <c r="D18" s="274"/>
      <c r="E18" s="274"/>
      <c r="F18" s="274"/>
      <c r="G18" s="274"/>
      <c r="H18" s="274"/>
      <c r="I18" s="275"/>
    </row>
    <row r="19" spans="1:9" s="51" customFormat="1" ht="33" thickTop="1" thickBot="1" x14ac:dyDescent="0.25">
      <c r="A19" s="55" t="s">
        <v>1163</v>
      </c>
      <c r="B19" s="55" t="s">
        <v>3665</v>
      </c>
      <c r="C19" s="57">
        <v>60</v>
      </c>
      <c r="D19" s="57">
        <v>60</v>
      </c>
      <c r="E19" s="57">
        <v>60</v>
      </c>
      <c r="F19" s="57">
        <v>60</v>
      </c>
      <c r="G19" s="57" t="s">
        <v>1164</v>
      </c>
      <c r="H19" s="57">
        <v>200</v>
      </c>
      <c r="I19" s="55" t="s">
        <v>2675</v>
      </c>
    </row>
    <row r="20" spans="1:9" s="51" customFormat="1" ht="33" thickTop="1" thickBot="1" x14ac:dyDescent="0.25">
      <c r="A20" s="55" t="s">
        <v>3664</v>
      </c>
      <c r="B20" s="55" t="s">
        <v>3665</v>
      </c>
      <c r="C20" s="57">
        <v>55</v>
      </c>
      <c r="D20" s="57">
        <v>55</v>
      </c>
      <c r="E20" s="57">
        <v>55</v>
      </c>
      <c r="F20" s="57">
        <v>55</v>
      </c>
      <c r="G20" s="57" t="s">
        <v>1165</v>
      </c>
      <c r="H20" s="57">
        <v>200</v>
      </c>
      <c r="I20" s="55" t="s">
        <v>2675</v>
      </c>
    </row>
    <row r="21" spans="1:9" s="51" customFormat="1" ht="33" thickTop="1" thickBot="1" x14ac:dyDescent="0.25">
      <c r="A21" s="55" t="s">
        <v>1166</v>
      </c>
      <c r="B21" s="55" t="s">
        <v>1167</v>
      </c>
      <c r="C21" s="57">
        <v>85</v>
      </c>
      <c r="D21" s="57">
        <v>85</v>
      </c>
      <c r="E21" s="57">
        <v>85</v>
      </c>
      <c r="F21" s="57">
        <v>85</v>
      </c>
      <c r="G21" s="57" t="s">
        <v>1168</v>
      </c>
      <c r="H21" s="58">
        <v>6200</v>
      </c>
      <c r="I21" s="55" t="s">
        <v>2675</v>
      </c>
    </row>
    <row r="22" spans="1:9" s="51" customFormat="1" ht="22.5" thickTop="1" thickBot="1" x14ac:dyDescent="0.25">
      <c r="A22" s="55" t="s">
        <v>1169</v>
      </c>
      <c r="B22" s="55" t="s">
        <v>3610</v>
      </c>
      <c r="C22" s="57">
        <v>24.6</v>
      </c>
      <c r="D22" s="57">
        <v>24.6</v>
      </c>
      <c r="E22" s="57">
        <v>24.6</v>
      </c>
      <c r="F22" s="57">
        <v>24.6</v>
      </c>
      <c r="G22" s="57" t="s">
        <v>1105</v>
      </c>
      <c r="H22" s="58">
        <v>234000</v>
      </c>
      <c r="I22" s="55" t="s">
        <v>2675</v>
      </c>
    </row>
    <row r="23" spans="1:9" s="51" customFormat="1" ht="33" thickTop="1" thickBot="1" x14ac:dyDescent="0.25">
      <c r="A23" s="55" t="s">
        <v>3254</v>
      </c>
      <c r="B23" s="55" t="s">
        <v>3665</v>
      </c>
      <c r="C23" s="57">
        <v>21</v>
      </c>
      <c r="D23" s="57">
        <v>25</v>
      </c>
      <c r="E23" s="57">
        <v>23</v>
      </c>
      <c r="F23" s="57">
        <v>21</v>
      </c>
      <c r="G23" s="57" t="s">
        <v>1165</v>
      </c>
      <c r="H23" s="57">
        <v>400</v>
      </c>
      <c r="I23" s="55" t="s">
        <v>2675</v>
      </c>
    </row>
    <row r="24" spans="1:9" s="51" customFormat="1" ht="33" thickTop="1" thickBot="1" x14ac:dyDescent="0.25">
      <c r="A24" s="55" t="s">
        <v>1045</v>
      </c>
      <c r="B24" s="55" t="s">
        <v>3665</v>
      </c>
      <c r="C24" s="57">
        <v>28</v>
      </c>
      <c r="D24" s="57">
        <v>40</v>
      </c>
      <c r="E24" s="57">
        <v>31.625</v>
      </c>
      <c r="F24" s="57">
        <v>28</v>
      </c>
      <c r="G24" s="57" t="s">
        <v>1170</v>
      </c>
      <c r="H24" s="58">
        <v>1600</v>
      </c>
      <c r="I24" s="55" t="s">
        <v>2675</v>
      </c>
    </row>
    <row r="25" spans="1:9" s="51" customFormat="1" ht="33" thickTop="1" thickBot="1" x14ac:dyDescent="0.25">
      <c r="A25" s="55" t="s">
        <v>1171</v>
      </c>
      <c r="B25" s="55" t="s">
        <v>1167</v>
      </c>
      <c r="C25" s="57">
        <v>70</v>
      </c>
      <c r="D25" s="57">
        <v>70</v>
      </c>
      <c r="E25" s="57">
        <v>70</v>
      </c>
      <c r="F25" s="57">
        <v>70</v>
      </c>
      <c r="G25" s="57" t="s">
        <v>1172</v>
      </c>
      <c r="H25" s="58">
        <v>6200</v>
      </c>
      <c r="I25" s="55" t="s">
        <v>2675</v>
      </c>
    </row>
    <row r="26" spans="1:9" s="51" customFormat="1" ht="14.25" thickTop="1" thickBot="1" x14ac:dyDescent="0.25">
      <c r="A26" s="273" t="s">
        <v>2672</v>
      </c>
      <c r="B26" s="274"/>
      <c r="C26" s="274"/>
      <c r="D26" s="274"/>
      <c r="E26" s="274"/>
      <c r="F26" s="274"/>
      <c r="G26" s="274"/>
      <c r="H26" s="274"/>
      <c r="I26" s="275"/>
    </row>
    <row r="27" spans="1:9" s="51" customFormat="1" ht="22.5" thickTop="1" thickBot="1" x14ac:dyDescent="0.25">
      <c r="A27" s="55" t="s">
        <v>3386</v>
      </c>
      <c r="B27" s="55" t="s">
        <v>3387</v>
      </c>
      <c r="C27" s="57">
        <v>55</v>
      </c>
      <c r="D27" s="57">
        <v>55</v>
      </c>
      <c r="E27" s="57">
        <v>55</v>
      </c>
      <c r="F27" s="57">
        <v>55</v>
      </c>
      <c r="G27" s="57" t="s">
        <v>1173</v>
      </c>
      <c r="H27" s="58">
        <v>8000</v>
      </c>
      <c r="I27" s="55" t="s">
        <v>2675</v>
      </c>
    </row>
    <row r="28" spans="1:9" s="51" customFormat="1" ht="22.5" thickTop="1" thickBot="1" x14ac:dyDescent="0.25">
      <c r="A28" s="55" t="s">
        <v>2673</v>
      </c>
      <c r="B28" s="55" t="s">
        <v>2674</v>
      </c>
      <c r="C28" s="57">
        <v>20</v>
      </c>
      <c r="D28" s="57">
        <v>23</v>
      </c>
      <c r="E28" s="57">
        <v>21.626999999999999</v>
      </c>
      <c r="F28" s="57">
        <v>23</v>
      </c>
      <c r="G28" s="57" t="s">
        <v>1174</v>
      </c>
      <c r="H28" s="58">
        <v>67200</v>
      </c>
      <c r="I28" s="55" t="s">
        <v>2675</v>
      </c>
    </row>
    <row r="29" spans="1:9" s="51" customFormat="1" ht="22.5" thickTop="1" thickBot="1" x14ac:dyDescent="0.25">
      <c r="A29" s="55" t="s">
        <v>3388</v>
      </c>
      <c r="B29" s="55" t="s">
        <v>3385</v>
      </c>
      <c r="C29" s="57">
        <v>22.5</v>
      </c>
      <c r="D29" s="57">
        <v>23.5</v>
      </c>
      <c r="E29" s="57">
        <v>22.934999999999999</v>
      </c>
      <c r="F29" s="57">
        <v>22.5</v>
      </c>
      <c r="G29" s="57" t="s">
        <v>1175</v>
      </c>
      <c r="H29" s="58">
        <v>105600</v>
      </c>
      <c r="I29" s="55" t="s">
        <v>2675</v>
      </c>
    </row>
    <row r="30" spans="1:9" s="51" customFormat="1" ht="22.5" thickTop="1" thickBot="1" x14ac:dyDescent="0.25">
      <c r="A30" s="55" t="s">
        <v>1064</v>
      </c>
      <c r="B30" s="55" t="s">
        <v>3622</v>
      </c>
      <c r="C30" s="57">
        <v>34</v>
      </c>
      <c r="D30" s="57">
        <v>37.6</v>
      </c>
      <c r="E30" s="57">
        <v>36.045999999999999</v>
      </c>
      <c r="F30" s="57">
        <v>35.5</v>
      </c>
      <c r="G30" s="57" t="s">
        <v>1176</v>
      </c>
      <c r="H30" s="58">
        <v>196000</v>
      </c>
      <c r="I30" s="55" t="s">
        <v>2675</v>
      </c>
    </row>
    <row r="31" spans="1:9" s="51" customFormat="1" ht="22.5" thickTop="1" thickBot="1" x14ac:dyDescent="0.25">
      <c r="A31" s="55" t="s">
        <v>3255</v>
      </c>
      <c r="B31" s="55" t="s">
        <v>3256</v>
      </c>
      <c r="C31" s="57">
        <v>42</v>
      </c>
      <c r="D31" s="57">
        <v>44</v>
      </c>
      <c r="E31" s="57">
        <v>43</v>
      </c>
      <c r="F31" s="57">
        <v>42</v>
      </c>
      <c r="G31" s="57" t="s">
        <v>1177</v>
      </c>
      <c r="H31" s="58">
        <v>28800</v>
      </c>
      <c r="I31" s="55" t="s">
        <v>2675</v>
      </c>
    </row>
    <row r="32" spans="1:9" s="51" customFormat="1" ht="22.5" thickTop="1" thickBot="1" x14ac:dyDescent="0.25">
      <c r="A32" s="55" t="s">
        <v>1178</v>
      </c>
      <c r="B32" s="56">
        <v>37073</v>
      </c>
      <c r="C32" s="57">
        <v>87</v>
      </c>
      <c r="D32" s="57">
        <v>89</v>
      </c>
      <c r="E32" s="57">
        <v>87.8</v>
      </c>
      <c r="F32" s="57">
        <v>87</v>
      </c>
      <c r="G32" s="57" t="s">
        <v>1179</v>
      </c>
      <c r="H32" s="58">
        <v>84000</v>
      </c>
      <c r="I32" s="55" t="s">
        <v>2675</v>
      </c>
    </row>
    <row r="33" spans="1:9" s="51" customFormat="1" ht="22.5" thickTop="1" thickBot="1" x14ac:dyDescent="0.25">
      <c r="A33" s="55" t="s">
        <v>1180</v>
      </c>
      <c r="B33" s="56">
        <v>37104</v>
      </c>
      <c r="C33" s="57">
        <v>77</v>
      </c>
      <c r="D33" s="57">
        <v>77</v>
      </c>
      <c r="E33" s="57">
        <v>77</v>
      </c>
      <c r="F33" s="57">
        <v>77</v>
      </c>
      <c r="G33" s="57" t="s">
        <v>1181</v>
      </c>
      <c r="H33" s="58">
        <v>18400</v>
      </c>
      <c r="I33" s="55" t="s">
        <v>2675</v>
      </c>
    </row>
    <row r="34" spans="1:9" s="51" customFormat="1" ht="22.5" thickTop="1" thickBot="1" x14ac:dyDescent="0.25">
      <c r="A34" s="55" t="s">
        <v>3587</v>
      </c>
      <c r="B34" s="55" t="s">
        <v>2676</v>
      </c>
      <c r="C34" s="57">
        <v>82.5</v>
      </c>
      <c r="D34" s="57">
        <v>82.5</v>
      </c>
      <c r="E34" s="57">
        <v>82.5</v>
      </c>
      <c r="F34" s="57">
        <v>82.5</v>
      </c>
      <c r="G34" s="57" t="s">
        <v>1182</v>
      </c>
      <c r="H34" s="58">
        <v>35200</v>
      </c>
      <c r="I34" s="55" t="s">
        <v>2675</v>
      </c>
    </row>
    <row r="35" spans="1:9" s="51" customFormat="1" ht="22.5" thickTop="1" thickBot="1" x14ac:dyDescent="0.25">
      <c r="A35" s="55" t="s">
        <v>3588</v>
      </c>
      <c r="B35" s="56">
        <v>37135</v>
      </c>
      <c r="C35" s="57">
        <v>36.75</v>
      </c>
      <c r="D35" s="57">
        <v>37.25</v>
      </c>
      <c r="E35" s="57">
        <v>37.027999999999999</v>
      </c>
      <c r="F35" s="57">
        <v>37</v>
      </c>
      <c r="G35" s="57" t="s">
        <v>1183</v>
      </c>
      <c r="H35" s="58">
        <v>668800</v>
      </c>
      <c r="I35" s="55" t="s">
        <v>2675</v>
      </c>
    </row>
    <row r="36" spans="1:9" s="51" customFormat="1" ht="22.5" thickTop="1" thickBot="1" x14ac:dyDescent="0.25">
      <c r="A36" s="55" t="s">
        <v>1046</v>
      </c>
      <c r="B36" s="55" t="s">
        <v>2957</v>
      </c>
      <c r="C36" s="57">
        <v>35</v>
      </c>
      <c r="D36" s="57">
        <v>35</v>
      </c>
      <c r="E36" s="57">
        <v>35</v>
      </c>
      <c r="F36" s="57">
        <v>35</v>
      </c>
      <c r="G36" s="57" t="s">
        <v>1111</v>
      </c>
      <c r="H36" s="58">
        <v>102400</v>
      </c>
      <c r="I36" s="55" t="s">
        <v>2675</v>
      </c>
    </row>
    <row r="37" spans="1:9" s="51" customFormat="1" ht="22.5" thickTop="1" thickBot="1" x14ac:dyDescent="0.25">
      <c r="A37" s="55" t="s">
        <v>1060</v>
      </c>
      <c r="B37" s="55" t="s">
        <v>3826</v>
      </c>
      <c r="C37" s="57">
        <v>38</v>
      </c>
      <c r="D37" s="57">
        <v>38.5</v>
      </c>
      <c r="E37" s="57">
        <v>38.188000000000002</v>
      </c>
      <c r="F37" s="57">
        <v>38.5</v>
      </c>
      <c r="G37" s="57" t="s">
        <v>1184</v>
      </c>
      <c r="H37" s="58">
        <v>134400</v>
      </c>
      <c r="I37" s="55" t="s">
        <v>2675</v>
      </c>
    </row>
    <row r="38" spans="1:9" s="51" customFormat="1" ht="22.5" thickTop="1" thickBot="1" x14ac:dyDescent="0.25">
      <c r="A38" s="55" t="s">
        <v>1185</v>
      </c>
      <c r="B38" s="56">
        <v>37013</v>
      </c>
      <c r="C38" s="57">
        <v>40.25</v>
      </c>
      <c r="D38" s="57">
        <v>40.5</v>
      </c>
      <c r="E38" s="57">
        <v>40.375</v>
      </c>
      <c r="F38" s="57">
        <v>40.25</v>
      </c>
      <c r="G38" s="57" t="s">
        <v>1186</v>
      </c>
      <c r="H38" s="58">
        <v>35200</v>
      </c>
      <c r="I38" s="55" t="s">
        <v>2675</v>
      </c>
    </row>
    <row r="39" spans="1:9" s="51" customFormat="1" ht="22.5" thickTop="1" thickBot="1" x14ac:dyDescent="0.25">
      <c r="A39" s="55" t="s">
        <v>3257</v>
      </c>
      <c r="B39" s="56">
        <v>37044</v>
      </c>
      <c r="C39" s="57">
        <v>50.25</v>
      </c>
      <c r="D39" s="57">
        <v>50.75</v>
      </c>
      <c r="E39" s="57">
        <v>50.417000000000002</v>
      </c>
      <c r="F39" s="57">
        <v>50.75</v>
      </c>
      <c r="G39" s="57" t="s">
        <v>1187</v>
      </c>
      <c r="H39" s="58">
        <v>48000</v>
      </c>
      <c r="I39" s="55" t="s">
        <v>2675</v>
      </c>
    </row>
    <row r="40" spans="1:9" s="51" customFormat="1" ht="22.5" thickTop="1" thickBot="1" x14ac:dyDescent="0.25">
      <c r="A40" s="55" t="s">
        <v>3389</v>
      </c>
      <c r="B40" s="55" t="s">
        <v>1047</v>
      </c>
      <c r="C40" s="57">
        <v>70.5</v>
      </c>
      <c r="D40" s="57">
        <v>71.75</v>
      </c>
      <c r="E40" s="57">
        <v>71.125</v>
      </c>
      <c r="F40" s="57">
        <v>70.75</v>
      </c>
      <c r="G40" s="57" t="s">
        <v>1188</v>
      </c>
      <c r="H40" s="58">
        <v>211200</v>
      </c>
      <c r="I40" s="55" t="s">
        <v>2675</v>
      </c>
    </row>
    <row r="41" spans="1:9" s="51" customFormat="1" ht="22.5" thickTop="1" thickBot="1" x14ac:dyDescent="0.25">
      <c r="A41" s="55" t="s">
        <v>1189</v>
      </c>
      <c r="B41" s="55" t="s">
        <v>1190</v>
      </c>
      <c r="C41" s="57">
        <v>61</v>
      </c>
      <c r="D41" s="57">
        <v>61.5</v>
      </c>
      <c r="E41" s="57">
        <v>61.25</v>
      </c>
      <c r="F41" s="57">
        <v>61</v>
      </c>
      <c r="G41" s="57" t="s">
        <v>1191</v>
      </c>
      <c r="H41" s="58">
        <v>68800</v>
      </c>
      <c r="I41" s="55" t="s">
        <v>2675</v>
      </c>
    </row>
    <row r="42" spans="1:9" s="51" customFormat="1" ht="22.5" thickTop="1" thickBot="1" x14ac:dyDescent="0.25">
      <c r="A42" s="55" t="s">
        <v>3600</v>
      </c>
      <c r="B42" s="55" t="s">
        <v>2674</v>
      </c>
      <c r="C42" s="57">
        <v>22</v>
      </c>
      <c r="D42" s="57">
        <v>22.5</v>
      </c>
      <c r="E42" s="57">
        <v>22.25</v>
      </c>
      <c r="F42" s="57">
        <v>22.5</v>
      </c>
      <c r="G42" s="57" t="s">
        <v>1192</v>
      </c>
      <c r="H42" s="58">
        <v>4800</v>
      </c>
      <c r="I42" s="55" t="s">
        <v>2675</v>
      </c>
    </row>
    <row r="43" spans="1:9" s="51" customFormat="1" ht="22.5" thickTop="1" thickBot="1" x14ac:dyDescent="0.25">
      <c r="A43" s="55" t="s">
        <v>1193</v>
      </c>
      <c r="B43" s="55" t="s">
        <v>3385</v>
      </c>
      <c r="C43" s="57">
        <v>23.25</v>
      </c>
      <c r="D43" s="57">
        <v>23.25</v>
      </c>
      <c r="E43" s="57">
        <v>23.25</v>
      </c>
      <c r="F43" s="57">
        <v>23.25</v>
      </c>
      <c r="G43" s="57" t="s">
        <v>1194</v>
      </c>
      <c r="H43" s="58">
        <v>4800</v>
      </c>
      <c r="I43" s="55" t="s">
        <v>2675</v>
      </c>
    </row>
    <row r="44" spans="1:9" s="51" customFormat="1" ht="22.5" thickTop="1" thickBot="1" x14ac:dyDescent="0.25">
      <c r="A44" s="55" t="s">
        <v>1195</v>
      </c>
      <c r="B44" s="55" t="s">
        <v>3622</v>
      </c>
      <c r="C44" s="57">
        <v>34.5</v>
      </c>
      <c r="D44" s="57">
        <v>34.5</v>
      </c>
      <c r="E44" s="57">
        <v>34.5</v>
      </c>
      <c r="F44" s="57">
        <v>34.5</v>
      </c>
      <c r="G44" s="57" t="s">
        <v>1196</v>
      </c>
      <c r="H44" s="58">
        <v>4000</v>
      </c>
      <c r="I44" s="55" t="s">
        <v>2675</v>
      </c>
    </row>
    <row r="45" spans="1:9" s="51" customFormat="1" ht="22.5" thickTop="1" thickBot="1" x14ac:dyDescent="0.25">
      <c r="A45" s="55" t="s">
        <v>1197</v>
      </c>
      <c r="B45" s="55" t="s">
        <v>3826</v>
      </c>
      <c r="C45" s="57">
        <v>37</v>
      </c>
      <c r="D45" s="57">
        <v>37.25</v>
      </c>
      <c r="E45" s="57">
        <v>37.082999999999998</v>
      </c>
      <c r="F45" s="57">
        <v>37.25</v>
      </c>
      <c r="G45" s="57" t="s">
        <v>1184</v>
      </c>
      <c r="H45" s="58">
        <v>100800</v>
      </c>
      <c r="I45" s="55" t="s">
        <v>2675</v>
      </c>
    </row>
    <row r="46" spans="1:9" s="51" customFormat="1" ht="22.5" thickTop="1" thickBot="1" x14ac:dyDescent="0.25">
      <c r="A46" s="55" t="s">
        <v>2959</v>
      </c>
      <c r="B46" s="55" t="s">
        <v>2674</v>
      </c>
      <c r="C46" s="57">
        <v>30.25</v>
      </c>
      <c r="D46" s="57">
        <v>32.25</v>
      </c>
      <c r="E46" s="57">
        <v>31.033999999999999</v>
      </c>
      <c r="F46" s="57">
        <v>32.25</v>
      </c>
      <c r="G46" s="57" t="s">
        <v>1173</v>
      </c>
      <c r="H46" s="58">
        <v>36800</v>
      </c>
      <c r="I46" s="55" t="s">
        <v>2675</v>
      </c>
    </row>
    <row r="47" spans="1:9" s="51" customFormat="1" ht="22.5" thickTop="1" thickBot="1" x14ac:dyDescent="0.25">
      <c r="A47" s="55" t="s">
        <v>3390</v>
      </c>
      <c r="B47" s="55" t="s">
        <v>3385</v>
      </c>
      <c r="C47" s="57">
        <v>34</v>
      </c>
      <c r="D47" s="57">
        <v>35</v>
      </c>
      <c r="E47" s="57">
        <v>34.457999999999998</v>
      </c>
      <c r="F47" s="57">
        <v>34</v>
      </c>
      <c r="G47" s="57" t="s">
        <v>1198</v>
      </c>
      <c r="H47" s="58">
        <v>14400</v>
      </c>
      <c r="I47" s="55" t="s">
        <v>2675</v>
      </c>
    </row>
    <row r="48" spans="1:9" s="51" customFormat="1" ht="22.5" thickTop="1" thickBot="1" x14ac:dyDescent="0.25">
      <c r="A48" s="55" t="s">
        <v>1199</v>
      </c>
      <c r="B48" s="55" t="s">
        <v>3622</v>
      </c>
      <c r="C48" s="57">
        <v>46</v>
      </c>
      <c r="D48" s="57">
        <v>49</v>
      </c>
      <c r="E48" s="57">
        <v>47.4</v>
      </c>
      <c r="F48" s="57">
        <v>46.5</v>
      </c>
      <c r="G48" s="57" t="s">
        <v>1200</v>
      </c>
      <c r="H48" s="58">
        <v>36000</v>
      </c>
      <c r="I48" s="55" t="s">
        <v>2675</v>
      </c>
    </row>
    <row r="49" spans="1:9" s="51" customFormat="1" ht="22.5" thickTop="1" thickBot="1" x14ac:dyDescent="0.25">
      <c r="A49" s="55" t="s">
        <v>1201</v>
      </c>
      <c r="B49" s="55" t="s">
        <v>2957</v>
      </c>
      <c r="C49" s="57">
        <v>37</v>
      </c>
      <c r="D49" s="57">
        <v>37</v>
      </c>
      <c r="E49" s="57">
        <v>37</v>
      </c>
      <c r="F49" s="57">
        <v>37</v>
      </c>
      <c r="G49" s="57" t="s">
        <v>1127</v>
      </c>
      <c r="H49" s="58">
        <v>51200</v>
      </c>
      <c r="I49" s="55" t="s">
        <v>2675</v>
      </c>
    </row>
    <row r="50" spans="1:9" s="51" customFormat="1" ht="22.5" thickTop="1" thickBot="1" x14ac:dyDescent="0.25">
      <c r="A50" s="55" t="s">
        <v>1202</v>
      </c>
      <c r="B50" s="56">
        <v>37044</v>
      </c>
      <c r="C50" s="57">
        <v>52.5</v>
      </c>
      <c r="D50" s="57">
        <v>53</v>
      </c>
      <c r="E50" s="57">
        <v>52.75</v>
      </c>
      <c r="F50" s="57">
        <v>53</v>
      </c>
      <c r="G50" s="57" t="s">
        <v>1203</v>
      </c>
      <c r="H50" s="58">
        <v>48000</v>
      </c>
      <c r="I50" s="55" t="s">
        <v>2675</v>
      </c>
    </row>
    <row r="51" spans="1:9" s="51" customFormat="1" ht="22.5" thickTop="1" thickBot="1" x14ac:dyDescent="0.25">
      <c r="A51" s="55" t="s">
        <v>1204</v>
      </c>
      <c r="B51" s="55" t="s">
        <v>1047</v>
      </c>
      <c r="C51" s="57">
        <v>73.25</v>
      </c>
      <c r="D51" s="57">
        <v>73.75</v>
      </c>
      <c r="E51" s="57">
        <v>73.5</v>
      </c>
      <c r="F51" s="57">
        <v>73.75</v>
      </c>
      <c r="G51" s="57" t="s">
        <v>1205</v>
      </c>
      <c r="H51" s="58">
        <v>105600</v>
      </c>
      <c r="I51" s="55" t="s">
        <v>2675</v>
      </c>
    </row>
    <row r="52" spans="1:9" s="51" customFormat="1" ht="22.5" thickTop="1" thickBot="1" x14ac:dyDescent="0.25">
      <c r="A52" s="55" t="s">
        <v>1206</v>
      </c>
      <c r="B52" s="55" t="s">
        <v>1190</v>
      </c>
      <c r="C52" s="57">
        <v>61</v>
      </c>
      <c r="D52" s="57">
        <v>62</v>
      </c>
      <c r="E52" s="57">
        <v>61.582999999999998</v>
      </c>
      <c r="F52" s="57">
        <v>61.75</v>
      </c>
      <c r="G52" s="57" t="s">
        <v>1191</v>
      </c>
      <c r="H52" s="58">
        <v>103200</v>
      </c>
      <c r="I52" s="55" t="s">
        <v>2675</v>
      </c>
    </row>
    <row r="53" spans="1:9" s="51" customFormat="1" ht="22.5" thickTop="1" thickBot="1" x14ac:dyDescent="0.25">
      <c r="A53" s="55" t="s">
        <v>3391</v>
      </c>
      <c r="B53" s="55" t="s">
        <v>2674</v>
      </c>
      <c r="C53" s="57">
        <v>100</v>
      </c>
      <c r="D53" s="57">
        <v>100</v>
      </c>
      <c r="E53" s="57">
        <v>100</v>
      </c>
      <c r="F53" s="57">
        <v>100</v>
      </c>
      <c r="G53" s="57" t="s">
        <v>1207</v>
      </c>
      <c r="H53" s="57">
        <v>400</v>
      </c>
      <c r="I53" s="55" t="s">
        <v>2675</v>
      </c>
    </row>
    <row r="54" spans="1:9" s="51" customFormat="1" ht="22.5" thickTop="1" thickBot="1" x14ac:dyDescent="0.25">
      <c r="A54" s="55" t="s">
        <v>3105</v>
      </c>
      <c r="B54" s="55" t="s">
        <v>2674</v>
      </c>
      <c r="C54" s="57">
        <v>36</v>
      </c>
      <c r="D54" s="57">
        <v>37.25</v>
      </c>
      <c r="E54" s="57">
        <v>36.981000000000002</v>
      </c>
      <c r="F54" s="57">
        <v>37.25</v>
      </c>
      <c r="G54" s="57" t="s">
        <v>1103</v>
      </c>
      <c r="H54" s="58">
        <v>19200</v>
      </c>
      <c r="I54" s="55" t="s">
        <v>2675</v>
      </c>
    </row>
    <row r="55" spans="1:9" s="51" customFormat="1" ht="22.5" thickTop="1" thickBot="1" x14ac:dyDescent="0.25">
      <c r="A55" s="55" t="s">
        <v>3392</v>
      </c>
      <c r="B55" s="55" t="s">
        <v>3385</v>
      </c>
      <c r="C55" s="57">
        <v>38</v>
      </c>
      <c r="D55" s="57">
        <v>38</v>
      </c>
      <c r="E55" s="57">
        <v>38</v>
      </c>
      <c r="F55" s="57">
        <v>38</v>
      </c>
      <c r="G55" s="57" t="s">
        <v>1208</v>
      </c>
      <c r="H55" s="58">
        <v>3200</v>
      </c>
      <c r="I55" s="55" t="s">
        <v>2675</v>
      </c>
    </row>
    <row r="56" spans="1:9" s="51" customFormat="1" ht="22.5" thickTop="1" thickBot="1" x14ac:dyDescent="0.25">
      <c r="A56" s="55" t="s">
        <v>1209</v>
      </c>
      <c r="B56" s="55" t="s">
        <v>3622</v>
      </c>
      <c r="C56" s="57">
        <v>41.75</v>
      </c>
      <c r="D56" s="57">
        <v>41.75</v>
      </c>
      <c r="E56" s="57">
        <v>41.75</v>
      </c>
      <c r="F56" s="57">
        <v>41.75</v>
      </c>
      <c r="G56" s="57" t="s">
        <v>1210</v>
      </c>
      <c r="H56" s="58">
        <v>4000</v>
      </c>
      <c r="I56" s="55" t="s">
        <v>2675</v>
      </c>
    </row>
    <row r="57" spans="1:9" ht="22.5" thickTop="1" thickBot="1" x14ac:dyDescent="0.25">
      <c r="A57" s="55" t="s">
        <v>3258</v>
      </c>
      <c r="B57" s="56">
        <v>37135</v>
      </c>
      <c r="C57" s="57">
        <v>51</v>
      </c>
      <c r="D57" s="57">
        <v>51</v>
      </c>
      <c r="E57" s="57">
        <v>51</v>
      </c>
      <c r="F57" s="57">
        <v>51</v>
      </c>
      <c r="G57" s="57" t="s">
        <v>1211</v>
      </c>
      <c r="H57" s="58">
        <v>15200</v>
      </c>
      <c r="I57" s="55" t="s">
        <v>2675</v>
      </c>
    </row>
    <row r="58" spans="1:9" ht="22.5" thickTop="1" thickBot="1" x14ac:dyDescent="0.25">
      <c r="A58" s="55" t="s">
        <v>1048</v>
      </c>
      <c r="B58" s="55" t="s">
        <v>2957</v>
      </c>
      <c r="C58" s="57">
        <v>52</v>
      </c>
      <c r="D58" s="57">
        <v>52</v>
      </c>
      <c r="E58" s="57">
        <v>52</v>
      </c>
      <c r="F58" s="57">
        <v>52</v>
      </c>
      <c r="G58" s="57" t="s">
        <v>1212</v>
      </c>
      <c r="H58" s="58">
        <v>51200</v>
      </c>
      <c r="I58" s="55" t="s">
        <v>2675</v>
      </c>
    </row>
    <row r="59" spans="1:9" ht="22.5" thickTop="1" thickBot="1" x14ac:dyDescent="0.25">
      <c r="A59" s="55" t="s">
        <v>3393</v>
      </c>
      <c r="B59" s="55" t="s">
        <v>3387</v>
      </c>
      <c r="C59" s="57">
        <v>26.5</v>
      </c>
      <c r="D59" s="57">
        <v>26.5</v>
      </c>
      <c r="E59" s="57">
        <v>26.5</v>
      </c>
      <c r="F59" s="57">
        <v>26.5</v>
      </c>
      <c r="G59" s="57" t="s">
        <v>1213</v>
      </c>
      <c r="H59" s="58">
        <v>2400</v>
      </c>
      <c r="I59" s="55" t="s">
        <v>2675</v>
      </c>
    </row>
    <row r="60" spans="1:9" ht="22.5" thickTop="1" thickBot="1" x14ac:dyDescent="0.25">
      <c r="A60" s="55" t="s">
        <v>2677</v>
      </c>
      <c r="B60" s="55" t="s">
        <v>2674</v>
      </c>
      <c r="C60" s="57">
        <v>25</v>
      </c>
      <c r="D60" s="57">
        <v>26.75</v>
      </c>
      <c r="E60" s="57">
        <v>26.266999999999999</v>
      </c>
      <c r="F60" s="57">
        <v>25.5</v>
      </c>
      <c r="G60" s="57" t="s">
        <v>1160</v>
      </c>
      <c r="H60" s="58">
        <v>26400</v>
      </c>
      <c r="I60" s="55" t="s">
        <v>2675</v>
      </c>
    </row>
    <row r="61" spans="1:9" ht="22.5" thickTop="1" thickBot="1" x14ac:dyDescent="0.25">
      <c r="A61" s="55" t="s">
        <v>3394</v>
      </c>
      <c r="B61" s="55" t="s">
        <v>3385</v>
      </c>
      <c r="C61" s="57">
        <v>26.5</v>
      </c>
      <c r="D61" s="57">
        <v>27</v>
      </c>
      <c r="E61" s="57">
        <v>26.75</v>
      </c>
      <c r="F61" s="57">
        <v>26.75</v>
      </c>
      <c r="G61" s="57" t="s">
        <v>1214</v>
      </c>
      <c r="H61" s="58">
        <v>11200</v>
      </c>
      <c r="I61" s="55" t="s">
        <v>2675</v>
      </c>
    </row>
    <row r="62" spans="1:9" ht="22.5" thickTop="1" thickBot="1" x14ac:dyDescent="0.25">
      <c r="A62" s="55" t="s">
        <v>3624</v>
      </c>
      <c r="B62" s="55" t="s">
        <v>3622</v>
      </c>
      <c r="C62" s="57">
        <v>34</v>
      </c>
      <c r="D62" s="57">
        <v>37</v>
      </c>
      <c r="E62" s="57">
        <v>35.121000000000002</v>
      </c>
      <c r="F62" s="57">
        <v>34.5</v>
      </c>
      <c r="G62" s="57" t="s">
        <v>1215</v>
      </c>
      <c r="H62" s="58">
        <v>112000</v>
      </c>
      <c r="I62" s="55" t="s">
        <v>2675</v>
      </c>
    </row>
    <row r="63" spans="1:9" ht="22.5" thickTop="1" thickBot="1" x14ac:dyDescent="0.25">
      <c r="A63" s="55" t="s">
        <v>2728</v>
      </c>
      <c r="B63" s="55" t="s">
        <v>2676</v>
      </c>
      <c r="C63" s="57">
        <v>80.5</v>
      </c>
      <c r="D63" s="57">
        <v>80.5</v>
      </c>
      <c r="E63" s="57">
        <v>80.5</v>
      </c>
      <c r="F63" s="57">
        <v>80.5</v>
      </c>
      <c r="G63" s="57" t="s">
        <v>1216</v>
      </c>
      <c r="H63" s="58">
        <v>35200</v>
      </c>
      <c r="I63" s="55" t="s">
        <v>2675</v>
      </c>
    </row>
    <row r="64" spans="1:9" ht="22.5" thickTop="1" thickBot="1" x14ac:dyDescent="0.25">
      <c r="A64" s="55" t="s">
        <v>3106</v>
      </c>
      <c r="B64" s="56">
        <v>37135</v>
      </c>
      <c r="C64" s="57">
        <v>39.5</v>
      </c>
      <c r="D64" s="57">
        <v>40.1</v>
      </c>
      <c r="E64" s="57">
        <v>39.796999999999997</v>
      </c>
      <c r="F64" s="57">
        <v>39.85</v>
      </c>
      <c r="G64" s="57" t="s">
        <v>1174</v>
      </c>
      <c r="H64" s="58">
        <v>456000</v>
      </c>
      <c r="I64" s="55" t="s">
        <v>2675</v>
      </c>
    </row>
    <row r="65" spans="1:9" ht="22.5" thickTop="1" thickBot="1" x14ac:dyDescent="0.25">
      <c r="A65" s="55" t="s">
        <v>3259</v>
      </c>
      <c r="B65" s="55" t="s">
        <v>2957</v>
      </c>
      <c r="C65" s="57">
        <v>36.6</v>
      </c>
      <c r="D65" s="57">
        <v>38.799999999999997</v>
      </c>
      <c r="E65" s="57">
        <v>36.936</v>
      </c>
      <c r="F65" s="57">
        <v>38.799999999999997</v>
      </c>
      <c r="G65" s="57" t="s">
        <v>1217</v>
      </c>
      <c r="H65" s="58">
        <v>563200</v>
      </c>
      <c r="I65" s="55" t="s">
        <v>2675</v>
      </c>
    </row>
    <row r="66" spans="1:9" ht="22.5" thickTop="1" thickBot="1" x14ac:dyDescent="0.25">
      <c r="A66" s="55" t="s">
        <v>1031</v>
      </c>
      <c r="B66" s="55" t="s">
        <v>2674</v>
      </c>
      <c r="C66" s="57">
        <v>130</v>
      </c>
      <c r="D66" s="57">
        <v>130</v>
      </c>
      <c r="E66" s="57">
        <v>130</v>
      </c>
      <c r="F66" s="57">
        <v>130</v>
      </c>
      <c r="G66" s="57" t="s">
        <v>1164</v>
      </c>
      <c r="H66" s="57">
        <v>400</v>
      </c>
      <c r="I66" s="55" t="s">
        <v>2675</v>
      </c>
    </row>
    <row r="67" spans="1:9" ht="22.5" thickTop="1" thickBot="1" x14ac:dyDescent="0.25">
      <c r="A67" s="55" t="s">
        <v>3260</v>
      </c>
      <c r="B67" s="55" t="s">
        <v>3256</v>
      </c>
      <c r="C67" s="57">
        <v>180</v>
      </c>
      <c r="D67" s="57">
        <v>200</v>
      </c>
      <c r="E67" s="57">
        <v>190</v>
      </c>
      <c r="F67" s="57">
        <v>180</v>
      </c>
      <c r="G67" s="57" t="s">
        <v>1218</v>
      </c>
      <c r="H67" s="58">
        <v>17600</v>
      </c>
      <c r="I67" s="55" t="s">
        <v>2675</v>
      </c>
    </row>
    <row r="68" spans="1:9" ht="22.5" thickTop="1" thickBot="1" x14ac:dyDescent="0.25">
      <c r="A68" s="55" t="s">
        <v>3395</v>
      </c>
      <c r="B68" s="56">
        <v>37073</v>
      </c>
      <c r="C68" s="57">
        <v>262</v>
      </c>
      <c r="D68" s="57">
        <v>262</v>
      </c>
      <c r="E68" s="57">
        <v>262</v>
      </c>
      <c r="F68" s="57">
        <v>262</v>
      </c>
      <c r="G68" s="57" t="s">
        <v>1219</v>
      </c>
      <c r="H68" s="58">
        <v>10000</v>
      </c>
      <c r="I68" s="55" t="s">
        <v>2675</v>
      </c>
    </row>
    <row r="69" spans="1:9" ht="22.5" thickTop="1" thickBot="1" x14ac:dyDescent="0.25">
      <c r="A69" s="55" t="s">
        <v>1032</v>
      </c>
      <c r="B69" s="55" t="s">
        <v>2674</v>
      </c>
      <c r="C69" s="57">
        <v>100</v>
      </c>
      <c r="D69" s="57">
        <v>115</v>
      </c>
      <c r="E69" s="57">
        <v>108.5</v>
      </c>
      <c r="F69" s="57">
        <v>100</v>
      </c>
      <c r="G69" s="57" t="s">
        <v>1165</v>
      </c>
      <c r="H69" s="58">
        <v>3200</v>
      </c>
      <c r="I69" s="55" t="s">
        <v>2675</v>
      </c>
    </row>
    <row r="70" spans="1:9" ht="22.5" thickTop="1" thickBot="1" x14ac:dyDescent="0.25">
      <c r="A70" s="55" t="s">
        <v>1220</v>
      </c>
      <c r="B70" s="55" t="s">
        <v>3256</v>
      </c>
      <c r="C70" s="57">
        <v>170</v>
      </c>
      <c r="D70" s="57">
        <v>170</v>
      </c>
      <c r="E70" s="57">
        <v>170</v>
      </c>
      <c r="F70" s="57">
        <v>170</v>
      </c>
      <c r="G70" s="57" t="s">
        <v>1168</v>
      </c>
      <c r="H70" s="58">
        <v>8800</v>
      </c>
      <c r="I70" s="55" t="s">
        <v>2675</v>
      </c>
    </row>
    <row r="71" spans="1:9" ht="22.5" thickTop="1" thickBot="1" x14ac:dyDescent="0.25">
      <c r="A71" s="55" t="s">
        <v>3261</v>
      </c>
      <c r="B71" s="55" t="s">
        <v>2674</v>
      </c>
      <c r="C71" s="57">
        <v>23.75</v>
      </c>
      <c r="D71" s="57">
        <v>25.5</v>
      </c>
      <c r="E71" s="57">
        <v>24.869</v>
      </c>
      <c r="F71" s="57">
        <v>23.75</v>
      </c>
      <c r="G71" s="57" t="s">
        <v>1221</v>
      </c>
      <c r="H71" s="58">
        <v>21600</v>
      </c>
      <c r="I71" s="55" t="s">
        <v>2675</v>
      </c>
    </row>
    <row r="72" spans="1:9" ht="22.5" thickTop="1" thickBot="1" x14ac:dyDescent="0.25">
      <c r="A72" s="55" t="s">
        <v>1222</v>
      </c>
      <c r="B72" s="56">
        <v>37073</v>
      </c>
      <c r="C72" s="57">
        <v>91</v>
      </c>
      <c r="D72" s="57">
        <v>91</v>
      </c>
      <c r="E72" s="57">
        <v>91</v>
      </c>
      <c r="F72" s="57">
        <v>91</v>
      </c>
      <c r="G72" s="57" t="s">
        <v>1223</v>
      </c>
      <c r="H72" s="58">
        <v>16800</v>
      </c>
      <c r="I72" s="55" t="s">
        <v>2675</v>
      </c>
    </row>
    <row r="73" spans="1:9" ht="22.5" thickTop="1" thickBot="1" x14ac:dyDescent="0.25">
      <c r="A73" s="55" t="s">
        <v>1224</v>
      </c>
      <c r="B73" s="56">
        <v>37135</v>
      </c>
      <c r="C73" s="57">
        <v>39.25</v>
      </c>
      <c r="D73" s="57">
        <v>39.25</v>
      </c>
      <c r="E73" s="57">
        <v>39.25</v>
      </c>
      <c r="F73" s="57">
        <v>39.25</v>
      </c>
      <c r="G73" s="57" t="s">
        <v>1225</v>
      </c>
      <c r="H73" s="58">
        <v>15200</v>
      </c>
      <c r="I73" s="55" t="s">
        <v>2675</v>
      </c>
    </row>
    <row r="74" spans="1:9" ht="22.5" thickTop="1" thickBot="1" x14ac:dyDescent="0.25">
      <c r="A74" s="55" t="s">
        <v>1226</v>
      </c>
      <c r="B74" s="55" t="s">
        <v>3256</v>
      </c>
      <c r="C74" s="57">
        <v>44.5</v>
      </c>
      <c r="D74" s="57">
        <v>44.5</v>
      </c>
      <c r="E74" s="57">
        <v>44.5</v>
      </c>
      <c r="F74" s="57">
        <v>44.5</v>
      </c>
      <c r="G74" s="57" t="s">
        <v>1227</v>
      </c>
      <c r="H74" s="58">
        <v>14400</v>
      </c>
      <c r="I74" s="55" t="s">
        <v>2675</v>
      </c>
    </row>
    <row r="75" spans="1:9" ht="13.5" thickTop="1" x14ac:dyDescent="0.2"/>
    <row r="76" spans="1:9" x14ac:dyDescent="0.2">
      <c r="A76" s="65" t="s">
        <v>3102</v>
      </c>
    </row>
    <row r="77" spans="1:9" x14ac:dyDescent="0.2">
      <c r="A77" s="65" t="s">
        <v>3103</v>
      </c>
    </row>
  </sheetData>
  <mergeCells count="11">
    <mergeCell ref="B9:B10"/>
    <mergeCell ref="C9:C10"/>
    <mergeCell ref="A18:I18"/>
    <mergeCell ref="A26:I26"/>
    <mergeCell ref="D9:D10"/>
    <mergeCell ref="A11:I11"/>
    <mergeCell ref="G9:G10"/>
    <mergeCell ref="H9:H10"/>
    <mergeCell ref="I9:I10"/>
    <mergeCell ref="F9:F10"/>
    <mergeCell ref="A9:A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H1" sqref="H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2902</v>
      </c>
      <c r="F1" s="4"/>
      <c r="G1" s="5" t="s">
        <v>2683</v>
      </c>
      <c r="H1" s="1">
        <f>SUM(H11:H10000)</f>
        <v>25792500</v>
      </c>
    </row>
    <row r="2" spans="1:12" ht="15.75" x14ac:dyDescent="0.25">
      <c r="A2" s="16" t="s">
        <v>2681</v>
      </c>
      <c r="F2" s="59"/>
      <c r="G2" s="63"/>
      <c r="H2" s="61"/>
    </row>
    <row r="3" spans="1:12" x14ac:dyDescent="0.2">
      <c r="A3" s="96">
        <f>'E-Mail'!$B$2</f>
        <v>37046</v>
      </c>
      <c r="F3" s="59"/>
      <c r="G3" s="63"/>
      <c r="H3" s="61"/>
    </row>
    <row r="5" spans="1:12" ht="9.75" customHeight="1" x14ac:dyDescent="0.2">
      <c r="A5" s="52" t="s">
        <v>1033</v>
      </c>
      <c r="J5" s="51"/>
      <c r="K5" s="51"/>
      <c r="L5" s="51"/>
    </row>
    <row r="6" spans="1:12" ht="9.75" customHeight="1" x14ac:dyDescent="0.2">
      <c r="A6" s="52" t="s">
        <v>2901</v>
      </c>
      <c r="J6" s="51"/>
      <c r="K6" s="51"/>
      <c r="L6" s="51"/>
    </row>
    <row r="7" spans="1:12" ht="9.75" customHeight="1" x14ac:dyDescent="0.2">
      <c r="A7" s="52" t="s">
        <v>1101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  <c r="J9" s="51"/>
      <c r="K9" s="51"/>
      <c r="L9" s="51"/>
    </row>
    <row r="10" spans="1:12" ht="25.5" customHeight="1" thickBot="1" x14ac:dyDescent="0.25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  <c r="J10" s="51"/>
      <c r="K10" s="51"/>
      <c r="L10" s="51"/>
    </row>
    <row r="11" spans="1:12" ht="10.5" customHeight="1" thickTop="1" thickBot="1" x14ac:dyDescent="0.25">
      <c r="A11" s="273" t="s">
        <v>1049</v>
      </c>
      <c r="B11" s="274"/>
      <c r="C11" s="274"/>
      <c r="D11" s="274"/>
      <c r="E11" s="274"/>
      <c r="F11" s="274"/>
      <c r="G11" s="274"/>
      <c r="H11" s="274"/>
      <c r="I11" s="275"/>
      <c r="J11" s="51"/>
      <c r="K11" s="51"/>
      <c r="L11" s="51"/>
    </row>
    <row r="12" spans="1:12" ht="14.25" customHeight="1" thickTop="1" thickBot="1" x14ac:dyDescent="0.25">
      <c r="A12" s="55" t="s">
        <v>1228</v>
      </c>
      <c r="B12" s="55" t="s">
        <v>1229</v>
      </c>
      <c r="C12" s="57">
        <v>4.8449999999999998</v>
      </c>
      <c r="D12" s="57">
        <v>4.8449999999999998</v>
      </c>
      <c r="E12" s="57">
        <v>4.8449999999999998</v>
      </c>
      <c r="F12" s="57">
        <v>4.8449999999999998</v>
      </c>
      <c r="G12" s="57" t="s">
        <v>1230</v>
      </c>
      <c r="H12" s="58">
        <v>20000</v>
      </c>
      <c r="I12" s="55" t="s">
        <v>3827</v>
      </c>
      <c r="J12" s="51"/>
      <c r="K12" s="51"/>
      <c r="L12" s="51"/>
    </row>
    <row r="13" spans="1:12" ht="10.5" customHeight="1" thickTop="1" thickBot="1" x14ac:dyDescent="0.25">
      <c r="A13" s="273" t="s">
        <v>2960</v>
      </c>
      <c r="B13" s="274"/>
      <c r="C13" s="274"/>
      <c r="D13" s="274"/>
      <c r="E13" s="274"/>
      <c r="F13" s="274"/>
      <c r="G13" s="274"/>
      <c r="H13" s="274"/>
      <c r="I13" s="275"/>
      <c r="J13" s="51"/>
      <c r="K13" s="51"/>
      <c r="L13" s="51"/>
    </row>
    <row r="14" spans="1:12" ht="14.25" customHeight="1" thickTop="1" thickBot="1" x14ac:dyDescent="0.25">
      <c r="A14" s="55" t="s">
        <v>2961</v>
      </c>
      <c r="B14" s="55" t="s">
        <v>2962</v>
      </c>
      <c r="C14" s="57">
        <v>3.79</v>
      </c>
      <c r="D14" s="57">
        <v>3.855</v>
      </c>
      <c r="E14" s="57">
        <v>3.8239999999999998</v>
      </c>
      <c r="F14" s="57">
        <v>3.855</v>
      </c>
      <c r="G14" s="57" t="s">
        <v>1231</v>
      </c>
      <c r="H14" s="58">
        <v>197500</v>
      </c>
      <c r="I14" s="55" t="s">
        <v>2678</v>
      </c>
      <c r="J14" s="51"/>
      <c r="K14" s="51"/>
      <c r="L14" s="51"/>
    </row>
    <row r="15" spans="1:12" ht="14.25" customHeight="1" thickTop="1" thickBot="1" x14ac:dyDescent="0.25">
      <c r="A15" s="55" t="s">
        <v>3262</v>
      </c>
      <c r="B15" s="55" t="s">
        <v>2962</v>
      </c>
      <c r="C15" s="57">
        <v>3.6</v>
      </c>
      <c r="D15" s="57">
        <v>3.7</v>
      </c>
      <c r="E15" s="57">
        <v>3.6669999999999998</v>
      </c>
      <c r="F15" s="57">
        <v>3.6</v>
      </c>
      <c r="G15" s="57" t="s">
        <v>1232</v>
      </c>
      <c r="H15" s="58">
        <v>15000</v>
      </c>
      <c r="I15" s="55" t="s">
        <v>2678</v>
      </c>
      <c r="J15" s="51"/>
      <c r="K15" s="51"/>
      <c r="L15" s="51"/>
    </row>
    <row r="16" spans="1:12" ht="14.25" customHeight="1" thickTop="1" thickBot="1" x14ac:dyDescent="0.25">
      <c r="A16" s="55" t="s">
        <v>3828</v>
      </c>
      <c r="B16" s="55" t="s">
        <v>2962</v>
      </c>
      <c r="C16" s="57">
        <v>3.84</v>
      </c>
      <c r="D16" s="57">
        <v>3.88</v>
      </c>
      <c r="E16" s="57">
        <v>3.8620000000000001</v>
      </c>
      <c r="F16" s="57">
        <v>3.88</v>
      </c>
      <c r="G16" s="57" t="s">
        <v>1233</v>
      </c>
      <c r="H16" s="58">
        <v>30000</v>
      </c>
      <c r="I16" s="55" t="s">
        <v>2678</v>
      </c>
      <c r="J16" s="51"/>
      <c r="K16" s="51"/>
      <c r="L16" s="51"/>
    </row>
    <row r="17" spans="1:12" ht="14.25" customHeight="1" thickTop="1" thickBot="1" x14ac:dyDescent="0.25">
      <c r="A17" s="55" t="s">
        <v>2963</v>
      </c>
      <c r="B17" s="55" t="s">
        <v>2962</v>
      </c>
      <c r="C17" s="57">
        <v>4.04</v>
      </c>
      <c r="D17" s="57">
        <v>4.12</v>
      </c>
      <c r="E17" s="57">
        <v>4.0910000000000002</v>
      </c>
      <c r="F17" s="57">
        <v>4.07</v>
      </c>
      <c r="G17" s="57" t="s">
        <v>1234</v>
      </c>
      <c r="H17" s="58">
        <v>467500</v>
      </c>
      <c r="I17" s="55" t="s">
        <v>2678</v>
      </c>
      <c r="J17" s="51"/>
      <c r="K17" s="51"/>
      <c r="L17" s="51"/>
    </row>
    <row r="18" spans="1:12" ht="14.25" customHeight="1" thickTop="1" thickBot="1" x14ac:dyDescent="0.25">
      <c r="A18" s="55" t="s">
        <v>3612</v>
      </c>
      <c r="B18" s="55" t="s">
        <v>2962</v>
      </c>
      <c r="C18" s="57">
        <v>3.9</v>
      </c>
      <c r="D18" s="57">
        <v>3.9550000000000001</v>
      </c>
      <c r="E18" s="57">
        <v>3.915</v>
      </c>
      <c r="F18" s="57">
        <v>3.9550000000000001</v>
      </c>
      <c r="G18" s="57" t="s">
        <v>1231</v>
      </c>
      <c r="H18" s="58">
        <v>22500</v>
      </c>
      <c r="I18" s="55" t="s">
        <v>2678</v>
      </c>
      <c r="J18" s="51"/>
      <c r="K18" s="51"/>
      <c r="L18" s="51"/>
    </row>
    <row r="19" spans="1:12" ht="14.25" customHeight="1" thickTop="1" thickBot="1" x14ac:dyDescent="0.25">
      <c r="A19" s="55" t="s">
        <v>2964</v>
      </c>
      <c r="B19" s="55" t="s">
        <v>2962</v>
      </c>
      <c r="C19" s="57">
        <v>3.86</v>
      </c>
      <c r="D19" s="57">
        <v>3.915</v>
      </c>
      <c r="E19" s="57">
        <v>3.883</v>
      </c>
      <c r="F19" s="57">
        <v>3.91</v>
      </c>
      <c r="G19" s="57" t="s">
        <v>1235</v>
      </c>
      <c r="H19" s="58">
        <v>100000</v>
      </c>
      <c r="I19" s="55" t="s">
        <v>2678</v>
      </c>
      <c r="J19" s="51"/>
      <c r="K19" s="51"/>
      <c r="L19" s="51"/>
    </row>
    <row r="20" spans="1:12" ht="14.25" customHeight="1" thickTop="1" thickBot="1" x14ac:dyDescent="0.25">
      <c r="A20" s="55" t="s">
        <v>2349</v>
      </c>
      <c r="B20" s="55" t="s">
        <v>2962</v>
      </c>
      <c r="C20" s="57">
        <v>4.0830000000000002</v>
      </c>
      <c r="D20" s="57">
        <v>4.1479999999999997</v>
      </c>
      <c r="E20" s="57">
        <v>4.1130000000000004</v>
      </c>
      <c r="F20" s="57">
        <v>4.0830000000000002</v>
      </c>
      <c r="G20" s="57" t="s">
        <v>1236</v>
      </c>
      <c r="H20" s="58">
        <v>35000</v>
      </c>
      <c r="I20" s="55" t="s">
        <v>2678</v>
      </c>
      <c r="J20" s="51"/>
      <c r="K20" s="51"/>
      <c r="L20" s="51"/>
    </row>
    <row r="21" spans="1:12" ht="14.25" customHeight="1" thickTop="1" thickBot="1" x14ac:dyDescent="0.25">
      <c r="A21" s="55" t="s">
        <v>1237</v>
      </c>
      <c r="B21" s="55" t="s">
        <v>2962</v>
      </c>
      <c r="C21" s="57">
        <v>4.1349999999999998</v>
      </c>
      <c r="D21" s="57">
        <v>4.1399999999999997</v>
      </c>
      <c r="E21" s="57">
        <v>4.1390000000000002</v>
      </c>
      <c r="F21" s="57">
        <v>4.1399999999999997</v>
      </c>
      <c r="G21" s="57" t="s">
        <v>1238</v>
      </c>
      <c r="H21" s="58">
        <v>25000</v>
      </c>
      <c r="I21" s="55" t="s">
        <v>2678</v>
      </c>
      <c r="J21" s="51"/>
      <c r="K21" s="51"/>
      <c r="L21" s="51"/>
    </row>
    <row r="22" spans="1:12" ht="14.25" customHeight="1" thickTop="1" thickBot="1" x14ac:dyDescent="0.25">
      <c r="A22" s="55" t="s">
        <v>2965</v>
      </c>
      <c r="B22" s="55" t="s">
        <v>2962</v>
      </c>
      <c r="C22" s="57">
        <v>4.13</v>
      </c>
      <c r="D22" s="57">
        <v>4.165</v>
      </c>
      <c r="E22" s="57">
        <v>4.1509999999999998</v>
      </c>
      <c r="F22" s="57">
        <v>4.1449999999999996</v>
      </c>
      <c r="G22" s="57" t="s">
        <v>1239</v>
      </c>
      <c r="H22" s="58">
        <v>150000</v>
      </c>
      <c r="I22" s="55" t="s">
        <v>2678</v>
      </c>
      <c r="J22" s="51"/>
      <c r="K22" s="51"/>
      <c r="L22" s="51"/>
    </row>
    <row r="23" spans="1:12" ht="14.25" customHeight="1" thickTop="1" thickBot="1" x14ac:dyDescent="0.25">
      <c r="A23" s="55" t="s">
        <v>2966</v>
      </c>
      <c r="B23" s="55" t="s">
        <v>2962</v>
      </c>
      <c r="C23" s="57">
        <v>3.8</v>
      </c>
      <c r="D23" s="57">
        <v>4.0949999999999998</v>
      </c>
      <c r="E23" s="57">
        <v>3.8849999999999998</v>
      </c>
      <c r="F23" s="57">
        <v>3.92</v>
      </c>
      <c r="G23" s="57" t="s">
        <v>1240</v>
      </c>
      <c r="H23" s="58">
        <v>192500</v>
      </c>
      <c r="I23" s="55" t="s">
        <v>2678</v>
      </c>
      <c r="J23" s="51"/>
      <c r="K23" s="51"/>
      <c r="L23" s="51"/>
    </row>
    <row r="24" spans="1:12" ht="14.25" customHeight="1" thickTop="1" thickBot="1" x14ac:dyDescent="0.25">
      <c r="A24" s="55" t="s">
        <v>2967</v>
      </c>
      <c r="B24" s="55" t="s">
        <v>2962</v>
      </c>
      <c r="C24" s="57">
        <v>2.75</v>
      </c>
      <c r="D24" s="57">
        <v>3</v>
      </c>
      <c r="E24" s="57">
        <v>2.8580000000000001</v>
      </c>
      <c r="F24" s="57">
        <v>3</v>
      </c>
      <c r="G24" s="57" t="s">
        <v>1241</v>
      </c>
      <c r="H24" s="58">
        <v>60000</v>
      </c>
      <c r="I24" s="55" t="s">
        <v>2678</v>
      </c>
      <c r="J24" s="51"/>
      <c r="K24" s="51"/>
      <c r="L24" s="51"/>
    </row>
    <row r="25" spans="1:12" ht="14.25" customHeight="1" thickTop="1" thickBot="1" x14ac:dyDescent="0.25">
      <c r="A25" s="55" t="s">
        <v>3396</v>
      </c>
      <c r="B25" s="55" t="s">
        <v>2962</v>
      </c>
      <c r="C25" s="57">
        <v>3.96</v>
      </c>
      <c r="D25" s="57">
        <v>4.0350000000000001</v>
      </c>
      <c r="E25" s="57">
        <v>4.0019999999999998</v>
      </c>
      <c r="F25" s="57">
        <v>4.03</v>
      </c>
      <c r="G25" s="57" t="s">
        <v>1242</v>
      </c>
      <c r="H25" s="58">
        <v>35000</v>
      </c>
      <c r="I25" s="55" t="s">
        <v>2678</v>
      </c>
      <c r="J25" s="51"/>
      <c r="K25" s="51"/>
      <c r="L25" s="51"/>
    </row>
    <row r="26" spans="1:12" ht="14.25" customHeight="1" thickTop="1" thickBot="1" x14ac:dyDescent="0.25">
      <c r="A26" s="55" t="s">
        <v>1243</v>
      </c>
      <c r="B26" s="55" t="s">
        <v>2962</v>
      </c>
      <c r="C26" s="57">
        <v>3.9049999999999998</v>
      </c>
      <c r="D26" s="57">
        <v>3.9049999999999998</v>
      </c>
      <c r="E26" s="57">
        <v>3.9049999999999998</v>
      </c>
      <c r="F26" s="57">
        <v>3.9049999999999998</v>
      </c>
      <c r="G26" s="57" t="s">
        <v>1244</v>
      </c>
      <c r="H26" s="58">
        <v>5000</v>
      </c>
      <c r="I26" s="55" t="s">
        <v>2678</v>
      </c>
      <c r="J26" s="51"/>
      <c r="K26" s="51"/>
      <c r="L26" s="51"/>
    </row>
    <row r="27" spans="1:12" ht="14.25" customHeight="1" thickTop="1" thickBot="1" x14ac:dyDescent="0.25">
      <c r="A27" s="55" t="s">
        <v>2968</v>
      </c>
      <c r="B27" s="55" t="s">
        <v>2962</v>
      </c>
      <c r="C27" s="57">
        <v>3.9</v>
      </c>
      <c r="D27" s="57">
        <v>3.97</v>
      </c>
      <c r="E27" s="57">
        <v>3.9409999999999998</v>
      </c>
      <c r="F27" s="57">
        <v>3.96</v>
      </c>
      <c r="G27" s="57" t="s">
        <v>1245</v>
      </c>
      <c r="H27" s="58">
        <v>160000</v>
      </c>
      <c r="I27" s="55" t="s">
        <v>2678</v>
      </c>
      <c r="J27" s="51"/>
      <c r="K27" s="51"/>
      <c r="L27" s="51"/>
    </row>
    <row r="28" spans="1:12" ht="14.25" customHeight="1" thickTop="1" thickBot="1" x14ac:dyDescent="0.25">
      <c r="A28" s="55" t="s">
        <v>1246</v>
      </c>
      <c r="B28" s="55" t="s">
        <v>3601</v>
      </c>
      <c r="C28" s="57">
        <v>3.948</v>
      </c>
      <c r="D28" s="57">
        <v>3.948</v>
      </c>
      <c r="E28" s="57">
        <v>3.948</v>
      </c>
      <c r="F28" s="57">
        <v>3.948</v>
      </c>
      <c r="G28" s="57" t="s">
        <v>1247</v>
      </c>
      <c r="H28" s="58">
        <v>130000</v>
      </c>
      <c r="I28" s="55" t="s">
        <v>2678</v>
      </c>
      <c r="J28" s="51"/>
      <c r="K28" s="51"/>
      <c r="L28" s="51"/>
    </row>
    <row r="29" spans="1:12" ht="14.25" customHeight="1" thickTop="1" thickBot="1" x14ac:dyDescent="0.25">
      <c r="A29" s="55" t="s">
        <v>3634</v>
      </c>
      <c r="B29" s="55" t="s">
        <v>2962</v>
      </c>
      <c r="C29" s="57">
        <v>2.77</v>
      </c>
      <c r="D29" s="57">
        <v>3.7</v>
      </c>
      <c r="E29" s="57">
        <v>3.0720000000000001</v>
      </c>
      <c r="F29" s="57">
        <v>2.83</v>
      </c>
      <c r="G29" s="57" t="s">
        <v>1248</v>
      </c>
      <c r="H29" s="58">
        <v>30000</v>
      </c>
      <c r="I29" s="55" t="s">
        <v>2678</v>
      </c>
      <c r="J29" s="51"/>
      <c r="K29" s="51"/>
      <c r="L29" s="51"/>
    </row>
    <row r="30" spans="1:12" ht="14.25" customHeight="1" thickTop="1" thickBot="1" x14ac:dyDescent="0.25">
      <c r="A30" s="55" t="s">
        <v>3636</v>
      </c>
      <c r="B30" s="55" t="s">
        <v>2962</v>
      </c>
      <c r="C30" s="57">
        <v>4.12</v>
      </c>
      <c r="D30" s="57">
        <v>4.1749999999999998</v>
      </c>
      <c r="E30" s="57">
        <v>4.1529999999999996</v>
      </c>
      <c r="F30" s="57">
        <v>4.12</v>
      </c>
      <c r="G30" s="57" t="s">
        <v>1249</v>
      </c>
      <c r="H30" s="58">
        <v>165000</v>
      </c>
      <c r="I30" s="55" t="s">
        <v>2678</v>
      </c>
      <c r="J30" s="51"/>
      <c r="K30" s="51"/>
      <c r="L30" s="51"/>
    </row>
    <row r="31" spans="1:12" ht="14.25" customHeight="1" thickTop="1" thickBot="1" x14ac:dyDescent="0.25">
      <c r="A31" s="55" t="s">
        <v>3397</v>
      </c>
      <c r="B31" s="55" t="s">
        <v>2962</v>
      </c>
      <c r="C31" s="57">
        <v>3.835</v>
      </c>
      <c r="D31" s="57">
        <v>3.835</v>
      </c>
      <c r="E31" s="57">
        <v>3.835</v>
      </c>
      <c r="F31" s="57">
        <v>3.835</v>
      </c>
      <c r="G31" s="57" t="s">
        <v>1250</v>
      </c>
      <c r="H31" s="58">
        <v>5000</v>
      </c>
      <c r="I31" s="55" t="s">
        <v>2678</v>
      </c>
      <c r="J31" s="51"/>
      <c r="K31" s="51"/>
      <c r="L31" s="51"/>
    </row>
    <row r="32" spans="1:12" ht="14.25" customHeight="1" thickTop="1" thickBot="1" x14ac:dyDescent="0.25">
      <c r="A32" s="55" t="s">
        <v>2969</v>
      </c>
      <c r="B32" s="55" t="s">
        <v>2962</v>
      </c>
      <c r="C32" s="57">
        <v>3.82</v>
      </c>
      <c r="D32" s="57">
        <v>3.95</v>
      </c>
      <c r="E32" s="57">
        <v>3.9049999999999998</v>
      </c>
      <c r="F32" s="57">
        <v>3.82</v>
      </c>
      <c r="G32" s="57" t="s">
        <v>1251</v>
      </c>
      <c r="H32" s="58">
        <v>370000</v>
      </c>
      <c r="I32" s="55" t="s">
        <v>2678</v>
      </c>
      <c r="J32" s="51"/>
      <c r="K32" s="51"/>
      <c r="L32" s="51"/>
    </row>
    <row r="33" spans="1:12" ht="14.25" customHeight="1" thickTop="1" thickBot="1" x14ac:dyDescent="0.25">
      <c r="A33" s="55" t="s">
        <v>3613</v>
      </c>
      <c r="B33" s="55" t="s">
        <v>2962</v>
      </c>
      <c r="C33" s="57">
        <v>3.758</v>
      </c>
      <c r="D33" s="57">
        <v>3.8050000000000002</v>
      </c>
      <c r="E33" s="57">
        <v>3.7890000000000001</v>
      </c>
      <c r="F33" s="57">
        <v>3.79</v>
      </c>
      <c r="G33" s="57" t="s">
        <v>1252</v>
      </c>
      <c r="H33" s="58">
        <v>127500</v>
      </c>
      <c r="I33" s="55" t="s">
        <v>2678</v>
      </c>
      <c r="J33" s="51"/>
      <c r="K33" s="51"/>
      <c r="L33" s="51"/>
    </row>
    <row r="34" spans="1:12" ht="14.25" customHeight="1" thickTop="1" thickBot="1" x14ac:dyDescent="0.25">
      <c r="A34" s="55" t="s">
        <v>3637</v>
      </c>
      <c r="B34" s="55" t="s">
        <v>2962</v>
      </c>
      <c r="C34" s="57">
        <v>3.97</v>
      </c>
      <c r="D34" s="57">
        <v>4.01</v>
      </c>
      <c r="E34" s="57">
        <v>3.9950000000000001</v>
      </c>
      <c r="F34" s="57">
        <v>3.97</v>
      </c>
      <c r="G34" s="57" t="s">
        <v>1239</v>
      </c>
      <c r="H34" s="58">
        <v>375000</v>
      </c>
      <c r="I34" s="55" t="s">
        <v>2678</v>
      </c>
      <c r="J34" s="51"/>
      <c r="K34" s="51"/>
      <c r="L34" s="51"/>
    </row>
    <row r="35" spans="1:12" ht="14.25" customHeight="1" thickTop="1" thickBot="1" x14ac:dyDescent="0.25">
      <c r="A35" s="55" t="s">
        <v>3638</v>
      </c>
      <c r="B35" s="55" t="s">
        <v>2962</v>
      </c>
      <c r="C35" s="57">
        <v>4</v>
      </c>
      <c r="D35" s="57">
        <v>4.04</v>
      </c>
      <c r="E35" s="57">
        <v>4.0199999999999996</v>
      </c>
      <c r="F35" s="57">
        <v>4.04</v>
      </c>
      <c r="G35" s="57" t="s">
        <v>1253</v>
      </c>
      <c r="H35" s="58">
        <v>35000</v>
      </c>
      <c r="I35" s="55" t="s">
        <v>2678</v>
      </c>
      <c r="J35" s="51"/>
      <c r="K35" s="51"/>
      <c r="L35" s="51"/>
    </row>
    <row r="36" spans="1:12" ht="14.25" customHeight="1" thickTop="1" thickBot="1" x14ac:dyDescent="0.25">
      <c r="A36" s="55" t="s">
        <v>1061</v>
      </c>
      <c r="B36" s="55" t="s">
        <v>2962</v>
      </c>
      <c r="C36" s="57">
        <v>3.83</v>
      </c>
      <c r="D36" s="57">
        <v>3.9</v>
      </c>
      <c r="E36" s="57">
        <v>3.8730000000000002</v>
      </c>
      <c r="F36" s="57">
        <v>3.89</v>
      </c>
      <c r="G36" s="57" t="s">
        <v>1254</v>
      </c>
      <c r="H36" s="58">
        <v>75000</v>
      </c>
      <c r="I36" s="55" t="s">
        <v>2678</v>
      </c>
      <c r="J36" s="51"/>
      <c r="K36" s="51"/>
      <c r="L36" s="51"/>
    </row>
    <row r="37" spans="1:12" ht="14.25" customHeight="1" thickTop="1" thickBot="1" x14ac:dyDescent="0.25">
      <c r="A37" s="55" t="s">
        <v>3625</v>
      </c>
      <c r="B37" s="55" t="s">
        <v>2962</v>
      </c>
      <c r="C37" s="57">
        <v>3.75</v>
      </c>
      <c r="D37" s="57">
        <v>3.7850000000000001</v>
      </c>
      <c r="E37" s="57">
        <v>3.762</v>
      </c>
      <c r="F37" s="57">
        <v>3.7850000000000001</v>
      </c>
      <c r="G37" s="57" t="s">
        <v>1231</v>
      </c>
      <c r="H37" s="58">
        <v>60000</v>
      </c>
      <c r="I37" s="55" t="s">
        <v>2678</v>
      </c>
      <c r="J37" s="51"/>
      <c r="K37" s="51"/>
      <c r="L37" s="51"/>
    </row>
    <row r="38" spans="1:12" ht="14.25" customHeight="1" thickTop="1" thickBot="1" x14ac:dyDescent="0.25">
      <c r="A38" s="55" t="s">
        <v>2970</v>
      </c>
      <c r="B38" s="55" t="s">
        <v>2962</v>
      </c>
      <c r="C38" s="57">
        <v>3.4</v>
      </c>
      <c r="D38" s="57">
        <v>3.95</v>
      </c>
      <c r="E38" s="57">
        <v>3.5670000000000002</v>
      </c>
      <c r="F38" s="57">
        <v>3.4</v>
      </c>
      <c r="G38" s="57" t="s">
        <v>1255</v>
      </c>
      <c r="H38" s="58">
        <v>60000</v>
      </c>
      <c r="I38" s="55" t="s">
        <v>2678</v>
      </c>
      <c r="J38" s="51"/>
      <c r="K38" s="51"/>
      <c r="L38" s="51"/>
    </row>
    <row r="39" spans="1:12" ht="14.25" customHeight="1" thickTop="1" thickBot="1" x14ac:dyDescent="0.25">
      <c r="A39" s="55" t="s">
        <v>1256</v>
      </c>
      <c r="B39" s="55" t="s">
        <v>2962</v>
      </c>
      <c r="C39" s="57">
        <v>3</v>
      </c>
      <c r="D39" s="57">
        <v>3</v>
      </c>
      <c r="E39" s="57">
        <v>3</v>
      </c>
      <c r="F39" s="57">
        <v>3</v>
      </c>
      <c r="G39" s="57" t="s">
        <v>1257</v>
      </c>
      <c r="H39" s="58">
        <v>10000</v>
      </c>
      <c r="I39" s="55" t="s">
        <v>2678</v>
      </c>
      <c r="J39" s="51"/>
      <c r="K39" s="51"/>
      <c r="L39" s="51"/>
    </row>
    <row r="40" spans="1:12" ht="9.75" customHeight="1" thickTop="1" thickBot="1" x14ac:dyDescent="0.25">
      <c r="A40" s="55" t="s">
        <v>3620</v>
      </c>
      <c r="B40" s="55" t="s">
        <v>2962</v>
      </c>
      <c r="C40" s="57">
        <v>3.7650000000000001</v>
      </c>
      <c r="D40" s="57">
        <v>3.79</v>
      </c>
      <c r="E40" s="57">
        <v>3.782</v>
      </c>
      <c r="F40" s="57">
        <v>3.79</v>
      </c>
      <c r="G40" s="57" t="s">
        <v>1258</v>
      </c>
      <c r="H40" s="58">
        <v>102500</v>
      </c>
      <c r="I40" s="55" t="s">
        <v>2678</v>
      </c>
      <c r="J40" s="51"/>
      <c r="K40" s="51"/>
      <c r="L40" s="51"/>
    </row>
    <row r="41" spans="1:12" ht="14.25" customHeight="1" thickTop="1" thickBot="1" x14ac:dyDescent="0.25">
      <c r="A41" s="55" t="s">
        <v>2350</v>
      </c>
      <c r="B41" s="55" t="s">
        <v>2962</v>
      </c>
      <c r="C41" s="57">
        <v>3.9649999999999999</v>
      </c>
      <c r="D41" s="57">
        <v>3.9950000000000001</v>
      </c>
      <c r="E41" s="57">
        <v>3.98</v>
      </c>
      <c r="F41" s="57">
        <v>3.9950000000000001</v>
      </c>
      <c r="G41" s="57" t="s">
        <v>1259</v>
      </c>
      <c r="H41" s="58">
        <v>20000</v>
      </c>
      <c r="I41" s="55" t="s">
        <v>2678</v>
      </c>
      <c r="J41" s="51"/>
      <c r="K41" s="51"/>
      <c r="L41" s="51"/>
    </row>
    <row r="42" spans="1:12" ht="14.25" customHeight="1" thickTop="1" thickBot="1" x14ac:dyDescent="0.25">
      <c r="A42" s="55" t="s">
        <v>2971</v>
      </c>
      <c r="B42" s="55" t="s">
        <v>2962</v>
      </c>
      <c r="C42" s="57">
        <v>8.25</v>
      </c>
      <c r="D42" s="57">
        <v>8.5</v>
      </c>
      <c r="E42" s="57">
        <v>8.3330000000000002</v>
      </c>
      <c r="F42" s="57">
        <v>8.5</v>
      </c>
      <c r="G42" s="57" t="s">
        <v>1192</v>
      </c>
      <c r="H42" s="58">
        <v>15000</v>
      </c>
      <c r="I42" s="55" t="s">
        <v>2678</v>
      </c>
      <c r="J42" s="51"/>
      <c r="K42" s="51"/>
      <c r="L42" s="51"/>
    </row>
    <row r="43" spans="1:12" ht="10.5" customHeight="1" thickTop="1" thickBot="1" x14ac:dyDescent="0.25">
      <c r="A43" s="55" t="s">
        <v>3107</v>
      </c>
      <c r="B43" s="55" t="s">
        <v>2962</v>
      </c>
      <c r="C43" s="57">
        <v>10</v>
      </c>
      <c r="D43" s="57">
        <v>10</v>
      </c>
      <c r="E43" s="57">
        <v>10</v>
      </c>
      <c r="F43" s="57">
        <v>10</v>
      </c>
      <c r="G43" s="57" t="s">
        <v>1260</v>
      </c>
      <c r="H43" s="58">
        <v>5000</v>
      </c>
      <c r="I43" s="55" t="s">
        <v>2678</v>
      </c>
      <c r="J43" s="51"/>
      <c r="K43" s="51"/>
      <c r="L43" s="51"/>
    </row>
    <row r="44" spans="1:12" ht="14.25" customHeight="1" thickTop="1" thickBot="1" x14ac:dyDescent="0.25">
      <c r="A44" s="55" t="s">
        <v>3108</v>
      </c>
      <c r="B44" s="55" t="s">
        <v>2962</v>
      </c>
      <c r="C44" s="57">
        <v>3.86</v>
      </c>
      <c r="D44" s="57">
        <v>3.8650000000000002</v>
      </c>
      <c r="E44" s="57">
        <v>3.863</v>
      </c>
      <c r="F44" s="57">
        <v>3.8650000000000002</v>
      </c>
      <c r="G44" s="57" t="s">
        <v>1261</v>
      </c>
      <c r="H44" s="58">
        <v>15000</v>
      </c>
      <c r="I44" s="55" t="s">
        <v>2678</v>
      </c>
      <c r="J44" s="51"/>
      <c r="K44" s="51"/>
      <c r="L44" s="51"/>
    </row>
    <row r="45" spans="1:12" ht="10.5" customHeight="1" thickTop="1" thickBot="1" x14ac:dyDescent="0.25">
      <c r="A45" s="55" t="s">
        <v>2972</v>
      </c>
      <c r="B45" s="55" t="s">
        <v>2962</v>
      </c>
      <c r="C45" s="57">
        <v>3.83</v>
      </c>
      <c r="D45" s="57">
        <v>3.85</v>
      </c>
      <c r="E45" s="57">
        <v>3.8439999999999999</v>
      </c>
      <c r="F45" s="57">
        <v>3.85</v>
      </c>
      <c r="G45" s="57" t="s">
        <v>1168</v>
      </c>
      <c r="H45" s="58">
        <v>120000</v>
      </c>
      <c r="I45" s="55" t="s">
        <v>2678</v>
      </c>
      <c r="J45" s="51"/>
      <c r="K45" s="51"/>
      <c r="L45" s="51"/>
    </row>
    <row r="46" spans="1:12" ht="14.25" customHeight="1" thickTop="1" thickBot="1" x14ac:dyDescent="0.25">
      <c r="A46" s="55" t="s">
        <v>3592</v>
      </c>
      <c r="B46" s="55" t="s">
        <v>2962</v>
      </c>
      <c r="C46" s="57">
        <v>3.83</v>
      </c>
      <c r="D46" s="57">
        <v>3.85</v>
      </c>
      <c r="E46" s="57">
        <v>3.8420000000000001</v>
      </c>
      <c r="F46" s="57">
        <v>3.85</v>
      </c>
      <c r="G46" s="57" t="s">
        <v>1262</v>
      </c>
      <c r="H46" s="58">
        <v>52500</v>
      </c>
      <c r="I46" s="55" t="s">
        <v>2678</v>
      </c>
      <c r="J46" s="51"/>
      <c r="K46" s="51"/>
      <c r="L46" s="51"/>
    </row>
    <row r="47" spans="1:12" ht="14.25" customHeight="1" thickTop="1" thickBot="1" x14ac:dyDescent="0.25">
      <c r="A47" s="55" t="s">
        <v>2973</v>
      </c>
      <c r="B47" s="55" t="s">
        <v>2962</v>
      </c>
      <c r="C47" s="57">
        <v>3.83</v>
      </c>
      <c r="D47" s="57">
        <v>3.87</v>
      </c>
      <c r="E47" s="57">
        <v>3.839</v>
      </c>
      <c r="F47" s="57">
        <v>3.835</v>
      </c>
      <c r="G47" s="57" t="s">
        <v>1263</v>
      </c>
      <c r="H47" s="58">
        <v>100000</v>
      </c>
      <c r="I47" s="55" t="s">
        <v>2678</v>
      </c>
      <c r="J47" s="51"/>
      <c r="K47" s="51"/>
      <c r="L47" s="51"/>
    </row>
    <row r="48" spans="1:12" ht="14.25" customHeight="1" thickTop="1" thickBot="1" x14ac:dyDescent="0.25">
      <c r="A48" s="55" t="s">
        <v>3589</v>
      </c>
      <c r="B48" s="55" t="s">
        <v>2962</v>
      </c>
      <c r="C48" s="57">
        <v>4.2350000000000003</v>
      </c>
      <c r="D48" s="57">
        <v>4.29</v>
      </c>
      <c r="E48" s="57">
        <v>4.2530000000000001</v>
      </c>
      <c r="F48" s="57">
        <v>4.2549999999999999</v>
      </c>
      <c r="G48" s="57" t="s">
        <v>1264</v>
      </c>
      <c r="H48" s="58">
        <v>82500</v>
      </c>
      <c r="I48" s="55" t="s">
        <v>2678</v>
      </c>
      <c r="J48" s="51"/>
      <c r="K48" s="51"/>
      <c r="L48" s="51"/>
    </row>
    <row r="49" spans="1:12" ht="14.25" customHeight="1" thickTop="1" thickBot="1" x14ac:dyDescent="0.25">
      <c r="A49" s="55" t="s">
        <v>3398</v>
      </c>
      <c r="B49" s="55" t="s">
        <v>2962</v>
      </c>
      <c r="C49" s="57">
        <v>3.77</v>
      </c>
      <c r="D49" s="57">
        <v>3.78</v>
      </c>
      <c r="E49" s="57">
        <v>3.774</v>
      </c>
      <c r="F49" s="57">
        <v>3.77</v>
      </c>
      <c r="G49" s="57" t="s">
        <v>1260</v>
      </c>
      <c r="H49" s="58">
        <v>25000</v>
      </c>
      <c r="I49" s="55" t="s">
        <v>2678</v>
      </c>
      <c r="J49" s="51"/>
      <c r="K49" s="51"/>
      <c r="L49" s="51"/>
    </row>
    <row r="50" spans="1:12" ht="14.25" customHeight="1" thickTop="1" thickBot="1" x14ac:dyDescent="0.25">
      <c r="A50" s="55" t="s">
        <v>2974</v>
      </c>
      <c r="B50" s="55" t="s">
        <v>2962</v>
      </c>
      <c r="C50" s="57">
        <v>3.7850000000000001</v>
      </c>
      <c r="D50" s="57">
        <v>3.83</v>
      </c>
      <c r="E50" s="57">
        <v>3.7970000000000002</v>
      </c>
      <c r="F50" s="57">
        <v>3.7850000000000001</v>
      </c>
      <c r="G50" s="57" t="s">
        <v>1116</v>
      </c>
      <c r="H50" s="58">
        <v>22500</v>
      </c>
      <c r="I50" s="55" t="s">
        <v>2678</v>
      </c>
      <c r="J50" s="51"/>
      <c r="K50" s="51"/>
      <c r="L50" s="51"/>
    </row>
    <row r="51" spans="1:12" ht="10.5" customHeight="1" thickTop="1" thickBot="1" x14ac:dyDescent="0.25">
      <c r="A51" s="55" t="s">
        <v>1050</v>
      </c>
      <c r="B51" s="55" t="s">
        <v>2962</v>
      </c>
      <c r="C51" s="57">
        <v>3.87</v>
      </c>
      <c r="D51" s="57">
        <v>3.87</v>
      </c>
      <c r="E51" s="57">
        <v>3.87</v>
      </c>
      <c r="F51" s="57">
        <v>3.87</v>
      </c>
      <c r="G51" s="57" t="s">
        <v>1248</v>
      </c>
      <c r="H51" s="58">
        <v>5000</v>
      </c>
      <c r="I51" s="55" t="s">
        <v>2678</v>
      </c>
      <c r="J51" s="51"/>
      <c r="K51" s="51"/>
      <c r="L51" s="51"/>
    </row>
    <row r="52" spans="1:12" ht="14.25" customHeight="1" thickTop="1" thickBot="1" x14ac:dyDescent="0.25">
      <c r="A52" s="55" t="s">
        <v>2975</v>
      </c>
      <c r="B52" s="55" t="s">
        <v>2962</v>
      </c>
      <c r="C52" s="57">
        <v>3.87</v>
      </c>
      <c r="D52" s="57">
        <v>3.9649999999999999</v>
      </c>
      <c r="E52" s="57">
        <v>3.8959999999999999</v>
      </c>
      <c r="F52" s="57">
        <v>3.9249999999999998</v>
      </c>
      <c r="G52" s="57" t="s">
        <v>1265</v>
      </c>
      <c r="H52" s="58">
        <v>237500</v>
      </c>
      <c r="I52" s="55" t="s">
        <v>2678</v>
      </c>
      <c r="J52" s="51"/>
      <c r="K52" s="51"/>
      <c r="L52" s="51"/>
    </row>
    <row r="53" spans="1:12" ht="9.75" customHeight="1" thickTop="1" thickBot="1" x14ac:dyDescent="0.25">
      <c r="A53" s="55" t="s">
        <v>3614</v>
      </c>
      <c r="B53" s="55" t="s">
        <v>2962</v>
      </c>
      <c r="C53" s="57">
        <v>3.93</v>
      </c>
      <c r="D53" s="57">
        <v>3.99</v>
      </c>
      <c r="E53" s="57">
        <v>3.9489999999999998</v>
      </c>
      <c r="F53" s="57">
        <v>3.96</v>
      </c>
      <c r="G53" s="57" t="s">
        <v>1266</v>
      </c>
      <c r="H53" s="58">
        <v>240000</v>
      </c>
      <c r="I53" s="55" t="s">
        <v>2678</v>
      </c>
      <c r="J53" s="51"/>
      <c r="K53" s="51"/>
      <c r="L53" s="51"/>
    </row>
    <row r="54" spans="1:12" ht="10.5" customHeight="1" thickTop="1" thickBot="1" x14ac:dyDescent="0.25">
      <c r="A54" s="55" t="s">
        <v>3399</v>
      </c>
      <c r="B54" s="55" t="s">
        <v>2962</v>
      </c>
      <c r="C54" s="57">
        <v>3.93</v>
      </c>
      <c r="D54" s="57">
        <v>3.93</v>
      </c>
      <c r="E54" s="57">
        <v>3.93</v>
      </c>
      <c r="F54" s="57">
        <v>3.93</v>
      </c>
      <c r="G54" s="57" t="s">
        <v>1238</v>
      </c>
      <c r="H54" s="58">
        <v>12500</v>
      </c>
      <c r="I54" s="55" t="s">
        <v>2678</v>
      </c>
      <c r="J54" s="51"/>
      <c r="K54" s="51"/>
      <c r="L54" s="51"/>
    </row>
    <row r="55" spans="1:12" ht="10.5" customHeight="1" thickTop="1" thickBot="1" x14ac:dyDescent="0.25">
      <c r="A55" s="55" t="s">
        <v>3602</v>
      </c>
      <c r="B55" s="55" t="s">
        <v>2962</v>
      </c>
      <c r="C55" s="57">
        <v>4.1500000000000004</v>
      </c>
      <c r="D55" s="57">
        <v>4.2549999999999999</v>
      </c>
      <c r="E55" s="57">
        <v>4.234</v>
      </c>
      <c r="F55" s="57">
        <v>4.2450000000000001</v>
      </c>
      <c r="G55" s="57" t="s">
        <v>1267</v>
      </c>
      <c r="H55" s="58">
        <v>40000</v>
      </c>
      <c r="I55" s="55" t="s">
        <v>2678</v>
      </c>
      <c r="J55" s="51"/>
      <c r="K55" s="51"/>
      <c r="L55" s="51"/>
    </row>
    <row r="56" spans="1:12" ht="14.25" customHeight="1" thickTop="1" thickBot="1" x14ac:dyDescent="0.25">
      <c r="A56" s="55" t="s">
        <v>3400</v>
      </c>
      <c r="B56" s="55" t="s">
        <v>2962</v>
      </c>
      <c r="C56" s="57">
        <v>4.22</v>
      </c>
      <c r="D56" s="57">
        <v>4.22</v>
      </c>
      <c r="E56" s="57">
        <v>4.22</v>
      </c>
      <c r="F56" s="57">
        <v>4.22</v>
      </c>
      <c r="G56" s="57" t="s">
        <v>1248</v>
      </c>
      <c r="H56" s="58">
        <v>5000</v>
      </c>
      <c r="I56" s="55" t="s">
        <v>2678</v>
      </c>
      <c r="J56" s="51"/>
      <c r="K56" s="51"/>
      <c r="L56" s="51"/>
    </row>
    <row r="57" spans="1:12" ht="14.25" customHeight="1" thickTop="1" thickBot="1" x14ac:dyDescent="0.25">
      <c r="A57" s="55" t="s">
        <v>2976</v>
      </c>
      <c r="B57" s="55" t="s">
        <v>2962</v>
      </c>
      <c r="C57" s="57">
        <v>3.7850000000000001</v>
      </c>
      <c r="D57" s="57">
        <v>3.87</v>
      </c>
      <c r="E57" s="57">
        <v>3.8290000000000002</v>
      </c>
      <c r="F57" s="57">
        <v>3.87</v>
      </c>
      <c r="G57" s="57" t="s">
        <v>1268</v>
      </c>
      <c r="H57" s="58">
        <v>130000</v>
      </c>
      <c r="I57" s="55" t="s">
        <v>2678</v>
      </c>
      <c r="J57" s="51"/>
      <c r="K57" s="51"/>
      <c r="L57" s="51"/>
    </row>
    <row r="58" spans="1:12" ht="14.25" customHeight="1" thickTop="1" thickBot="1" x14ac:dyDescent="0.25">
      <c r="A58" s="55" t="s">
        <v>3621</v>
      </c>
      <c r="B58" s="55" t="s">
        <v>2962</v>
      </c>
      <c r="C58" s="57">
        <v>3.85</v>
      </c>
      <c r="D58" s="57">
        <v>4.0199999999999996</v>
      </c>
      <c r="E58" s="57">
        <v>3.964</v>
      </c>
      <c r="F58" s="57">
        <v>3.98</v>
      </c>
      <c r="G58" s="57" t="s">
        <v>1269</v>
      </c>
      <c r="H58" s="58">
        <v>75000</v>
      </c>
      <c r="I58" s="55" t="s">
        <v>2678</v>
      </c>
      <c r="J58" s="51"/>
      <c r="K58" s="51"/>
      <c r="L58" s="51"/>
    </row>
    <row r="59" spans="1:12" ht="10.5" customHeight="1" thickTop="1" thickBot="1" x14ac:dyDescent="0.25">
      <c r="A59" s="273" t="s">
        <v>2977</v>
      </c>
      <c r="B59" s="274"/>
      <c r="C59" s="274"/>
      <c r="D59" s="274"/>
      <c r="E59" s="274"/>
      <c r="F59" s="274"/>
      <c r="G59" s="274"/>
      <c r="H59" s="274"/>
      <c r="I59" s="275"/>
      <c r="J59" s="51"/>
      <c r="K59" s="51"/>
      <c r="L59" s="51"/>
    </row>
    <row r="60" spans="1:12" ht="14.25" customHeight="1" thickTop="1" thickBot="1" x14ac:dyDescent="0.25">
      <c r="A60" s="55" t="s">
        <v>1051</v>
      </c>
      <c r="B60" s="55" t="s">
        <v>2962</v>
      </c>
      <c r="C60" s="57">
        <v>0</v>
      </c>
      <c r="D60" s="57">
        <v>0</v>
      </c>
      <c r="E60" s="57">
        <v>0</v>
      </c>
      <c r="F60" s="57">
        <v>0</v>
      </c>
      <c r="G60" s="57" t="s">
        <v>1270</v>
      </c>
      <c r="H60" s="58">
        <v>20000</v>
      </c>
      <c r="I60" s="55" t="s">
        <v>2678</v>
      </c>
      <c r="J60" s="51"/>
      <c r="K60" s="51"/>
      <c r="L60" s="51"/>
    </row>
    <row r="61" spans="1:12" ht="14.25" customHeight="1" thickTop="1" thickBot="1" x14ac:dyDescent="0.25">
      <c r="A61" s="55" t="s">
        <v>1271</v>
      </c>
      <c r="B61" s="55" t="s">
        <v>2962</v>
      </c>
      <c r="C61" s="57">
        <v>-3.0000000000000001E-3</v>
      </c>
      <c r="D61" s="57">
        <v>0</v>
      </c>
      <c r="E61" s="57">
        <v>-1E-3</v>
      </c>
      <c r="F61" s="57">
        <v>-3.0000000000000001E-3</v>
      </c>
      <c r="G61" s="57" t="s">
        <v>1272</v>
      </c>
      <c r="H61" s="58">
        <v>17500</v>
      </c>
      <c r="I61" s="55" t="s">
        <v>2678</v>
      </c>
      <c r="J61" s="51"/>
      <c r="K61" s="51"/>
      <c r="L61" s="51"/>
    </row>
    <row r="62" spans="1:12" ht="14.25" customHeight="1" thickTop="1" thickBot="1" x14ac:dyDescent="0.25">
      <c r="A62" s="55" t="s">
        <v>3263</v>
      </c>
      <c r="B62" s="55" t="s">
        <v>2962</v>
      </c>
      <c r="C62" s="57">
        <v>0</v>
      </c>
      <c r="D62" s="57">
        <v>3.0000000000000001E-3</v>
      </c>
      <c r="E62" s="57">
        <v>1E-3</v>
      </c>
      <c r="F62" s="57">
        <v>3.0000000000000001E-3</v>
      </c>
      <c r="G62" s="57" t="s">
        <v>1273</v>
      </c>
      <c r="H62" s="58">
        <v>30000</v>
      </c>
      <c r="I62" s="55" t="s">
        <v>2678</v>
      </c>
      <c r="J62" s="51"/>
      <c r="K62" s="51"/>
      <c r="L62" s="51"/>
    </row>
    <row r="63" spans="1:12" ht="14.25" customHeight="1" thickTop="1" thickBot="1" x14ac:dyDescent="0.25">
      <c r="A63" s="55" t="s">
        <v>1274</v>
      </c>
      <c r="B63" s="55" t="s">
        <v>2962</v>
      </c>
      <c r="C63" s="57">
        <v>0.01</v>
      </c>
      <c r="D63" s="57">
        <v>1.7999999999999999E-2</v>
      </c>
      <c r="E63" s="57">
        <v>1.2999999999999999E-2</v>
      </c>
      <c r="F63" s="57">
        <v>1.7999999999999999E-2</v>
      </c>
      <c r="G63" s="57" t="s">
        <v>1275</v>
      </c>
      <c r="H63" s="58">
        <v>30000</v>
      </c>
      <c r="I63" s="55" t="s">
        <v>2678</v>
      </c>
      <c r="J63" s="51"/>
      <c r="K63" s="51"/>
      <c r="L63" s="51"/>
    </row>
    <row r="64" spans="1:12" ht="13.5" customHeight="1" thickTop="1" thickBot="1" x14ac:dyDescent="0.25">
      <c r="A64" s="55" t="s">
        <v>3401</v>
      </c>
      <c r="B64" s="55" t="s">
        <v>2962</v>
      </c>
      <c r="C64" s="57">
        <v>0</v>
      </c>
      <c r="D64" s="57">
        <v>0</v>
      </c>
      <c r="E64" s="57">
        <v>0</v>
      </c>
      <c r="F64" s="57">
        <v>0</v>
      </c>
      <c r="G64" s="57" t="s">
        <v>1276</v>
      </c>
      <c r="H64" s="58">
        <v>10000</v>
      </c>
      <c r="I64" s="55" t="s">
        <v>2678</v>
      </c>
      <c r="J64" s="51"/>
      <c r="K64" s="51"/>
      <c r="L64" s="51"/>
    </row>
    <row r="65" spans="1:9" ht="14.25" customHeight="1" thickTop="1" thickBot="1" x14ac:dyDescent="0.25">
      <c r="A65" s="55" t="s">
        <v>1277</v>
      </c>
      <c r="B65" s="55" t="s">
        <v>2962</v>
      </c>
      <c r="C65" s="57">
        <v>0</v>
      </c>
      <c r="D65" s="57">
        <v>0</v>
      </c>
      <c r="E65" s="57">
        <v>0</v>
      </c>
      <c r="F65" s="57">
        <v>0</v>
      </c>
      <c r="G65" s="57" t="s">
        <v>1278</v>
      </c>
      <c r="H65" s="58">
        <v>10000</v>
      </c>
      <c r="I65" s="55" t="s">
        <v>2678</v>
      </c>
    </row>
    <row r="66" spans="1:9" ht="14.25" customHeight="1" thickTop="1" thickBot="1" x14ac:dyDescent="0.25">
      <c r="A66" s="55" t="s">
        <v>1279</v>
      </c>
      <c r="B66" s="55" t="s">
        <v>3601</v>
      </c>
      <c r="C66" s="57">
        <v>0</v>
      </c>
      <c r="D66" s="57">
        <v>5.0000000000000001E-3</v>
      </c>
      <c r="E66" s="57">
        <v>3.0000000000000001E-3</v>
      </c>
      <c r="F66" s="57">
        <v>0</v>
      </c>
      <c r="G66" s="57" t="s">
        <v>1280</v>
      </c>
      <c r="H66" s="58">
        <v>520000</v>
      </c>
      <c r="I66" s="55" t="s">
        <v>2678</v>
      </c>
    </row>
    <row r="67" spans="1:9" ht="14.25" customHeight="1" thickTop="1" thickBot="1" x14ac:dyDescent="0.25">
      <c r="A67" s="55" t="s">
        <v>1281</v>
      </c>
      <c r="B67" s="55" t="s">
        <v>2962</v>
      </c>
      <c r="C67" s="57">
        <v>0</v>
      </c>
      <c r="D67" s="57">
        <v>0</v>
      </c>
      <c r="E67" s="57">
        <v>0</v>
      </c>
      <c r="F67" s="57">
        <v>0</v>
      </c>
      <c r="G67" s="57" t="s">
        <v>1221</v>
      </c>
      <c r="H67" s="58">
        <v>2500</v>
      </c>
      <c r="I67" s="55" t="s">
        <v>2678</v>
      </c>
    </row>
    <row r="68" spans="1:9" ht="14.25" customHeight="1" thickTop="1" thickBot="1" x14ac:dyDescent="0.25">
      <c r="A68" s="55" t="s">
        <v>1282</v>
      </c>
      <c r="B68" s="55" t="s">
        <v>3387</v>
      </c>
      <c r="C68" s="57">
        <v>0</v>
      </c>
      <c r="D68" s="57">
        <v>0</v>
      </c>
      <c r="E68" s="57">
        <v>0</v>
      </c>
      <c r="F68" s="57">
        <v>0</v>
      </c>
      <c r="G68" s="57" t="s">
        <v>1283</v>
      </c>
      <c r="H68" s="58">
        <v>3020000</v>
      </c>
      <c r="I68" s="55" t="s">
        <v>2678</v>
      </c>
    </row>
    <row r="69" spans="1:9" ht="14.25" customHeight="1" thickTop="1" thickBot="1" x14ac:dyDescent="0.25">
      <c r="A69" s="55" t="s">
        <v>3109</v>
      </c>
      <c r="B69" s="55" t="s">
        <v>2962</v>
      </c>
      <c r="C69" s="57">
        <v>0</v>
      </c>
      <c r="D69" s="57">
        <v>0</v>
      </c>
      <c r="E69" s="57">
        <v>0</v>
      </c>
      <c r="F69" s="57">
        <v>0</v>
      </c>
      <c r="G69" s="57" t="s">
        <v>1284</v>
      </c>
      <c r="H69" s="58">
        <v>10000</v>
      </c>
      <c r="I69" s="55" t="s">
        <v>2678</v>
      </c>
    </row>
    <row r="70" spans="1:9" ht="14.25" thickTop="1" thickBot="1" x14ac:dyDescent="0.25">
      <c r="A70" s="55" t="s">
        <v>1285</v>
      </c>
      <c r="B70" s="55" t="s">
        <v>2351</v>
      </c>
      <c r="C70" s="57">
        <v>0</v>
      </c>
      <c r="D70" s="57">
        <v>0</v>
      </c>
      <c r="E70" s="57">
        <v>0</v>
      </c>
      <c r="F70" s="57">
        <v>0</v>
      </c>
      <c r="G70" s="57" t="s">
        <v>1286</v>
      </c>
      <c r="H70" s="58">
        <v>2460000</v>
      </c>
      <c r="I70" s="55" t="s">
        <v>2678</v>
      </c>
    </row>
    <row r="71" spans="1:9" ht="14.25" thickTop="1" thickBot="1" x14ac:dyDescent="0.25">
      <c r="A71" s="55" t="s">
        <v>1052</v>
      </c>
      <c r="B71" s="55" t="s">
        <v>2962</v>
      </c>
      <c r="C71" s="57">
        <v>3.0000000000000001E-3</v>
      </c>
      <c r="D71" s="57">
        <v>3.0000000000000001E-3</v>
      </c>
      <c r="E71" s="57">
        <v>3.0000000000000001E-3</v>
      </c>
      <c r="F71" s="57">
        <v>3.0000000000000001E-3</v>
      </c>
      <c r="G71" s="57" t="s">
        <v>1287</v>
      </c>
      <c r="H71" s="58">
        <v>15000</v>
      </c>
      <c r="I71" s="55" t="s">
        <v>2678</v>
      </c>
    </row>
    <row r="72" spans="1:9" ht="14.25" thickTop="1" thickBot="1" x14ac:dyDescent="0.25">
      <c r="A72" s="55" t="s">
        <v>1053</v>
      </c>
      <c r="B72" s="55" t="s">
        <v>2962</v>
      </c>
      <c r="C72" s="57">
        <v>0</v>
      </c>
      <c r="D72" s="57">
        <v>0</v>
      </c>
      <c r="E72" s="57">
        <v>0</v>
      </c>
      <c r="F72" s="57">
        <v>0</v>
      </c>
      <c r="G72" s="57" t="s">
        <v>1248</v>
      </c>
      <c r="H72" s="58">
        <v>37500</v>
      </c>
      <c r="I72" s="55" t="s">
        <v>2678</v>
      </c>
    </row>
    <row r="73" spans="1:9" ht="14.25" thickTop="1" thickBot="1" x14ac:dyDescent="0.25">
      <c r="A73" s="55" t="s">
        <v>1288</v>
      </c>
      <c r="B73" s="55" t="s">
        <v>2962</v>
      </c>
      <c r="C73" s="57">
        <v>-5.0000000000000001E-3</v>
      </c>
      <c r="D73" s="57">
        <v>-5.0000000000000001E-3</v>
      </c>
      <c r="E73" s="57">
        <v>-5.0000000000000001E-3</v>
      </c>
      <c r="F73" s="57">
        <v>-5.0000000000000001E-3</v>
      </c>
      <c r="G73" s="57" t="s">
        <v>1289</v>
      </c>
      <c r="H73" s="58">
        <v>20000</v>
      </c>
      <c r="I73" s="55" t="s">
        <v>2678</v>
      </c>
    </row>
    <row r="74" spans="1:9" ht="14.25" thickTop="1" thickBot="1" x14ac:dyDescent="0.25">
      <c r="A74" s="55" t="s">
        <v>1290</v>
      </c>
      <c r="B74" s="55" t="s">
        <v>2962</v>
      </c>
      <c r="C74" s="57">
        <v>0</v>
      </c>
      <c r="D74" s="57">
        <v>0</v>
      </c>
      <c r="E74" s="57">
        <v>0</v>
      </c>
      <c r="F74" s="57">
        <v>0</v>
      </c>
      <c r="G74" s="57" t="s">
        <v>1291</v>
      </c>
      <c r="H74" s="58">
        <v>45000</v>
      </c>
      <c r="I74" s="55" t="s">
        <v>2678</v>
      </c>
    </row>
    <row r="75" spans="1:9" ht="14.25" thickTop="1" thickBot="1" x14ac:dyDescent="0.25">
      <c r="A75" s="55" t="s">
        <v>1292</v>
      </c>
      <c r="B75" s="55" t="s">
        <v>2962</v>
      </c>
      <c r="C75" s="57">
        <v>-5.0000000000000001E-3</v>
      </c>
      <c r="D75" s="57">
        <v>-5.0000000000000001E-3</v>
      </c>
      <c r="E75" s="57">
        <v>-5.0000000000000001E-3</v>
      </c>
      <c r="F75" s="57">
        <v>-5.0000000000000001E-3</v>
      </c>
      <c r="G75" s="57" t="s">
        <v>1162</v>
      </c>
      <c r="H75" s="58">
        <v>10000</v>
      </c>
      <c r="I75" s="55" t="s">
        <v>2678</v>
      </c>
    </row>
    <row r="76" spans="1:9" ht="14.25" thickTop="1" thickBot="1" x14ac:dyDescent="0.25">
      <c r="A76" s="55" t="s">
        <v>1293</v>
      </c>
      <c r="B76" s="55" t="s">
        <v>2962</v>
      </c>
      <c r="C76" s="57">
        <v>0</v>
      </c>
      <c r="D76" s="57">
        <v>0</v>
      </c>
      <c r="E76" s="57">
        <v>0</v>
      </c>
      <c r="F76" s="57">
        <v>0</v>
      </c>
      <c r="G76" s="57" t="s">
        <v>1252</v>
      </c>
      <c r="H76" s="58">
        <v>10000</v>
      </c>
      <c r="I76" s="55" t="s">
        <v>2678</v>
      </c>
    </row>
    <row r="77" spans="1:9" ht="14.25" thickTop="1" thickBot="1" x14ac:dyDescent="0.25">
      <c r="A77" s="55" t="s">
        <v>1294</v>
      </c>
      <c r="B77" s="55" t="s">
        <v>2962</v>
      </c>
      <c r="C77" s="57">
        <v>0</v>
      </c>
      <c r="D77" s="57">
        <v>0</v>
      </c>
      <c r="E77" s="57">
        <v>0</v>
      </c>
      <c r="F77" s="57">
        <v>0</v>
      </c>
      <c r="G77" s="57" t="s">
        <v>1295</v>
      </c>
      <c r="H77" s="58">
        <v>10000</v>
      </c>
      <c r="I77" s="55" t="s">
        <v>2678</v>
      </c>
    </row>
    <row r="78" spans="1:9" ht="14.25" thickTop="1" thickBot="1" x14ac:dyDescent="0.25">
      <c r="A78" s="55" t="s">
        <v>1054</v>
      </c>
      <c r="B78" s="55" t="s">
        <v>2962</v>
      </c>
      <c r="C78" s="57">
        <v>0</v>
      </c>
      <c r="D78" s="57">
        <v>0</v>
      </c>
      <c r="E78" s="57">
        <v>0</v>
      </c>
      <c r="F78" s="57">
        <v>0</v>
      </c>
      <c r="G78" s="57" t="s">
        <v>1296</v>
      </c>
      <c r="H78" s="58">
        <v>5000</v>
      </c>
      <c r="I78" s="55" t="s">
        <v>2678</v>
      </c>
    </row>
    <row r="79" spans="1:9" ht="14.25" thickTop="1" thickBot="1" x14ac:dyDescent="0.25">
      <c r="A79" s="55" t="s">
        <v>3402</v>
      </c>
      <c r="B79" s="55" t="s">
        <v>2962</v>
      </c>
      <c r="C79" s="57">
        <v>0</v>
      </c>
      <c r="D79" s="57">
        <v>0</v>
      </c>
      <c r="E79" s="57">
        <v>0</v>
      </c>
      <c r="F79" s="57">
        <v>0</v>
      </c>
      <c r="G79" s="57" t="s">
        <v>1297</v>
      </c>
      <c r="H79" s="58">
        <v>7500</v>
      </c>
      <c r="I79" s="55" t="s">
        <v>2678</v>
      </c>
    </row>
    <row r="80" spans="1:9" ht="14.25" thickTop="1" thickBot="1" x14ac:dyDescent="0.25">
      <c r="A80" s="55" t="s">
        <v>3403</v>
      </c>
      <c r="B80" s="55" t="s">
        <v>2962</v>
      </c>
      <c r="C80" s="57">
        <v>0</v>
      </c>
      <c r="D80" s="57">
        <v>0</v>
      </c>
      <c r="E80" s="57">
        <v>0</v>
      </c>
      <c r="F80" s="57">
        <v>0</v>
      </c>
      <c r="G80" s="57" t="s">
        <v>1247</v>
      </c>
      <c r="H80" s="58">
        <v>10000</v>
      </c>
      <c r="I80" s="55" t="s">
        <v>2678</v>
      </c>
    </row>
    <row r="81" spans="1:9" ht="14.25" thickTop="1" thickBot="1" x14ac:dyDescent="0.25">
      <c r="A81" s="55" t="s">
        <v>3110</v>
      </c>
      <c r="B81" s="55" t="s">
        <v>2962</v>
      </c>
      <c r="C81" s="57">
        <v>0</v>
      </c>
      <c r="D81" s="57">
        <v>0</v>
      </c>
      <c r="E81" s="57">
        <v>0</v>
      </c>
      <c r="F81" s="57">
        <v>0</v>
      </c>
      <c r="G81" s="57" t="s">
        <v>1298</v>
      </c>
      <c r="H81" s="58">
        <v>22500</v>
      </c>
      <c r="I81" s="55" t="s">
        <v>2678</v>
      </c>
    </row>
    <row r="82" spans="1:9" ht="14.25" thickTop="1" thickBot="1" x14ac:dyDescent="0.25">
      <c r="A82" s="55" t="s">
        <v>1055</v>
      </c>
      <c r="B82" s="55" t="s">
        <v>2962</v>
      </c>
      <c r="C82" s="57">
        <v>0</v>
      </c>
      <c r="D82" s="57">
        <v>0</v>
      </c>
      <c r="E82" s="57">
        <v>0</v>
      </c>
      <c r="F82" s="57">
        <v>0</v>
      </c>
      <c r="G82" s="57" t="s">
        <v>1299</v>
      </c>
      <c r="H82" s="58">
        <v>35000</v>
      </c>
      <c r="I82" s="55" t="s">
        <v>2678</v>
      </c>
    </row>
    <row r="83" spans="1:9" ht="14.25" thickTop="1" thickBot="1" x14ac:dyDescent="0.25">
      <c r="A83" s="55" t="s">
        <v>1300</v>
      </c>
      <c r="B83" s="55" t="s">
        <v>2962</v>
      </c>
      <c r="C83" s="57">
        <v>0</v>
      </c>
      <c r="D83" s="57">
        <v>0</v>
      </c>
      <c r="E83" s="57">
        <v>0</v>
      </c>
      <c r="F83" s="57">
        <v>0</v>
      </c>
      <c r="G83" s="57" t="s">
        <v>1301</v>
      </c>
      <c r="H83" s="58">
        <v>10000</v>
      </c>
      <c r="I83" s="55" t="s">
        <v>2678</v>
      </c>
    </row>
    <row r="84" spans="1:9" ht="14.25" thickTop="1" thickBot="1" x14ac:dyDescent="0.25">
      <c r="A84" s="55" t="s">
        <v>1302</v>
      </c>
      <c r="B84" s="55" t="s">
        <v>2962</v>
      </c>
      <c r="C84" s="57">
        <v>5.0000000000000001E-3</v>
      </c>
      <c r="D84" s="57">
        <v>5.0000000000000001E-3</v>
      </c>
      <c r="E84" s="57">
        <v>5.0000000000000001E-3</v>
      </c>
      <c r="F84" s="57">
        <v>5.0000000000000001E-3</v>
      </c>
      <c r="G84" s="57" t="s">
        <v>1258</v>
      </c>
      <c r="H84" s="58">
        <v>10000</v>
      </c>
      <c r="I84" s="55" t="s">
        <v>2678</v>
      </c>
    </row>
    <row r="85" spans="1:9" ht="14.25" thickTop="1" thickBot="1" x14ac:dyDescent="0.25">
      <c r="A85" s="273" t="s">
        <v>1066</v>
      </c>
      <c r="B85" s="274"/>
      <c r="C85" s="274"/>
      <c r="D85" s="274"/>
      <c r="E85" s="274"/>
      <c r="F85" s="274"/>
      <c r="G85" s="274"/>
      <c r="H85" s="274"/>
      <c r="I85" s="275"/>
    </row>
    <row r="86" spans="1:9" ht="14.25" thickTop="1" thickBot="1" x14ac:dyDescent="0.25">
      <c r="A86" s="55" t="s">
        <v>1303</v>
      </c>
      <c r="B86" s="56">
        <v>37073</v>
      </c>
      <c r="C86" s="57">
        <v>0</v>
      </c>
      <c r="D86" s="57">
        <v>0</v>
      </c>
      <c r="E86" s="57">
        <v>0</v>
      </c>
      <c r="F86" s="57">
        <v>0</v>
      </c>
      <c r="G86" s="57" t="s">
        <v>1304</v>
      </c>
      <c r="H86" s="58">
        <v>310000</v>
      </c>
      <c r="I86" s="55" t="s">
        <v>2678</v>
      </c>
    </row>
    <row r="87" spans="1:9" ht="14.25" thickTop="1" thickBot="1" x14ac:dyDescent="0.25">
      <c r="A87" s="55" t="s">
        <v>1305</v>
      </c>
      <c r="B87" s="56">
        <v>37104</v>
      </c>
      <c r="C87" s="57">
        <v>0</v>
      </c>
      <c r="D87" s="57">
        <v>0</v>
      </c>
      <c r="E87" s="57">
        <v>0</v>
      </c>
      <c r="F87" s="57">
        <v>0</v>
      </c>
      <c r="G87" s="57" t="s">
        <v>1304</v>
      </c>
      <c r="H87" s="58">
        <v>310000</v>
      </c>
      <c r="I87" s="55" t="s">
        <v>2678</v>
      </c>
    </row>
    <row r="88" spans="1:9" ht="14.25" thickTop="1" thickBot="1" x14ac:dyDescent="0.25">
      <c r="A88" s="55" t="s">
        <v>1306</v>
      </c>
      <c r="B88" s="56">
        <v>37135</v>
      </c>
      <c r="C88" s="57">
        <v>0</v>
      </c>
      <c r="D88" s="57">
        <v>0</v>
      </c>
      <c r="E88" s="57">
        <v>0</v>
      </c>
      <c r="F88" s="57">
        <v>0</v>
      </c>
      <c r="G88" s="57" t="s">
        <v>1304</v>
      </c>
      <c r="H88" s="58">
        <v>300000</v>
      </c>
      <c r="I88" s="55" t="s">
        <v>2678</v>
      </c>
    </row>
    <row r="89" spans="1:9" ht="14.25" thickTop="1" thickBot="1" x14ac:dyDescent="0.25">
      <c r="A89" s="55" t="s">
        <v>1307</v>
      </c>
      <c r="B89" s="56">
        <v>37165</v>
      </c>
      <c r="C89" s="57">
        <v>0</v>
      </c>
      <c r="D89" s="57">
        <v>0</v>
      </c>
      <c r="E89" s="57">
        <v>0</v>
      </c>
      <c r="F89" s="57">
        <v>0</v>
      </c>
      <c r="G89" s="57" t="s">
        <v>1304</v>
      </c>
      <c r="H89" s="58">
        <v>310000</v>
      </c>
      <c r="I89" s="55" t="s">
        <v>2678</v>
      </c>
    </row>
    <row r="90" spans="1:9" ht="14.25" thickTop="1" thickBot="1" x14ac:dyDescent="0.25">
      <c r="A90" s="55" t="s">
        <v>1308</v>
      </c>
      <c r="B90" s="56">
        <v>37073</v>
      </c>
      <c r="C90" s="57">
        <v>-5.0000000000000001E-3</v>
      </c>
      <c r="D90" s="57">
        <v>-5.0000000000000001E-3</v>
      </c>
      <c r="E90" s="57">
        <v>-5.0000000000000001E-3</v>
      </c>
      <c r="F90" s="57">
        <v>-5.0000000000000001E-3</v>
      </c>
      <c r="G90" s="57" t="s">
        <v>1205</v>
      </c>
      <c r="H90" s="58">
        <v>310000</v>
      </c>
      <c r="I90" s="55" t="s">
        <v>2678</v>
      </c>
    </row>
    <row r="91" spans="1:9" ht="14.25" thickTop="1" thickBot="1" x14ac:dyDescent="0.25">
      <c r="A91" s="55" t="s">
        <v>1309</v>
      </c>
      <c r="B91" s="56">
        <v>37104</v>
      </c>
      <c r="C91" s="57">
        <v>0</v>
      </c>
      <c r="D91" s="57">
        <v>0</v>
      </c>
      <c r="E91" s="57">
        <v>0</v>
      </c>
      <c r="F91" s="57">
        <v>0</v>
      </c>
      <c r="G91" s="57" t="s">
        <v>1310</v>
      </c>
      <c r="H91" s="58">
        <v>155000</v>
      </c>
      <c r="I91" s="55" t="s">
        <v>2678</v>
      </c>
    </row>
    <row r="92" spans="1:9" ht="14.25" thickTop="1" thickBot="1" x14ac:dyDescent="0.25">
      <c r="A92" s="55" t="s">
        <v>1311</v>
      </c>
      <c r="B92" s="56">
        <v>37135</v>
      </c>
      <c r="C92" s="57">
        <v>0</v>
      </c>
      <c r="D92" s="57">
        <v>0</v>
      </c>
      <c r="E92" s="57">
        <v>0</v>
      </c>
      <c r="F92" s="57">
        <v>0</v>
      </c>
      <c r="G92" s="57" t="s">
        <v>1310</v>
      </c>
      <c r="H92" s="58">
        <v>150000</v>
      </c>
      <c r="I92" s="55" t="s">
        <v>2678</v>
      </c>
    </row>
    <row r="93" spans="1:9" ht="14.25" thickTop="1" thickBot="1" x14ac:dyDescent="0.25">
      <c r="A93" s="55" t="s">
        <v>1312</v>
      </c>
      <c r="B93" s="56">
        <v>37165</v>
      </c>
      <c r="C93" s="57">
        <v>0</v>
      </c>
      <c r="D93" s="57">
        <v>0</v>
      </c>
      <c r="E93" s="57">
        <v>0</v>
      </c>
      <c r="F93" s="57">
        <v>0</v>
      </c>
      <c r="G93" s="57" t="s">
        <v>1310</v>
      </c>
      <c r="H93" s="58">
        <v>155000</v>
      </c>
      <c r="I93" s="55" t="s">
        <v>2678</v>
      </c>
    </row>
    <row r="94" spans="1:9" ht="14.25" thickTop="1" thickBot="1" x14ac:dyDescent="0.25">
      <c r="A94" s="55" t="s">
        <v>1313</v>
      </c>
      <c r="B94" s="55" t="s">
        <v>2351</v>
      </c>
      <c r="C94" s="57">
        <v>-5.0000000000000001E-3</v>
      </c>
      <c r="D94" s="57">
        <v>-5.0000000000000001E-3</v>
      </c>
      <c r="E94" s="57">
        <v>-5.0000000000000001E-3</v>
      </c>
      <c r="F94" s="57">
        <v>-5.0000000000000001E-3</v>
      </c>
      <c r="G94" s="57" t="s">
        <v>1314</v>
      </c>
      <c r="H94" s="58">
        <v>615000</v>
      </c>
      <c r="I94" s="55" t="s">
        <v>2678</v>
      </c>
    </row>
    <row r="95" spans="1:9" ht="14.25" thickTop="1" thickBot="1" x14ac:dyDescent="0.25">
      <c r="A95" s="55" t="s">
        <v>1315</v>
      </c>
      <c r="B95" s="55" t="s">
        <v>2978</v>
      </c>
      <c r="C95" s="57">
        <v>-0.01</v>
      </c>
      <c r="D95" s="57">
        <v>-0.01</v>
      </c>
      <c r="E95" s="57">
        <v>-0.01</v>
      </c>
      <c r="F95" s="57">
        <v>-0.01</v>
      </c>
      <c r="G95" s="57" t="s">
        <v>1316</v>
      </c>
      <c r="H95" s="58">
        <v>1510000</v>
      </c>
      <c r="I95" s="55" t="s">
        <v>2678</v>
      </c>
    </row>
    <row r="96" spans="1:9" ht="14.25" thickTop="1" thickBot="1" x14ac:dyDescent="0.25">
      <c r="A96" s="273" t="s">
        <v>3603</v>
      </c>
      <c r="B96" s="274"/>
      <c r="C96" s="274"/>
      <c r="D96" s="274"/>
      <c r="E96" s="274"/>
      <c r="F96" s="274"/>
      <c r="G96" s="274"/>
      <c r="H96" s="274"/>
      <c r="I96" s="275"/>
    </row>
    <row r="97" spans="1:9" ht="14.25" thickTop="1" thickBot="1" x14ac:dyDescent="0.25">
      <c r="A97" s="55" t="s">
        <v>1317</v>
      </c>
      <c r="B97" s="55" t="s">
        <v>3264</v>
      </c>
      <c r="C97" s="57">
        <v>0</v>
      </c>
      <c r="D97" s="57">
        <v>0</v>
      </c>
      <c r="E97" s="57">
        <v>0</v>
      </c>
      <c r="F97" s="57">
        <v>0</v>
      </c>
      <c r="G97" s="57" t="s">
        <v>1318</v>
      </c>
      <c r="H97" s="58">
        <v>4280000</v>
      </c>
      <c r="I97" s="55" t="s">
        <v>2678</v>
      </c>
    </row>
    <row r="98" spans="1:9" ht="14.25" thickTop="1" thickBot="1" x14ac:dyDescent="0.25">
      <c r="A98" s="55" t="s">
        <v>3404</v>
      </c>
      <c r="B98" s="56">
        <v>37073</v>
      </c>
      <c r="C98" s="57">
        <v>-5.0000000000000001E-3</v>
      </c>
      <c r="D98" s="57">
        <v>-5.0000000000000001E-3</v>
      </c>
      <c r="E98" s="57">
        <v>-5.0000000000000001E-3</v>
      </c>
      <c r="F98" s="57">
        <v>-5.0000000000000001E-3</v>
      </c>
      <c r="G98" s="57" t="s">
        <v>1245</v>
      </c>
      <c r="H98" s="58">
        <v>620000</v>
      </c>
      <c r="I98" s="55" t="s">
        <v>2678</v>
      </c>
    </row>
    <row r="99" spans="1:9" ht="14.25" thickTop="1" thickBot="1" x14ac:dyDescent="0.25">
      <c r="A99" s="55" t="s">
        <v>1319</v>
      </c>
      <c r="B99" s="55" t="s">
        <v>2351</v>
      </c>
      <c r="C99" s="57">
        <v>0</v>
      </c>
      <c r="D99" s="57">
        <v>0</v>
      </c>
      <c r="E99" s="57">
        <v>0</v>
      </c>
      <c r="F99" s="57">
        <v>0</v>
      </c>
      <c r="G99" s="57" t="s">
        <v>1320</v>
      </c>
      <c r="H99" s="58">
        <v>1230000</v>
      </c>
      <c r="I99" s="55" t="s">
        <v>2678</v>
      </c>
    </row>
    <row r="100" spans="1:9" ht="14.25" thickTop="1" thickBot="1" x14ac:dyDescent="0.25">
      <c r="A100" s="55" t="s">
        <v>1321</v>
      </c>
      <c r="B100" s="55" t="s">
        <v>2351</v>
      </c>
      <c r="C100" s="57">
        <v>-2.3E-2</v>
      </c>
      <c r="D100" s="57">
        <v>-2.3E-2</v>
      </c>
      <c r="E100" s="57">
        <v>-2.3E-2</v>
      </c>
      <c r="F100" s="57">
        <v>-2.3E-2</v>
      </c>
      <c r="G100" s="57" t="s">
        <v>1322</v>
      </c>
      <c r="H100" s="58">
        <v>307500</v>
      </c>
      <c r="I100" s="55" t="s">
        <v>2678</v>
      </c>
    </row>
    <row r="101" spans="1:9" ht="14.25" thickTop="1" thickBot="1" x14ac:dyDescent="0.25">
      <c r="A101" s="55" t="s">
        <v>1323</v>
      </c>
      <c r="B101" s="55" t="s">
        <v>3264</v>
      </c>
      <c r="C101" s="57">
        <v>0</v>
      </c>
      <c r="D101" s="57">
        <v>0</v>
      </c>
      <c r="E101" s="57">
        <v>0</v>
      </c>
      <c r="F101" s="57">
        <v>0</v>
      </c>
      <c r="G101" s="57" t="s">
        <v>1324</v>
      </c>
      <c r="H101" s="58">
        <v>4280000</v>
      </c>
      <c r="I101" s="55" t="s">
        <v>2678</v>
      </c>
    </row>
    <row r="102" spans="1:9" ht="14.25" thickTop="1" thickBot="1" x14ac:dyDescent="0.25">
      <c r="A102" s="55" t="s">
        <v>1325</v>
      </c>
      <c r="B102" s="56">
        <v>37073</v>
      </c>
      <c r="C102" s="57">
        <v>-5.0000000000000001E-3</v>
      </c>
      <c r="D102" s="57">
        <v>-5.0000000000000001E-3</v>
      </c>
      <c r="E102" s="57">
        <v>-5.0000000000000001E-3</v>
      </c>
      <c r="F102" s="57">
        <v>-5.0000000000000001E-3</v>
      </c>
      <c r="G102" s="57" t="s">
        <v>1326</v>
      </c>
      <c r="H102" s="58">
        <v>310000</v>
      </c>
      <c r="I102" s="55" t="s">
        <v>2678</v>
      </c>
    </row>
    <row r="103" spans="1:9" ht="13.5" thickTop="1" x14ac:dyDescent="0.2"/>
    <row r="104" spans="1:9" x14ac:dyDescent="0.2">
      <c r="A104" s="65" t="s">
        <v>3102</v>
      </c>
    </row>
    <row r="105" spans="1:9" x14ac:dyDescent="0.2">
      <c r="A105" s="65" t="s">
        <v>3103</v>
      </c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0"/>
      <c r="B116" s="280"/>
      <c r="C116" s="280"/>
      <c r="D116" s="280"/>
      <c r="E116" s="280"/>
      <c r="F116" s="280"/>
      <c r="G116" s="280"/>
      <c r="H116" s="280"/>
      <c r="I116" s="280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50"/>
      <c r="B118" s="250"/>
      <c r="C118" s="251"/>
      <c r="D118" s="251"/>
      <c r="E118" s="251"/>
      <c r="F118" s="251"/>
      <c r="G118" s="251"/>
      <c r="H118" s="252"/>
      <c r="I118" s="250"/>
    </row>
  </sheetData>
  <mergeCells count="14">
    <mergeCell ref="A116:I116"/>
    <mergeCell ref="B9:B10"/>
    <mergeCell ref="A11:I11"/>
    <mergeCell ref="H9:H10"/>
    <mergeCell ref="A9:A10"/>
    <mergeCell ref="C9:C10"/>
    <mergeCell ref="D9:D10"/>
    <mergeCell ref="F9:F10"/>
    <mergeCell ref="A13:I13"/>
    <mergeCell ref="A59:I59"/>
    <mergeCell ref="A85:I85"/>
    <mergeCell ref="A96:I96"/>
    <mergeCell ref="I9:I10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H1" sqref="H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2902</v>
      </c>
      <c r="F1" s="6"/>
      <c r="G1" s="5" t="s">
        <v>2684</v>
      </c>
      <c r="H1" s="1">
        <f>SUM(H11:H10000)</f>
        <v>134342500</v>
      </c>
    </row>
    <row r="2" spans="1:11" ht="15.75" x14ac:dyDescent="0.25">
      <c r="A2" s="16" t="s">
        <v>2682</v>
      </c>
      <c r="F2" s="62"/>
      <c r="G2" s="63"/>
      <c r="H2" s="61"/>
    </row>
    <row r="3" spans="1:11" x14ac:dyDescent="0.2">
      <c r="A3" s="96">
        <f>'E-Mail'!$B$2</f>
        <v>37046</v>
      </c>
      <c r="F3" s="62"/>
      <c r="G3" s="63"/>
      <c r="H3" s="61"/>
    </row>
    <row r="5" spans="1:11" ht="9.75" customHeight="1" x14ac:dyDescent="0.2">
      <c r="A5" s="52" t="s">
        <v>1034</v>
      </c>
      <c r="J5" s="51"/>
      <c r="K5" s="51"/>
    </row>
    <row r="6" spans="1:11" ht="9.75" customHeight="1" x14ac:dyDescent="0.2">
      <c r="A6" s="52" t="s">
        <v>2901</v>
      </c>
      <c r="J6" s="51"/>
      <c r="K6" s="51"/>
    </row>
    <row r="7" spans="1:11" ht="9.75" customHeight="1" x14ac:dyDescent="0.2">
      <c r="A7" s="52" t="s">
        <v>1101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  <c r="J9" s="51"/>
      <c r="K9" s="51"/>
    </row>
    <row r="10" spans="1:11" ht="21.75" thickBot="1" x14ac:dyDescent="0.25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  <c r="J10" s="51"/>
      <c r="K10" s="51"/>
    </row>
    <row r="11" spans="1:11" ht="10.5" customHeight="1" thickTop="1" thickBot="1" x14ac:dyDescent="0.25">
      <c r="A11" s="273" t="s">
        <v>3265</v>
      </c>
      <c r="B11" s="274"/>
      <c r="C11" s="274"/>
      <c r="D11" s="274"/>
      <c r="E11" s="274"/>
      <c r="F11" s="274"/>
      <c r="G11" s="274"/>
      <c r="H11" s="274"/>
      <c r="I11" s="275"/>
      <c r="J11" s="51"/>
      <c r="K11" s="51"/>
    </row>
    <row r="12" spans="1:11" ht="14.25" customHeight="1" thickTop="1" thickBot="1" x14ac:dyDescent="0.25">
      <c r="A12" s="55" t="s">
        <v>3266</v>
      </c>
      <c r="B12" s="56">
        <v>37073</v>
      </c>
      <c r="C12" s="57">
        <v>-0.43</v>
      </c>
      <c r="D12" s="57">
        <v>-0.43</v>
      </c>
      <c r="E12" s="57">
        <v>-0.43</v>
      </c>
      <c r="F12" s="57">
        <v>-0.43</v>
      </c>
      <c r="G12" s="57" t="s">
        <v>1327</v>
      </c>
      <c r="H12" s="58">
        <v>310000</v>
      </c>
      <c r="I12" s="55" t="s">
        <v>2678</v>
      </c>
      <c r="J12" s="51"/>
      <c r="K12" s="51"/>
    </row>
    <row r="13" spans="1:11" ht="14.25" customHeight="1" thickTop="1" thickBot="1" x14ac:dyDescent="0.25">
      <c r="A13" s="273" t="s">
        <v>1067</v>
      </c>
      <c r="B13" s="274"/>
      <c r="C13" s="274"/>
      <c r="D13" s="274"/>
      <c r="E13" s="274"/>
      <c r="F13" s="274"/>
      <c r="G13" s="274"/>
      <c r="H13" s="274"/>
      <c r="I13" s="275"/>
      <c r="J13" s="51"/>
      <c r="K13" s="51"/>
    </row>
    <row r="14" spans="1:11" ht="14.25" customHeight="1" thickTop="1" thickBot="1" x14ac:dyDescent="0.25">
      <c r="A14" s="55" t="s">
        <v>1328</v>
      </c>
      <c r="B14" s="56">
        <v>37073</v>
      </c>
      <c r="C14" s="57">
        <v>0.14499999999999999</v>
      </c>
      <c r="D14" s="57">
        <v>0.14499999999999999</v>
      </c>
      <c r="E14" s="57">
        <v>0.14499999999999999</v>
      </c>
      <c r="F14" s="57">
        <v>0.14499999999999999</v>
      </c>
      <c r="G14" s="57" t="s">
        <v>1329</v>
      </c>
      <c r="H14" s="58">
        <v>620000</v>
      </c>
      <c r="I14" s="55" t="s">
        <v>2678</v>
      </c>
      <c r="J14" s="51"/>
      <c r="K14" s="51"/>
    </row>
    <row r="15" spans="1:11" ht="14.25" customHeight="1" thickTop="1" thickBot="1" x14ac:dyDescent="0.25">
      <c r="A15" s="55" t="s">
        <v>3406</v>
      </c>
      <c r="B15" s="55" t="s">
        <v>2351</v>
      </c>
      <c r="C15" s="57">
        <v>0.12</v>
      </c>
      <c r="D15" s="57">
        <v>0.13500000000000001</v>
      </c>
      <c r="E15" s="57">
        <v>0.13300000000000001</v>
      </c>
      <c r="F15" s="57">
        <v>0.12</v>
      </c>
      <c r="G15" s="57" t="s">
        <v>1330</v>
      </c>
      <c r="H15" s="58">
        <v>4920000</v>
      </c>
      <c r="I15" s="55" t="s">
        <v>2678</v>
      </c>
      <c r="J15" s="51"/>
      <c r="K15" s="51"/>
    </row>
    <row r="16" spans="1:11" ht="14.25" customHeight="1" thickTop="1" thickBot="1" x14ac:dyDescent="0.25">
      <c r="A16" s="55" t="s">
        <v>1331</v>
      </c>
      <c r="B16" s="55" t="s">
        <v>2978</v>
      </c>
      <c r="C16" s="57">
        <v>0.19500000000000001</v>
      </c>
      <c r="D16" s="57">
        <v>0.2</v>
      </c>
      <c r="E16" s="57">
        <v>0.19800000000000001</v>
      </c>
      <c r="F16" s="57">
        <v>0.19500000000000001</v>
      </c>
      <c r="G16" s="57" t="s">
        <v>1330</v>
      </c>
      <c r="H16" s="58">
        <v>1510000</v>
      </c>
      <c r="I16" s="55" t="s">
        <v>2678</v>
      </c>
      <c r="J16" s="51"/>
      <c r="K16" s="51"/>
    </row>
    <row r="17" spans="1:11" ht="14.25" customHeight="1" thickTop="1" thickBot="1" x14ac:dyDescent="0.25">
      <c r="A17" s="55" t="s">
        <v>1332</v>
      </c>
      <c r="B17" s="55" t="s">
        <v>3264</v>
      </c>
      <c r="C17" s="57">
        <v>0.14000000000000001</v>
      </c>
      <c r="D17" s="57">
        <v>0.14000000000000001</v>
      </c>
      <c r="E17" s="57">
        <v>0.14000000000000001</v>
      </c>
      <c r="F17" s="57">
        <v>0.14000000000000001</v>
      </c>
      <c r="G17" s="57" t="s">
        <v>1333</v>
      </c>
      <c r="H17" s="58">
        <v>1070000</v>
      </c>
      <c r="I17" s="55" t="s">
        <v>2678</v>
      </c>
      <c r="J17" s="51"/>
      <c r="K17" s="51"/>
    </row>
    <row r="18" spans="1:11" ht="14.25" customHeight="1" thickTop="1" thickBot="1" x14ac:dyDescent="0.25">
      <c r="A18" s="273" t="s">
        <v>2979</v>
      </c>
      <c r="B18" s="274"/>
      <c r="C18" s="274"/>
      <c r="D18" s="274"/>
      <c r="E18" s="274"/>
      <c r="F18" s="274"/>
      <c r="G18" s="274"/>
      <c r="H18" s="274"/>
      <c r="I18" s="275"/>
      <c r="J18" s="51"/>
      <c r="K18" s="51"/>
    </row>
    <row r="19" spans="1:11" ht="14.25" customHeight="1" thickTop="1" thickBot="1" x14ac:dyDescent="0.25">
      <c r="A19" s="55" t="s">
        <v>3407</v>
      </c>
      <c r="B19" s="55" t="s">
        <v>2351</v>
      </c>
      <c r="C19" s="57">
        <v>-8.7999999999999995E-2</v>
      </c>
      <c r="D19" s="57">
        <v>-8.7999999999999995E-2</v>
      </c>
      <c r="E19" s="57">
        <v>-8.7999999999999995E-2</v>
      </c>
      <c r="F19" s="57">
        <v>-8.7999999999999995E-2</v>
      </c>
      <c r="G19" s="57" t="s">
        <v>1301</v>
      </c>
      <c r="H19" s="58">
        <v>2460000</v>
      </c>
      <c r="I19" s="55" t="s">
        <v>2678</v>
      </c>
      <c r="J19" s="51"/>
      <c r="K19" s="51"/>
    </row>
    <row r="20" spans="1:11" ht="14.25" customHeight="1" thickTop="1" thickBot="1" x14ac:dyDescent="0.25">
      <c r="A20" s="55" t="s">
        <v>1334</v>
      </c>
      <c r="B20" s="56">
        <v>37073</v>
      </c>
      <c r="C20" s="57">
        <v>-0.02</v>
      </c>
      <c r="D20" s="57">
        <v>-0.02</v>
      </c>
      <c r="E20" s="57">
        <v>-0.02</v>
      </c>
      <c r="F20" s="57">
        <v>-0.02</v>
      </c>
      <c r="G20" s="57" t="s">
        <v>1335</v>
      </c>
      <c r="H20" s="58">
        <v>775000</v>
      </c>
      <c r="I20" s="55" t="s">
        <v>2678</v>
      </c>
      <c r="J20" s="51"/>
      <c r="K20" s="51"/>
    </row>
    <row r="21" spans="1:11" ht="14.25" customHeight="1" thickTop="1" thickBot="1" x14ac:dyDescent="0.25">
      <c r="A21" s="55" t="s">
        <v>1336</v>
      </c>
      <c r="B21" s="55" t="s">
        <v>2351</v>
      </c>
      <c r="C21" s="57">
        <v>-0.02</v>
      </c>
      <c r="D21" s="57">
        <v>-0.02</v>
      </c>
      <c r="E21" s="57">
        <v>-0.02</v>
      </c>
      <c r="F21" s="57">
        <v>-0.02</v>
      </c>
      <c r="G21" s="57" t="s">
        <v>1337</v>
      </c>
      <c r="H21" s="58">
        <v>1230000</v>
      </c>
      <c r="I21" s="55" t="s">
        <v>2678</v>
      </c>
      <c r="J21" s="51"/>
      <c r="K21" s="51"/>
    </row>
    <row r="22" spans="1:11" ht="14.25" customHeight="1" thickTop="1" thickBot="1" x14ac:dyDescent="0.25">
      <c r="A22" s="55" t="s">
        <v>3408</v>
      </c>
      <c r="B22" s="56">
        <v>37165</v>
      </c>
      <c r="C22" s="57">
        <v>0.24299999999999999</v>
      </c>
      <c r="D22" s="57">
        <v>0.245</v>
      </c>
      <c r="E22" s="57">
        <v>0.24399999999999999</v>
      </c>
      <c r="F22" s="57">
        <v>0.24299999999999999</v>
      </c>
      <c r="G22" s="57" t="s">
        <v>1245</v>
      </c>
      <c r="H22" s="58">
        <v>775000</v>
      </c>
      <c r="I22" s="55" t="s">
        <v>2678</v>
      </c>
      <c r="J22" s="51"/>
      <c r="K22" s="51"/>
    </row>
    <row r="23" spans="1:11" ht="14.25" customHeight="1" thickTop="1" thickBot="1" x14ac:dyDescent="0.25">
      <c r="A23" s="55" t="s">
        <v>1338</v>
      </c>
      <c r="B23" s="56">
        <v>37196</v>
      </c>
      <c r="C23" s="57">
        <v>0.32</v>
      </c>
      <c r="D23" s="57">
        <v>0.32500000000000001</v>
      </c>
      <c r="E23" s="57">
        <v>0.32100000000000001</v>
      </c>
      <c r="F23" s="57">
        <v>0.32</v>
      </c>
      <c r="G23" s="57" t="s">
        <v>1212</v>
      </c>
      <c r="H23" s="58">
        <v>1950000</v>
      </c>
      <c r="I23" s="55" t="s">
        <v>2678</v>
      </c>
      <c r="J23" s="51"/>
      <c r="K23" s="51"/>
    </row>
    <row r="24" spans="1:11" ht="14.25" customHeight="1" thickTop="1" thickBot="1" x14ac:dyDescent="0.25">
      <c r="A24" s="55" t="s">
        <v>1068</v>
      </c>
      <c r="B24" s="55" t="s">
        <v>2978</v>
      </c>
      <c r="C24" s="57">
        <v>0.41499999999999998</v>
      </c>
      <c r="D24" s="57">
        <v>0.41499999999999998</v>
      </c>
      <c r="E24" s="57">
        <v>0.41499999999999998</v>
      </c>
      <c r="F24" s="57">
        <v>0.41499999999999998</v>
      </c>
      <c r="G24" s="57" t="s">
        <v>1263</v>
      </c>
      <c r="H24" s="58">
        <v>755000</v>
      </c>
      <c r="I24" s="55" t="s">
        <v>2678</v>
      </c>
      <c r="J24" s="51"/>
      <c r="K24" s="51"/>
    </row>
    <row r="25" spans="1:11" ht="14.25" customHeight="1" thickTop="1" thickBot="1" x14ac:dyDescent="0.25">
      <c r="A25" s="55" t="s">
        <v>1339</v>
      </c>
      <c r="B25" s="56">
        <v>37073</v>
      </c>
      <c r="C25" s="57">
        <v>-3.0000000000000001E-3</v>
      </c>
      <c r="D25" s="57">
        <v>-3.0000000000000001E-3</v>
      </c>
      <c r="E25" s="57">
        <v>-3.0000000000000001E-3</v>
      </c>
      <c r="F25" s="57">
        <v>-3.0000000000000001E-3</v>
      </c>
      <c r="G25" s="57" t="s">
        <v>1340</v>
      </c>
      <c r="H25" s="58">
        <v>310000</v>
      </c>
      <c r="I25" s="55" t="s">
        <v>2678</v>
      </c>
      <c r="J25" s="51"/>
      <c r="K25" s="51"/>
    </row>
    <row r="26" spans="1:11" ht="14.25" customHeight="1" thickTop="1" thickBot="1" x14ac:dyDescent="0.25">
      <c r="A26" s="55" t="s">
        <v>1341</v>
      </c>
      <c r="B26" s="56">
        <v>37073</v>
      </c>
      <c r="C26" s="57">
        <v>3.5000000000000003E-2</v>
      </c>
      <c r="D26" s="57">
        <v>3.5000000000000003E-2</v>
      </c>
      <c r="E26" s="57">
        <v>3.5000000000000003E-2</v>
      </c>
      <c r="F26" s="57">
        <v>3.5000000000000003E-2</v>
      </c>
      <c r="G26" s="57" t="s">
        <v>1342</v>
      </c>
      <c r="H26" s="58">
        <v>310000</v>
      </c>
      <c r="I26" s="55" t="s">
        <v>2678</v>
      </c>
      <c r="J26" s="51"/>
      <c r="K26" s="51"/>
    </row>
    <row r="27" spans="1:11" ht="14.25" customHeight="1" thickTop="1" thickBot="1" x14ac:dyDescent="0.25">
      <c r="A27" s="55" t="s">
        <v>3409</v>
      </c>
      <c r="B27" s="56">
        <v>37073</v>
      </c>
      <c r="C27" s="57">
        <v>-7.4999999999999997E-2</v>
      </c>
      <c r="D27" s="57">
        <v>-7.4999999999999997E-2</v>
      </c>
      <c r="E27" s="57">
        <v>-7.4999999999999997E-2</v>
      </c>
      <c r="F27" s="57">
        <v>-7.4999999999999997E-2</v>
      </c>
      <c r="G27" s="57" t="s">
        <v>1343</v>
      </c>
      <c r="H27" s="58">
        <v>310000</v>
      </c>
      <c r="I27" s="55" t="s">
        <v>2678</v>
      </c>
      <c r="J27" s="51"/>
      <c r="K27" s="51"/>
    </row>
    <row r="28" spans="1:11" ht="14.25" customHeight="1" thickTop="1" thickBot="1" x14ac:dyDescent="0.25">
      <c r="A28" s="55" t="s">
        <v>3410</v>
      </c>
      <c r="B28" s="55" t="s">
        <v>2351</v>
      </c>
      <c r="C28" s="57">
        <v>-7.8E-2</v>
      </c>
      <c r="D28" s="57">
        <v>-7.8E-2</v>
      </c>
      <c r="E28" s="57">
        <v>-7.8E-2</v>
      </c>
      <c r="F28" s="57">
        <v>-7.8E-2</v>
      </c>
      <c r="G28" s="57" t="s">
        <v>1344</v>
      </c>
      <c r="H28" s="58">
        <v>1230000</v>
      </c>
      <c r="I28" s="55" t="s">
        <v>2678</v>
      </c>
      <c r="J28" s="51"/>
      <c r="K28" s="51"/>
    </row>
    <row r="29" spans="1:11" ht="14.25" customHeight="1" thickTop="1" thickBot="1" x14ac:dyDescent="0.25">
      <c r="A29" s="55" t="s">
        <v>1345</v>
      </c>
      <c r="B29" s="56">
        <v>37073</v>
      </c>
      <c r="C29" s="57">
        <v>-0.13500000000000001</v>
      </c>
      <c r="D29" s="57">
        <v>-0.13500000000000001</v>
      </c>
      <c r="E29" s="57">
        <v>-0.13500000000000001</v>
      </c>
      <c r="F29" s="57">
        <v>-0.13500000000000001</v>
      </c>
      <c r="G29" s="57" t="s">
        <v>1346</v>
      </c>
      <c r="H29" s="58">
        <v>310000</v>
      </c>
      <c r="I29" s="55" t="s">
        <v>2678</v>
      </c>
      <c r="J29" s="51"/>
      <c r="K29" s="51"/>
    </row>
    <row r="30" spans="1:11" ht="14.25" customHeight="1" thickTop="1" thickBot="1" x14ac:dyDescent="0.25">
      <c r="A30" s="55" t="s">
        <v>1347</v>
      </c>
      <c r="B30" s="56">
        <v>37073</v>
      </c>
      <c r="C30" s="57">
        <v>-9.5000000000000001E-2</v>
      </c>
      <c r="D30" s="57">
        <v>-9.5000000000000001E-2</v>
      </c>
      <c r="E30" s="57">
        <v>-9.5000000000000001E-2</v>
      </c>
      <c r="F30" s="57">
        <v>-9.5000000000000001E-2</v>
      </c>
      <c r="G30" s="57" t="s">
        <v>1348</v>
      </c>
      <c r="H30" s="58">
        <v>310000</v>
      </c>
      <c r="I30" s="55" t="s">
        <v>2678</v>
      </c>
      <c r="J30" s="51"/>
      <c r="K30" s="51"/>
    </row>
    <row r="31" spans="1:11" ht="14.25" customHeight="1" thickTop="1" thickBot="1" x14ac:dyDescent="0.25">
      <c r="A31" s="55" t="s">
        <v>1349</v>
      </c>
      <c r="B31" s="56">
        <v>37165</v>
      </c>
      <c r="C31" s="57">
        <v>0.2</v>
      </c>
      <c r="D31" s="57">
        <v>0.2</v>
      </c>
      <c r="E31" s="57">
        <v>0.2</v>
      </c>
      <c r="F31" s="57">
        <v>0.2</v>
      </c>
      <c r="G31" s="57" t="s">
        <v>1350</v>
      </c>
      <c r="H31" s="58">
        <v>310000</v>
      </c>
      <c r="I31" s="55" t="s">
        <v>2678</v>
      </c>
      <c r="J31" s="51"/>
      <c r="K31" s="51"/>
    </row>
    <row r="32" spans="1:11" ht="14.25" customHeight="1" thickTop="1" thickBot="1" x14ac:dyDescent="0.25">
      <c r="A32" s="55" t="s">
        <v>1351</v>
      </c>
      <c r="B32" s="56">
        <v>37073</v>
      </c>
      <c r="C32" s="57">
        <v>-1.3</v>
      </c>
      <c r="D32" s="57">
        <v>-1.29</v>
      </c>
      <c r="E32" s="57">
        <v>-1.2969999999999999</v>
      </c>
      <c r="F32" s="57">
        <v>-1.3</v>
      </c>
      <c r="G32" s="57" t="s">
        <v>1352</v>
      </c>
      <c r="H32" s="58">
        <v>465000</v>
      </c>
      <c r="I32" s="55" t="s">
        <v>2678</v>
      </c>
      <c r="J32" s="51"/>
      <c r="K32" s="51"/>
    </row>
    <row r="33" spans="1:11" ht="10.5" customHeight="1" thickTop="1" thickBot="1" x14ac:dyDescent="0.25">
      <c r="A33" s="55" t="s">
        <v>1353</v>
      </c>
      <c r="B33" s="56">
        <v>37104</v>
      </c>
      <c r="C33" s="57">
        <v>-1.3149999999999999</v>
      </c>
      <c r="D33" s="57">
        <v>-1.31</v>
      </c>
      <c r="E33" s="57">
        <v>-1.3129999999999999</v>
      </c>
      <c r="F33" s="57">
        <v>-1.3149999999999999</v>
      </c>
      <c r="G33" s="57" t="s">
        <v>1354</v>
      </c>
      <c r="H33" s="58">
        <v>310000</v>
      </c>
      <c r="I33" s="55" t="s">
        <v>2678</v>
      </c>
      <c r="J33" s="51"/>
      <c r="K33" s="51"/>
    </row>
    <row r="34" spans="1:11" ht="14.25" customHeight="1" thickTop="1" thickBot="1" x14ac:dyDescent="0.25">
      <c r="A34" s="55" t="s">
        <v>1355</v>
      </c>
      <c r="B34" s="56">
        <v>37135</v>
      </c>
      <c r="C34" s="57">
        <v>-1.33</v>
      </c>
      <c r="D34" s="57">
        <v>-1.33</v>
      </c>
      <c r="E34" s="57">
        <v>-1.33</v>
      </c>
      <c r="F34" s="57">
        <v>-1.33</v>
      </c>
      <c r="G34" s="57" t="s">
        <v>1356</v>
      </c>
      <c r="H34" s="58">
        <v>300000</v>
      </c>
      <c r="I34" s="55" t="s">
        <v>2678</v>
      </c>
      <c r="J34" s="51"/>
      <c r="K34" s="51"/>
    </row>
    <row r="35" spans="1:11" ht="10.5" customHeight="1" thickTop="1" thickBot="1" x14ac:dyDescent="0.25">
      <c r="A35" s="55" t="s">
        <v>3111</v>
      </c>
      <c r="B35" s="56">
        <v>37073</v>
      </c>
      <c r="C35" s="57">
        <v>-0.02</v>
      </c>
      <c r="D35" s="57">
        <v>0.02</v>
      </c>
      <c r="E35" s="57">
        <v>-1E-3</v>
      </c>
      <c r="F35" s="57">
        <v>0.02</v>
      </c>
      <c r="G35" s="57" t="s">
        <v>1357</v>
      </c>
      <c r="H35" s="58">
        <v>1395000</v>
      </c>
      <c r="I35" s="55" t="s">
        <v>2678</v>
      </c>
      <c r="J35" s="51"/>
      <c r="K35" s="51"/>
    </row>
    <row r="36" spans="1:11" ht="14.25" customHeight="1" thickTop="1" thickBot="1" x14ac:dyDescent="0.25">
      <c r="A36" s="55" t="s">
        <v>1358</v>
      </c>
      <c r="B36" s="55" t="s">
        <v>3593</v>
      </c>
      <c r="C36" s="57">
        <v>-5.0000000000000001E-3</v>
      </c>
      <c r="D36" s="57">
        <v>1.4999999999999999E-2</v>
      </c>
      <c r="E36" s="57">
        <v>5.0000000000000001E-3</v>
      </c>
      <c r="F36" s="57">
        <v>1.4999999999999999E-2</v>
      </c>
      <c r="G36" s="57" t="s">
        <v>1359</v>
      </c>
      <c r="H36" s="58">
        <v>2760000</v>
      </c>
      <c r="I36" s="55" t="s">
        <v>2678</v>
      </c>
      <c r="J36" s="51"/>
      <c r="K36" s="51"/>
    </row>
    <row r="37" spans="1:11" ht="10.5" customHeight="1" thickTop="1" thickBot="1" x14ac:dyDescent="0.25">
      <c r="A37" s="55" t="s">
        <v>3328</v>
      </c>
      <c r="B37" s="56">
        <v>37073</v>
      </c>
      <c r="C37" s="57">
        <v>-0.85</v>
      </c>
      <c r="D37" s="57">
        <v>-0.76</v>
      </c>
      <c r="E37" s="57">
        <v>-0.82299999999999995</v>
      </c>
      <c r="F37" s="57">
        <v>-0.83</v>
      </c>
      <c r="G37" s="57" t="s">
        <v>1360</v>
      </c>
      <c r="H37" s="58">
        <v>2325000</v>
      </c>
      <c r="I37" s="55" t="s">
        <v>2678</v>
      </c>
      <c r="J37" s="51"/>
      <c r="K37" s="51"/>
    </row>
    <row r="38" spans="1:11" ht="14.25" customHeight="1" thickTop="1" thickBot="1" x14ac:dyDescent="0.25">
      <c r="A38" s="55" t="s">
        <v>1361</v>
      </c>
      <c r="B38" s="55" t="s">
        <v>3593</v>
      </c>
      <c r="C38" s="57">
        <v>-0.76</v>
      </c>
      <c r="D38" s="57">
        <v>-0.76</v>
      </c>
      <c r="E38" s="57">
        <v>-0.76</v>
      </c>
      <c r="F38" s="57">
        <v>-0.76</v>
      </c>
      <c r="G38" s="57" t="s">
        <v>1362</v>
      </c>
      <c r="H38" s="58">
        <v>920000</v>
      </c>
      <c r="I38" s="55" t="s">
        <v>2678</v>
      </c>
      <c r="J38" s="51"/>
      <c r="K38" s="51"/>
    </row>
    <row r="39" spans="1:11" ht="14.25" customHeight="1" thickTop="1" thickBot="1" x14ac:dyDescent="0.25">
      <c r="A39" s="55" t="s">
        <v>3329</v>
      </c>
      <c r="B39" s="56">
        <v>37073</v>
      </c>
      <c r="C39" s="57">
        <v>-0.09</v>
      </c>
      <c r="D39" s="57">
        <v>-8.7999999999999995E-2</v>
      </c>
      <c r="E39" s="57">
        <v>-8.8999999999999996E-2</v>
      </c>
      <c r="F39" s="57">
        <v>-0.09</v>
      </c>
      <c r="G39" s="57" t="s">
        <v>1363</v>
      </c>
      <c r="H39" s="58">
        <v>1240000</v>
      </c>
      <c r="I39" s="55" t="s">
        <v>2678</v>
      </c>
      <c r="J39" s="51"/>
      <c r="K39" s="51"/>
    </row>
    <row r="40" spans="1:11" ht="14.25" customHeight="1" thickTop="1" thickBot="1" x14ac:dyDescent="0.25">
      <c r="A40" s="55" t="s">
        <v>3411</v>
      </c>
      <c r="B40" s="55" t="s">
        <v>2351</v>
      </c>
      <c r="C40" s="57">
        <v>-9.2999999999999999E-2</v>
      </c>
      <c r="D40" s="57">
        <v>-0.09</v>
      </c>
      <c r="E40" s="57">
        <v>-9.0999999999999998E-2</v>
      </c>
      <c r="F40" s="57">
        <v>-9.2999999999999999E-2</v>
      </c>
      <c r="G40" s="57" t="s">
        <v>1176</v>
      </c>
      <c r="H40" s="58">
        <v>4920000</v>
      </c>
      <c r="I40" s="55" t="s">
        <v>2678</v>
      </c>
      <c r="J40" s="51"/>
      <c r="K40" s="51"/>
    </row>
    <row r="41" spans="1:11" ht="10.5" customHeight="1" thickTop="1" thickBot="1" x14ac:dyDescent="0.25">
      <c r="A41" s="55" t="s">
        <v>1364</v>
      </c>
      <c r="B41" s="55" t="s">
        <v>2978</v>
      </c>
      <c r="C41" s="57">
        <v>-8.5000000000000006E-2</v>
      </c>
      <c r="D41" s="57">
        <v>-8.5000000000000006E-2</v>
      </c>
      <c r="E41" s="57">
        <v>-8.5000000000000006E-2</v>
      </c>
      <c r="F41" s="57">
        <v>-8.5000000000000006E-2</v>
      </c>
      <c r="G41" s="57" t="s">
        <v>1365</v>
      </c>
      <c r="H41" s="58">
        <v>1510000</v>
      </c>
      <c r="I41" s="55" t="s">
        <v>2678</v>
      </c>
      <c r="J41" s="51"/>
      <c r="K41" s="51"/>
    </row>
    <row r="42" spans="1:11" ht="14.25" customHeight="1" thickTop="1" thickBot="1" x14ac:dyDescent="0.25">
      <c r="A42" s="55" t="s">
        <v>1366</v>
      </c>
      <c r="B42" s="56">
        <v>37073</v>
      </c>
      <c r="C42" s="57">
        <v>-0.08</v>
      </c>
      <c r="D42" s="57">
        <v>-7.8E-2</v>
      </c>
      <c r="E42" s="57">
        <v>-7.9000000000000001E-2</v>
      </c>
      <c r="F42" s="57">
        <v>-0.08</v>
      </c>
      <c r="G42" s="57" t="s">
        <v>1367</v>
      </c>
      <c r="H42" s="58">
        <v>620000</v>
      </c>
      <c r="I42" s="55" t="s">
        <v>2678</v>
      </c>
      <c r="J42" s="51"/>
      <c r="K42" s="51"/>
    </row>
    <row r="43" spans="1:11" ht="14.25" thickTop="1" thickBot="1" x14ac:dyDescent="0.25">
      <c r="A43" s="55" t="s">
        <v>3412</v>
      </c>
      <c r="B43" s="55" t="s">
        <v>2351</v>
      </c>
      <c r="C43" s="57">
        <v>-0.08</v>
      </c>
      <c r="D43" s="57">
        <v>-0.08</v>
      </c>
      <c r="E43" s="57">
        <v>-0.08</v>
      </c>
      <c r="F43" s="57">
        <v>-0.08</v>
      </c>
      <c r="G43" s="57" t="s">
        <v>1218</v>
      </c>
      <c r="H43" s="58">
        <v>2460000</v>
      </c>
      <c r="I43" s="55" t="s">
        <v>2678</v>
      </c>
      <c r="J43" s="51"/>
      <c r="K43" s="51"/>
    </row>
    <row r="44" spans="1:11" ht="14.25" thickTop="1" thickBot="1" x14ac:dyDescent="0.25">
      <c r="A44" s="55" t="s">
        <v>1368</v>
      </c>
      <c r="B44" s="56">
        <v>37135</v>
      </c>
      <c r="C44" s="57">
        <v>0.33500000000000002</v>
      </c>
      <c r="D44" s="57">
        <v>0.33500000000000002</v>
      </c>
      <c r="E44" s="57">
        <v>0.33500000000000002</v>
      </c>
      <c r="F44" s="57">
        <v>0.33500000000000002</v>
      </c>
      <c r="G44" s="57" t="s">
        <v>1218</v>
      </c>
      <c r="H44" s="58">
        <v>300000</v>
      </c>
      <c r="I44" s="55" t="s">
        <v>2678</v>
      </c>
      <c r="J44" s="51"/>
      <c r="K44" s="51"/>
    </row>
    <row r="45" spans="1:11" ht="14.25" thickTop="1" thickBot="1" x14ac:dyDescent="0.25">
      <c r="A45" s="55" t="s">
        <v>1369</v>
      </c>
      <c r="B45" s="56">
        <v>37073</v>
      </c>
      <c r="C45" s="57">
        <v>-2.3E-2</v>
      </c>
      <c r="D45" s="57">
        <v>-2.3E-2</v>
      </c>
      <c r="E45" s="57">
        <v>-2.3E-2</v>
      </c>
      <c r="F45" s="57">
        <v>-2.3E-2</v>
      </c>
      <c r="G45" s="57" t="s">
        <v>1370</v>
      </c>
      <c r="H45" s="58">
        <v>310000</v>
      </c>
      <c r="I45" s="55" t="s">
        <v>2678</v>
      </c>
      <c r="J45" s="51"/>
      <c r="K45" s="51"/>
    </row>
    <row r="46" spans="1:11" ht="14.25" thickTop="1" thickBot="1" x14ac:dyDescent="0.25">
      <c r="A46" s="55" t="s">
        <v>1371</v>
      </c>
      <c r="B46" s="55" t="s">
        <v>2351</v>
      </c>
      <c r="C46" s="57">
        <v>-2.3E-2</v>
      </c>
      <c r="D46" s="57">
        <v>-2.3E-2</v>
      </c>
      <c r="E46" s="57">
        <v>-2.3E-2</v>
      </c>
      <c r="F46" s="57">
        <v>-2.3E-2</v>
      </c>
      <c r="G46" s="57" t="s">
        <v>1259</v>
      </c>
      <c r="H46" s="58">
        <v>1230000</v>
      </c>
      <c r="I46" s="55" t="s">
        <v>2678</v>
      </c>
      <c r="J46" s="51"/>
      <c r="K46" s="51"/>
    </row>
    <row r="47" spans="1:11" ht="14.25" thickTop="1" thickBot="1" x14ac:dyDescent="0.25">
      <c r="A47" s="55" t="s">
        <v>1372</v>
      </c>
      <c r="B47" s="56">
        <v>37073</v>
      </c>
      <c r="C47" s="57">
        <v>0.45800000000000002</v>
      </c>
      <c r="D47" s="57">
        <v>0.45800000000000002</v>
      </c>
      <c r="E47" s="57">
        <v>0.45800000000000002</v>
      </c>
      <c r="F47" s="57">
        <v>0.45800000000000002</v>
      </c>
      <c r="G47" s="57" t="s">
        <v>1373</v>
      </c>
      <c r="H47" s="58">
        <v>155000</v>
      </c>
      <c r="I47" s="55" t="s">
        <v>2678</v>
      </c>
      <c r="J47" s="51"/>
      <c r="K47" s="51"/>
    </row>
    <row r="48" spans="1:11" ht="14.25" thickTop="1" thickBot="1" x14ac:dyDescent="0.25">
      <c r="A48" s="55" t="s">
        <v>1374</v>
      </c>
      <c r="B48" s="56">
        <v>37165</v>
      </c>
      <c r="C48" s="57">
        <v>0.46500000000000002</v>
      </c>
      <c r="D48" s="57">
        <v>0.46500000000000002</v>
      </c>
      <c r="E48" s="57">
        <v>0.46500000000000002</v>
      </c>
      <c r="F48" s="57">
        <v>0.46500000000000002</v>
      </c>
      <c r="G48" s="57" t="s">
        <v>1375</v>
      </c>
      <c r="H48" s="58">
        <v>310000</v>
      </c>
      <c r="I48" s="55" t="s">
        <v>2678</v>
      </c>
      <c r="J48" s="51"/>
      <c r="K48" s="51"/>
    </row>
    <row r="49" spans="1:11" ht="22.5" thickTop="1" thickBot="1" x14ac:dyDescent="0.25">
      <c r="A49" s="55" t="s">
        <v>1376</v>
      </c>
      <c r="B49" s="55" t="s">
        <v>2978</v>
      </c>
      <c r="C49" s="57">
        <v>1.395</v>
      </c>
      <c r="D49" s="57">
        <v>1.395</v>
      </c>
      <c r="E49" s="57">
        <v>1.395</v>
      </c>
      <c r="F49" s="57">
        <v>1.395</v>
      </c>
      <c r="G49" s="57" t="s">
        <v>1377</v>
      </c>
      <c r="H49" s="58">
        <v>755000</v>
      </c>
      <c r="I49" s="55" t="s">
        <v>2678</v>
      </c>
      <c r="J49" s="51"/>
      <c r="K49" s="51"/>
    </row>
    <row r="50" spans="1:11" ht="14.25" thickTop="1" thickBot="1" x14ac:dyDescent="0.25">
      <c r="A50" s="55" t="s">
        <v>1378</v>
      </c>
      <c r="B50" s="56">
        <v>37073</v>
      </c>
      <c r="C50" s="57">
        <v>-3.3000000000000002E-2</v>
      </c>
      <c r="D50" s="57">
        <v>-1.7999999999999999E-2</v>
      </c>
      <c r="E50" s="57">
        <v>-2.5999999999999999E-2</v>
      </c>
      <c r="F50" s="57">
        <v>-2.3E-2</v>
      </c>
      <c r="G50" s="57" t="s">
        <v>1379</v>
      </c>
      <c r="H50" s="58">
        <v>2325000</v>
      </c>
      <c r="I50" s="55" t="s">
        <v>2678</v>
      </c>
      <c r="J50" s="51"/>
      <c r="K50" s="51"/>
    </row>
    <row r="51" spans="1:11" ht="14.25" thickTop="1" thickBot="1" x14ac:dyDescent="0.25">
      <c r="A51" s="273" t="s">
        <v>3583</v>
      </c>
      <c r="B51" s="274"/>
      <c r="C51" s="274"/>
      <c r="D51" s="274"/>
      <c r="E51" s="274"/>
      <c r="F51" s="274"/>
      <c r="G51" s="274"/>
      <c r="H51" s="274"/>
      <c r="I51" s="275"/>
      <c r="J51" s="51"/>
      <c r="K51" s="51"/>
    </row>
    <row r="52" spans="1:11" ht="14.25" thickTop="1" thickBot="1" x14ac:dyDescent="0.25">
      <c r="A52" s="55" t="s">
        <v>3330</v>
      </c>
      <c r="B52" s="55" t="s">
        <v>2351</v>
      </c>
      <c r="C52" s="57">
        <v>6.3E-2</v>
      </c>
      <c r="D52" s="57">
        <v>6.8000000000000005E-2</v>
      </c>
      <c r="E52" s="57">
        <v>6.6000000000000003E-2</v>
      </c>
      <c r="F52" s="57">
        <v>6.3E-2</v>
      </c>
      <c r="G52" s="57" t="s">
        <v>1380</v>
      </c>
      <c r="H52" s="58">
        <v>4305000</v>
      </c>
      <c r="I52" s="55" t="s">
        <v>2678</v>
      </c>
      <c r="J52" s="51"/>
      <c r="K52" s="51"/>
    </row>
    <row r="53" spans="1:11" ht="22.5" thickTop="1" thickBot="1" x14ac:dyDescent="0.25">
      <c r="A53" s="55" t="s">
        <v>3267</v>
      </c>
      <c r="B53" s="55" t="s">
        <v>2978</v>
      </c>
      <c r="C53" s="57">
        <v>0.16</v>
      </c>
      <c r="D53" s="57">
        <v>0.16</v>
      </c>
      <c r="E53" s="57">
        <v>0.16</v>
      </c>
      <c r="F53" s="57">
        <v>0.16</v>
      </c>
      <c r="G53" s="57" t="s">
        <v>1381</v>
      </c>
      <c r="H53" s="58">
        <v>755000</v>
      </c>
      <c r="I53" s="55" t="s">
        <v>2678</v>
      </c>
      <c r="J53" s="51"/>
      <c r="K53" s="51"/>
    </row>
    <row r="54" spans="1:11" ht="14.25" thickTop="1" thickBot="1" x14ac:dyDescent="0.25">
      <c r="A54" s="55" t="s">
        <v>3331</v>
      </c>
      <c r="B54" s="56">
        <v>37073</v>
      </c>
      <c r="C54" s="57">
        <v>6.15</v>
      </c>
      <c r="D54" s="57">
        <v>6.15</v>
      </c>
      <c r="E54" s="57">
        <v>6.15</v>
      </c>
      <c r="F54" s="57">
        <v>6.15</v>
      </c>
      <c r="G54" s="57" t="s">
        <v>1382</v>
      </c>
      <c r="H54" s="58">
        <v>155000</v>
      </c>
      <c r="I54" s="55" t="s">
        <v>2678</v>
      </c>
      <c r="J54" s="51"/>
      <c r="K54" s="51"/>
    </row>
    <row r="55" spans="1:11" ht="22.5" thickTop="1" thickBot="1" x14ac:dyDescent="0.25">
      <c r="A55" s="55" t="s">
        <v>1383</v>
      </c>
      <c r="B55" s="55" t="s">
        <v>2978</v>
      </c>
      <c r="C55" s="57">
        <v>2.4</v>
      </c>
      <c r="D55" s="57">
        <v>2.4</v>
      </c>
      <c r="E55" s="57">
        <v>2.4</v>
      </c>
      <c r="F55" s="57">
        <v>2.4</v>
      </c>
      <c r="G55" s="57" t="s">
        <v>1384</v>
      </c>
      <c r="H55" s="58">
        <v>755000</v>
      </c>
      <c r="I55" s="55" t="s">
        <v>2678</v>
      </c>
      <c r="J55" s="51"/>
      <c r="K55" s="51"/>
    </row>
    <row r="56" spans="1:11" ht="14.25" thickTop="1" thickBot="1" x14ac:dyDescent="0.25">
      <c r="A56" s="273" t="s">
        <v>2980</v>
      </c>
      <c r="B56" s="274"/>
      <c r="C56" s="274"/>
      <c r="D56" s="274"/>
      <c r="E56" s="274"/>
      <c r="F56" s="274"/>
      <c r="G56" s="274"/>
      <c r="H56" s="274"/>
      <c r="I56" s="275"/>
      <c r="J56" s="51"/>
      <c r="K56" s="51"/>
    </row>
    <row r="57" spans="1:11" ht="22.5" thickTop="1" thickBot="1" x14ac:dyDescent="0.25">
      <c r="A57" s="55" t="s">
        <v>3268</v>
      </c>
      <c r="B57" s="55" t="s">
        <v>3601</v>
      </c>
      <c r="C57" s="57">
        <v>3.91</v>
      </c>
      <c r="D57" s="57">
        <v>4</v>
      </c>
      <c r="E57" s="57">
        <v>3.9590000000000001</v>
      </c>
      <c r="F57" s="57">
        <v>4</v>
      </c>
      <c r="G57" s="57" t="s">
        <v>1385</v>
      </c>
      <c r="H57" s="58">
        <v>3740000</v>
      </c>
      <c r="I57" s="55" t="s">
        <v>2678</v>
      </c>
      <c r="J57" s="51"/>
      <c r="K57" s="51"/>
    </row>
    <row r="58" spans="1:11" ht="14.25" thickTop="1" thickBot="1" x14ac:dyDescent="0.25">
      <c r="A58" s="273" t="s">
        <v>2981</v>
      </c>
      <c r="B58" s="274"/>
      <c r="C58" s="274"/>
      <c r="D58" s="274"/>
      <c r="E58" s="274"/>
      <c r="F58" s="274"/>
      <c r="G58" s="274"/>
      <c r="H58" s="274"/>
      <c r="I58" s="275"/>
      <c r="J58" s="51"/>
      <c r="K58" s="51"/>
    </row>
    <row r="59" spans="1:11" ht="14.25" thickTop="1" thickBot="1" x14ac:dyDescent="0.25">
      <c r="A59" s="55" t="s">
        <v>3626</v>
      </c>
      <c r="B59" s="56">
        <v>37073</v>
      </c>
      <c r="C59" s="57">
        <v>4.01</v>
      </c>
      <c r="D59" s="57">
        <v>4.1449999999999996</v>
      </c>
      <c r="E59" s="57">
        <v>4.0629999999999997</v>
      </c>
      <c r="F59" s="57">
        <v>4.1449999999999996</v>
      </c>
      <c r="G59" s="57" t="s">
        <v>1386</v>
      </c>
      <c r="H59" s="58">
        <v>27745000</v>
      </c>
      <c r="I59" s="55" t="s">
        <v>2678</v>
      </c>
      <c r="J59" s="51"/>
      <c r="K59" s="51"/>
    </row>
    <row r="60" spans="1:11" ht="14.25" thickTop="1" thickBot="1" x14ac:dyDescent="0.25">
      <c r="A60" s="55" t="s">
        <v>3666</v>
      </c>
      <c r="B60" s="56">
        <v>37104</v>
      </c>
      <c r="C60" s="57">
        <v>4.1500000000000004</v>
      </c>
      <c r="D60" s="57">
        <v>4.1550000000000002</v>
      </c>
      <c r="E60" s="57">
        <v>4.1529999999999996</v>
      </c>
      <c r="F60" s="57">
        <v>4.1500000000000004</v>
      </c>
      <c r="G60" s="57" t="s">
        <v>1245</v>
      </c>
      <c r="H60" s="58">
        <v>310000</v>
      </c>
      <c r="I60" s="55" t="s">
        <v>2678</v>
      </c>
    </row>
    <row r="61" spans="1:11" ht="14.25" thickTop="1" thickBot="1" x14ac:dyDescent="0.25">
      <c r="A61" s="55" t="s">
        <v>1387</v>
      </c>
      <c r="B61" s="56">
        <v>37135</v>
      </c>
      <c r="C61" s="57">
        <v>4.2080000000000002</v>
      </c>
      <c r="D61" s="57">
        <v>4.2080000000000002</v>
      </c>
      <c r="E61" s="57">
        <v>4.2080000000000002</v>
      </c>
      <c r="F61" s="57">
        <v>4.2080000000000002</v>
      </c>
      <c r="G61" s="57" t="s">
        <v>1176</v>
      </c>
      <c r="H61" s="58">
        <v>75000</v>
      </c>
      <c r="I61" s="55" t="s">
        <v>2678</v>
      </c>
    </row>
    <row r="62" spans="1:11" ht="14.25" thickTop="1" thickBot="1" x14ac:dyDescent="0.25">
      <c r="A62" s="55" t="s">
        <v>3112</v>
      </c>
      <c r="B62" s="55" t="s">
        <v>2351</v>
      </c>
      <c r="C62" s="57">
        <v>4.1379999999999999</v>
      </c>
      <c r="D62" s="57">
        <v>4.2</v>
      </c>
      <c r="E62" s="57">
        <v>4.1589999999999998</v>
      </c>
      <c r="F62" s="57">
        <v>4.1950000000000003</v>
      </c>
      <c r="G62" s="57" t="s">
        <v>1344</v>
      </c>
      <c r="H62" s="58">
        <v>21217500</v>
      </c>
      <c r="I62" s="55" t="s">
        <v>2678</v>
      </c>
    </row>
    <row r="63" spans="1:11" ht="22.5" thickTop="1" thickBot="1" x14ac:dyDescent="0.25">
      <c r="A63" s="55" t="s">
        <v>2982</v>
      </c>
      <c r="B63" s="55" t="s">
        <v>2978</v>
      </c>
      <c r="C63" s="57">
        <v>4.4349999999999996</v>
      </c>
      <c r="D63" s="57">
        <v>4.5449999999999999</v>
      </c>
      <c r="E63" s="57">
        <v>4.4619999999999997</v>
      </c>
      <c r="F63" s="57">
        <v>4.5350000000000001</v>
      </c>
      <c r="G63" s="57" t="s">
        <v>1388</v>
      </c>
      <c r="H63" s="58">
        <v>15477500</v>
      </c>
      <c r="I63" s="55" t="s">
        <v>2678</v>
      </c>
    </row>
    <row r="64" spans="1:11" ht="14.25" thickTop="1" thickBot="1" x14ac:dyDescent="0.25">
      <c r="A64" s="55" t="s">
        <v>3615</v>
      </c>
      <c r="B64" s="55" t="s">
        <v>3610</v>
      </c>
      <c r="C64" s="57">
        <v>4.0999999999999996</v>
      </c>
      <c r="D64" s="57">
        <v>4.16</v>
      </c>
      <c r="E64" s="57">
        <v>4.1180000000000003</v>
      </c>
      <c r="F64" s="57">
        <v>4.16</v>
      </c>
      <c r="G64" s="57" t="s">
        <v>1389</v>
      </c>
      <c r="H64" s="58">
        <v>13687500</v>
      </c>
      <c r="I64" s="55" t="s">
        <v>2678</v>
      </c>
    </row>
    <row r="65" spans="1:9" ht="22.5" thickTop="1" thickBot="1" x14ac:dyDescent="0.25">
      <c r="A65" s="55" t="s">
        <v>3413</v>
      </c>
      <c r="B65" s="55" t="s">
        <v>3405</v>
      </c>
      <c r="C65" s="57">
        <v>4.16</v>
      </c>
      <c r="D65" s="57">
        <v>4.17</v>
      </c>
      <c r="E65" s="57">
        <v>4.1630000000000003</v>
      </c>
      <c r="F65" s="57">
        <v>4.17</v>
      </c>
      <c r="G65" s="57" t="s">
        <v>1390</v>
      </c>
      <c r="H65" s="58">
        <v>1132500</v>
      </c>
      <c r="I65" s="55" t="s">
        <v>2678</v>
      </c>
    </row>
    <row r="66" spans="1:9" ht="14.25" thickTop="1" thickBot="1" x14ac:dyDescent="0.25">
      <c r="A66" s="55" t="s">
        <v>1062</v>
      </c>
      <c r="B66" s="55" t="s">
        <v>3623</v>
      </c>
      <c r="C66" s="57">
        <v>3.98</v>
      </c>
      <c r="D66" s="57">
        <v>3.98</v>
      </c>
      <c r="E66" s="57">
        <v>3.98</v>
      </c>
      <c r="F66" s="57">
        <v>3.98</v>
      </c>
      <c r="G66" s="57" t="s">
        <v>1391</v>
      </c>
      <c r="H66" s="58">
        <v>912500</v>
      </c>
      <c r="I66" s="55" t="s">
        <v>2678</v>
      </c>
    </row>
    <row r="67" spans="1:9" ht="13.5" thickTop="1" x14ac:dyDescent="0.2"/>
    <row r="68" spans="1:9" x14ac:dyDescent="0.2">
      <c r="A68" s="65" t="s">
        <v>3102</v>
      </c>
    </row>
    <row r="69" spans="1:9" x14ac:dyDescent="0.2">
      <c r="A69" s="65" t="s">
        <v>3103</v>
      </c>
    </row>
    <row r="70" spans="1:9" x14ac:dyDescent="0.2">
      <c r="A70" s="65" t="s">
        <v>3103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D9:D10"/>
    <mergeCell ref="C9:C10"/>
    <mergeCell ref="H9:H10"/>
    <mergeCell ref="A56:I56"/>
    <mergeCell ref="A13:I13"/>
    <mergeCell ref="A18:I18"/>
    <mergeCell ref="A51:I51"/>
    <mergeCell ref="A58:I58"/>
    <mergeCell ref="I9:I10"/>
    <mergeCell ref="F9:F10"/>
    <mergeCell ref="A11:I11"/>
    <mergeCell ref="G9:G10"/>
    <mergeCell ref="A9:A10"/>
    <mergeCell ref="B9:B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2707</v>
      </c>
    </row>
    <row r="2" spans="1:20" ht="15.75" x14ac:dyDescent="0.25">
      <c r="A2" s="47" t="s">
        <v>2936</v>
      </c>
    </row>
    <row r="3" spans="1:20" x14ac:dyDescent="0.2">
      <c r="A3" s="96">
        <f>'E-Mail'!$B$2</f>
        <v>37046</v>
      </c>
    </row>
    <row r="4" spans="1:20" ht="15.75" x14ac:dyDescent="0.25">
      <c r="A4" s="16"/>
    </row>
    <row r="5" spans="1:20" ht="13.5" thickBot="1" x14ac:dyDescent="0.25">
      <c r="A5" s="18" t="s">
        <v>2714</v>
      </c>
      <c r="B5" s="18" t="s">
        <v>2713</v>
      </c>
      <c r="C5" s="18" t="s">
        <v>2670</v>
      </c>
    </row>
    <row r="6" spans="1:20" x14ac:dyDescent="0.2">
      <c r="A6" s="15" t="s">
        <v>2678</v>
      </c>
      <c r="B6" s="19">
        <f>COUNTIF($S$14:$S$4951,A6)</f>
        <v>1</v>
      </c>
      <c r="C6" s="19">
        <f>SUMIF($S$16:$S$4952,A6,$R$16:$R$4952)</f>
        <v>10000</v>
      </c>
    </row>
    <row r="7" spans="1:20" x14ac:dyDescent="0.2">
      <c r="A7" s="15" t="s">
        <v>2703</v>
      </c>
      <c r="B7" s="19">
        <f>COUNTIF($S$14:$S$4951,A7)</f>
        <v>1</v>
      </c>
      <c r="C7" s="19">
        <f>SUMIF($S$16:$S$4952,A7,$R$16:$R$4952)</f>
        <v>180000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2937</v>
      </c>
      <c r="I9" s="108" t="s">
        <v>2938</v>
      </c>
    </row>
    <row r="10" spans="1:20" ht="10.5" customHeight="1" thickTop="1" x14ac:dyDescent="0.2">
      <c r="A10" s="64" t="s">
        <v>2952</v>
      </c>
    </row>
    <row r="11" spans="1:20" ht="10.5" customHeight="1" x14ac:dyDescent="0.2">
      <c r="A11" s="65" t="s">
        <v>3332</v>
      </c>
    </row>
    <row r="12" spans="1:20" x14ac:dyDescent="0.2">
      <c r="A12" s="65" t="s">
        <v>3333</v>
      </c>
    </row>
    <row r="13" spans="1:20" x14ac:dyDescent="0.2">
      <c r="A13" s="65" t="s">
        <v>1392</v>
      </c>
    </row>
    <row r="14" spans="1:20" ht="24" customHeight="1" thickBot="1" x14ac:dyDescent="0.25"/>
    <row r="15" spans="1:20" ht="14.25" thickTop="1" thickBot="1" x14ac:dyDescent="0.25">
      <c r="A15" s="66" t="s">
        <v>3334</v>
      </c>
      <c r="B15" s="66" t="s">
        <v>3335</v>
      </c>
      <c r="C15" s="66" t="s">
        <v>3336</v>
      </c>
      <c r="D15" s="66" t="s">
        <v>3337</v>
      </c>
      <c r="E15" s="66" t="s">
        <v>3338</v>
      </c>
      <c r="F15" s="66" t="s">
        <v>3339</v>
      </c>
      <c r="G15" s="66" t="s">
        <v>3340</v>
      </c>
      <c r="H15" s="108" t="s">
        <v>2937</v>
      </c>
      <c r="I15" s="108" t="s">
        <v>2938</v>
      </c>
      <c r="J15" s="66" t="s">
        <v>3341</v>
      </c>
      <c r="K15" s="66" t="s">
        <v>3342</v>
      </c>
      <c r="L15" s="66" t="s">
        <v>3343</v>
      </c>
      <c r="M15" s="66" t="s">
        <v>3344</v>
      </c>
      <c r="N15" s="66" t="s">
        <v>2923</v>
      </c>
      <c r="O15" s="66" t="s">
        <v>3345</v>
      </c>
      <c r="P15" s="66" t="s">
        <v>3346</v>
      </c>
      <c r="Q15" s="66" t="s">
        <v>3347</v>
      </c>
      <c r="R15" s="66" t="s">
        <v>3348</v>
      </c>
      <c r="S15" s="66" t="s">
        <v>3349</v>
      </c>
      <c r="T15" s="66" t="s">
        <v>3350</v>
      </c>
    </row>
    <row r="16" spans="1:20" ht="35.25" thickTop="1" thickBot="1" x14ac:dyDescent="0.25">
      <c r="A16" s="67" t="s">
        <v>3113</v>
      </c>
      <c r="B16" s="69">
        <v>140563105</v>
      </c>
      <c r="C16" s="68"/>
      <c r="D16" s="68" t="s">
        <v>3584</v>
      </c>
      <c r="E16" s="68" t="s">
        <v>2977</v>
      </c>
      <c r="F16" s="68" t="s">
        <v>3414</v>
      </c>
      <c r="G16" s="68" t="s">
        <v>2962</v>
      </c>
      <c r="H16" s="67" t="s">
        <v>3416</v>
      </c>
      <c r="I16" s="67" t="s">
        <v>3416</v>
      </c>
      <c r="J16" s="68"/>
      <c r="K16" s="70"/>
      <c r="L16" s="68"/>
      <c r="M16" s="68" t="s">
        <v>3628</v>
      </c>
      <c r="N16" s="70">
        <v>0</v>
      </c>
      <c r="O16" s="68" t="s">
        <v>3617</v>
      </c>
      <c r="P16" s="71">
        <v>10000</v>
      </c>
      <c r="Q16" s="68" t="s">
        <v>3618</v>
      </c>
      <c r="R16" s="71">
        <v>10000</v>
      </c>
      <c r="S16" s="68" t="s">
        <v>2678</v>
      </c>
      <c r="T16" s="68" t="s">
        <v>3269</v>
      </c>
    </row>
    <row r="17" spans="1:20" ht="14.25" thickTop="1" thickBot="1" x14ac:dyDescent="0.25">
      <c r="A17" s="67" t="s">
        <v>3113</v>
      </c>
      <c r="B17" s="69">
        <v>567872270</v>
      </c>
      <c r="C17" s="68">
        <v>24995689162</v>
      </c>
      <c r="D17" s="68" t="s">
        <v>3584</v>
      </c>
      <c r="E17" s="68" t="s">
        <v>3619</v>
      </c>
      <c r="F17" s="68" t="s">
        <v>1393</v>
      </c>
      <c r="G17" s="68" t="s">
        <v>3610</v>
      </c>
      <c r="H17" s="67" t="s">
        <v>3270</v>
      </c>
      <c r="I17" s="67" t="s">
        <v>3271</v>
      </c>
      <c r="J17" s="68"/>
      <c r="K17" s="70"/>
      <c r="L17" s="68"/>
      <c r="M17" s="68" t="s">
        <v>1394</v>
      </c>
      <c r="N17" s="70">
        <v>25.85</v>
      </c>
      <c r="O17" s="68" t="s">
        <v>1395</v>
      </c>
      <c r="P17" s="71">
        <v>15000</v>
      </c>
      <c r="Q17" s="68" t="s">
        <v>3730</v>
      </c>
      <c r="R17" s="71">
        <v>180000</v>
      </c>
      <c r="S17" s="68" t="s">
        <v>2703</v>
      </c>
      <c r="T17" s="68" t="s">
        <v>1396</v>
      </c>
    </row>
    <row r="18" spans="1:20" ht="14.25" thickTop="1" thickBot="1" x14ac:dyDescent="0.25">
      <c r="A18" s="281" t="s">
        <v>1397</v>
      </c>
      <c r="B18" s="282"/>
      <c r="C18" s="282"/>
      <c r="D18" s="282"/>
      <c r="E18" s="282"/>
      <c r="F18" s="282"/>
      <c r="G18" s="282"/>
      <c r="H18" s="282"/>
      <c r="I18" s="282"/>
      <c r="J18" s="282"/>
      <c r="K18" s="282"/>
      <c r="L18" s="282"/>
      <c r="M18" s="282"/>
      <c r="N18" s="282"/>
      <c r="O18" s="282"/>
      <c r="P18" s="282"/>
      <c r="Q18" s="282"/>
      <c r="R18" s="282"/>
      <c r="S18" s="282"/>
      <c r="T18" s="283"/>
    </row>
    <row r="19" spans="1:20" ht="13.5" thickTop="1" x14ac:dyDescent="0.2"/>
  </sheetData>
  <mergeCells count="1">
    <mergeCell ref="A18:T18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40563105&amp;dt=Jun-04-01"/>
    <hyperlink ref="B17" r:id="rId2" display="https://www.intcx.com/ReportServlet/any.class?operation=confirm&amp;dealID=24995689162&amp;dt=Jun-04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4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2710</v>
      </c>
    </row>
    <row r="2" spans="1:26" ht="15.75" x14ac:dyDescent="0.25">
      <c r="A2" s="47" t="s">
        <v>2936</v>
      </c>
    </row>
    <row r="3" spans="1:26" x14ac:dyDescent="0.2">
      <c r="A3" s="96">
        <f>'E-Mail'!$B$2</f>
        <v>37046</v>
      </c>
    </row>
    <row r="5" spans="1:26" ht="13.5" thickBot="1" x14ac:dyDescent="0.25">
      <c r="A5" s="18" t="s">
        <v>2714</v>
      </c>
      <c r="B5" s="18" t="s">
        <v>2713</v>
      </c>
      <c r="C5" s="18" t="s">
        <v>2670</v>
      </c>
    </row>
    <row r="6" spans="1:26" x14ac:dyDescent="0.2">
      <c r="A6" s="15" t="s">
        <v>2675</v>
      </c>
      <c r="B6" s="19">
        <f>COUNTIF($S$14:$S$4922,A6)</f>
        <v>13</v>
      </c>
      <c r="C6" s="19">
        <f>SUMIF($S$14:$S$4923,A6,$R$14:$R$4923)</f>
        <v>50200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2937</v>
      </c>
      <c r="I9" s="108" t="s">
        <v>2938</v>
      </c>
    </row>
    <row r="10" spans="1:26" ht="12.75" customHeight="1" thickTop="1" x14ac:dyDescent="0.2">
      <c r="A10" s="64" t="s">
        <v>2947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3332</v>
      </c>
      <c r="U11" s="51"/>
      <c r="V11" s="51"/>
      <c r="W11" s="51"/>
      <c r="X11" s="51"/>
      <c r="Y11" s="51"/>
      <c r="Z11" s="51"/>
    </row>
    <row r="12" spans="1:26" x14ac:dyDescent="0.2">
      <c r="A12" s="65" t="s">
        <v>3333</v>
      </c>
      <c r="U12" s="51"/>
      <c r="V12" s="51"/>
      <c r="W12" s="51"/>
      <c r="X12" s="51"/>
      <c r="Y12" s="51"/>
      <c r="Z12" s="51"/>
    </row>
    <row r="13" spans="1:26" x14ac:dyDescent="0.2">
      <c r="A13" s="65" t="s">
        <v>1398</v>
      </c>
      <c r="U13" s="51"/>
      <c r="V13" s="51"/>
      <c r="W13" s="51"/>
      <c r="X13" s="51"/>
      <c r="Y13" s="51"/>
      <c r="Z13" s="51"/>
    </row>
    <row r="14" spans="1:26" ht="13.5" thickBot="1" x14ac:dyDescent="0.25">
      <c r="U14" s="7"/>
      <c r="V14" s="51"/>
      <c r="W14" s="51"/>
      <c r="X14" s="51"/>
      <c r="Y14" s="51"/>
      <c r="Z14" s="51"/>
    </row>
    <row r="15" spans="1:26" ht="22.5" thickTop="1" thickBot="1" x14ac:dyDescent="0.25">
      <c r="A15" s="66" t="s">
        <v>3334</v>
      </c>
      <c r="B15" s="66" t="s">
        <v>3335</v>
      </c>
      <c r="C15" s="66" t="s">
        <v>3336</v>
      </c>
      <c r="D15" s="66" t="s">
        <v>3337</v>
      </c>
      <c r="E15" s="66" t="s">
        <v>3338</v>
      </c>
      <c r="F15" s="66" t="s">
        <v>3339</v>
      </c>
      <c r="G15" s="66" t="s">
        <v>3340</v>
      </c>
      <c r="H15" s="108" t="s">
        <v>2937</v>
      </c>
      <c r="I15" s="108" t="s">
        <v>2938</v>
      </c>
      <c r="J15" s="66" t="s">
        <v>3341</v>
      </c>
      <c r="K15" s="66" t="s">
        <v>3342</v>
      </c>
      <c r="L15" s="66" t="s">
        <v>3343</v>
      </c>
      <c r="M15" s="66" t="s">
        <v>3344</v>
      </c>
      <c r="N15" s="66" t="s">
        <v>2923</v>
      </c>
      <c r="O15" s="66" t="s">
        <v>3345</v>
      </c>
      <c r="P15" s="66" t="s">
        <v>3346</v>
      </c>
      <c r="Q15" s="66" t="s">
        <v>3347</v>
      </c>
      <c r="R15" s="66" t="s">
        <v>3348</v>
      </c>
      <c r="S15" s="66" t="s">
        <v>3349</v>
      </c>
      <c r="T15" s="66" t="s">
        <v>3350</v>
      </c>
      <c r="U15" s="7"/>
      <c r="V15" s="51"/>
      <c r="W15" s="51"/>
      <c r="X15" s="51"/>
      <c r="Y15" s="51"/>
      <c r="Z15" s="51"/>
    </row>
    <row r="16" spans="1:26" ht="14.25" thickTop="1" thickBot="1" x14ac:dyDescent="0.25">
      <c r="A16" s="67" t="s">
        <v>3113</v>
      </c>
      <c r="B16" s="69">
        <v>188969679</v>
      </c>
      <c r="C16" s="68"/>
      <c r="D16" s="68" t="s">
        <v>3616</v>
      </c>
      <c r="E16" s="68" t="s">
        <v>2672</v>
      </c>
      <c r="F16" s="68" t="s">
        <v>1399</v>
      </c>
      <c r="G16" s="68" t="s">
        <v>2674</v>
      </c>
      <c r="H16" s="67" t="s">
        <v>3416</v>
      </c>
      <c r="I16" s="67" t="s">
        <v>3416</v>
      </c>
      <c r="J16" s="68"/>
      <c r="K16" s="70"/>
      <c r="L16" s="68"/>
      <c r="M16" s="68" t="s">
        <v>1035</v>
      </c>
      <c r="N16" s="70">
        <v>31</v>
      </c>
      <c r="O16" s="68" t="s">
        <v>2708</v>
      </c>
      <c r="P16" s="70">
        <v>50</v>
      </c>
      <c r="Q16" s="68" t="s">
        <v>2709</v>
      </c>
      <c r="R16" s="70">
        <v>800</v>
      </c>
      <c r="S16" s="68" t="s">
        <v>2675</v>
      </c>
      <c r="T16" s="68" t="s">
        <v>1400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3113</v>
      </c>
      <c r="B17" s="69">
        <v>126456264</v>
      </c>
      <c r="C17" s="68"/>
      <c r="D17" s="68" t="s">
        <v>3584</v>
      </c>
      <c r="E17" s="68" t="s">
        <v>2672</v>
      </c>
      <c r="F17" s="68" t="s">
        <v>1037</v>
      </c>
      <c r="G17" s="68" t="s">
        <v>2674</v>
      </c>
      <c r="H17" s="67" t="s">
        <v>3416</v>
      </c>
      <c r="I17" s="67" t="s">
        <v>3416</v>
      </c>
      <c r="J17" s="68"/>
      <c r="K17" s="70"/>
      <c r="L17" s="68"/>
      <c r="M17" s="68" t="s">
        <v>1035</v>
      </c>
      <c r="N17" s="70">
        <v>21.25</v>
      </c>
      <c r="O17" s="68" t="s">
        <v>2708</v>
      </c>
      <c r="P17" s="70">
        <v>50</v>
      </c>
      <c r="Q17" s="68" t="s">
        <v>2709</v>
      </c>
      <c r="R17" s="70">
        <v>800</v>
      </c>
      <c r="S17" s="68" t="s">
        <v>2675</v>
      </c>
      <c r="T17" s="68" t="s">
        <v>1036</v>
      </c>
      <c r="U17" s="51"/>
      <c r="V17" s="51"/>
      <c r="W17" s="51"/>
      <c r="X17" s="51"/>
      <c r="Y17" s="51"/>
      <c r="Z17" s="51"/>
    </row>
    <row r="18" spans="1:26" ht="14.25" thickTop="1" thickBot="1" x14ac:dyDescent="0.25">
      <c r="A18" s="67" t="s">
        <v>3113</v>
      </c>
      <c r="B18" s="69">
        <v>871936309</v>
      </c>
      <c r="C18" s="68"/>
      <c r="D18" s="68" t="s">
        <v>3616</v>
      </c>
      <c r="E18" s="68" t="s">
        <v>2672</v>
      </c>
      <c r="F18" s="68" t="s">
        <v>1399</v>
      </c>
      <c r="G18" s="68" t="s">
        <v>2674</v>
      </c>
      <c r="H18" s="67" t="s">
        <v>3416</v>
      </c>
      <c r="I18" s="67" t="s">
        <v>3416</v>
      </c>
      <c r="J18" s="68"/>
      <c r="K18" s="70"/>
      <c r="L18" s="68"/>
      <c r="M18" s="68" t="s">
        <v>1035</v>
      </c>
      <c r="N18" s="70">
        <v>31</v>
      </c>
      <c r="O18" s="68" t="s">
        <v>2708</v>
      </c>
      <c r="P18" s="70">
        <v>50</v>
      </c>
      <c r="Q18" s="68" t="s">
        <v>2709</v>
      </c>
      <c r="R18" s="70">
        <v>800</v>
      </c>
      <c r="S18" s="68" t="s">
        <v>2675</v>
      </c>
      <c r="T18" s="68" t="s">
        <v>1400</v>
      </c>
      <c r="U18" s="51"/>
      <c r="V18" s="51"/>
      <c r="W18" s="51"/>
      <c r="X18" s="51"/>
      <c r="Y18" s="51"/>
      <c r="Z18" s="51"/>
    </row>
    <row r="19" spans="1:26" ht="14.25" thickTop="1" thickBot="1" x14ac:dyDescent="0.25">
      <c r="A19" s="67" t="s">
        <v>3113</v>
      </c>
      <c r="B19" s="69">
        <v>397939959</v>
      </c>
      <c r="C19" s="68"/>
      <c r="D19" s="68" t="s">
        <v>3584</v>
      </c>
      <c r="E19" s="68" t="s">
        <v>2672</v>
      </c>
      <c r="F19" s="68" t="s">
        <v>1401</v>
      </c>
      <c r="G19" s="68" t="s">
        <v>2674</v>
      </c>
      <c r="H19" s="67" t="s">
        <v>3416</v>
      </c>
      <c r="I19" s="67" t="s">
        <v>3416</v>
      </c>
      <c r="J19" s="68"/>
      <c r="K19" s="70"/>
      <c r="L19" s="68"/>
      <c r="M19" s="68" t="s">
        <v>1035</v>
      </c>
      <c r="N19" s="70">
        <v>24</v>
      </c>
      <c r="O19" s="68" t="s">
        <v>2708</v>
      </c>
      <c r="P19" s="70">
        <v>50</v>
      </c>
      <c r="Q19" s="68" t="s">
        <v>2709</v>
      </c>
      <c r="R19" s="70">
        <v>800</v>
      </c>
      <c r="S19" s="68" t="s">
        <v>2675</v>
      </c>
      <c r="T19" s="68" t="s">
        <v>1400</v>
      </c>
    </row>
    <row r="20" spans="1:26" ht="14.25" thickTop="1" thickBot="1" x14ac:dyDescent="0.25">
      <c r="A20" s="67" t="s">
        <v>3113</v>
      </c>
      <c r="B20" s="69">
        <v>182705738</v>
      </c>
      <c r="C20" s="68"/>
      <c r="D20" s="68" t="s">
        <v>3584</v>
      </c>
      <c r="E20" s="68" t="s">
        <v>2672</v>
      </c>
      <c r="F20" s="68" t="s">
        <v>1399</v>
      </c>
      <c r="G20" s="68" t="s">
        <v>2674</v>
      </c>
      <c r="H20" s="67" t="s">
        <v>3416</v>
      </c>
      <c r="I20" s="67" t="s">
        <v>3416</v>
      </c>
      <c r="J20" s="68"/>
      <c r="K20" s="70"/>
      <c r="L20" s="68"/>
      <c r="M20" s="68" t="s">
        <v>1035</v>
      </c>
      <c r="N20" s="70">
        <v>31</v>
      </c>
      <c r="O20" s="68" t="s">
        <v>2708</v>
      </c>
      <c r="P20" s="70">
        <v>50</v>
      </c>
      <c r="Q20" s="68" t="s">
        <v>2709</v>
      </c>
      <c r="R20" s="70">
        <v>800</v>
      </c>
      <c r="S20" s="68" t="s">
        <v>2675</v>
      </c>
      <c r="T20" s="68" t="s">
        <v>1400</v>
      </c>
    </row>
    <row r="21" spans="1:26" ht="15" customHeight="1" thickTop="1" thickBot="1" x14ac:dyDescent="0.25">
      <c r="A21" s="67" t="s">
        <v>3113</v>
      </c>
      <c r="B21" s="69">
        <v>457602302</v>
      </c>
      <c r="C21" s="68"/>
      <c r="D21" s="68" t="s">
        <v>3584</v>
      </c>
      <c r="E21" s="68" t="s">
        <v>2672</v>
      </c>
      <c r="F21" s="68" t="s">
        <v>1401</v>
      </c>
      <c r="G21" s="68" t="s">
        <v>2674</v>
      </c>
      <c r="H21" s="67" t="s">
        <v>3416</v>
      </c>
      <c r="I21" s="67" t="s">
        <v>3416</v>
      </c>
      <c r="J21" s="68"/>
      <c r="K21" s="70"/>
      <c r="L21" s="68"/>
      <c r="M21" s="68" t="s">
        <v>1035</v>
      </c>
      <c r="N21" s="70">
        <v>23.75</v>
      </c>
      <c r="O21" s="68" t="s">
        <v>2708</v>
      </c>
      <c r="P21" s="70">
        <v>50</v>
      </c>
      <c r="Q21" s="68" t="s">
        <v>2709</v>
      </c>
      <c r="R21" s="70">
        <v>800</v>
      </c>
      <c r="S21" s="68" t="s">
        <v>2675</v>
      </c>
      <c r="T21" s="68" t="s">
        <v>1400</v>
      </c>
    </row>
    <row r="22" spans="1:26" ht="14.25" thickTop="1" thickBot="1" x14ac:dyDescent="0.25">
      <c r="A22" s="67" t="s">
        <v>3113</v>
      </c>
      <c r="B22" s="69">
        <v>217596927</v>
      </c>
      <c r="C22" s="68"/>
      <c r="D22" s="68" t="s">
        <v>3616</v>
      </c>
      <c r="E22" s="68" t="s">
        <v>2672</v>
      </c>
      <c r="F22" s="68" t="s">
        <v>1402</v>
      </c>
      <c r="G22" s="68" t="s">
        <v>2674</v>
      </c>
      <c r="H22" s="67" t="s">
        <v>3416</v>
      </c>
      <c r="I22" s="67" t="s">
        <v>3416</v>
      </c>
      <c r="J22" s="68"/>
      <c r="K22" s="70"/>
      <c r="L22" s="68"/>
      <c r="M22" s="68" t="s">
        <v>1035</v>
      </c>
      <c r="N22" s="70">
        <v>22.5</v>
      </c>
      <c r="O22" s="68" t="s">
        <v>2708</v>
      </c>
      <c r="P22" s="70">
        <v>50</v>
      </c>
      <c r="Q22" s="68" t="s">
        <v>2709</v>
      </c>
      <c r="R22" s="70">
        <v>800</v>
      </c>
      <c r="S22" s="68" t="s">
        <v>2675</v>
      </c>
      <c r="T22" s="68" t="s">
        <v>1036</v>
      </c>
    </row>
    <row r="23" spans="1:26" ht="14.25" thickTop="1" thickBot="1" x14ac:dyDescent="0.25">
      <c r="A23" s="67" t="s">
        <v>3113</v>
      </c>
      <c r="B23" s="69">
        <v>119502021</v>
      </c>
      <c r="C23" s="68"/>
      <c r="D23" s="68" t="s">
        <v>3584</v>
      </c>
      <c r="E23" s="68" t="s">
        <v>2672</v>
      </c>
      <c r="F23" s="68" t="s">
        <v>1037</v>
      </c>
      <c r="G23" s="68" t="s">
        <v>2674</v>
      </c>
      <c r="H23" s="67" t="s">
        <v>3416</v>
      </c>
      <c r="I23" s="67" t="s">
        <v>3416</v>
      </c>
      <c r="J23" s="68"/>
      <c r="K23" s="70"/>
      <c r="L23" s="68"/>
      <c r="M23" s="68" t="s">
        <v>1084</v>
      </c>
      <c r="N23" s="70">
        <v>22</v>
      </c>
      <c r="O23" s="68" t="s">
        <v>2708</v>
      </c>
      <c r="P23" s="70">
        <v>50</v>
      </c>
      <c r="Q23" s="68" t="s">
        <v>2709</v>
      </c>
      <c r="R23" s="70">
        <v>800</v>
      </c>
      <c r="S23" s="68" t="s">
        <v>2675</v>
      </c>
      <c r="T23" s="68" t="s">
        <v>1036</v>
      </c>
    </row>
    <row r="24" spans="1:26" ht="14.25" thickTop="1" thickBot="1" x14ac:dyDescent="0.25">
      <c r="A24" s="67" t="s">
        <v>3113</v>
      </c>
      <c r="B24" s="69">
        <v>817668026</v>
      </c>
      <c r="C24" s="68"/>
      <c r="D24" s="68" t="s">
        <v>3616</v>
      </c>
      <c r="E24" s="68" t="s">
        <v>2672</v>
      </c>
      <c r="F24" s="68" t="s">
        <v>1401</v>
      </c>
      <c r="G24" s="180">
        <v>37135</v>
      </c>
      <c r="H24" s="67" t="s">
        <v>3272</v>
      </c>
      <c r="I24" s="67" t="s">
        <v>3273</v>
      </c>
      <c r="J24" s="68"/>
      <c r="K24" s="70"/>
      <c r="L24" s="68"/>
      <c r="M24" s="68" t="s">
        <v>1403</v>
      </c>
      <c r="N24" s="70">
        <v>39.25</v>
      </c>
      <c r="O24" s="68" t="s">
        <v>2708</v>
      </c>
      <c r="P24" s="70">
        <v>50</v>
      </c>
      <c r="Q24" s="68" t="s">
        <v>2709</v>
      </c>
      <c r="R24" s="71">
        <v>15200</v>
      </c>
      <c r="S24" s="68" t="s">
        <v>2675</v>
      </c>
      <c r="T24" s="68" t="s">
        <v>1400</v>
      </c>
    </row>
    <row r="25" spans="1:26" ht="24" thickTop="1" thickBot="1" x14ac:dyDescent="0.25">
      <c r="A25" s="67" t="s">
        <v>3113</v>
      </c>
      <c r="B25" s="69">
        <v>316432740</v>
      </c>
      <c r="C25" s="68"/>
      <c r="D25" s="68" t="s">
        <v>3616</v>
      </c>
      <c r="E25" s="68" t="s">
        <v>3611</v>
      </c>
      <c r="F25" s="68" t="s">
        <v>3415</v>
      </c>
      <c r="G25" s="68" t="s">
        <v>1167</v>
      </c>
      <c r="H25" s="67" t="s">
        <v>1404</v>
      </c>
      <c r="I25" s="67" t="s">
        <v>3629</v>
      </c>
      <c r="J25" s="68"/>
      <c r="K25" s="70"/>
      <c r="L25" s="68"/>
      <c r="M25" s="68" t="s">
        <v>2660</v>
      </c>
      <c r="N25" s="70">
        <v>70</v>
      </c>
      <c r="O25" s="68" t="s">
        <v>2708</v>
      </c>
      <c r="P25" s="70">
        <v>25</v>
      </c>
      <c r="Q25" s="68" t="s">
        <v>2709</v>
      </c>
      <c r="R25" s="71">
        <v>6200</v>
      </c>
      <c r="S25" s="68" t="s">
        <v>2675</v>
      </c>
      <c r="T25" s="68" t="s">
        <v>1405</v>
      </c>
    </row>
    <row r="26" spans="1:26" ht="14.25" thickTop="1" thickBot="1" x14ac:dyDescent="0.25">
      <c r="A26" s="67" t="s">
        <v>3113</v>
      </c>
      <c r="B26" s="69">
        <v>554612751</v>
      </c>
      <c r="C26" s="68"/>
      <c r="D26" s="68" t="s">
        <v>3616</v>
      </c>
      <c r="E26" s="68" t="s">
        <v>2672</v>
      </c>
      <c r="F26" s="68" t="s">
        <v>1406</v>
      </c>
      <c r="G26" s="68" t="s">
        <v>3256</v>
      </c>
      <c r="H26" s="67" t="s">
        <v>1404</v>
      </c>
      <c r="I26" s="67" t="s">
        <v>1407</v>
      </c>
      <c r="J26" s="68"/>
      <c r="K26" s="70"/>
      <c r="L26" s="68"/>
      <c r="M26" s="68" t="s">
        <v>3628</v>
      </c>
      <c r="N26" s="70">
        <v>44.5</v>
      </c>
      <c r="O26" s="68" t="s">
        <v>2708</v>
      </c>
      <c r="P26" s="70">
        <v>50</v>
      </c>
      <c r="Q26" s="68" t="s">
        <v>2709</v>
      </c>
      <c r="R26" s="71">
        <v>14400</v>
      </c>
      <c r="S26" s="68" t="s">
        <v>2675</v>
      </c>
      <c r="T26" s="68" t="s">
        <v>1408</v>
      </c>
    </row>
    <row r="27" spans="1:26" ht="14.25" thickTop="1" thickBot="1" x14ac:dyDescent="0.25">
      <c r="A27" s="67" t="s">
        <v>3113</v>
      </c>
      <c r="B27" s="69">
        <v>200845768</v>
      </c>
      <c r="C27" s="68"/>
      <c r="D27" s="68" t="s">
        <v>3584</v>
      </c>
      <c r="E27" s="68" t="s">
        <v>2672</v>
      </c>
      <c r="F27" s="68" t="s">
        <v>1037</v>
      </c>
      <c r="G27" s="68" t="s">
        <v>3622</v>
      </c>
      <c r="H27" s="67" t="s">
        <v>3417</v>
      </c>
      <c r="I27" s="67" t="s">
        <v>3418</v>
      </c>
      <c r="J27" s="68"/>
      <c r="K27" s="70"/>
      <c r="L27" s="68"/>
      <c r="M27" s="68" t="s">
        <v>1403</v>
      </c>
      <c r="N27" s="70">
        <v>34.75</v>
      </c>
      <c r="O27" s="68" t="s">
        <v>2708</v>
      </c>
      <c r="P27" s="70">
        <v>50</v>
      </c>
      <c r="Q27" s="68" t="s">
        <v>2709</v>
      </c>
      <c r="R27" s="71">
        <v>4000</v>
      </c>
      <c r="S27" s="68" t="s">
        <v>2675</v>
      </c>
      <c r="T27" s="68" t="s">
        <v>1036</v>
      </c>
    </row>
    <row r="28" spans="1:26" ht="14.25" thickTop="1" thickBot="1" x14ac:dyDescent="0.25">
      <c r="A28" s="67" t="s">
        <v>3113</v>
      </c>
      <c r="B28" s="69">
        <v>914524272</v>
      </c>
      <c r="C28" s="68"/>
      <c r="D28" s="68" t="s">
        <v>3584</v>
      </c>
      <c r="E28" s="68" t="s">
        <v>2672</v>
      </c>
      <c r="F28" s="68" t="s">
        <v>1037</v>
      </c>
      <c r="G28" s="68" t="s">
        <v>3622</v>
      </c>
      <c r="H28" s="67" t="s">
        <v>3417</v>
      </c>
      <c r="I28" s="67" t="s">
        <v>3418</v>
      </c>
      <c r="J28" s="68"/>
      <c r="K28" s="70"/>
      <c r="L28" s="68"/>
      <c r="M28" s="68" t="s">
        <v>1035</v>
      </c>
      <c r="N28" s="70">
        <v>34</v>
      </c>
      <c r="O28" s="68" t="s">
        <v>2708</v>
      </c>
      <c r="P28" s="70">
        <v>50</v>
      </c>
      <c r="Q28" s="68" t="s">
        <v>2709</v>
      </c>
      <c r="R28" s="71">
        <v>4000</v>
      </c>
      <c r="S28" s="68" t="s">
        <v>2675</v>
      </c>
      <c r="T28" s="68" t="s">
        <v>1036</v>
      </c>
    </row>
    <row r="29" spans="1:26" ht="14.25" thickTop="1" thickBot="1" x14ac:dyDescent="0.25">
      <c r="A29" s="281" t="s">
        <v>1397</v>
      </c>
      <c r="B29" s="282"/>
      <c r="C29" s="282"/>
      <c r="D29" s="282"/>
      <c r="E29" s="282"/>
      <c r="F29" s="282"/>
      <c r="G29" s="282"/>
      <c r="H29" s="282"/>
      <c r="I29" s="282"/>
      <c r="J29" s="282"/>
      <c r="K29" s="282"/>
      <c r="L29" s="282"/>
      <c r="M29" s="282"/>
      <c r="N29" s="282"/>
      <c r="O29" s="282"/>
      <c r="P29" s="282"/>
      <c r="Q29" s="282"/>
      <c r="R29" s="282"/>
      <c r="S29" s="282"/>
      <c r="T29" s="283"/>
    </row>
    <row r="30" spans="1:26" ht="13.5" thickTop="1" x14ac:dyDescent="0.2"/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</sheetData>
  <mergeCells count="1">
    <mergeCell ref="A29:T29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88969679&amp;dt=Jun-04-01"/>
    <hyperlink ref="B17" r:id="rId2" display="https://www.intcx.com/ReportServlet/any.class?operation=confirm&amp;dealID=126456264&amp;dt=Jun-04-01"/>
    <hyperlink ref="B18" r:id="rId3" display="https://www.intcx.com/ReportServlet/any.class?operation=confirm&amp;dealID=871936309&amp;dt=Jun-04-01"/>
    <hyperlink ref="B19" r:id="rId4" display="https://www.intcx.com/ReportServlet/any.class?operation=confirm&amp;dealID=397939959&amp;dt=Jun-04-01"/>
    <hyperlink ref="B20" r:id="rId5" display="https://www.intcx.com/ReportServlet/any.class?operation=confirm&amp;dealID=182705738&amp;dt=Jun-04-01"/>
    <hyperlink ref="B21" r:id="rId6" display="https://www.intcx.com/ReportServlet/any.class?operation=confirm&amp;dealID=457602302&amp;dt=Jun-04-01"/>
    <hyperlink ref="B22" r:id="rId7" display="https://www.intcx.com/ReportServlet/any.class?operation=confirm&amp;dealID=217596927&amp;dt=Jun-04-01"/>
    <hyperlink ref="B23" r:id="rId8" display="https://www.intcx.com/ReportServlet/any.class?operation=confirm&amp;dealID=119502021&amp;dt=Jun-04-01"/>
    <hyperlink ref="B24" r:id="rId9" display="https://www.intcx.com/ReportServlet/any.class?operation=confirm&amp;dealID=817668026&amp;dt=Jun-04-01"/>
    <hyperlink ref="B25" r:id="rId10" display="https://www.intcx.com/ReportServlet/any.class?operation=confirm&amp;dealID=316432740&amp;dt=Jun-04-01"/>
    <hyperlink ref="B26" r:id="rId11" display="https://www.intcx.com/ReportServlet/any.class?operation=confirm&amp;dealID=554612751&amp;dt=Jun-04-01"/>
    <hyperlink ref="B27" r:id="rId12" display="https://www.intcx.com/ReportServlet/any.class?operation=confirm&amp;dealID=200845768&amp;dt=Jun-04-01"/>
    <hyperlink ref="B28" r:id="rId13" display="https://www.intcx.com/ReportServlet/any.class?operation=confirm&amp;dealID=914524272&amp;dt=Jun-04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2711</v>
      </c>
    </row>
    <row r="2" spans="1:20" ht="15.75" x14ac:dyDescent="0.25">
      <c r="A2" s="47" t="s">
        <v>2936</v>
      </c>
    </row>
    <row r="3" spans="1:20" x14ac:dyDescent="0.2">
      <c r="A3" s="96">
        <f>'E-Mail'!$B$2</f>
        <v>37046</v>
      </c>
    </row>
    <row r="5" spans="1:20" ht="13.5" thickBot="1" x14ac:dyDescent="0.25">
      <c r="A5" s="18" t="s">
        <v>2714</v>
      </c>
      <c r="B5" s="18" t="s">
        <v>2713</v>
      </c>
      <c r="C5" s="18" t="s">
        <v>2670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2937</v>
      </c>
      <c r="I9" s="108" t="s">
        <v>2938</v>
      </c>
    </row>
    <row r="10" spans="1:20" x14ac:dyDescent="0.2">
      <c r="A10" s="64" t="s">
        <v>2953</v>
      </c>
    </row>
    <row r="11" spans="1:20" x14ac:dyDescent="0.2">
      <c r="A11" s="65" t="s">
        <v>2956</v>
      </c>
    </row>
    <row r="12" spans="1:20" x14ac:dyDescent="0.2">
      <c r="A12" s="65" t="s">
        <v>2685</v>
      </c>
    </row>
    <row r="13" spans="1:20" x14ac:dyDescent="0.2">
      <c r="A13" s="65" t="s">
        <v>3419</v>
      </c>
    </row>
    <row r="14" spans="1:20" ht="13.5" thickBot="1" x14ac:dyDescent="0.25"/>
    <row r="15" spans="1:20" ht="22.5" thickTop="1" thickBot="1" x14ac:dyDescent="0.25">
      <c r="A15" s="66" t="s">
        <v>2686</v>
      </c>
      <c r="B15" s="66" t="s">
        <v>2687</v>
      </c>
      <c r="C15" s="66" t="s">
        <v>2688</v>
      </c>
      <c r="D15" s="66" t="s">
        <v>2689</v>
      </c>
      <c r="E15" s="66" t="s">
        <v>2690</v>
      </c>
      <c r="F15" s="66" t="s">
        <v>2691</v>
      </c>
      <c r="G15" s="66" t="s">
        <v>2663</v>
      </c>
      <c r="H15" s="66" t="s">
        <v>2937</v>
      </c>
      <c r="I15" s="66" t="s">
        <v>2938</v>
      </c>
      <c r="J15" s="66" t="s">
        <v>2692</v>
      </c>
      <c r="K15" s="66" t="s">
        <v>2693</v>
      </c>
      <c r="L15" s="66" t="s">
        <v>2694</v>
      </c>
      <c r="M15" s="66" t="s">
        <v>2695</v>
      </c>
      <c r="N15" s="66" t="s">
        <v>2696</v>
      </c>
      <c r="O15" s="66" t="s">
        <v>2697</v>
      </c>
      <c r="P15" s="66" t="s">
        <v>2698</v>
      </c>
      <c r="Q15" s="66" t="s">
        <v>2699</v>
      </c>
      <c r="R15" s="66" t="s">
        <v>2700</v>
      </c>
      <c r="S15" s="66" t="s">
        <v>2701</v>
      </c>
      <c r="T15" s="66" t="s">
        <v>2702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2892</v>
      </c>
    </row>
    <row r="2" spans="1:25" x14ac:dyDescent="0.2">
      <c r="A2" s="97" t="s">
        <v>2707</v>
      </c>
    </row>
    <row r="3" spans="1:25" x14ac:dyDescent="0.2">
      <c r="A3" s="96">
        <f>'E-Mail'!$B$2</f>
        <v>37046</v>
      </c>
    </row>
    <row r="4" spans="1:25" x14ac:dyDescent="0.2">
      <c r="A4" s="97"/>
    </row>
    <row r="5" spans="1:25" ht="13.5" thickBot="1" x14ac:dyDescent="0.25">
      <c r="A5" s="18" t="s">
        <v>2714</v>
      </c>
      <c r="B5" s="18" t="s">
        <v>2713</v>
      </c>
      <c r="C5" s="18" t="s">
        <v>2670</v>
      </c>
      <c r="P5" s="115"/>
      <c r="Q5" s="115"/>
      <c r="R5" s="116"/>
    </row>
    <row r="6" spans="1:25" x14ac:dyDescent="0.2">
      <c r="A6" s="15" t="s">
        <v>2925</v>
      </c>
      <c r="B6" s="19">
        <f>COUNTIF($F$11:$F$4997,A6)</f>
        <v>0</v>
      </c>
      <c r="C6" s="19">
        <f>SUMIF($F$11:$F$4998,A6,$C$10:$C$4997)</f>
        <v>0</v>
      </c>
      <c r="D6" t="s">
        <v>3590</v>
      </c>
    </row>
    <row r="7" spans="1:25" x14ac:dyDescent="0.2">
      <c r="A7" s="15" t="s">
        <v>2719</v>
      </c>
      <c r="B7" s="19">
        <f>COUNTIF($F$11:$F$4997,A7)</f>
        <v>3</v>
      </c>
      <c r="C7" s="19">
        <f ca="1">SUMIF($F$11:$F$4998,A7,$C$11:$C$4997)</f>
        <v>20000</v>
      </c>
    </row>
    <row r="8" spans="1:25" x14ac:dyDescent="0.2">
      <c r="A8" s="15" t="s">
        <v>2717</v>
      </c>
      <c r="B8" s="19">
        <f>COUNTIF($F$11:$F$4997,A8)</f>
        <v>1</v>
      </c>
      <c r="C8" s="19">
        <f ca="1">SUMIF($F$11:$F$4998,A8,$C$11:$C$4997)</f>
        <v>800</v>
      </c>
    </row>
    <row r="9" spans="1:25" ht="13.5" thickBot="1" x14ac:dyDescent="0.25"/>
    <row r="10" spans="1:25" ht="26.25" thickBot="1" x14ac:dyDescent="0.25">
      <c r="A10" s="23" t="s">
        <v>2891</v>
      </c>
      <c r="B10" s="22" t="s">
        <v>2894</v>
      </c>
      <c r="C10" s="23" t="s">
        <v>2716</v>
      </c>
      <c r="D10" s="72" t="s">
        <v>2903</v>
      </c>
      <c r="E10" s="72" t="s">
        <v>2904</v>
      </c>
      <c r="F10" s="72" t="s">
        <v>2905</v>
      </c>
      <c r="G10" s="72" t="s">
        <v>2906</v>
      </c>
      <c r="H10" s="72" t="s">
        <v>2907</v>
      </c>
      <c r="I10" s="72" t="s">
        <v>2908</v>
      </c>
      <c r="J10" s="72" t="s">
        <v>2909</v>
      </c>
      <c r="K10" s="72" t="s">
        <v>2910</v>
      </c>
      <c r="L10" s="72" t="s">
        <v>2911</v>
      </c>
      <c r="M10" s="72" t="s">
        <v>2912</v>
      </c>
      <c r="N10" s="72" t="s">
        <v>2913</v>
      </c>
      <c r="O10" s="72" t="s">
        <v>2914</v>
      </c>
      <c r="P10" s="72" t="s">
        <v>2915</v>
      </c>
      <c r="Q10" s="72" t="s">
        <v>2916</v>
      </c>
      <c r="R10" s="72" t="s">
        <v>2917</v>
      </c>
      <c r="S10" s="72" t="s">
        <v>2918</v>
      </c>
      <c r="T10" s="72" t="s">
        <v>2919</v>
      </c>
      <c r="U10" s="72" t="s">
        <v>2920</v>
      </c>
      <c r="V10" s="72" t="s">
        <v>2921</v>
      </c>
      <c r="W10" s="72" t="s">
        <v>2922</v>
      </c>
      <c r="X10" s="72" t="s">
        <v>2923</v>
      </c>
      <c r="Y10" s="72" t="s">
        <v>2924</v>
      </c>
    </row>
    <row r="11" spans="1:25" ht="25.5" x14ac:dyDescent="0.2">
      <c r="A11" s="29" t="str">
        <f>VLOOKUP(G11,DDENA_USERS,2,FALSE)</f>
        <v>Gautam Gupta</v>
      </c>
      <c r="B11" s="28">
        <f>IF(ISNUMBER(FIND("Pow",F11))=TRUE,((VALUE(MID(R11,FIND("-",R11)+1,2)))-(VALUE(MID(R11,FIND("-",R11)-1,1)))+1)*(Q11-P11+1),IF(F11="Coal",(YEAR(Q11)-YEAR(P11))*12+MONTH(Q11)-MONTH(P11)+1,(Q11-P11+1)))</f>
        <v>16</v>
      </c>
      <c r="C11" s="29">
        <f>IF(F11="Coal",B11*W11*12500,B11*W11)</f>
        <v>800</v>
      </c>
      <c r="D11" s="73" t="s">
        <v>2983</v>
      </c>
      <c r="E11" s="73" t="s">
        <v>2984</v>
      </c>
      <c r="F11" s="73" t="s">
        <v>2717</v>
      </c>
      <c r="G11" s="73" t="s">
        <v>2806</v>
      </c>
      <c r="H11" s="73" t="s">
        <v>1409</v>
      </c>
      <c r="I11" s="73" t="s">
        <v>1069</v>
      </c>
      <c r="J11" s="73" t="s">
        <v>1410</v>
      </c>
      <c r="K11" s="73" t="s">
        <v>1411</v>
      </c>
      <c r="L11" s="73" t="s">
        <v>1412</v>
      </c>
      <c r="M11" s="73" t="s">
        <v>1413</v>
      </c>
      <c r="N11" s="73" t="s">
        <v>1414</v>
      </c>
      <c r="O11" s="73" t="s">
        <v>1070</v>
      </c>
      <c r="P11" s="74">
        <v>37047</v>
      </c>
      <c r="Q11" s="74">
        <v>37047</v>
      </c>
      <c r="R11" s="73" t="s">
        <v>1415</v>
      </c>
      <c r="S11" s="73"/>
      <c r="T11" s="74">
        <v>37046</v>
      </c>
      <c r="U11" s="73" t="s">
        <v>1416</v>
      </c>
      <c r="V11" s="73" t="s">
        <v>3630</v>
      </c>
      <c r="W11" s="73">
        <v>50</v>
      </c>
      <c r="X11" s="73">
        <v>41</v>
      </c>
      <c r="Y11" s="73">
        <v>34638</v>
      </c>
    </row>
    <row r="12" spans="1:25" ht="25.5" x14ac:dyDescent="0.2">
      <c r="A12" s="29" t="str">
        <f t="shared" ref="A12:A75" si="0">VLOOKUP(G12,DDENA_USERS,2,FALSE)</f>
        <v>Kelli Stevens</v>
      </c>
      <c r="B12" s="28">
        <f t="shared" ref="B12:B75" si="1"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5" si="2">IF(F12="Coal",B12*W12*12500,B12*W12)</f>
        <v>10000</v>
      </c>
      <c r="D12" s="75" t="s">
        <v>2983</v>
      </c>
      <c r="E12" s="75" t="s">
        <v>2984</v>
      </c>
      <c r="F12" s="75" t="s">
        <v>2719</v>
      </c>
      <c r="G12" s="75" t="s">
        <v>2727</v>
      </c>
      <c r="H12" s="75" t="s">
        <v>1417</v>
      </c>
      <c r="I12" s="75" t="s">
        <v>3577</v>
      </c>
      <c r="J12" s="75" t="s">
        <v>3578</v>
      </c>
      <c r="K12" s="75" t="s">
        <v>3579</v>
      </c>
      <c r="L12" s="75" t="s">
        <v>1418</v>
      </c>
      <c r="M12" s="75" t="s">
        <v>3580</v>
      </c>
      <c r="N12" s="75"/>
      <c r="O12" s="75" t="s">
        <v>3585</v>
      </c>
      <c r="P12" s="74">
        <v>37047</v>
      </c>
      <c r="Q12" s="74">
        <v>37047</v>
      </c>
      <c r="R12" s="75"/>
      <c r="S12" s="75"/>
      <c r="T12" s="76">
        <v>37046</v>
      </c>
      <c r="U12" s="75" t="s">
        <v>1419</v>
      </c>
      <c r="V12" s="75" t="s">
        <v>3630</v>
      </c>
      <c r="W12" s="75">
        <v>10000</v>
      </c>
      <c r="X12" s="75">
        <v>3.9975000000000001</v>
      </c>
      <c r="Y12" s="75">
        <v>34675</v>
      </c>
    </row>
    <row r="13" spans="1:25" ht="25.5" x14ac:dyDescent="0.2">
      <c r="A13" s="29" t="str">
        <f t="shared" si="0"/>
        <v>Kelli Stevens</v>
      </c>
      <c r="B13" s="28">
        <f t="shared" si="1"/>
        <v>1</v>
      </c>
      <c r="C13" s="29">
        <f t="shared" si="2"/>
        <v>5000</v>
      </c>
      <c r="D13" s="73" t="s">
        <v>2983</v>
      </c>
      <c r="E13" s="73" t="s">
        <v>2984</v>
      </c>
      <c r="F13" s="73" t="s">
        <v>2719</v>
      </c>
      <c r="G13" s="73" t="s">
        <v>2727</v>
      </c>
      <c r="H13" s="73" t="s">
        <v>2437</v>
      </c>
      <c r="I13" s="73" t="s">
        <v>3577</v>
      </c>
      <c r="J13" s="73" t="s">
        <v>3578</v>
      </c>
      <c r="K13" s="73" t="s">
        <v>3579</v>
      </c>
      <c r="L13" s="73" t="s">
        <v>3420</v>
      </c>
      <c r="M13" s="73" t="s">
        <v>3580</v>
      </c>
      <c r="N13" s="73"/>
      <c r="O13" s="73" t="s">
        <v>3585</v>
      </c>
      <c r="P13" s="74">
        <v>37047</v>
      </c>
      <c r="Q13" s="74">
        <v>37047</v>
      </c>
      <c r="R13" s="73"/>
      <c r="S13" s="73"/>
      <c r="T13" s="74">
        <v>37046</v>
      </c>
      <c r="U13" s="73" t="s">
        <v>1420</v>
      </c>
      <c r="V13" s="73" t="s">
        <v>3630</v>
      </c>
      <c r="W13" s="73">
        <v>5000</v>
      </c>
      <c r="X13" s="73">
        <v>3.7650000000000001</v>
      </c>
      <c r="Y13" s="73">
        <v>34575</v>
      </c>
    </row>
    <row r="14" spans="1:25" ht="25.5" x14ac:dyDescent="0.2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2983</v>
      </c>
      <c r="E14" s="75" t="s">
        <v>2984</v>
      </c>
      <c r="F14" s="75" t="s">
        <v>2719</v>
      </c>
      <c r="G14" s="75" t="s">
        <v>2727</v>
      </c>
      <c r="H14" s="75" t="s">
        <v>2437</v>
      </c>
      <c r="I14" s="75" t="s">
        <v>3577</v>
      </c>
      <c r="J14" s="75" t="s">
        <v>3578</v>
      </c>
      <c r="K14" s="75" t="s">
        <v>3579</v>
      </c>
      <c r="L14" s="75" t="s">
        <v>3420</v>
      </c>
      <c r="M14" s="75" t="s">
        <v>3580</v>
      </c>
      <c r="N14" s="75"/>
      <c r="O14" s="75" t="s">
        <v>3585</v>
      </c>
      <c r="P14" s="74">
        <v>37047</v>
      </c>
      <c r="Q14" s="74">
        <v>37047</v>
      </c>
      <c r="R14" s="75"/>
      <c r="S14" s="75"/>
      <c r="T14" s="76">
        <v>37046</v>
      </c>
      <c r="U14" s="75" t="s">
        <v>1421</v>
      </c>
      <c r="V14" s="75" t="s">
        <v>3630</v>
      </c>
      <c r="W14" s="75">
        <v>5000</v>
      </c>
      <c r="X14" s="75">
        <v>3.7374999999999998</v>
      </c>
      <c r="Y14" s="75">
        <v>34610</v>
      </c>
    </row>
    <row r="15" spans="1:25" x14ac:dyDescent="0.2">
      <c r="A15" s="29" t="str">
        <f t="shared" si="0"/>
        <v>No Activity</v>
      </c>
      <c r="B15" s="28">
        <f t="shared" si="1"/>
        <v>1</v>
      </c>
      <c r="C15" s="29">
        <f t="shared" si="2"/>
        <v>0</v>
      </c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6"/>
      <c r="Q15" s="76"/>
      <c r="R15" s="75"/>
      <c r="S15" s="75"/>
      <c r="T15" s="76"/>
      <c r="U15" s="75"/>
      <c r="V15" s="75"/>
      <c r="W15" s="75"/>
      <c r="X15" s="75"/>
      <c r="Y15" s="75"/>
    </row>
    <row r="16" spans="1:25" x14ac:dyDescent="0.2">
      <c r="A16" s="29" t="str">
        <f t="shared" si="0"/>
        <v>No Activity</v>
      </c>
      <c r="B16" s="28">
        <f t="shared" si="1"/>
        <v>1</v>
      </c>
      <c r="C16" s="29">
        <f t="shared" si="2"/>
        <v>0</v>
      </c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4"/>
      <c r="Q16" s="74"/>
      <c r="R16" s="73"/>
      <c r="S16" s="73"/>
      <c r="T16" s="74"/>
      <c r="U16" s="73"/>
      <c r="V16" s="73"/>
      <c r="W16" s="73"/>
      <c r="X16" s="73"/>
      <c r="Y16" s="73"/>
    </row>
    <row r="17" spans="1:25" x14ac:dyDescent="0.2">
      <c r="A17" s="29" t="str">
        <f t="shared" si="0"/>
        <v>No Activity</v>
      </c>
      <c r="B17" s="28">
        <f t="shared" si="1"/>
        <v>1</v>
      </c>
      <c r="C17" s="29">
        <f t="shared" si="2"/>
        <v>0</v>
      </c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6"/>
      <c r="Q17" s="76"/>
      <c r="R17" s="75"/>
      <c r="S17" s="75"/>
      <c r="T17" s="76"/>
      <c r="U17" s="75"/>
      <c r="V17" s="75"/>
      <c r="W17" s="75"/>
      <c r="X17" s="75"/>
      <c r="Y17" s="75"/>
    </row>
    <row r="18" spans="1:25" x14ac:dyDescent="0.2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4"/>
      <c r="Q18" s="74"/>
      <c r="R18" s="73"/>
      <c r="S18" s="73"/>
      <c r="T18" s="74"/>
      <c r="U18" s="73"/>
      <c r="V18" s="73"/>
      <c r="W18" s="73"/>
      <c r="X18" s="73"/>
      <c r="Y18" s="73"/>
    </row>
    <row r="19" spans="1:25" x14ac:dyDescent="0.2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6"/>
      <c r="Q19" s="76"/>
      <c r="R19" s="75"/>
      <c r="S19" s="75"/>
      <c r="T19" s="76"/>
      <c r="U19" s="75"/>
      <c r="V19" s="75"/>
      <c r="W19" s="75"/>
      <c r="X19" s="75"/>
      <c r="Y19" s="75"/>
    </row>
    <row r="20" spans="1:25" x14ac:dyDescent="0.2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4"/>
      <c r="Q20" s="74"/>
      <c r="R20" s="73"/>
      <c r="S20" s="73"/>
      <c r="T20" s="74"/>
      <c r="U20" s="73"/>
      <c r="V20" s="73"/>
      <c r="W20" s="73"/>
      <c r="X20" s="73"/>
      <c r="Y20" s="73"/>
    </row>
    <row r="21" spans="1:25" x14ac:dyDescent="0.2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6"/>
      <c r="Q21" s="76"/>
      <c r="R21" s="75"/>
      <c r="S21" s="75"/>
      <c r="T21" s="76"/>
      <c r="U21" s="75"/>
      <c r="V21" s="75"/>
      <c r="W21" s="75"/>
      <c r="X21" s="75"/>
      <c r="Y21" s="75"/>
    </row>
    <row r="22" spans="1:25" x14ac:dyDescent="0.2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4"/>
      <c r="Q22" s="74"/>
      <c r="R22" s="73"/>
      <c r="S22" s="73"/>
      <c r="T22" s="74"/>
      <c r="U22" s="73"/>
      <c r="V22" s="73"/>
      <c r="W22" s="73"/>
      <c r="X22" s="73"/>
      <c r="Y22" s="73"/>
    </row>
    <row r="23" spans="1:25" x14ac:dyDescent="0.2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6"/>
      <c r="Q23" s="76"/>
      <c r="R23" s="75"/>
      <c r="S23" s="75"/>
      <c r="T23" s="76"/>
      <c r="U23" s="75"/>
      <c r="V23" s="75"/>
      <c r="W23" s="75"/>
      <c r="X23" s="75"/>
      <c r="Y23" s="75"/>
    </row>
    <row r="24" spans="1:25" x14ac:dyDescent="0.2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7"/>
      <c r="Q24" s="77"/>
      <c r="R24" s="73"/>
      <c r="S24" s="73"/>
      <c r="T24" s="74"/>
      <c r="U24" s="73"/>
      <c r="V24" s="73"/>
      <c r="W24" s="73"/>
      <c r="X24" s="73"/>
      <c r="Y24" s="73"/>
    </row>
    <row r="25" spans="1:25" x14ac:dyDescent="0.2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8"/>
      <c r="Q25" s="78"/>
      <c r="R25" s="75"/>
      <c r="S25" s="75"/>
      <c r="T25" s="76"/>
      <c r="U25" s="75"/>
      <c r="V25" s="75"/>
      <c r="W25" s="75"/>
      <c r="X25" s="75"/>
      <c r="Y25" s="75"/>
    </row>
    <row r="26" spans="1:25" x14ac:dyDescent="0.2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7"/>
      <c r="Q26" s="77"/>
      <c r="R26" s="73"/>
      <c r="S26" s="73"/>
      <c r="T26" s="74"/>
      <c r="U26" s="73"/>
      <c r="V26" s="73"/>
      <c r="W26" s="73"/>
      <c r="X26" s="73"/>
      <c r="Y26" s="73"/>
    </row>
    <row r="27" spans="1:25" x14ac:dyDescent="0.2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30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26"/>
      <c r="Q27" s="26"/>
      <c r="R27" s="31"/>
      <c r="S27" s="31"/>
      <c r="T27" s="32"/>
      <c r="U27" s="31"/>
      <c r="V27" s="31"/>
      <c r="W27" s="31"/>
      <c r="X27" s="31"/>
      <c r="Y27" s="31"/>
    </row>
    <row r="28" spans="1:25" x14ac:dyDescent="0.2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24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6"/>
      <c r="Q28" s="26"/>
      <c r="R28" s="25"/>
      <c r="S28" s="25"/>
      <c r="T28" s="27"/>
      <c r="U28" s="25"/>
      <c r="V28" s="25"/>
      <c r="W28" s="25"/>
      <c r="X28" s="25"/>
      <c r="Y28" s="25"/>
    </row>
    <row r="29" spans="1:25" x14ac:dyDescent="0.2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30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26"/>
      <c r="Q29" s="26"/>
      <c r="R29" s="31"/>
      <c r="S29" s="31"/>
      <c r="T29" s="32"/>
      <c r="U29" s="31"/>
      <c r="V29" s="31"/>
      <c r="W29" s="31"/>
      <c r="X29" s="31"/>
      <c r="Y29" s="31"/>
    </row>
    <row r="30" spans="1:25" x14ac:dyDescent="0.2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24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6"/>
      <c r="Q30" s="26"/>
      <c r="R30" s="25"/>
      <c r="S30" s="25"/>
      <c r="T30" s="27"/>
      <c r="U30" s="25"/>
      <c r="V30" s="25"/>
      <c r="W30" s="25"/>
      <c r="X30" s="25"/>
      <c r="Y30" s="25"/>
    </row>
    <row r="31" spans="1:25" x14ac:dyDescent="0.2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30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26"/>
      <c r="Q31" s="26"/>
      <c r="R31" s="31"/>
      <c r="S31" s="31"/>
      <c r="T31" s="32"/>
      <c r="U31" s="31"/>
      <c r="V31" s="31"/>
      <c r="W31" s="31"/>
      <c r="X31" s="31"/>
      <c r="Y31" s="31"/>
    </row>
    <row r="32" spans="1:25" x14ac:dyDescent="0.2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24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6"/>
      <c r="Q32" s="26"/>
      <c r="R32" s="25"/>
      <c r="S32" s="25"/>
      <c r="T32" s="27"/>
      <c r="U32" s="25"/>
      <c r="V32" s="25"/>
      <c r="W32" s="25"/>
      <c r="X32" s="25"/>
      <c r="Y32" s="25"/>
    </row>
    <row r="33" spans="1:25" x14ac:dyDescent="0.2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30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26"/>
      <c r="Q33" s="26"/>
      <c r="R33" s="31"/>
      <c r="S33" s="31"/>
      <c r="T33" s="32"/>
      <c r="U33" s="31"/>
      <c r="V33" s="31"/>
      <c r="W33" s="31"/>
      <c r="X33" s="31"/>
      <c r="Y33" s="31"/>
    </row>
    <row r="34" spans="1:25" x14ac:dyDescent="0.2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24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6"/>
      <c r="Q34" s="26"/>
      <c r="R34" s="25"/>
      <c r="S34" s="25"/>
      <c r="T34" s="27"/>
      <c r="U34" s="25"/>
      <c r="V34" s="25"/>
      <c r="W34" s="25"/>
      <c r="X34" s="25"/>
      <c r="Y34" s="25"/>
    </row>
    <row r="35" spans="1:25" x14ac:dyDescent="0.2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30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26"/>
      <c r="Q35" s="26"/>
      <c r="R35" s="31"/>
      <c r="S35" s="31"/>
      <c r="T35" s="32"/>
      <c r="U35" s="31"/>
      <c r="V35" s="31"/>
      <c r="W35" s="31"/>
      <c r="X35" s="31"/>
      <c r="Y35" s="31"/>
    </row>
    <row r="36" spans="1:25" x14ac:dyDescent="0.2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24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6"/>
      <c r="Q36" s="26"/>
      <c r="R36" s="25"/>
      <c r="S36" s="25"/>
      <c r="T36" s="27"/>
      <c r="U36" s="25"/>
      <c r="V36" s="25"/>
      <c r="W36" s="25"/>
      <c r="X36" s="25"/>
      <c r="Y36" s="25"/>
    </row>
    <row r="37" spans="1:25" x14ac:dyDescent="0.2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30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26"/>
      <c r="Q37" s="26"/>
      <c r="R37" s="31"/>
      <c r="S37" s="31"/>
      <c r="T37" s="32"/>
      <c r="U37" s="31"/>
      <c r="V37" s="31"/>
      <c r="W37" s="31"/>
      <c r="X37" s="31"/>
      <c r="Y37" s="31"/>
    </row>
    <row r="38" spans="1:25" x14ac:dyDescent="0.2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24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6"/>
      <c r="Q38" s="26"/>
      <c r="R38" s="25"/>
      <c r="S38" s="25"/>
      <c r="T38" s="27"/>
      <c r="U38" s="25"/>
      <c r="V38" s="25"/>
      <c r="W38" s="25"/>
      <c r="X38" s="25"/>
      <c r="Y38" s="25"/>
    </row>
    <row r="39" spans="1:25" x14ac:dyDescent="0.2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30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26"/>
      <c r="Q39" s="26"/>
      <c r="R39" s="31"/>
      <c r="S39" s="31"/>
      <c r="T39" s="32"/>
      <c r="U39" s="31"/>
      <c r="V39" s="31"/>
      <c r="W39" s="31"/>
      <c r="X39" s="31"/>
      <c r="Y39" s="31"/>
    </row>
    <row r="40" spans="1:25" x14ac:dyDescent="0.2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24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6"/>
      <c r="Q40" s="26"/>
      <c r="R40" s="25"/>
      <c r="S40" s="25"/>
      <c r="T40" s="27"/>
      <c r="U40" s="25"/>
      <c r="V40" s="25"/>
      <c r="W40" s="25"/>
      <c r="X40" s="25"/>
      <c r="Y40" s="25"/>
    </row>
    <row r="41" spans="1:25" x14ac:dyDescent="0.2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30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26"/>
      <c r="Q41" s="26"/>
      <c r="R41" s="31"/>
      <c r="S41" s="31"/>
      <c r="T41" s="32"/>
      <c r="U41" s="31"/>
      <c r="V41" s="31"/>
      <c r="W41" s="31"/>
      <c r="X41" s="31"/>
      <c r="Y41" s="31"/>
    </row>
    <row r="42" spans="1:25" x14ac:dyDescent="0.2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24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6"/>
      <c r="Q42" s="26"/>
      <c r="R42" s="25"/>
      <c r="S42" s="25"/>
      <c r="T42" s="27"/>
      <c r="U42" s="25"/>
      <c r="V42" s="25"/>
      <c r="W42" s="25"/>
      <c r="X42" s="25"/>
      <c r="Y42" s="25"/>
    </row>
    <row r="43" spans="1:25" x14ac:dyDescent="0.2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30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26"/>
      <c r="Q43" s="26"/>
      <c r="R43" s="31"/>
      <c r="S43" s="31"/>
      <c r="T43" s="32"/>
      <c r="U43" s="31"/>
      <c r="V43" s="31"/>
      <c r="W43" s="31"/>
      <c r="X43" s="31"/>
      <c r="Y43" s="31"/>
    </row>
    <row r="44" spans="1:25" x14ac:dyDescent="0.2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24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6"/>
      <c r="Q44" s="26"/>
      <c r="R44" s="25"/>
      <c r="S44" s="25"/>
      <c r="T44" s="27"/>
      <c r="U44" s="25"/>
      <c r="V44" s="25"/>
      <c r="W44" s="25"/>
      <c r="X44" s="25"/>
      <c r="Y44" s="25"/>
    </row>
    <row r="45" spans="1:25" x14ac:dyDescent="0.2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30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26"/>
      <c r="Q45" s="26"/>
      <c r="R45" s="31"/>
      <c r="S45" s="31"/>
      <c r="T45" s="32"/>
      <c r="U45" s="31"/>
      <c r="V45" s="31"/>
      <c r="W45" s="31"/>
      <c r="X45" s="31"/>
      <c r="Y45" s="31"/>
    </row>
    <row r="46" spans="1:25" x14ac:dyDescent="0.2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24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6"/>
      <c r="Q46" s="26"/>
      <c r="R46" s="25"/>
      <c r="S46" s="25"/>
      <c r="T46" s="27"/>
      <c r="U46" s="25"/>
      <c r="V46" s="25"/>
      <c r="W46" s="25"/>
      <c r="X46" s="25"/>
      <c r="Y46" s="25"/>
    </row>
    <row r="47" spans="1:25" x14ac:dyDescent="0.2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30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26"/>
      <c r="Q47" s="26"/>
      <c r="R47" s="31"/>
      <c r="S47" s="31"/>
      <c r="T47" s="32"/>
      <c r="U47" s="31"/>
      <c r="V47" s="31"/>
      <c r="W47" s="31"/>
      <c r="X47" s="31"/>
      <c r="Y47" s="31"/>
    </row>
    <row r="48" spans="1:25" x14ac:dyDescent="0.2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24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6"/>
      <c r="Q48" s="26"/>
      <c r="R48" s="25"/>
      <c r="S48" s="25"/>
      <c r="T48" s="27"/>
      <c r="U48" s="25"/>
      <c r="V48" s="25"/>
      <c r="W48" s="25"/>
      <c r="X48" s="25"/>
      <c r="Y48" s="25"/>
    </row>
    <row r="49" spans="1:25" x14ac:dyDescent="0.2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30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26"/>
      <c r="Q49" s="26"/>
      <c r="R49" s="31"/>
      <c r="S49" s="31"/>
      <c r="T49" s="32"/>
      <c r="U49" s="31"/>
      <c r="V49" s="31"/>
      <c r="W49" s="31"/>
      <c r="X49" s="31"/>
      <c r="Y49" s="31"/>
    </row>
    <row r="50" spans="1:25" x14ac:dyDescent="0.2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24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6"/>
      <c r="Q50" s="26"/>
      <c r="R50" s="25"/>
      <c r="S50" s="25"/>
      <c r="T50" s="27"/>
      <c r="U50" s="25"/>
      <c r="V50" s="25"/>
      <c r="W50" s="25"/>
      <c r="X50" s="25"/>
      <c r="Y50" s="25"/>
    </row>
    <row r="51" spans="1:25" x14ac:dyDescent="0.2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30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26"/>
      <c r="Q51" s="26"/>
      <c r="R51" s="31"/>
      <c r="S51" s="31"/>
      <c r="T51" s="32"/>
      <c r="U51" s="31"/>
      <c r="V51" s="31"/>
      <c r="W51" s="31"/>
      <c r="X51" s="31"/>
      <c r="Y51" s="31"/>
    </row>
    <row r="52" spans="1:25" x14ac:dyDescent="0.2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24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6"/>
      <c r="Q52" s="26"/>
      <c r="R52" s="25"/>
      <c r="S52" s="25"/>
      <c r="T52" s="27"/>
      <c r="U52" s="25"/>
      <c r="V52" s="25"/>
      <c r="W52" s="25"/>
      <c r="X52" s="25"/>
      <c r="Y52" s="25"/>
    </row>
    <row r="53" spans="1:25" x14ac:dyDescent="0.2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30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26"/>
      <c r="Q53" s="26"/>
      <c r="R53" s="31"/>
      <c r="S53" s="31"/>
      <c r="T53" s="32"/>
      <c r="U53" s="31"/>
      <c r="V53" s="31"/>
      <c r="W53" s="31"/>
      <c r="X53" s="31"/>
      <c r="Y53" s="31"/>
    </row>
    <row r="54" spans="1:25" x14ac:dyDescent="0.2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24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6"/>
      <c r="Q54" s="26"/>
      <c r="R54" s="25"/>
      <c r="S54" s="25"/>
      <c r="T54" s="27"/>
      <c r="U54" s="25"/>
      <c r="V54" s="25"/>
      <c r="W54" s="25"/>
      <c r="X54" s="25"/>
      <c r="Y54" s="25"/>
    </row>
    <row r="55" spans="1:25" x14ac:dyDescent="0.2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30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26"/>
      <c r="Q55" s="26"/>
      <c r="R55" s="31"/>
      <c r="S55" s="31"/>
      <c r="T55" s="32"/>
      <c r="U55" s="31"/>
      <c r="V55" s="31"/>
      <c r="W55" s="31"/>
      <c r="X55" s="31"/>
      <c r="Y55" s="31"/>
    </row>
    <row r="56" spans="1:25" x14ac:dyDescent="0.2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24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6"/>
      <c r="Q56" s="26"/>
      <c r="R56" s="25"/>
      <c r="S56" s="25"/>
      <c r="T56" s="27"/>
      <c r="U56" s="25"/>
      <c r="V56" s="25"/>
      <c r="W56" s="25"/>
      <c r="X56" s="25"/>
      <c r="Y56" s="25"/>
    </row>
    <row r="57" spans="1:25" x14ac:dyDescent="0.2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30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26"/>
      <c r="Q57" s="26"/>
      <c r="R57" s="31"/>
      <c r="S57" s="31"/>
      <c r="T57" s="32"/>
      <c r="U57" s="31"/>
      <c r="V57" s="31"/>
      <c r="W57" s="31"/>
      <c r="X57" s="31"/>
      <c r="Y57" s="31"/>
    </row>
    <row r="58" spans="1:25" x14ac:dyDescent="0.2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24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6"/>
      <c r="Q58" s="26"/>
      <c r="R58" s="25"/>
      <c r="S58" s="25"/>
      <c r="T58" s="27"/>
      <c r="U58" s="25"/>
      <c r="V58" s="25"/>
      <c r="W58" s="25"/>
      <c r="X58" s="25"/>
      <c r="Y58" s="25"/>
    </row>
    <row r="59" spans="1:25" x14ac:dyDescent="0.2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30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26"/>
      <c r="Q59" s="26"/>
      <c r="R59" s="31"/>
      <c r="S59" s="31"/>
      <c r="T59" s="32"/>
      <c r="U59" s="31"/>
      <c r="V59" s="31"/>
      <c r="W59" s="31"/>
      <c r="X59" s="31"/>
      <c r="Y59" s="31"/>
    </row>
    <row r="60" spans="1:25" x14ac:dyDescent="0.2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24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6"/>
      <c r="Q60" s="26"/>
      <c r="R60" s="25"/>
      <c r="S60" s="25"/>
      <c r="T60" s="27"/>
      <c r="U60" s="25"/>
      <c r="V60" s="25"/>
      <c r="W60" s="25"/>
      <c r="X60" s="25"/>
      <c r="Y60" s="25"/>
    </row>
    <row r="61" spans="1:25" x14ac:dyDescent="0.2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30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26"/>
      <c r="Q61" s="26"/>
      <c r="R61" s="31"/>
      <c r="S61" s="31"/>
      <c r="T61" s="32"/>
      <c r="U61" s="31"/>
      <c r="V61" s="31"/>
      <c r="W61" s="31"/>
      <c r="X61" s="31"/>
      <c r="Y61" s="31"/>
    </row>
    <row r="62" spans="1:25" x14ac:dyDescent="0.2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24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6"/>
      <c r="Q62" s="26"/>
      <c r="R62" s="25"/>
      <c r="S62" s="25"/>
      <c r="T62" s="27"/>
      <c r="U62" s="25"/>
      <c r="V62" s="25"/>
      <c r="W62" s="25"/>
      <c r="X62" s="25"/>
      <c r="Y62" s="25"/>
    </row>
    <row r="63" spans="1:25" x14ac:dyDescent="0.2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30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26"/>
      <c r="Q63" s="26"/>
      <c r="R63" s="31"/>
      <c r="S63" s="31"/>
      <c r="T63" s="32"/>
      <c r="U63" s="31"/>
      <c r="V63" s="31"/>
      <c r="W63" s="31"/>
      <c r="X63" s="31"/>
      <c r="Y63" s="31"/>
    </row>
    <row r="64" spans="1:25" x14ac:dyDescent="0.2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24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6"/>
      <c r="Q64" s="26"/>
      <c r="R64" s="25"/>
      <c r="S64" s="25"/>
      <c r="T64" s="27"/>
      <c r="U64" s="25"/>
      <c r="V64" s="25"/>
      <c r="W64" s="25"/>
      <c r="X64" s="25"/>
      <c r="Y64" s="25"/>
    </row>
    <row r="65" spans="1:25" x14ac:dyDescent="0.2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30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26"/>
      <c r="Q65" s="26"/>
      <c r="R65" s="31"/>
      <c r="S65" s="31"/>
      <c r="T65" s="32"/>
      <c r="U65" s="31"/>
      <c r="V65" s="31"/>
      <c r="W65" s="31"/>
      <c r="X65" s="31"/>
      <c r="Y65" s="31"/>
    </row>
    <row r="66" spans="1:25" x14ac:dyDescent="0.2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24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6"/>
      <c r="Q66" s="26"/>
      <c r="R66" s="25"/>
      <c r="S66" s="25"/>
      <c r="T66" s="27"/>
      <c r="U66" s="25"/>
      <c r="V66" s="25"/>
      <c r="W66" s="25"/>
      <c r="X66" s="25"/>
      <c r="Y66" s="25"/>
    </row>
    <row r="67" spans="1:25" x14ac:dyDescent="0.2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30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26"/>
      <c r="Q67" s="26"/>
      <c r="R67" s="31"/>
      <c r="S67" s="31"/>
      <c r="T67" s="32"/>
      <c r="U67" s="31"/>
      <c r="V67" s="31"/>
      <c r="W67" s="31"/>
      <c r="X67" s="31"/>
      <c r="Y67" s="31"/>
    </row>
    <row r="68" spans="1:25" x14ac:dyDescent="0.2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24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6"/>
      <c r="Q68" s="26"/>
      <c r="R68" s="25"/>
      <c r="S68" s="25"/>
      <c r="T68" s="27"/>
      <c r="U68" s="25"/>
      <c r="V68" s="25"/>
      <c r="W68" s="25"/>
      <c r="X68" s="25"/>
      <c r="Y68" s="25"/>
    </row>
    <row r="69" spans="1:25" x14ac:dyDescent="0.2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30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26"/>
      <c r="Q69" s="26"/>
      <c r="R69" s="31"/>
      <c r="S69" s="31"/>
      <c r="T69" s="32"/>
      <c r="U69" s="31"/>
      <c r="V69" s="31"/>
      <c r="W69" s="31"/>
      <c r="X69" s="31"/>
      <c r="Y69" s="31"/>
    </row>
    <row r="70" spans="1:25" x14ac:dyDescent="0.2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24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6"/>
      <c r="Q70" s="26"/>
      <c r="R70" s="25"/>
      <c r="S70" s="25"/>
      <c r="T70" s="27"/>
      <c r="U70" s="25"/>
      <c r="V70" s="25"/>
      <c r="W70" s="25"/>
      <c r="X70" s="25"/>
      <c r="Y70" s="25"/>
    </row>
    <row r="71" spans="1:25" x14ac:dyDescent="0.2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30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26"/>
      <c r="Q71" s="26"/>
      <c r="R71" s="31"/>
      <c r="S71" s="31"/>
      <c r="T71" s="32"/>
      <c r="U71" s="31"/>
      <c r="V71" s="31"/>
      <c r="W71" s="31"/>
      <c r="X71" s="31"/>
      <c r="Y71" s="31"/>
    </row>
    <row r="72" spans="1:25" x14ac:dyDescent="0.2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24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6"/>
      <c r="Q72" s="26"/>
      <c r="R72" s="25"/>
      <c r="S72" s="25"/>
      <c r="T72" s="27"/>
      <c r="U72" s="25"/>
      <c r="V72" s="25"/>
      <c r="W72" s="25"/>
      <c r="X72" s="25"/>
      <c r="Y72" s="25"/>
    </row>
    <row r="73" spans="1:25" x14ac:dyDescent="0.2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30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26"/>
      <c r="Q73" s="26"/>
      <c r="R73" s="31"/>
      <c r="S73" s="31"/>
      <c r="T73" s="32"/>
      <c r="U73" s="31"/>
      <c r="V73" s="31"/>
      <c r="W73" s="31"/>
      <c r="X73" s="31"/>
      <c r="Y73" s="31"/>
    </row>
    <row r="74" spans="1:25" x14ac:dyDescent="0.2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24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6"/>
      <c r="Q74" s="26"/>
      <c r="R74" s="25"/>
      <c r="S74" s="25"/>
      <c r="T74" s="27"/>
      <c r="U74" s="25"/>
      <c r="V74" s="25"/>
      <c r="W74" s="25"/>
      <c r="X74" s="25"/>
      <c r="Y74" s="25"/>
    </row>
    <row r="75" spans="1:25" x14ac:dyDescent="0.2">
      <c r="A75" s="29" t="str">
        <f t="shared" si="0"/>
        <v>No Activity</v>
      </c>
      <c r="B75" s="28">
        <f t="shared" si="1"/>
        <v>1</v>
      </c>
      <c r="C75" s="29">
        <f t="shared" si="2"/>
        <v>0</v>
      </c>
      <c r="D75" s="30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26"/>
      <c r="Q75" s="26"/>
      <c r="R75" s="31"/>
      <c r="S75" s="31"/>
      <c r="T75" s="32"/>
      <c r="U75" s="31"/>
      <c r="V75" s="31"/>
      <c r="W75" s="31"/>
      <c r="X75" s="31"/>
      <c r="Y75" s="31"/>
    </row>
    <row r="76" spans="1:25" x14ac:dyDescent="0.2">
      <c r="A76" s="29" t="str">
        <f t="shared" ref="A76:A139" si="3">VLOOKUP(G76,DDENA_USERS,2,FALSE)</f>
        <v>No Activity</v>
      </c>
      <c r="B76" s="28">
        <f t="shared" ref="B76:B139" si="4">IF(ISNUMBER(FIND("Pow",F76))=TRUE,((VALUE(MID(R76,FIND("-",R76)+1,2)))-(VALUE(MID(R76,FIND("-",R76)-1,1)))+1)*(Q76-P76+1),IF(F76="Coal",(YEAR(Q76)-YEAR(P76))*12+MONTH(Q76)-MONTH(P76)+1,(Q76-P76+1)))</f>
        <v>1</v>
      </c>
      <c r="C76" s="29">
        <f t="shared" ref="C76:C139" si="5">IF(F76="Coal",B76*W76*12500,B76*W76)</f>
        <v>0</v>
      </c>
      <c r="D76" s="24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6"/>
      <c r="Q76" s="26"/>
      <c r="R76" s="25"/>
      <c r="S76" s="25"/>
      <c r="T76" s="27"/>
      <c r="U76" s="25"/>
      <c r="V76" s="25"/>
      <c r="W76" s="25"/>
      <c r="X76" s="25"/>
      <c r="Y76" s="25"/>
    </row>
    <row r="77" spans="1:25" x14ac:dyDescent="0.2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30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26"/>
      <c r="Q77" s="26"/>
      <c r="R77" s="31"/>
      <c r="S77" s="31"/>
      <c r="T77" s="32"/>
      <c r="U77" s="31"/>
      <c r="V77" s="31"/>
      <c r="W77" s="31"/>
      <c r="X77" s="31"/>
      <c r="Y77" s="31"/>
    </row>
    <row r="78" spans="1:25" x14ac:dyDescent="0.2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24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6"/>
      <c r="Q78" s="26"/>
      <c r="R78" s="25"/>
      <c r="S78" s="25"/>
      <c r="T78" s="27"/>
      <c r="U78" s="25"/>
      <c r="V78" s="25"/>
      <c r="W78" s="25"/>
      <c r="X78" s="25"/>
      <c r="Y78" s="25"/>
    </row>
    <row r="79" spans="1:25" x14ac:dyDescent="0.2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30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26"/>
      <c r="Q79" s="26"/>
      <c r="R79" s="31"/>
      <c r="S79" s="31"/>
      <c r="T79" s="32"/>
      <c r="U79" s="31"/>
      <c r="V79" s="31"/>
      <c r="W79" s="31"/>
      <c r="X79" s="31"/>
      <c r="Y79" s="31"/>
    </row>
    <row r="80" spans="1:25" x14ac:dyDescent="0.2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24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6"/>
      <c r="Q80" s="26"/>
      <c r="R80" s="25"/>
      <c r="S80" s="25"/>
      <c r="T80" s="27"/>
      <c r="U80" s="25"/>
      <c r="V80" s="25"/>
      <c r="W80" s="25"/>
      <c r="X80" s="25"/>
      <c r="Y80" s="25"/>
    </row>
    <row r="81" spans="1:25" x14ac:dyDescent="0.2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30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26"/>
      <c r="Q81" s="26"/>
      <c r="R81" s="31"/>
      <c r="S81" s="31"/>
      <c r="T81" s="32"/>
      <c r="U81" s="31"/>
      <c r="V81" s="31"/>
      <c r="W81" s="31"/>
      <c r="X81" s="31"/>
      <c r="Y81" s="31"/>
    </row>
    <row r="82" spans="1:25" x14ac:dyDescent="0.2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24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6"/>
      <c r="Q82" s="26"/>
      <c r="R82" s="25"/>
      <c r="S82" s="25"/>
      <c r="T82" s="27"/>
      <c r="U82" s="25"/>
      <c r="V82" s="25"/>
      <c r="W82" s="25"/>
      <c r="X82" s="25"/>
      <c r="Y82" s="25"/>
    </row>
    <row r="83" spans="1:25" x14ac:dyDescent="0.2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30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26"/>
      <c r="Q83" s="26"/>
      <c r="R83" s="31"/>
      <c r="S83" s="31"/>
      <c r="T83" s="32"/>
      <c r="U83" s="31"/>
      <c r="V83" s="31"/>
      <c r="W83" s="31"/>
      <c r="X83" s="31"/>
      <c r="Y83" s="31"/>
    </row>
    <row r="84" spans="1:25" x14ac:dyDescent="0.2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24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6"/>
      <c r="Q84" s="26"/>
      <c r="R84" s="25"/>
      <c r="S84" s="25"/>
      <c r="T84" s="27"/>
      <c r="U84" s="25"/>
      <c r="V84" s="25"/>
      <c r="W84" s="25"/>
      <c r="X84" s="25"/>
      <c r="Y84" s="25"/>
    </row>
    <row r="85" spans="1:25" x14ac:dyDescent="0.2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30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26"/>
      <c r="Q85" s="26"/>
      <c r="R85" s="31"/>
      <c r="S85" s="31"/>
      <c r="T85" s="32"/>
      <c r="U85" s="31"/>
      <c r="V85" s="31"/>
      <c r="W85" s="31"/>
      <c r="X85" s="31"/>
      <c r="Y85" s="31"/>
    </row>
    <row r="86" spans="1:25" x14ac:dyDescent="0.2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24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6"/>
      <c r="Q86" s="26"/>
      <c r="R86" s="25"/>
      <c r="S86" s="25"/>
      <c r="T86" s="27"/>
      <c r="U86" s="25"/>
      <c r="V86" s="25"/>
      <c r="W86" s="25"/>
      <c r="X86" s="25"/>
      <c r="Y86" s="25"/>
    </row>
    <row r="87" spans="1:25" x14ac:dyDescent="0.2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30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26"/>
      <c r="Q87" s="26"/>
      <c r="R87" s="31"/>
      <c r="S87" s="31"/>
      <c r="T87" s="32"/>
      <c r="U87" s="31"/>
      <c r="V87" s="31"/>
      <c r="W87" s="31"/>
      <c r="X87" s="31"/>
      <c r="Y87" s="31"/>
    </row>
    <row r="88" spans="1:25" x14ac:dyDescent="0.2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24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6"/>
      <c r="Q88" s="26"/>
      <c r="R88" s="25"/>
      <c r="S88" s="25"/>
      <c r="T88" s="27"/>
      <c r="U88" s="25"/>
      <c r="V88" s="25"/>
      <c r="W88" s="25"/>
      <c r="X88" s="25"/>
      <c r="Y88" s="25"/>
    </row>
    <row r="89" spans="1:25" x14ac:dyDescent="0.2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30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26"/>
      <c r="Q89" s="26"/>
      <c r="R89" s="31"/>
      <c r="S89" s="31"/>
      <c r="T89" s="32"/>
      <c r="U89" s="31"/>
      <c r="V89" s="31"/>
      <c r="W89" s="31"/>
      <c r="X89" s="31"/>
      <c r="Y89" s="31"/>
    </row>
    <row r="90" spans="1:25" x14ac:dyDescent="0.2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24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6"/>
      <c r="Q90" s="26"/>
      <c r="R90" s="25"/>
      <c r="S90" s="25"/>
      <c r="T90" s="27"/>
      <c r="U90" s="25"/>
      <c r="V90" s="25"/>
      <c r="W90" s="25"/>
      <c r="X90" s="25"/>
      <c r="Y90" s="25"/>
    </row>
    <row r="91" spans="1:25" x14ac:dyDescent="0.2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30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26"/>
      <c r="Q91" s="26"/>
      <c r="R91" s="31"/>
      <c r="S91" s="31"/>
      <c r="T91" s="32"/>
      <c r="U91" s="31"/>
      <c r="V91" s="31"/>
      <c r="W91" s="31"/>
      <c r="X91" s="31"/>
      <c r="Y91" s="31"/>
    </row>
    <row r="92" spans="1:25" x14ac:dyDescent="0.2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24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6"/>
      <c r="Q92" s="26"/>
      <c r="R92" s="25"/>
      <c r="S92" s="25"/>
      <c r="T92" s="27"/>
      <c r="U92" s="25"/>
      <c r="V92" s="25"/>
      <c r="W92" s="25"/>
      <c r="X92" s="25"/>
      <c r="Y92" s="25"/>
    </row>
    <row r="93" spans="1:25" x14ac:dyDescent="0.2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30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26"/>
      <c r="Q93" s="26"/>
      <c r="R93" s="31"/>
      <c r="S93" s="31"/>
      <c r="T93" s="32"/>
      <c r="U93" s="31"/>
      <c r="V93" s="31"/>
      <c r="W93" s="31"/>
      <c r="X93" s="31"/>
      <c r="Y93" s="31"/>
    </row>
    <row r="94" spans="1:25" x14ac:dyDescent="0.2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24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6"/>
      <c r="Q94" s="26"/>
      <c r="R94" s="25"/>
      <c r="S94" s="25"/>
      <c r="T94" s="27"/>
      <c r="U94" s="25"/>
      <c r="V94" s="25"/>
      <c r="W94" s="25"/>
      <c r="X94" s="25"/>
      <c r="Y94" s="25"/>
    </row>
    <row r="95" spans="1:25" x14ac:dyDescent="0.2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30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26"/>
      <c r="Q95" s="26"/>
      <c r="R95" s="31"/>
      <c r="S95" s="31"/>
      <c r="T95" s="32"/>
      <c r="U95" s="31"/>
      <c r="V95" s="31"/>
      <c r="W95" s="31"/>
      <c r="X95" s="31"/>
      <c r="Y95" s="31"/>
    </row>
    <row r="96" spans="1:25" x14ac:dyDescent="0.2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24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6"/>
      <c r="Q96" s="26"/>
      <c r="R96" s="25"/>
      <c r="S96" s="25"/>
      <c r="T96" s="27"/>
      <c r="U96" s="25"/>
      <c r="V96" s="25"/>
      <c r="W96" s="25"/>
      <c r="X96" s="25"/>
      <c r="Y96" s="25"/>
    </row>
    <row r="97" spans="1:25" x14ac:dyDescent="0.2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30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26"/>
      <c r="Q97" s="26"/>
      <c r="R97" s="31"/>
      <c r="S97" s="31"/>
      <c r="T97" s="32"/>
      <c r="U97" s="31"/>
      <c r="V97" s="31"/>
      <c r="W97" s="31"/>
      <c r="X97" s="31"/>
      <c r="Y97" s="31"/>
    </row>
    <row r="98" spans="1:25" x14ac:dyDescent="0.2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24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6"/>
      <c r="Q98" s="26"/>
      <c r="R98" s="25"/>
      <c r="S98" s="25"/>
      <c r="T98" s="27"/>
      <c r="U98" s="25"/>
      <c r="V98" s="25"/>
      <c r="W98" s="25"/>
      <c r="X98" s="25"/>
      <c r="Y98" s="25"/>
    </row>
    <row r="99" spans="1:25" x14ac:dyDescent="0.2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30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26"/>
      <c r="Q99" s="26"/>
      <c r="R99" s="31"/>
      <c r="S99" s="31"/>
      <c r="T99" s="32"/>
      <c r="U99" s="31"/>
      <c r="V99" s="31"/>
      <c r="W99" s="31"/>
      <c r="X99" s="31"/>
      <c r="Y99" s="31"/>
    </row>
    <row r="100" spans="1:25" x14ac:dyDescent="0.2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24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6"/>
      <c r="Q100" s="26"/>
      <c r="R100" s="25"/>
      <c r="S100" s="25"/>
      <c r="T100" s="27"/>
      <c r="U100" s="25"/>
      <c r="V100" s="25"/>
      <c r="W100" s="25"/>
      <c r="X100" s="25"/>
      <c r="Y100" s="25"/>
    </row>
    <row r="101" spans="1:25" x14ac:dyDescent="0.2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30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26"/>
      <c r="Q101" s="26"/>
      <c r="R101" s="31"/>
      <c r="S101" s="31"/>
      <c r="T101" s="32"/>
      <c r="U101" s="31"/>
      <c r="V101" s="31"/>
      <c r="W101" s="31"/>
      <c r="X101" s="31"/>
      <c r="Y101" s="31"/>
    </row>
    <row r="102" spans="1:25" x14ac:dyDescent="0.2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24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6"/>
      <c r="Q102" s="26"/>
      <c r="R102" s="25"/>
      <c r="S102" s="25"/>
      <c r="T102" s="27"/>
      <c r="U102" s="25"/>
      <c r="V102" s="25"/>
      <c r="W102" s="25"/>
      <c r="X102" s="25"/>
      <c r="Y102" s="25"/>
    </row>
    <row r="103" spans="1:25" x14ac:dyDescent="0.2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30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26"/>
      <c r="Q103" s="26"/>
      <c r="R103" s="31"/>
      <c r="S103" s="31"/>
      <c r="T103" s="32"/>
      <c r="U103" s="31"/>
      <c r="V103" s="31"/>
      <c r="W103" s="31"/>
      <c r="X103" s="31"/>
      <c r="Y103" s="31"/>
    </row>
    <row r="104" spans="1:25" x14ac:dyDescent="0.2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24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6"/>
      <c r="Q104" s="26"/>
      <c r="R104" s="25"/>
      <c r="S104" s="25"/>
      <c r="T104" s="27"/>
      <c r="U104" s="25"/>
      <c r="V104" s="25"/>
      <c r="W104" s="25"/>
      <c r="X104" s="25"/>
      <c r="Y104" s="25"/>
    </row>
    <row r="105" spans="1:25" x14ac:dyDescent="0.2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30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26"/>
      <c r="Q105" s="26"/>
      <c r="R105" s="31"/>
      <c r="S105" s="31"/>
      <c r="T105" s="32"/>
      <c r="U105" s="31"/>
      <c r="V105" s="31"/>
      <c r="W105" s="31"/>
      <c r="X105" s="31"/>
      <c r="Y105" s="31"/>
    </row>
    <row r="106" spans="1:25" x14ac:dyDescent="0.2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24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6"/>
      <c r="Q106" s="26"/>
      <c r="R106" s="25"/>
      <c r="S106" s="25"/>
      <c r="T106" s="27"/>
      <c r="U106" s="25"/>
      <c r="V106" s="25"/>
      <c r="W106" s="25"/>
      <c r="X106" s="25"/>
      <c r="Y106" s="25"/>
    </row>
    <row r="107" spans="1:25" x14ac:dyDescent="0.2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30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26"/>
      <c r="Q107" s="26"/>
      <c r="R107" s="31"/>
      <c r="S107" s="31"/>
      <c r="T107" s="32"/>
      <c r="U107" s="31"/>
      <c r="V107" s="31"/>
      <c r="W107" s="31"/>
      <c r="X107" s="31"/>
      <c r="Y107" s="31"/>
    </row>
    <row r="108" spans="1:25" x14ac:dyDescent="0.2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24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6"/>
      <c r="Q108" s="26"/>
      <c r="R108" s="25"/>
      <c r="S108" s="25"/>
      <c r="T108" s="27"/>
      <c r="U108" s="25"/>
      <c r="V108" s="25"/>
      <c r="W108" s="25"/>
      <c r="X108" s="25"/>
      <c r="Y108" s="25"/>
    </row>
    <row r="109" spans="1:25" x14ac:dyDescent="0.2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30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26"/>
      <c r="Q109" s="26"/>
      <c r="R109" s="31"/>
      <c r="S109" s="31"/>
      <c r="T109" s="32"/>
      <c r="U109" s="31"/>
      <c r="V109" s="31"/>
      <c r="W109" s="31"/>
      <c r="X109" s="31"/>
      <c r="Y109" s="31"/>
    </row>
    <row r="110" spans="1:25" x14ac:dyDescent="0.2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24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6"/>
      <c r="Q110" s="26"/>
      <c r="R110" s="25"/>
      <c r="S110" s="25"/>
      <c r="T110" s="27"/>
      <c r="U110" s="25"/>
      <c r="V110" s="25"/>
      <c r="W110" s="25"/>
      <c r="X110" s="25"/>
      <c r="Y110" s="25"/>
    </row>
    <row r="111" spans="1:25" x14ac:dyDescent="0.2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30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26"/>
      <c r="Q111" s="26"/>
      <c r="R111" s="31"/>
      <c r="S111" s="31"/>
      <c r="T111" s="32"/>
      <c r="U111" s="31"/>
      <c r="V111" s="31"/>
      <c r="W111" s="31"/>
      <c r="X111" s="31"/>
      <c r="Y111" s="31"/>
    </row>
    <row r="112" spans="1:25" x14ac:dyDescent="0.2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24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6"/>
      <c r="Q112" s="26"/>
      <c r="R112" s="25"/>
      <c r="S112" s="25"/>
      <c r="T112" s="27"/>
      <c r="U112" s="25"/>
      <c r="V112" s="25"/>
      <c r="W112" s="25"/>
      <c r="X112" s="25"/>
      <c r="Y112" s="25"/>
    </row>
    <row r="113" spans="1:25" x14ac:dyDescent="0.2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30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26"/>
      <c r="Q113" s="26"/>
      <c r="R113" s="31"/>
      <c r="S113" s="31"/>
      <c r="T113" s="32"/>
      <c r="U113" s="31"/>
      <c r="V113" s="31"/>
      <c r="W113" s="31"/>
      <c r="X113" s="31"/>
      <c r="Y113" s="31"/>
    </row>
    <row r="114" spans="1:25" x14ac:dyDescent="0.2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24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6"/>
      <c r="Q114" s="26"/>
      <c r="R114" s="25"/>
      <c r="S114" s="25"/>
      <c r="T114" s="27"/>
      <c r="U114" s="25"/>
      <c r="V114" s="25"/>
      <c r="W114" s="25"/>
      <c r="X114" s="25"/>
      <c r="Y114" s="25"/>
    </row>
    <row r="115" spans="1:25" x14ac:dyDescent="0.2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30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26"/>
      <c r="Q115" s="26"/>
      <c r="R115" s="31"/>
      <c r="S115" s="31"/>
      <c r="T115" s="32"/>
      <c r="U115" s="31"/>
      <c r="V115" s="31"/>
      <c r="W115" s="31"/>
      <c r="X115" s="31"/>
      <c r="Y115" s="31"/>
    </row>
    <row r="116" spans="1:25" x14ac:dyDescent="0.2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24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6"/>
      <c r="Q116" s="26"/>
      <c r="R116" s="25"/>
      <c r="S116" s="25"/>
      <c r="T116" s="27"/>
      <c r="U116" s="25"/>
      <c r="V116" s="25"/>
      <c r="W116" s="25"/>
      <c r="X116" s="25"/>
      <c r="Y116" s="25"/>
    </row>
    <row r="117" spans="1:25" x14ac:dyDescent="0.2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30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26"/>
      <c r="Q117" s="26"/>
      <c r="R117" s="31"/>
      <c r="S117" s="31"/>
      <c r="T117" s="32"/>
      <c r="U117" s="31"/>
      <c r="V117" s="31"/>
      <c r="W117" s="31"/>
      <c r="X117" s="31"/>
      <c r="Y117" s="31"/>
    </row>
    <row r="118" spans="1:25" x14ac:dyDescent="0.2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24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6"/>
      <c r="Q118" s="26"/>
      <c r="R118" s="25"/>
      <c r="S118" s="25"/>
      <c r="T118" s="27"/>
      <c r="U118" s="25"/>
      <c r="V118" s="25"/>
      <c r="W118" s="25"/>
      <c r="X118" s="25"/>
      <c r="Y118" s="25"/>
    </row>
    <row r="119" spans="1:25" x14ac:dyDescent="0.2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30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26"/>
      <c r="Q119" s="26"/>
      <c r="R119" s="31"/>
      <c r="S119" s="31"/>
      <c r="T119" s="32"/>
      <c r="U119" s="31"/>
      <c r="V119" s="31"/>
      <c r="W119" s="31"/>
      <c r="X119" s="31"/>
      <c r="Y119" s="31"/>
    </row>
    <row r="120" spans="1:25" x14ac:dyDescent="0.2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24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6"/>
      <c r="Q120" s="26"/>
      <c r="R120" s="25"/>
      <c r="S120" s="25"/>
      <c r="T120" s="27"/>
      <c r="U120" s="25"/>
      <c r="V120" s="25"/>
      <c r="W120" s="25"/>
      <c r="X120" s="25"/>
      <c r="Y120" s="25"/>
    </row>
    <row r="121" spans="1:25" x14ac:dyDescent="0.2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30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26"/>
      <c r="Q121" s="26"/>
      <c r="R121" s="31"/>
      <c r="S121" s="31"/>
      <c r="T121" s="32"/>
      <c r="U121" s="31"/>
      <c r="V121" s="31"/>
      <c r="W121" s="31"/>
      <c r="X121" s="31"/>
      <c r="Y121" s="31"/>
    </row>
    <row r="122" spans="1:25" x14ac:dyDescent="0.2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24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6"/>
      <c r="Q122" s="26"/>
      <c r="R122" s="25"/>
      <c r="S122" s="25"/>
      <c r="T122" s="27"/>
      <c r="U122" s="25"/>
      <c r="V122" s="25"/>
      <c r="W122" s="25"/>
      <c r="X122" s="25"/>
      <c r="Y122" s="25"/>
    </row>
    <row r="123" spans="1:25" x14ac:dyDescent="0.2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30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26"/>
      <c r="Q123" s="26"/>
      <c r="R123" s="31"/>
      <c r="S123" s="31"/>
      <c r="T123" s="32"/>
      <c r="U123" s="31"/>
      <c r="V123" s="31"/>
      <c r="W123" s="31"/>
      <c r="X123" s="31"/>
      <c r="Y123" s="31"/>
    </row>
    <row r="124" spans="1:25" x14ac:dyDescent="0.2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24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6"/>
      <c r="Q124" s="26"/>
      <c r="R124" s="25"/>
      <c r="S124" s="25"/>
      <c r="T124" s="27"/>
      <c r="U124" s="25"/>
      <c r="V124" s="25"/>
      <c r="W124" s="25"/>
      <c r="X124" s="25"/>
      <c r="Y124" s="25"/>
    </row>
    <row r="125" spans="1:25" x14ac:dyDescent="0.2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30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26"/>
      <c r="Q125" s="26"/>
      <c r="R125" s="31"/>
      <c r="S125" s="31"/>
      <c r="T125" s="32"/>
      <c r="U125" s="31"/>
      <c r="V125" s="31"/>
      <c r="W125" s="31"/>
      <c r="X125" s="31"/>
      <c r="Y125" s="31"/>
    </row>
    <row r="126" spans="1:25" x14ac:dyDescent="0.2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24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6"/>
      <c r="Q126" s="26"/>
      <c r="R126" s="25"/>
      <c r="S126" s="25"/>
      <c r="T126" s="27"/>
      <c r="U126" s="25"/>
      <c r="V126" s="25"/>
      <c r="W126" s="25"/>
      <c r="X126" s="25"/>
      <c r="Y126" s="25"/>
    </row>
    <row r="127" spans="1:25" x14ac:dyDescent="0.2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30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26"/>
      <c r="Q127" s="26"/>
      <c r="R127" s="31"/>
      <c r="S127" s="31"/>
      <c r="T127" s="32"/>
      <c r="U127" s="31"/>
      <c r="V127" s="31"/>
      <c r="W127" s="31"/>
      <c r="X127" s="31"/>
      <c r="Y127" s="31"/>
    </row>
    <row r="128" spans="1:25" x14ac:dyDescent="0.2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24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6"/>
      <c r="Q128" s="26"/>
      <c r="R128" s="25"/>
      <c r="S128" s="25"/>
      <c r="T128" s="27"/>
      <c r="U128" s="25"/>
      <c r="V128" s="25"/>
      <c r="W128" s="25"/>
      <c r="X128" s="25"/>
      <c r="Y128" s="25"/>
    </row>
    <row r="129" spans="1:25" x14ac:dyDescent="0.2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30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26"/>
      <c r="Q129" s="26"/>
      <c r="R129" s="31"/>
      <c r="S129" s="31"/>
      <c r="T129" s="32"/>
      <c r="U129" s="31"/>
      <c r="V129" s="31"/>
      <c r="W129" s="31"/>
      <c r="X129" s="31"/>
      <c r="Y129" s="31"/>
    </row>
    <row r="130" spans="1:25" x14ac:dyDescent="0.2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24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6"/>
      <c r="Q130" s="26"/>
      <c r="R130" s="25"/>
      <c r="S130" s="25"/>
      <c r="T130" s="27"/>
      <c r="U130" s="25"/>
      <c r="V130" s="25"/>
      <c r="W130" s="25"/>
      <c r="X130" s="25"/>
      <c r="Y130" s="25"/>
    </row>
    <row r="131" spans="1:25" x14ac:dyDescent="0.2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30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26"/>
      <c r="Q131" s="26"/>
      <c r="R131" s="31"/>
      <c r="S131" s="31"/>
      <c r="T131" s="32"/>
      <c r="U131" s="31"/>
      <c r="V131" s="31"/>
      <c r="W131" s="31"/>
      <c r="X131" s="31"/>
      <c r="Y131" s="31"/>
    </row>
    <row r="132" spans="1:25" x14ac:dyDescent="0.2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24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6"/>
      <c r="Q132" s="26"/>
      <c r="R132" s="25"/>
      <c r="S132" s="25"/>
      <c r="T132" s="27"/>
      <c r="U132" s="25"/>
      <c r="V132" s="25"/>
      <c r="W132" s="25"/>
      <c r="X132" s="25"/>
      <c r="Y132" s="25"/>
    </row>
    <row r="133" spans="1:25" x14ac:dyDescent="0.2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30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26"/>
      <c r="Q133" s="26"/>
      <c r="R133" s="31"/>
      <c r="S133" s="31"/>
      <c r="T133" s="32"/>
      <c r="U133" s="31"/>
      <c r="V133" s="31"/>
      <c r="W133" s="31"/>
      <c r="X133" s="31"/>
      <c r="Y133" s="31"/>
    </row>
    <row r="134" spans="1:25" x14ac:dyDescent="0.2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24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6"/>
      <c r="Q134" s="26"/>
      <c r="R134" s="25"/>
      <c r="S134" s="25"/>
      <c r="T134" s="27"/>
      <c r="U134" s="25"/>
      <c r="V134" s="25"/>
      <c r="W134" s="25"/>
      <c r="X134" s="25"/>
      <c r="Y134" s="25"/>
    </row>
    <row r="135" spans="1:25" x14ac:dyDescent="0.2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30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26"/>
      <c r="Q135" s="26"/>
      <c r="R135" s="31"/>
      <c r="S135" s="31"/>
      <c r="T135" s="32"/>
      <c r="U135" s="31"/>
      <c r="V135" s="31"/>
      <c r="W135" s="31"/>
      <c r="X135" s="31"/>
      <c r="Y135" s="31"/>
    </row>
    <row r="136" spans="1:25" x14ac:dyDescent="0.2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24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6"/>
      <c r="Q136" s="26"/>
      <c r="R136" s="25"/>
      <c r="S136" s="25"/>
      <c r="T136" s="27"/>
      <c r="U136" s="25"/>
      <c r="V136" s="25"/>
      <c r="W136" s="25"/>
      <c r="X136" s="25"/>
      <c r="Y136" s="25"/>
    </row>
    <row r="137" spans="1:25" x14ac:dyDescent="0.2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30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26"/>
      <c r="Q137" s="26"/>
      <c r="R137" s="31"/>
      <c r="S137" s="31"/>
      <c r="T137" s="32"/>
      <c r="U137" s="31"/>
      <c r="V137" s="31"/>
      <c r="W137" s="31"/>
      <c r="X137" s="31"/>
      <c r="Y137" s="31"/>
    </row>
    <row r="138" spans="1:25" x14ac:dyDescent="0.2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24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6"/>
      <c r="Q138" s="26"/>
      <c r="R138" s="25"/>
      <c r="S138" s="25"/>
      <c r="T138" s="27"/>
      <c r="U138" s="25"/>
      <c r="V138" s="25"/>
      <c r="W138" s="25"/>
      <c r="X138" s="25"/>
      <c r="Y138" s="25"/>
    </row>
    <row r="139" spans="1:25" x14ac:dyDescent="0.2">
      <c r="A139" s="29" t="str">
        <f t="shared" si="3"/>
        <v>No Activity</v>
      </c>
      <c r="B139" s="28">
        <f t="shared" si="4"/>
        <v>1</v>
      </c>
      <c r="C139" s="29">
        <f t="shared" si="5"/>
        <v>0</v>
      </c>
      <c r="D139" s="30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26"/>
      <c r="Q139" s="26"/>
      <c r="R139" s="31"/>
      <c r="S139" s="31"/>
      <c r="T139" s="32"/>
      <c r="U139" s="31"/>
      <c r="V139" s="31"/>
      <c r="W139" s="31"/>
      <c r="X139" s="31"/>
      <c r="Y139" s="31"/>
    </row>
    <row r="140" spans="1:25" x14ac:dyDescent="0.2">
      <c r="A140" s="29" t="str">
        <f t="shared" ref="A140:A203" si="6">VLOOKUP(G140,DDENA_USERS,2,FALSE)</f>
        <v>No Activity</v>
      </c>
      <c r="B140" s="28">
        <f t="shared" ref="B140:B203" si="7">IF(ISNUMBER(FIND("Pow",F140))=TRUE,((VALUE(MID(R140,FIND("-",R140)+1,2)))-(VALUE(MID(R140,FIND("-",R140)-1,1)))+1)*(Q140-P140+1),IF(F140="Coal",(YEAR(Q140)-YEAR(P140))*12+MONTH(Q140)-MONTH(P140)+1,(Q140-P140+1)))</f>
        <v>1</v>
      </c>
      <c r="C140" s="29">
        <f t="shared" ref="C140:C203" si="8">IF(F140="Coal",B140*W140*12500,B140*W140)</f>
        <v>0</v>
      </c>
      <c r="D140" s="24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6"/>
      <c r="Q140" s="26"/>
      <c r="R140" s="25"/>
      <c r="S140" s="25"/>
      <c r="T140" s="27"/>
      <c r="U140" s="25"/>
      <c r="V140" s="25"/>
      <c r="W140" s="25"/>
      <c r="X140" s="25"/>
      <c r="Y140" s="25"/>
    </row>
    <row r="141" spans="1:25" x14ac:dyDescent="0.2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30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26"/>
      <c r="Q141" s="26"/>
      <c r="R141" s="31"/>
      <c r="S141" s="31"/>
      <c r="T141" s="32"/>
      <c r="U141" s="31"/>
      <c r="V141" s="31"/>
      <c r="W141" s="31"/>
      <c r="X141" s="31"/>
      <c r="Y141" s="31"/>
    </row>
    <row r="142" spans="1:25" x14ac:dyDescent="0.2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24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6"/>
      <c r="Q142" s="26"/>
      <c r="R142" s="25"/>
      <c r="S142" s="25"/>
      <c r="T142" s="27"/>
      <c r="U142" s="25"/>
      <c r="V142" s="25"/>
      <c r="W142" s="25"/>
      <c r="X142" s="25"/>
      <c r="Y142" s="25"/>
    </row>
    <row r="143" spans="1:25" x14ac:dyDescent="0.2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30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26"/>
      <c r="Q143" s="26"/>
      <c r="R143" s="31"/>
      <c r="S143" s="31"/>
      <c r="T143" s="32"/>
      <c r="U143" s="31"/>
      <c r="V143" s="31"/>
      <c r="W143" s="31"/>
      <c r="X143" s="31"/>
      <c r="Y143" s="31"/>
    </row>
    <row r="144" spans="1:25" x14ac:dyDescent="0.2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  <c r="D144" s="24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6"/>
      <c r="Q144" s="26"/>
      <c r="R144" s="25"/>
      <c r="S144" s="25"/>
      <c r="T144" s="27"/>
      <c r="U144" s="25"/>
      <c r="V144" s="25"/>
      <c r="W144" s="25"/>
      <c r="X144" s="25"/>
      <c r="Y144" s="25"/>
    </row>
    <row r="145" spans="1:3" x14ac:dyDescent="0.2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">
      <c r="A203" s="29" t="str">
        <f t="shared" si="6"/>
        <v>No Activity</v>
      </c>
      <c r="B203" s="28">
        <f t="shared" si="7"/>
        <v>1</v>
      </c>
      <c r="C203" s="29">
        <f t="shared" si="8"/>
        <v>0</v>
      </c>
    </row>
    <row r="204" spans="1:3" x14ac:dyDescent="0.2">
      <c r="A204" s="29" t="str">
        <f t="shared" ref="A204:A267" si="9">VLOOKUP(G204,DDENA_USERS,2,FALSE)</f>
        <v>No Activity</v>
      </c>
      <c r="B204" s="28">
        <f t="shared" ref="B204:B267" si="10">IF(ISNUMBER(FIND("Pow",F204))=TRUE,((VALUE(MID(R204,FIND("-",R204)+1,2)))-(VALUE(MID(R204,FIND("-",R204)-1,1)))+1)*(Q204-P204+1),IF(F204="Coal",(YEAR(Q204)-YEAR(P204))*12+MONTH(Q204)-MONTH(P204)+1,(Q204-P204+1)))</f>
        <v>1</v>
      </c>
      <c r="C204" s="29">
        <f t="shared" ref="C204:C267" si="11">IF(F204="Coal",B204*W204*12500,B204*W204)</f>
        <v>0</v>
      </c>
    </row>
    <row r="205" spans="1:3" x14ac:dyDescent="0.2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">
      <c r="A267" s="29" t="str">
        <f t="shared" si="9"/>
        <v>No Activity</v>
      </c>
      <c r="B267" s="28">
        <f t="shared" si="10"/>
        <v>1</v>
      </c>
      <c r="C267" s="29">
        <f t="shared" si="11"/>
        <v>0</v>
      </c>
    </row>
    <row r="268" spans="1:3" x14ac:dyDescent="0.2">
      <c r="A268" s="29" t="str">
        <f t="shared" ref="A268:A331" si="12">VLOOKUP(G268,DDENA_USERS,2,FALSE)</f>
        <v>No Activity</v>
      </c>
      <c r="B268" s="28">
        <f t="shared" ref="B268:B331" si="13">IF(ISNUMBER(FIND("Pow",F268))=TRUE,((VALUE(MID(R268,FIND("-",R268)+1,2)))-(VALUE(MID(R268,FIND("-",R268)-1,1)))+1)*(Q268-P268+1),IF(F268="Coal",(YEAR(Q268)-YEAR(P268))*12+MONTH(Q268)-MONTH(P268)+1,(Q268-P268+1)))</f>
        <v>1</v>
      </c>
      <c r="C268" s="29">
        <f t="shared" ref="C268:C331" si="14">IF(F268="Coal",B268*W268*12500,B268*W268)</f>
        <v>0</v>
      </c>
    </row>
    <row r="269" spans="1:3" x14ac:dyDescent="0.2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">
      <c r="A331" s="29" t="str">
        <f t="shared" si="12"/>
        <v>No Activity</v>
      </c>
      <c r="B331" s="28">
        <f t="shared" si="13"/>
        <v>1</v>
      </c>
      <c r="C331" s="29">
        <f t="shared" si="14"/>
        <v>0</v>
      </c>
    </row>
    <row r="332" spans="1:3" x14ac:dyDescent="0.2">
      <c r="A332" s="29" t="str">
        <f t="shared" ref="A332:A395" si="15">VLOOKUP(G332,DDENA_USERS,2,FALSE)</f>
        <v>No Activity</v>
      </c>
      <c r="B332" s="28">
        <f t="shared" ref="B332:B395" si="16">IF(ISNUMBER(FIND("Pow",F332))=TRUE,((VALUE(MID(R332,FIND("-",R332)+1,2)))-(VALUE(MID(R332,FIND("-",R332)-1,1)))+1)*(Q332-P332+1),IF(F332="Coal",(YEAR(Q332)-YEAR(P332))*12+MONTH(Q332)-MONTH(P332)+1,(Q332-P332+1)))</f>
        <v>1</v>
      </c>
      <c r="C332" s="29">
        <f t="shared" ref="C332:C395" si="17">IF(F332="Coal",B332*W332*12500,B332*W332)</f>
        <v>0</v>
      </c>
    </row>
    <row r="333" spans="1:3" x14ac:dyDescent="0.2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">
      <c r="A395" s="29" t="str">
        <f t="shared" si="15"/>
        <v>No Activity</v>
      </c>
      <c r="B395" s="28">
        <f t="shared" si="16"/>
        <v>1</v>
      </c>
      <c r="C395" s="29">
        <f t="shared" si="17"/>
        <v>0</v>
      </c>
    </row>
    <row r="396" spans="1:3" x14ac:dyDescent="0.2">
      <c r="A396" s="29" t="str">
        <f t="shared" ref="A396:A459" si="18">VLOOKUP(G396,DDENA_USERS,2,FALSE)</f>
        <v>No Activity</v>
      </c>
      <c r="B396" s="28">
        <f t="shared" ref="B396:B459" si="19">IF(ISNUMBER(FIND("Pow",F396))=TRUE,((VALUE(MID(R396,FIND("-",R396)+1,2)))-(VALUE(MID(R396,FIND("-",R396)-1,1)))+1)*(Q396-P396+1),IF(F396="Coal",(YEAR(Q396)-YEAR(P396))*12+MONTH(Q396)-MONTH(P396)+1,(Q396-P396+1)))</f>
        <v>1</v>
      </c>
      <c r="C396" s="29">
        <f t="shared" ref="C396:C459" si="20">IF(F396="Coal",B396*W396*12500,B396*W396)</f>
        <v>0</v>
      </c>
    </row>
    <row r="397" spans="1:3" x14ac:dyDescent="0.2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">
      <c r="A459" s="29" t="str">
        <f t="shared" si="18"/>
        <v>No Activity</v>
      </c>
      <c r="B459" s="28">
        <f t="shared" si="19"/>
        <v>1</v>
      </c>
      <c r="C459" s="29">
        <f t="shared" si="20"/>
        <v>0</v>
      </c>
    </row>
    <row r="460" spans="1:3" x14ac:dyDescent="0.2">
      <c r="A460" s="29" t="str">
        <f t="shared" ref="A460:A503" si="21">VLOOKUP(G460,DDENA_USERS,2,FALSE)</f>
        <v>No Activity</v>
      </c>
      <c r="B460" s="28">
        <f t="shared" ref="B460:B503" si="22">IF(ISNUMBER(FIND("Pow",F460))=TRUE,((VALUE(MID(R460,FIND("-",R460)+1,2)))-(VALUE(MID(R460,FIND("-",R460)-1,1)))+1)*(Q460-P460+1),IF(F460="Coal",(YEAR(Q460)-YEAR(P460))*12+MONTH(Q460)-MONTH(P460)+1,(Q460-P460+1)))</f>
        <v>1</v>
      </c>
      <c r="C460" s="29">
        <f t="shared" ref="C460:C503" si="23">IF(F460="Coal",B460*W460*12500,B460*W460)</f>
        <v>0</v>
      </c>
    </row>
    <row r="461" spans="1:3" x14ac:dyDescent="0.2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  <row r="503" spans="1:3" x14ac:dyDescent="0.2">
      <c r="A503" s="29" t="str">
        <f t="shared" si="21"/>
        <v>No Activity</v>
      </c>
      <c r="B503" s="28">
        <f t="shared" si="22"/>
        <v>1</v>
      </c>
      <c r="C503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topLeftCell="S1"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2892</v>
      </c>
      <c r="B1" s="247" t="str">
        <f>IF(B6=0,"No Activity","")</f>
        <v/>
      </c>
      <c r="AI1" s="284" t="s">
        <v>3598</v>
      </c>
      <c r="AJ1" s="285"/>
    </row>
    <row r="2" spans="1:37" ht="13.5" thickBot="1" x14ac:dyDescent="0.25">
      <c r="A2" s="97" t="s">
        <v>2710</v>
      </c>
      <c r="AI2" s="157" t="s">
        <v>3596</v>
      </c>
      <c r="AJ2" s="158"/>
      <c r="AK2" s="159" t="s">
        <v>3599</v>
      </c>
    </row>
    <row r="3" spans="1:37" ht="13.5" thickBot="1" x14ac:dyDescent="0.25">
      <c r="A3" s="96">
        <f>'E-Mail'!$B$2</f>
        <v>37046</v>
      </c>
      <c r="AI3" s="79" t="s">
        <v>2917</v>
      </c>
      <c r="AJ3" s="154" t="s">
        <v>3597</v>
      </c>
      <c r="AK3" s="160"/>
    </row>
    <row r="4" spans="1:37" x14ac:dyDescent="0.2">
      <c r="A4" s="97"/>
      <c r="AI4" s="8" t="s">
        <v>3594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2714</v>
      </c>
      <c r="B5" s="18" t="s">
        <v>2713</v>
      </c>
      <c r="C5" s="18" t="s">
        <v>2670</v>
      </c>
      <c r="AI5" s="150" t="s">
        <v>3581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2717</v>
      </c>
      <c r="B6" s="19">
        <f>COUNTIF($H$9:$H$4989,A6)</f>
        <v>9</v>
      </c>
      <c r="C6" s="19">
        <f>SUMIF($H$9:$H$4990,A6,$D$9:$D$4990)</f>
        <v>240800</v>
      </c>
      <c r="AI6" s="150" t="s">
        <v>3591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2704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2891</v>
      </c>
      <c r="B9" s="6" t="s">
        <v>3595</v>
      </c>
      <c r="C9" s="33" t="s">
        <v>2894</v>
      </c>
      <c r="D9" s="33" t="s">
        <v>2716</v>
      </c>
      <c r="E9" s="34" t="s">
        <v>2305</v>
      </c>
      <c r="F9" s="72" t="s">
        <v>2903</v>
      </c>
      <c r="G9" s="72" t="s">
        <v>2904</v>
      </c>
      <c r="H9" s="72" t="s">
        <v>2905</v>
      </c>
      <c r="I9" s="72" t="s">
        <v>2906</v>
      </c>
      <c r="J9" s="72" t="s">
        <v>2907</v>
      </c>
      <c r="K9" s="72" t="s">
        <v>2908</v>
      </c>
      <c r="L9" s="72" t="s">
        <v>2909</v>
      </c>
      <c r="M9" s="72" t="s">
        <v>2910</v>
      </c>
      <c r="N9" s="72" t="s">
        <v>2911</v>
      </c>
      <c r="O9" s="72" t="s">
        <v>2912</v>
      </c>
      <c r="P9" s="72" t="s">
        <v>2913</v>
      </c>
      <c r="Q9" s="72" t="s">
        <v>2914</v>
      </c>
      <c r="R9" s="72" t="s">
        <v>2915</v>
      </c>
      <c r="S9" s="72" t="s">
        <v>2916</v>
      </c>
      <c r="T9" s="72" t="s">
        <v>2917</v>
      </c>
      <c r="U9" s="72" t="s">
        <v>2918</v>
      </c>
      <c r="V9" s="72" t="s">
        <v>2919</v>
      </c>
      <c r="W9" s="72" t="s">
        <v>2920</v>
      </c>
      <c r="X9" s="72" t="s">
        <v>2921</v>
      </c>
      <c r="Y9" s="72" t="s">
        <v>2922</v>
      </c>
      <c r="Z9" s="72" t="s">
        <v>2923</v>
      </c>
      <c r="AA9" s="72" t="s">
        <v>2924</v>
      </c>
      <c r="AF9" s="151" t="s">
        <v>2917</v>
      </c>
      <c r="AG9" s="152" t="s">
        <v>3595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1746400</v>
      </c>
      <c r="F10" s="73" t="s">
        <v>2983</v>
      </c>
      <c r="G10" s="73" t="s">
        <v>1071</v>
      </c>
      <c r="H10" s="73" t="s">
        <v>2717</v>
      </c>
      <c r="I10" s="73" t="s">
        <v>2306</v>
      </c>
      <c r="J10" s="73" t="s">
        <v>3421</v>
      </c>
      <c r="K10" s="73" t="s">
        <v>1069</v>
      </c>
      <c r="L10" s="73" t="s">
        <v>3578</v>
      </c>
      <c r="M10" s="73" t="s">
        <v>3579</v>
      </c>
      <c r="N10" s="73" t="s">
        <v>1072</v>
      </c>
      <c r="O10" s="73" t="s">
        <v>3580</v>
      </c>
      <c r="P10" s="73"/>
      <c r="Q10" s="73" t="s">
        <v>3422</v>
      </c>
      <c r="R10" s="77">
        <v>37257.5</v>
      </c>
      <c r="S10" s="77">
        <v>37315.5</v>
      </c>
      <c r="T10" s="73" t="s">
        <v>3581</v>
      </c>
      <c r="U10" s="73"/>
      <c r="V10" s="74">
        <v>37046</v>
      </c>
      <c r="W10" s="73" t="s">
        <v>1422</v>
      </c>
      <c r="X10" s="73" t="s">
        <v>3586</v>
      </c>
      <c r="Y10" s="73">
        <v>50</v>
      </c>
      <c r="Z10" s="73">
        <v>37</v>
      </c>
      <c r="AA10" s="73">
        <v>34554</v>
      </c>
      <c r="AF10" s="73" t="s">
        <v>3581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59</v>
      </c>
      <c r="D11" s="38">
        <f t="shared" si="4"/>
        <v>47200</v>
      </c>
      <c r="E11" s="39">
        <f t="shared" si="5"/>
        <v>1770000</v>
      </c>
      <c r="F11" s="75" t="s">
        <v>2983</v>
      </c>
      <c r="G11" s="75" t="s">
        <v>1071</v>
      </c>
      <c r="H11" s="75" t="s">
        <v>2717</v>
      </c>
      <c r="I11" s="75" t="s">
        <v>2306</v>
      </c>
      <c r="J11" s="75" t="s">
        <v>3421</v>
      </c>
      <c r="K11" s="75" t="s">
        <v>1069</v>
      </c>
      <c r="L11" s="75" t="s">
        <v>3578</v>
      </c>
      <c r="M11" s="75" t="s">
        <v>3579</v>
      </c>
      <c r="N11" s="75" t="s">
        <v>1072</v>
      </c>
      <c r="O11" s="75" t="s">
        <v>3580</v>
      </c>
      <c r="P11" s="75"/>
      <c r="Q11" s="75" t="s">
        <v>3422</v>
      </c>
      <c r="R11" s="78">
        <v>37257.5</v>
      </c>
      <c r="S11" s="78">
        <v>37315.5</v>
      </c>
      <c r="T11" s="75" t="s">
        <v>3581</v>
      </c>
      <c r="U11" s="75"/>
      <c r="V11" s="76">
        <v>37046</v>
      </c>
      <c r="W11" s="75" t="s">
        <v>1423</v>
      </c>
      <c r="X11" s="75" t="s">
        <v>3586</v>
      </c>
      <c r="Y11" s="75">
        <v>50</v>
      </c>
      <c r="Z11" s="75">
        <v>37.5</v>
      </c>
      <c r="AA11" s="75">
        <v>34568</v>
      </c>
      <c r="AF11" s="73" t="s">
        <v>2661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92</v>
      </c>
      <c r="D12" s="38">
        <f t="shared" si="4"/>
        <v>73600</v>
      </c>
      <c r="E12" s="39">
        <f t="shared" si="5"/>
        <v>2631200</v>
      </c>
      <c r="F12" s="73" t="s">
        <v>2983</v>
      </c>
      <c r="G12" s="73" t="s">
        <v>1071</v>
      </c>
      <c r="H12" s="73" t="s">
        <v>2717</v>
      </c>
      <c r="I12" s="73" t="s">
        <v>2306</v>
      </c>
      <c r="J12" s="73" t="s">
        <v>3421</v>
      </c>
      <c r="K12" s="73" t="s">
        <v>1069</v>
      </c>
      <c r="L12" s="73" t="s">
        <v>3578</v>
      </c>
      <c r="M12" s="73" t="s">
        <v>3579</v>
      </c>
      <c r="N12" s="73" t="s">
        <v>1072</v>
      </c>
      <c r="O12" s="73" t="s">
        <v>3580</v>
      </c>
      <c r="P12" s="73"/>
      <c r="Q12" s="73" t="s">
        <v>3423</v>
      </c>
      <c r="R12" s="77">
        <v>37165.5</v>
      </c>
      <c r="S12" s="77">
        <v>37256.5</v>
      </c>
      <c r="T12" s="73" t="s">
        <v>3581</v>
      </c>
      <c r="U12" s="73"/>
      <c r="V12" s="74">
        <v>37046</v>
      </c>
      <c r="W12" s="73" t="s">
        <v>1424</v>
      </c>
      <c r="X12" s="73" t="s">
        <v>3586</v>
      </c>
      <c r="Y12" s="73">
        <v>50</v>
      </c>
      <c r="Z12" s="73">
        <v>35.75</v>
      </c>
      <c r="AA12" s="73">
        <v>34563</v>
      </c>
      <c r="AF12" s="73" t="s">
        <v>3594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Clint Dean</v>
      </c>
      <c r="B13" s="36">
        <f t="shared" si="2"/>
        <v>16</v>
      </c>
      <c r="C13" s="37">
        <f t="shared" si="3"/>
        <v>30</v>
      </c>
      <c r="D13" s="38">
        <f t="shared" si="4"/>
        <v>24000</v>
      </c>
      <c r="E13" s="39">
        <f t="shared" si="5"/>
        <v>1086000</v>
      </c>
      <c r="F13" s="75" t="s">
        <v>2983</v>
      </c>
      <c r="G13" s="75" t="s">
        <v>1071</v>
      </c>
      <c r="H13" s="75" t="s">
        <v>2717</v>
      </c>
      <c r="I13" s="75" t="s">
        <v>2306</v>
      </c>
      <c r="J13" s="75" t="s">
        <v>3421</v>
      </c>
      <c r="K13" s="75" t="s">
        <v>1069</v>
      </c>
      <c r="L13" s="75" t="s">
        <v>3578</v>
      </c>
      <c r="M13" s="75" t="s">
        <v>3579</v>
      </c>
      <c r="N13" s="75" t="s">
        <v>1072</v>
      </c>
      <c r="O13" s="75" t="s">
        <v>3580</v>
      </c>
      <c r="P13" s="75"/>
      <c r="Q13" s="75" t="s">
        <v>1425</v>
      </c>
      <c r="R13" s="78">
        <v>37135.5</v>
      </c>
      <c r="S13" s="78">
        <v>37164.5</v>
      </c>
      <c r="T13" s="75" t="s">
        <v>3581</v>
      </c>
      <c r="U13" s="75"/>
      <c r="V13" s="76">
        <v>37046</v>
      </c>
      <c r="W13" s="75" t="s">
        <v>1422</v>
      </c>
      <c r="X13" s="75" t="s">
        <v>3586</v>
      </c>
      <c r="Y13" s="75">
        <v>50</v>
      </c>
      <c r="Z13" s="75">
        <v>45.25</v>
      </c>
      <c r="AA13" s="75">
        <v>34555</v>
      </c>
      <c r="AF13" s="73" t="s">
        <v>2438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Clint Dean</v>
      </c>
      <c r="B14" s="36">
        <f t="shared" si="2"/>
        <v>16</v>
      </c>
      <c r="C14" s="37">
        <f t="shared" si="3"/>
        <v>30</v>
      </c>
      <c r="D14" s="38">
        <f t="shared" si="4"/>
        <v>24000</v>
      </c>
      <c r="E14" s="39">
        <f t="shared" si="5"/>
        <v>1092000</v>
      </c>
      <c r="F14" s="73" t="s">
        <v>2983</v>
      </c>
      <c r="G14" s="73" t="s">
        <v>1071</v>
      </c>
      <c r="H14" s="73" t="s">
        <v>2717</v>
      </c>
      <c r="I14" s="73" t="s">
        <v>2306</v>
      </c>
      <c r="J14" s="73" t="s">
        <v>3421</v>
      </c>
      <c r="K14" s="73" t="s">
        <v>1069</v>
      </c>
      <c r="L14" s="73" t="s">
        <v>3578</v>
      </c>
      <c r="M14" s="73" t="s">
        <v>3579</v>
      </c>
      <c r="N14" s="73" t="s">
        <v>1072</v>
      </c>
      <c r="O14" s="73" t="s">
        <v>3580</v>
      </c>
      <c r="P14" s="73"/>
      <c r="Q14" s="73" t="s">
        <v>1425</v>
      </c>
      <c r="R14" s="77">
        <v>37135.5</v>
      </c>
      <c r="S14" s="77">
        <v>37164.5</v>
      </c>
      <c r="T14" s="73" t="s">
        <v>3581</v>
      </c>
      <c r="U14" s="73"/>
      <c r="V14" s="74">
        <v>37046</v>
      </c>
      <c r="W14" s="73" t="s">
        <v>1424</v>
      </c>
      <c r="X14" s="73" t="s">
        <v>3586</v>
      </c>
      <c r="Y14" s="73">
        <v>50</v>
      </c>
      <c r="Z14" s="73">
        <v>45.5</v>
      </c>
      <c r="AA14" s="73">
        <v>34562</v>
      </c>
      <c r="AF14" s="75" t="s">
        <v>1073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Clint Dean</v>
      </c>
      <c r="B15" s="36">
        <f t="shared" si="2"/>
        <v>16</v>
      </c>
      <c r="C15" s="37">
        <f t="shared" si="3"/>
        <v>24</v>
      </c>
      <c r="D15" s="38">
        <f t="shared" si="4"/>
        <v>19200</v>
      </c>
      <c r="E15" s="39">
        <f t="shared" si="5"/>
        <v>849600</v>
      </c>
      <c r="F15" s="75" t="s">
        <v>2983</v>
      </c>
      <c r="G15" s="75" t="s">
        <v>1071</v>
      </c>
      <c r="H15" s="75" t="s">
        <v>2717</v>
      </c>
      <c r="I15" s="75" t="s">
        <v>2306</v>
      </c>
      <c r="J15" s="75" t="s">
        <v>3114</v>
      </c>
      <c r="K15" s="75" t="s">
        <v>1069</v>
      </c>
      <c r="L15" s="75" t="s">
        <v>3578</v>
      </c>
      <c r="M15" s="75" t="s">
        <v>3579</v>
      </c>
      <c r="N15" s="75" t="s">
        <v>1072</v>
      </c>
      <c r="O15" s="75" t="s">
        <v>3580</v>
      </c>
      <c r="P15" s="75"/>
      <c r="Q15" s="75" t="s">
        <v>1426</v>
      </c>
      <c r="R15" s="78">
        <v>37048.5</v>
      </c>
      <c r="S15" s="78">
        <v>37071.5</v>
      </c>
      <c r="T15" s="75" t="s">
        <v>3581</v>
      </c>
      <c r="U15" s="75"/>
      <c r="V15" s="76">
        <v>37046</v>
      </c>
      <c r="W15" s="75" t="s">
        <v>1427</v>
      </c>
      <c r="X15" s="75" t="s">
        <v>3586</v>
      </c>
      <c r="Y15" s="75">
        <v>50</v>
      </c>
      <c r="Z15" s="75">
        <v>44.25</v>
      </c>
      <c r="AA15" s="75">
        <v>34736</v>
      </c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Clint Dean</v>
      </c>
      <c r="B16" s="36">
        <f t="shared" si="2"/>
        <v>16</v>
      </c>
      <c r="C16" s="37">
        <f t="shared" si="3"/>
        <v>5</v>
      </c>
      <c r="D16" s="38">
        <f t="shared" si="4"/>
        <v>4000</v>
      </c>
      <c r="E16" s="39">
        <f t="shared" si="5"/>
        <v>160000</v>
      </c>
      <c r="F16" s="73" t="s">
        <v>2983</v>
      </c>
      <c r="G16" s="73" t="s">
        <v>1071</v>
      </c>
      <c r="H16" s="73" t="s">
        <v>2717</v>
      </c>
      <c r="I16" s="73" t="s">
        <v>2306</v>
      </c>
      <c r="J16" s="73" t="s">
        <v>3114</v>
      </c>
      <c r="K16" s="73" t="s">
        <v>1069</v>
      </c>
      <c r="L16" s="73" t="s">
        <v>3578</v>
      </c>
      <c r="M16" s="73" t="s">
        <v>3579</v>
      </c>
      <c r="N16" s="73" t="s">
        <v>1072</v>
      </c>
      <c r="O16" s="73" t="s">
        <v>3580</v>
      </c>
      <c r="P16" s="73"/>
      <c r="Q16" s="73" t="s">
        <v>1428</v>
      </c>
      <c r="R16" s="77">
        <v>37053.5</v>
      </c>
      <c r="S16" s="77">
        <v>37057.5</v>
      </c>
      <c r="T16" s="73" t="s">
        <v>3581</v>
      </c>
      <c r="U16" s="73"/>
      <c r="V16" s="74">
        <v>37046</v>
      </c>
      <c r="W16" s="73" t="s">
        <v>1429</v>
      </c>
      <c r="X16" s="73" t="s">
        <v>3586</v>
      </c>
      <c r="Y16" s="73">
        <v>50</v>
      </c>
      <c r="Z16" s="73">
        <v>40</v>
      </c>
      <c r="AA16" s="73">
        <v>34553</v>
      </c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Clint Dean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31600</v>
      </c>
      <c r="F17" s="75" t="s">
        <v>2983</v>
      </c>
      <c r="G17" s="75" t="s">
        <v>1071</v>
      </c>
      <c r="H17" s="75" t="s">
        <v>2717</v>
      </c>
      <c r="I17" s="75" t="s">
        <v>2306</v>
      </c>
      <c r="J17" s="75" t="s">
        <v>3114</v>
      </c>
      <c r="K17" s="75" t="s">
        <v>1069</v>
      </c>
      <c r="L17" s="75" t="s">
        <v>3578</v>
      </c>
      <c r="M17" s="75" t="s">
        <v>3579</v>
      </c>
      <c r="N17" s="75" t="s">
        <v>1072</v>
      </c>
      <c r="O17" s="75" t="s">
        <v>3580</v>
      </c>
      <c r="P17" s="75"/>
      <c r="Q17" s="75" t="s">
        <v>1070</v>
      </c>
      <c r="R17" s="78">
        <v>37047.5</v>
      </c>
      <c r="S17" s="78">
        <v>37047.5</v>
      </c>
      <c r="T17" s="75" t="s">
        <v>3581</v>
      </c>
      <c r="U17" s="75"/>
      <c r="V17" s="76">
        <v>37046</v>
      </c>
      <c r="W17" s="75" t="s">
        <v>1430</v>
      </c>
      <c r="X17" s="75" t="s">
        <v>3586</v>
      </c>
      <c r="Y17" s="75">
        <v>50</v>
      </c>
      <c r="Z17" s="75">
        <v>39.5</v>
      </c>
      <c r="AA17" s="75">
        <v>34561</v>
      </c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Jeff King</v>
      </c>
      <c r="B18" s="36">
        <f t="shared" si="2"/>
        <v>16</v>
      </c>
      <c r="C18" s="37">
        <f t="shared" si="3"/>
        <v>1</v>
      </c>
      <c r="D18" s="38">
        <f t="shared" si="4"/>
        <v>800</v>
      </c>
      <c r="E18" s="39">
        <f t="shared" si="5"/>
        <v>15200</v>
      </c>
      <c r="F18" s="73" t="s">
        <v>2983</v>
      </c>
      <c r="G18" s="73" t="s">
        <v>1071</v>
      </c>
      <c r="H18" s="73" t="s">
        <v>2717</v>
      </c>
      <c r="I18" s="73" t="s">
        <v>2307</v>
      </c>
      <c r="J18" s="73" t="s">
        <v>1431</v>
      </c>
      <c r="K18" s="73" t="s">
        <v>1069</v>
      </c>
      <c r="L18" s="73" t="s">
        <v>3578</v>
      </c>
      <c r="M18" s="73" t="s">
        <v>3579</v>
      </c>
      <c r="N18" s="73" t="s">
        <v>1432</v>
      </c>
      <c r="O18" s="73" t="s">
        <v>3580</v>
      </c>
      <c r="P18" s="73"/>
      <c r="Q18" s="73" t="s">
        <v>1070</v>
      </c>
      <c r="R18" s="77">
        <v>37047.5</v>
      </c>
      <c r="S18" s="77">
        <v>37047.5</v>
      </c>
      <c r="T18" s="73" t="s">
        <v>3581</v>
      </c>
      <c r="U18" s="73"/>
      <c r="V18" s="74">
        <v>37046</v>
      </c>
      <c r="W18" s="73" t="s">
        <v>1433</v>
      </c>
      <c r="X18" s="73" t="s">
        <v>3630</v>
      </c>
      <c r="Y18" s="73">
        <v>50</v>
      </c>
      <c r="Z18" s="73">
        <v>19</v>
      </c>
      <c r="AA18" s="73">
        <v>34593</v>
      </c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2892</v>
      </c>
      <c r="B1" s="177" t="str">
        <f>IF(B6=0,"No Activity","")</f>
        <v>No Activity</v>
      </c>
      <c r="C1" s="49"/>
    </row>
    <row r="2" spans="1:25" x14ac:dyDescent="0.2">
      <c r="A2" s="97" t="s">
        <v>2893</v>
      </c>
      <c r="B2" s="49"/>
      <c r="C2" s="49"/>
    </row>
    <row r="3" spans="1:25" x14ac:dyDescent="0.2">
      <c r="A3" s="96">
        <f>'E-Mail'!$B$2</f>
        <v>37046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2714</v>
      </c>
      <c r="B5" s="18" t="s">
        <v>2713</v>
      </c>
      <c r="C5" s="18" t="s">
        <v>2670</v>
      </c>
    </row>
    <row r="6" spans="1:25" x14ac:dyDescent="0.2">
      <c r="A6" s="15" t="s">
        <v>2309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2891</v>
      </c>
      <c r="B9" s="41" t="s">
        <v>2895</v>
      </c>
      <c r="C9" s="42" t="s">
        <v>2716</v>
      </c>
      <c r="D9" s="72" t="s">
        <v>2903</v>
      </c>
      <c r="E9" s="72" t="s">
        <v>2904</v>
      </c>
      <c r="F9" s="72" t="s">
        <v>2905</v>
      </c>
      <c r="G9" s="72" t="s">
        <v>2906</v>
      </c>
      <c r="H9" s="72" t="s">
        <v>2907</v>
      </c>
      <c r="I9" s="72" t="s">
        <v>2908</v>
      </c>
      <c r="J9" s="72" t="s">
        <v>2909</v>
      </c>
      <c r="K9" s="72" t="s">
        <v>2910</v>
      </c>
      <c r="L9" s="72" t="s">
        <v>2911</v>
      </c>
      <c r="M9" s="72" t="s">
        <v>2912</v>
      </c>
      <c r="N9" s="72" t="s">
        <v>2913</v>
      </c>
      <c r="O9" s="72" t="s">
        <v>2914</v>
      </c>
      <c r="P9" s="72" t="s">
        <v>2915</v>
      </c>
      <c r="Q9" s="72" t="s">
        <v>2916</v>
      </c>
      <c r="R9" s="72" t="s">
        <v>2917</v>
      </c>
      <c r="S9" s="72" t="s">
        <v>2918</v>
      </c>
      <c r="T9" s="72" t="s">
        <v>2919</v>
      </c>
      <c r="U9" s="72" t="s">
        <v>2920</v>
      </c>
      <c r="V9" s="72" t="s">
        <v>2921</v>
      </c>
      <c r="W9" s="72" t="s">
        <v>2922</v>
      </c>
      <c r="X9" s="72" t="s">
        <v>2923</v>
      </c>
      <c r="Y9" s="72" t="s">
        <v>2924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C1" sqref="C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2423</v>
      </c>
      <c r="B1" s="221">
        <v>6522182</v>
      </c>
      <c r="C1" s="17" t="s">
        <v>2424</v>
      </c>
    </row>
    <row r="2" spans="1:29" x14ac:dyDescent="0.2">
      <c r="A2" s="196" t="s">
        <v>2413</v>
      </c>
      <c r="B2" s="215">
        <f t="shared" ref="B2:B7" si="0">SUMIF($A$11:$A$10002,A2,$F$11:$F$10002)</f>
        <v>23787624</v>
      </c>
      <c r="G2" s="197" t="s">
        <v>3733</v>
      </c>
    </row>
    <row r="3" spans="1:29" ht="18.75" thickBot="1" x14ac:dyDescent="0.3">
      <c r="A3" s="219" t="s">
        <v>2414</v>
      </c>
      <c r="B3" s="217">
        <f t="shared" si="0"/>
        <v>448208258</v>
      </c>
      <c r="G3" s="203" t="s">
        <v>3734</v>
      </c>
    </row>
    <row r="4" spans="1:29" ht="15.75" x14ac:dyDescent="0.25">
      <c r="A4" s="218" t="s">
        <v>2415</v>
      </c>
      <c r="B4" s="216">
        <f t="shared" si="0"/>
        <v>372000</v>
      </c>
      <c r="H4" s="204"/>
    </row>
    <row r="5" spans="1:29" ht="15.75" x14ac:dyDescent="0.25">
      <c r="A5" s="218" t="s">
        <v>2417</v>
      </c>
      <c r="B5" s="216">
        <f t="shared" si="0"/>
        <v>0</v>
      </c>
      <c r="H5" s="204"/>
    </row>
    <row r="6" spans="1:29" ht="15.75" x14ac:dyDescent="0.25">
      <c r="A6" s="218" t="s">
        <v>2416</v>
      </c>
      <c r="B6" s="216">
        <f t="shared" si="0"/>
        <v>18540000</v>
      </c>
      <c r="H6" s="204"/>
    </row>
    <row r="7" spans="1:29" ht="13.5" thickBot="1" x14ac:dyDescent="0.25">
      <c r="A7" s="219" t="s">
        <v>2418</v>
      </c>
      <c r="B7" s="217">
        <f t="shared" si="0"/>
        <v>1005000</v>
      </c>
    </row>
    <row r="8" spans="1:29" x14ac:dyDescent="0.2">
      <c r="A8" s="220" t="s">
        <v>2422</v>
      </c>
      <c r="B8" s="19"/>
      <c r="G8" s="222" t="s">
        <v>2425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2419</v>
      </c>
      <c r="B10" s="214" t="s">
        <v>2409</v>
      </c>
      <c r="C10" s="214" t="s">
        <v>2408</v>
      </c>
      <c r="D10" s="214" t="s">
        <v>2410</v>
      </c>
      <c r="E10" s="214" t="s">
        <v>2412</v>
      </c>
      <c r="F10" s="42" t="s">
        <v>2670</v>
      </c>
      <c r="G10" s="205" t="s">
        <v>3735</v>
      </c>
      <c r="H10" s="206" t="s">
        <v>3736</v>
      </c>
      <c r="I10" s="207" t="s">
        <v>3737</v>
      </c>
      <c r="J10" s="207" t="s">
        <v>3738</v>
      </c>
      <c r="K10" s="207" t="s">
        <v>3739</v>
      </c>
      <c r="L10" s="207" t="s">
        <v>3740</v>
      </c>
      <c r="M10" s="207" t="s">
        <v>3741</v>
      </c>
      <c r="N10" s="207" t="s">
        <v>3742</v>
      </c>
      <c r="O10" s="207" t="s">
        <v>3743</v>
      </c>
      <c r="P10" s="208" t="s">
        <v>3744</v>
      </c>
      <c r="Q10" s="208" t="s">
        <v>3745</v>
      </c>
      <c r="R10" s="209" t="s">
        <v>3746</v>
      </c>
      <c r="S10" s="207" t="s">
        <v>3747</v>
      </c>
      <c r="T10" s="207" t="s">
        <v>3748</v>
      </c>
      <c r="U10" s="210" t="s">
        <v>2696</v>
      </c>
      <c r="V10" s="207" t="s">
        <v>3749</v>
      </c>
      <c r="W10" s="207" t="s">
        <v>3750</v>
      </c>
      <c r="X10" s="207" t="s">
        <v>3751</v>
      </c>
      <c r="Y10" s="207" t="s">
        <v>3752</v>
      </c>
      <c r="Z10" s="207" t="s">
        <v>2943</v>
      </c>
      <c r="AA10" s="207" t="s">
        <v>2687</v>
      </c>
      <c r="AB10" s="206" t="s">
        <v>3753</v>
      </c>
      <c r="AC10" s="206" t="s">
        <v>3754</v>
      </c>
    </row>
    <row r="11" spans="1:29" x14ac:dyDescent="0.2">
      <c r="A11" s="44" t="str">
        <f t="shared" ref="A11:A74" si="1">B11&amp;" "&amp;C11&amp;" "&amp;D11</f>
        <v>US Crude Financial</v>
      </c>
      <c r="B11" s="44" t="str">
        <f t="shared" ref="B11:B74" si="2">IF((LEFT(N11,2)="US"),"US","")</f>
        <v>US</v>
      </c>
      <c r="C11" s="44" t="str">
        <f t="shared" ref="C11:C74" si="3">M11</f>
        <v>Crude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50000</v>
      </c>
      <c r="G11" s="202">
        <v>1329798</v>
      </c>
      <c r="H11" s="198">
        <v>37044.284733796296</v>
      </c>
      <c r="I11" t="s">
        <v>2330</v>
      </c>
      <c r="M11" t="s">
        <v>3619</v>
      </c>
      <c r="N11" t="s">
        <v>1088</v>
      </c>
      <c r="O11" t="s">
        <v>2442</v>
      </c>
      <c r="Q11" s="199">
        <v>50000</v>
      </c>
      <c r="S11" t="s">
        <v>3512</v>
      </c>
      <c r="T11" t="s">
        <v>3759</v>
      </c>
      <c r="U11" s="201">
        <v>27.86</v>
      </c>
      <c r="V11" t="s">
        <v>3250</v>
      </c>
      <c r="W11" t="s">
        <v>1090</v>
      </c>
      <c r="X11" t="s">
        <v>2283</v>
      </c>
      <c r="Y11" t="s">
        <v>2729</v>
      </c>
      <c r="Z11" t="s">
        <v>2952</v>
      </c>
      <c r="AA11">
        <v>112611</v>
      </c>
      <c r="AB11" s="198">
        <v>37073</v>
      </c>
      <c r="AC11" s="198">
        <v>37103</v>
      </c>
    </row>
    <row r="12" spans="1:29" x14ac:dyDescent="0.2">
      <c r="A12" s="44" t="str">
        <f t="shared" si="1"/>
        <v>US Crude Financial</v>
      </c>
      <c r="B12" s="44" t="str">
        <f t="shared" si="2"/>
        <v>US</v>
      </c>
      <c r="C12" s="44" t="str">
        <f t="shared" si="3"/>
        <v>Crude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50000</v>
      </c>
      <c r="G12" s="202">
        <v>1329799</v>
      </c>
      <c r="H12" s="198">
        <v>37044.28496527778</v>
      </c>
      <c r="I12" t="s">
        <v>2330</v>
      </c>
      <c r="M12" t="s">
        <v>3619</v>
      </c>
      <c r="N12" t="s">
        <v>1088</v>
      </c>
      <c r="O12" t="s">
        <v>2442</v>
      </c>
      <c r="Q12" s="199">
        <v>50000</v>
      </c>
      <c r="S12" t="s">
        <v>3512</v>
      </c>
      <c r="T12" t="s">
        <v>3759</v>
      </c>
      <c r="U12" s="201">
        <v>27.88</v>
      </c>
      <c r="V12" t="s">
        <v>3250</v>
      </c>
      <c r="W12" t="s">
        <v>1090</v>
      </c>
      <c r="X12" t="s">
        <v>2283</v>
      </c>
      <c r="Y12" t="s">
        <v>2729</v>
      </c>
      <c r="Z12" t="s">
        <v>2952</v>
      </c>
      <c r="AA12">
        <v>112610</v>
      </c>
      <c r="AB12" s="198">
        <v>37073</v>
      </c>
      <c r="AC12" s="198">
        <v>37103</v>
      </c>
    </row>
    <row r="13" spans="1:29" x14ac:dyDescent="0.2">
      <c r="A13" s="44" t="str">
        <f t="shared" si="1"/>
        <v>US Crude Financial</v>
      </c>
      <c r="B13" s="44" t="str">
        <f t="shared" si="2"/>
        <v>US</v>
      </c>
      <c r="C13" s="44" t="str">
        <f t="shared" si="3"/>
        <v>Crude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50000</v>
      </c>
      <c r="G13" s="202">
        <v>1329800</v>
      </c>
      <c r="H13" s="198">
        <v>37044.285624999997</v>
      </c>
      <c r="I13" t="s">
        <v>2330</v>
      </c>
      <c r="M13" t="s">
        <v>3619</v>
      </c>
      <c r="N13" t="s">
        <v>1088</v>
      </c>
      <c r="O13" t="s">
        <v>2442</v>
      </c>
      <c r="Q13" s="199">
        <v>50000</v>
      </c>
      <c r="S13" t="s">
        <v>3512</v>
      </c>
      <c r="T13" t="s">
        <v>3759</v>
      </c>
      <c r="U13" s="201">
        <v>27.9</v>
      </c>
      <c r="V13" t="s">
        <v>3250</v>
      </c>
      <c r="W13" t="s">
        <v>1090</v>
      </c>
      <c r="X13" t="s">
        <v>2283</v>
      </c>
      <c r="Y13" t="s">
        <v>2729</v>
      </c>
      <c r="Z13" t="s">
        <v>2952</v>
      </c>
      <c r="AA13">
        <v>112609</v>
      </c>
      <c r="AB13" s="198">
        <v>37073</v>
      </c>
      <c r="AC13" s="198">
        <v>37103</v>
      </c>
    </row>
    <row r="14" spans="1:29" x14ac:dyDescent="0.2">
      <c r="A14" s="44" t="str">
        <f t="shared" si="1"/>
        <v>US Crude Financial</v>
      </c>
      <c r="B14" s="44" t="str">
        <f t="shared" si="2"/>
        <v>US</v>
      </c>
      <c r="C14" s="44" t="str">
        <f t="shared" si="3"/>
        <v>Crude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50000</v>
      </c>
      <c r="G14" s="202">
        <v>1329801</v>
      </c>
      <c r="H14" s="198">
        <v>37044.288599537038</v>
      </c>
      <c r="I14" t="s">
        <v>2330</v>
      </c>
      <c r="M14" t="s">
        <v>3619</v>
      </c>
      <c r="N14" t="s">
        <v>1088</v>
      </c>
      <c r="O14" t="s">
        <v>2442</v>
      </c>
      <c r="Q14" s="199">
        <v>50000</v>
      </c>
      <c r="S14" t="s">
        <v>3512</v>
      </c>
      <c r="T14" t="s">
        <v>3759</v>
      </c>
      <c r="U14" s="201">
        <v>27.92</v>
      </c>
      <c r="V14" t="s">
        <v>3250</v>
      </c>
      <c r="W14" t="s">
        <v>1090</v>
      </c>
      <c r="X14" t="s">
        <v>2283</v>
      </c>
      <c r="Y14" t="s">
        <v>2729</v>
      </c>
      <c r="Z14" t="s">
        <v>2952</v>
      </c>
      <c r="AA14">
        <v>112636</v>
      </c>
      <c r="AB14" s="198">
        <v>37073</v>
      </c>
      <c r="AC14" s="198">
        <v>37103</v>
      </c>
    </row>
    <row r="15" spans="1:29" x14ac:dyDescent="0.2">
      <c r="A15" s="44" t="str">
        <f t="shared" si="1"/>
        <v>US Crude Financial</v>
      </c>
      <c r="B15" s="44" t="str">
        <f t="shared" si="2"/>
        <v>US</v>
      </c>
      <c r="C15" s="44" t="str">
        <f t="shared" si="3"/>
        <v>Crude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50000</v>
      </c>
      <c r="G15" s="202">
        <v>1329802</v>
      </c>
      <c r="H15" s="198">
        <v>37044.289583333331</v>
      </c>
      <c r="I15" t="s">
        <v>2330</v>
      </c>
      <c r="M15" t="s">
        <v>3619</v>
      </c>
      <c r="N15" t="s">
        <v>1088</v>
      </c>
      <c r="O15" t="s">
        <v>2442</v>
      </c>
      <c r="Q15" s="199">
        <v>50000</v>
      </c>
      <c r="S15" t="s">
        <v>3512</v>
      </c>
      <c r="T15" t="s">
        <v>3759</v>
      </c>
      <c r="U15" s="201">
        <v>27.94</v>
      </c>
      <c r="V15" t="s">
        <v>3250</v>
      </c>
      <c r="W15" t="s">
        <v>1090</v>
      </c>
      <c r="X15" t="s">
        <v>2283</v>
      </c>
      <c r="Y15" t="s">
        <v>2729</v>
      </c>
      <c r="Z15" t="s">
        <v>2952</v>
      </c>
      <c r="AA15">
        <v>112635</v>
      </c>
      <c r="AB15" s="198">
        <v>37073</v>
      </c>
      <c r="AC15" s="198">
        <v>37103</v>
      </c>
    </row>
    <row r="16" spans="1:29" x14ac:dyDescent="0.2">
      <c r="A16" s="44" t="str">
        <f t="shared" si="1"/>
        <v>US Crude Financial</v>
      </c>
      <c r="B16" s="44" t="str">
        <f t="shared" si="2"/>
        <v>US</v>
      </c>
      <c r="C16" s="44" t="str">
        <f t="shared" si="3"/>
        <v>Crude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50000</v>
      </c>
      <c r="G16" s="202">
        <v>1329803</v>
      </c>
      <c r="H16" s="198">
        <v>37044.379594907405</v>
      </c>
      <c r="I16" t="s">
        <v>1087</v>
      </c>
      <c r="M16" t="s">
        <v>3619</v>
      </c>
      <c r="N16" t="s">
        <v>1088</v>
      </c>
      <c r="O16" t="s">
        <v>3528</v>
      </c>
      <c r="Q16" s="199">
        <v>50000</v>
      </c>
      <c r="S16" t="s">
        <v>3512</v>
      </c>
      <c r="T16" t="s">
        <v>3759</v>
      </c>
      <c r="U16" s="201">
        <v>27.96</v>
      </c>
      <c r="V16" t="s">
        <v>2634</v>
      </c>
      <c r="W16" t="s">
        <v>1090</v>
      </c>
      <c r="X16" t="s">
        <v>1091</v>
      </c>
      <c r="Y16" t="s">
        <v>2729</v>
      </c>
      <c r="Z16" t="s">
        <v>2952</v>
      </c>
      <c r="AA16">
        <v>112650</v>
      </c>
      <c r="AB16" s="198">
        <v>37073</v>
      </c>
      <c r="AC16" s="198">
        <v>37103</v>
      </c>
    </row>
    <row r="17" spans="1:29" x14ac:dyDescent="0.2">
      <c r="A17" s="44" t="str">
        <f t="shared" si="1"/>
        <v>US Crude Financial</v>
      </c>
      <c r="B17" s="44" t="str">
        <f t="shared" si="2"/>
        <v>US</v>
      </c>
      <c r="C17" s="44" t="str">
        <f t="shared" si="3"/>
        <v>Crude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50000</v>
      </c>
      <c r="G17" s="202">
        <v>1329804</v>
      </c>
      <c r="H17" s="198">
        <v>37044.379687499997</v>
      </c>
      <c r="I17" t="s">
        <v>1087</v>
      </c>
      <c r="M17" t="s">
        <v>3619</v>
      </c>
      <c r="N17" t="s">
        <v>1088</v>
      </c>
      <c r="O17" t="s">
        <v>3528</v>
      </c>
      <c r="Q17" s="199">
        <v>50000</v>
      </c>
      <c r="S17" t="s">
        <v>3512</v>
      </c>
      <c r="T17" t="s">
        <v>3759</v>
      </c>
      <c r="U17" s="201">
        <v>27.98</v>
      </c>
      <c r="V17" t="s">
        <v>2634</v>
      </c>
      <c r="W17" t="s">
        <v>1090</v>
      </c>
      <c r="X17" t="s">
        <v>1091</v>
      </c>
      <c r="Y17" t="s">
        <v>2729</v>
      </c>
      <c r="Z17" t="s">
        <v>2952</v>
      </c>
      <c r="AA17">
        <v>112637</v>
      </c>
      <c r="AB17" s="198">
        <v>37073</v>
      </c>
      <c r="AC17" s="198">
        <v>37103</v>
      </c>
    </row>
    <row r="18" spans="1:29" x14ac:dyDescent="0.2">
      <c r="A18" s="44" t="str">
        <f t="shared" si="1"/>
        <v>US Crude Financial</v>
      </c>
      <c r="B18" s="44" t="str">
        <f t="shared" si="2"/>
        <v>US</v>
      </c>
      <c r="C18" s="44" t="str">
        <f t="shared" si="3"/>
        <v>Crude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50000</v>
      </c>
      <c r="G18" s="202">
        <v>1329805</v>
      </c>
      <c r="H18" s="198">
        <v>37044.379953703705</v>
      </c>
      <c r="I18" t="s">
        <v>1087</v>
      </c>
      <c r="M18" t="s">
        <v>3619</v>
      </c>
      <c r="N18" t="s">
        <v>1088</v>
      </c>
      <c r="O18" t="s">
        <v>3528</v>
      </c>
      <c r="Q18" s="199">
        <v>50000</v>
      </c>
      <c r="S18" t="s">
        <v>3512</v>
      </c>
      <c r="T18" t="s">
        <v>3759</v>
      </c>
      <c r="U18" s="201">
        <v>28</v>
      </c>
      <c r="V18" t="s">
        <v>2634</v>
      </c>
      <c r="W18" t="s">
        <v>1090</v>
      </c>
      <c r="X18" t="s">
        <v>1091</v>
      </c>
      <c r="Y18" t="s">
        <v>2729</v>
      </c>
      <c r="Z18" t="s">
        <v>2952</v>
      </c>
      <c r="AA18">
        <v>112644</v>
      </c>
      <c r="AB18" s="198">
        <v>37073</v>
      </c>
      <c r="AC18" s="198">
        <v>37103</v>
      </c>
    </row>
    <row r="19" spans="1:29" x14ac:dyDescent="0.2">
      <c r="A19" s="44" t="str">
        <f t="shared" si="1"/>
        <v>US Crude Financial</v>
      </c>
      <c r="B19" s="44" t="str">
        <f t="shared" si="2"/>
        <v>US</v>
      </c>
      <c r="C19" s="44" t="str">
        <f t="shared" si="3"/>
        <v>Crude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1</v>
      </c>
      <c r="F19" s="213">
        <f t="shared" si="5"/>
        <v>50000</v>
      </c>
      <c r="G19" s="202">
        <v>1329806</v>
      </c>
      <c r="H19" s="198">
        <v>37044.388067129628</v>
      </c>
      <c r="I19" t="s">
        <v>1087</v>
      </c>
      <c r="M19" t="s">
        <v>3619</v>
      </c>
      <c r="N19" t="s">
        <v>1088</v>
      </c>
      <c r="O19" t="s">
        <v>3528</v>
      </c>
      <c r="Q19" s="199">
        <v>50000</v>
      </c>
      <c r="S19" t="s">
        <v>3512</v>
      </c>
      <c r="T19" t="s">
        <v>3759</v>
      </c>
      <c r="U19" s="201">
        <v>28.02</v>
      </c>
      <c r="V19" t="s">
        <v>2634</v>
      </c>
      <c r="W19" t="s">
        <v>1090</v>
      </c>
      <c r="X19" t="s">
        <v>1091</v>
      </c>
      <c r="Y19" t="s">
        <v>2729</v>
      </c>
      <c r="Z19" t="s">
        <v>2952</v>
      </c>
      <c r="AA19">
        <v>112608</v>
      </c>
      <c r="AB19" s="198">
        <v>37073</v>
      </c>
      <c r="AC19" s="198">
        <v>37103</v>
      </c>
    </row>
    <row r="20" spans="1:29" x14ac:dyDescent="0.2">
      <c r="A20" s="44" t="str">
        <f t="shared" si="1"/>
        <v>US Crude Financial</v>
      </c>
      <c r="B20" s="44" t="str">
        <f t="shared" si="2"/>
        <v>US</v>
      </c>
      <c r="C20" s="44" t="str">
        <f t="shared" si="3"/>
        <v>Crude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50000</v>
      </c>
      <c r="G20" s="202">
        <v>1329807</v>
      </c>
      <c r="H20" s="198">
        <v>37044.388206018521</v>
      </c>
      <c r="I20" t="s">
        <v>1087</v>
      </c>
      <c r="M20" t="s">
        <v>3619</v>
      </c>
      <c r="N20" t="s">
        <v>1088</v>
      </c>
      <c r="O20" t="s">
        <v>3528</v>
      </c>
      <c r="Q20" s="199">
        <v>50000</v>
      </c>
      <c r="S20" t="s">
        <v>3512</v>
      </c>
      <c r="T20" t="s">
        <v>3759</v>
      </c>
      <c r="U20" s="201">
        <v>28.04</v>
      </c>
      <c r="V20" t="s">
        <v>2634</v>
      </c>
      <c r="W20" t="s">
        <v>1090</v>
      </c>
      <c r="X20" t="s">
        <v>1091</v>
      </c>
      <c r="Y20" t="s">
        <v>2729</v>
      </c>
      <c r="Z20" t="s">
        <v>2952</v>
      </c>
      <c r="AA20">
        <v>112647</v>
      </c>
      <c r="AB20" s="198">
        <v>37073</v>
      </c>
      <c r="AC20" s="198">
        <v>37103</v>
      </c>
    </row>
    <row r="21" spans="1:29" x14ac:dyDescent="0.2">
      <c r="A21" s="44" t="str">
        <f t="shared" si="1"/>
        <v>US Crude Financial</v>
      </c>
      <c r="B21" s="44" t="str">
        <f t="shared" si="2"/>
        <v>US</v>
      </c>
      <c r="C21" s="44" t="str">
        <f t="shared" si="3"/>
        <v>Crude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50000</v>
      </c>
      <c r="G21" s="202">
        <v>1329808</v>
      </c>
      <c r="H21" s="198">
        <v>37044.392847222225</v>
      </c>
      <c r="I21" t="s">
        <v>1087</v>
      </c>
      <c r="M21" t="s">
        <v>3619</v>
      </c>
      <c r="N21" t="s">
        <v>1088</v>
      </c>
      <c r="O21" t="s">
        <v>3528</v>
      </c>
      <c r="Q21" s="199">
        <v>50000</v>
      </c>
      <c r="S21" t="s">
        <v>3512</v>
      </c>
      <c r="T21" t="s">
        <v>3759</v>
      </c>
      <c r="U21" s="201">
        <v>28.06</v>
      </c>
      <c r="V21" t="s">
        <v>2634</v>
      </c>
      <c r="W21" t="s">
        <v>1090</v>
      </c>
      <c r="X21" t="s">
        <v>1091</v>
      </c>
      <c r="Y21" t="s">
        <v>2729</v>
      </c>
      <c r="Z21" t="s">
        <v>2952</v>
      </c>
      <c r="AA21">
        <v>112646</v>
      </c>
      <c r="AB21" s="198">
        <v>37073</v>
      </c>
      <c r="AC21" s="198">
        <v>37103</v>
      </c>
    </row>
    <row r="22" spans="1:29" x14ac:dyDescent="0.2">
      <c r="A22" s="44" t="str">
        <f t="shared" si="1"/>
        <v>US Crude Financial</v>
      </c>
      <c r="B22" s="44" t="str">
        <f t="shared" si="2"/>
        <v>US</v>
      </c>
      <c r="C22" s="44" t="str">
        <f t="shared" si="3"/>
        <v>Crude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3">
        <f t="shared" si="5"/>
        <v>50000</v>
      </c>
      <c r="G22" s="202">
        <v>1329809</v>
      </c>
      <c r="H22" s="198">
        <v>37044.395266203705</v>
      </c>
      <c r="I22" t="s">
        <v>1087</v>
      </c>
      <c r="M22" t="s">
        <v>3619</v>
      </c>
      <c r="N22" t="s">
        <v>1088</v>
      </c>
      <c r="O22" t="s">
        <v>3528</v>
      </c>
      <c r="Q22" s="199">
        <v>50000</v>
      </c>
      <c r="S22" t="s">
        <v>3512</v>
      </c>
      <c r="T22" t="s">
        <v>3759</v>
      </c>
      <c r="U22" s="201">
        <v>28.08</v>
      </c>
      <c r="V22" t="s">
        <v>2634</v>
      </c>
      <c r="W22" t="s">
        <v>1090</v>
      </c>
      <c r="X22" t="s">
        <v>1091</v>
      </c>
      <c r="Y22" t="s">
        <v>2729</v>
      </c>
      <c r="Z22" t="s">
        <v>2952</v>
      </c>
      <c r="AA22">
        <v>112645</v>
      </c>
      <c r="AB22" s="198">
        <v>37073</v>
      </c>
      <c r="AC22" s="198">
        <v>37103</v>
      </c>
    </row>
    <row r="23" spans="1:29" x14ac:dyDescent="0.2">
      <c r="A23" s="44" t="str">
        <f t="shared" si="1"/>
        <v>US Crude Financial</v>
      </c>
      <c r="B23" s="44" t="str">
        <f t="shared" si="2"/>
        <v>US</v>
      </c>
      <c r="C23" s="44" t="str">
        <f t="shared" si="3"/>
        <v>Crude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1</v>
      </c>
      <c r="F23" s="213">
        <f t="shared" si="5"/>
        <v>50000</v>
      </c>
      <c r="G23" s="202">
        <v>1329810</v>
      </c>
      <c r="H23" s="198">
        <v>37044.39539351852</v>
      </c>
      <c r="I23" t="s">
        <v>1087</v>
      </c>
      <c r="M23" t="s">
        <v>3619</v>
      </c>
      <c r="N23" t="s">
        <v>1088</v>
      </c>
      <c r="O23" t="s">
        <v>3528</v>
      </c>
      <c r="Q23" s="199">
        <v>50000</v>
      </c>
      <c r="S23" t="s">
        <v>3512</v>
      </c>
      <c r="T23" t="s">
        <v>3759</v>
      </c>
      <c r="U23" s="201">
        <v>28.1</v>
      </c>
      <c r="V23" t="s">
        <v>2634</v>
      </c>
      <c r="W23" t="s">
        <v>1090</v>
      </c>
      <c r="X23" t="s">
        <v>1091</v>
      </c>
      <c r="Y23" t="s">
        <v>2729</v>
      </c>
      <c r="Z23" t="s">
        <v>2952</v>
      </c>
      <c r="AA23">
        <v>112643</v>
      </c>
      <c r="AB23" s="198">
        <v>37073</v>
      </c>
      <c r="AC23" s="198">
        <v>37103</v>
      </c>
    </row>
    <row r="24" spans="1:29" x14ac:dyDescent="0.2">
      <c r="A24" s="44" t="str">
        <f t="shared" si="1"/>
        <v>US Crude Financial</v>
      </c>
      <c r="B24" s="44" t="str">
        <f t="shared" si="2"/>
        <v>US</v>
      </c>
      <c r="C24" s="44" t="str">
        <f t="shared" si="3"/>
        <v>Crude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50000</v>
      </c>
      <c r="G24" s="202">
        <v>1329811</v>
      </c>
      <c r="H24" s="198">
        <v>37044.395856481482</v>
      </c>
      <c r="I24" t="s">
        <v>1087</v>
      </c>
      <c r="M24" t="s">
        <v>3619</v>
      </c>
      <c r="N24" t="s">
        <v>1088</v>
      </c>
      <c r="O24" t="s">
        <v>3528</v>
      </c>
      <c r="Q24" s="199">
        <v>50000</v>
      </c>
      <c r="S24" t="s">
        <v>3512</v>
      </c>
      <c r="T24" t="s">
        <v>3759</v>
      </c>
      <c r="U24" s="201">
        <v>28.12</v>
      </c>
      <c r="V24" t="s">
        <v>2634</v>
      </c>
      <c r="W24" t="s">
        <v>1090</v>
      </c>
      <c r="X24" t="s">
        <v>1091</v>
      </c>
      <c r="Y24" t="s">
        <v>2729</v>
      </c>
      <c r="Z24" t="s">
        <v>2952</v>
      </c>
      <c r="AA24">
        <v>112642</v>
      </c>
      <c r="AB24" s="198">
        <v>37073</v>
      </c>
      <c r="AC24" s="198">
        <v>37103</v>
      </c>
    </row>
    <row r="25" spans="1:29" x14ac:dyDescent="0.2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31</v>
      </c>
      <c r="F25" s="213">
        <f t="shared" si="5"/>
        <v>310000</v>
      </c>
      <c r="G25" s="202">
        <v>1329812</v>
      </c>
      <c r="H25" s="198">
        <v>37044.399722222224</v>
      </c>
      <c r="I25" t="s">
        <v>2330</v>
      </c>
      <c r="M25" t="s">
        <v>3505</v>
      </c>
      <c r="N25" t="s">
        <v>2383</v>
      </c>
      <c r="O25" t="s">
        <v>2604</v>
      </c>
      <c r="Q25" s="199">
        <v>10000</v>
      </c>
      <c r="S25" t="s">
        <v>3506</v>
      </c>
      <c r="T25" t="s">
        <v>3759</v>
      </c>
      <c r="U25" s="201">
        <v>3.94</v>
      </c>
      <c r="V25" t="s">
        <v>3250</v>
      </c>
      <c r="W25" t="s">
        <v>2810</v>
      </c>
      <c r="X25" t="s">
        <v>2384</v>
      </c>
      <c r="Y25" t="s">
        <v>3777</v>
      </c>
      <c r="Z25" t="s">
        <v>2952</v>
      </c>
      <c r="AA25" t="s">
        <v>1434</v>
      </c>
      <c r="AB25" s="198">
        <v>37073.875</v>
      </c>
      <c r="AC25" s="198">
        <v>37103.875</v>
      </c>
    </row>
    <row r="26" spans="1:29" x14ac:dyDescent="0.2">
      <c r="A26" s="44" t="str">
        <f t="shared" si="1"/>
        <v>US Crude Financial</v>
      </c>
      <c r="B26" s="44" t="str">
        <f t="shared" si="2"/>
        <v>US</v>
      </c>
      <c r="C26" s="44" t="str">
        <f t="shared" si="3"/>
        <v>Crude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13">
        <f t="shared" si="5"/>
        <v>50000</v>
      </c>
      <c r="G26" s="202">
        <v>1329813</v>
      </c>
      <c r="H26" s="198">
        <v>37044.403877314813</v>
      </c>
      <c r="I26" t="s">
        <v>1087</v>
      </c>
      <c r="M26" t="s">
        <v>3619</v>
      </c>
      <c r="N26" t="s">
        <v>1088</v>
      </c>
      <c r="O26" t="s">
        <v>3528</v>
      </c>
      <c r="Q26" s="199">
        <v>50000</v>
      </c>
      <c r="S26" t="s">
        <v>3512</v>
      </c>
      <c r="T26" t="s">
        <v>3759</v>
      </c>
      <c r="U26" s="201">
        <v>28.14</v>
      </c>
      <c r="V26" t="s">
        <v>2634</v>
      </c>
      <c r="W26" t="s">
        <v>1090</v>
      </c>
      <c r="X26" t="s">
        <v>1091</v>
      </c>
      <c r="Y26" t="s">
        <v>2729</v>
      </c>
      <c r="Z26" t="s">
        <v>2952</v>
      </c>
      <c r="AA26">
        <v>112649</v>
      </c>
      <c r="AB26" s="198">
        <v>37073</v>
      </c>
      <c r="AC26" s="198">
        <v>37103</v>
      </c>
    </row>
    <row r="27" spans="1:29" x14ac:dyDescent="0.2">
      <c r="A27" s="44" t="str">
        <f t="shared" si="1"/>
        <v>US Crude Financial</v>
      </c>
      <c r="B27" s="44" t="str">
        <f t="shared" si="2"/>
        <v>US</v>
      </c>
      <c r="C27" s="44" t="str">
        <f t="shared" si="3"/>
        <v>Crude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1</v>
      </c>
      <c r="F27" s="213">
        <f t="shared" si="5"/>
        <v>50000</v>
      </c>
      <c r="G27" s="202">
        <v>1329814</v>
      </c>
      <c r="H27" s="198">
        <v>37044.403969907406</v>
      </c>
      <c r="I27" t="s">
        <v>1087</v>
      </c>
      <c r="M27" t="s">
        <v>3619</v>
      </c>
      <c r="N27" t="s">
        <v>1088</v>
      </c>
      <c r="O27" t="s">
        <v>3528</v>
      </c>
      <c r="Q27" s="199">
        <v>50000</v>
      </c>
      <c r="S27" t="s">
        <v>3512</v>
      </c>
      <c r="T27" t="s">
        <v>3759</v>
      </c>
      <c r="U27" s="201">
        <v>28.16</v>
      </c>
      <c r="V27" t="s">
        <v>2634</v>
      </c>
      <c r="W27" t="s">
        <v>1090</v>
      </c>
      <c r="X27" t="s">
        <v>1091</v>
      </c>
      <c r="Y27" t="s">
        <v>2729</v>
      </c>
      <c r="Z27" t="s">
        <v>2952</v>
      </c>
      <c r="AA27">
        <v>112648</v>
      </c>
      <c r="AB27" s="198">
        <v>37073</v>
      </c>
      <c r="AC27" s="198">
        <v>37103</v>
      </c>
    </row>
    <row r="28" spans="1:29" x14ac:dyDescent="0.2">
      <c r="A28" s="44" t="str">
        <f t="shared" si="1"/>
        <v>US Crude Financial</v>
      </c>
      <c r="B28" s="44" t="str">
        <f t="shared" si="2"/>
        <v>US</v>
      </c>
      <c r="C28" s="44" t="str">
        <f t="shared" si="3"/>
        <v>Crude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1</v>
      </c>
      <c r="F28" s="213">
        <f t="shared" si="5"/>
        <v>50000</v>
      </c>
      <c r="G28" s="202">
        <v>1329815</v>
      </c>
      <c r="H28" s="198">
        <v>37044.404039351852</v>
      </c>
      <c r="I28" t="s">
        <v>1087</v>
      </c>
      <c r="M28" t="s">
        <v>3619</v>
      </c>
      <c r="N28" t="s">
        <v>1088</v>
      </c>
      <c r="O28" t="s">
        <v>3528</v>
      </c>
      <c r="Q28" s="199">
        <v>50000</v>
      </c>
      <c r="S28" t="s">
        <v>3512</v>
      </c>
      <c r="T28" t="s">
        <v>3759</v>
      </c>
      <c r="U28" s="201">
        <v>28.18</v>
      </c>
      <c r="V28" t="s">
        <v>2634</v>
      </c>
      <c r="W28" t="s">
        <v>1090</v>
      </c>
      <c r="X28" t="s">
        <v>1091</v>
      </c>
      <c r="Y28" t="s">
        <v>2729</v>
      </c>
      <c r="Z28" t="s">
        <v>2952</v>
      </c>
      <c r="AA28">
        <v>112641</v>
      </c>
      <c r="AB28" s="198">
        <v>37073</v>
      </c>
      <c r="AC28" s="198">
        <v>37103</v>
      </c>
    </row>
    <row r="29" spans="1:29" x14ac:dyDescent="0.2">
      <c r="A29" s="44" t="str">
        <f t="shared" si="1"/>
        <v>US Crude Financial</v>
      </c>
      <c r="B29" s="44" t="str">
        <f t="shared" si="2"/>
        <v>US</v>
      </c>
      <c r="C29" s="44" t="str">
        <f t="shared" si="3"/>
        <v>Crude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3">
        <f t="shared" si="5"/>
        <v>50000</v>
      </c>
      <c r="G29" s="202">
        <v>1329816</v>
      </c>
      <c r="H29" s="198">
        <v>37044.404108796298</v>
      </c>
      <c r="I29" t="s">
        <v>1087</v>
      </c>
      <c r="M29" t="s">
        <v>3619</v>
      </c>
      <c r="N29" t="s">
        <v>1088</v>
      </c>
      <c r="O29" t="s">
        <v>3528</v>
      </c>
      <c r="Q29" s="199">
        <v>50000</v>
      </c>
      <c r="S29" t="s">
        <v>3512</v>
      </c>
      <c r="T29" t="s">
        <v>3759</v>
      </c>
      <c r="U29" s="201">
        <v>28.2</v>
      </c>
      <c r="V29" t="s">
        <v>2634</v>
      </c>
      <c r="W29" t="s">
        <v>1090</v>
      </c>
      <c r="X29" t="s">
        <v>1091</v>
      </c>
      <c r="Y29" t="s">
        <v>2729</v>
      </c>
      <c r="Z29" t="s">
        <v>2952</v>
      </c>
      <c r="AA29">
        <v>112640</v>
      </c>
      <c r="AB29" s="198">
        <v>37073</v>
      </c>
      <c r="AC29" s="198">
        <v>37103</v>
      </c>
    </row>
    <row r="30" spans="1:29" x14ac:dyDescent="0.2">
      <c r="A30" s="44" t="str">
        <f t="shared" si="1"/>
        <v>US Crude Financial</v>
      </c>
      <c r="B30" s="44" t="str">
        <f t="shared" si="2"/>
        <v>US</v>
      </c>
      <c r="C30" s="44" t="str">
        <f t="shared" si="3"/>
        <v>Crude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1</v>
      </c>
      <c r="F30" s="213">
        <f t="shared" si="5"/>
        <v>50000</v>
      </c>
      <c r="G30" s="202">
        <v>1329817</v>
      </c>
      <c r="H30" s="198">
        <v>37044.405266203707</v>
      </c>
      <c r="I30" t="s">
        <v>1087</v>
      </c>
      <c r="M30" t="s">
        <v>3619</v>
      </c>
      <c r="N30" t="s">
        <v>1088</v>
      </c>
      <c r="O30" t="s">
        <v>3528</v>
      </c>
      <c r="Q30" s="199">
        <v>50000</v>
      </c>
      <c r="S30" t="s">
        <v>3512</v>
      </c>
      <c r="T30" t="s">
        <v>3759</v>
      </c>
      <c r="U30" s="201">
        <v>28.22</v>
      </c>
      <c r="V30" t="s">
        <v>2634</v>
      </c>
      <c r="W30" t="s">
        <v>1090</v>
      </c>
      <c r="X30" t="s">
        <v>1091</v>
      </c>
      <c r="Y30" t="s">
        <v>2729</v>
      </c>
      <c r="Z30" t="s">
        <v>2952</v>
      </c>
      <c r="AA30">
        <v>112633</v>
      </c>
      <c r="AB30" s="198">
        <v>37073</v>
      </c>
      <c r="AC30" s="198">
        <v>37103</v>
      </c>
    </row>
    <row r="31" spans="1:29" x14ac:dyDescent="0.2">
      <c r="A31" s="44" t="str">
        <f t="shared" si="1"/>
        <v>US Crude Financial</v>
      </c>
      <c r="B31" s="44" t="str">
        <f t="shared" si="2"/>
        <v>US</v>
      </c>
      <c r="C31" s="44" t="str">
        <f t="shared" si="3"/>
        <v>Crude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50000</v>
      </c>
      <c r="G31" s="202">
        <v>1329818</v>
      </c>
      <c r="H31" s="198">
        <v>37044.413611111115</v>
      </c>
      <c r="I31" t="s">
        <v>1087</v>
      </c>
      <c r="M31" t="s">
        <v>3619</v>
      </c>
      <c r="N31" t="s">
        <v>1088</v>
      </c>
      <c r="O31" t="s">
        <v>3528</v>
      </c>
      <c r="Q31" s="199">
        <v>50000</v>
      </c>
      <c r="S31" t="s">
        <v>3512</v>
      </c>
      <c r="T31" t="s">
        <v>3759</v>
      </c>
      <c r="U31" s="201">
        <v>28.24</v>
      </c>
      <c r="V31" t="s">
        <v>2634</v>
      </c>
      <c r="W31" t="s">
        <v>1090</v>
      </c>
      <c r="X31" t="s">
        <v>1091</v>
      </c>
      <c r="Y31" t="s">
        <v>2729</v>
      </c>
      <c r="Z31" t="s">
        <v>2952</v>
      </c>
      <c r="AA31">
        <v>112632</v>
      </c>
      <c r="AB31" s="198">
        <v>37073</v>
      </c>
      <c r="AC31" s="198">
        <v>37103</v>
      </c>
    </row>
    <row r="32" spans="1:29" x14ac:dyDescent="0.2">
      <c r="A32" s="44" t="str">
        <f t="shared" si="1"/>
        <v>US Crude Financial</v>
      </c>
      <c r="B32" s="44" t="str">
        <f t="shared" si="2"/>
        <v>US</v>
      </c>
      <c r="C32" s="44" t="str">
        <f t="shared" si="3"/>
        <v>Crude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1</v>
      </c>
      <c r="F32" s="213">
        <f t="shared" si="5"/>
        <v>50000</v>
      </c>
      <c r="G32" s="202">
        <v>1329819</v>
      </c>
      <c r="H32" s="198">
        <v>37044.429525462961</v>
      </c>
      <c r="I32" t="s">
        <v>1087</v>
      </c>
      <c r="M32" t="s">
        <v>3619</v>
      </c>
      <c r="N32" t="s">
        <v>1088</v>
      </c>
      <c r="O32" t="s">
        <v>3528</v>
      </c>
      <c r="Q32" s="199">
        <v>50000</v>
      </c>
      <c r="S32" t="s">
        <v>3512</v>
      </c>
      <c r="T32" t="s">
        <v>3759</v>
      </c>
      <c r="U32" s="201">
        <v>28.28</v>
      </c>
      <c r="V32" t="s">
        <v>2634</v>
      </c>
      <c r="W32" t="s">
        <v>1090</v>
      </c>
      <c r="X32" t="s">
        <v>1091</v>
      </c>
      <c r="Y32" t="s">
        <v>2729</v>
      </c>
      <c r="Z32" t="s">
        <v>2952</v>
      </c>
      <c r="AA32">
        <v>112634</v>
      </c>
      <c r="AB32" s="198">
        <v>37073</v>
      </c>
      <c r="AC32" s="198">
        <v>37103</v>
      </c>
    </row>
    <row r="33" spans="1:29" x14ac:dyDescent="0.2">
      <c r="A33" s="44" t="str">
        <f t="shared" si="1"/>
        <v>US Crude Financial</v>
      </c>
      <c r="B33" s="44" t="str">
        <f t="shared" si="2"/>
        <v>US</v>
      </c>
      <c r="C33" s="44" t="str">
        <f t="shared" si="3"/>
        <v>Crude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1</v>
      </c>
      <c r="F33" s="213">
        <f t="shared" si="5"/>
        <v>50000</v>
      </c>
      <c r="G33" s="202">
        <v>1329820</v>
      </c>
      <c r="H33" s="198">
        <v>37044.429606481484</v>
      </c>
      <c r="I33" t="s">
        <v>1087</v>
      </c>
      <c r="M33" t="s">
        <v>3619</v>
      </c>
      <c r="N33" t="s">
        <v>1088</v>
      </c>
      <c r="O33" t="s">
        <v>3528</v>
      </c>
      <c r="Q33" s="199">
        <v>50000</v>
      </c>
      <c r="S33" t="s">
        <v>3512</v>
      </c>
      <c r="T33" t="s">
        <v>3759</v>
      </c>
      <c r="U33" s="201">
        <v>28.3</v>
      </c>
      <c r="V33" t="s">
        <v>2634</v>
      </c>
      <c r="W33" t="s">
        <v>1090</v>
      </c>
      <c r="X33" t="s">
        <v>1091</v>
      </c>
      <c r="Y33" t="s">
        <v>2729</v>
      </c>
      <c r="Z33" t="s">
        <v>2952</v>
      </c>
      <c r="AA33">
        <v>112639</v>
      </c>
      <c r="AB33" s="198">
        <v>37073</v>
      </c>
      <c r="AC33" s="198">
        <v>37103</v>
      </c>
    </row>
    <row r="34" spans="1:29" x14ac:dyDescent="0.2">
      <c r="A34" s="44" t="str">
        <f t="shared" si="1"/>
        <v>US Crude Financial</v>
      </c>
      <c r="B34" s="44" t="str">
        <f t="shared" si="2"/>
        <v>US</v>
      </c>
      <c r="C34" s="44" t="str">
        <f t="shared" si="3"/>
        <v>Crude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1</v>
      </c>
      <c r="F34" s="213">
        <f t="shared" si="5"/>
        <v>50000</v>
      </c>
      <c r="G34" s="202">
        <v>1329821</v>
      </c>
      <c r="H34" s="198">
        <v>37044.429675925923</v>
      </c>
      <c r="I34" t="s">
        <v>1087</v>
      </c>
      <c r="M34" t="s">
        <v>3619</v>
      </c>
      <c r="N34" t="s">
        <v>1088</v>
      </c>
      <c r="O34" t="s">
        <v>3528</v>
      </c>
      <c r="Q34" s="199">
        <v>50000</v>
      </c>
      <c r="S34" t="s">
        <v>3512</v>
      </c>
      <c r="T34" t="s">
        <v>3759</v>
      </c>
      <c r="U34" s="201">
        <v>28.32</v>
      </c>
      <c r="V34" t="s">
        <v>2634</v>
      </c>
      <c r="W34" t="s">
        <v>1090</v>
      </c>
      <c r="X34" t="s">
        <v>1091</v>
      </c>
      <c r="Y34" t="s">
        <v>2729</v>
      </c>
      <c r="Z34" t="s">
        <v>2952</v>
      </c>
      <c r="AA34">
        <v>112638</v>
      </c>
      <c r="AB34" s="198">
        <v>37073</v>
      </c>
      <c r="AC34" s="198">
        <v>37103</v>
      </c>
    </row>
    <row r="35" spans="1:29" x14ac:dyDescent="0.2">
      <c r="A35" s="44" t="str">
        <f t="shared" si="1"/>
        <v>US Crude Financial</v>
      </c>
      <c r="B35" s="44" t="str">
        <f t="shared" si="2"/>
        <v>US</v>
      </c>
      <c r="C35" s="44" t="str">
        <f t="shared" si="3"/>
        <v>Crude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1</v>
      </c>
      <c r="F35" s="213">
        <f t="shared" si="5"/>
        <v>50000</v>
      </c>
      <c r="G35" s="202">
        <v>1329822</v>
      </c>
      <c r="H35" s="198">
        <v>37044.4297337963</v>
      </c>
      <c r="I35" t="s">
        <v>1087</v>
      </c>
      <c r="M35" t="s">
        <v>3619</v>
      </c>
      <c r="N35" t="s">
        <v>1088</v>
      </c>
      <c r="O35" t="s">
        <v>3528</v>
      </c>
      <c r="Q35" s="199">
        <v>50000</v>
      </c>
      <c r="S35" t="s">
        <v>3512</v>
      </c>
      <c r="T35" t="s">
        <v>3759</v>
      </c>
      <c r="U35" s="201">
        <v>28.34</v>
      </c>
      <c r="V35" t="s">
        <v>2634</v>
      </c>
      <c r="W35" t="s">
        <v>1090</v>
      </c>
      <c r="X35" t="s">
        <v>1091</v>
      </c>
      <c r="Y35" t="s">
        <v>2729</v>
      </c>
      <c r="Z35" t="s">
        <v>2952</v>
      </c>
      <c r="AA35">
        <v>112631</v>
      </c>
      <c r="AB35" s="198">
        <v>37073</v>
      </c>
      <c r="AC35" s="198">
        <v>37103</v>
      </c>
    </row>
    <row r="36" spans="1:29" x14ac:dyDescent="0.2">
      <c r="A36" s="44" t="str">
        <f t="shared" si="1"/>
        <v>US Crude Financial</v>
      </c>
      <c r="B36" s="44" t="str">
        <f t="shared" si="2"/>
        <v>US</v>
      </c>
      <c r="C36" s="44" t="str">
        <f t="shared" si="3"/>
        <v>Crude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1</v>
      </c>
      <c r="F36" s="213">
        <f t="shared" si="5"/>
        <v>50000</v>
      </c>
      <c r="G36" s="202">
        <v>1329823</v>
      </c>
      <c r="H36" s="198">
        <v>37044.429803240739</v>
      </c>
      <c r="I36" t="s">
        <v>1087</v>
      </c>
      <c r="M36" t="s">
        <v>3619</v>
      </c>
      <c r="N36" t="s">
        <v>1088</v>
      </c>
      <c r="O36" t="s">
        <v>3528</v>
      </c>
      <c r="Q36" s="199">
        <v>50000</v>
      </c>
      <c r="S36" t="s">
        <v>3512</v>
      </c>
      <c r="T36" t="s">
        <v>3759</v>
      </c>
      <c r="U36" s="201">
        <v>28.36</v>
      </c>
      <c r="V36" t="s">
        <v>2634</v>
      </c>
      <c r="W36" t="s">
        <v>1090</v>
      </c>
      <c r="X36" t="s">
        <v>1091</v>
      </c>
      <c r="Y36" t="s">
        <v>2729</v>
      </c>
      <c r="Z36" t="s">
        <v>2952</v>
      </c>
      <c r="AA36">
        <v>112630</v>
      </c>
      <c r="AB36" s="198">
        <v>37073</v>
      </c>
      <c r="AC36" s="198">
        <v>37103</v>
      </c>
    </row>
    <row r="37" spans="1:29" x14ac:dyDescent="0.2">
      <c r="A37" s="44" t="str">
        <f t="shared" si="1"/>
        <v>US Crude Financial</v>
      </c>
      <c r="B37" s="44" t="str">
        <f t="shared" si="2"/>
        <v>US</v>
      </c>
      <c r="C37" s="44" t="str">
        <f t="shared" si="3"/>
        <v>Crude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50000</v>
      </c>
      <c r="G37" s="202">
        <v>1329824</v>
      </c>
      <c r="H37" s="198">
        <v>37044.429872685185</v>
      </c>
      <c r="I37" t="s">
        <v>1087</v>
      </c>
      <c r="M37" t="s">
        <v>3619</v>
      </c>
      <c r="N37" t="s">
        <v>1088</v>
      </c>
      <c r="O37" t="s">
        <v>3528</v>
      </c>
      <c r="Q37" s="199">
        <v>50000</v>
      </c>
      <c r="S37" t="s">
        <v>3512</v>
      </c>
      <c r="T37" t="s">
        <v>3759</v>
      </c>
      <c r="U37" s="201">
        <v>28.38</v>
      </c>
      <c r="V37" t="s">
        <v>2634</v>
      </c>
      <c r="W37" t="s">
        <v>1090</v>
      </c>
      <c r="X37" t="s">
        <v>1091</v>
      </c>
      <c r="Y37" t="s">
        <v>2729</v>
      </c>
      <c r="Z37" t="s">
        <v>2952</v>
      </c>
      <c r="AA37">
        <v>112607</v>
      </c>
      <c r="AB37" s="198">
        <v>37073</v>
      </c>
      <c r="AC37" s="198">
        <v>37103</v>
      </c>
    </row>
    <row r="38" spans="1:29" x14ac:dyDescent="0.2">
      <c r="A38" s="44" t="str">
        <f t="shared" si="1"/>
        <v>US Crude Financial</v>
      </c>
      <c r="B38" s="44" t="str">
        <f t="shared" si="2"/>
        <v>US</v>
      </c>
      <c r="C38" s="44" t="str">
        <f t="shared" si="3"/>
        <v>Crude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1</v>
      </c>
      <c r="F38" s="213">
        <f t="shared" si="5"/>
        <v>50000</v>
      </c>
      <c r="G38" s="202">
        <v>1329825</v>
      </c>
      <c r="H38" s="198">
        <v>37044.429965277777</v>
      </c>
      <c r="I38" t="s">
        <v>1087</v>
      </c>
      <c r="M38" t="s">
        <v>3619</v>
      </c>
      <c r="N38" t="s">
        <v>1088</v>
      </c>
      <c r="O38" t="s">
        <v>3528</v>
      </c>
      <c r="Q38" s="199">
        <v>50000</v>
      </c>
      <c r="S38" t="s">
        <v>3512</v>
      </c>
      <c r="T38" t="s">
        <v>3759</v>
      </c>
      <c r="U38" s="201">
        <v>28.4</v>
      </c>
      <c r="V38" t="s">
        <v>2634</v>
      </c>
      <c r="W38" t="s">
        <v>1090</v>
      </c>
      <c r="X38" t="s">
        <v>1091</v>
      </c>
      <c r="Y38" t="s">
        <v>2729</v>
      </c>
      <c r="Z38" t="s">
        <v>2952</v>
      </c>
      <c r="AA38">
        <v>112606</v>
      </c>
      <c r="AB38" s="198">
        <v>37073</v>
      </c>
      <c r="AC38" s="198">
        <v>37103</v>
      </c>
    </row>
    <row r="39" spans="1:29" x14ac:dyDescent="0.2">
      <c r="A39" s="44" t="str">
        <f t="shared" si="1"/>
        <v>US Natural Gas Financial</v>
      </c>
      <c r="B39" s="44" t="str">
        <f t="shared" si="2"/>
        <v>US</v>
      </c>
      <c r="C39" s="44" t="str">
        <f t="shared" si="3"/>
        <v>Natural Gas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31</v>
      </c>
      <c r="F39" s="213">
        <f t="shared" si="5"/>
        <v>465000</v>
      </c>
      <c r="G39" s="202">
        <v>1329826</v>
      </c>
      <c r="H39" s="198">
        <v>37044.435601851852</v>
      </c>
      <c r="I39" t="s">
        <v>2330</v>
      </c>
      <c r="M39" t="s">
        <v>3505</v>
      </c>
      <c r="N39" t="s">
        <v>2383</v>
      </c>
      <c r="O39" t="s">
        <v>2604</v>
      </c>
      <c r="Q39" s="199">
        <v>15000</v>
      </c>
      <c r="S39" t="s">
        <v>3506</v>
      </c>
      <c r="T39" t="s">
        <v>3759</v>
      </c>
      <c r="U39" s="201">
        <v>3.9449999999999998</v>
      </c>
      <c r="V39" t="s">
        <v>3250</v>
      </c>
      <c r="W39" t="s">
        <v>2810</v>
      </c>
      <c r="X39" t="s">
        <v>2384</v>
      </c>
      <c r="Y39" t="s">
        <v>3777</v>
      </c>
      <c r="Z39" t="s">
        <v>2952</v>
      </c>
      <c r="AA39" t="s">
        <v>1435</v>
      </c>
      <c r="AB39" s="198">
        <v>37073.875</v>
      </c>
      <c r="AC39" s="198">
        <v>37103.875</v>
      </c>
    </row>
    <row r="40" spans="1:29" x14ac:dyDescent="0.2">
      <c r="A40" s="44" t="str">
        <f t="shared" si="1"/>
        <v>US Crude Financial</v>
      </c>
      <c r="B40" s="44" t="str">
        <f t="shared" si="2"/>
        <v>US</v>
      </c>
      <c r="C40" s="44" t="str">
        <f t="shared" si="3"/>
        <v>Crude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50000</v>
      </c>
      <c r="G40" s="202">
        <v>1329829</v>
      </c>
      <c r="H40" s="198">
        <v>37044.444386574076</v>
      </c>
      <c r="I40" t="s">
        <v>2330</v>
      </c>
      <c r="M40" t="s">
        <v>3619</v>
      </c>
      <c r="N40" t="s">
        <v>1088</v>
      </c>
      <c r="O40" t="s">
        <v>2442</v>
      </c>
      <c r="P40" s="199">
        <v>50000</v>
      </c>
      <c r="S40" t="s">
        <v>3512</v>
      </c>
      <c r="T40" t="s">
        <v>3759</v>
      </c>
      <c r="U40" s="201">
        <v>28.4</v>
      </c>
      <c r="V40" t="s">
        <v>3250</v>
      </c>
      <c r="W40" t="s">
        <v>1090</v>
      </c>
      <c r="X40" t="s">
        <v>2283</v>
      </c>
      <c r="Y40" t="s">
        <v>2729</v>
      </c>
      <c r="Z40" t="s">
        <v>2952</v>
      </c>
      <c r="AA40">
        <v>112628</v>
      </c>
      <c r="AB40" s="198">
        <v>37073</v>
      </c>
      <c r="AC40" s="198">
        <v>37103</v>
      </c>
    </row>
    <row r="41" spans="1:29" x14ac:dyDescent="0.2">
      <c r="A41" s="44" t="str">
        <f t="shared" si="1"/>
        <v>US Crude Financial</v>
      </c>
      <c r="B41" s="44" t="str">
        <f t="shared" si="2"/>
        <v>US</v>
      </c>
      <c r="C41" s="44" t="str">
        <f t="shared" si="3"/>
        <v>Crude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50000</v>
      </c>
      <c r="G41" s="202">
        <v>1329830</v>
      </c>
      <c r="H41" s="198">
        <v>37044.461122685185</v>
      </c>
      <c r="I41" t="s">
        <v>2337</v>
      </c>
      <c r="M41" t="s">
        <v>3619</v>
      </c>
      <c r="N41" t="s">
        <v>1088</v>
      </c>
      <c r="O41" t="s">
        <v>3528</v>
      </c>
      <c r="P41" s="199">
        <v>50000</v>
      </c>
      <c r="S41" t="s">
        <v>3512</v>
      </c>
      <c r="T41" t="s">
        <v>3759</v>
      </c>
      <c r="U41" s="201">
        <v>28.38</v>
      </c>
      <c r="V41" t="s">
        <v>2338</v>
      </c>
      <c r="W41" t="s">
        <v>1090</v>
      </c>
      <c r="X41" t="s">
        <v>1091</v>
      </c>
      <c r="Y41" t="s">
        <v>2729</v>
      </c>
      <c r="Z41" t="s">
        <v>2952</v>
      </c>
      <c r="AA41">
        <v>112627</v>
      </c>
      <c r="AB41" s="198">
        <v>37073</v>
      </c>
      <c r="AC41" s="198">
        <v>37103</v>
      </c>
    </row>
    <row r="42" spans="1:29" x14ac:dyDescent="0.2">
      <c r="A42" s="44" t="str">
        <f t="shared" si="1"/>
        <v>US Natural Gas Financial</v>
      </c>
      <c r="B42" s="44" t="str">
        <f t="shared" si="2"/>
        <v>US</v>
      </c>
      <c r="C42" s="44" t="str">
        <f t="shared" si="3"/>
        <v>Natural Gas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31</v>
      </c>
      <c r="F42" s="213">
        <f t="shared" si="5"/>
        <v>465000</v>
      </c>
      <c r="G42" s="202">
        <v>1329831</v>
      </c>
      <c r="H42" s="198">
        <v>37044.49627314815</v>
      </c>
      <c r="I42" t="s">
        <v>1087</v>
      </c>
      <c r="M42" t="s">
        <v>3505</v>
      </c>
      <c r="N42" t="s">
        <v>2383</v>
      </c>
      <c r="O42" t="s">
        <v>2604</v>
      </c>
      <c r="Q42" s="199">
        <v>15000</v>
      </c>
      <c r="S42" t="s">
        <v>3506</v>
      </c>
      <c r="T42" t="s">
        <v>3759</v>
      </c>
      <c r="U42" s="201">
        <v>3.9550000000000001</v>
      </c>
      <c r="V42" t="s">
        <v>2440</v>
      </c>
      <c r="W42" t="s">
        <v>2810</v>
      </c>
      <c r="X42" t="s">
        <v>2384</v>
      </c>
      <c r="Y42" t="s">
        <v>3777</v>
      </c>
      <c r="Z42" t="s">
        <v>2952</v>
      </c>
      <c r="AA42" t="s">
        <v>1436</v>
      </c>
      <c r="AB42" s="198">
        <v>37073.875</v>
      </c>
      <c r="AC42" s="198">
        <v>37103.875</v>
      </c>
    </row>
    <row r="43" spans="1:29" x14ac:dyDescent="0.2">
      <c r="A43" s="44" t="str">
        <f t="shared" si="1"/>
        <v>US Natural Gas Financial</v>
      </c>
      <c r="B43" s="44" t="str">
        <f t="shared" si="2"/>
        <v>US</v>
      </c>
      <c r="C43" s="44" t="str">
        <f t="shared" si="3"/>
        <v>Natural Gas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31</v>
      </c>
      <c r="F43" s="213">
        <f t="shared" si="5"/>
        <v>232500</v>
      </c>
      <c r="G43" s="202">
        <v>1329832</v>
      </c>
      <c r="H43" s="198">
        <v>37044.509675925925</v>
      </c>
      <c r="I43" t="s">
        <v>2660</v>
      </c>
      <c r="M43" t="s">
        <v>3505</v>
      </c>
      <c r="N43" t="s">
        <v>2383</v>
      </c>
      <c r="O43" t="s">
        <v>2604</v>
      </c>
      <c r="Q43" s="199">
        <v>7500</v>
      </c>
      <c r="S43" t="s">
        <v>3506</v>
      </c>
      <c r="T43" t="s">
        <v>3759</v>
      </c>
      <c r="U43" s="201">
        <v>3.96</v>
      </c>
      <c r="V43" t="s">
        <v>3029</v>
      </c>
      <c r="W43" t="s">
        <v>2810</v>
      </c>
      <c r="X43" t="s">
        <v>2384</v>
      </c>
      <c r="Y43" t="s">
        <v>3777</v>
      </c>
      <c r="Z43" t="s">
        <v>2952</v>
      </c>
      <c r="AA43" t="s">
        <v>1437</v>
      </c>
      <c r="AB43" s="198">
        <v>37073.875</v>
      </c>
      <c r="AC43" s="198">
        <v>37103.875</v>
      </c>
    </row>
    <row r="44" spans="1:29" x14ac:dyDescent="0.2">
      <c r="A44" s="44" t="str">
        <f t="shared" si="1"/>
        <v>US Natural Gas Financial</v>
      </c>
      <c r="B44" s="44" t="str">
        <f t="shared" si="2"/>
        <v>US</v>
      </c>
      <c r="C44" s="44" t="str">
        <f t="shared" si="3"/>
        <v>Natural Gas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31</v>
      </c>
      <c r="F44" s="213">
        <f t="shared" si="5"/>
        <v>232500</v>
      </c>
      <c r="G44" s="202">
        <v>1329833</v>
      </c>
      <c r="H44" s="198">
        <v>37044.512858796297</v>
      </c>
      <c r="I44" t="s">
        <v>2219</v>
      </c>
      <c r="M44" t="s">
        <v>3505</v>
      </c>
      <c r="N44" t="s">
        <v>2383</v>
      </c>
      <c r="O44" t="s">
        <v>2604</v>
      </c>
      <c r="Q44" s="199">
        <v>7500</v>
      </c>
      <c r="S44" t="s">
        <v>3506</v>
      </c>
      <c r="T44" t="s">
        <v>3759</v>
      </c>
      <c r="U44" s="201">
        <v>3.96</v>
      </c>
      <c r="V44" t="s">
        <v>1438</v>
      </c>
      <c r="W44" t="s">
        <v>2810</v>
      </c>
      <c r="X44" t="s">
        <v>2384</v>
      </c>
      <c r="Y44" t="s">
        <v>3777</v>
      </c>
      <c r="Z44" t="s">
        <v>2952</v>
      </c>
      <c r="AA44" t="s">
        <v>1439</v>
      </c>
      <c r="AB44" s="198">
        <v>37073.875</v>
      </c>
      <c r="AC44" s="198">
        <v>37103.875</v>
      </c>
    </row>
    <row r="45" spans="1:29" x14ac:dyDescent="0.2">
      <c r="A45" s="44" t="str">
        <f t="shared" si="1"/>
        <v>US Natural Gas Financial</v>
      </c>
      <c r="B45" s="44" t="str">
        <f t="shared" si="2"/>
        <v>US</v>
      </c>
      <c r="C45" s="44" t="str">
        <f t="shared" si="3"/>
        <v>Natural Gas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31</v>
      </c>
      <c r="F45" s="213">
        <f t="shared" si="5"/>
        <v>465000</v>
      </c>
      <c r="G45" s="202">
        <v>1329834</v>
      </c>
      <c r="H45" s="198">
        <v>37044.512939814813</v>
      </c>
      <c r="I45" t="s">
        <v>2219</v>
      </c>
      <c r="M45" t="s">
        <v>3505</v>
      </c>
      <c r="N45" t="s">
        <v>2383</v>
      </c>
      <c r="O45" t="s">
        <v>2604</v>
      </c>
      <c r="Q45" s="199">
        <v>15000</v>
      </c>
      <c r="S45" t="s">
        <v>3506</v>
      </c>
      <c r="T45" t="s">
        <v>3759</v>
      </c>
      <c r="U45" s="201">
        <v>3.9649999999999999</v>
      </c>
      <c r="V45" t="s">
        <v>1438</v>
      </c>
      <c r="W45" t="s">
        <v>2810</v>
      </c>
      <c r="X45" t="s">
        <v>2384</v>
      </c>
      <c r="Y45" t="s">
        <v>3777</v>
      </c>
      <c r="Z45" t="s">
        <v>2952</v>
      </c>
      <c r="AA45" t="s">
        <v>1440</v>
      </c>
      <c r="AB45" s="198">
        <v>37073.875</v>
      </c>
      <c r="AC45" s="198">
        <v>37103.875</v>
      </c>
    </row>
    <row r="46" spans="1:29" x14ac:dyDescent="0.2">
      <c r="A46" s="44" t="str">
        <f t="shared" si="1"/>
        <v>US Natural Gas Financial</v>
      </c>
      <c r="B46" s="44" t="str">
        <f t="shared" si="2"/>
        <v>US</v>
      </c>
      <c r="C46" s="44" t="str">
        <f t="shared" si="3"/>
        <v>Natural Gas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31</v>
      </c>
      <c r="F46" s="213">
        <f t="shared" si="5"/>
        <v>465000</v>
      </c>
      <c r="G46" s="202">
        <v>1329835</v>
      </c>
      <c r="H46" s="198">
        <v>37044.520798611113</v>
      </c>
      <c r="I46" t="s">
        <v>1087</v>
      </c>
      <c r="M46" t="s">
        <v>3505</v>
      </c>
      <c r="N46" t="s">
        <v>2383</v>
      </c>
      <c r="O46" t="s">
        <v>2604</v>
      </c>
      <c r="Q46" s="199">
        <v>15000</v>
      </c>
      <c r="S46" t="s">
        <v>3506</v>
      </c>
      <c r="T46" t="s">
        <v>3759</v>
      </c>
      <c r="U46" s="201">
        <v>3.97</v>
      </c>
      <c r="V46" t="s">
        <v>2440</v>
      </c>
      <c r="W46" t="s">
        <v>2810</v>
      </c>
      <c r="X46" t="s">
        <v>2384</v>
      </c>
      <c r="Y46" t="s">
        <v>3777</v>
      </c>
      <c r="Z46" t="s">
        <v>2952</v>
      </c>
      <c r="AA46" t="s">
        <v>1441</v>
      </c>
      <c r="AB46" s="198">
        <v>37073.875</v>
      </c>
      <c r="AC46" s="198">
        <v>37103.875</v>
      </c>
    </row>
    <row r="47" spans="1:29" x14ac:dyDescent="0.2">
      <c r="A47" s="44" t="str">
        <f t="shared" si="1"/>
        <v>US Crude Financial</v>
      </c>
      <c r="B47" s="44" t="str">
        <f t="shared" si="2"/>
        <v>US</v>
      </c>
      <c r="C47" s="44" t="str">
        <f t="shared" si="3"/>
        <v>Crude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3">
        <f t="shared" si="5"/>
        <v>50000</v>
      </c>
      <c r="G47" s="202">
        <v>1329839</v>
      </c>
      <c r="H47" s="198">
        <v>37044.545590277776</v>
      </c>
      <c r="I47" t="s">
        <v>2330</v>
      </c>
      <c r="M47" t="s">
        <v>3619</v>
      </c>
      <c r="N47" t="s">
        <v>1088</v>
      </c>
      <c r="O47" t="s">
        <v>2442</v>
      </c>
      <c r="P47" s="199">
        <v>50000</v>
      </c>
      <c r="S47" t="s">
        <v>3512</v>
      </c>
      <c r="T47" t="s">
        <v>3759</v>
      </c>
      <c r="U47" s="201">
        <v>28.36</v>
      </c>
      <c r="V47" t="s">
        <v>3250</v>
      </c>
      <c r="W47" t="s">
        <v>1090</v>
      </c>
      <c r="X47" t="s">
        <v>2283</v>
      </c>
      <c r="Y47" t="s">
        <v>2729</v>
      </c>
      <c r="Z47" t="s">
        <v>2952</v>
      </c>
      <c r="AA47">
        <v>112626</v>
      </c>
      <c r="AB47" s="198">
        <v>37073</v>
      </c>
      <c r="AC47" s="198">
        <v>37103</v>
      </c>
    </row>
    <row r="48" spans="1:29" x14ac:dyDescent="0.2">
      <c r="A48" s="44" t="str">
        <f t="shared" si="1"/>
        <v>US Natural Gas Financial</v>
      </c>
      <c r="B48" s="44" t="str">
        <f t="shared" si="2"/>
        <v>US</v>
      </c>
      <c r="C48" s="44" t="str">
        <f t="shared" si="3"/>
        <v>Natural Gas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31</v>
      </c>
      <c r="F48" s="213">
        <f t="shared" si="5"/>
        <v>155000</v>
      </c>
      <c r="G48" s="202">
        <v>1329840</v>
      </c>
      <c r="H48" s="198">
        <v>37044.567361111112</v>
      </c>
      <c r="I48" t="s">
        <v>3652</v>
      </c>
      <c r="M48" t="s">
        <v>3505</v>
      </c>
      <c r="N48" t="s">
        <v>2383</v>
      </c>
      <c r="O48" t="s">
        <v>2604</v>
      </c>
      <c r="P48" s="199">
        <v>5000</v>
      </c>
      <c r="S48" t="s">
        <v>3506</v>
      </c>
      <c r="T48" t="s">
        <v>3759</v>
      </c>
      <c r="U48" s="201">
        <v>3.96</v>
      </c>
      <c r="V48" t="s">
        <v>2485</v>
      </c>
      <c r="W48" t="s">
        <v>2810</v>
      </c>
      <c r="X48" t="s">
        <v>2384</v>
      </c>
      <c r="Y48" t="s">
        <v>3777</v>
      </c>
      <c r="Z48" t="s">
        <v>2952</v>
      </c>
      <c r="AA48" t="s">
        <v>1442</v>
      </c>
      <c r="AB48" s="198">
        <v>37073.875</v>
      </c>
      <c r="AC48" s="198">
        <v>37103.875</v>
      </c>
    </row>
    <row r="49" spans="1:29" x14ac:dyDescent="0.2">
      <c r="A49" s="44" t="str">
        <f t="shared" si="1"/>
        <v>US Natural Gas Financial</v>
      </c>
      <c r="B49" s="44" t="str">
        <f t="shared" si="2"/>
        <v>US</v>
      </c>
      <c r="C49" s="44" t="str">
        <f t="shared" si="3"/>
        <v>Natural Gas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31</v>
      </c>
      <c r="F49" s="213">
        <f t="shared" si="5"/>
        <v>465000</v>
      </c>
      <c r="G49" s="202">
        <v>1329841</v>
      </c>
      <c r="H49" s="198">
        <v>37044.567430555559</v>
      </c>
      <c r="I49" t="s">
        <v>3652</v>
      </c>
      <c r="M49" t="s">
        <v>3505</v>
      </c>
      <c r="N49" t="s">
        <v>2383</v>
      </c>
      <c r="O49" t="s">
        <v>2604</v>
      </c>
      <c r="Q49" s="199">
        <v>15000</v>
      </c>
      <c r="S49" t="s">
        <v>3506</v>
      </c>
      <c r="T49" t="s">
        <v>3759</v>
      </c>
      <c r="U49" s="201">
        <v>3.9649999999999999</v>
      </c>
      <c r="V49" t="s">
        <v>2485</v>
      </c>
      <c r="W49" t="s">
        <v>2810</v>
      </c>
      <c r="X49" t="s">
        <v>2384</v>
      </c>
      <c r="Y49" t="s">
        <v>3777</v>
      </c>
      <c r="Z49" t="s">
        <v>2952</v>
      </c>
      <c r="AA49" t="s">
        <v>1443</v>
      </c>
      <c r="AB49" s="198">
        <v>37073.875</v>
      </c>
      <c r="AC49" s="198">
        <v>37103.875</v>
      </c>
    </row>
    <row r="50" spans="1:29" x14ac:dyDescent="0.2">
      <c r="A50" s="44" t="str">
        <f t="shared" si="1"/>
        <v>US Natural Gas Financial</v>
      </c>
      <c r="B50" s="44" t="str">
        <f t="shared" si="2"/>
        <v>US</v>
      </c>
      <c r="C50" s="44" t="str">
        <f t="shared" si="3"/>
        <v>Natural Gas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31</v>
      </c>
      <c r="F50" s="213">
        <f t="shared" si="5"/>
        <v>77500</v>
      </c>
      <c r="G50" s="202">
        <v>1329842</v>
      </c>
      <c r="H50" s="198">
        <v>37044.633935185186</v>
      </c>
      <c r="I50" t="s">
        <v>3669</v>
      </c>
      <c r="M50" t="s">
        <v>3505</v>
      </c>
      <c r="N50" t="s">
        <v>2383</v>
      </c>
      <c r="O50" t="s">
        <v>2604</v>
      </c>
      <c r="Q50" s="199">
        <v>2500</v>
      </c>
      <c r="S50" t="s">
        <v>3506</v>
      </c>
      <c r="T50" t="s">
        <v>3759</v>
      </c>
      <c r="U50" s="201">
        <v>3.97</v>
      </c>
      <c r="V50" t="s">
        <v>2611</v>
      </c>
      <c r="W50" t="s">
        <v>2810</v>
      </c>
      <c r="X50" t="s">
        <v>2384</v>
      </c>
      <c r="Y50" t="s">
        <v>3777</v>
      </c>
      <c r="Z50" t="s">
        <v>2952</v>
      </c>
      <c r="AA50" t="s">
        <v>1444</v>
      </c>
      <c r="AB50" s="198">
        <v>37073.875</v>
      </c>
      <c r="AC50" s="198">
        <v>37103.875</v>
      </c>
    </row>
    <row r="51" spans="1:29" x14ac:dyDescent="0.2">
      <c r="A51" s="44" t="str">
        <f t="shared" si="1"/>
        <v>US Natural Gas Financial</v>
      </c>
      <c r="B51" s="44" t="str">
        <f t="shared" si="2"/>
        <v>US</v>
      </c>
      <c r="C51" s="44" t="str">
        <f t="shared" si="3"/>
        <v>Natural Gas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31</v>
      </c>
      <c r="F51" s="213">
        <f t="shared" si="5"/>
        <v>77500</v>
      </c>
      <c r="G51" s="202">
        <v>1329843</v>
      </c>
      <c r="H51" s="198">
        <v>37044.642685185187</v>
      </c>
      <c r="I51" t="s">
        <v>3669</v>
      </c>
      <c r="M51" t="s">
        <v>3505</v>
      </c>
      <c r="N51" t="s">
        <v>2383</v>
      </c>
      <c r="O51" t="s">
        <v>2604</v>
      </c>
      <c r="Q51" s="199">
        <v>2500</v>
      </c>
      <c r="S51" t="s">
        <v>3506</v>
      </c>
      <c r="T51" t="s">
        <v>3759</v>
      </c>
      <c r="U51" s="201">
        <v>3.97</v>
      </c>
      <c r="V51" t="s">
        <v>2611</v>
      </c>
      <c r="W51" t="s">
        <v>2810</v>
      </c>
      <c r="X51" t="s">
        <v>2384</v>
      </c>
      <c r="Y51" t="s">
        <v>3777</v>
      </c>
      <c r="Z51" t="s">
        <v>2952</v>
      </c>
      <c r="AA51" t="s">
        <v>1445</v>
      </c>
      <c r="AB51" s="198">
        <v>37073.875</v>
      </c>
      <c r="AC51" s="198">
        <v>37103.875</v>
      </c>
    </row>
    <row r="52" spans="1:29" x14ac:dyDescent="0.2">
      <c r="A52" s="44" t="str">
        <f t="shared" si="1"/>
        <v>US Natural Gas Financial</v>
      </c>
      <c r="B52" s="44" t="str">
        <f t="shared" si="2"/>
        <v>US</v>
      </c>
      <c r="C52" s="44" t="str">
        <f t="shared" si="3"/>
        <v>Natural Gas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31</v>
      </c>
      <c r="F52" s="213">
        <f t="shared" si="5"/>
        <v>155000</v>
      </c>
      <c r="G52" s="202">
        <v>1329845</v>
      </c>
      <c r="H52" s="198">
        <v>37044.68414351852</v>
      </c>
      <c r="I52" t="s">
        <v>3652</v>
      </c>
      <c r="M52" t="s">
        <v>3505</v>
      </c>
      <c r="N52" t="s">
        <v>2383</v>
      </c>
      <c r="O52" t="s">
        <v>2604</v>
      </c>
      <c r="Q52" s="199">
        <v>5000</v>
      </c>
      <c r="S52" t="s">
        <v>3506</v>
      </c>
      <c r="T52" t="s">
        <v>3759</v>
      </c>
      <c r="U52" s="201">
        <v>3.97</v>
      </c>
      <c r="V52" t="s">
        <v>2485</v>
      </c>
      <c r="W52" t="s">
        <v>2810</v>
      </c>
      <c r="X52" t="s">
        <v>2384</v>
      </c>
      <c r="Y52" t="s">
        <v>3777</v>
      </c>
      <c r="Z52" t="s">
        <v>2952</v>
      </c>
      <c r="AA52" t="s">
        <v>1446</v>
      </c>
      <c r="AB52" s="198">
        <v>37073.875</v>
      </c>
      <c r="AC52" s="198">
        <v>37103.875</v>
      </c>
    </row>
    <row r="53" spans="1:29" x14ac:dyDescent="0.2">
      <c r="A53" s="44" t="str">
        <f t="shared" si="1"/>
        <v>US Natural Gas Financial</v>
      </c>
      <c r="B53" s="44" t="str">
        <f t="shared" si="2"/>
        <v>US</v>
      </c>
      <c r="C53" s="44" t="str">
        <f t="shared" si="3"/>
        <v>Natural Gas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31</v>
      </c>
      <c r="F53" s="213">
        <f t="shared" si="5"/>
        <v>465000</v>
      </c>
      <c r="G53" s="202">
        <v>1329846</v>
      </c>
      <c r="H53" s="198">
        <v>37044.695636574077</v>
      </c>
      <c r="I53" t="s">
        <v>2219</v>
      </c>
      <c r="M53" t="s">
        <v>3505</v>
      </c>
      <c r="N53" t="s">
        <v>2383</v>
      </c>
      <c r="O53" t="s">
        <v>2604</v>
      </c>
      <c r="Q53" s="199">
        <v>15000</v>
      </c>
      <c r="S53" t="s">
        <v>3506</v>
      </c>
      <c r="T53" t="s">
        <v>3759</v>
      </c>
      <c r="U53" s="201">
        <v>3.9750000000000001</v>
      </c>
      <c r="V53" t="s">
        <v>1438</v>
      </c>
      <c r="W53" t="s">
        <v>2810</v>
      </c>
      <c r="X53" t="s">
        <v>2384</v>
      </c>
      <c r="Y53" t="s">
        <v>3777</v>
      </c>
      <c r="Z53" t="s">
        <v>2952</v>
      </c>
      <c r="AA53" t="s">
        <v>1447</v>
      </c>
      <c r="AB53" s="198">
        <v>37073.875</v>
      </c>
      <c r="AC53" s="198">
        <v>37103.875</v>
      </c>
    </row>
    <row r="54" spans="1:29" x14ac:dyDescent="0.2">
      <c r="A54" s="44" t="str">
        <f t="shared" si="1"/>
        <v>US Natural Gas Financial</v>
      </c>
      <c r="B54" s="44" t="str">
        <f t="shared" si="2"/>
        <v>US</v>
      </c>
      <c r="C54" s="44" t="str">
        <f t="shared" si="3"/>
        <v>Natural Gas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31</v>
      </c>
      <c r="F54" s="213">
        <f t="shared" si="5"/>
        <v>465000</v>
      </c>
      <c r="G54" s="202">
        <v>1329847</v>
      </c>
      <c r="H54" s="198">
        <v>37044.698206018518</v>
      </c>
      <c r="I54" t="s">
        <v>2219</v>
      </c>
      <c r="M54" t="s">
        <v>3505</v>
      </c>
      <c r="N54" t="s">
        <v>2383</v>
      </c>
      <c r="O54" t="s">
        <v>2604</v>
      </c>
      <c r="Q54" s="199">
        <v>15000</v>
      </c>
      <c r="S54" t="s">
        <v>3506</v>
      </c>
      <c r="T54" t="s">
        <v>3759</v>
      </c>
      <c r="U54" s="201">
        <v>3.98</v>
      </c>
      <c r="V54" t="s">
        <v>1438</v>
      </c>
      <c r="W54" t="s">
        <v>2810</v>
      </c>
      <c r="X54" t="s">
        <v>2384</v>
      </c>
      <c r="Y54" t="s">
        <v>3777</v>
      </c>
      <c r="Z54" t="s">
        <v>2952</v>
      </c>
      <c r="AA54" t="s">
        <v>1448</v>
      </c>
      <c r="AB54" s="198">
        <v>37073.875</v>
      </c>
      <c r="AC54" s="198">
        <v>37103.875</v>
      </c>
    </row>
    <row r="55" spans="1:29" x14ac:dyDescent="0.2">
      <c r="A55" s="44" t="str">
        <f t="shared" si="1"/>
        <v>US Natural Gas Financial</v>
      </c>
      <c r="B55" s="44" t="str">
        <f t="shared" si="2"/>
        <v>US</v>
      </c>
      <c r="C55" s="44" t="str">
        <f t="shared" si="3"/>
        <v>Natural Gas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31</v>
      </c>
      <c r="F55" s="213">
        <f t="shared" si="5"/>
        <v>465000</v>
      </c>
      <c r="G55" s="202">
        <v>1329848</v>
      </c>
      <c r="H55" s="198">
        <v>37044.698252314818</v>
      </c>
      <c r="I55" t="s">
        <v>2219</v>
      </c>
      <c r="M55" t="s">
        <v>3505</v>
      </c>
      <c r="N55" t="s">
        <v>2383</v>
      </c>
      <c r="O55" t="s">
        <v>2393</v>
      </c>
      <c r="Q55" s="199">
        <v>15000</v>
      </c>
      <c r="S55" t="s">
        <v>3506</v>
      </c>
      <c r="T55" t="s">
        <v>3759</v>
      </c>
      <c r="U55" s="201">
        <v>4.0650000000000004</v>
      </c>
      <c r="V55" t="s">
        <v>1438</v>
      </c>
      <c r="W55" t="s">
        <v>2810</v>
      </c>
      <c r="X55" t="s">
        <v>2384</v>
      </c>
      <c r="Y55" t="s">
        <v>3777</v>
      </c>
      <c r="Z55" t="s">
        <v>2952</v>
      </c>
      <c r="AA55" t="s">
        <v>1449</v>
      </c>
      <c r="AB55" s="198">
        <v>37104.875</v>
      </c>
      <c r="AC55" s="198">
        <v>37134.875</v>
      </c>
    </row>
    <row r="56" spans="1:29" x14ac:dyDescent="0.2">
      <c r="A56" s="44" t="str">
        <f t="shared" si="1"/>
        <v>US Natural Gas Financial</v>
      </c>
      <c r="B56" s="44" t="str">
        <f t="shared" si="2"/>
        <v>US</v>
      </c>
      <c r="C56" s="44" t="str">
        <f t="shared" si="3"/>
        <v>Natural Gas</v>
      </c>
      <c r="D56" s="44" t="str">
        <f t="shared" si="4"/>
        <v>Financial</v>
      </c>
      <c r="E56" s="44">
        <f>IF(VLOOKUP(S56,'DD-Lookup'!$J$6:$L$50,3,FALSE)="Monthly",(YEAR(AC56)-YEAR(AB56))*12+MONTH(AC56)-MONTH(AB56)+1,(AC56-AB56+1))</f>
        <v>30</v>
      </c>
      <c r="F56" s="213">
        <f t="shared" si="5"/>
        <v>450000</v>
      </c>
      <c r="G56" s="202">
        <v>1329850</v>
      </c>
      <c r="H56" s="198">
        <v>37044.698321759257</v>
      </c>
      <c r="I56" t="s">
        <v>2219</v>
      </c>
      <c r="M56" t="s">
        <v>3505</v>
      </c>
      <c r="N56" t="s">
        <v>2383</v>
      </c>
      <c r="O56" t="s">
        <v>3101</v>
      </c>
      <c r="Q56" s="199">
        <v>15000</v>
      </c>
      <c r="S56" t="s">
        <v>3506</v>
      </c>
      <c r="T56" t="s">
        <v>3759</v>
      </c>
      <c r="U56" s="201">
        <v>4.1074999999999999</v>
      </c>
      <c r="V56" t="s">
        <v>1438</v>
      </c>
      <c r="W56" t="s">
        <v>2810</v>
      </c>
      <c r="X56" t="s">
        <v>2384</v>
      </c>
      <c r="Y56" t="s">
        <v>3777</v>
      </c>
      <c r="Z56" t="s">
        <v>2952</v>
      </c>
      <c r="AA56" t="s">
        <v>1450</v>
      </c>
      <c r="AB56" s="198">
        <v>37135.875</v>
      </c>
      <c r="AC56" s="198">
        <v>37164.875</v>
      </c>
    </row>
    <row r="57" spans="1:29" x14ac:dyDescent="0.2">
      <c r="A57" s="44" t="str">
        <f t="shared" si="1"/>
        <v>US Crude Financial</v>
      </c>
      <c r="B57" s="44" t="str">
        <f t="shared" si="2"/>
        <v>US</v>
      </c>
      <c r="C57" s="44" t="str">
        <f t="shared" si="3"/>
        <v>Crude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50000</v>
      </c>
      <c r="G57" s="202">
        <v>1329853</v>
      </c>
      <c r="H57" s="198">
        <v>37044.712106481478</v>
      </c>
      <c r="I57" t="s">
        <v>1087</v>
      </c>
      <c r="M57" t="s">
        <v>3619</v>
      </c>
      <c r="N57" t="s">
        <v>1088</v>
      </c>
      <c r="O57" t="s">
        <v>3528</v>
      </c>
      <c r="Q57" s="199">
        <v>50000</v>
      </c>
      <c r="S57" t="s">
        <v>3512</v>
      </c>
      <c r="T57" t="s">
        <v>3759</v>
      </c>
      <c r="U57" s="201">
        <v>28.38</v>
      </c>
      <c r="V57" t="s">
        <v>2634</v>
      </c>
      <c r="W57" t="s">
        <v>1090</v>
      </c>
      <c r="X57" t="s">
        <v>1091</v>
      </c>
      <c r="Y57" t="s">
        <v>2729</v>
      </c>
      <c r="Z57" t="s">
        <v>2952</v>
      </c>
      <c r="AA57">
        <v>112625</v>
      </c>
      <c r="AB57" s="198">
        <v>37073</v>
      </c>
      <c r="AC57" s="198">
        <v>37103</v>
      </c>
    </row>
    <row r="58" spans="1:29" x14ac:dyDescent="0.2">
      <c r="A58" s="44" t="str">
        <f t="shared" si="1"/>
        <v>US Natural Gas Financial</v>
      </c>
      <c r="B58" s="44" t="str">
        <f t="shared" si="2"/>
        <v>US</v>
      </c>
      <c r="C58" s="44" t="str">
        <f t="shared" si="3"/>
        <v>Natural Gas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31</v>
      </c>
      <c r="F58" s="213">
        <f t="shared" si="5"/>
        <v>155000</v>
      </c>
      <c r="G58" s="202">
        <v>1329854</v>
      </c>
      <c r="H58" s="198">
        <v>37044.900127314817</v>
      </c>
      <c r="I58" t="s">
        <v>3669</v>
      </c>
      <c r="M58" t="s">
        <v>3505</v>
      </c>
      <c r="N58" t="s">
        <v>2383</v>
      </c>
      <c r="O58" t="s">
        <v>2604</v>
      </c>
      <c r="P58" s="199">
        <v>5000</v>
      </c>
      <c r="S58" t="s">
        <v>3506</v>
      </c>
      <c r="T58" t="s">
        <v>3759</v>
      </c>
      <c r="U58" s="201">
        <v>3.9849999999999999</v>
      </c>
      <c r="V58" t="s">
        <v>3003</v>
      </c>
      <c r="W58" t="s">
        <v>2810</v>
      </c>
      <c r="X58" t="s">
        <v>2384</v>
      </c>
      <c r="Y58" t="s">
        <v>3777</v>
      </c>
      <c r="Z58" t="s">
        <v>2952</v>
      </c>
      <c r="AA58" t="s">
        <v>1451</v>
      </c>
      <c r="AB58" s="198">
        <v>37073.875</v>
      </c>
      <c r="AC58" s="198">
        <v>37103.875</v>
      </c>
    </row>
    <row r="59" spans="1:29" x14ac:dyDescent="0.2">
      <c r="A59" s="44" t="str">
        <f t="shared" si="1"/>
        <v>US Natural Gas Financial</v>
      </c>
      <c r="B59" s="44" t="str">
        <f t="shared" si="2"/>
        <v>US</v>
      </c>
      <c r="C59" s="44" t="str">
        <f t="shared" si="3"/>
        <v>Natural Gas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31</v>
      </c>
      <c r="F59" s="213">
        <f t="shared" si="5"/>
        <v>155000</v>
      </c>
      <c r="G59" s="202">
        <v>1329855</v>
      </c>
      <c r="H59" s="198">
        <v>37044.90697916667</v>
      </c>
      <c r="I59" t="s">
        <v>1087</v>
      </c>
      <c r="M59" t="s">
        <v>3505</v>
      </c>
      <c r="N59" t="s">
        <v>2383</v>
      </c>
      <c r="O59" t="s">
        <v>2604</v>
      </c>
      <c r="P59" s="199">
        <v>5000</v>
      </c>
      <c r="S59" t="s">
        <v>3506</v>
      </c>
      <c r="T59" t="s">
        <v>3759</v>
      </c>
      <c r="U59" s="201">
        <v>3.9849999999999999</v>
      </c>
      <c r="V59" t="s">
        <v>2440</v>
      </c>
      <c r="W59" t="s">
        <v>2810</v>
      </c>
      <c r="X59" t="s">
        <v>2384</v>
      </c>
      <c r="Y59" t="s">
        <v>3777</v>
      </c>
      <c r="Z59" t="s">
        <v>2952</v>
      </c>
      <c r="AA59" t="s">
        <v>1452</v>
      </c>
      <c r="AB59" s="198">
        <v>37073.875</v>
      </c>
      <c r="AC59" s="198">
        <v>37103.875</v>
      </c>
    </row>
    <row r="60" spans="1:29" x14ac:dyDescent="0.2">
      <c r="A60" s="44" t="str">
        <f t="shared" si="1"/>
        <v>US Crude Financial</v>
      </c>
      <c r="B60" s="44" t="str">
        <f t="shared" si="2"/>
        <v>US</v>
      </c>
      <c r="C60" s="44" t="str">
        <f t="shared" si="3"/>
        <v>Crude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1</v>
      </c>
      <c r="F60" s="213">
        <f t="shared" si="5"/>
        <v>10000</v>
      </c>
      <c r="G60" s="202">
        <v>1329856</v>
      </c>
      <c r="H60" s="198">
        <v>37044.938321759262</v>
      </c>
      <c r="I60" t="s">
        <v>3503</v>
      </c>
      <c r="M60" t="s">
        <v>3619</v>
      </c>
      <c r="N60" t="s">
        <v>1088</v>
      </c>
      <c r="O60" t="s">
        <v>3528</v>
      </c>
      <c r="P60" s="199">
        <v>10000</v>
      </c>
      <c r="S60" t="s">
        <v>3512</v>
      </c>
      <c r="T60" t="s">
        <v>3759</v>
      </c>
      <c r="U60" s="201">
        <v>28.36</v>
      </c>
      <c r="V60" t="s">
        <v>2743</v>
      </c>
      <c r="W60" t="s">
        <v>1090</v>
      </c>
      <c r="X60" t="s">
        <v>1091</v>
      </c>
      <c r="Y60" t="s">
        <v>2729</v>
      </c>
      <c r="Z60" t="s">
        <v>2952</v>
      </c>
      <c r="AA60">
        <v>112624</v>
      </c>
      <c r="AB60" s="198">
        <v>37073</v>
      </c>
      <c r="AC60" s="198">
        <v>37103</v>
      </c>
    </row>
    <row r="61" spans="1:29" x14ac:dyDescent="0.2">
      <c r="A61" s="44" t="str">
        <f t="shared" si="1"/>
        <v>US Crude Financial</v>
      </c>
      <c r="B61" s="44" t="str">
        <f t="shared" si="2"/>
        <v>US</v>
      </c>
      <c r="C61" s="44" t="str">
        <f t="shared" si="3"/>
        <v>Crude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40000</v>
      </c>
      <c r="G61" s="202">
        <v>1329857</v>
      </c>
      <c r="H61" s="198">
        <v>37044.94253472222</v>
      </c>
      <c r="I61" t="s">
        <v>3503</v>
      </c>
      <c r="M61" t="s">
        <v>3619</v>
      </c>
      <c r="N61" t="s">
        <v>1088</v>
      </c>
      <c r="O61" t="s">
        <v>3528</v>
      </c>
      <c r="P61" s="199">
        <v>40000</v>
      </c>
      <c r="S61" t="s">
        <v>3512</v>
      </c>
      <c r="T61" t="s">
        <v>3759</v>
      </c>
      <c r="U61" s="201">
        <v>28.36</v>
      </c>
      <c r="V61" t="s">
        <v>2743</v>
      </c>
      <c r="W61" t="s">
        <v>1090</v>
      </c>
      <c r="X61" t="s">
        <v>1091</v>
      </c>
      <c r="Y61" t="s">
        <v>2729</v>
      </c>
      <c r="Z61" t="s">
        <v>2952</v>
      </c>
      <c r="AA61">
        <v>112605</v>
      </c>
      <c r="AB61" s="198">
        <v>37073</v>
      </c>
      <c r="AC61" s="198">
        <v>37103</v>
      </c>
    </row>
    <row r="62" spans="1:29" x14ac:dyDescent="0.2">
      <c r="A62" s="44" t="str">
        <f t="shared" si="1"/>
        <v>US Crude Financial</v>
      </c>
      <c r="B62" s="44" t="str">
        <f t="shared" si="2"/>
        <v>US</v>
      </c>
      <c r="C62" s="44" t="str">
        <f t="shared" si="3"/>
        <v>Crude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3">
        <f t="shared" si="5"/>
        <v>50000</v>
      </c>
      <c r="G62" s="202">
        <v>1329858</v>
      </c>
      <c r="H62" s="198">
        <v>37044.942766203705</v>
      </c>
      <c r="I62" t="s">
        <v>3503</v>
      </c>
      <c r="M62" t="s">
        <v>3619</v>
      </c>
      <c r="N62" t="s">
        <v>1088</v>
      </c>
      <c r="O62" t="s">
        <v>3528</v>
      </c>
      <c r="Q62" s="199">
        <v>50000</v>
      </c>
      <c r="S62" t="s">
        <v>3512</v>
      </c>
      <c r="T62" t="s">
        <v>3759</v>
      </c>
      <c r="U62" s="201">
        <v>28.38</v>
      </c>
      <c r="V62" t="s">
        <v>2743</v>
      </c>
      <c r="W62" t="s">
        <v>1090</v>
      </c>
      <c r="X62" t="s">
        <v>1091</v>
      </c>
      <c r="Y62" t="s">
        <v>2729</v>
      </c>
      <c r="Z62" t="s">
        <v>2952</v>
      </c>
      <c r="AA62">
        <v>112623</v>
      </c>
      <c r="AB62" s="198">
        <v>37073</v>
      </c>
      <c r="AC62" s="198">
        <v>37103</v>
      </c>
    </row>
    <row r="63" spans="1:29" x14ac:dyDescent="0.2">
      <c r="A63" s="44" t="str">
        <f t="shared" si="1"/>
        <v>US Natural Gas Financial</v>
      </c>
      <c r="B63" s="44" t="str">
        <f t="shared" si="2"/>
        <v>US</v>
      </c>
      <c r="C63" s="44" t="str">
        <f t="shared" si="3"/>
        <v>Natural Gas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31</v>
      </c>
      <c r="F63" s="213">
        <f t="shared" si="5"/>
        <v>155000</v>
      </c>
      <c r="G63" s="202">
        <v>1329871</v>
      </c>
      <c r="H63" s="198">
        <v>37045.350474537037</v>
      </c>
      <c r="I63" t="s">
        <v>3669</v>
      </c>
      <c r="M63" t="s">
        <v>3505</v>
      </c>
      <c r="N63" t="s">
        <v>2383</v>
      </c>
      <c r="O63" t="s">
        <v>2604</v>
      </c>
      <c r="P63" s="199">
        <v>5000</v>
      </c>
      <c r="S63" t="s">
        <v>3506</v>
      </c>
      <c r="T63" t="s">
        <v>3759</v>
      </c>
      <c r="U63" s="201">
        <v>4</v>
      </c>
      <c r="V63" t="s">
        <v>3232</v>
      </c>
      <c r="W63" t="s">
        <v>2810</v>
      </c>
      <c r="X63" t="s">
        <v>2384</v>
      </c>
      <c r="Y63" t="s">
        <v>3777</v>
      </c>
      <c r="Z63" t="s">
        <v>2952</v>
      </c>
      <c r="AA63" t="s">
        <v>1453</v>
      </c>
      <c r="AB63" s="198">
        <v>37073.875</v>
      </c>
      <c r="AC63" s="198">
        <v>37103.875</v>
      </c>
    </row>
    <row r="64" spans="1:29" x14ac:dyDescent="0.2">
      <c r="A64" s="44" t="str">
        <f t="shared" si="1"/>
        <v>US Natural Gas Financial</v>
      </c>
      <c r="B64" s="44" t="str">
        <f t="shared" si="2"/>
        <v>US</v>
      </c>
      <c r="C64" s="44" t="str">
        <f t="shared" si="3"/>
        <v>Natural Gas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31</v>
      </c>
      <c r="F64" s="213">
        <f t="shared" si="5"/>
        <v>155000</v>
      </c>
      <c r="G64" s="202">
        <v>1329872</v>
      </c>
      <c r="H64" s="198">
        <v>37045.359502314815</v>
      </c>
      <c r="I64" t="s">
        <v>3731</v>
      </c>
      <c r="M64" t="s">
        <v>3505</v>
      </c>
      <c r="N64" t="s">
        <v>2383</v>
      </c>
      <c r="O64" t="s">
        <v>2604</v>
      </c>
      <c r="P64" s="199">
        <v>5000</v>
      </c>
      <c r="S64" t="s">
        <v>3506</v>
      </c>
      <c r="T64" t="s">
        <v>3759</v>
      </c>
      <c r="U64" s="201">
        <v>4</v>
      </c>
      <c r="V64" t="s">
        <v>1454</v>
      </c>
      <c r="W64" t="s">
        <v>2810</v>
      </c>
      <c r="X64" t="s">
        <v>2384</v>
      </c>
      <c r="Y64" t="s">
        <v>3777</v>
      </c>
      <c r="Z64" t="s">
        <v>2952</v>
      </c>
      <c r="AA64" t="s">
        <v>1455</v>
      </c>
      <c r="AB64" s="198">
        <v>37073.875</v>
      </c>
      <c r="AC64" s="198">
        <v>37103.875</v>
      </c>
    </row>
    <row r="65" spans="1:29" x14ac:dyDescent="0.2">
      <c r="A65" s="44" t="str">
        <f t="shared" si="1"/>
        <v>US Natural Gas Financial</v>
      </c>
      <c r="B65" s="44" t="str">
        <f t="shared" si="2"/>
        <v>US</v>
      </c>
      <c r="C65" s="44" t="str">
        <f t="shared" si="3"/>
        <v>Natural Gas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31</v>
      </c>
      <c r="F65" s="213">
        <f t="shared" si="5"/>
        <v>77500</v>
      </c>
      <c r="G65" s="202">
        <v>1329878</v>
      </c>
      <c r="H65" s="198">
        <v>37045.370648148149</v>
      </c>
      <c r="I65" t="s">
        <v>2387</v>
      </c>
      <c r="M65" t="s">
        <v>3505</v>
      </c>
      <c r="N65" t="s">
        <v>2383</v>
      </c>
      <c r="O65" t="s">
        <v>2604</v>
      </c>
      <c r="P65" s="199">
        <v>2500</v>
      </c>
      <c r="S65" t="s">
        <v>3506</v>
      </c>
      <c r="T65" t="s">
        <v>3759</v>
      </c>
      <c r="U65" s="201">
        <v>4.0199999999999996</v>
      </c>
      <c r="V65" t="s">
        <v>3178</v>
      </c>
      <c r="W65" t="s">
        <v>2810</v>
      </c>
      <c r="X65" t="s">
        <v>2384</v>
      </c>
      <c r="Y65" t="s">
        <v>3777</v>
      </c>
      <c r="Z65" t="s">
        <v>2952</v>
      </c>
      <c r="AA65" t="s">
        <v>1456</v>
      </c>
      <c r="AB65" s="198">
        <v>37073.875</v>
      </c>
      <c r="AC65" s="198">
        <v>37103.875</v>
      </c>
    </row>
    <row r="66" spans="1:29" x14ac:dyDescent="0.2">
      <c r="A66" s="44" t="str">
        <f t="shared" si="1"/>
        <v>US Natural Gas Financial</v>
      </c>
      <c r="B66" s="44" t="str">
        <f t="shared" si="2"/>
        <v>US</v>
      </c>
      <c r="C66" s="44" t="str">
        <f t="shared" si="3"/>
        <v>Natural Gas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31</v>
      </c>
      <c r="F66" s="213">
        <f t="shared" si="5"/>
        <v>387500</v>
      </c>
      <c r="G66" s="202">
        <v>1329879</v>
      </c>
      <c r="H66" s="198">
        <v>37045.387627314813</v>
      </c>
      <c r="I66" t="s">
        <v>1087</v>
      </c>
      <c r="M66" t="s">
        <v>3505</v>
      </c>
      <c r="N66" t="s">
        <v>2383</v>
      </c>
      <c r="O66" t="s">
        <v>2604</v>
      </c>
      <c r="P66" s="199">
        <v>12500</v>
      </c>
      <c r="S66" t="s">
        <v>3506</v>
      </c>
      <c r="T66" t="s">
        <v>3759</v>
      </c>
      <c r="U66" s="201">
        <v>4.0199999999999996</v>
      </c>
      <c r="V66" t="s">
        <v>3683</v>
      </c>
      <c r="W66" t="s">
        <v>2810</v>
      </c>
      <c r="X66" t="s">
        <v>2384</v>
      </c>
      <c r="Y66" t="s">
        <v>3777</v>
      </c>
      <c r="Z66" t="s">
        <v>2952</v>
      </c>
      <c r="AA66" t="s">
        <v>1457</v>
      </c>
      <c r="AB66" s="198">
        <v>37073.875</v>
      </c>
      <c r="AC66" s="198">
        <v>37103.875</v>
      </c>
    </row>
    <row r="67" spans="1:29" x14ac:dyDescent="0.2">
      <c r="A67" s="44" t="str">
        <f t="shared" si="1"/>
        <v>US Natural Gas Financial</v>
      </c>
      <c r="B67" s="44" t="str">
        <f t="shared" si="2"/>
        <v>US</v>
      </c>
      <c r="C67" s="44" t="str">
        <f t="shared" si="3"/>
        <v>Natural Gas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31</v>
      </c>
      <c r="F67" s="213">
        <f t="shared" si="5"/>
        <v>465000</v>
      </c>
      <c r="G67" s="202">
        <v>1329880</v>
      </c>
      <c r="H67" s="198">
        <v>37045.388356481482</v>
      </c>
      <c r="I67" t="s">
        <v>1087</v>
      </c>
      <c r="M67" t="s">
        <v>3505</v>
      </c>
      <c r="N67" t="s">
        <v>2383</v>
      </c>
      <c r="O67" t="s">
        <v>2604</v>
      </c>
      <c r="P67" s="199">
        <v>15000</v>
      </c>
      <c r="S67" t="s">
        <v>3506</v>
      </c>
      <c r="T67" t="s">
        <v>3759</v>
      </c>
      <c r="U67" s="201">
        <v>4.0149999999999997</v>
      </c>
      <c r="V67" t="s">
        <v>3683</v>
      </c>
      <c r="W67" t="s">
        <v>2810</v>
      </c>
      <c r="X67" t="s">
        <v>2384</v>
      </c>
      <c r="Y67" t="s">
        <v>3777</v>
      </c>
      <c r="Z67" t="s">
        <v>2952</v>
      </c>
      <c r="AA67" t="s">
        <v>1458</v>
      </c>
      <c r="AB67" s="198">
        <v>37073.875</v>
      </c>
      <c r="AC67" s="198">
        <v>37103.875</v>
      </c>
    </row>
    <row r="68" spans="1:29" x14ac:dyDescent="0.2">
      <c r="A68" s="44" t="str">
        <f t="shared" si="1"/>
        <v>US Natural Gas Financial</v>
      </c>
      <c r="B68" s="44" t="str">
        <f t="shared" si="2"/>
        <v>US</v>
      </c>
      <c r="C68" s="44" t="str">
        <f t="shared" si="3"/>
        <v>Natural Gas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31</v>
      </c>
      <c r="F68" s="213">
        <f t="shared" si="5"/>
        <v>387500</v>
      </c>
      <c r="G68" s="202">
        <v>1329881</v>
      </c>
      <c r="H68" s="198">
        <v>37045.388680555552</v>
      </c>
      <c r="I68" t="s">
        <v>1087</v>
      </c>
      <c r="M68" t="s">
        <v>3505</v>
      </c>
      <c r="N68" t="s">
        <v>2383</v>
      </c>
      <c r="O68" t="s">
        <v>2604</v>
      </c>
      <c r="P68" s="199">
        <v>12500</v>
      </c>
      <c r="S68" t="s">
        <v>3506</v>
      </c>
      <c r="T68" t="s">
        <v>3759</v>
      </c>
      <c r="U68" s="201">
        <v>4.01</v>
      </c>
      <c r="V68" t="s">
        <v>3683</v>
      </c>
      <c r="W68" t="s">
        <v>2810</v>
      </c>
      <c r="X68" t="s">
        <v>2384</v>
      </c>
      <c r="Y68" t="s">
        <v>3777</v>
      </c>
      <c r="Z68" t="s">
        <v>2952</v>
      </c>
      <c r="AA68" t="s">
        <v>1459</v>
      </c>
      <c r="AB68" s="198">
        <v>37073.875</v>
      </c>
      <c r="AC68" s="198">
        <v>37103.875</v>
      </c>
    </row>
    <row r="69" spans="1:29" x14ac:dyDescent="0.2">
      <c r="A69" s="44" t="str">
        <f t="shared" si="1"/>
        <v>US Natural Gas Financial</v>
      </c>
      <c r="B69" s="44" t="str">
        <f t="shared" si="2"/>
        <v>US</v>
      </c>
      <c r="C69" s="44" t="str">
        <f t="shared" si="3"/>
        <v>Natural Gas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31</v>
      </c>
      <c r="F69" s="213">
        <f t="shared" si="5"/>
        <v>77500</v>
      </c>
      <c r="G69" s="202">
        <v>1329882</v>
      </c>
      <c r="H69" s="198">
        <v>37045.392951388887</v>
      </c>
      <c r="I69" t="s">
        <v>2635</v>
      </c>
      <c r="M69" t="s">
        <v>3505</v>
      </c>
      <c r="N69" t="s">
        <v>2383</v>
      </c>
      <c r="O69" t="s">
        <v>2604</v>
      </c>
      <c r="P69" s="199">
        <v>2500</v>
      </c>
      <c r="S69" t="s">
        <v>3506</v>
      </c>
      <c r="T69" t="s">
        <v>3759</v>
      </c>
      <c r="U69" s="201">
        <v>4.01</v>
      </c>
      <c r="V69" t="s">
        <v>1460</v>
      </c>
      <c r="W69" t="s">
        <v>2810</v>
      </c>
      <c r="X69" t="s">
        <v>2384</v>
      </c>
      <c r="Y69" t="s">
        <v>3777</v>
      </c>
      <c r="Z69" t="s">
        <v>2952</v>
      </c>
      <c r="AA69" t="s">
        <v>1461</v>
      </c>
      <c r="AB69" s="198">
        <v>37073.875</v>
      </c>
      <c r="AC69" s="198">
        <v>37103.875</v>
      </c>
    </row>
    <row r="70" spans="1:29" x14ac:dyDescent="0.2">
      <c r="A70" s="44" t="str">
        <f t="shared" si="1"/>
        <v>US Natural Gas Financial</v>
      </c>
      <c r="B70" s="44" t="str">
        <f t="shared" si="2"/>
        <v>US</v>
      </c>
      <c r="C70" s="44" t="str">
        <f t="shared" si="3"/>
        <v>Natural Gas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31</v>
      </c>
      <c r="F70" s="213">
        <f t="shared" si="5"/>
        <v>155000</v>
      </c>
      <c r="G70" s="202">
        <v>1329883</v>
      </c>
      <c r="H70" s="198">
        <v>37045.393611111111</v>
      </c>
      <c r="I70" t="s">
        <v>2635</v>
      </c>
      <c r="M70" t="s">
        <v>3505</v>
      </c>
      <c r="N70" t="s">
        <v>2383</v>
      </c>
      <c r="O70" t="s">
        <v>2604</v>
      </c>
      <c r="P70" s="199">
        <v>5000</v>
      </c>
      <c r="S70" t="s">
        <v>3506</v>
      </c>
      <c r="T70" t="s">
        <v>3759</v>
      </c>
      <c r="U70" s="201">
        <v>4.0049999999999999</v>
      </c>
      <c r="V70" t="s">
        <v>1460</v>
      </c>
      <c r="W70" t="s">
        <v>2810</v>
      </c>
      <c r="X70" t="s">
        <v>2384</v>
      </c>
      <c r="Y70" t="s">
        <v>3777</v>
      </c>
      <c r="Z70" t="s">
        <v>2952</v>
      </c>
      <c r="AA70" t="s">
        <v>1462</v>
      </c>
      <c r="AB70" s="198">
        <v>37073.875</v>
      </c>
      <c r="AC70" s="198">
        <v>37103.875</v>
      </c>
    </row>
    <row r="71" spans="1:29" x14ac:dyDescent="0.2">
      <c r="A71" s="44" t="str">
        <f t="shared" si="1"/>
        <v>US Natural Gas Financial</v>
      </c>
      <c r="B71" s="44" t="str">
        <f t="shared" si="2"/>
        <v>US</v>
      </c>
      <c r="C71" s="44" t="str">
        <f t="shared" si="3"/>
        <v>Natural Gas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31</v>
      </c>
      <c r="F71" s="213">
        <f t="shared" si="5"/>
        <v>465000</v>
      </c>
      <c r="G71" s="202">
        <v>1329887</v>
      </c>
      <c r="H71" s="198">
        <v>37045.429467592592</v>
      </c>
      <c r="I71" t="s">
        <v>2660</v>
      </c>
      <c r="M71" t="s">
        <v>3505</v>
      </c>
      <c r="N71" t="s">
        <v>2383</v>
      </c>
      <c r="O71" t="s">
        <v>2604</v>
      </c>
      <c r="Q71" s="199">
        <v>15000</v>
      </c>
      <c r="S71" t="s">
        <v>3506</v>
      </c>
      <c r="T71" t="s">
        <v>3759</v>
      </c>
      <c r="U71" s="201">
        <v>4.0199999999999996</v>
      </c>
      <c r="V71" t="s">
        <v>3029</v>
      </c>
      <c r="W71" t="s">
        <v>2810</v>
      </c>
      <c r="X71" t="s">
        <v>2384</v>
      </c>
      <c r="Y71" t="s">
        <v>3777</v>
      </c>
      <c r="Z71" t="s">
        <v>2952</v>
      </c>
      <c r="AA71" t="s">
        <v>1463</v>
      </c>
      <c r="AB71" s="198">
        <v>37073.875</v>
      </c>
      <c r="AC71" s="198">
        <v>37103.875</v>
      </c>
    </row>
    <row r="72" spans="1:29" x14ac:dyDescent="0.2">
      <c r="A72" s="44" t="str">
        <f t="shared" si="1"/>
        <v>US Natural Gas Financial</v>
      </c>
      <c r="B72" s="44" t="str">
        <f t="shared" si="2"/>
        <v>US</v>
      </c>
      <c r="C72" s="44" t="str">
        <f t="shared" si="3"/>
        <v>Natural Gas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31</v>
      </c>
      <c r="F72" s="213">
        <f t="shared" si="5"/>
        <v>155000</v>
      </c>
      <c r="G72" s="202">
        <v>1329888</v>
      </c>
      <c r="H72" s="198">
        <v>37045.433969907404</v>
      </c>
      <c r="I72" t="s">
        <v>3731</v>
      </c>
      <c r="M72" t="s">
        <v>3505</v>
      </c>
      <c r="N72" t="s">
        <v>2383</v>
      </c>
      <c r="O72" t="s">
        <v>2604</v>
      </c>
      <c r="Q72" s="199">
        <v>5000</v>
      </c>
      <c r="S72" t="s">
        <v>3506</v>
      </c>
      <c r="T72" t="s">
        <v>3759</v>
      </c>
      <c r="U72" s="201">
        <v>4.0250000000000004</v>
      </c>
      <c r="V72" t="s">
        <v>1454</v>
      </c>
      <c r="W72" t="s">
        <v>2810</v>
      </c>
      <c r="X72" t="s">
        <v>2384</v>
      </c>
      <c r="Y72" t="s">
        <v>3777</v>
      </c>
      <c r="Z72" t="s">
        <v>2952</v>
      </c>
      <c r="AA72" t="s">
        <v>1464</v>
      </c>
      <c r="AB72" s="198">
        <v>37073.875</v>
      </c>
      <c r="AC72" s="198">
        <v>37103.875</v>
      </c>
    </row>
    <row r="73" spans="1:29" x14ac:dyDescent="0.2">
      <c r="A73" s="44" t="str">
        <f t="shared" si="1"/>
        <v>US Natural Gas Financial</v>
      </c>
      <c r="B73" s="44" t="str">
        <f t="shared" si="2"/>
        <v>US</v>
      </c>
      <c r="C73" s="44" t="str">
        <f t="shared" si="3"/>
        <v>Natural Gas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31</v>
      </c>
      <c r="F73" s="213">
        <f t="shared" si="5"/>
        <v>310000</v>
      </c>
      <c r="G73" s="202">
        <v>1329890</v>
      </c>
      <c r="H73" s="198">
        <v>37045.442337962966</v>
      </c>
      <c r="I73" t="s">
        <v>2519</v>
      </c>
      <c r="M73" t="s">
        <v>3505</v>
      </c>
      <c r="N73" t="s">
        <v>2383</v>
      </c>
      <c r="O73" t="s">
        <v>2604</v>
      </c>
      <c r="Q73" s="199">
        <v>10000</v>
      </c>
      <c r="S73" t="s">
        <v>3506</v>
      </c>
      <c r="T73" t="s">
        <v>3759</v>
      </c>
      <c r="U73" s="201">
        <v>4.0250000000000004</v>
      </c>
      <c r="V73" t="s">
        <v>2439</v>
      </c>
      <c r="W73" t="s">
        <v>2810</v>
      </c>
      <c r="X73" t="s">
        <v>2384</v>
      </c>
      <c r="Y73" t="s">
        <v>3777</v>
      </c>
      <c r="Z73" t="s">
        <v>2952</v>
      </c>
      <c r="AA73" t="s">
        <v>1465</v>
      </c>
      <c r="AB73" s="198">
        <v>37073.875</v>
      </c>
      <c r="AC73" s="198">
        <v>37103.875</v>
      </c>
    </row>
    <row r="74" spans="1:29" x14ac:dyDescent="0.2">
      <c r="A74" s="44" t="str">
        <f t="shared" si="1"/>
        <v>US Natural Gas Financial</v>
      </c>
      <c r="B74" s="44" t="str">
        <f t="shared" si="2"/>
        <v>US</v>
      </c>
      <c r="C74" s="44" t="str">
        <f t="shared" si="3"/>
        <v>Natural Gas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31</v>
      </c>
      <c r="F74" s="213">
        <f t="shared" si="5"/>
        <v>155000</v>
      </c>
      <c r="G74" s="202">
        <v>1329891</v>
      </c>
      <c r="H74" s="198">
        <v>37045.445844907408</v>
      </c>
      <c r="I74" t="s">
        <v>2660</v>
      </c>
      <c r="M74" t="s">
        <v>3505</v>
      </c>
      <c r="N74" t="s">
        <v>2383</v>
      </c>
      <c r="O74" t="s">
        <v>2604</v>
      </c>
      <c r="Q74" s="199">
        <v>5000</v>
      </c>
      <c r="S74" t="s">
        <v>3506</v>
      </c>
      <c r="T74" t="s">
        <v>3759</v>
      </c>
      <c r="U74" s="201">
        <v>4.03</v>
      </c>
      <c r="V74" t="s">
        <v>3029</v>
      </c>
      <c r="W74" t="s">
        <v>2810</v>
      </c>
      <c r="X74" t="s">
        <v>2384</v>
      </c>
      <c r="Y74" t="s">
        <v>3777</v>
      </c>
      <c r="Z74" t="s">
        <v>2952</v>
      </c>
      <c r="AA74" t="s">
        <v>1466</v>
      </c>
      <c r="AB74" s="198">
        <v>37073.875</v>
      </c>
      <c r="AC74" s="198">
        <v>37103.875</v>
      </c>
    </row>
    <row r="75" spans="1:29" x14ac:dyDescent="0.2">
      <c r="A75" s="44" t="str">
        <f t="shared" ref="A75:A138" si="6">B75&amp;" "&amp;C75&amp;" "&amp;D75</f>
        <v>US Natural Gas Financial</v>
      </c>
      <c r="B75" s="44" t="str">
        <f t="shared" ref="B75:B138" si="7">IF((LEFT(N75,2)="US"),"US","")</f>
        <v>US</v>
      </c>
      <c r="C75" s="44" t="str">
        <f t="shared" ref="C75:C138" si="8">M75</f>
        <v>Natural Gas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31</v>
      </c>
      <c r="F75" s="213">
        <f t="shared" ref="F75:F138" si="10">E75*SUM(P75:Q75)</f>
        <v>310000</v>
      </c>
      <c r="G75" s="202">
        <v>1329893</v>
      </c>
      <c r="H75" s="198">
        <v>37045.483090277776</v>
      </c>
      <c r="I75" t="s">
        <v>1087</v>
      </c>
      <c r="M75" t="s">
        <v>3505</v>
      </c>
      <c r="N75" t="s">
        <v>2383</v>
      </c>
      <c r="O75" t="s">
        <v>2604</v>
      </c>
      <c r="P75" s="199">
        <v>10000</v>
      </c>
      <c r="S75" t="s">
        <v>3506</v>
      </c>
      <c r="T75" t="s">
        <v>3759</v>
      </c>
      <c r="U75" s="201">
        <v>4.0199999999999996</v>
      </c>
      <c r="V75" t="s">
        <v>3683</v>
      </c>
      <c r="W75" t="s">
        <v>2810</v>
      </c>
      <c r="X75" t="s">
        <v>2384</v>
      </c>
      <c r="Y75" t="s">
        <v>3777</v>
      </c>
      <c r="Z75" t="s">
        <v>2952</v>
      </c>
      <c r="AA75" t="s">
        <v>1467</v>
      </c>
      <c r="AB75" s="198">
        <v>37073.875</v>
      </c>
      <c r="AC75" s="198">
        <v>37103.875</v>
      </c>
    </row>
    <row r="76" spans="1:29" x14ac:dyDescent="0.2">
      <c r="A76" s="44" t="str">
        <f t="shared" si="6"/>
        <v>US Natural Gas Financial</v>
      </c>
      <c r="B76" s="44" t="str">
        <f t="shared" si="7"/>
        <v>US</v>
      </c>
      <c r="C76" s="44" t="str">
        <f t="shared" si="8"/>
        <v>Natural Gas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31</v>
      </c>
      <c r="F76" s="213">
        <f t="shared" si="10"/>
        <v>155000</v>
      </c>
      <c r="G76" s="202">
        <v>1329895</v>
      </c>
      <c r="H76" s="198">
        <v>37045.487766203703</v>
      </c>
      <c r="I76" t="s">
        <v>1087</v>
      </c>
      <c r="M76" t="s">
        <v>3505</v>
      </c>
      <c r="N76" t="s">
        <v>2383</v>
      </c>
      <c r="O76" t="s">
        <v>2604</v>
      </c>
      <c r="P76" s="199">
        <v>5000</v>
      </c>
      <c r="S76" t="s">
        <v>3506</v>
      </c>
      <c r="T76" t="s">
        <v>3759</v>
      </c>
      <c r="U76" s="201">
        <v>4.0250000000000004</v>
      </c>
      <c r="V76" t="s">
        <v>3683</v>
      </c>
      <c r="W76" t="s">
        <v>2810</v>
      </c>
      <c r="X76" t="s">
        <v>2384</v>
      </c>
      <c r="Y76" t="s">
        <v>3777</v>
      </c>
      <c r="Z76" t="s">
        <v>2952</v>
      </c>
      <c r="AA76" t="s">
        <v>1468</v>
      </c>
      <c r="AB76" s="198">
        <v>37073.875</v>
      </c>
      <c r="AC76" s="198">
        <v>37103.875</v>
      </c>
    </row>
    <row r="77" spans="1:29" x14ac:dyDescent="0.2">
      <c r="A77" s="44" t="str">
        <f t="shared" si="6"/>
        <v>US Natural Gas Financial</v>
      </c>
      <c r="B77" s="44" t="str">
        <f t="shared" si="7"/>
        <v>US</v>
      </c>
      <c r="C77" s="44" t="str">
        <f t="shared" si="8"/>
        <v>Natural Gas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31</v>
      </c>
      <c r="F77" s="213">
        <f t="shared" si="10"/>
        <v>465000</v>
      </c>
      <c r="G77" s="202">
        <v>1329896</v>
      </c>
      <c r="H77" s="198">
        <v>37045.488287037035</v>
      </c>
      <c r="I77" t="s">
        <v>1087</v>
      </c>
      <c r="M77" t="s">
        <v>3505</v>
      </c>
      <c r="N77" t="s">
        <v>2383</v>
      </c>
      <c r="O77" t="s">
        <v>2604</v>
      </c>
      <c r="P77" s="199">
        <v>15000</v>
      </c>
      <c r="S77" t="s">
        <v>3506</v>
      </c>
      <c r="T77" t="s">
        <v>3759</v>
      </c>
      <c r="U77" s="201">
        <v>4.0199999999999996</v>
      </c>
      <c r="V77" t="s">
        <v>3683</v>
      </c>
      <c r="W77" t="s">
        <v>2810</v>
      </c>
      <c r="X77" t="s">
        <v>2384</v>
      </c>
      <c r="Y77" t="s">
        <v>3777</v>
      </c>
      <c r="Z77" t="s">
        <v>2952</v>
      </c>
      <c r="AA77" t="s">
        <v>1469</v>
      </c>
      <c r="AB77" s="198">
        <v>37073.875</v>
      </c>
      <c r="AC77" s="198">
        <v>37103.875</v>
      </c>
    </row>
    <row r="78" spans="1:29" x14ac:dyDescent="0.2">
      <c r="A78" s="44" t="str">
        <f t="shared" si="6"/>
        <v>US Natural Gas Financial</v>
      </c>
      <c r="B78" s="44" t="str">
        <f t="shared" si="7"/>
        <v>US</v>
      </c>
      <c r="C78" s="44" t="str">
        <f t="shared" si="8"/>
        <v>Natural Gas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31</v>
      </c>
      <c r="F78" s="213">
        <f t="shared" si="10"/>
        <v>155000</v>
      </c>
      <c r="G78" s="202">
        <v>1329899</v>
      </c>
      <c r="H78" s="198">
        <v>37045.532916666663</v>
      </c>
      <c r="I78" t="s">
        <v>3669</v>
      </c>
      <c r="M78" t="s">
        <v>3505</v>
      </c>
      <c r="N78" t="s">
        <v>2383</v>
      </c>
      <c r="O78" t="s">
        <v>2604</v>
      </c>
      <c r="P78" s="199">
        <v>5000</v>
      </c>
      <c r="S78" t="s">
        <v>3506</v>
      </c>
      <c r="T78" t="s">
        <v>3759</v>
      </c>
      <c r="U78" s="201">
        <v>4.0049999999999999</v>
      </c>
      <c r="V78" t="s">
        <v>2611</v>
      </c>
      <c r="W78" t="s">
        <v>2810</v>
      </c>
      <c r="X78" t="s">
        <v>2384</v>
      </c>
      <c r="Y78" t="s">
        <v>3777</v>
      </c>
      <c r="Z78" t="s">
        <v>2952</v>
      </c>
      <c r="AA78" t="s">
        <v>1470</v>
      </c>
      <c r="AB78" s="198">
        <v>37073.875</v>
      </c>
      <c r="AC78" s="198">
        <v>37103.875</v>
      </c>
    </row>
    <row r="79" spans="1:29" x14ac:dyDescent="0.2">
      <c r="A79" s="44" t="str">
        <f t="shared" si="6"/>
        <v>US Natural Gas Financial</v>
      </c>
      <c r="B79" s="44" t="str">
        <f t="shared" si="7"/>
        <v>US</v>
      </c>
      <c r="C79" s="44" t="str">
        <f t="shared" si="8"/>
        <v>Natural Gas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31</v>
      </c>
      <c r="F79" s="213">
        <f t="shared" si="10"/>
        <v>155000</v>
      </c>
      <c r="G79" s="202">
        <v>1329900</v>
      </c>
      <c r="H79" s="198">
        <v>37045.633657407408</v>
      </c>
      <c r="I79" t="s">
        <v>3669</v>
      </c>
      <c r="M79" t="s">
        <v>3505</v>
      </c>
      <c r="N79" t="s">
        <v>2383</v>
      </c>
      <c r="O79" t="s">
        <v>2604</v>
      </c>
      <c r="Q79" s="199">
        <v>5000</v>
      </c>
      <c r="S79" t="s">
        <v>3506</v>
      </c>
      <c r="T79" t="s">
        <v>3759</v>
      </c>
      <c r="U79" s="201">
        <v>4.0149999999999997</v>
      </c>
      <c r="V79" t="s">
        <v>3232</v>
      </c>
      <c r="W79" t="s">
        <v>2810</v>
      </c>
      <c r="X79" t="s">
        <v>2384</v>
      </c>
      <c r="Y79" t="s">
        <v>3777</v>
      </c>
      <c r="Z79" t="s">
        <v>2952</v>
      </c>
      <c r="AA79" t="s">
        <v>1471</v>
      </c>
      <c r="AB79" s="198">
        <v>37073.875</v>
      </c>
      <c r="AC79" s="198">
        <v>37103.875</v>
      </c>
    </row>
    <row r="80" spans="1:29" x14ac:dyDescent="0.2">
      <c r="A80" s="44" t="str">
        <f t="shared" si="6"/>
        <v>US Natural Gas Financial</v>
      </c>
      <c r="B80" s="44" t="str">
        <f t="shared" si="7"/>
        <v>US</v>
      </c>
      <c r="C80" s="44" t="str">
        <f t="shared" si="8"/>
        <v>Natural Gas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31</v>
      </c>
      <c r="F80" s="213">
        <f t="shared" si="10"/>
        <v>77500</v>
      </c>
      <c r="G80" s="202">
        <v>1329904</v>
      </c>
      <c r="H80" s="198">
        <v>37045.659097222226</v>
      </c>
      <c r="I80" t="s">
        <v>3669</v>
      </c>
      <c r="M80" t="s">
        <v>3505</v>
      </c>
      <c r="N80" t="s">
        <v>2383</v>
      </c>
      <c r="O80" t="s">
        <v>2604</v>
      </c>
      <c r="Q80" s="199">
        <v>2500</v>
      </c>
      <c r="S80" t="s">
        <v>3506</v>
      </c>
      <c r="T80" t="s">
        <v>3759</v>
      </c>
      <c r="U80" s="201">
        <v>4.0250000000000004</v>
      </c>
      <c r="V80" t="s">
        <v>2611</v>
      </c>
      <c r="W80" t="s">
        <v>2810</v>
      </c>
      <c r="X80" t="s">
        <v>2384</v>
      </c>
      <c r="Y80" t="s">
        <v>3777</v>
      </c>
      <c r="Z80" t="s">
        <v>2952</v>
      </c>
      <c r="AA80" t="s">
        <v>1472</v>
      </c>
      <c r="AB80" s="198">
        <v>37073.875</v>
      </c>
      <c r="AC80" s="198">
        <v>37103.875</v>
      </c>
    </row>
    <row r="81" spans="1:29" x14ac:dyDescent="0.2">
      <c r="A81" s="44" t="str">
        <f t="shared" si="6"/>
        <v>US Natural Gas Financial</v>
      </c>
      <c r="B81" s="44" t="str">
        <f t="shared" si="7"/>
        <v>US</v>
      </c>
      <c r="C81" s="44" t="str">
        <f t="shared" si="8"/>
        <v>Natural Gas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31</v>
      </c>
      <c r="F81" s="213">
        <f t="shared" si="10"/>
        <v>387500</v>
      </c>
      <c r="G81" s="202">
        <v>1329905</v>
      </c>
      <c r="H81" s="198">
        <v>37045.660775462966</v>
      </c>
      <c r="I81" t="s">
        <v>1087</v>
      </c>
      <c r="M81" t="s">
        <v>3505</v>
      </c>
      <c r="N81" t="s">
        <v>2383</v>
      </c>
      <c r="O81" t="s">
        <v>2604</v>
      </c>
      <c r="Q81" s="199">
        <v>12500</v>
      </c>
      <c r="S81" t="s">
        <v>3506</v>
      </c>
      <c r="T81" t="s">
        <v>3759</v>
      </c>
      <c r="U81" s="201">
        <v>4.0250000000000004</v>
      </c>
      <c r="V81" t="s">
        <v>2440</v>
      </c>
      <c r="W81" t="s">
        <v>2810</v>
      </c>
      <c r="X81" t="s">
        <v>2384</v>
      </c>
      <c r="Y81" t="s">
        <v>3777</v>
      </c>
      <c r="Z81" t="s">
        <v>2952</v>
      </c>
      <c r="AA81" t="s">
        <v>1473</v>
      </c>
      <c r="AB81" s="198">
        <v>37073.875</v>
      </c>
      <c r="AC81" s="198">
        <v>37103.875</v>
      </c>
    </row>
    <row r="82" spans="1:29" x14ac:dyDescent="0.2">
      <c r="A82" s="44" t="str">
        <f t="shared" si="6"/>
        <v>US Natural Gas Financial</v>
      </c>
      <c r="B82" s="44" t="str">
        <f t="shared" si="7"/>
        <v>US</v>
      </c>
      <c r="C82" s="44" t="str">
        <f t="shared" si="8"/>
        <v>Natural Gas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31</v>
      </c>
      <c r="F82" s="213">
        <f t="shared" si="10"/>
        <v>310000</v>
      </c>
      <c r="G82" s="202">
        <v>1329906</v>
      </c>
      <c r="H82" s="198">
        <v>37045.675486111111</v>
      </c>
      <c r="I82" t="s">
        <v>2613</v>
      </c>
      <c r="M82" t="s">
        <v>3505</v>
      </c>
      <c r="N82" t="s">
        <v>2383</v>
      </c>
      <c r="O82" t="s">
        <v>2604</v>
      </c>
      <c r="P82" s="199">
        <v>10000</v>
      </c>
      <c r="S82" t="s">
        <v>3506</v>
      </c>
      <c r="T82" t="s">
        <v>3759</v>
      </c>
      <c r="U82" s="201">
        <v>4.0199999999999996</v>
      </c>
      <c r="V82" t="s">
        <v>3663</v>
      </c>
      <c r="W82" t="s">
        <v>2810</v>
      </c>
      <c r="X82" t="s">
        <v>2384</v>
      </c>
      <c r="Y82" t="s">
        <v>3777</v>
      </c>
      <c r="Z82" t="s">
        <v>2952</v>
      </c>
      <c r="AA82" t="s">
        <v>1474</v>
      </c>
      <c r="AB82" s="198">
        <v>37073.875</v>
      </c>
      <c r="AC82" s="198">
        <v>37103.875</v>
      </c>
    </row>
    <row r="83" spans="1:29" x14ac:dyDescent="0.2">
      <c r="A83" s="44" t="str">
        <f t="shared" si="6"/>
        <v>US Natural Gas Financial</v>
      </c>
      <c r="B83" s="44" t="str">
        <f t="shared" si="7"/>
        <v>US</v>
      </c>
      <c r="C83" s="44" t="str">
        <f t="shared" si="8"/>
        <v>Natural Gas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31</v>
      </c>
      <c r="F83" s="213">
        <f t="shared" si="10"/>
        <v>465000</v>
      </c>
      <c r="G83" s="202">
        <v>1329907</v>
      </c>
      <c r="H83" s="198">
        <v>37045.675567129627</v>
      </c>
      <c r="I83" t="s">
        <v>2613</v>
      </c>
      <c r="M83" t="s">
        <v>3505</v>
      </c>
      <c r="N83" t="s">
        <v>2383</v>
      </c>
      <c r="O83" t="s">
        <v>2604</v>
      </c>
      <c r="P83" s="199">
        <v>15000</v>
      </c>
      <c r="S83" t="s">
        <v>3506</v>
      </c>
      <c r="T83" t="s">
        <v>3759</v>
      </c>
      <c r="U83" s="201">
        <v>4.0149999999999997</v>
      </c>
      <c r="V83" t="s">
        <v>3663</v>
      </c>
      <c r="W83" t="s">
        <v>2810</v>
      </c>
      <c r="X83" t="s">
        <v>2384</v>
      </c>
      <c r="Y83" t="s">
        <v>3777</v>
      </c>
      <c r="Z83" t="s">
        <v>2952</v>
      </c>
      <c r="AA83" t="s">
        <v>1475</v>
      </c>
      <c r="AB83" s="198">
        <v>37073.875</v>
      </c>
      <c r="AC83" s="198">
        <v>37103.875</v>
      </c>
    </row>
    <row r="84" spans="1:29" x14ac:dyDescent="0.2">
      <c r="A84" s="44" t="str">
        <f t="shared" si="6"/>
        <v>US Natural Gas Financial</v>
      </c>
      <c r="B84" s="44" t="str">
        <f t="shared" si="7"/>
        <v>US</v>
      </c>
      <c r="C84" s="44" t="str">
        <f t="shared" si="8"/>
        <v>Natural Gas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31</v>
      </c>
      <c r="F84" s="213">
        <f t="shared" si="10"/>
        <v>155000</v>
      </c>
      <c r="G84" s="202">
        <v>1329910</v>
      </c>
      <c r="H84" s="198">
        <v>37045.683692129627</v>
      </c>
      <c r="I84" t="s">
        <v>2660</v>
      </c>
      <c r="M84" t="s">
        <v>3505</v>
      </c>
      <c r="N84" t="s">
        <v>2383</v>
      </c>
      <c r="O84" t="s">
        <v>2604</v>
      </c>
      <c r="P84" s="199">
        <v>5000</v>
      </c>
      <c r="S84" t="s">
        <v>3506</v>
      </c>
      <c r="T84" t="s">
        <v>3759</v>
      </c>
      <c r="U84" s="201">
        <v>4.0149999999999997</v>
      </c>
      <c r="V84" t="s">
        <v>1476</v>
      </c>
      <c r="W84" t="s">
        <v>2810</v>
      </c>
      <c r="X84" t="s">
        <v>2384</v>
      </c>
      <c r="Y84" t="s">
        <v>3777</v>
      </c>
      <c r="Z84" t="s">
        <v>2952</v>
      </c>
      <c r="AA84" t="s">
        <v>1477</v>
      </c>
      <c r="AB84" s="198">
        <v>37073.875</v>
      </c>
      <c r="AC84" s="198">
        <v>37103.875</v>
      </c>
    </row>
    <row r="85" spans="1:29" x14ac:dyDescent="0.2">
      <c r="A85" s="44" t="str">
        <f t="shared" si="6"/>
        <v>US Natural Gas Financial</v>
      </c>
      <c r="B85" s="44" t="str">
        <f t="shared" si="7"/>
        <v>US</v>
      </c>
      <c r="C85" s="44" t="str">
        <f t="shared" si="8"/>
        <v>Natural Gas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31</v>
      </c>
      <c r="F85" s="213">
        <f t="shared" si="10"/>
        <v>310000</v>
      </c>
      <c r="G85" s="202">
        <v>1329911</v>
      </c>
      <c r="H85" s="198">
        <v>37045.694039351853</v>
      </c>
      <c r="I85" t="s">
        <v>1478</v>
      </c>
      <c r="M85" t="s">
        <v>3505</v>
      </c>
      <c r="N85" t="s">
        <v>2383</v>
      </c>
      <c r="O85" t="s">
        <v>2604</v>
      </c>
      <c r="Q85" s="199">
        <v>10000</v>
      </c>
      <c r="S85" t="s">
        <v>3506</v>
      </c>
      <c r="T85" t="s">
        <v>3759</v>
      </c>
      <c r="U85" s="201">
        <v>4.0199999999999996</v>
      </c>
      <c r="V85" t="s">
        <v>1479</v>
      </c>
      <c r="W85" t="s">
        <v>2810</v>
      </c>
      <c r="X85" t="s">
        <v>2384</v>
      </c>
      <c r="Y85" t="s">
        <v>3777</v>
      </c>
      <c r="Z85" t="s">
        <v>2952</v>
      </c>
      <c r="AA85" t="s">
        <v>1480</v>
      </c>
      <c r="AB85" s="198">
        <v>37073.875</v>
      </c>
      <c r="AC85" s="198">
        <v>37103.875</v>
      </c>
    </row>
    <row r="86" spans="1:29" x14ac:dyDescent="0.2">
      <c r="A86" s="44" t="str">
        <f t="shared" si="6"/>
        <v>US Natural Gas Financial</v>
      </c>
      <c r="B86" s="44" t="str">
        <f t="shared" si="7"/>
        <v>US</v>
      </c>
      <c r="C86" s="44" t="str">
        <f t="shared" si="8"/>
        <v>Natural Gas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31</v>
      </c>
      <c r="F86" s="213">
        <f t="shared" si="10"/>
        <v>155000</v>
      </c>
      <c r="G86" s="202">
        <v>1329912</v>
      </c>
      <c r="H86" s="198">
        <v>37045.694548611114</v>
      </c>
      <c r="I86" t="s">
        <v>2660</v>
      </c>
      <c r="M86" t="s">
        <v>3505</v>
      </c>
      <c r="N86" t="s">
        <v>2383</v>
      </c>
      <c r="O86" t="s">
        <v>2604</v>
      </c>
      <c r="Q86" s="199">
        <v>5000</v>
      </c>
      <c r="S86" t="s">
        <v>3506</v>
      </c>
      <c r="T86" t="s">
        <v>3759</v>
      </c>
      <c r="U86" s="201">
        <v>4.0199999999999996</v>
      </c>
      <c r="V86" t="s">
        <v>3163</v>
      </c>
      <c r="W86" t="s">
        <v>2810</v>
      </c>
      <c r="X86" t="s">
        <v>2384</v>
      </c>
      <c r="Y86" t="s">
        <v>3777</v>
      </c>
      <c r="Z86" t="s">
        <v>2952</v>
      </c>
      <c r="AA86" t="s">
        <v>1481</v>
      </c>
      <c r="AB86" s="198">
        <v>37073.875</v>
      </c>
      <c r="AC86" s="198">
        <v>37103.875</v>
      </c>
    </row>
    <row r="87" spans="1:29" x14ac:dyDescent="0.2">
      <c r="A87" s="44" t="str">
        <f t="shared" si="6"/>
        <v>US Natural Gas Financial</v>
      </c>
      <c r="B87" s="44" t="str">
        <f t="shared" si="7"/>
        <v>US</v>
      </c>
      <c r="C87" s="44" t="str">
        <f t="shared" si="8"/>
        <v>Natural Gas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31</v>
      </c>
      <c r="F87" s="213">
        <f t="shared" si="10"/>
        <v>387500</v>
      </c>
      <c r="G87" s="202">
        <v>1329914</v>
      </c>
      <c r="H87" s="198">
        <v>37045.735763888886</v>
      </c>
      <c r="I87" t="s">
        <v>3531</v>
      </c>
      <c r="M87" t="s">
        <v>3505</v>
      </c>
      <c r="N87" t="s">
        <v>2383</v>
      </c>
      <c r="O87" t="s">
        <v>2604</v>
      </c>
      <c r="Q87" s="199">
        <v>12500</v>
      </c>
      <c r="S87" t="s">
        <v>3506</v>
      </c>
      <c r="T87" t="s">
        <v>3759</v>
      </c>
      <c r="U87" s="201">
        <v>4.0250000000000004</v>
      </c>
      <c r="V87" t="s">
        <v>1482</v>
      </c>
      <c r="W87" t="s">
        <v>2810</v>
      </c>
      <c r="X87" t="s">
        <v>2384</v>
      </c>
      <c r="Y87" t="s">
        <v>3777</v>
      </c>
      <c r="Z87" t="s">
        <v>2952</v>
      </c>
      <c r="AA87" t="s">
        <v>1483</v>
      </c>
      <c r="AB87" s="198">
        <v>37073.875</v>
      </c>
      <c r="AC87" s="198">
        <v>37103.875</v>
      </c>
    </row>
    <row r="88" spans="1:29" x14ac:dyDescent="0.2">
      <c r="A88" s="44" t="str">
        <f t="shared" si="6"/>
        <v>US Natural Gas Financial</v>
      </c>
      <c r="B88" s="44" t="str">
        <f t="shared" si="7"/>
        <v>US</v>
      </c>
      <c r="C88" s="44" t="str">
        <f t="shared" si="8"/>
        <v>Natural Gas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31</v>
      </c>
      <c r="F88" s="213">
        <f t="shared" si="10"/>
        <v>465000</v>
      </c>
      <c r="G88" s="202">
        <v>1329916</v>
      </c>
      <c r="H88" s="198">
        <v>37045.749224537038</v>
      </c>
      <c r="I88" t="s">
        <v>2613</v>
      </c>
      <c r="M88" t="s">
        <v>3505</v>
      </c>
      <c r="N88" t="s">
        <v>2383</v>
      </c>
      <c r="O88" t="s">
        <v>2604</v>
      </c>
      <c r="P88" s="199">
        <v>15000</v>
      </c>
      <c r="S88" t="s">
        <v>3506</v>
      </c>
      <c r="T88" t="s">
        <v>3759</v>
      </c>
      <c r="U88" s="201">
        <v>4.0149999999999997</v>
      </c>
      <c r="V88" t="s">
        <v>3663</v>
      </c>
      <c r="W88" t="s">
        <v>2810</v>
      </c>
      <c r="X88" t="s">
        <v>2384</v>
      </c>
      <c r="Y88" t="s">
        <v>3777</v>
      </c>
      <c r="Z88" t="s">
        <v>2952</v>
      </c>
      <c r="AA88" t="s">
        <v>1484</v>
      </c>
      <c r="AB88" s="198">
        <v>37073.875</v>
      </c>
      <c r="AC88" s="198">
        <v>37103.875</v>
      </c>
    </row>
    <row r="89" spans="1:29" x14ac:dyDescent="0.2">
      <c r="A89" s="44" t="str">
        <f t="shared" si="6"/>
        <v>US Natural Gas Financial</v>
      </c>
      <c r="B89" s="44" t="str">
        <f t="shared" si="7"/>
        <v>US</v>
      </c>
      <c r="C89" s="44" t="str">
        <f t="shared" si="8"/>
        <v>Natural Gas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31</v>
      </c>
      <c r="F89" s="213">
        <f t="shared" si="10"/>
        <v>155000</v>
      </c>
      <c r="G89" s="202">
        <v>1329917</v>
      </c>
      <c r="H89" s="198">
        <v>37045.749456018515</v>
      </c>
      <c r="I89" t="s">
        <v>3069</v>
      </c>
      <c r="M89" t="s">
        <v>3505</v>
      </c>
      <c r="N89" t="s">
        <v>2383</v>
      </c>
      <c r="O89" t="s">
        <v>2604</v>
      </c>
      <c r="P89" s="199">
        <v>5000</v>
      </c>
      <c r="S89" t="s">
        <v>3506</v>
      </c>
      <c r="T89" t="s">
        <v>3759</v>
      </c>
      <c r="U89" s="201">
        <v>4.01</v>
      </c>
      <c r="V89" t="s">
        <v>2544</v>
      </c>
      <c r="W89" t="s">
        <v>2810</v>
      </c>
      <c r="X89" t="s">
        <v>2384</v>
      </c>
      <c r="Y89" t="s">
        <v>3777</v>
      </c>
      <c r="Z89" t="s">
        <v>2952</v>
      </c>
      <c r="AA89" t="s">
        <v>1485</v>
      </c>
      <c r="AB89" s="198">
        <v>37073.875</v>
      </c>
      <c r="AC89" s="198">
        <v>37103.875</v>
      </c>
    </row>
    <row r="90" spans="1:29" x14ac:dyDescent="0.2">
      <c r="A90" s="44" t="str">
        <f t="shared" si="6"/>
        <v>US Crude Financial</v>
      </c>
      <c r="B90" s="44" t="str">
        <f t="shared" si="7"/>
        <v>US</v>
      </c>
      <c r="C90" s="44" t="str">
        <f t="shared" si="8"/>
        <v>Crude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50000</v>
      </c>
      <c r="G90" s="202">
        <v>1329918</v>
      </c>
      <c r="H90" s="198">
        <v>37045.7500462963</v>
      </c>
      <c r="I90" t="s">
        <v>2382</v>
      </c>
      <c r="M90" t="s">
        <v>3619</v>
      </c>
      <c r="N90" t="s">
        <v>1088</v>
      </c>
      <c r="O90" t="s">
        <v>3528</v>
      </c>
      <c r="P90" s="199">
        <v>50000</v>
      </c>
      <c r="S90" t="s">
        <v>3512</v>
      </c>
      <c r="T90" t="s">
        <v>3759</v>
      </c>
      <c r="U90" s="201">
        <v>28.5</v>
      </c>
      <c r="V90" t="s">
        <v>3705</v>
      </c>
      <c r="W90" t="s">
        <v>1090</v>
      </c>
      <c r="X90" t="s">
        <v>1091</v>
      </c>
      <c r="Y90" t="s">
        <v>2729</v>
      </c>
      <c r="Z90" t="s">
        <v>2952</v>
      </c>
      <c r="AA90">
        <v>112619</v>
      </c>
      <c r="AB90" s="198">
        <v>37073</v>
      </c>
      <c r="AC90" s="198">
        <v>37103</v>
      </c>
    </row>
    <row r="91" spans="1:29" x14ac:dyDescent="0.2">
      <c r="A91" s="44" t="str">
        <f t="shared" si="6"/>
        <v>US Crude Financial</v>
      </c>
      <c r="B91" s="44" t="str">
        <f t="shared" si="7"/>
        <v>US</v>
      </c>
      <c r="C91" s="44" t="str">
        <f t="shared" si="8"/>
        <v>Crude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20000</v>
      </c>
      <c r="G91" s="202">
        <v>1329919</v>
      </c>
      <c r="H91" s="198">
        <v>37045.750289351854</v>
      </c>
      <c r="I91" t="s">
        <v>1087</v>
      </c>
      <c r="M91" t="s">
        <v>3619</v>
      </c>
      <c r="N91" t="s">
        <v>1088</v>
      </c>
      <c r="O91" t="s">
        <v>3528</v>
      </c>
      <c r="P91" s="199">
        <v>20000</v>
      </c>
      <c r="S91" t="s">
        <v>3512</v>
      </c>
      <c r="T91" t="s">
        <v>3759</v>
      </c>
      <c r="U91" s="201">
        <v>28.48</v>
      </c>
      <c r="V91" t="s">
        <v>3074</v>
      </c>
      <c r="W91" t="s">
        <v>1090</v>
      </c>
      <c r="X91" t="s">
        <v>1091</v>
      </c>
      <c r="Y91" t="s">
        <v>2729</v>
      </c>
      <c r="Z91" t="s">
        <v>2952</v>
      </c>
      <c r="AA91">
        <v>112615</v>
      </c>
      <c r="AB91" s="198">
        <v>37073</v>
      </c>
      <c r="AC91" s="198">
        <v>37103</v>
      </c>
    </row>
    <row r="92" spans="1:29" x14ac:dyDescent="0.2">
      <c r="A92" s="44" t="str">
        <f t="shared" si="6"/>
        <v>US Natural Gas Financial</v>
      </c>
      <c r="B92" s="44" t="str">
        <f t="shared" si="7"/>
        <v>US</v>
      </c>
      <c r="C92" s="44" t="str">
        <f t="shared" si="8"/>
        <v>Natural Gas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31</v>
      </c>
      <c r="F92" s="213">
        <f t="shared" si="10"/>
        <v>310000</v>
      </c>
      <c r="G92" s="202">
        <v>1329920</v>
      </c>
      <c r="H92" s="198">
        <v>37045.750347222223</v>
      </c>
      <c r="I92" t="s">
        <v>3669</v>
      </c>
      <c r="M92" t="s">
        <v>3505</v>
      </c>
      <c r="N92" t="s">
        <v>2383</v>
      </c>
      <c r="O92" t="s">
        <v>2604</v>
      </c>
      <c r="P92" s="199">
        <v>10000</v>
      </c>
      <c r="S92" t="s">
        <v>3506</v>
      </c>
      <c r="T92" t="s">
        <v>3759</v>
      </c>
      <c r="U92" s="201">
        <v>4.01</v>
      </c>
      <c r="V92" t="s">
        <v>2611</v>
      </c>
      <c r="W92" t="s">
        <v>2810</v>
      </c>
      <c r="X92" t="s">
        <v>2384</v>
      </c>
      <c r="Y92" t="s">
        <v>3777</v>
      </c>
      <c r="Z92" t="s">
        <v>2952</v>
      </c>
      <c r="AA92" t="s">
        <v>1486</v>
      </c>
      <c r="AB92" s="198">
        <v>37073.875</v>
      </c>
      <c r="AC92" s="198">
        <v>37103.875</v>
      </c>
    </row>
    <row r="93" spans="1:29" x14ac:dyDescent="0.2">
      <c r="A93" s="44" t="str">
        <f t="shared" si="6"/>
        <v>US Crude Financial</v>
      </c>
      <c r="B93" s="44" t="str">
        <f t="shared" si="7"/>
        <v>US</v>
      </c>
      <c r="C93" s="44" t="str">
        <f t="shared" si="8"/>
        <v>Crude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5000</v>
      </c>
      <c r="G93" s="202">
        <v>1329922</v>
      </c>
      <c r="H93" s="198">
        <v>37045.750671296293</v>
      </c>
      <c r="I93" t="s">
        <v>2382</v>
      </c>
      <c r="M93" t="s">
        <v>3619</v>
      </c>
      <c r="N93" t="s">
        <v>1088</v>
      </c>
      <c r="O93" t="s">
        <v>3528</v>
      </c>
      <c r="P93" s="199">
        <v>5000</v>
      </c>
      <c r="S93" t="s">
        <v>3512</v>
      </c>
      <c r="T93" t="s">
        <v>3759</v>
      </c>
      <c r="U93" s="201">
        <v>28.46</v>
      </c>
      <c r="V93" t="s">
        <v>3705</v>
      </c>
      <c r="W93" t="s">
        <v>1090</v>
      </c>
      <c r="X93" t="s">
        <v>1091</v>
      </c>
      <c r="Y93" t="s">
        <v>2729</v>
      </c>
      <c r="Z93" t="s">
        <v>2952</v>
      </c>
      <c r="AA93">
        <v>112618</v>
      </c>
      <c r="AB93" s="198">
        <v>37073</v>
      </c>
      <c r="AC93" s="198">
        <v>37103</v>
      </c>
    </row>
    <row r="94" spans="1:29" x14ac:dyDescent="0.2">
      <c r="A94" s="44" t="str">
        <f t="shared" si="6"/>
        <v>US Crude Financial</v>
      </c>
      <c r="B94" s="44" t="str">
        <f t="shared" si="7"/>
        <v>US</v>
      </c>
      <c r="C94" s="44" t="str">
        <f t="shared" si="8"/>
        <v>Crude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45000</v>
      </c>
      <c r="G94" s="202">
        <v>1329923</v>
      </c>
      <c r="H94" s="198">
        <v>37045.751030092593</v>
      </c>
      <c r="I94" t="s">
        <v>1087</v>
      </c>
      <c r="M94" t="s">
        <v>3619</v>
      </c>
      <c r="N94" t="s">
        <v>1088</v>
      </c>
      <c r="O94" t="s">
        <v>3528</v>
      </c>
      <c r="P94" s="199">
        <v>45000</v>
      </c>
      <c r="S94" t="s">
        <v>3512</v>
      </c>
      <c r="T94" t="s">
        <v>3759</v>
      </c>
      <c r="U94" s="201">
        <v>28.46</v>
      </c>
      <c r="V94" t="s">
        <v>3074</v>
      </c>
      <c r="W94" t="s">
        <v>1090</v>
      </c>
      <c r="X94" t="s">
        <v>1091</v>
      </c>
      <c r="Y94" t="s">
        <v>2729</v>
      </c>
      <c r="Z94" t="s">
        <v>2952</v>
      </c>
      <c r="AA94">
        <v>112614</v>
      </c>
      <c r="AB94" s="198">
        <v>37073</v>
      </c>
      <c r="AC94" s="198">
        <v>37103</v>
      </c>
    </row>
    <row r="95" spans="1:29" x14ac:dyDescent="0.2">
      <c r="A95" s="44" t="str">
        <f t="shared" si="6"/>
        <v>US Crude Financial</v>
      </c>
      <c r="B95" s="44" t="str">
        <f t="shared" si="7"/>
        <v>US</v>
      </c>
      <c r="C95" s="44" t="str">
        <f t="shared" si="8"/>
        <v>Crude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25000</v>
      </c>
      <c r="G95" s="202">
        <v>1329925</v>
      </c>
      <c r="H95" s="198">
        <v>37045.751122685186</v>
      </c>
      <c r="I95" t="s">
        <v>2382</v>
      </c>
      <c r="M95" t="s">
        <v>3619</v>
      </c>
      <c r="N95" t="s">
        <v>1088</v>
      </c>
      <c r="O95" t="s">
        <v>3528</v>
      </c>
      <c r="P95" s="199">
        <v>25000</v>
      </c>
      <c r="S95" t="s">
        <v>3512</v>
      </c>
      <c r="T95" t="s">
        <v>3759</v>
      </c>
      <c r="U95" s="201">
        <v>28.44</v>
      </c>
      <c r="V95" t="s">
        <v>3705</v>
      </c>
      <c r="W95" t="s">
        <v>1090</v>
      </c>
      <c r="X95" t="s">
        <v>1091</v>
      </c>
      <c r="Y95" t="s">
        <v>2729</v>
      </c>
      <c r="Z95" t="s">
        <v>2952</v>
      </c>
      <c r="AA95">
        <v>112613</v>
      </c>
      <c r="AB95" s="198">
        <v>37073</v>
      </c>
      <c r="AC95" s="198">
        <v>37103</v>
      </c>
    </row>
    <row r="96" spans="1:29" x14ac:dyDescent="0.2">
      <c r="A96" s="44" t="str">
        <f t="shared" si="6"/>
        <v>US Natural Gas Financial</v>
      </c>
      <c r="B96" s="44" t="str">
        <f t="shared" si="7"/>
        <v>US</v>
      </c>
      <c r="C96" s="44" t="str">
        <f t="shared" si="8"/>
        <v>Natural Gas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31</v>
      </c>
      <c r="F96" s="213">
        <f t="shared" si="10"/>
        <v>310000</v>
      </c>
      <c r="G96" s="202">
        <v>1329928</v>
      </c>
      <c r="H96" s="198">
        <v>37045.751574074071</v>
      </c>
      <c r="I96" t="s">
        <v>1087</v>
      </c>
      <c r="M96" t="s">
        <v>3505</v>
      </c>
      <c r="N96" t="s">
        <v>2383</v>
      </c>
      <c r="O96" t="s">
        <v>2604</v>
      </c>
      <c r="P96" s="199">
        <v>10000</v>
      </c>
      <c r="S96" t="s">
        <v>3506</v>
      </c>
      <c r="T96" t="s">
        <v>3759</v>
      </c>
      <c r="U96" s="201">
        <v>4.0149999999999997</v>
      </c>
      <c r="V96" t="s">
        <v>1487</v>
      </c>
      <c r="W96" t="s">
        <v>2810</v>
      </c>
      <c r="X96" t="s">
        <v>2384</v>
      </c>
      <c r="Y96" t="s">
        <v>3777</v>
      </c>
      <c r="Z96" t="s">
        <v>2952</v>
      </c>
      <c r="AA96" t="s">
        <v>1488</v>
      </c>
      <c r="AB96" s="198">
        <v>37073.875</v>
      </c>
      <c r="AC96" s="198">
        <v>37103.875</v>
      </c>
    </row>
    <row r="97" spans="1:29" x14ac:dyDescent="0.2">
      <c r="A97" s="44" t="str">
        <f t="shared" si="6"/>
        <v>US Crude Financial</v>
      </c>
      <c r="B97" s="44" t="str">
        <f t="shared" si="7"/>
        <v>US</v>
      </c>
      <c r="C97" s="44" t="str">
        <f t="shared" si="8"/>
        <v>Crude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50000</v>
      </c>
      <c r="G97" s="202">
        <v>1329929</v>
      </c>
      <c r="H97" s="198">
        <v>37045.751759259256</v>
      </c>
      <c r="I97" t="s">
        <v>2382</v>
      </c>
      <c r="M97" t="s">
        <v>3619</v>
      </c>
      <c r="N97" t="s">
        <v>1088</v>
      </c>
      <c r="O97" t="s">
        <v>3528</v>
      </c>
      <c r="P97" s="199">
        <v>50000</v>
      </c>
      <c r="S97" t="s">
        <v>3512</v>
      </c>
      <c r="T97" t="s">
        <v>3759</v>
      </c>
      <c r="U97" s="201">
        <v>28.42</v>
      </c>
      <c r="V97" t="s">
        <v>3705</v>
      </c>
      <c r="W97" t="s">
        <v>1090</v>
      </c>
      <c r="X97" t="s">
        <v>1091</v>
      </c>
      <c r="Y97" t="s">
        <v>2729</v>
      </c>
      <c r="Z97" t="s">
        <v>2952</v>
      </c>
      <c r="AA97">
        <v>112598</v>
      </c>
      <c r="AB97" s="198">
        <v>37073</v>
      </c>
      <c r="AC97" s="198">
        <v>37103</v>
      </c>
    </row>
    <row r="98" spans="1:29" x14ac:dyDescent="0.2">
      <c r="A98" s="44" t="str">
        <f t="shared" si="6"/>
        <v>US Crude Financial</v>
      </c>
      <c r="B98" s="44" t="str">
        <f t="shared" si="7"/>
        <v>US</v>
      </c>
      <c r="C98" s="44" t="str">
        <f t="shared" si="8"/>
        <v>Crude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5000</v>
      </c>
      <c r="G98" s="202">
        <v>1329931</v>
      </c>
      <c r="H98" s="198">
        <v>37045.754675925928</v>
      </c>
      <c r="I98" t="s">
        <v>2382</v>
      </c>
      <c r="M98" t="s">
        <v>3619</v>
      </c>
      <c r="N98" t="s">
        <v>1088</v>
      </c>
      <c r="O98" t="s">
        <v>3528</v>
      </c>
      <c r="Q98" s="199">
        <v>5000</v>
      </c>
      <c r="S98" t="s">
        <v>3512</v>
      </c>
      <c r="T98" t="s">
        <v>3759</v>
      </c>
      <c r="U98" s="201">
        <v>28.44</v>
      </c>
      <c r="V98" t="s">
        <v>3705</v>
      </c>
      <c r="W98" t="s">
        <v>1090</v>
      </c>
      <c r="X98" t="s">
        <v>1091</v>
      </c>
      <c r="Y98" t="s">
        <v>2729</v>
      </c>
      <c r="Z98" t="s">
        <v>2952</v>
      </c>
      <c r="AA98">
        <v>112599</v>
      </c>
      <c r="AB98" s="198">
        <v>37073</v>
      </c>
      <c r="AC98" s="198">
        <v>37103</v>
      </c>
    </row>
    <row r="99" spans="1:29" x14ac:dyDescent="0.2">
      <c r="A99" s="44" t="str">
        <f t="shared" si="6"/>
        <v>US Natural Gas Financial</v>
      </c>
      <c r="B99" s="44" t="str">
        <f t="shared" si="7"/>
        <v>US</v>
      </c>
      <c r="C99" s="44" t="str">
        <f t="shared" si="8"/>
        <v>Natural Gas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31</v>
      </c>
      <c r="F99" s="213">
        <f t="shared" si="10"/>
        <v>465000</v>
      </c>
      <c r="G99" s="202">
        <v>1329933</v>
      </c>
      <c r="H99" s="198">
        <v>37045.758159722223</v>
      </c>
      <c r="I99" t="s">
        <v>3531</v>
      </c>
      <c r="M99" t="s">
        <v>3505</v>
      </c>
      <c r="N99" t="s">
        <v>2383</v>
      </c>
      <c r="O99" t="s">
        <v>2604</v>
      </c>
      <c r="Q99" s="199">
        <v>15000</v>
      </c>
      <c r="S99" t="s">
        <v>3506</v>
      </c>
      <c r="T99" t="s">
        <v>3759</v>
      </c>
      <c r="U99" s="201">
        <v>4.0199999999999996</v>
      </c>
      <c r="V99" t="s">
        <v>1482</v>
      </c>
      <c r="W99" t="s">
        <v>2810</v>
      </c>
      <c r="X99" t="s">
        <v>2384</v>
      </c>
      <c r="Y99" t="s">
        <v>3777</v>
      </c>
      <c r="Z99" t="s">
        <v>2952</v>
      </c>
      <c r="AA99" t="s">
        <v>1489</v>
      </c>
      <c r="AB99" s="198">
        <v>37073.875</v>
      </c>
      <c r="AC99" s="198">
        <v>37103.875</v>
      </c>
    </row>
    <row r="100" spans="1:29" x14ac:dyDescent="0.2">
      <c r="A100" s="44" t="str">
        <f t="shared" si="6"/>
        <v>US Crude Financial</v>
      </c>
      <c r="B100" s="44" t="str">
        <f t="shared" si="7"/>
        <v>US</v>
      </c>
      <c r="C100" s="44" t="str">
        <f t="shared" si="8"/>
        <v>Crude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25000</v>
      </c>
      <c r="G100" s="202">
        <v>1329934</v>
      </c>
      <c r="H100" s="198">
        <v>37045.763738425929</v>
      </c>
      <c r="I100" t="s">
        <v>2382</v>
      </c>
      <c r="M100" t="s">
        <v>3619</v>
      </c>
      <c r="N100" t="s">
        <v>1088</v>
      </c>
      <c r="O100" t="s">
        <v>3528</v>
      </c>
      <c r="P100" s="199">
        <v>25000</v>
      </c>
      <c r="S100" t="s">
        <v>3512</v>
      </c>
      <c r="T100" t="s">
        <v>3759</v>
      </c>
      <c r="U100" s="201">
        <v>28.42</v>
      </c>
      <c r="V100" t="s">
        <v>3654</v>
      </c>
      <c r="W100" t="s">
        <v>1090</v>
      </c>
      <c r="X100" t="s">
        <v>1091</v>
      </c>
      <c r="Y100" t="s">
        <v>2729</v>
      </c>
      <c r="Z100" t="s">
        <v>2952</v>
      </c>
      <c r="AA100">
        <v>112596</v>
      </c>
      <c r="AB100" s="198">
        <v>37073</v>
      </c>
      <c r="AC100" s="198">
        <v>37103</v>
      </c>
    </row>
    <row r="101" spans="1:29" x14ac:dyDescent="0.2">
      <c r="A101" s="44" t="str">
        <f t="shared" si="6"/>
        <v>US Crude Financial</v>
      </c>
      <c r="B101" s="44" t="str">
        <f t="shared" si="7"/>
        <v>US</v>
      </c>
      <c r="C101" s="44" t="str">
        <f t="shared" si="8"/>
        <v>Crude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25000</v>
      </c>
      <c r="G101" s="202">
        <v>1329935</v>
      </c>
      <c r="H101" s="198">
        <v>37045.771620370368</v>
      </c>
      <c r="I101" t="s">
        <v>2382</v>
      </c>
      <c r="M101" t="s">
        <v>3619</v>
      </c>
      <c r="N101" t="s">
        <v>1088</v>
      </c>
      <c r="O101" t="s">
        <v>3528</v>
      </c>
      <c r="P101" s="199">
        <v>25000</v>
      </c>
      <c r="S101" t="s">
        <v>3512</v>
      </c>
      <c r="T101" t="s">
        <v>3759</v>
      </c>
      <c r="U101" s="201">
        <v>28.42</v>
      </c>
      <c r="V101" t="s">
        <v>3705</v>
      </c>
      <c r="W101" t="s">
        <v>1090</v>
      </c>
      <c r="X101" t="s">
        <v>1091</v>
      </c>
      <c r="Y101" t="s">
        <v>2729</v>
      </c>
      <c r="Z101" t="s">
        <v>2952</v>
      </c>
      <c r="AA101">
        <v>112595</v>
      </c>
      <c r="AB101" s="198">
        <v>37073</v>
      </c>
      <c r="AC101" s="198">
        <v>37103</v>
      </c>
    </row>
    <row r="102" spans="1:29" x14ac:dyDescent="0.2">
      <c r="A102" s="44" t="str">
        <f t="shared" si="6"/>
        <v>US Natural Gas Financial</v>
      </c>
      <c r="B102" s="44" t="str">
        <f t="shared" si="7"/>
        <v>US</v>
      </c>
      <c r="C102" s="44" t="str">
        <f t="shared" si="8"/>
        <v>Natural Gas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31</v>
      </c>
      <c r="F102" s="213">
        <f t="shared" si="10"/>
        <v>155000</v>
      </c>
      <c r="G102" s="202">
        <v>1329943</v>
      </c>
      <c r="H102" s="198">
        <v>37045.787592592591</v>
      </c>
      <c r="I102" t="s">
        <v>2660</v>
      </c>
      <c r="M102" t="s">
        <v>3505</v>
      </c>
      <c r="N102" t="s">
        <v>2383</v>
      </c>
      <c r="O102" t="s">
        <v>2604</v>
      </c>
      <c r="Q102" s="199">
        <v>5000</v>
      </c>
      <c r="S102" t="s">
        <v>3506</v>
      </c>
      <c r="T102" t="s">
        <v>3759</v>
      </c>
      <c r="U102" s="201">
        <v>4.0149999999999997</v>
      </c>
      <c r="V102" t="s">
        <v>3163</v>
      </c>
      <c r="W102" t="s">
        <v>2810</v>
      </c>
      <c r="X102" t="s">
        <v>2384</v>
      </c>
      <c r="Y102" t="s">
        <v>3777</v>
      </c>
      <c r="Z102" t="s">
        <v>2952</v>
      </c>
      <c r="AA102" t="s">
        <v>1490</v>
      </c>
      <c r="AB102" s="198">
        <v>37073.875</v>
      </c>
      <c r="AC102" s="198">
        <v>37103.875</v>
      </c>
    </row>
    <row r="103" spans="1:29" x14ac:dyDescent="0.2">
      <c r="A103" s="44" t="str">
        <f t="shared" si="6"/>
        <v>US Natural Gas Financial</v>
      </c>
      <c r="B103" s="44" t="str">
        <f t="shared" si="7"/>
        <v>US</v>
      </c>
      <c r="C103" s="44" t="str">
        <f t="shared" si="8"/>
        <v>Natural Gas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31</v>
      </c>
      <c r="F103" s="213">
        <f t="shared" si="10"/>
        <v>310000</v>
      </c>
      <c r="G103" s="202">
        <v>1329944</v>
      </c>
      <c r="H103" s="198">
        <v>37045.787615740737</v>
      </c>
      <c r="I103" t="s">
        <v>2613</v>
      </c>
      <c r="M103" t="s">
        <v>3505</v>
      </c>
      <c r="N103" t="s">
        <v>2383</v>
      </c>
      <c r="O103" t="s">
        <v>2604</v>
      </c>
      <c r="Q103" s="199">
        <v>10000</v>
      </c>
      <c r="S103" t="s">
        <v>3506</v>
      </c>
      <c r="T103" t="s">
        <v>3759</v>
      </c>
      <c r="U103" s="201">
        <v>4.0149999999999997</v>
      </c>
      <c r="V103" t="s">
        <v>2614</v>
      </c>
      <c r="W103" t="s">
        <v>2810</v>
      </c>
      <c r="X103" t="s">
        <v>2384</v>
      </c>
      <c r="Y103" t="s">
        <v>3777</v>
      </c>
      <c r="Z103" t="s">
        <v>2952</v>
      </c>
      <c r="AA103" t="s">
        <v>1491</v>
      </c>
      <c r="AB103" s="198">
        <v>37073.875</v>
      </c>
      <c r="AC103" s="198">
        <v>37103.875</v>
      </c>
    </row>
    <row r="104" spans="1:29" x14ac:dyDescent="0.2">
      <c r="A104" s="44" t="str">
        <f t="shared" si="6"/>
        <v>US Natural Gas Financial</v>
      </c>
      <c r="B104" s="44" t="str">
        <f t="shared" si="7"/>
        <v>US</v>
      </c>
      <c r="C104" s="44" t="str">
        <f t="shared" si="8"/>
        <v>Natural Gas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31</v>
      </c>
      <c r="F104" s="213">
        <f t="shared" si="10"/>
        <v>465000</v>
      </c>
      <c r="G104" s="202">
        <v>1329945</v>
      </c>
      <c r="H104" s="198">
        <v>37045.78769675926</v>
      </c>
      <c r="I104" t="s">
        <v>2613</v>
      </c>
      <c r="M104" t="s">
        <v>3505</v>
      </c>
      <c r="N104" t="s">
        <v>2383</v>
      </c>
      <c r="O104" t="s">
        <v>2604</v>
      </c>
      <c r="Q104" s="199">
        <v>15000</v>
      </c>
      <c r="S104" t="s">
        <v>3506</v>
      </c>
      <c r="T104" t="s">
        <v>3759</v>
      </c>
      <c r="U104" s="201">
        <v>4.0199999999999996</v>
      </c>
      <c r="V104" t="s">
        <v>2614</v>
      </c>
      <c r="W104" t="s">
        <v>2810</v>
      </c>
      <c r="X104" t="s">
        <v>2384</v>
      </c>
      <c r="Y104" t="s">
        <v>3777</v>
      </c>
      <c r="Z104" t="s">
        <v>2952</v>
      </c>
      <c r="AA104" t="s">
        <v>1492</v>
      </c>
      <c r="AB104" s="198">
        <v>37073.875</v>
      </c>
      <c r="AC104" s="198">
        <v>37103.875</v>
      </c>
    </row>
    <row r="105" spans="1:29" x14ac:dyDescent="0.2">
      <c r="A105" s="44" t="str">
        <f t="shared" si="6"/>
        <v>US Natural Gas Financial</v>
      </c>
      <c r="B105" s="44" t="str">
        <f t="shared" si="7"/>
        <v>US</v>
      </c>
      <c r="C105" s="44" t="str">
        <f t="shared" si="8"/>
        <v>Natural Gas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31</v>
      </c>
      <c r="F105" s="213">
        <f t="shared" si="10"/>
        <v>465000</v>
      </c>
      <c r="G105" s="202">
        <v>1329946</v>
      </c>
      <c r="H105" s="198">
        <v>37045.787928240738</v>
      </c>
      <c r="I105" t="s">
        <v>2613</v>
      </c>
      <c r="M105" t="s">
        <v>3505</v>
      </c>
      <c r="N105" t="s">
        <v>2383</v>
      </c>
      <c r="O105" t="s">
        <v>2604</v>
      </c>
      <c r="Q105" s="199">
        <v>15000</v>
      </c>
      <c r="S105" t="s">
        <v>3506</v>
      </c>
      <c r="T105" t="s">
        <v>3759</v>
      </c>
      <c r="U105" s="201">
        <v>4.0250000000000004</v>
      </c>
      <c r="V105" t="s">
        <v>2614</v>
      </c>
      <c r="W105" t="s">
        <v>2810</v>
      </c>
      <c r="X105" t="s">
        <v>2384</v>
      </c>
      <c r="Y105" t="s">
        <v>3777</v>
      </c>
      <c r="Z105" t="s">
        <v>2952</v>
      </c>
      <c r="AA105" t="s">
        <v>1493</v>
      </c>
      <c r="AB105" s="198">
        <v>37073.875</v>
      </c>
      <c r="AC105" s="198">
        <v>37103.875</v>
      </c>
    </row>
    <row r="106" spans="1:29" x14ac:dyDescent="0.2">
      <c r="A106" s="44" t="str">
        <f t="shared" si="6"/>
        <v>US Natural Gas Financial</v>
      </c>
      <c r="B106" s="44" t="str">
        <f t="shared" si="7"/>
        <v>US</v>
      </c>
      <c r="C106" s="44" t="str">
        <f t="shared" si="8"/>
        <v>Natural Gas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31</v>
      </c>
      <c r="F106" s="213">
        <f t="shared" si="10"/>
        <v>310000</v>
      </c>
      <c r="G106" s="202">
        <v>1329947</v>
      </c>
      <c r="H106" s="198">
        <v>37045.788657407407</v>
      </c>
      <c r="I106" t="s">
        <v>2613</v>
      </c>
      <c r="M106" t="s">
        <v>3505</v>
      </c>
      <c r="N106" t="s">
        <v>2383</v>
      </c>
      <c r="O106" t="s">
        <v>2604</v>
      </c>
      <c r="Q106" s="199">
        <v>10000</v>
      </c>
      <c r="S106" t="s">
        <v>3506</v>
      </c>
      <c r="T106" t="s">
        <v>3759</v>
      </c>
      <c r="U106" s="201">
        <v>4.03</v>
      </c>
      <c r="V106" t="s">
        <v>2614</v>
      </c>
      <c r="W106" t="s">
        <v>2810</v>
      </c>
      <c r="X106" t="s">
        <v>2384</v>
      </c>
      <c r="Y106" t="s">
        <v>3777</v>
      </c>
      <c r="Z106" t="s">
        <v>2952</v>
      </c>
      <c r="AA106" t="s">
        <v>1494</v>
      </c>
      <c r="AB106" s="198">
        <v>37073.875</v>
      </c>
      <c r="AC106" s="198">
        <v>37103.875</v>
      </c>
    </row>
    <row r="107" spans="1:29" x14ac:dyDescent="0.2">
      <c r="A107" s="44" t="str">
        <f t="shared" si="6"/>
        <v>US Natural Gas Financial</v>
      </c>
      <c r="B107" s="44" t="str">
        <f t="shared" si="7"/>
        <v>US</v>
      </c>
      <c r="C107" s="44" t="str">
        <f t="shared" si="8"/>
        <v>Natural Gas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31</v>
      </c>
      <c r="F107" s="213">
        <f t="shared" si="10"/>
        <v>155000</v>
      </c>
      <c r="G107" s="202">
        <v>1329948</v>
      </c>
      <c r="H107" s="198">
        <v>37045.788912037038</v>
      </c>
      <c r="I107" t="s">
        <v>2613</v>
      </c>
      <c r="M107" t="s">
        <v>3505</v>
      </c>
      <c r="N107" t="s">
        <v>2383</v>
      </c>
      <c r="O107" t="s">
        <v>2604</v>
      </c>
      <c r="Q107" s="199">
        <v>5000</v>
      </c>
      <c r="S107" t="s">
        <v>3506</v>
      </c>
      <c r="T107" t="s">
        <v>3759</v>
      </c>
      <c r="U107" s="201">
        <v>4.03</v>
      </c>
      <c r="V107" t="s">
        <v>2614</v>
      </c>
      <c r="W107" t="s">
        <v>2810</v>
      </c>
      <c r="X107" t="s">
        <v>2384</v>
      </c>
      <c r="Y107" t="s">
        <v>3777</v>
      </c>
      <c r="Z107" t="s">
        <v>2952</v>
      </c>
      <c r="AA107" t="s">
        <v>1495</v>
      </c>
      <c r="AB107" s="198">
        <v>37073.875</v>
      </c>
      <c r="AC107" s="198">
        <v>37103.875</v>
      </c>
    </row>
    <row r="108" spans="1:29" x14ac:dyDescent="0.2">
      <c r="A108" s="44" t="str">
        <f t="shared" si="6"/>
        <v>US Crude Financial</v>
      </c>
      <c r="B108" s="44" t="str">
        <f t="shared" si="7"/>
        <v>US</v>
      </c>
      <c r="C108" s="44" t="str">
        <f t="shared" si="8"/>
        <v>Crude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50000</v>
      </c>
      <c r="G108" s="202">
        <v>1329949</v>
      </c>
      <c r="H108" s="198">
        <v>37045.789768518516</v>
      </c>
      <c r="I108" t="s">
        <v>2382</v>
      </c>
      <c r="M108" t="s">
        <v>3619</v>
      </c>
      <c r="N108" t="s">
        <v>1088</v>
      </c>
      <c r="O108" t="s">
        <v>3528</v>
      </c>
      <c r="Q108" s="199">
        <v>50000</v>
      </c>
      <c r="S108" t="s">
        <v>3512</v>
      </c>
      <c r="T108" t="s">
        <v>3759</v>
      </c>
      <c r="U108" s="201">
        <v>28.44</v>
      </c>
      <c r="V108" t="s">
        <v>3705</v>
      </c>
      <c r="W108" t="s">
        <v>1090</v>
      </c>
      <c r="X108" t="s">
        <v>1091</v>
      </c>
      <c r="Y108" t="s">
        <v>2729</v>
      </c>
      <c r="Z108" t="s">
        <v>2952</v>
      </c>
      <c r="AA108">
        <v>112594</v>
      </c>
      <c r="AB108" s="198">
        <v>37073</v>
      </c>
      <c r="AC108" s="198">
        <v>37103</v>
      </c>
    </row>
    <row r="109" spans="1:29" x14ac:dyDescent="0.2">
      <c r="A109" s="44" t="str">
        <f t="shared" si="6"/>
        <v>US Crude Financial</v>
      </c>
      <c r="B109" s="44" t="str">
        <f t="shared" si="7"/>
        <v>US</v>
      </c>
      <c r="C109" s="44" t="str">
        <f t="shared" si="8"/>
        <v>Crude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50000</v>
      </c>
      <c r="G109" s="202">
        <v>1329950</v>
      </c>
      <c r="H109" s="198">
        <v>37045.790300925924</v>
      </c>
      <c r="I109" t="s">
        <v>3503</v>
      </c>
      <c r="M109" t="s">
        <v>3619</v>
      </c>
      <c r="N109" t="s">
        <v>1088</v>
      </c>
      <c r="O109" t="s">
        <v>3528</v>
      </c>
      <c r="Q109" s="199">
        <v>50000</v>
      </c>
      <c r="S109" t="s">
        <v>3512</v>
      </c>
      <c r="T109" t="s">
        <v>3759</v>
      </c>
      <c r="U109" s="201">
        <v>28.46</v>
      </c>
      <c r="V109" t="s">
        <v>1496</v>
      </c>
      <c r="W109" t="s">
        <v>1090</v>
      </c>
      <c r="X109" t="s">
        <v>1091</v>
      </c>
      <c r="Y109" t="s">
        <v>2729</v>
      </c>
      <c r="Z109" t="s">
        <v>2952</v>
      </c>
      <c r="AA109">
        <v>112593</v>
      </c>
      <c r="AB109" s="198">
        <v>37073</v>
      </c>
      <c r="AC109" s="198">
        <v>37103</v>
      </c>
    </row>
    <row r="110" spans="1:29" x14ac:dyDescent="0.2">
      <c r="A110" s="44" t="str">
        <f t="shared" si="6"/>
        <v>US Crude Financial</v>
      </c>
      <c r="B110" s="44" t="str">
        <f t="shared" si="7"/>
        <v>US</v>
      </c>
      <c r="C110" s="44" t="str">
        <f t="shared" si="8"/>
        <v>Crude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50000</v>
      </c>
      <c r="G110" s="202">
        <v>1329951</v>
      </c>
      <c r="H110" s="198">
        <v>37045.799039351848</v>
      </c>
      <c r="I110" t="s">
        <v>3503</v>
      </c>
      <c r="M110" t="s">
        <v>3619</v>
      </c>
      <c r="N110" t="s">
        <v>1088</v>
      </c>
      <c r="O110" t="s">
        <v>3528</v>
      </c>
      <c r="Q110" s="199">
        <v>50000</v>
      </c>
      <c r="S110" t="s">
        <v>3512</v>
      </c>
      <c r="T110" t="s">
        <v>3759</v>
      </c>
      <c r="U110" s="201">
        <v>28.48</v>
      </c>
      <c r="V110" t="s">
        <v>1496</v>
      </c>
      <c r="W110" t="s">
        <v>1090</v>
      </c>
      <c r="X110" t="s">
        <v>1091</v>
      </c>
      <c r="Y110" t="s">
        <v>2729</v>
      </c>
      <c r="Z110" t="s">
        <v>2952</v>
      </c>
      <c r="AA110">
        <v>112592</v>
      </c>
      <c r="AB110" s="198">
        <v>37073</v>
      </c>
      <c r="AC110" s="198">
        <v>37103</v>
      </c>
    </row>
    <row r="111" spans="1:29" x14ac:dyDescent="0.2">
      <c r="A111" s="44" t="str">
        <f t="shared" si="6"/>
        <v>US Crude Financial</v>
      </c>
      <c r="B111" s="44" t="str">
        <f t="shared" si="7"/>
        <v>US</v>
      </c>
      <c r="C111" s="44" t="str">
        <f t="shared" si="8"/>
        <v>Crude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50000</v>
      </c>
      <c r="G111" s="202">
        <v>1329952</v>
      </c>
      <c r="H111" s="198">
        <v>37045.799560185187</v>
      </c>
      <c r="I111" t="s">
        <v>3503</v>
      </c>
      <c r="M111" t="s">
        <v>3619</v>
      </c>
      <c r="N111" t="s">
        <v>1088</v>
      </c>
      <c r="O111" t="s">
        <v>3528</v>
      </c>
      <c r="Q111" s="199">
        <v>50000</v>
      </c>
      <c r="S111" t="s">
        <v>3512</v>
      </c>
      <c r="T111" t="s">
        <v>3759</v>
      </c>
      <c r="U111" s="201">
        <v>28.5</v>
      </c>
      <c r="V111" t="s">
        <v>1496</v>
      </c>
      <c r="W111" t="s">
        <v>1090</v>
      </c>
      <c r="X111" t="s">
        <v>1091</v>
      </c>
      <c r="Y111" t="s">
        <v>2729</v>
      </c>
      <c r="Z111" t="s">
        <v>2952</v>
      </c>
      <c r="AA111">
        <v>112591</v>
      </c>
      <c r="AB111" s="198">
        <v>37073</v>
      </c>
      <c r="AC111" s="198">
        <v>37103</v>
      </c>
    </row>
    <row r="112" spans="1:29" x14ac:dyDescent="0.2">
      <c r="A112" s="44" t="str">
        <f t="shared" si="6"/>
        <v>US Crude Financial</v>
      </c>
      <c r="B112" s="44" t="str">
        <f t="shared" si="7"/>
        <v>US</v>
      </c>
      <c r="C112" s="44" t="str">
        <f t="shared" si="8"/>
        <v>Crude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50000</v>
      </c>
      <c r="G112" s="202">
        <v>1329954</v>
      </c>
      <c r="H112" s="198">
        <v>37045.800196759257</v>
      </c>
      <c r="I112" t="s">
        <v>3503</v>
      </c>
      <c r="M112" t="s">
        <v>3619</v>
      </c>
      <c r="N112" t="s">
        <v>1088</v>
      </c>
      <c r="O112" t="s">
        <v>3528</v>
      </c>
      <c r="Q112" s="199">
        <v>50000</v>
      </c>
      <c r="S112" t="s">
        <v>3512</v>
      </c>
      <c r="T112" t="s">
        <v>3759</v>
      </c>
      <c r="U112" s="201">
        <v>28.52</v>
      </c>
      <c r="V112" t="s">
        <v>1496</v>
      </c>
      <c r="W112" t="s">
        <v>1090</v>
      </c>
      <c r="X112" t="s">
        <v>1091</v>
      </c>
      <c r="Y112" t="s">
        <v>2729</v>
      </c>
      <c r="Z112" t="s">
        <v>2952</v>
      </c>
      <c r="AA112">
        <v>112600</v>
      </c>
      <c r="AB112" s="198">
        <v>37073</v>
      </c>
      <c r="AC112" s="198">
        <v>37103</v>
      </c>
    </row>
    <row r="113" spans="1:29" x14ac:dyDescent="0.2">
      <c r="A113" s="44" t="str">
        <f t="shared" si="6"/>
        <v>US Crude Financial</v>
      </c>
      <c r="B113" s="44" t="str">
        <f t="shared" si="7"/>
        <v>US</v>
      </c>
      <c r="C113" s="44" t="str">
        <f t="shared" si="8"/>
        <v>Crude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50000</v>
      </c>
      <c r="G113" s="202">
        <v>1329955</v>
      </c>
      <c r="H113" s="198">
        <v>37045.801550925928</v>
      </c>
      <c r="I113" t="s">
        <v>2382</v>
      </c>
      <c r="M113" t="s">
        <v>3619</v>
      </c>
      <c r="N113" t="s">
        <v>1088</v>
      </c>
      <c r="O113" t="s">
        <v>3528</v>
      </c>
      <c r="Q113" s="199">
        <v>50000</v>
      </c>
      <c r="S113" t="s">
        <v>3512</v>
      </c>
      <c r="T113" t="s">
        <v>3759</v>
      </c>
      <c r="U113" s="201">
        <v>28.54</v>
      </c>
      <c r="V113" t="s">
        <v>3705</v>
      </c>
      <c r="W113" t="s">
        <v>1090</v>
      </c>
      <c r="X113" t="s">
        <v>1091</v>
      </c>
      <c r="Y113" t="s">
        <v>2729</v>
      </c>
      <c r="Z113" t="s">
        <v>2952</v>
      </c>
      <c r="AA113">
        <v>112589</v>
      </c>
      <c r="AB113" s="198">
        <v>37073</v>
      </c>
      <c r="AC113" s="198">
        <v>37103</v>
      </c>
    </row>
    <row r="114" spans="1:29" x14ac:dyDescent="0.2">
      <c r="A114" s="44" t="str">
        <f t="shared" si="6"/>
        <v>US Crude Financial</v>
      </c>
      <c r="B114" s="44" t="str">
        <f t="shared" si="7"/>
        <v>US</v>
      </c>
      <c r="C114" s="44" t="str">
        <f t="shared" si="8"/>
        <v>Crude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50000</v>
      </c>
      <c r="G114" s="202">
        <v>1329956</v>
      </c>
      <c r="H114" s="198">
        <v>37045.802094907405</v>
      </c>
      <c r="I114" t="s">
        <v>2382</v>
      </c>
      <c r="M114" t="s">
        <v>3619</v>
      </c>
      <c r="N114" t="s">
        <v>1088</v>
      </c>
      <c r="O114" t="s">
        <v>3528</v>
      </c>
      <c r="Q114" s="199">
        <v>50000</v>
      </c>
      <c r="S114" t="s">
        <v>3512</v>
      </c>
      <c r="T114" t="s">
        <v>3759</v>
      </c>
      <c r="U114" s="201">
        <v>28.56</v>
      </c>
      <c r="V114" t="s">
        <v>3705</v>
      </c>
      <c r="W114" t="s">
        <v>1090</v>
      </c>
      <c r="X114" t="s">
        <v>1091</v>
      </c>
      <c r="Y114" t="s">
        <v>2729</v>
      </c>
      <c r="Z114" t="s">
        <v>2952</v>
      </c>
      <c r="AA114">
        <v>112617</v>
      </c>
      <c r="AB114" s="198">
        <v>37073</v>
      </c>
      <c r="AC114" s="198">
        <v>37103</v>
      </c>
    </row>
    <row r="115" spans="1:29" x14ac:dyDescent="0.2">
      <c r="A115" s="44" t="str">
        <f t="shared" si="6"/>
        <v>US Crude Financial</v>
      </c>
      <c r="B115" s="44" t="str">
        <f t="shared" si="7"/>
        <v>US</v>
      </c>
      <c r="C115" s="44" t="str">
        <f t="shared" si="8"/>
        <v>Crude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25000</v>
      </c>
      <c r="G115" s="202">
        <v>1329957</v>
      </c>
      <c r="H115" s="198">
        <v>37045.802384259259</v>
      </c>
      <c r="I115" t="s">
        <v>2382</v>
      </c>
      <c r="M115" t="s">
        <v>3619</v>
      </c>
      <c r="N115" t="s">
        <v>1088</v>
      </c>
      <c r="O115" t="s">
        <v>3528</v>
      </c>
      <c r="Q115" s="199">
        <v>25000</v>
      </c>
      <c r="S115" t="s">
        <v>3512</v>
      </c>
      <c r="T115" t="s">
        <v>3759</v>
      </c>
      <c r="U115" s="201">
        <v>28.58</v>
      </c>
      <c r="V115" t="s">
        <v>3705</v>
      </c>
      <c r="W115" t="s">
        <v>1090</v>
      </c>
      <c r="X115" t="s">
        <v>1091</v>
      </c>
      <c r="Y115" t="s">
        <v>2729</v>
      </c>
      <c r="Z115" t="s">
        <v>2952</v>
      </c>
      <c r="AA115">
        <v>112588</v>
      </c>
      <c r="AB115" s="198">
        <v>37073</v>
      </c>
      <c r="AC115" s="198">
        <v>37103</v>
      </c>
    </row>
    <row r="116" spans="1:29" x14ac:dyDescent="0.2">
      <c r="A116" s="44" t="str">
        <f t="shared" si="6"/>
        <v>US Crude Financial</v>
      </c>
      <c r="B116" s="44" t="str">
        <f t="shared" si="7"/>
        <v>US</v>
      </c>
      <c r="C116" s="44" t="str">
        <f t="shared" si="8"/>
        <v>Crude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25000</v>
      </c>
      <c r="G116" s="202">
        <v>1329958</v>
      </c>
      <c r="H116" s="198">
        <v>37045.810370370367</v>
      </c>
      <c r="I116" t="s">
        <v>2382</v>
      </c>
      <c r="M116" t="s">
        <v>3619</v>
      </c>
      <c r="N116" t="s">
        <v>1088</v>
      </c>
      <c r="O116" t="s">
        <v>3528</v>
      </c>
      <c r="Q116" s="199">
        <v>25000</v>
      </c>
      <c r="S116" t="s">
        <v>3512</v>
      </c>
      <c r="T116" t="s">
        <v>3759</v>
      </c>
      <c r="U116" s="201">
        <v>28.58</v>
      </c>
      <c r="V116" t="s">
        <v>3705</v>
      </c>
      <c r="W116" t="s">
        <v>1090</v>
      </c>
      <c r="X116" t="s">
        <v>1091</v>
      </c>
      <c r="Y116" t="s">
        <v>2729</v>
      </c>
      <c r="Z116" t="s">
        <v>2952</v>
      </c>
      <c r="AA116">
        <v>112586</v>
      </c>
      <c r="AB116" s="198">
        <v>37073</v>
      </c>
      <c r="AC116" s="198">
        <v>37103</v>
      </c>
    </row>
    <row r="117" spans="1:29" x14ac:dyDescent="0.2">
      <c r="A117" s="44" t="str">
        <f t="shared" si="6"/>
        <v>US Crude Financial</v>
      </c>
      <c r="B117" s="44" t="str">
        <f t="shared" si="7"/>
        <v>US</v>
      </c>
      <c r="C117" s="44" t="str">
        <f t="shared" si="8"/>
        <v>Crude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50000</v>
      </c>
      <c r="G117" s="202">
        <v>1329960</v>
      </c>
      <c r="H117" s="198">
        <v>37045.817766203705</v>
      </c>
      <c r="I117" t="s">
        <v>1087</v>
      </c>
      <c r="M117" t="s">
        <v>3619</v>
      </c>
      <c r="N117" t="s">
        <v>1088</v>
      </c>
      <c r="O117" t="s">
        <v>2442</v>
      </c>
      <c r="P117" s="199">
        <v>50000</v>
      </c>
      <c r="S117" t="s">
        <v>3512</v>
      </c>
      <c r="T117" t="s">
        <v>3759</v>
      </c>
      <c r="U117" s="201">
        <v>28.56</v>
      </c>
      <c r="V117" t="s">
        <v>3683</v>
      </c>
      <c r="W117" t="s">
        <v>1090</v>
      </c>
      <c r="X117" t="s">
        <v>2283</v>
      </c>
      <c r="Y117" t="s">
        <v>2729</v>
      </c>
      <c r="Z117" t="s">
        <v>2952</v>
      </c>
      <c r="AA117">
        <v>112579</v>
      </c>
      <c r="AB117" s="198">
        <v>37073</v>
      </c>
      <c r="AC117" s="198">
        <v>37103</v>
      </c>
    </row>
    <row r="118" spans="1:29" x14ac:dyDescent="0.2">
      <c r="A118" s="44" t="str">
        <f t="shared" si="6"/>
        <v>US Crude Financial</v>
      </c>
      <c r="B118" s="44" t="str">
        <f t="shared" si="7"/>
        <v>US</v>
      </c>
      <c r="C118" s="44" t="str">
        <f t="shared" si="8"/>
        <v>Crude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50000</v>
      </c>
      <c r="G118" s="202">
        <v>1329961</v>
      </c>
      <c r="H118" s="198">
        <v>37045.817858796298</v>
      </c>
      <c r="I118" t="s">
        <v>1087</v>
      </c>
      <c r="M118" t="s">
        <v>3619</v>
      </c>
      <c r="N118" t="s">
        <v>1088</v>
      </c>
      <c r="O118" t="s">
        <v>2442</v>
      </c>
      <c r="P118" s="199">
        <v>50000</v>
      </c>
      <c r="S118" t="s">
        <v>3512</v>
      </c>
      <c r="T118" t="s">
        <v>3759</v>
      </c>
      <c r="U118" s="201">
        <v>28.54</v>
      </c>
      <c r="V118" t="s">
        <v>3683</v>
      </c>
      <c r="W118" t="s">
        <v>1090</v>
      </c>
      <c r="X118" t="s">
        <v>2283</v>
      </c>
      <c r="Y118" t="s">
        <v>2729</v>
      </c>
      <c r="Z118" t="s">
        <v>2952</v>
      </c>
      <c r="AA118">
        <v>112578</v>
      </c>
      <c r="AB118" s="198">
        <v>37073</v>
      </c>
      <c r="AC118" s="198">
        <v>37103</v>
      </c>
    </row>
    <row r="119" spans="1:29" x14ac:dyDescent="0.2">
      <c r="A119" s="44" t="str">
        <f t="shared" si="6"/>
        <v>US Natural Gas Financial</v>
      </c>
      <c r="B119" s="44" t="str">
        <f t="shared" si="7"/>
        <v>US</v>
      </c>
      <c r="C119" s="44" t="str">
        <f t="shared" si="8"/>
        <v>Natural Gas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31</v>
      </c>
      <c r="F119" s="213">
        <f t="shared" si="10"/>
        <v>465000</v>
      </c>
      <c r="G119" s="202">
        <v>1329962</v>
      </c>
      <c r="H119" s="198">
        <v>37045.820474537039</v>
      </c>
      <c r="I119" t="s">
        <v>1087</v>
      </c>
      <c r="M119" t="s">
        <v>3505</v>
      </c>
      <c r="N119" t="s">
        <v>2383</v>
      </c>
      <c r="O119" t="s">
        <v>2604</v>
      </c>
      <c r="Q119" s="199">
        <v>15000</v>
      </c>
      <c r="S119" t="s">
        <v>3506</v>
      </c>
      <c r="T119" t="s">
        <v>3759</v>
      </c>
      <c r="U119" s="201">
        <v>4.03</v>
      </c>
      <c r="V119" t="s">
        <v>3683</v>
      </c>
      <c r="W119" t="s">
        <v>2810</v>
      </c>
      <c r="X119" t="s">
        <v>2384</v>
      </c>
      <c r="Y119" t="s">
        <v>3777</v>
      </c>
      <c r="Z119" t="s">
        <v>2952</v>
      </c>
      <c r="AA119" t="s">
        <v>1497</v>
      </c>
      <c r="AB119" s="198">
        <v>37073.875</v>
      </c>
      <c r="AC119" s="198">
        <v>37103.875</v>
      </c>
    </row>
    <row r="120" spans="1:29" x14ac:dyDescent="0.2">
      <c r="A120" s="44" t="str">
        <f t="shared" si="6"/>
        <v>US Natural Gas Financial</v>
      </c>
      <c r="B120" s="44" t="str">
        <f t="shared" si="7"/>
        <v>US</v>
      </c>
      <c r="C120" s="44" t="str">
        <f t="shared" si="8"/>
        <v>Natural Gas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31</v>
      </c>
      <c r="F120" s="213">
        <f t="shared" si="10"/>
        <v>155000</v>
      </c>
      <c r="G120" s="202">
        <v>1329964</v>
      </c>
      <c r="H120" s="198">
        <v>37045.823645833334</v>
      </c>
      <c r="I120" t="s">
        <v>1087</v>
      </c>
      <c r="M120" t="s">
        <v>3505</v>
      </c>
      <c r="N120" t="s">
        <v>2383</v>
      </c>
      <c r="O120" t="s">
        <v>2604</v>
      </c>
      <c r="Q120" s="199">
        <v>5000</v>
      </c>
      <c r="S120" t="s">
        <v>3506</v>
      </c>
      <c r="T120" t="s">
        <v>3759</v>
      </c>
      <c r="U120" s="201">
        <v>4.03</v>
      </c>
      <c r="V120" t="s">
        <v>3683</v>
      </c>
      <c r="W120" t="s">
        <v>2810</v>
      </c>
      <c r="X120" t="s">
        <v>2384</v>
      </c>
      <c r="Y120" t="s">
        <v>3777</v>
      </c>
      <c r="Z120" t="s">
        <v>2952</v>
      </c>
      <c r="AA120" t="s">
        <v>1498</v>
      </c>
      <c r="AB120" s="198">
        <v>37073.875</v>
      </c>
      <c r="AC120" s="198">
        <v>37103.875</v>
      </c>
    </row>
    <row r="121" spans="1:29" x14ac:dyDescent="0.2">
      <c r="A121" s="44" t="str">
        <f t="shared" si="6"/>
        <v>US Natural Gas Financial</v>
      </c>
      <c r="B121" s="44" t="str">
        <f t="shared" si="7"/>
        <v>US</v>
      </c>
      <c r="C121" s="44" t="str">
        <f t="shared" si="8"/>
        <v>Natural Gas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31</v>
      </c>
      <c r="F121" s="213">
        <f t="shared" si="10"/>
        <v>77500</v>
      </c>
      <c r="G121" s="202">
        <v>1329965</v>
      </c>
      <c r="H121" s="198">
        <v>37045.823854166665</v>
      </c>
      <c r="I121" t="s">
        <v>3669</v>
      </c>
      <c r="M121" t="s">
        <v>3505</v>
      </c>
      <c r="N121" t="s">
        <v>2383</v>
      </c>
      <c r="O121" t="s">
        <v>2604</v>
      </c>
      <c r="Q121" s="199">
        <v>2500</v>
      </c>
      <c r="S121" t="s">
        <v>3506</v>
      </c>
      <c r="T121" t="s">
        <v>3759</v>
      </c>
      <c r="U121" s="201">
        <v>4.03</v>
      </c>
      <c r="V121" t="s">
        <v>2611</v>
      </c>
      <c r="W121" t="s">
        <v>2810</v>
      </c>
      <c r="X121" t="s">
        <v>2384</v>
      </c>
      <c r="Y121" t="s">
        <v>3777</v>
      </c>
      <c r="Z121" t="s">
        <v>2952</v>
      </c>
      <c r="AA121" t="s">
        <v>1499</v>
      </c>
      <c r="AB121" s="198">
        <v>37073.875</v>
      </c>
      <c r="AC121" s="198">
        <v>37103.875</v>
      </c>
    </row>
    <row r="122" spans="1:29" x14ac:dyDescent="0.2">
      <c r="A122" s="44" t="str">
        <f t="shared" si="6"/>
        <v>US Crude Financial</v>
      </c>
      <c r="B122" s="44" t="str">
        <f t="shared" si="7"/>
        <v>US</v>
      </c>
      <c r="C122" s="44" t="str">
        <f t="shared" si="8"/>
        <v>Crude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50000</v>
      </c>
      <c r="G122" s="202">
        <v>1329966</v>
      </c>
      <c r="H122" s="198">
        <v>37045.83152777778</v>
      </c>
      <c r="I122" t="s">
        <v>1087</v>
      </c>
      <c r="M122" t="s">
        <v>3619</v>
      </c>
      <c r="N122" t="s">
        <v>1088</v>
      </c>
      <c r="O122" t="s">
        <v>2442</v>
      </c>
      <c r="P122" s="199">
        <v>50000</v>
      </c>
      <c r="S122" t="s">
        <v>3512</v>
      </c>
      <c r="T122" t="s">
        <v>3759</v>
      </c>
      <c r="U122" s="201">
        <v>28.52</v>
      </c>
      <c r="V122" t="s">
        <v>3683</v>
      </c>
      <c r="W122" t="s">
        <v>1090</v>
      </c>
      <c r="X122" t="s">
        <v>2283</v>
      </c>
      <c r="Y122" t="s">
        <v>2729</v>
      </c>
      <c r="Z122" t="s">
        <v>2952</v>
      </c>
      <c r="AA122">
        <v>112577</v>
      </c>
      <c r="AB122" s="198">
        <v>37073</v>
      </c>
      <c r="AC122" s="198">
        <v>37103</v>
      </c>
    </row>
    <row r="123" spans="1:29" x14ac:dyDescent="0.2">
      <c r="A123" s="44" t="str">
        <f t="shared" si="6"/>
        <v>US Crude Financial</v>
      </c>
      <c r="B123" s="44" t="str">
        <f t="shared" si="7"/>
        <v>US</v>
      </c>
      <c r="C123" s="44" t="str">
        <f t="shared" si="8"/>
        <v>Crude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50000</v>
      </c>
      <c r="G123" s="202">
        <v>1329967</v>
      </c>
      <c r="H123" s="198">
        <v>37045.831956018519</v>
      </c>
      <c r="I123" t="s">
        <v>1087</v>
      </c>
      <c r="M123" t="s">
        <v>3619</v>
      </c>
      <c r="N123" t="s">
        <v>1088</v>
      </c>
      <c r="O123" t="s">
        <v>2442</v>
      </c>
      <c r="P123" s="199">
        <v>50000</v>
      </c>
      <c r="S123" t="s">
        <v>3512</v>
      </c>
      <c r="T123" t="s">
        <v>3759</v>
      </c>
      <c r="U123" s="201">
        <v>28.5</v>
      </c>
      <c r="V123" t="s">
        <v>3683</v>
      </c>
      <c r="W123" t="s">
        <v>1090</v>
      </c>
      <c r="X123" t="s">
        <v>2283</v>
      </c>
      <c r="Y123" t="s">
        <v>2729</v>
      </c>
      <c r="Z123" t="s">
        <v>2952</v>
      </c>
      <c r="AA123">
        <v>112580</v>
      </c>
      <c r="AB123" s="198">
        <v>37073</v>
      </c>
      <c r="AC123" s="198">
        <v>37103</v>
      </c>
    </row>
    <row r="124" spans="1:29" x14ac:dyDescent="0.2">
      <c r="A124" s="44" t="str">
        <f t="shared" si="6"/>
        <v>US Natural Gas Financial</v>
      </c>
      <c r="B124" s="44" t="str">
        <f t="shared" si="7"/>
        <v>US</v>
      </c>
      <c r="C124" s="44" t="str">
        <f t="shared" si="8"/>
        <v>Natural Gas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31</v>
      </c>
      <c r="F124" s="213">
        <f t="shared" si="10"/>
        <v>155000</v>
      </c>
      <c r="G124" s="202">
        <v>1329968</v>
      </c>
      <c r="H124" s="198">
        <v>37045.834201388891</v>
      </c>
      <c r="I124" t="s">
        <v>2633</v>
      </c>
      <c r="M124" t="s">
        <v>3505</v>
      </c>
      <c r="N124" t="s">
        <v>2383</v>
      </c>
      <c r="O124" t="s">
        <v>2604</v>
      </c>
      <c r="Q124" s="199">
        <v>5000</v>
      </c>
      <c r="S124" t="s">
        <v>3506</v>
      </c>
      <c r="T124" t="s">
        <v>3759</v>
      </c>
      <c r="U124" s="201">
        <v>4.03</v>
      </c>
      <c r="V124" t="s">
        <v>3322</v>
      </c>
      <c r="W124" t="s">
        <v>2810</v>
      </c>
      <c r="X124" t="s">
        <v>2384</v>
      </c>
      <c r="Y124" t="s">
        <v>3777</v>
      </c>
      <c r="Z124" t="s">
        <v>2952</v>
      </c>
      <c r="AA124" t="s">
        <v>1500</v>
      </c>
      <c r="AB124" s="198">
        <v>37073.875</v>
      </c>
      <c r="AC124" s="198">
        <v>37103.875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20</v>
      </c>
      <c r="G125" s="202">
        <v>1329969</v>
      </c>
      <c r="H125" s="198">
        <v>37045.834548611114</v>
      </c>
      <c r="I125" t="s">
        <v>3755</v>
      </c>
      <c r="M125" t="s">
        <v>3511</v>
      </c>
      <c r="N125" t="s">
        <v>3756</v>
      </c>
      <c r="O125" t="s">
        <v>3757</v>
      </c>
      <c r="Q125" s="199">
        <v>20</v>
      </c>
      <c r="S125" t="s">
        <v>3758</v>
      </c>
      <c r="T125" t="s">
        <v>3759</v>
      </c>
      <c r="U125" s="201">
        <v>1670</v>
      </c>
      <c r="V125" t="s">
        <v>3119</v>
      </c>
      <c r="W125" t="s">
        <v>3760</v>
      </c>
      <c r="X125" t="s">
        <v>3761</v>
      </c>
      <c r="Y125" t="s">
        <v>3762</v>
      </c>
      <c r="Z125" t="s">
        <v>3763</v>
      </c>
      <c r="AA125">
        <v>2165363</v>
      </c>
    </row>
    <row r="126" spans="1:29" x14ac:dyDescent="0.2">
      <c r="A126" s="44" t="str">
        <f t="shared" si="6"/>
        <v>US Crude Financial</v>
      </c>
      <c r="B126" s="44" t="str">
        <f t="shared" si="7"/>
        <v>US</v>
      </c>
      <c r="C126" s="44" t="str">
        <f t="shared" si="8"/>
        <v>Crude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50000</v>
      </c>
      <c r="G126" s="202">
        <v>1329970</v>
      </c>
      <c r="H126" s="198">
        <v>37045.835914351854</v>
      </c>
      <c r="I126" t="s">
        <v>2382</v>
      </c>
      <c r="M126" t="s">
        <v>3619</v>
      </c>
      <c r="N126" t="s">
        <v>1088</v>
      </c>
      <c r="O126" t="s">
        <v>3528</v>
      </c>
      <c r="P126" s="199">
        <v>50000</v>
      </c>
      <c r="S126" t="s">
        <v>3512</v>
      </c>
      <c r="T126" t="s">
        <v>3759</v>
      </c>
      <c r="U126" s="201">
        <v>28.48</v>
      </c>
      <c r="V126" t="s">
        <v>2582</v>
      </c>
      <c r="W126" t="s">
        <v>1090</v>
      </c>
      <c r="X126" t="s">
        <v>1091</v>
      </c>
      <c r="Y126" t="s">
        <v>2729</v>
      </c>
      <c r="Z126" t="s">
        <v>2952</v>
      </c>
      <c r="AA126">
        <v>112587</v>
      </c>
      <c r="AB126" s="198">
        <v>37073</v>
      </c>
      <c r="AC126" s="198">
        <v>37103</v>
      </c>
    </row>
    <row r="127" spans="1:29" x14ac:dyDescent="0.2">
      <c r="A127" s="44" t="str">
        <f t="shared" si="6"/>
        <v>US Crude Financial</v>
      </c>
      <c r="B127" s="44" t="str">
        <f t="shared" si="7"/>
        <v>US</v>
      </c>
      <c r="C127" s="44" t="str">
        <f t="shared" si="8"/>
        <v>Crude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50000</v>
      </c>
      <c r="G127" s="202">
        <v>1329971</v>
      </c>
      <c r="H127" s="198">
        <v>37045.835949074077</v>
      </c>
      <c r="I127" t="s">
        <v>2382</v>
      </c>
      <c r="M127" t="s">
        <v>3619</v>
      </c>
      <c r="N127" t="s">
        <v>1088</v>
      </c>
      <c r="O127" t="s">
        <v>3528</v>
      </c>
      <c r="P127" s="199">
        <v>50000</v>
      </c>
      <c r="S127" t="s">
        <v>3512</v>
      </c>
      <c r="T127" t="s">
        <v>3759</v>
      </c>
      <c r="U127" s="201">
        <v>28.46</v>
      </c>
      <c r="V127" t="s">
        <v>2582</v>
      </c>
      <c r="W127" t="s">
        <v>1090</v>
      </c>
      <c r="X127" t="s">
        <v>1091</v>
      </c>
      <c r="Y127" t="s">
        <v>2729</v>
      </c>
      <c r="Z127" t="s">
        <v>2952</v>
      </c>
      <c r="AA127">
        <v>112585</v>
      </c>
      <c r="AB127" s="198">
        <v>37073</v>
      </c>
      <c r="AC127" s="198">
        <v>37103</v>
      </c>
    </row>
    <row r="128" spans="1:29" x14ac:dyDescent="0.2">
      <c r="A128" s="44" t="str">
        <f t="shared" si="6"/>
        <v>US Crude Financial</v>
      </c>
      <c r="B128" s="44" t="str">
        <f t="shared" si="7"/>
        <v>US</v>
      </c>
      <c r="C128" s="44" t="str">
        <f t="shared" si="8"/>
        <v>Crude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50000</v>
      </c>
      <c r="G128" s="202">
        <v>1329972</v>
      </c>
      <c r="H128" s="198">
        <v>37045.836215277777</v>
      </c>
      <c r="I128" t="s">
        <v>2382</v>
      </c>
      <c r="M128" t="s">
        <v>3619</v>
      </c>
      <c r="N128" t="s">
        <v>1088</v>
      </c>
      <c r="O128" t="s">
        <v>3528</v>
      </c>
      <c r="P128" s="199">
        <v>50000</v>
      </c>
      <c r="S128" t="s">
        <v>3512</v>
      </c>
      <c r="T128" t="s">
        <v>3759</v>
      </c>
      <c r="U128" s="201">
        <v>28.44</v>
      </c>
      <c r="V128" t="s">
        <v>2582</v>
      </c>
      <c r="W128" t="s">
        <v>1090</v>
      </c>
      <c r="X128" t="s">
        <v>1091</v>
      </c>
      <c r="Y128" t="s">
        <v>2729</v>
      </c>
      <c r="Z128" t="s">
        <v>2952</v>
      </c>
      <c r="AA128">
        <v>112584</v>
      </c>
      <c r="AB128" s="198">
        <v>37073</v>
      </c>
      <c r="AC128" s="198">
        <v>37103</v>
      </c>
    </row>
    <row r="129" spans="1:29" x14ac:dyDescent="0.2">
      <c r="A129" s="44" t="str">
        <f t="shared" si="6"/>
        <v>US Crude Financial</v>
      </c>
      <c r="B129" s="44" t="str">
        <f t="shared" si="7"/>
        <v>US</v>
      </c>
      <c r="C129" s="44" t="str">
        <f t="shared" si="8"/>
        <v>Crude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50000</v>
      </c>
      <c r="G129" s="202">
        <v>1329973</v>
      </c>
      <c r="H129" s="198">
        <v>37045.836273148147</v>
      </c>
      <c r="I129" t="s">
        <v>2382</v>
      </c>
      <c r="M129" t="s">
        <v>3619</v>
      </c>
      <c r="N129" t="s">
        <v>1088</v>
      </c>
      <c r="O129" t="s">
        <v>3528</v>
      </c>
      <c r="P129" s="199">
        <v>50000</v>
      </c>
      <c r="S129" t="s">
        <v>3512</v>
      </c>
      <c r="T129" t="s">
        <v>3759</v>
      </c>
      <c r="U129" s="201">
        <v>28.42</v>
      </c>
      <c r="V129" t="s">
        <v>2582</v>
      </c>
      <c r="W129" t="s">
        <v>1090</v>
      </c>
      <c r="X129" t="s">
        <v>1091</v>
      </c>
      <c r="Y129" t="s">
        <v>2729</v>
      </c>
      <c r="Z129" t="s">
        <v>2952</v>
      </c>
      <c r="AA129">
        <v>112583</v>
      </c>
      <c r="AB129" s="198">
        <v>37073</v>
      </c>
      <c r="AC129" s="198">
        <v>37103</v>
      </c>
    </row>
    <row r="130" spans="1:29" x14ac:dyDescent="0.2">
      <c r="A130" s="44" t="str">
        <f t="shared" si="6"/>
        <v>US Crude Financial</v>
      </c>
      <c r="B130" s="44" t="str">
        <f t="shared" si="7"/>
        <v>US</v>
      </c>
      <c r="C130" s="44" t="str">
        <f t="shared" si="8"/>
        <v>Crude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50000</v>
      </c>
      <c r="G130" s="202">
        <v>1329974</v>
      </c>
      <c r="H130" s="198">
        <v>37045.836736111109</v>
      </c>
      <c r="I130" t="s">
        <v>2382</v>
      </c>
      <c r="M130" t="s">
        <v>3619</v>
      </c>
      <c r="N130" t="s">
        <v>1088</v>
      </c>
      <c r="O130" t="s">
        <v>3528</v>
      </c>
      <c r="P130" s="199">
        <v>50000</v>
      </c>
      <c r="S130" t="s">
        <v>3512</v>
      </c>
      <c r="T130" t="s">
        <v>3759</v>
      </c>
      <c r="U130" s="201">
        <v>28.4</v>
      </c>
      <c r="V130" t="s">
        <v>2582</v>
      </c>
      <c r="W130" t="s">
        <v>1090</v>
      </c>
      <c r="X130" t="s">
        <v>1091</v>
      </c>
      <c r="Y130" t="s">
        <v>2729</v>
      </c>
      <c r="Z130" t="s">
        <v>2952</v>
      </c>
      <c r="AA130">
        <v>112582</v>
      </c>
      <c r="AB130" s="198">
        <v>37073</v>
      </c>
      <c r="AC130" s="198">
        <v>37103</v>
      </c>
    </row>
    <row r="131" spans="1:29" x14ac:dyDescent="0.2">
      <c r="A131" s="44" t="str">
        <f t="shared" si="6"/>
        <v>US Crude Financial</v>
      </c>
      <c r="B131" s="44" t="str">
        <f t="shared" si="7"/>
        <v>US</v>
      </c>
      <c r="C131" s="44" t="str">
        <f t="shared" si="8"/>
        <v>Crude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50000</v>
      </c>
      <c r="G131" s="202">
        <v>1329975</v>
      </c>
      <c r="H131" s="198">
        <v>37045.836840277778</v>
      </c>
      <c r="I131" t="s">
        <v>2382</v>
      </c>
      <c r="M131" t="s">
        <v>3619</v>
      </c>
      <c r="N131" t="s">
        <v>1088</v>
      </c>
      <c r="O131" t="s">
        <v>3528</v>
      </c>
      <c r="P131" s="199">
        <v>50000</v>
      </c>
      <c r="S131" t="s">
        <v>3512</v>
      </c>
      <c r="T131" t="s">
        <v>3759</v>
      </c>
      <c r="U131" s="201">
        <v>28.38</v>
      </c>
      <c r="V131" t="s">
        <v>2582</v>
      </c>
      <c r="W131" t="s">
        <v>1090</v>
      </c>
      <c r="X131" t="s">
        <v>1091</v>
      </c>
      <c r="Y131" t="s">
        <v>2729</v>
      </c>
      <c r="Z131" t="s">
        <v>2952</v>
      </c>
      <c r="AA131">
        <v>112581</v>
      </c>
      <c r="AB131" s="198">
        <v>37073</v>
      </c>
      <c r="AC131" s="198">
        <v>37103</v>
      </c>
    </row>
    <row r="132" spans="1:29" x14ac:dyDescent="0.2">
      <c r="A132" s="44" t="str">
        <f t="shared" si="6"/>
        <v>US Crude Financial</v>
      </c>
      <c r="B132" s="44" t="str">
        <f t="shared" si="7"/>
        <v>US</v>
      </c>
      <c r="C132" s="44" t="str">
        <f t="shared" si="8"/>
        <v>Crude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50000</v>
      </c>
      <c r="G132" s="202">
        <v>1329976</v>
      </c>
      <c r="H132" s="198">
        <v>37045.83971064815</v>
      </c>
      <c r="I132" t="s">
        <v>2382</v>
      </c>
      <c r="M132" t="s">
        <v>3619</v>
      </c>
      <c r="N132" t="s">
        <v>1088</v>
      </c>
      <c r="O132" t="s">
        <v>3528</v>
      </c>
      <c r="P132" s="199">
        <v>50000</v>
      </c>
      <c r="S132" t="s">
        <v>3512</v>
      </c>
      <c r="T132" t="s">
        <v>3759</v>
      </c>
      <c r="U132" s="201">
        <v>28.36</v>
      </c>
      <c r="V132" t="s">
        <v>2582</v>
      </c>
      <c r="W132" t="s">
        <v>1090</v>
      </c>
      <c r="X132" t="s">
        <v>1091</v>
      </c>
      <c r="Y132" t="s">
        <v>2729</v>
      </c>
      <c r="Z132" t="s">
        <v>2952</v>
      </c>
      <c r="AA132">
        <v>112576</v>
      </c>
      <c r="AB132" s="198">
        <v>37073</v>
      </c>
      <c r="AC132" s="198">
        <v>37103</v>
      </c>
    </row>
    <row r="133" spans="1:29" x14ac:dyDescent="0.2">
      <c r="A133" s="44" t="str">
        <f t="shared" si="6"/>
        <v>US Crude Financial</v>
      </c>
      <c r="B133" s="44" t="str">
        <f t="shared" si="7"/>
        <v>US</v>
      </c>
      <c r="C133" s="44" t="str">
        <f t="shared" si="8"/>
        <v>Crude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50000</v>
      </c>
      <c r="G133" s="202">
        <v>1329977</v>
      </c>
      <c r="H133" s="198">
        <v>37045.839756944442</v>
      </c>
      <c r="I133" t="s">
        <v>2382</v>
      </c>
      <c r="M133" t="s">
        <v>3619</v>
      </c>
      <c r="N133" t="s">
        <v>1088</v>
      </c>
      <c r="O133" t="s">
        <v>3528</v>
      </c>
      <c r="P133" s="199">
        <v>50000</v>
      </c>
      <c r="S133" t="s">
        <v>3512</v>
      </c>
      <c r="T133" t="s">
        <v>3759</v>
      </c>
      <c r="U133" s="201">
        <v>28.34</v>
      </c>
      <c r="V133" t="s">
        <v>2582</v>
      </c>
      <c r="W133" t="s">
        <v>1090</v>
      </c>
      <c r="X133" t="s">
        <v>1091</v>
      </c>
      <c r="Y133" t="s">
        <v>2729</v>
      </c>
      <c r="Z133" t="s">
        <v>2952</v>
      </c>
      <c r="AA133">
        <v>112575</v>
      </c>
      <c r="AB133" s="198">
        <v>37073</v>
      </c>
      <c r="AC133" s="198">
        <v>37103</v>
      </c>
    </row>
    <row r="134" spans="1:29" x14ac:dyDescent="0.2">
      <c r="A134" s="44" t="str">
        <f t="shared" si="6"/>
        <v>US Crude Financial</v>
      </c>
      <c r="B134" s="44" t="str">
        <f t="shared" si="7"/>
        <v>US</v>
      </c>
      <c r="C134" s="44" t="str">
        <f t="shared" si="8"/>
        <v>Crude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50000</v>
      </c>
      <c r="G134" s="202">
        <v>1329978</v>
      </c>
      <c r="H134" s="198">
        <v>37045.839791666665</v>
      </c>
      <c r="I134" t="s">
        <v>2382</v>
      </c>
      <c r="M134" t="s">
        <v>3619</v>
      </c>
      <c r="N134" t="s">
        <v>1088</v>
      </c>
      <c r="O134" t="s">
        <v>3528</v>
      </c>
      <c r="P134" s="199">
        <v>50000</v>
      </c>
      <c r="S134" t="s">
        <v>3512</v>
      </c>
      <c r="T134" t="s">
        <v>3759</v>
      </c>
      <c r="U134" s="201">
        <v>28.32</v>
      </c>
      <c r="V134" t="s">
        <v>2582</v>
      </c>
      <c r="W134" t="s">
        <v>1090</v>
      </c>
      <c r="X134" t="s">
        <v>1091</v>
      </c>
      <c r="Y134" t="s">
        <v>2729</v>
      </c>
      <c r="Z134" t="s">
        <v>2952</v>
      </c>
      <c r="AA134">
        <v>112574</v>
      </c>
      <c r="AB134" s="198">
        <v>37073</v>
      </c>
      <c r="AC134" s="198">
        <v>37103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1329979</v>
      </c>
      <c r="H135" s="198">
        <v>37045.839884259258</v>
      </c>
      <c r="I135" t="s">
        <v>3820</v>
      </c>
      <c r="M135" t="s">
        <v>3511</v>
      </c>
      <c r="N135" t="s">
        <v>3768</v>
      </c>
      <c r="O135" t="s">
        <v>3769</v>
      </c>
      <c r="Q135" s="199">
        <v>20</v>
      </c>
      <c r="S135" t="s">
        <v>3758</v>
      </c>
      <c r="T135" t="s">
        <v>3759</v>
      </c>
      <c r="U135" s="201">
        <v>1515</v>
      </c>
      <c r="V135" t="s">
        <v>3424</v>
      </c>
      <c r="W135" t="s">
        <v>3760</v>
      </c>
      <c r="X135" t="s">
        <v>3761</v>
      </c>
      <c r="Y135" t="s">
        <v>3762</v>
      </c>
      <c r="Z135" t="s">
        <v>3763</v>
      </c>
      <c r="AA135">
        <v>2165361</v>
      </c>
    </row>
    <row r="136" spans="1:29" x14ac:dyDescent="0.2">
      <c r="A136" s="44" t="str">
        <f t="shared" si="6"/>
        <v>US Crude Financial</v>
      </c>
      <c r="B136" s="44" t="str">
        <f t="shared" si="7"/>
        <v>US</v>
      </c>
      <c r="C136" s="44" t="str">
        <f t="shared" si="8"/>
        <v>Crude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50000</v>
      </c>
      <c r="G136" s="202">
        <v>1329980</v>
      </c>
      <c r="H136" s="198">
        <v>37045.840277777781</v>
      </c>
      <c r="I136" t="s">
        <v>2382</v>
      </c>
      <c r="M136" t="s">
        <v>3619</v>
      </c>
      <c r="N136" t="s">
        <v>1088</v>
      </c>
      <c r="O136" t="s">
        <v>3528</v>
      </c>
      <c r="P136" s="199">
        <v>50000</v>
      </c>
      <c r="S136" t="s">
        <v>3512</v>
      </c>
      <c r="T136" t="s">
        <v>3759</v>
      </c>
      <c r="U136" s="201">
        <v>28.3</v>
      </c>
      <c r="V136" t="s">
        <v>2582</v>
      </c>
      <c r="W136" t="s">
        <v>1090</v>
      </c>
      <c r="X136" t="s">
        <v>1091</v>
      </c>
      <c r="Y136" t="s">
        <v>2729</v>
      </c>
      <c r="Z136" t="s">
        <v>2952</v>
      </c>
      <c r="AA136">
        <v>112573</v>
      </c>
      <c r="AB136" s="198">
        <v>37073</v>
      </c>
      <c r="AC136" s="198">
        <v>37103</v>
      </c>
    </row>
    <row r="137" spans="1:29" x14ac:dyDescent="0.2">
      <c r="A137" s="44" t="str">
        <f t="shared" si="6"/>
        <v>US Natural Gas Financial</v>
      </c>
      <c r="B137" s="44" t="str">
        <f t="shared" si="7"/>
        <v>US</v>
      </c>
      <c r="C137" s="44" t="str">
        <f t="shared" si="8"/>
        <v>Natural Gas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31</v>
      </c>
      <c r="F137" s="213">
        <f t="shared" si="10"/>
        <v>77500</v>
      </c>
      <c r="G137" s="202">
        <v>1329981</v>
      </c>
      <c r="H137" s="198">
        <v>37045.841064814813</v>
      </c>
      <c r="I137" t="s">
        <v>2600</v>
      </c>
      <c r="M137" t="s">
        <v>3505</v>
      </c>
      <c r="N137" t="s">
        <v>2383</v>
      </c>
      <c r="O137" t="s">
        <v>2604</v>
      </c>
      <c r="Q137" s="199">
        <v>2500</v>
      </c>
      <c r="S137" t="s">
        <v>3506</v>
      </c>
      <c r="T137" t="s">
        <v>3759</v>
      </c>
      <c r="U137" s="201">
        <v>4.03</v>
      </c>
      <c r="V137" t="s">
        <v>1501</v>
      </c>
      <c r="W137" t="s">
        <v>2810</v>
      </c>
      <c r="X137" t="s">
        <v>2384</v>
      </c>
      <c r="Y137" t="s">
        <v>3777</v>
      </c>
      <c r="Z137" t="s">
        <v>2952</v>
      </c>
      <c r="AA137" t="s">
        <v>1502</v>
      </c>
      <c r="AB137" s="198">
        <v>37073.875</v>
      </c>
      <c r="AC137" s="198">
        <v>37103.875</v>
      </c>
    </row>
    <row r="138" spans="1:29" x14ac:dyDescent="0.2">
      <c r="A138" s="44" t="str">
        <f t="shared" si="6"/>
        <v>US Natural Gas Financial</v>
      </c>
      <c r="B138" s="44" t="str">
        <f t="shared" si="7"/>
        <v>US</v>
      </c>
      <c r="C138" s="44" t="str">
        <f t="shared" si="8"/>
        <v>Natural Gas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31</v>
      </c>
      <c r="F138" s="213">
        <f t="shared" si="10"/>
        <v>465000</v>
      </c>
      <c r="G138" s="202">
        <v>1329983</v>
      </c>
      <c r="H138" s="198">
        <v>37045.841226851851</v>
      </c>
      <c r="I138" t="s">
        <v>2600</v>
      </c>
      <c r="M138" t="s">
        <v>3505</v>
      </c>
      <c r="N138" t="s">
        <v>2383</v>
      </c>
      <c r="O138" t="s">
        <v>2604</v>
      </c>
      <c r="Q138" s="199">
        <v>15000</v>
      </c>
      <c r="S138" t="s">
        <v>3506</v>
      </c>
      <c r="T138" t="s">
        <v>3759</v>
      </c>
      <c r="U138" s="201">
        <v>4.03</v>
      </c>
      <c r="V138" t="s">
        <v>1501</v>
      </c>
      <c r="W138" t="s">
        <v>2810</v>
      </c>
      <c r="X138" t="s">
        <v>2384</v>
      </c>
      <c r="Y138" t="s">
        <v>3777</v>
      </c>
      <c r="Z138" t="s">
        <v>2952</v>
      </c>
      <c r="AA138" t="s">
        <v>1503</v>
      </c>
      <c r="AB138" s="198">
        <v>37073.875</v>
      </c>
      <c r="AC138" s="198">
        <v>37103.875</v>
      </c>
    </row>
    <row r="139" spans="1:29" x14ac:dyDescent="0.2">
      <c r="A139" s="44" t="str">
        <f t="shared" ref="A139:A202" si="11">B139&amp;" "&amp;C139&amp;" "&amp;D139</f>
        <v>US Natural Gas Financial</v>
      </c>
      <c r="B139" s="44" t="str">
        <f t="shared" ref="B139:B202" si="12">IF((LEFT(N139,2)="US"),"US","")</f>
        <v>US</v>
      </c>
      <c r="C139" s="44" t="str">
        <f t="shared" ref="C139:C202" si="13">M139</f>
        <v>Natural Gas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31</v>
      </c>
      <c r="F139" s="213">
        <f t="shared" ref="F139:F202" si="15">E139*SUM(P139:Q139)</f>
        <v>465000</v>
      </c>
      <c r="G139" s="202">
        <v>1329984</v>
      </c>
      <c r="H139" s="198">
        <v>37045.842245370368</v>
      </c>
      <c r="I139" t="s">
        <v>2600</v>
      </c>
      <c r="M139" t="s">
        <v>3505</v>
      </c>
      <c r="N139" t="s">
        <v>2383</v>
      </c>
      <c r="O139" t="s">
        <v>2604</v>
      </c>
      <c r="Q139" s="199">
        <v>15000</v>
      </c>
      <c r="S139" t="s">
        <v>3506</v>
      </c>
      <c r="T139" t="s">
        <v>3759</v>
      </c>
      <c r="U139" s="201">
        <v>4.0350000000000001</v>
      </c>
      <c r="V139" t="s">
        <v>1501</v>
      </c>
      <c r="W139" t="s">
        <v>2810</v>
      </c>
      <c r="X139" t="s">
        <v>2384</v>
      </c>
      <c r="Y139" t="s">
        <v>3777</v>
      </c>
      <c r="Z139" t="s">
        <v>2952</v>
      </c>
      <c r="AA139" t="s">
        <v>1504</v>
      </c>
      <c r="AB139" s="198">
        <v>37073.875</v>
      </c>
      <c r="AC139" s="198">
        <v>37103.875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1329985</v>
      </c>
      <c r="H140" s="198">
        <v>37045.842627314814</v>
      </c>
      <c r="I140" t="s">
        <v>3781</v>
      </c>
      <c r="M140" t="s">
        <v>3511</v>
      </c>
      <c r="N140" t="s">
        <v>3756</v>
      </c>
      <c r="O140" t="s">
        <v>3757</v>
      </c>
      <c r="Q140" s="199">
        <v>20</v>
      </c>
      <c r="S140" t="s">
        <v>3758</v>
      </c>
      <c r="T140" t="s">
        <v>3759</v>
      </c>
      <c r="U140" s="201">
        <v>1670.5</v>
      </c>
      <c r="V140" t="s">
        <v>1505</v>
      </c>
      <c r="W140" t="s">
        <v>3760</v>
      </c>
      <c r="X140" t="s">
        <v>3761</v>
      </c>
      <c r="Y140" t="s">
        <v>3762</v>
      </c>
      <c r="Z140" t="s">
        <v>3763</v>
      </c>
      <c r="AA140">
        <v>2165359</v>
      </c>
    </row>
    <row r="141" spans="1:29" x14ac:dyDescent="0.2">
      <c r="A141" s="44" t="str">
        <f t="shared" si="11"/>
        <v>US Natural Gas Financial</v>
      </c>
      <c r="B141" s="44" t="str">
        <f t="shared" si="12"/>
        <v>US</v>
      </c>
      <c r="C141" s="44" t="str">
        <f t="shared" si="13"/>
        <v>Natural Gas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31</v>
      </c>
      <c r="F141" s="213">
        <f t="shared" si="15"/>
        <v>465000</v>
      </c>
      <c r="G141" s="202">
        <v>1329986</v>
      </c>
      <c r="H141" s="198">
        <v>37045.844201388885</v>
      </c>
      <c r="I141" t="s">
        <v>2600</v>
      </c>
      <c r="M141" t="s">
        <v>3505</v>
      </c>
      <c r="N141" t="s">
        <v>2383</v>
      </c>
      <c r="O141" t="s">
        <v>2604</v>
      </c>
      <c r="Q141" s="199">
        <v>15000</v>
      </c>
      <c r="S141" t="s">
        <v>3506</v>
      </c>
      <c r="T141" t="s">
        <v>3759</v>
      </c>
      <c r="U141" s="201">
        <v>4.04</v>
      </c>
      <c r="V141" t="s">
        <v>1501</v>
      </c>
      <c r="W141" t="s">
        <v>2810</v>
      </c>
      <c r="X141" t="s">
        <v>2384</v>
      </c>
      <c r="Y141" t="s">
        <v>3777</v>
      </c>
      <c r="Z141" t="s">
        <v>2952</v>
      </c>
      <c r="AA141" t="s">
        <v>1506</v>
      </c>
      <c r="AB141" s="198">
        <v>37073.875</v>
      </c>
      <c r="AC141" s="198">
        <v>37103.875</v>
      </c>
    </row>
    <row r="142" spans="1:29" x14ac:dyDescent="0.2">
      <c r="A142" s="44" t="str">
        <f t="shared" si="11"/>
        <v>US Crude Financial</v>
      </c>
      <c r="B142" s="44" t="str">
        <f t="shared" si="12"/>
        <v>US</v>
      </c>
      <c r="C142" s="44" t="str">
        <f t="shared" si="13"/>
        <v>Crude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50000</v>
      </c>
      <c r="G142" s="202">
        <v>1329987</v>
      </c>
      <c r="H142" s="198">
        <v>37045.844224537039</v>
      </c>
      <c r="I142" t="s">
        <v>2382</v>
      </c>
      <c r="M142" t="s">
        <v>3619</v>
      </c>
      <c r="N142" t="s">
        <v>1088</v>
      </c>
      <c r="O142" t="s">
        <v>3528</v>
      </c>
      <c r="P142" s="199">
        <v>50000</v>
      </c>
      <c r="S142" t="s">
        <v>3512</v>
      </c>
      <c r="T142" t="s">
        <v>3759</v>
      </c>
      <c r="U142" s="201">
        <v>28.28</v>
      </c>
      <c r="V142" t="s">
        <v>2582</v>
      </c>
      <c r="W142" t="s">
        <v>1090</v>
      </c>
      <c r="X142" t="s">
        <v>1091</v>
      </c>
      <c r="Y142" t="s">
        <v>2729</v>
      </c>
      <c r="Z142" t="s">
        <v>2952</v>
      </c>
      <c r="AA142">
        <v>112571</v>
      </c>
      <c r="AB142" s="198">
        <v>37073</v>
      </c>
      <c r="AC142" s="198">
        <v>37103</v>
      </c>
    </row>
    <row r="143" spans="1:29" x14ac:dyDescent="0.2">
      <c r="A143" s="44" t="str">
        <f t="shared" si="11"/>
        <v>US Crude Financial</v>
      </c>
      <c r="B143" s="44" t="str">
        <f t="shared" si="12"/>
        <v>US</v>
      </c>
      <c r="C143" s="44" t="str">
        <f t="shared" si="13"/>
        <v>Crude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50000</v>
      </c>
      <c r="G143" s="202">
        <v>1329988</v>
      </c>
      <c r="H143" s="198">
        <v>37045.844259259262</v>
      </c>
      <c r="I143" t="s">
        <v>2382</v>
      </c>
      <c r="M143" t="s">
        <v>3619</v>
      </c>
      <c r="N143" t="s">
        <v>1088</v>
      </c>
      <c r="O143" t="s">
        <v>3528</v>
      </c>
      <c r="P143" s="199">
        <v>50000</v>
      </c>
      <c r="S143" t="s">
        <v>3512</v>
      </c>
      <c r="T143" t="s">
        <v>3759</v>
      </c>
      <c r="U143" s="201">
        <v>28.26</v>
      </c>
      <c r="V143" t="s">
        <v>2582</v>
      </c>
      <c r="W143" t="s">
        <v>1090</v>
      </c>
      <c r="X143" t="s">
        <v>1091</v>
      </c>
      <c r="Y143" t="s">
        <v>2729</v>
      </c>
      <c r="Z143" t="s">
        <v>2952</v>
      </c>
      <c r="AA143">
        <v>112572</v>
      </c>
      <c r="AB143" s="198">
        <v>37073</v>
      </c>
      <c r="AC143" s="198">
        <v>37103</v>
      </c>
    </row>
    <row r="144" spans="1:29" x14ac:dyDescent="0.2">
      <c r="A144" s="44" t="str">
        <f t="shared" si="11"/>
        <v>US Crude Financial</v>
      </c>
      <c r="B144" s="44" t="str">
        <f t="shared" si="12"/>
        <v>US</v>
      </c>
      <c r="C144" s="44" t="str">
        <f t="shared" si="13"/>
        <v>Crude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50000</v>
      </c>
      <c r="G144" s="202">
        <v>1329989</v>
      </c>
      <c r="H144" s="198">
        <v>37045.844328703701</v>
      </c>
      <c r="I144" t="s">
        <v>2382</v>
      </c>
      <c r="M144" t="s">
        <v>3619</v>
      </c>
      <c r="N144" t="s">
        <v>1088</v>
      </c>
      <c r="O144" t="s">
        <v>3528</v>
      </c>
      <c r="P144" s="199">
        <v>50000</v>
      </c>
      <c r="S144" t="s">
        <v>3512</v>
      </c>
      <c r="T144" t="s">
        <v>3759</v>
      </c>
      <c r="U144" s="201">
        <v>28.24</v>
      </c>
      <c r="V144" t="s">
        <v>2582</v>
      </c>
      <c r="W144" t="s">
        <v>1090</v>
      </c>
      <c r="X144" t="s">
        <v>1091</v>
      </c>
      <c r="Y144" t="s">
        <v>2729</v>
      </c>
      <c r="Z144" t="s">
        <v>2952</v>
      </c>
      <c r="AA144">
        <v>112570</v>
      </c>
      <c r="AB144" s="198">
        <v>37073</v>
      </c>
      <c r="AC144" s="198">
        <v>37103</v>
      </c>
    </row>
    <row r="145" spans="1:29" x14ac:dyDescent="0.2">
      <c r="A145" s="44" t="str">
        <f t="shared" si="11"/>
        <v>US Crude Financial</v>
      </c>
      <c r="B145" s="44" t="str">
        <f t="shared" si="12"/>
        <v>US</v>
      </c>
      <c r="C145" s="44" t="str">
        <f t="shared" si="13"/>
        <v>Crude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50000</v>
      </c>
      <c r="G145" s="202">
        <v>1329990</v>
      </c>
      <c r="H145" s="198">
        <v>37045.844594907408</v>
      </c>
      <c r="I145" t="s">
        <v>3729</v>
      </c>
      <c r="M145" t="s">
        <v>3619</v>
      </c>
      <c r="N145" t="s">
        <v>1088</v>
      </c>
      <c r="O145" t="s">
        <v>3528</v>
      </c>
      <c r="Q145" s="199">
        <v>50000</v>
      </c>
      <c r="S145" t="s">
        <v>3512</v>
      </c>
      <c r="T145" t="s">
        <v>3759</v>
      </c>
      <c r="U145" s="201">
        <v>28.26</v>
      </c>
      <c r="V145" t="s">
        <v>1507</v>
      </c>
      <c r="W145" t="s">
        <v>1090</v>
      </c>
      <c r="X145" t="s">
        <v>1091</v>
      </c>
      <c r="Y145" t="s">
        <v>2729</v>
      </c>
      <c r="Z145" t="s">
        <v>2952</v>
      </c>
      <c r="AA145">
        <v>112569</v>
      </c>
      <c r="AB145" s="198">
        <v>37073</v>
      </c>
      <c r="AC145" s="198">
        <v>37103</v>
      </c>
    </row>
    <row r="146" spans="1:29" x14ac:dyDescent="0.2">
      <c r="A146" s="44" t="str">
        <f t="shared" si="11"/>
        <v>US Crude Financial</v>
      </c>
      <c r="B146" s="44" t="str">
        <f t="shared" si="12"/>
        <v>US</v>
      </c>
      <c r="C146" s="44" t="str">
        <f t="shared" si="13"/>
        <v>Crude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50000</v>
      </c>
      <c r="G146" s="202">
        <v>1329991</v>
      </c>
      <c r="H146" s="198">
        <v>37045.844884259262</v>
      </c>
      <c r="I146" t="s">
        <v>2382</v>
      </c>
      <c r="M146" t="s">
        <v>3619</v>
      </c>
      <c r="N146" t="s">
        <v>1088</v>
      </c>
      <c r="O146" t="s">
        <v>3528</v>
      </c>
      <c r="P146" s="199">
        <v>50000</v>
      </c>
      <c r="S146" t="s">
        <v>3512</v>
      </c>
      <c r="T146" t="s">
        <v>3759</v>
      </c>
      <c r="U146" s="201">
        <v>28.24</v>
      </c>
      <c r="V146" t="s">
        <v>2582</v>
      </c>
      <c r="W146" t="s">
        <v>1090</v>
      </c>
      <c r="X146" t="s">
        <v>1091</v>
      </c>
      <c r="Y146" t="s">
        <v>2729</v>
      </c>
      <c r="Z146" t="s">
        <v>2952</v>
      </c>
      <c r="AA146">
        <v>112568</v>
      </c>
      <c r="AB146" s="198">
        <v>37073</v>
      </c>
      <c r="AC146" s="198">
        <v>37103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20</v>
      </c>
      <c r="G147" s="202">
        <v>1329992</v>
      </c>
      <c r="H147" s="198">
        <v>37045.845983796295</v>
      </c>
      <c r="I147" t="s">
        <v>3755</v>
      </c>
      <c r="M147" t="s">
        <v>3511</v>
      </c>
      <c r="N147" t="s">
        <v>3756</v>
      </c>
      <c r="O147" t="s">
        <v>3757</v>
      </c>
      <c r="Q147" s="199">
        <v>20</v>
      </c>
      <c r="S147" t="s">
        <v>3758</v>
      </c>
      <c r="T147" t="s">
        <v>3759</v>
      </c>
      <c r="U147" s="201">
        <v>1670.5</v>
      </c>
      <c r="V147" t="s">
        <v>3119</v>
      </c>
      <c r="W147" t="s">
        <v>3760</v>
      </c>
      <c r="X147" t="s">
        <v>3761</v>
      </c>
      <c r="Y147" t="s">
        <v>3762</v>
      </c>
      <c r="Z147" t="s">
        <v>3763</v>
      </c>
      <c r="AA147">
        <v>2165357</v>
      </c>
    </row>
    <row r="148" spans="1:29" x14ac:dyDescent="0.2">
      <c r="A148" s="44" t="str">
        <f t="shared" si="11"/>
        <v>US Natural Gas Financial</v>
      </c>
      <c r="B148" s="44" t="str">
        <f t="shared" si="12"/>
        <v>US</v>
      </c>
      <c r="C148" s="44" t="str">
        <f t="shared" si="13"/>
        <v>Natural Gas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31</v>
      </c>
      <c r="F148" s="213">
        <f t="shared" si="15"/>
        <v>465000</v>
      </c>
      <c r="G148" s="202">
        <v>1329993</v>
      </c>
      <c r="H148" s="198">
        <v>37045.847546296296</v>
      </c>
      <c r="I148" t="s">
        <v>2600</v>
      </c>
      <c r="M148" t="s">
        <v>3505</v>
      </c>
      <c r="N148" t="s">
        <v>2383</v>
      </c>
      <c r="O148" t="s">
        <v>2604</v>
      </c>
      <c r="Q148" s="199">
        <v>15000</v>
      </c>
      <c r="S148" t="s">
        <v>3506</v>
      </c>
      <c r="T148" t="s">
        <v>3759</v>
      </c>
      <c r="U148" s="201">
        <v>4.0449999999999999</v>
      </c>
      <c r="V148" t="s">
        <v>1501</v>
      </c>
      <c r="W148" t="s">
        <v>2810</v>
      </c>
      <c r="X148" t="s">
        <v>2384</v>
      </c>
      <c r="Y148" t="s">
        <v>3777</v>
      </c>
      <c r="Z148" t="s">
        <v>2952</v>
      </c>
      <c r="AA148" t="s">
        <v>1508</v>
      </c>
      <c r="AB148" s="198">
        <v>37073.875</v>
      </c>
      <c r="AC148" s="198">
        <v>37103.875</v>
      </c>
    </row>
    <row r="149" spans="1:29" x14ac:dyDescent="0.2">
      <c r="A149" s="44" t="str">
        <f t="shared" si="11"/>
        <v>US Natural Gas Financial</v>
      </c>
      <c r="B149" s="44" t="str">
        <f t="shared" si="12"/>
        <v>US</v>
      </c>
      <c r="C149" s="44" t="str">
        <f t="shared" si="13"/>
        <v>Natural Gas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31</v>
      </c>
      <c r="F149" s="213">
        <f t="shared" si="15"/>
        <v>387500</v>
      </c>
      <c r="G149" s="202">
        <v>1329994</v>
      </c>
      <c r="H149" s="198">
        <v>37045.848611111112</v>
      </c>
      <c r="I149" t="s">
        <v>2600</v>
      </c>
      <c r="M149" t="s">
        <v>3505</v>
      </c>
      <c r="N149" t="s">
        <v>2383</v>
      </c>
      <c r="O149" t="s">
        <v>2604</v>
      </c>
      <c r="Q149" s="199">
        <v>12500</v>
      </c>
      <c r="S149" t="s">
        <v>3506</v>
      </c>
      <c r="T149" t="s">
        <v>3759</v>
      </c>
      <c r="U149" s="201">
        <v>4.05</v>
      </c>
      <c r="V149" t="s">
        <v>1501</v>
      </c>
      <c r="W149" t="s">
        <v>2810</v>
      </c>
      <c r="X149" t="s">
        <v>2384</v>
      </c>
      <c r="Y149" t="s">
        <v>3777</v>
      </c>
      <c r="Z149" t="s">
        <v>2952</v>
      </c>
      <c r="AA149" t="s">
        <v>1509</v>
      </c>
      <c r="AB149" s="198">
        <v>37073.875</v>
      </c>
      <c r="AC149" s="198">
        <v>37103.875</v>
      </c>
    </row>
    <row r="150" spans="1:29" x14ac:dyDescent="0.2">
      <c r="A150" s="44" t="str">
        <f t="shared" si="11"/>
        <v>US Crude Financial</v>
      </c>
      <c r="B150" s="44" t="str">
        <f t="shared" si="12"/>
        <v>US</v>
      </c>
      <c r="C150" s="44" t="str">
        <f t="shared" si="13"/>
        <v>Crude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50000</v>
      </c>
      <c r="G150" s="202">
        <v>1329995</v>
      </c>
      <c r="H150" s="198">
        <v>37045.849699074075</v>
      </c>
      <c r="I150" t="s">
        <v>2382</v>
      </c>
      <c r="M150" t="s">
        <v>3619</v>
      </c>
      <c r="N150" t="s">
        <v>1088</v>
      </c>
      <c r="O150" t="s">
        <v>3528</v>
      </c>
      <c r="Q150" s="199">
        <v>50000</v>
      </c>
      <c r="S150" t="s">
        <v>3512</v>
      </c>
      <c r="T150" t="s">
        <v>3759</v>
      </c>
      <c r="U150" s="201">
        <v>28.26</v>
      </c>
      <c r="V150" t="s">
        <v>2582</v>
      </c>
      <c r="W150" t="s">
        <v>1090</v>
      </c>
      <c r="X150" t="s">
        <v>1091</v>
      </c>
      <c r="Y150" t="s">
        <v>2729</v>
      </c>
      <c r="Z150" t="s">
        <v>2952</v>
      </c>
      <c r="AA150">
        <v>112567</v>
      </c>
      <c r="AB150" s="198">
        <v>37073</v>
      </c>
      <c r="AC150" s="198">
        <v>37103</v>
      </c>
    </row>
    <row r="151" spans="1:29" x14ac:dyDescent="0.2">
      <c r="A151" s="44" t="str">
        <f t="shared" si="11"/>
        <v>US Natural Gas Financial</v>
      </c>
      <c r="B151" s="44" t="str">
        <f t="shared" si="12"/>
        <v>US</v>
      </c>
      <c r="C151" s="44" t="str">
        <f t="shared" si="13"/>
        <v>Natural Gas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31</v>
      </c>
      <c r="F151" s="213">
        <f t="shared" si="15"/>
        <v>155000</v>
      </c>
      <c r="G151" s="202">
        <v>1329996</v>
      </c>
      <c r="H151" s="198">
        <v>37045.849768518521</v>
      </c>
      <c r="I151" t="s">
        <v>3669</v>
      </c>
      <c r="M151" t="s">
        <v>3505</v>
      </c>
      <c r="N151" t="s">
        <v>2383</v>
      </c>
      <c r="O151" t="s">
        <v>2604</v>
      </c>
      <c r="P151" s="199">
        <v>5000</v>
      </c>
      <c r="S151" t="s">
        <v>3506</v>
      </c>
      <c r="T151" t="s">
        <v>3759</v>
      </c>
      <c r="U151" s="201">
        <v>4.04</v>
      </c>
      <c r="V151" t="s">
        <v>2611</v>
      </c>
      <c r="W151" t="s">
        <v>2810</v>
      </c>
      <c r="X151" t="s">
        <v>2384</v>
      </c>
      <c r="Y151" t="s">
        <v>3777</v>
      </c>
      <c r="Z151" t="s">
        <v>2952</v>
      </c>
      <c r="AA151" t="s">
        <v>1510</v>
      </c>
      <c r="AB151" s="198">
        <v>37073.875</v>
      </c>
      <c r="AC151" s="198">
        <v>37103.875</v>
      </c>
    </row>
    <row r="152" spans="1:29" x14ac:dyDescent="0.2">
      <c r="A152" s="44" t="str">
        <f t="shared" si="11"/>
        <v>US Crude Financial</v>
      </c>
      <c r="B152" s="44" t="str">
        <f t="shared" si="12"/>
        <v>US</v>
      </c>
      <c r="C152" s="44" t="str">
        <f t="shared" si="13"/>
        <v>Crude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50000</v>
      </c>
      <c r="G152" s="202">
        <v>1329997</v>
      </c>
      <c r="H152" s="198">
        <v>37045.85</v>
      </c>
      <c r="I152" t="s">
        <v>2382</v>
      </c>
      <c r="M152" t="s">
        <v>3619</v>
      </c>
      <c r="N152" t="s">
        <v>1088</v>
      </c>
      <c r="O152" t="s">
        <v>3528</v>
      </c>
      <c r="Q152" s="199">
        <v>50000</v>
      </c>
      <c r="S152" t="s">
        <v>3512</v>
      </c>
      <c r="T152" t="s">
        <v>3759</v>
      </c>
      <c r="U152" s="201">
        <v>28.28</v>
      </c>
      <c r="V152" t="s">
        <v>3705</v>
      </c>
      <c r="W152" t="s">
        <v>1090</v>
      </c>
      <c r="X152" t="s">
        <v>1091</v>
      </c>
      <c r="Y152" t="s">
        <v>2729</v>
      </c>
      <c r="Z152" t="s">
        <v>2952</v>
      </c>
      <c r="AA152">
        <v>112566</v>
      </c>
      <c r="AB152" s="198">
        <v>37073</v>
      </c>
      <c r="AC152" s="198">
        <v>37103</v>
      </c>
    </row>
    <row r="153" spans="1:29" x14ac:dyDescent="0.2">
      <c r="A153" s="44" t="str">
        <f t="shared" si="11"/>
        <v>US Natural Gas Financial</v>
      </c>
      <c r="B153" s="44" t="str">
        <f t="shared" si="12"/>
        <v>US</v>
      </c>
      <c r="C153" s="44" t="str">
        <f t="shared" si="13"/>
        <v>Natural Gas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31</v>
      </c>
      <c r="F153" s="213">
        <f t="shared" si="15"/>
        <v>155000</v>
      </c>
      <c r="G153" s="202">
        <v>1329999</v>
      </c>
      <c r="H153" s="198">
        <v>37045.851643518516</v>
      </c>
      <c r="I153" t="s">
        <v>2660</v>
      </c>
      <c r="M153" t="s">
        <v>3505</v>
      </c>
      <c r="N153" t="s">
        <v>2383</v>
      </c>
      <c r="O153" t="s">
        <v>2604</v>
      </c>
      <c r="P153" s="199">
        <v>5000</v>
      </c>
      <c r="S153" t="s">
        <v>3506</v>
      </c>
      <c r="T153" t="s">
        <v>3759</v>
      </c>
      <c r="U153" s="201">
        <v>4.04</v>
      </c>
      <c r="V153" t="s">
        <v>1476</v>
      </c>
      <c r="W153" t="s">
        <v>2810</v>
      </c>
      <c r="X153" t="s">
        <v>2384</v>
      </c>
      <c r="Y153" t="s">
        <v>3777</v>
      </c>
      <c r="Z153" t="s">
        <v>2952</v>
      </c>
      <c r="AA153" t="s">
        <v>1511</v>
      </c>
      <c r="AB153" s="198">
        <v>37073.875</v>
      </c>
      <c r="AC153" s="198">
        <v>37103.875</v>
      </c>
    </row>
    <row r="154" spans="1:29" x14ac:dyDescent="0.2">
      <c r="A154" s="44" t="str">
        <f t="shared" si="11"/>
        <v>US Natural Gas Financial</v>
      </c>
      <c r="B154" s="44" t="str">
        <f t="shared" si="12"/>
        <v>US</v>
      </c>
      <c r="C154" s="44" t="str">
        <f t="shared" si="13"/>
        <v>Natural Gas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31</v>
      </c>
      <c r="F154" s="213">
        <f t="shared" si="15"/>
        <v>155000</v>
      </c>
      <c r="G154" s="202">
        <v>1330000</v>
      </c>
      <c r="H154" s="198">
        <v>37045.851689814815</v>
      </c>
      <c r="I154" t="s">
        <v>3069</v>
      </c>
      <c r="M154" t="s">
        <v>3505</v>
      </c>
      <c r="N154" t="s">
        <v>2383</v>
      </c>
      <c r="O154" t="s">
        <v>2604</v>
      </c>
      <c r="P154" s="199">
        <v>5000</v>
      </c>
      <c r="S154" t="s">
        <v>3506</v>
      </c>
      <c r="T154" t="s">
        <v>3759</v>
      </c>
      <c r="U154" s="201">
        <v>4.04</v>
      </c>
      <c r="V154" t="s">
        <v>2544</v>
      </c>
      <c r="W154" t="s">
        <v>2810</v>
      </c>
      <c r="X154" t="s">
        <v>2384</v>
      </c>
      <c r="Y154" t="s">
        <v>3777</v>
      </c>
      <c r="Z154" t="s">
        <v>2952</v>
      </c>
      <c r="AA154" t="s">
        <v>1512</v>
      </c>
      <c r="AB154" s="198">
        <v>37073.875</v>
      </c>
      <c r="AC154" s="198">
        <v>37103.875</v>
      </c>
    </row>
    <row r="155" spans="1:29" x14ac:dyDescent="0.2">
      <c r="A155" s="44" t="str">
        <f t="shared" si="11"/>
        <v>US Crude Financial</v>
      </c>
      <c r="B155" s="44" t="str">
        <f t="shared" si="12"/>
        <v>US</v>
      </c>
      <c r="C155" s="44" t="str">
        <f t="shared" si="13"/>
        <v>Crude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45000</v>
      </c>
      <c r="G155" s="202">
        <v>1330001</v>
      </c>
      <c r="H155" s="198">
        <v>37045.851747685185</v>
      </c>
      <c r="I155" t="s">
        <v>2382</v>
      </c>
      <c r="M155" t="s">
        <v>3619</v>
      </c>
      <c r="N155" t="s">
        <v>1088</v>
      </c>
      <c r="O155" t="s">
        <v>3528</v>
      </c>
      <c r="P155" s="199">
        <v>45000</v>
      </c>
      <c r="S155" t="s">
        <v>3512</v>
      </c>
      <c r="T155" t="s">
        <v>3759</v>
      </c>
      <c r="U155" s="201">
        <v>28.26</v>
      </c>
      <c r="V155" t="s">
        <v>2582</v>
      </c>
      <c r="W155" t="s">
        <v>1090</v>
      </c>
      <c r="X155" t="s">
        <v>1091</v>
      </c>
      <c r="Y155" t="s">
        <v>2729</v>
      </c>
      <c r="Z155" t="s">
        <v>2952</v>
      </c>
      <c r="AA155">
        <v>112565</v>
      </c>
      <c r="AB155" s="198">
        <v>37073</v>
      </c>
      <c r="AC155" s="198">
        <v>37103</v>
      </c>
    </row>
    <row r="156" spans="1:29" x14ac:dyDescent="0.2">
      <c r="A156" s="44" t="str">
        <f t="shared" si="11"/>
        <v>US Natural Gas Financial</v>
      </c>
      <c r="B156" s="44" t="str">
        <f t="shared" si="12"/>
        <v>US</v>
      </c>
      <c r="C156" s="44" t="str">
        <f t="shared" si="13"/>
        <v>Natural Gas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31</v>
      </c>
      <c r="F156" s="213">
        <f t="shared" si="15"/>
        <v>465000</v>
      </c>
      <c r="G156" s="202">
        <v>1330002</v>
      </c>
      <c r="H156" s="198">
        <v>37045.854502314818</v>
      </c>
      <c r="I156" t="s">
        <v>1087</v>
      </c>
      <c r="M156" t="s">
        <v>3505</v>
      </c>
      <c r="N156" t="s">
        <v>2383</v>
      </c>
      <c r="O156" t="s">
        <v>2604</v>
      </c>
      <c r="P156" s="199">
        <v>15000</v>
      </c>
      <c r="S156" t="s">
        <v>3506</v>
      </c>
      <c r="T156" t="s">
        <v>3759</v>
      </c>
      <c r="U156" s="201">
        <v>4.04</v>
      </c>
      <c r="V156" t="s">
        <v>3683</v>
      </c>
      <c r="W156" t="s">
        <v>2810</v>
      </c>
      <c r="X156" t="s">
        <v>2384</v>
      </c>
      <c r="Y156" t="s">
        <v>3777</v>
      </c>
      <c r="Z156" t="s">
        <v>2952</v>
      </c>
      <c r="AA156" t="s">
        <v>1513</v>
      </c>
      <c r="AB156" s="198">
        <v>37073.875</v>
      </c>
      <c r="AC156" s="198">
        <v>37103.875</v>
      </c>
    </row>
    <row r="157" spans="1:29" x14ac:dyDescent="0.2">
      <c r="A157" s="44" t="str">
        <f t="shared" si="11"/>
        <v>US Natural Gas Financial</v>
      </c>
      <c r="B157" s="44" t="str">
        <f t="shared" si="12"/>
        <v>US</v>
      </c>
      <c r="C157" s="44" t="str">
        <f t="shared" si="13"/>
        <v>Natural Gas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31</v>
      </c>
      <c r="F157" s="213">
        <f t="shared" si="15"/>
        <v>465000</v>
      </c>
      <c r="G157" s="202">
        <v>1330004</v>
      </c>
      <c r="H157" s="198">
        <v>37045.855231481481</v>
      </c>
      <c r="I157" t="s">
        <v>1087</v>
      </c>
      <c r="M157" t="s">
        <v>3505</v>
      </c>
      <c r="N157" t="s">
        <v>2383</v>
      </c>
      <c r="O157" t="s">
        <v>2604</v>
      </c>
      <c r="P157" s="199">
        <v>15000</v>
      </c>
      <c r="S157" t="s">
        <v>3506</v>
      </c>
      <c r="T157" t="s">
        <v>3759</v>
      </c>
      <c r="U157" s="201">
        <v>4.0350000000000001</v>
      </c>
      <c r="V157" t="s">
        <v>3683</v>
      </c>
      <c r="W157" t="s">
        <v>2810</v>
      </c>
      <c r="X157" t="s">
        <v>2384</v>
      </c>
      <c r="Y157" t="s">
        <v>3777</v>
      </c>
      <c r="Z157" t="s">
        <v>2952</v>
      </c>
      <c r="AA157" t="s">
        <v>1514</v>
      </c>
      <c r="AB157" s="198">
        <v>37073.875</v>
      </c>
      <c r="AC157" s="198">
        <v>37103.875</v>
      </c>
    </row>
    <row r="158" spans="1:29" x14ac:dyDescent="0.2">
      <c r="A158" s="44" t="str">
        <f t="shared" si="11"/>
        <v>US Crude Financial</v>
      </c>
      <c r="B158" s="44" t="str">
        <f t="shared" si="12"/>
        <v>US</v>
      </c>
      <c r="C158" s="44" t="str">
        <f t="shared" si="13"/>
        <v>Crude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50000</v>
      </c>
      <c r="G158" s="202">
        <v>1330005</v>
      </c>
      <c r="H158" s="198">
        <v>37045.855682870373</v>
      </c>
      <c r="I158" t="s">
        <v>1087</v>
      </c>
      <c r="M158" t="s">
        <v>3619</v>
      </c>
      <c r="N158" t="s">
        <v>1088</v>
      </c>
      <c r="O158" t="s">
        <v>2442</v>
      </c>
      <c r="Q158" s="199">
        <v>50000</v>
      </c>
      <c r="S158" t="s">
        <v>3512</v>
      </c>
      <c r="T158" t="s">
        <v>3759</v>
      </c>
      <c r="U158" s="201">
        <v>28.28</v>
      </c>
      <c r="V158" t="s">
        <v>3683</v>
      </c>
      <c r="W158" t="s">
        <v>1090</v>
      </c>
      <c r="X158" t="s">
        <v>2283</v>
      </c>
      <c r="Y158" t="s">
        <v>2729</v>
      </c>
      <c r="Z158" t="s">
        <v>2952</v>
      </c>
      <c r="AA158">
        <v>112563</v>
      </c>
      <c r="AB158" s="198">
        <v>37073</v>
      </c>
      <c r="AC158" s="198">
        <v>37103</v>
      </c>
    </row>
    <row r="159" spans="1:29" x14ac:dyDescent="0.2">
      <c r="A159" s="44" t="str">
        <f t="shared" si="11"/>
        <v>US Crude Financial</v>
      </c>
      <c r="B159" s="44" t="str">
        <f t="shared" si="12"/>
        <v>US</v>
      </c>
      <c r="C159" s="44" t="str">
        <f t="shared" si="13"/>
        <v>Crude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50000</v>
      </c>
      <c r="G159" s="202">
        <v>1330006</v>
      </c>
      <c r="H159" s="198">
        <v>37045.856469907405</v>
      </c>
      <c r="I159" t="s">
        <v>1087</v>
      </c>
      <c r="M159" t="s">
        <v>3619</v>
      </c>
      <c r="N159" t="s">
        <v>1088</v>
      </c>
      <c r="O159" t="s">
        <v>2442</v>
      </c>
      <c r="Q159" s="199">
        <v>50000</v>
      </c>
      <c r="S159" t="s">
        <v>3512</v>
      </c>
      <c r="T159" t="s">
        <v>3759</v>
      </c>
      <c r="U159" s="201">
        <v>28.3</v>
      </c>
      <c r="V159" t="s">
        <v>3683</v>
      </c>
      <c r="W159" t="s">
        <v>1090</v>
      </c>
      <c r="X159" t="s">
        <v>2283</v>
      </c>
      <c r="Y159" t="s">
        <v>2729</v>
      </c>
      <c r="Z159" t="s">
        <v>2952</v>
      </c>
      <c r="AA159">
        <v>112562</v>
      </c>
      <c r="AB159" s="198">
        <v>37073</v>
      </c>
      <c r="AC159" s="198">
        <v>37103</v>
      </c>
    </row>
    <row r="160" spans="1:29" x14ac:dyDescent="0.2">
      <c r="A160" s="44" t="str">
        <f t="shared" si="11"/>
        <v>US Crude Financial</v>
      </c>
      <c r="B160" s="44" t="str">
        <f t="shared" si="12"/>
        <v>US</v>
      </c>
      <c r="C160" s="44" t="str">
        <f t="shared" si="13"/>
        <v>Crude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50000</v>
      </c>
      <c r="G160" s="202">
        <v>1330007</v>
      </c>
      <c r="H160" s="198">
        <v>37045.859456018516</v>
      </c>
      <c r="I160" t="s">
        <v>2382</v>
      </c>
      <c r="M160" t="s">
        <v>3619</v>
      </c>
      <c r="N160" t="s">
        <v>1088</v>
      </c>
      <c r="O160" t="s">
        <v>3528</v>
      </c>
      <c r="Q160" s="199">
        <v>50000</v>
      </c>
      <c r="S160" t="s">
        <v>3512</v>
      </c>
      <c r="T160" t="s">
        <v>3759</v>
      </c>
      <c r="U160" s="201">
        <v>28.32</v>
      </c>
      <c r="V160" t="s">
        <v>3705</v>
      </c>
      <c r="W160" t="s">
        <v>1090</v>
      </c>
      <c r="X160" t="s">
        <v>1091</v>
      </c>
      <c r="Y160" t="s">
        <v>2729</v>
      </c>
      <c r="Z160" t="s">
        <v>2952</v>
      </c>
      <c r="AA160">
        <v>112561</v>
      </c>
      <c r="AB160" s="198">
        <v>37073</v>
      </c>
      <c r="AC160" s="198">
        <v>37103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4</v>
      </c>
      <c r="G161" s="202">
        <v>1330009</v>
      </c>
      <c r="H161" s="198">
        <v>37045.861851851849</v>
      </c>
      <c r="I161" t="s">
        <v>1038</v>
      </c>
      <c r="M161" t="s">
        <v>3511</v>
      </c>
      <c r="N161" t="s">
        <v>3756</v>
      </c>
      <c r="O161" t="s">
        <v>3757</v>
      </c>
      <c r="Q161" s="199">
        <v>4</v>
      </c>
      <c r="S161" t="s">
        <v>3758</v>
      </c>
      <c r="T161" t="s">
        <v>3759</v>
      </c>
      <c r="U161" s="201">
        <v>1672</v>
      </c>
      <c r="V161" t="s">
        <v>3357</v>
      </c>
      <c r="W161" t="s">
        <v>3760</v>
      </c>
      <c r="X161" t="s">
        <v>3761</v>
      </c>
      <c r="Y161" t="s">
        <v>3762</v>
      </c>
      <c r="Z161" t="s">
        <v>3763</v>
      </c>
      <c r="AA161">
        <v>2165355</v>
      </c>
    </row>
    <row r="162" spans="1:29" x14ac:dyDescent="0.2">
      <c r="A162" s="44" t="str">
        <f t="shared" si="11"/>
        <v>US Crude Financial</v>
      </c>
      <c r="B162" s="44" t="str">
        <f t="shared" si="12"/>
        <v>US</v>
      </c>
      <c r="C162" s="44" t="str">
        <f t="shared" si="13"/>
        <v>Crude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50000</v>
      </c>
      <c r="G162" s="202">
        <v>1330011</v>
      </c>
      <c r="H162" s="198">
        <v>37045.873240740744</v>
      </c>
      <c r="I162" t="s">
        <v>1087</v>
      </c>
      <c r="M162" t="s">
        <v>3619</v>
      </c>
      <c r="N162" t="s">
        <v>1088</v>
      </c>
      <c r="O162" t="s">
        <v>2442</v>
      </c>
      <c r="P162" s="199">
        <v>50000</v>
      </c>
      <c r="S162" t="s">
        <v>3512</v>
      </c>
      <c r="T162" t="s">
        <v>3759</v>
      </c>
      <c r="U162" s="201">
        <v>28.3</v>
      </c>
      <c r="V162" t="s">
        <v>3683</v>
      </c>
      <c r="W162" t="s">
        <v>1090</v>
      </c>
      <c r="X162" t="s">
        <v>2283</v>
      </c>
      <c r="Y162" t="s">
        <v>2729</v>
      </c>
      <c r="Z162" t="s">
        <v>2952</v>
      </c>
      <c r="AA162">
        <v>112559</v>
      </c>
      <c r="AB162" s="198">
        <v>37073</v>
      </c>
      <c r="AC162" s="198">
        <v>37103</v>
      </c>
    </row>
    <row r="163" spans="1:29" x14ac:dyDescent="0.2">
      <c r="A163" s="44" t="str">
        <f t="shared" si="11"/>
        <v>US Natural Gas Financial</v>
      </c>
      <c r="B163" s="44" t="str">
        <f t="shared" si="12"/>
        <v>US</v>
      </c>
      <c r="C163" s="44" t="str">
        <f t="shared" si="13"/>
        <v>Natural Gas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31</v>
      </c>
      <c r="F163" s="213">
        <f t="shared" si="15"/>
        <v>465000</v>
      </c>
      <c r="G163" s="202">
        <v>1330012</v>
      </c>
      <c r="H163" s="198">
        <v>37045.881956018522</v>
      </c>
      <c r="I163" t="s">
        <v>2613</v>
      </c>
      <c r="M163" t="s">
        <v>3505</v>
      </c>
      <c r="N163" t="s">
        <v>2383</v>
      </c>
      <c r="O163" t="s">
        <v>2604</v>
      </c>
      <c r="P163" s="199">
        <v>15000</v>
      </c>
      <c r="S163" t="s">
        <v>3506</v>
      </c>
      <c r="T163" t="s">
        <v>3759</v>
      </c>
      <c r="U163" s="201">
        <v>4.03</v>
      </c>
      <c r="V163" t="s">
        <v>3663</v>
      </c>
      <c r="W163" t="s">
        <v>2810</v>
      </c>
      <c r="X163" t="s">
        <v>2384</v>
      </c>
      <c r="Y163" t="s">
        <v>3777</v>
      </c>
      <c r="Z163" t="s">
        <v>2952</v>
      </c>
      <c r="AA163" t="s">
        <v>1515</v>
      </c>
      <c r="AB163" s="198">
        <v>37073.875</v>
      </c>
      <c r="AC163" s="198">
        <v>37103.875</v>
      </c>
    </row>
    <row r="164" spans="1:29" x14ac:dyDescent="0.2">
      <c r="A164" s="44" t="str">
        <f t="shared" si="11"/>
        <v>US Crude Financial</v>
      </c>
      <c r="B164" s="44" t="str">
        <f t="shared" si="12"/>
        <v>US</v>
      </c>
      <c r="C164" s="44" t="str">
        <f t="shared" si="13"/>
        <v>Crude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25000</v>
      </c>
      <c r="G164" s="202">
        <v>1330013</v>
      </c>
      <c r="H164" s="198">
        <v>37045.891608796293</v>
      </c>
      <c r="I164" t="s">
        <v>2382</v>
      </c>
      <c r="M164" t="s">
        <v>3619</v>
      </c>
      <c r="N164" t="s">
        <v>1088</v>
      </c>
      <c r="O164" t="s">
        <v>3528</v>
      </c>
      <c r="P164" s="199">
        <v>25000</v>
      </c>
      <c r="S164" t="s">
        <v>3512</v>
      </c>
      <c r="T164" t="s">
        <v>3759</v>
      </c>
      <c r="U164" s="201">
        <v>28.28</v>
      </c>
      <c r="V164" t="s">
        <v>3654</v>
      </c>
      <c r="W164" t="s">
        <v>1090</v>
      </c>
      <c r="X164" t="s">
        <v>1091</v>
      </c>
      <c r="Y164" t="s">
        <v>2729</v>
      </c>
      <c r="Z164" t="s">
        <v>2952</v>
      </c>
      <c r="AA164">
        <v>112558</v>
      </c>
      <c r="AB164" s="198">
        <v>37073</v>
      </c>
      <c r="AC164" s="198">
        <v>37103</v>
      </c>
    </row>
    <row r="165" spans="1:29" x14ac:dyDescent="0.2">
      <c r="A165" s="44" t="str">
        <f t="shared" si="11"/>
        <v>US Crude Financial</v>
      </c>
      <c r="B165" s="44" t="str">
        <f t="shared" si="12"/>
        <v>US</v>
      </c>
      <c r="C165" s="44" t="str">
        <f t="shared" si="13"/>
        <v>Crude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25000</v>
      </c>
      <c r="G165" s="202">
        <v>1330014</v>
      </c>
      <c r="H165" s="198">
        <v>37045.893159722225</v>
      </c>
      <c r="I165" t="s">
        <v>2382</v>
      </c>
      <c r="M165" t="s">
        <v>3619</v>
      </c>
      <c r="N165" t="s">
        <v>1088</v>
      </c>
      <c r="O165" t="s">
        <v>3528</v>
      </c>
      <c r="P165" s="199">
        <v>25000</v>
      </c>
      <c r="S165" t="s">
        <v>3512</v>
      </c>
      <c r="T165" t="s">
        <v>3759</v>
      </c>
      <c r="U165" s="201">
        <v>28.28</v>
      </c>
      <c r="V165" t="s">
        <v>3654</v>
      </c>
      <c r="W165" t="s">
        <v>1090</v>
      </c>
      <c r="X165" t="s">
        <v>1091</v>
      </c>
      <c r="Y165" t="s">
        <v>2729</v>
      </c>
      <c r="Z165" t="s">
        <v>2952</v>
      </c>
      <c r="AA165">
        <v>112560</v>
      </c>
      <c r="AB165" s="198">
        <v>37073</v>
      </c>
      <c r="AC165" s="198">
        <v>37103</v>
      </c>
    </row>
    <row r="166" spans="1:29" x14ac:dyDescent="0.2">
      <c r="A166" s="44" t="str">
        <f t="shared" si="11"/>
        <v>US Crude Financial</v>
      </c>
      <c r="B166" s="44" t="str">
        <f t="shared" si="12"/>
        <v>US</v>
      </c>
      <c r="C166" s="44" t="str">
        <f t="shared" si="13"/>
        <v>Crude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50000</v>
      </c>
      <c r="G166" s="202">
        <v>1330015</v>
      </c>
      <c r="H166" s="198">
        <v>37045.900636574072</v>
      </c>
      <c r="I166" t="s">
        <v>3729</v>
      </c>
      <c r="M166" t="s">
        <v>3619</v>
      </c>
      <c r="N166" t="s">
        <v>1088</v>
      </c>
      <c r="O166" t="s">
        <v>3528</v>
      </c>
      <c r="Q166" s="199">
        <v>50000</v>
      </c>
      <c r="S166" t="s">
        <v>3512</v>
      </c>
      <c r="T166" t="s">
        <v>3759</v>
      </c>
      <c r="U166" s="201">
        <v>28.3</v>
      </c>
      <c r="V166" t="s">
        <v>1507</v>
      </c>
      <c r="W166" t="s">
        <v>1090</v>
      </c>
      <c r="X166" t="s">
        <v>1091</v>
      </c>
      <c r="Y166" t="s">
        <v>2729</v>
      </c>
      <c r="Z166" t="s">
        <v>2952</v>
      </c>
      <c r="AA166">
        <v>112556</v>
      </c>
      <c r="AB166" s="198">
        <v>37073</v>
      </c>
      <c r="AC166" s="198">
        <v>37103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14</v>
      </c>
      <c r="G167" s="202">
        <v>1330016</v>
      </c>
      <c r="H167" s="198">
        <v>37045.910509259258</v>
      </c>
      <c r="I167" t="s">
        <v>3755</v>
      </c>
      <c r="M167" t="s">
        <v>3511</v>
      </c>
      <c r="N167" t="s">
        <v>3756</v>
      </c>
      <c r="O167" t="s">
        <v>3757</v>
      </c>
      <c r="Q167" s="199">
        <v>14</v>
      </c>
      <c r="S167" t="s">
        <v>3758</v>
      </c>
      <c r="T167" t="s">
        <v>3759</v>
      </c>
      <c r="U167" s="201">
        <v>1672</v>
      </c>
      <c r="V167" t="s">
        <v>3119</v>
      </c>
      <c r="W167" t="s">
        <v>3760</v>
      </c>
      <c r="X167" t="s">
        <v>3761</v>
      </c>
      <c r="Y167" t="s">
        <v>3762</v>
      </c>
      <c r="Z167" t="s">
        <v>3763</v>
      </c>
      <c r="AA167">
        <v>2165353</v>
      </c>
    </row>
    <row r="168" spans="1:29" x14ac:dyDescent="0.2">
      <c r="A168" s="44" t="str">
        <f t="shared" si="11"/>
        <v xml:space="preserve"> Oil Products Financial</v>
      </c>
      <c r="B168" s="44" t="str">
        <f t="shared" si="12"/>
        <v/>
      </c>
      <c r="C168" s="44" t="str">
        <f t="shared" si="13"/>
        <v>Oil Products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31</v>
      </c>
      <c r="F168" s="213">
        <f t="shared" si="15"/>
        <v>155000</v>
      </c>
      <c r="G168" s="202">
        <v>1330017</v>
      </c>
      <c r="H168" s="198">
        <v>37045.912870370368</v>
      </c>
      <c r="I168" t="s">
        <v>1516</v>
      </c>
      <c r="M168" t="s">
        <v>3509</v>
      </c>
      <c r="N168" t="s">
        <v>3435</v>
      </c>
      <c r="O168" t="s">
        <v>3436</v>
      </c>
      <c r="Q168" s="199">
        <v>5000</v>
      </c>
      <c r="S168" t="s">
        <v>3632</v>
      </c>
      <c r="T168" t="s">
        <v>3759</v>
      </c>
      <c r="U168" s="201">
        <v>141.5</v>
      </c>
      <c r="V168" t="s">
        <v>1517</v>
      </c>
      <c r="W168" t="s">
        <v>3438</v>
      </c>
      <c r="X168" t="s">
        <v>3439</v>
      </c>
      <c r="Y168" t="s">
        <v>2729</v>
      </c>
      <c r="Z168" t="s">
        <v>3778</v>
      </c>
      <c r="AA168" t="s">
        <v>1518</v>
      </c>
      <c r="AB168" s="198">
        <v>37073</v>
      </c>
      <c r="AC168" s="198">
        <v>37103</v>
      </c>
    </row>
    <row r="169" spans="1:29" x14ac:dyDescent="0.2">
      <c r="A169" s="44" t="str">
        <f t="shared" si="11"/>
        <v>US Natural Gas Financial</v>
      </c>
      <c r="B169" s="44" t="str">
        <f t="shared" si="12"/>
        <v>US</v>
      </c>
      <c r="C169" s="44" t="str">
        <f t="shared" si="13"/>
        <v>Natural Gas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31</v>
      </c>
      <c r="F169" s="213">
        <f t="shared" si="15"/>
        <v>465000</v>
      </c>
      <c r="G169" s="202">
        <v>1330018</v>
      </c>
      <c r="H169" s="198">
        <v>37045.915405092594</v>
      </c>
      <c r="I169" t="s">
        <v>3476</v>
      </c>
      <c r="M169" t="s">
        <v>3505</v>
      </c>
      <c r="N169" t="s">
        <v>2383</v>
      </c>
      <c r="O169" t="s">
        <v>2604</v>
      </c>
      <c r="Q169" s="199">
        <v>15000</v>
      </c>
      <c r="S169" t="s">
        <v>3506</v>
      </c>
      <c r="T169" t="s">
        <v>3759</v>
      </c>
      <c r="U169" s="201">
        <v>4.0350000000000001</v>
      </c>
      <c r="V169" t="s">
        <v>1519</v>
      </c>
      <c r="W169" t="s">
        <v>2810</v>
      </c>
      <c r="X169" t="s">
        <v>2384</v>
      </c>
      <c r="Y169" t="s">
        <v>3777</v>
      </c>
      <c r="Z169" t="s">
        <v>2952</v>
      </c>
      <c r="AA169" t="s">
        <v>1520</v>
      </c>
      <c r="AB169" s="198">
        <v>37073.875</v>
      </c>
      <c r="AC169" s="198">
        <v>37103.875</v>
      </c>
    </row>
    <row r="170" spans="1:29" x14ac:dyDescent="0.2">
      <c r="A170" s="44" t="str">
        <f t="shared" si="11"/>
        <v>US Natural Gas Financial</v>
      </c>
      <c r="B170" s="44" t="str">
        <f t="shared" si="12"/>
        <v>US</v>
      </c>
      <c r="C170" s="44" t="str">
        <f t="shared" si="13"/>
        <v>Natural Gas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31</v>
      </c>
      <c r="F170" s="213">
        <f t="shared" si="15"/>
        <v>465000</v>
      </c>
      <c r="G170" s="202">
        <v>1330019</v>
      </c>
      <c r="H170" s="198">
        <v>37045.915590277778</v>
      </c>
      <c r="I170" t="s">
        <v>3476</v>
      </c>
      <c r="M170" t="s">
        <v>3505</v>
      </c>
      <c r="N170" t="s">
        <v>2383</v>
      </c>
      <c r="O170" t="s">
        <v>2604</v>
      </c>
      <c r="Q170" s="199">
        <v>15000</v>
      </c>
      <c r="S170" t="s">
        <v>3506</v>
      </c>
      <c r="T170" t="s">
        <v>3759</v>
      </c>
      <c r="U170" s="201">
        <v>4.04</v>
      </c>
      <c r="V170" t="s">
        <v>1519</v>
      </c>
      <c r="W170" t="s">
        <v>2810</v>
      </c>
      <c r="X170" t="s">
        <v>2384</v>
      </c>
      <c r="Y170" t="s">
        <v>3777</v>
      </c>
      <c r="Z170" t="s">
        <v>2952</v>
      </c>
      <c r="AA170" t="s">
        <v>1521</v>
      </c>
      <c r="AB170" s="198">
        <v>37073.875</v>
      </c>
      <c r="AC170" s="198">
        <v>37103.875</v>
      </c>
    </row>
    <row r="171" spans="1:29" x14ac:dyDescent="0.2">
      <c r="A171" s="44" t="str">
        <f t="shared" si="11"/>
        <v>US Natural Gas Financial</v>
      </c>
      <c r="B171" s="44" t="str">
        <f t="shared" si="12"/>
        <v>US</v>
      </c>
      <c r="C171" s="44" t="str">
        <f t="shared" si="13"/>
        <v>Natural Gas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31</v>
      </c>
      <c r="F171" s="213">
        <f t="shared" si="15"/>
        <v>310000</v>
      </c>
      <c r="G171" s="202">
        <v>1330021</v>
      </c>
      <c r="H171" s="198">
        <v>37045.916250000002</v>
      </c>
      <c r="I171" t="s">
        <v>3476</v>
      </c>
      <c r="M171" t="s">
        <v>3505</v>
      </c>
      <c r="N171" t="s">
        <v>2383</v>
      </c>
      <c r="O171" t="s">
        <v>2604</v>
      </c>
      <c r="Q171" s="199">
        <v>10000</v>
      </c>
      <c r="S171" t="s">
        <v>3506</v>
      </c>
      <c r="T171" t="s">
        <v>3759</v>
      </c>
      <c r="U171" s="201">
        <v>4.04</v>
      </c>
      <c r="V171" t="s">
        <v>1519</v>
      </c>
      <c r="W171" t="s">
        <v>2810</v>
      </c>
      <c r="X171" t="s">
        <v>2384</v>
      </c>
      <c r="Y171" t="s">
        <v>3777</v>
      </c>
      <c r="Z171" t="s">
        <v>2952</v>
      </c>
      <c r="AA171" t="s">
        <v>1522</v>
      </c>
      <c r="AB171" s="198">
        <v>37073.875</v>
      </c>
      <c r="AC171" s="198">
        <v>37103.875</v>
      </c>
    </row>
    <row r="172" spans="1:29" x14ac:dyDescent="0.2">
      <c r="A172" s="44" t="str">
        <f t="shared" si="11"/>
        <v>US Natural Gas Financial</v>
      </c>
      <c r="B172" s="44" t="str">
        <f t="shared" si="12"/>
        <v>US</v>
      </c>
      <c r="C172" s="44" t="str">
        <f t="shared" si="13"/>
        <v>Natural Gas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31</v>
      </c>
      <c r="F172" s="213">
        <f t="shared" si="15"/>
        <v>310000</v>
      </c>
      <c r="G172" s="202">
        <v>1330022</v>
      </c>
      <c r="H172" s="198">
        <v>37045.916539351849</v>
      </c>
      <c r="I172" t="s">
        <v>2330</v>
      </c>
      <c r="M172" t="s">
        <v>3505</v>
      </c>
      <c r="N172" t="s">
        <v>2383</v>
      </c>
      <c r="O172" t="s">
        <v>2604</v>
      </c>
      <c r="P172" s="199">
        <v>10000</v>
      </c>
      <c r="S172" t="s">
        <v>3506</v>
      </c>
      <c r="T172" t="s">
        <v>3759</v>
      </c>
      <c r="U172" s="201">
        <v>4.03</v>
      </c>
      <c r="V172" t="s">
        <v>3250</v>
      </c>
      <c r="W172" t="s">
        <v>2810</v>
      </c>
      <c r="X172" t="s">
        <v>2384</v>
      </c>
      <c r="Y172" t="s">
        <v>3777</v>
      </c>
      <c r="Z172" t="s">
        <v>2952</v>
      </c>
      <c r="AA172" t="s">
        <v>1523</v>
      </c>
      <c r="AB172" s="198">
        <v>37073.875</v>
      </c>
      <c r="AC172" s="198">
        <v>37103.875</v>
      </c>
    </row>
    <row r="173" spans="1:29" x14ac:dyDescent="0.2">
      <c r="A173" s="44" t="str">
        <f t="shared" si="11"/>
        <v>US Natural Gas Financial</v>
      </c>
      <c r="B173" s="44" t="str">
        <f t="shared" si="12"/>
        <v>US</v>
      </c>
      <c r="C173" s="44" t="str">
        <f t="shared" si="13"/>
        <v>Natural Gas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31</v>
      </c>
      <c r="F173" s="213">
        <f t="shared" si="15"/>
        <v>155000</v>
      </c>
      <c r="G173" s="202">
        <v>1330023</v>
      </c>
      <c r="H173" s="198">
        <v>37045.917743055557</v>
      </c>
      <c r="I173" t="s">
        <v>3476</v>
      </c>
      <c r="M173" t="s">
        <v>3505</v>
      </c>
      <c r="N173" t="s">
        <v>2383</v>
      </c>
      <c r="O173" t="s">
        <v>2604</v>
      </c>
      <c r="Q173" s="199">
        <v>5000</v>
      </c>
      <c r="S173" t="s">
        <v>3506</v>
      </c>
      <c r="T173" t="s">
        <v>3759</v>
      </c>
      <c r="U173" s="201">
        <v>4.04</v>
      </c>
      <c r="V173" t="s">
        <v>1519</v>
      </c>
      <c r="W173" t="s">
        <v>2810</v>
      </c>
      <c r="X173" t="s">
        <v>2384</v>
      </c>
      <c r="Y173" t="s">
        <v>3777</v>
      </c>
      <c r="Z173" t="s">
        <v>2952</v>
      </c>
      <c r="AA173" t="s">
        <v>1524</v>
      </c>
      <c r="AB173" s="198">
        <v>37073.875</v>
      </c>
      <c r="AC173" s="198">
        <v>37103.875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2</v>
      </c>
      <c r="G174" s="202">
        <v>1330025</v>
      </c>
      <c r="H174" s="198">
        <v>37045.932800925926</v>
      </c>
      <c r="I174" t="s">
        <v>3152</v>
      </c>
      <c r="M174" t="s">
        <v>3511</v>
      </c>
      <c r="N174" t="s">
        <v>3756</v>
      </c>
      <c r="O174" t="s">
        <v>3757</v>
      </c>
      <c r="Q174" s="199">
        <v>2</v>
      </c>
      <c r="S174" t="s">
        <v>3758</v>
      </c>
      <c r="T174" t="s">
        <v>3759</v>
      </c>
      <c r="U174" s="201">
        <v>1672</v>
      </c>
      <c r="V174" t="s">
        <v>3351</v>
      </c>
      <c r="W174" t="s">
        <v>3760</v>
      </c>
      <c r="X174" t="s">
        <v>3761</v>
      </c>
      <c r="Y174" t="s">
        <v>3762</v>
      </c>
      <c r="Z174" t="s">
        <v>3763</v>
      </c>
      <c r="AA174">
        <v>2165351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20</v>
      </c>
      <c r="G175" s="202">
        <v>1330026</v>
      </c>
      <c r="H175" s="198">
        <v>37045.933067129627</v>
      </c>
      <c r="I175" t="s">
        <v>3152</v>
      </c>
      <c r="M175" t="s">
        <v>3511</v>
      </c>
      <c r="N175" t="s">
        <v>3756</v>
      </c>
      <c r="O175" t="s">
        <v>3757</v>
      </c>
      <c r="Q175" s="199">
        <v>20</v>
      </c>
      <c r="S175" t="s">
        <v>3758</v>
      </c>
      <c r="T175" t="s">
        <v>3759</v>
      </c>
      <c r="U175" s="201">
        <v>1673.5</v>
      </c>
      <c r="V175" t="s">
        <v>3351</v>
      </c>
      <c r="W175" t="s">
        <v>3760</v>
      </c>
      <c r="X175" t="s">
        <v>3761</v>
      </c>
      <c r="Y175" t="s">
        <v>3762</v>
      </c>
      <c r="Z175" t="s">
        <v>3763</v>
      </c>
      <c r="AA175">
        <v>2165349</v>
      </c>
    </row>
    <row r="176" spans="1:29" x14ac:dyDescent="0.2">
      <c r="A176" s="44" t="str">
        <f t="shared" si="11"/>
        <v>US Natural Gas Financial</v>
      </c>
      <c r="B176" s="44" t="str">
        <f t="shared" si="12"/>
        <v>US</v>
      </c>
      <c r="C176" s="44" t="str">
        <f t="shared" si="13"/>
        <v>Natural Gas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31</v>
      </c>
      <c r="F176" s="213">
        <f t="shared" si="15"/>
        <v>155000</v>
      </c>
      <c r="G176" s="202">
        <v>1330029</v>
      </c>
      <c r="H176" s="198">
        <v>37045.939502314817</v>
      </c>
      <c r="I176" t="s">
        <v>3652</v>
      </c>
      <c r="M176" t="s">
        <v>3505</v>
      </c>
      <c r="N176" t="s">
        <v>2383</v>
      </c>
      <c r="O176" t="s">
        <v>2604</v>
      </c>
      <c r="P176" s="199">
        <v>5000</v>
      </c>
      <c r="S176" t="s">
        <v>3506</v>
      </c>
      <c r="T176" t="s">
        <v>3759</v>
      </c>
      <c r="U176" s="201">
        <v>4.03</v>
      </c>
      <c r="V176" t="s">
        <v>2485</v>
      </c>
      <c r="W176" t="s">
        <v>2810</v>
      </c>
      <c r="X176" t="s">
        <v>2384</v>
      </c>
      <c r="Y176" t="s">
        <v>3777</v>
      </c>
      <c r="Z176" t="s">
        <v>2952</v>
      </c>
      <c r="AA176" t="s">
        <v>1525</v>
      </c>
      <c r="AB176" s="198">
        <v>37073.875</v>
      </c>
      <c r="AC176" s="198">
        <v>37103.875</v>
      </c>
    </row>
    <row r="177" spans="1:29" x14ac:dyDescent="0.2">
      <c r="A177" s="44" t="str">
        <f t="shared" si="11"/>
        <v>US Natural Gas Financial</v>
      </c>
      <c r="B177" s="44" t="str">
        <f t="shared" si="12"/>
        <v>US</v>
      </c>
      <c r="C177" s="44" t="str">
        <f t="shared" si="13"/>
        <v>Natural Gas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31</v>
      </c>
      <c r="F177" s="213">
        <f t="shared" si="15"/>
        <v>310000</v>
      </c>
      <c r="G177" s="202">
        <v>1330031</v>
      </c>
      <c r="H177" s="198">
        <v>37045.98337962963</v>
      </c>
      <c r="I177" t="s">
        <v>3652</v>
      </c>
      <c r="M177" t="s">
        <v>3505</v>
      </c>
      <c r="N177" t="s">
        <v>2383</v>
      </c>
      <c r="O177" t="s">
        <v>2604</v>
      </c>
      <c r="P177" s="199">
        <v>10000</v>
      </c>
      <c r="S177" t="s">
        <v>3506</v>
      </c>
      <c r="T177" t="s">
        <v>3759</v>
      </c>
      <c r="U177" s="201">
        <v>4.03</v>
      </c>
      <c r="V177" t="s">
        <v>2485</v>
      </c>
      <c r="W177" t="s">
        <v>2810</v>
      </c>
      <c r="X177" t="s">
        <v>2384</v>
      </c>
      <c r="Y177" t="s">
        <v>3777</v>
      </c>
      <c r="Z177" t="s">
        <v>2952</v>
      </c>
      <c r="AA177" t="s">
        <v>1526</v>
      </c>
      <c r="AB177" s="198">
        <v>37073.875</v>
      </c>
      <c r="AC177" s="198">
        <v>37103.875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20</v>
      </c>
      <c r="G178" s="202">
        <v>1330033</v>
      </c>
      <c r="H178" s="198">
        <v>37046.025000000001</v>
      </c>
      <c r="I178" t="s">
        <v>3755</v>
      </c>
      <c r="M178" t="s">
        <v>3511</v>
      </c>
      <c r="N178" t="s">
        <v>3756</v>
      </c>
      <c r="O178" t="s">
        <v>3757</v>
      </c>
      <c r="Q178" s="199">
        <v>20</v>
      </c>
      <c r="S178" t="s">
        <v>3758</v>
      </c>
      <c r="T178" t="s">
        <v>3759</v>
      </c>
      <c r="U178" s="201">
        <v>1674</v>
      </c>
      <c r="V178" t="s">
        <v>3119</v>
      </c>
      <c r="W178" t="s">
        <v>3760</v>
      </c>
      <c r="X178" t="s">
        <v>3761</v>
      </c>
      <c r="Y178" t="s">
        <v>3762</v>
      </c>
      <c r="Z178" t="s">
        <v>3763</v>
      </c>
      <c r="AA178">
        <v>2165347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20</v>
      </c>
      <c r="G179" s="202">
        <v>1330034</v>
      </c>
      <c r="H179" s="198">
        <v>37046.03738425926</v>
      </c>
      <c r="I179" t="s">
        <v>3772</v>
      </c>
      <c r="M179" t="s">
        <v>3511</v>
      </c>
      <c r="N179" t="s">
        <v>3756</v>
      </c>
      <c r="O179" t="s">
        <v>3757</v>
      </c>
      <c r="P179" s="199">
        <v>20</v>
      </c>
      <c r="S179" t="s">
        <v>3758</v>
      </c>
      <c r="T179" t="s">
        <v>3759</v>
      </c>
      <c r="U179" s="201">
        <v>1672.5</v>
      </c>
      <c r="V179" t="s">
        <v>3727</v>
      </c>
      <c r="W179" t="s">
        <v>3760</v>
      </c>
      <c r="X179" t="s">
        <v>3761</v>
      </c>
      <c r="Y179" t="s">
        <v>3762</v>
      </c>
      <c r="Z179" t="s">
        <v>3763</v>
      </c>
      <c r="AA179">
        <v>2165345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20</v>
      </c>
      <c r="G180" s="202">
        <v>1330035</v>
      </c>
      <c r="H180" s="198">
        <v>37046.064016203702</v>
      </c>
      <c r="I180" t="s">
        <v>3772</v>
      </c>
      <c r="M180" t="s">
        <v>3511</v>
      </c>
      <c r="N180" t="s">
        <v>3756</v>
      </c>
      <c r="O180" t="s">
        <v>3757</v>
      </c>
      <c r="Q180" s="199">
        <v>20</v>
      </c>
      <c r="S180" t="s">
        <v>3758</v>
      </c>
      <c r="T180" t="s">
        <v>3759</v>
      </c>
      <c r="U180" s="201">
        <v>1674</v>
      </c>
      <c r="V180" t="s">
        <v>1527</v>
      </c>
      <c r="W180" t="s">
        <v>3765</v>
      </c>
      <c r="X180" t="s">
        <v>3761</v>
      </c>
      <c r="Y180" t="s">
        <v>3762</v>
      </c>
      <c r="Z180" t="s">
        <v>3763</v>
      </c>
      <c r="AA180">
        <v>2165343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1330036</v>
      </c>
      <c r="H181" s="198">
        <v>37046.064895833333</v>
      </c>
      <c r="I181" t="s">
        <v>3755</v>
      </c>
      <c r="M181" t="s">
        <v>3511</v>
      </c>
      <c r="N181" t="s">
        <v>3768</v>
      </c>
      <c r="O181" t="s">
        <v>3769</v>
      </c>
      <c r="Q181" s="199">
        <v>10</v>
      </c>
      <c r="S181" t="s">
        <v>3758</v>
      </c>
      <c r="T181" t="s">
        <v>3759</v>
      </c>
      <c r="U181" s="201">
        <v>1516</v>
      </c>
      <c r="V181" t="s">
        <v>3119</v>
      </c>
      <c r="W181" t="s">
        <v>3765</v>
      </c>
      <c r="X181" t="s">
        <v>3761</v>
      </c>
      <c r="Y181" t="s">
        <v>3762</v>
      </c>
      <c r="Z181" t="s">
        <v>3763</v>
      </c>
      <c r="AA181">
        <v>2165341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3</v>
      </c>
      <c r="G182" s="202">
        <v>1330037</v>
      </c>
      <c r="H182" s="198">
        <v>37046.071296296293</v>
      </c>
      <c r="I182" t="s">
        <v>3772</v>
      </c>
      <c r="M182" t="s">
        <v>3511</v>
      </c>
      <c r="N182" t="s">
        <v>3768</v>
      </c>
      <c r="O182" t="s">
        <v>3769</v>
      </c>
      <c r="P182" s="199">
        <v>3</v>
      </c>
      <c r="S182" t="s">
        <v>3758</v>
      </c>
      <c r="T182" t="s">
        <v>3759</v>
      </c>
      <c r="U182" s="201">
        <v>1514</v>
      </c>
      <c r="V182" t="s">
        <v>3727</v>
      </c>
      <c r="W182" t="s">
        <v>3765</v>
      </c>
      <c r="X182" t="s">
        <v>3761</v>
      </c>
      <c r="Y182" t="s">
        <v>3762</v>
      </c>
      <c r="Z182" t="s">
        <v>3763</v>
      </c>
      <c r="AA182">
        <v>2165339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20</v>
      </c>
      <c r="G183" s="202">
        <v>1330038</v>
      </c>
      <c r="H183" s="198">
        <v>37046.073472222219</v>
      </c>
      <c r="I183" t="s">
        <v>3788</v>
      </c>
      <c r="M183" t="s">
        <v>3511</v>
      </c>
      <c r="N183" t="s">
        <v>3786</v>
      </c>
      <c r="O183" t="s">
        <v>3787</v>
      </c>
      <c r="Q183" s="199">
        <v>20</v>
      </c>
      <c r="S183" t="s">
        <v>3758</v>
      </c>
      <c r="T183" t="s">
        <v>3759</v>
      </c>
      <c r="U183" s="201">
        <v>464</v>
      </c>
      <c r="V183" t="s">
        <v>1528</v>
      </c>
      <c r="W183" t="s">
        <v>3776</v>
      </c>
      <c r="X183" t="s">
        <v>3761</v>
      </c>
      <c r="Y183" t="s">
        <v>3762</v>
      </c>
      <c r="Z183" t="s">
        <v>3763</v>
      </c>
      <c r="AA183">
        <v>2165337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10</v>
      </c>
      <c r="G184" s="202">
        <v>1330039</v>
      </c>
      <c r="H184" s="198">
        <v>37046.074108796296</v>
      </c>
      <c r="I184" t="s">
        <v>3755</v>
      </c>
      <c r="M184" t="s">
        <v>3511</v>
      </c>
      <c r="N184" t="s">
        <v>3768</v>
      </c>
      <c r="O184" t="s">
        <v>3769</v>
      </c>
      <c r="Q184" s="199">
        <v>10</v>
      </c>
      <c r="S184" t="s">
        <v>3758</v>
      </c>
      <c r="T184" t="s">
        <v>3759</v>
      </c>
      <c r="U184" s="201">
        <v>1517</v>
      </c>
      <c r="V184" t="s">
        <v>3119</v>
      </c>
      <c r="W184" t="s">
        <v>3765</v>
      </c>
      <c r="X184" t="s">
        <v>3761</v>
      </c>
      <c r="Y184" t="s">
        <v>3762</v>
      </c>
      <c r="Z184" t="s">
        <v>3763</v>
      </c>
      <c r="AA184">
        <v>2165461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17</v>
      </c>
      <c r="G185" s="202">
        <v>1330040</v>
      </c>
      <c r="H185" s="198">
        <v>37046.07644675926</v>
      </c>
      <c r="I185" t="s">
        <v>3729</v>
      </c>
      <c r="M185" t="s">
        <v>3511</v>
      </c>
      <c r="N185" t="s">
        <v>3768</v>
      </c>
      <c r="O185" t="s">
        <v>3769</v>
      </c>
      <c r="P185" s="199">
        <v>17</v>
      </c>
      <c r="S185" t="s">
        <v>3758</v>
      </c>
      <c r="T185" t="s">
        <v>3759</v>
      </c>
      <c r="U185" s="201">
        <v>1516</v>
      </c>
      <c r="V185" t="s">
        <v>3771</v>
      </c>
      <c r="W185" t="s">
        <v>3765</v>
      </c>
      <c r="X185" t="s">
        <v>3761</v>
      </c>
      <c r="Y185" t="s">
        <v>3762</v>
      </c>
      <c r="Z185" t="s">
        <v>3763</v>
      </c>
      <c r="AA185">
        <v>2165463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20</v>
      </c>
      <c r="G186" s="202">
        <v>1330041</v>
      </c>
      <c r="H186" s="198">
        <v>37046.076539351852</v>
      </c>
      <c r="I186" t="s">
        <v>3729</v>
      </c>
      <c r="M186" t="s">
        <v>3511</v>
      </c>
      <c r="N186" t="s">
        <v>3768</v>
      </c>
      <c r="O186" t="s">
        <v>3769</v>
      </c>
      <c r="P186" s="199">
        <v>20</v>
      </c>
      <c r="S186" t="s">
        <v>3758</v>
      </c>
      <c r="T186" t="s">
        <v>3759</v>
      </c>
      <c r="U186" s="201">
        <v>1515</v>
      </c>
      <c r="V186" t="s">
        <v>3771</v>
      </c>
      <c r="W186" t="s">
        <v>3765</v>
      </c>
      <c r="X186" t="s">
        <v>3761</v>
      </c>
      <c r="Y186" t="s">
        <v>3762</v>
      </c>
      <c r="Z186" t="s">
        <v>3763</v>
      </c>
      <c r="AA186">
        <v>2165465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2</v>
      </c>
      <c r="G187" s="202">
        <v>1330042</v>
      </c>
      <c r="H187" s="198">
        <v>37046.077604166669</v>
      </c>
      <c r="I187" t="s">
        <v>3755</v>
      </c>
      <c r="M187" t="s">
        <v>3511</v>
      </c>
      <c r="N187" t="s">
        <v>3768</v>
      </c>
      <c r="O187" t="s">
        <v>3769</v>
      </c>
      <c r="Q187" s="199">
        <v>2</v>
      </c>
      <c r="S187" t="s">
        <v>3758</v>
      </c>
      <c r="T187" t="s">
        <v>3759</v>
      </c>
      <c r="U187" s="201">
        <v>1516</v>
      </c>
      <c r="V187" t="s">
        <v>3119</v>
      </c>
      <c r="W187" t="s">
        <v>3765</v>
      </c>
      <c r="X187" t="s">
        <v>3761</v>
      </c>
      <c r="Y187" t="s">
        <v>3762</v>
      </c>
      <c r="Z187" t="s">
        <v>3763</v>
      </c>
      <c r="AA187">
        <v>2165467</v>
      </c>
    </row>
    <row r="188" spans="1:29" x14ac:dyDescent="0.2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12</v>
      </c>
      <c r="G188" s="202">
        <v>1330043</v>
      </c>
      <c r="H188" s="198">
        <v>37046.081608796296</v>
      </c>
      <c r="I188" t="s">
        <v>3755</v>
      </c>
      <c r="M188" t="s">
        <v>3511</v>
      </c>
      <c r="N188" t="s">
        <v>3756</v>
      </c>
      <c r="O188" t="s">
        <v>3757</v>
      </c>
      <c r="Q188" s="199">
        <v>12</v>
      </c>
      <c r="S188" t="s">
        <v>3758</v>
      </c>
      <c r="T188" t="s">
        <v>3759</v>
      </c>
      <c r="U188" s="201">
        <v>1675</v>
      </c>
      <c r="V188" t="s">
        <v>3119</v>
      </c>
      <c r="W188" t="s">
        <v>3765</v>
      </c>
      <c r="X188" t="s">
        <v>3761</v>
      </c>
      <c r="Y188" t="s">
        <v>3762</v>
      </c>
      <c r="Z188" t="s">
        <v>3763</v>
      </c>
      <c r="AA188">
        <v>2165469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18</v>
      </c>
      <c r="G189" s="202">
        <v>1330044</v>
      </c>
      <c r="H189" s="198">
        <v>37046.082511574074</v>
      </c>
      <c r="I189" t="s">
        <v>3816</v>
      </c>
      <c r="M189" t="s">
        <v>3511</v>
      </c>
      <c r="N189" t="s">
        <v>3768</v>
      </c>
      <c r="O189" t="s">
        <v>3769</v>
      </c>
      <c r="Q189" s="199">
        <v>18</v>
      </c>
      <c r="S189" t="s">
        <v>3758</v>
      </c>
      <c r="T189" t="s">
        <v>3759</v>
      </c>
      <c r="U189" s="201">
        <v>1516</v>
      </c>
      <c r="V189" t="s">
        <v>1529</v>
      </c>
      <c r="W189" t="s">
        <v>3765</v>
      </c>
      <c r="X189" t="s">
        <v>3761</v>
      </c>
      <c r="Y189" t="s">
        <v>3762</v>
      </c>
      <c r="Z189" t="s">
        <v>3763</v>
      </c>
      <c r="AA189">
        <v>2165471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5</v>
      </c>
      <c r="G190" s="202">
        <v>1330045</v>
      </c>
      <c r="H190" s="198">
        <v>37046.083020833335</v>
      </c>
      <c r="I190" t="s">
        <v>3779</v>
      </c>
      <c r="M190" t="s">
        <v>3511</v>
      </c>
      <c r="N190" t="s">
        <v>3756</v>
      </c>
      <c r="O190" t="s">
        <v>3757</v>
      </c>
      <c r="P190" s="199">
        <v>5</v>
      </c>
      <c r="S190" t="s">
        <v>3758</v>
      </c>
      <c r="T190" t="s">
        <v>3759</v>
      </c>
      <c r="U190" s="201">
        <v>1674</v>
      </c>
      <c r="V190" t="s">
        <v>1530</v>
      </c>
      <c r="W190" t="s">
        <v>3765</v>
      </c>
      <c r="X190" t="s">
        <v>3761</v>
      </c>
      <c r="Y190" t="s">
        <v>3762</v>
      </c>
      <c r="Z190" t="s">
        <v>3763</v>
      </c>
      <c r="AA190">
        <v>2165473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15</v>
      </c>
      <c r="G191" s="202">
        <v>1330046</v>
      </c>
      <c r="H191" s="198">
        <v>37046.083599537036</v>
      </c>
      <c r="I191" t="s">
        <v>3729</v>
      </c>
      <c r="M191" t="s">
        <v>3511</v>
      </c>
      <c r="N191" t="s">
        <v>3756</v>
      </c>
      <c r="O191" t="s">
        <v>3757</v>
      </c>
      <c r="P191" s="199">
        <v>15</v>
      </c>
      <c r="S191" t="s">
        <v>3758</v>
      </c>
      <c r="T191" t="s">
        <v>3759</v>
      </c>
      <c r="U191" s="201">
        <v>1674</v>
      </c>
      <c r="V191" t="s">
        <v>1531</v>
      </c>
      <c r="W191" t="s">
        <v>3765</v>
      </c>
      <c r="X191" t="s">
        <v>3761</v>
      </c>
      <c r="Y191" t="s">
        <v>3762</v>
      </c>
      <c r="Z191" t="s">
        <v>3763</v>
      </c>
      <c r="AA191">
        <v>2165475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8</v>
      </c>
      <c r="G192" s="202">
        <v>1330047</v>
      </c>
      <c r="H192" s="198">
        <v>37046.084930555553</v>
      </c>
      <c r="I192" t="s">
        <v>3816</v>
      </c>
      <c r="M192" t="s">
        <v>3511</v>
      </c>
      <c r="N192" t="s">
        <v>3756</v>
      </c>
      <c r="O192" t="s">
        <v>3757</v>
      </c>
      <c r="Q192" s="199">
        <v>8</v>
      </c>
      <c r="S192" t="s">
        <v>3758</v>
      </c>
      <c r="T192" t="s">
        <v>3759</v>
      </c>
      <c r="U192" s="201">
        <v>1675</v>
      </c>
      <c r="V192" t="s">
        <v>1529</v>
      </c>
      <c r="W192" t="s">
        <v>3765</v>
      </c>
      <c r="X192" t="s">
        <v>3761</v>
      </c>
      <c r="Y192" t="s">
        <v>3762</v>
      </c>
      <c r="Z192" t="s">
        <v>3763</v>
      </c>
      <c r="AA192">
        <v>2165477</v>
      </c>
    </row>
    <row r="193" spans="1:27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20</v>
      </c>
      <c r="G193" s="202">
        <v>1330048</v>
      </c>
      <c r="H193" s="198">
        <v>37046.086504629631</v>
      </c>
      <c r="I193" t="s">
        <v>3821</v>
      </c>
      <c r="M193" t="s">
        <v>3511</v>
      </c>
      <c r="N193" t="s">
        <v>3768</v>
      </c>
      <c r="O193" t="s">
        <v>3769</v>
      </c>
      <c r="P193" s="199">
        <v>20</v>
      </c>
      <c r="S193" t="s">
        <v>3758</v>
      </c>
      <c r="T193" t="s">
        <v>3759</v>
      </c>
      <c r="U193" s="201">
        <v>1516</v>
      </c>
      <c r="V193" t="s">
        <v>3358</v>
      </c>
      <c r="W193" t="s">
        <v>3765</v>
      </c>
      <c r="X193" t="s">
        <v>3761</v>
      </c>
      <c r="Y193" t="s">
        <v>3762</v>
      </c>
      <c r="Z193" t="s">
        <v>3763</v>
      </c>
      <c r="AA193">
        <v>2165479</v>
      </c>
    </row>
    <row r="194" spans="1:27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1330049</v>
      </c>
      <c r="H194" s="198">
        <v>37046.08697916667</v>
      </c>
      <c r="I194" t="s">
        <v>3729</v>
      </c>
      <c r="M194" t="s">
        <v>3511</v>
      </c>
      <c r="N194" t="s">
        <v>3756</v>
      </c>
      <c r="O194" t="s">
        <v>3757</v>
      </c>
      <c r="P194" s="199">
        <v>20</v>
      </c>
      <c r="S194" t="s">
        <v>3758</v>
      </c>
      <c r="T194" t="s">
        <v>3759</v>
      </c>
      <c r="U194" s="201">
        <v>1674</v>
      </c>
      <c r="V194" t="s">
        <v>1531</v>
      </c>
      <c r="W194" t="s">
        <v>3765</v>
      </c>
      <c r="X194" t="s">
        <v>3761</v>
      </c>
      <c r="Y194" t="s">
        <v>3762</v>
      </c>
      <c r="Z194" t="s">
        <v>3763</v>
      </c>
      <c r="AA194">
        <v>2165481</v>
      </c>
    </row>
    <row r="195" spans="1:27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10</v>
      </c>
      <c r="G195" s="202">
        <v>1330050</v>
      </c>
      <c r="H195" s="198">
        <v>37046.087199074071</v>
      </c>
      <c r="I195" t="s">
        <v>2224</v>
      </c>
      <c r="M195" t="s">
        <v>3511</v>
      </c>
      <c r="N195" t="s">
        <v>3768</v>
      </c>
      <c r="O195" t="s">
        <v>3769</v>
      </c>
      <c r="Q195" s="199">
        <v>10</v>
      </c>
      <c r="S195" t="s">
        <v>3758</v>
      </c>
      <c r="T195" t="s">
        <v>3759</v>
      </c>
      <c r="U195" s="201">
        <v>1517</v>
      </c>
      <c r="V195" t="s">
        <v>3280</v>
      </c>
      <c r="W195" t="s">
        <v>3765</v>
      </c>
      <c r="X195" t="s">
        <v>3761</v>
      </c>
      <c r="Y195" t="s">
        <v>3762</v>
      </c>
      <c r="Z195" t="s">
        <v>3763</v>
      </c>
      <c r="AA195">
        <v>2165483</v>
      </c>
    </row>
    <row r="196" spans="1:27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20</v>
      </c>
      <c r="G196" s="202">
        <v>1330051</v>
      </c>
      <c r="H196" s="198">
        <v>37046.087743055556</v>
      </c>
      <c r="I196" t="s">
        <v>3821</v>
      </c>
      <c r="M196" t="s">
        <v>3511</v>
      </c>
      <c r="N196" t="s">
        <v>3768</v>
      </c>
      <c r="O196" t="s">
        <v>3769</v>
      </c>
      <c r="P196" s="199">
        <v>20</v>
      </c>
      <c r="S196" t="s">
        <v>3758</v>
      </c>
      <c r="T196" t="s">
        <v>3759</v>
      </c>
      <c r="U196" s="201">
        <v>1515</v>
      </c>
      <c r="V196" t="s">
        <v>3358</v>
      </c>
      <c r="W196" t="s">
        <v>3765</v>
      </c>
      <c r="X196" t="s">
        <v>3761</v>
      </c>
      <c r="Y196" t="s">
        <v>3762</v>
      </c>
      <c r="Z196" t="s">
        <v>3763</v>
      </c>
      <c r="AA196">
        <v>2165485</v>
      </c>
    </row>
    <row r="197" spans="1:27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1</v>
      </c>
      <c r="G197" s="202">
        <v>1330052</v>
      </c>
      <c r="H197" s="198">
        <v>37046.089108796295</v>
      </c>
      <c r="I197" t="s">
        <v>2224</v>
      </c>
      <c r="M197" t="s">
        <v>3511</v>
      </c>
      <c r="N197" t="s">
        <v>3799</v>
      </c>
      <c r="O197" t="s">
        <v>3800</v>
      </c>
      <c r="P197" s="199">
        <v>1</v>
      </c>
      <c r="S197" t="s">
        <v>3801</v>
      </c>
      <c r="T197" t="s">
        <v>3759</v>
      </c>
      <c r="U197" s="201">
        <v>4890</v>
      </c>
      <c r="V197" t="s">
        <v>1532</v>
      </c>
      <c r="W197" t="s">
        <v>3776</v>
      </c>
      <c r="X197" t="s">
        <v>3761</v>
      </c>
      <c r="Y197" t="s">
        <v>3762</v>
      </c>
      <c r="Z197" t="s">
        <v>3763</v>
      </c>
      <c r="AA197">
        <v>2165487</v>
      </c>
    </row>
    <row r="198" spans="1:27" x14ac:dyDescent="0.2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4</v>
      </c>
      <c r="G198" s="202">
        <v>1330053</v>
      </c>
      <c r="H198" s="198">
        <v>37046.090416666666</v>
      </c>
      <c r="I198" t="s">
        <v>2218</v>
      </c>
      <c r="M198" t="s">
        <v>3511</v>
      </c>
      <c r="N198" t="s">
        <v>3768</v>
      </c>
      <c r="O198" t="s">
        <v>3769</v>
      </c>
      <c r="P198" s="199">
        <v>4</v>
      </c>
      <c r="S198" t="s">
        <v>3758</v>
      </c>
      <c r="T198" t="s">
        <v>3759</v>
      </c>
      <c r="U198" s="201">
        <v>1514</v>
      </c>
      <c r="V198" t="s">
        <v>2589</v>
      </c>
      <c r="W198" t="s">
        <v>3765</v>
      </c>
      <c r="X198" t="s">
        <v>3761</v>
      </c>
      <c r="Y198" t="s">
        <v>3762</v>
      </c>
      <c r="Z198" t="s">
        <v>3763</v>
      </c>
      <c r="AA198">
        <v>2165503</v>
      </c>
    </row>
    <row r="199" spans="1:27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10</v>
      </c>
      <c r="G199" s="202">
        <v>1330055</v>
      </c>
      <c r="H199" s="198">
        <v>37046.091180555559</v>
      </c>
      <c r="I199" t="s">
        <v>3729</v>
      </c>
      <c r="M199" t="s">
        <v>3511</v>
      </c>
      <c r="N199" t="s">
        <v>3768</v>
      </c>
      <c r="O199" t="s">
        <v>3769</v>
      </c>
      <c r="Q199" s="199">
        <v>10</v>
      </c>
      <c r="S199" t="s">
        <v>3758</v>
      </c>
      <c r="T199" t="s">
        <v>3759</v>
      </c>
      <c r="U199" s="201">
        <v>1515</v>
      </c>
      <c r="V199" t="s">
        <v>3771</v>
      </c>
      <c r="W199" t="s">
        <v>3765</v>
      </c>
      <c r="X199" t="s">
        <v>3761</v>
      </c>
      <c r="Y199" t="s">
        <v>3762</v>
      </c>
      <c r="Z199" t="s">
        <v>3763</v>
      </c>
      <c r="AA199">
        <v>2165515</v>
      </c>
    </row>
    <row r="200" spans="1:27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20</v>
      </c>
      <c r="G200" s="202">
        <v>1330058</v>
      </c>
      <c r="H200" s="198">
        <v>37046.092951388891</v>
      </c>
      <c r="I200" t="s">
        <v>2213</v>
      </c>
      <c r="M200" t="s">
        <v>3511</v>
      </c>
      <c r="N200" t="s">
        <v>3756</v>
      </c>
      <c r="O200" t="s">
        <v>3757</v>
      </c>
      <c r="Q200" s="199">
        <v>20</v>
      </c>
      <c r="S200" t="s">
        <v>3758</v>
      </c>
      <c r="T200" t="s">
        <v>3759</v>
      </c>
      <c r="U200" s="201">
        <v>1674</v>
      </c>
      <c r="V200" t="s">
        <v>2214</v>
      </c>
      <c r="W200" t="s">
        <v>3765</v>
      </c>
      <c r="X200" t="s">
        <v>3761</v>
      </c>
      <c r="Y200" t="s">
        <v>3762</v>
      </c>
      <c r="Z200" t="s">
        <v>3763</v>
      </c>
      <c r="AA200">
        <v>2165539</v>
      </c>
    </row>
    <row r="201" spans="1:27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3">
        <f t="shared" si="15"/>
        <v>20</v>
      </c>
      <c r="G201" s="202">
        <v>1330059</v>
      </c>
      <c r="H201" s="198">
        <v>37046.093090277776</v>
      </c>
      <c r="I201" t="s">
        <v>3729</v>
      </c>
      <c r="M201" t="s">
        <v>3511</v>
      </c>
      <c r="N201" t="s">
        <v>3768</v>
      </c>
      <c r="O201" t="s">
        <v>3769</v>
      </c>
      <c r="Q201" s="199">
        <v>20</v>
      </c>
      <c r="S201" t="s">
        <v>3758</v>
      </c>
      <c r="T201" t="s">
        <v>3759</v>
      </c>
      <c r="U201" s="201">
        <v>1515</v>
      </c>
      <c r="V201" t="s">
        <v>3771</v>
      </c>
      <c r="W201" t="s">
        <v>3765</v>
      </c>
      <c r="X201" t="s">
        <v>3761</v>
      </c>
      <c r="Y201" t="s">
        <v>3762</v>
      </c>
      <c r="Z201" t="s">
        <v>3763</v>
      </c>
      <c r="AA201">
        <v>2165541</v>
      </c>
    </row>
    <row r="202" spans="1:27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20</v>
      </c>
      <c r="G202" s="202">
        <v>1330060</v>
      </c>
      <c r="H202" s="198">
        <v>37046.096354166664</v>
      </c>
      <c r="I202" t="s">
        <v>3152</v>
      </c>
      <c r="M202" t="s">
        <v>3511</v>
      </c>
      <c r="N202" t="s">
        <v>3768</v>
      </c>
      <c r="O202" t="s">
        <v>3769</v>
      </c>
      <c r="P202" s="199">
        <v>20</v>
      </c>
      <c r="S202" t="s">
        <v>3758</v>
      </c>
      <c r="T202" t="s">
        <v>3759</v>
      </c>
      <c r="U202" s="201">
        <v>1514</v>
      </c>
      <c r="V202" t="s">
        <v>3153</v>
      </c>
      <c r="W202" t="s">
        <v>3765</v>
      </c>
      <c r="X202" t="s">
        <v>3761</v>
      </c>
      <c r="Y202" t="s">
        <v>3762</v>
      </c>
      <c r="Z202" t="s">
        <v>3763</v>
      </c>
      <c r="AA202">
        <v>2165553</v>
      </c>
    </row>
    <row r="203" spans="1:27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20</v>
      </c>
      <c r="G203" s="202">
        <v>1330061</v>
      </c>
      <c r="H203" s="198">
        <v>37046.096701388888</v>
      </c>
      <c r="I203" t="s">
        <v>3729</v>
      </c>
      <c r="M203" t="s">
        <v>3511</v>
      </c>
      <c r="N203" t="s">
        <v>3756</v>
      </c>
      <c r="O203" t="s">
        <v>3757</v>
      </c>
      <c r="P203" s="199">
        <v>20</v>
      </c>
      <c r="S203" t="s">
        <v>3758</v>
      </c>
      <c r="T203" t="s">
        <v>3759</v>
      </c>
      <c r="U203" s="201">
        <v>1673</v>
      </c>
      <c r="V203" t="s">
        <v>1531</v>
      </c>
      <c r="W203" t="s">
        <v>3765</v>
      </c>
      <c r="X203" t="s">
        <v>3761</v>
      </c>
      <c r="Y203" t="s">
        <v>3762</v>
      </c>
      <c r="Z203" t="s">
        <v>3763</v>
      </c>
      <c r="AA203">
        <v>2165555</v>
      </c>
    </row>
    <row r="204" spans="1:27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10</v>
      </c>
      <c r="G204" s="202">
        <v>1330062</v>
      </c>
      <c r="H204" s="198">
        <v>37046.096736111111</v>
      </c>
      <c r="I204" t="s">
        <v>3779</v>
      </c>
      <c r="M204" t="s">
        <v>3511</v>
      </c>
      <c r="N204" t="s">
        <v>3768</v>
      </c>
      <c r="O204" t="s">
        <v>3769</v>
      </c>
      <c r="Q204" s="199">
        <v>10</v>
      </c>
      <c r="S204" t="s">
        <v>3758</v>
      </c>
      <c r="T204" t="s">
        <v>3759</v>
      </c>
      <c r="U204" s="201">
        <v>1514</v>
      </c>
      <c r="V204" t="s">
        <v>1533</v>
      </c>
      <c r="W204" t="s">
        <v>3765</v>
      </c>
      <c r="X204" t="s">
        <v>3761</v>
      </c>
      <c r="Y204" t="s">
        <v>3762</v>
      </c>
      <c r="Z204" t="s">
        <v>3763</v>
      </c>
      <c r="AA204">
        <v>2165557</v>
      </c>
    </row>
    <row r="205" spans="1:27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</v>
      </c>
      <c r="G205" s="202">
        <v>1330064</v>
      </c>
      <c r="H205" s="198">
        <v>37046.097083333334</v>
      </c>
      <c r="I205" t="s">
        <v>3779</v>
      </c>
      <c r="M205" t="s">
        <v>3511</v>
      </c>
      <c r="N205" t="s">
        <v>3782</v>
      </c>
      <c r="O205" t="s">
        <v>3783</v>
      </c>
      <c r="P205" s="199">
        <v>1</v>
      </c>
      <c r="S205" t="s">
        <v>3784</v>
      </c>
      <c r="T205" t="s">
        <v>3759</v>
      </c>
      <c r="U205" s="201">
        <v>6940</v>
      </c>
      <c r="V205" t="s">
        <v>3817</v>
      </c>
      <c r="W205" t="s">
        <v>3785</v>
      </c>
      <c r="X205" t="s">
        <v>3761</v>
      </c>
      <c r="Y205" t="s">
        <v>3762</v>
      </c>
      <c r="Z205" t="s">
        <v>3763</v>
      </c>
      <c r="AA205">
        <v>2165559</v>
      </c>
    </row>
    <row r="206" spans="1:27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</v>
      </c>
      <c r="G206" s="202">
        <v>1330066</v>
      </c>
      <c r="H206" s="198">
        <v>37046.098067129627</v>
      </c>
      <c r="I206" t="s">
        <v>3779</v>
      </c>
      <c r="M206" t="s">
        <v>3511</v>
      </c>
      <c r="N206" t="s">
        <v>3756</v>
      </c>
      <c r="O206" t="s">
        <v>3757</v>
      </c>
      <c r="P206" s="199">
        <v>2</v>
      </c>
      <c r="S206" t="s">
        <v>3758</v>
      </c>
      <c r="T206" t="s">
        <v>3759</v>
      </c>
      <c r="U206" s="201">
        <v>1672</v>
      </c>
      <c r="V206" t="s">
        <v>3817</v>
      </c>
      <c r="W206" t="s">
        <v>3765</v>
      </c>
      <c r="X206" t="s">
        <v>3761</v>
      </c>
      <c r="Y206" t="s">
        <v>3762</v>
      </c>
      <c r="Z206" t="s">
        <v>3763</v>
      </c>
      <c r="AA206">
        <v>2165561</v>
      </c>
    </row>
    <row r="207" spans="1:27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9</v>
      </c>
      <c r="G207" s="202">
        <v>1330067</v>
      </c>
      <c r="H207" s="198">
        <v>37046.098599537036</v>
      </c>
      <c r="I207" t="s">
        <v>3821</v>
      </c>
      <c r="M207" t="s">
        <v>3511</v>
      </c>
      <c r="N207" t="s">
        <v>3782</v>
      </c>
      <c r="O207" t="s">
        <v>3783</v>
      </c>
      <c r="P207" s="199">
        <v>9</v>
      </c>
      <c r="S207" t="s">
        <v>3784</v>
      </c>
      <c r="T207" t="s">
        <v>3759</v>
      </c>
      <c r="U207" s="201">
        <v>6940</v>
      </c>
      <c r="V207" t="s">
        <v>1534</v>
      </c>
      <c r="W207" t="s">
        <v>3785</v>
      </c>
      <c r="X207" t="s">
        <v>3761</v>
      </c>
      <c r="Y207" t="s">
        <v>3762</v>
      </c>
      <c r="Z207" t="s">
        <v>3763</v>
      </c>
      <c r="AA207">
        <v>2165563</v>
      </c>
    </row>
    <row r="208" spans="1:27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18</v>
      </c>
      <c r="G208" s="202">
        <v>1330068</v>
      </c>
      <c r="H208" s="198">
        <v>37046.098668981482</v>
      </c>
      <c r="I208" t="s">
        <v>2220</v>
      </c>
      <c r="M208" t="s">
        <v>3511</v>
      </c>
      <c r="N208" t="s">
        <v>3756</v>
      </c>
      <c r="O208" t="s">
        <v>3757</v>
      </c>
      <c r="P208" s="199">
        <v>18</v>
      </c>
      <c r="S208" t="s">
        <v>3758</v>
      </c>
      <c r="T208" t="s">
        <v>3759</v>
      </c>
      <c r="U208" s="201">
        <v>1672</v>
      </c>
      <c r="V208" t="s">
        <v>2221</v>
      </c>
      <c r="W208" t="s">
        <v>3765</v>
      </c>
      <c r="X208" t="s">
        <v>3761</v>
      </c>
      <c r="Y208" t="s">
        <v>3762</v>
      </c>
      <c r="Z208" t="s">
        <v>3763</v>
      </c>
      <c r="AA208">
        <v>2165565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1330069</v>
      </c>
      <c r="H209" s="198">
        <v>37046.09883101852</v>
      </c>
      <c r="I209" t="s">
        <v>3729</v>
      </c>
      <c r="M209" t="s">
        <v>3511</v>
      </c>
      <c r="N209" t="s">
        <v>3786</v>
      </c>
      <c r="O209" t="s">
        <v>3787</v>
      </c>
      <c r="P209" s="199">
        <v>20</v>
      </c>
      <c r="S209" t="s">
        <v>3758</v>
      </c>
      <c r="T209" t="s">
        <v>3759</v>
      </c>
      <c r="U209" s="201">
        <v>463.5</v>
      </c>
      <c r="V209" t="s">
        <v>1531</v>
      </c>
      <c r="W209" t="s">
        <v>3776</v>
      </c>
      <c r="X209" t="s">
        <v>3761</v>
      </c>
      <c r="Y209" t="s">
        <v>3762</v>
      </c>
      <c r="Z209" t="s">
        <v>3763</v>
      </c>
      <c r="AA209">
        <v>2165567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20</v>
      </c>
      <c r="G210" s="202">
        <v>1330071</v>
      </c>
      <c r="H210" s="198">
        <v>37046.099247685182</v>
      </c>
      <c r="I210" t="s">
        <v>3729</v>
      </c>
      <c r="M210" t="s">
        <v>3511</v>
      </c>
      <c r="N210" t="s">
        <v>3786</v>
      </c>
      <c r="O210" t="s">
        <v>3787</v>
      </c>
      <c r="P210" s="199">
        <v>20</v>
      </c>
      <c r="S210" t="s">
        <v>3758</v>
      </c>
      <c r="T210" t="s">
        <v>3759</v>
      </c>
      <c r="U210" s="201">
        <v>462.5</v>
      </c>
      <c r="V210" t="s">
        <v>1531</v>
      </c>
      <c r="W210" t="s">
        <v>3776</v>
      </c>
      <c r="X210" t="s">
        <v>3761</v>
      </c>
      <c r="Y210" t="s">
        <v>3762</v>
      </c>
      <c r="Z210" t="s">
        <v>3763</v>
      </c>
      <c r="AA210">
        <v>2165569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1330072</v>
      </c>
      <c r="H211" s="198">
        <v>37046.102175925924</v>
      </c>
      <c r="I211" t="s">
        <v>3781</v>
      </c>
      <c r="M211" t="s">
        <v>3511</v>
      </c>
      <c r="N211" t="s">
        <v>3756</v>
      </c>
      <c r="O211" t="s">
        <v>3757</v>
      </c>
      <c r="Q211" s="199">
        <v>10</v>
      </c>
      <c r="S211" t="s">
        <v>3758</v>
      </c>
      <c r="T211" t="s">
        <v>3759</v>
      </c>
      <c r="U211" s="201">
        <v>1672</v>
      </c>
      <c r="V211" t="s">
        <v>3810</v>
      </c>
      <c r="W211" t="s">
        <v>3765</v>
      </c>
      <c r="X211" t="s">
        <v>3761</v>
      </c>
      <c r="Y211" t="s">
        <v>3762</v>
      </c>
      <c r="Z211" t="s">
        <v>3763</v>
      </c>
      <c r="AA211">
        <v>2165571</v>
      </c>
    </row>
    <row r="212" spans="1:29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20</v>
      </c>
      <c r="G212" s="202">
        <v>1330073</v>
      </c>
      <c r="H212" s="198">
        <v>37046.104861111111</v>
      </c>
      <c r="I212" t="s">
        <v>3729</v>
      </c>
      <c r="M212" t="s">
        <v>3511</v>
      </c>
      <c r="N212" t="s">
        <v>3768</v>
      </c>
      <c r="O212" t="s">
        <v>3769</v>
      </c>
      <c r="Q212" s="199">
        <v>20</v>
      </c>
      <c r="S212" t="s">
        <v>3758</v>
      </c>
      <c r="T212" t="s">
        <v>3759</v>
      </c>
      <c r="U212" s="201">
        <v>1515</v>
      </c>
      <c r="V212" t="s">
        <v>3771</v>
      </c>
      <c r="W212" t="s">
        <v>3765</v>
      </c>
      <c r="X212" t="s">
        <v>3761</v>
      </c>
      <c r="Y212" t="s">
        <v>3762</v>
      </c>
      <c r="Z212" t="s">
        <v>3763</v>
      </c>
      <c r="AA212">
        <v>2165573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20</v>
      </c>
      <c r="G213" s="202">
        <v>1330074</v>
      </c>
      <c r="H213" s="198">
        <v>37046.105162037034</v>
      </c>
      <c r="I213" t="s">
        <v>3729</v>
      </c>
      <c r="M213" t="s">
        <v>3511</v>
      </c>
      <c r="N213" t="s">
        <v>3818</v>
      </c>
      <c r="O213" t="s">
        <v>3819</v>
      </c>
      <c r="P213" s="199">
        <v>20</v>
      </c>
      <c r="S213" t="s">
        <v>3758</v>
      </c>
      <c r="T213" t="s">
        <v>3759</v>
      </c>
      <c r="U213" s="201">
        <v>934</v>
      </c>
      <c r="V213" t="s">
        <v>1531</v>
      </c>
      <c r="W213" t="s">
        <v>3785</v>
      </c>
      <c r="X213" t="s">
        <v>3761</v>
      </c>
      <c r="Y213" t="s">
        <v>3762</v>
      </c>
      <c r="Z213" t="s">
        <v>3763</v>
      </c>
      <c r="AA213">
        <v>2165577</v>
      </c>
    </row>
    <row r="214" spans="1:29" x14ac:dyDescent="0.2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31</v>
      </c>
      <c r="F214" s="213">
        <f t="shared" si="20"/>
        <v>775000</v>
      </c>
      <c r="G214" s="202">
        <v>1330075</v>
      </c>
      <c r="H214" s="198">
        <v>37046.106238425928</v>
      </c>
      <c r="I214" t="s">
        <v>2447</v>
      </c>
      <c r="M214" t="s">
        <v>3505</v>
      </c>
      <c r="N214" t="s">
        <v>3790</v>
      </c>
      <c r="O214" t="s">
        <v>3428</v>
      </c>
      <c r="P214" s="199">
        <v>25000</v>
      </c>
      <c r="S214" t="s">
        <v>3792</v>
      </c>
      <c r="T214" t="s">
        <v>3793</v>
      </c>
      <c r="U214" s="201">
        <v>21.3</v>
      </c>
      <c r="V214" t="s">
        <v>1075</v>
      </c>
      <c r="W214" t="s">
        <v>3794</v>
      </c>
      <c r="X214" t="s">
        <v>3795</v>
      </c>
      <c r="Y214" t="s">
        <v>3796</v>
      </c>
      <c r="Z214" t="s">
        <v>3764</v>
      </c>
      <c r="AA214">
        <v>106123</v>
      </c>
      <c r="AB214" s="198">
        <v>37104.875</v>
      </c>
      <c r="AC214" s="198">
        <v>37134.875</v>
      </c>
    </row>
    <row r="215" spans="1:29" x14ac:dyDescent="0.2">
      <c r="A215" s="44" t="str">
        <f t="shared" si="16"/>
        <v xml:space="preserve"> Natural Gas Physical</v>
      </c>
      <c r="B215" s="44" t="str">
        <f t="shared" si="17"/>
        <v/>
      </c>
      <c r="C215" s="44" t="str">
        <f t="shared" si="18"/>
        <v>Natural Gas</v>
      </c>
      <c r="D215" s="44" t="str">
        <f t="shared" si="19"/>
        <v>Physical</v>
      </c>
      <c r="E215" s="44">
        <f>IF(VLOOKUP(S215,'DD-Lookup'!$J$6:$L$50,3,FALSE)="Monthly",(YEAR(AC215)-YEAR(AB215))*12+MONTH(AC215)-MONTH(AB215)+1,(AC215-AB215+1))</f>
        <v>30</v>
      </c>
      <c r="F215" s="213">
        <f t="shared" si="20"/>
        <v>750000</v>
      </c>
      <c r="G215" s="202">
        <v>1330076</v>
      </c>
      <c r="H215" s="198">
        <v>37046.10628472222</v>
      </c>
      <c r="I215" t="s">
        <v>2447</v>
      </c>
      <c r="M215" t="s">
        <v>3505</v>
      </c>
      <c r="N215" t="s">
        <v>3790</v>
      </c>
      <c r="O215" t="s">
        <v>3425</v>
      </c>
      <c r="P215" s="199">
        <v>25000</v>
      </c>
      <c r="S215" t="s">
        <v>3792</v>
      </c>
      <c r="T215" t="s">
        <v>3793</v>
      </c>
      <c r="U215" s="201">
        <v>20.399999999999999</v>
      </c>
      <c r="V215" t="s">
        <v>1075</v>
      </c>
      <c r="W215" t="s">
        <v>3794</v>
      </c>
      <c r="X215" t="s">
        <v>3795</v>
      </c>
      <c r="Y215" t="s">
        <v>3796</v>
      </c>
      <c r="Z215" t="s">
        <v>3764</v>
      </c>
      <c r="AA215">
        <v>106124</v>
      </c>
      <c r="AB215" s="198">
        <v>37135.875</v>
      </c>
      <c r="AC215" s="198">
        <v>37164.875</v>
      </c>
    </row>
    <row r="216" spans="1:29" x14ac:dyDescent="0.2">
      <c r="A216" s="44" t="str">
        <f t="shared" si="16"/>
        <v xml:space="preserve"> Natural Gas Physical</v>
      </c>
      <c r="B216" s="44" t="str">
        <f t="shared" si="17"/>
        <v/>
      </c>
      <c r="C216" s="44" t="str">
        <f t="shared" si="18"/>
        <v>Natural Gas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31</v>
      </c>
      <c r="F216" s="213">
        <f t="shared" si="20"/>
        <v>775000</v>
      </c>
      <c r="G216" s="202">
        <v>1330077</v>
      </c>
      <c r="H216" s="198">
        <v>37046.106412037036</v>
      </c>
      <c r="I216" t="s">
        <v>2447</v>
      </c>
      <c r="M216" t="s">
        <v>3505</v>
      </c>
      <c r="N216" t="s">
        <v>3790</v>
      </c>
      <c r="O216" t="s">
        <v>3931</v>
      </c>
      <c r="P216" s="199">
        <v>25000</v>
      </c>
      <c r="S216" t="s">
        <v>3792</v>
      </c>
      <c r="T216" t="s">
        <v>3793</v>
      </c>
      <c r="U216" s="201">
        <v>21.15</v>
      </c>
      <c r="V216" t="s">
        <v>1075</v>
      </c>
      <c r="W216" t="s">
        <v>3794</v>
      </c>
      <c r="X216" t="s">
        <v>3795</v>
      </c>
      <c r="Y216" t="s">
        <v>3796</v>
      </c>
      <c r="Z216" t="s">
        <v>3764</v>
      </c>
      <c r="AA216">
        <v>106125</v>
      </c>
      <c r="AB216" s="198">
        <v>37073.875</v>
      </c>
      <c r="AC216" s="198">
        <v>37103.875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10</v>
      </c>
      <c r="G217" s="202">
        <v>1330078</v>
      </c>
      <c r="H217" s="198">
        <v>37046.106435185182</v>
      </c>
      <c r="I217" t="s">
        <v>3729</v>
      </c>
      <c r="M217" t="s">
        <v>3511</v>
      </c>
      <c r="N217" t="s">
        <v>3782</v>
      </c>
      <c r="O217" t="s">
        <v>3783</v>
      </c>
      <c r="Q217" s="199">
        <v>10</v>
      </c>
      <c r="S217" t="s">
        <v>3784</v>
      </c>
      <c r="T217" t="s">
        <v>3759</v>
      </c>
      <c r="U217" s="201">
        <v>6950</v>
      </c>
      <c r="V217" t="s">
        <v>3771</v>
      </c>
      <c r="W217" t="s">
        <v>3785</v>
      </c>
      <c r="X217" t="s">
        <v>3761</v>
      </c>
      <c r="Y217" t="s">
        <v>3762</v>
      </c>
      <c r="Z217" t="s">
        <v>3763</v>
      </c>
      <c r="AA217">
        <v>2165579</v>
      </c>
    </row>
    <row r="218" spans="1:29" x14ac:dyDescent="0.2">
      <c r="A218" s="44" t="str">
        <f t="shared" si="16"/>
        <v xml:space="preserve"> Natural Gas Physical</v>
      </c>
      <c r="B218" s="44" t="str">
        <f t="shared" si="17"/>
        <v/>
      </c>
      <c r="C218" s="44" t="str">
        <f t="shared" si="18"/>
        <v>Natural Gas</v>
      </c>
      <c r="D218" s="44" t="str">
        <f t="shared" si="19"/>
        <v>Physical</v>
      </c>
      <c r="E218" s="44">
        <f>IF(VLOOKUP(S218,'DD-Lookup'!$J$6:$L$50,3,FALSE)="Monthly",(YEAR(AC218)-YEAR(AB218))*12+MONTH(AC218)-MONTH(AB218)+1,(AC218-AB218+1))</f>
        <v>31</v>
      </c>
      <c r="F218" s="213">
        <f t="shared" si="20"/>
        <v>775000</v>
      </c>
      <c r="G218" s="202">
        <v>1330079</v>
      </c>
      <c r="H218" s="198">
        <v>37046.106574074074</v>
      </c>
      <c r="I218" t="s">
        <v>3766</v>
      </c>
      <c r="M218" t="s">
        <v>3505</v>
      </c>
      <c r="N218" t="s">
        <v>3790</v>
      </c>
      <c r="O218" t="s">
        <v>3931</v>
      </c>
      <c r="P218" s="199">
        <v>25000</v>
      </c>
      <c r="S218" t="s">
        <v>3792</v>
      </c>
      <c r="T218" t="s">
        <v>3793</v>
      </c>
      <c r="U218" s="201">
        <v>21.1</v>
      </c>
      <c r="V218" t="s">
        <v>3432</v>
      </c>
      <c r="W218" t="s">
        <v>3794</v>
      </c>
      <c r="X218" t="s">
        <v>3795</v>
      </c>
      <c r="Y218" t="s">
        <v>3796</v>
      </c>
      <c r="Z218" t="s">
        <v>3764</v>
      </c>
      <c r="AA218">
        <v>106126</v>
      </c>
      <c r="AB218" s="198">
        <v>37073.875</v>
      </c>
      <c r="AC218" s="198">
        <v>37103.875</v>
      </c>
    </row>
    <row r="219" spans="1:29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10</v>
      </c>
      <c r="G219" s="202">
        <v>1330080</v>
      </c>
      <c r="H219" s="198">
        <v>37046.109803240739</v>
      </c>
      <c r="I219" t="s">
        <v>3779</v>
      </c>
      <c r="M219" t="s">
        <v>3511</v>
      </c>
      <c r="N219" t="s">
        <v>3756</v>
      </c>
      <c r="O219" t="s">
        <v>3757</v>
      </c>
      <c r="P219" s="199">
        <v>10</v>
      </c>
      <c r="S219" t="s">
        <v>3758</v>
      </c>
      <c r="T219" t="s">
        <v>3759</v>
      </c>
      <c r="U219" s="201">
        <v>1671</v>
      </c>
      <c r="V219" t="s">
        <v>1530</v>
      </c>
      <c r="W219" t="s">
        <v>3765</v>
      </c>
      <c r="X219" t="s">
        <v>3761</v>
      </c>
      <c r="Y219" t="s">
        <v>3762</v>
      </c>
      <c r="Z219" t="s">
        <v>3763</v>
      </c>
      <c r="AA219">
        <v>2165581</v>
      </c>
    </row>
    <row r="220" spans="1:29" x14ac:dyDescent="0.2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92</v>
      </c>
      <c r="F220" s="213">
        <f t="shared" si="20"/>
        <v>2300000</v>
      </c>
      <c r="G220" s="202">
        <v>1330083</v>
      </c>
      <c r="H220" s="198">
        <v>37046.110914351855</v>
      </c>
      <c r="I220" t="s">
        <v>3356</v>
      </c>
      <c r="M220" t="s">
        <v>3505</v>
      </c>
      <c r="N220" t="s">
        <v>3790</v>
      </c>
      <c r="O220" t="s">
        <v>3812</v>
      </c>
      <c r="P220" s="199">
        <v>25000</v>
      </c>
      <c r="S220" t="s">
        <v>3792</v>
      </c>
      <c r="T220" t="s">
        <v>3793</v>
      </c>
      <c r="U220" s="201">
        <v>24.6</v>
      </c>
      <c r="V220" t="s">
        <v>1535</v>
      </c>
      <c r="W220" t="s">
        <v>3794</v>
      </c>
      <c r="X220" t="s">
        <v>3795</v>
      </c>
      <c r="Y220" t="s">
        <v>3796</v>
      </c>
      <c r="Z220" t="s">
        <v>3764</v>
      </c>
      <c r="AA220">
        <v>106127</v>
      </c>
      <c r="AB220" s="198">
        <v>37165</v>
      </c>
      <c r="AC220" s="198">
        <v>37256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20</v>
      </c>
      <c r="G221" s="202">
        <v>1330084</v>
      </c>
      <c r="H221" s="198">
        <v>37046.111504629633</v>
      </c>
      <c r="I221" t="s">
        <v>3806</v>
      </c>
      <c r="M221" t="s">
        <v>3511</v>
      </c>
      <c r="N221" t="s">
        <v>3768</v>
      </c>
      <c r="O221" t="s">
        <v>3769</v>
      </c>
      <c r="Q221" s="199">
        <v>20</v>
      </c>
      <c r="S221" t="s">
        <v>3758</v>
      </c>
      <c r="T221" t="s">
        <v>3759</v>
      </c>
      <c r="U221" s="201">
        <v>1516</v>
      </c>
      <c r="V221" t="s">
        <v>3121</v>
      </c>
      <c r="W221" t="s">
        <v>3765</v>
      </c>
      <c r="X221" t="s">
        <v>3761</v>
      </c>
      <c r="Y221" t="s">
        <v>3762</v>
      </c>
      <c r="Z221" t="s">
        <v>3763</v>
      </c>
      <c r="AA221">
        <v>2165584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1330086</v>
      </c>
      <c r="H222" s="198">
        <v>37046.111643518518</v>
      </c>
      <c r="I222" t="s">
        <v>2213</v>
      </c>
      <c r="M222" t="s">
        <v>3511</v>
      </c>
      <c r="N222" t="s">
        <v>3756</v>
      </c>
      <c r="O222" t="s">
        <v>3757</v>
      </c>
      <c r="Q222" s="199">
        <v>20</v>
      </c>
      <c r="S222" t="s">
        <v>3758</v>
      </c>
      <c r="T222" t="s">
        <v>3759</v>
      </c>
      <c r="U222" s="201">
        <v>1672</v>
      </c>
      <c r="V222" t="s">
        <v>2214</v>
      </c>
      <c r="W222" t="s">
        <v>3765</v>
      </c>
      <c r="X222" t="s">
        <v>3761</v>
      </c>
      <c r="Y222" t="s">
        <v>3762</v>
      </c>
      <c r="Z222" t="s">
        <v>3763</v>
      </c>
      <c r="AA222">
        <v>2165588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1330087</v>
      </c>
      <c r="H223" s="198">
        <v>37046.113194444442</v>
      </c>
      <c r="I223" t="s">
        <v>3821</v>
      </c>
      <c r="M223" t="s">
        <v>3511</v>
      </c>
      <c r="N223" t="s">
        <v>3768</v>
      </c>
      <c r="O223" t="s">
        <v>3769</v>
      </c>
      <c r="P223" s="199">
        <v>20</v>
      </c>
      <c r="S223" t="s">
        <v>3758</v>
      </c>
      <c r="T223" t="s">
        <v>3759</v>
      </c>
      <c r="U223" s="201">
        <v>1515</v>
      </c>
      <c r="V223" t="s">
        <v>3358</v>
      </c>
      <c r="W223" t="s">
        <v>3765</v>
      </c>
      <c r="X223" t="s">
        <v>3761</v>
      </c>
      <c r="Y223" t="s">
        <v>3762</v>
      </c>
      <c r="Z223" t="s">
        <v>3763</v>
      </c>
      <c r="AA223">
        <v>2165594</v>
      </c>
    </row>
    <row r="224" spans="1:29" x14ac:dyDescent="0.2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25</v>
      </c>
      <c r="F224" s="213">
        <f t="shared" si="20"/>
        <v>1250000</v>
      </c>
      <c r="G224" s="202">
        <v>1330088</v>
      </c>
      <c r="H224" s="198">
        <v>37046.11451388889</v>
      </c>
      <c r="I224" t="s">
        <v>3804</v>
      </c>
      <c r="M224" t="s">
        <v>3505</v>
      </c>
      <c r="N224" t="s">
        <v>3790</v>
      </c>
      <c r="O224" t="s">
        <v>1536</v>
      </c>
      <c r="P224" s="199">
        <v>50000</v>
      </c>
      <c r="S224" t="s">
        <v>3792</v>
      </c>
      <c r="T224" t="s">
        <v>3793</v>
      </c>
      <c r="U224" s="201">
        <v>21.25</v>
      </c>
      <c r="V224" t="s">
        <v>3805</v>
      </c>
      <c r="W224" t="s">
        <v>3802</v>
      </c>
      <c r="X224" t="s">
        <v>3795</v>
      </c>
      <c r="Y224" t="s">
        <v>3796</v>
      </c>
      <c r="Z224" t="s">
        <v>3764</v>
      </c>
      <c r="AA224">
        <v>106128</v>
      </c>
      <c r="AB224" s="198">
        <v>37048.875</v>
      </c>
      <c r="AC224" s="198">
        <v>37072.875</v>
      </c>
    </row>
    <row r="225" spans="1:29" x14ac:dyDescent="0.2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2</v>
      </c>
      <c r="F225" s="213">
        <f t="shared" si="20"/>
        <v>100000</v>
      </c>
      <c r="G225" s="202">
        <v>1330089</v>
      </c>
      <c r="H225" s="198">
        <v>37046.115208333336</v>
      </c>
      <c r="I225" t="s">
        <v>3766</v>
      </c>
      <c r="M225" t="s">
        <v>3505</v>
      </c>
      <c r="N225" t="s">
        <v>3790</v>
      </c>
      <c r="O225" t="s">
        <v>1537</v>
      </c>
      <c r="P225" s="199">
        <v>50000</v>
      </c>
      <c r="S225" t="s">
        <v>3792</v>
      </c>
      <c r="T225" t="s">
        <v>3793</v>
      </c>
      <c r="U225" s="201">
        <v>19.75</v>
      </c>
      <c r="V225" t="s">
        <v>2449</v>
      </c>
      <c r="W225" t="s">
        <v>3802</v>
      </c>
      <c r="X225" t="s">
        <v>3795</v>
      </c>
      <c r="Y225" t="s">
        <v>3796</v>
      </c>
      <c r="Z225" t="s">
        <v>3764</v>
      </c>
      <c r="AA225">
        <v>106129</v>
      </c>
      <c r="AB225" s="198">
        <v>37051.875</v>
      </c>
      <c r="AC225" s="198">
        <v>37052.875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20</v>
      </c>
      <c r="G226" s="202">
        <v>1330090</v>
      </c>
      <c r="H226" s="198">
        <v>37046.117245370369</v>
      </c>
      <c r="I226" t="s">
        <v>3808</v>
      </c>
      <c r="M226" t="s">
        <v>3511</v>
      </c>
      <c r="N226" t="s">
        <v>3756</v>
      </c>
      <c r="O226" t="s">
        <v>3757</v>
      </c>
      <c r="Q226" s="199">
        <v>20</v>
      </c>
      <c r="S226" t="s">
        <v>3758</v>
      </c>
      <c r="T226" t="s">
        <v>3759</v>
      </c>
      <c r="U226" s="201">
        <v>1673</v>
      </c>
      <c r="V226" t="s">
        <v>3120</v>
      </c>
      <c r="W226" t="s">
        <v>3765</v>
      </c>
      <c r="X226" t="s">
        <v>3761</v>
      </c>
      <c r="Y226" t="s">
        <v>3762</v>
      </c>
      <c r="Z226" t="s">
        <v>3763</v>
      </c>
      <c r="AA226">
        <v>2165608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5</v>
      </c>
      <c r="G227" s="202">
        <v>1330091</v>
      </c>
      <c r="H227" s="198">
        <v>37046.118425925924</v>
      </c>
      <c r="I227" t="s">
        <v>3429</v>
      </c>
      <c r="M227" t="s">
        <v>3511</v>
      </c>
      <c r="N227" t="s">
        <v>3768</v>
      </c>
      <c r="O227" t="s">
        <v>3769</v>
      </c>
      <c r="P227" s="199">
        <v>5</v>
      </c>
      <c r="S227" t="s">
        <v>3758</v>
      </c>
      <c r="T227" t="s">
        <v>3759</v>
      </c>
      <c r="U227" s="201">
        <v>1514</v>
      </c>
      <c r="V227" t="s">
        <v>1538</v>
      </c>
      <c r="W227" t="s">
        <v>3765</v>
      </c>
      <c r="X227" t="s">
        <v>3761</v>
      </c>
      <c r="Y227" t="s">
        <v>3762</v>
      </c>
      <c r="Z227" t="s">
        <v>3763</v>
      </c>
      <c r="AA227">
        <v>2165612</v>
      </c>
    </row>
    <row r="228" spans="1:29" x14ac:dyDescent="0.2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25</v>
      </c>
      <c r="F228" s="213">
        <f t="shared" si="20"/>
        <v>1250000</v>
      </c>
      <c r="G228" s="202">
        <v>1330092</v>
      </c>
      <c r="H228" s="198">
        <v>37046.120833333334</v>
      </c>
      <c r="I228" t="s">
        <v>2219</v>
      </c>
      <c r="M228" t="s">
        <v>3505</v>
      </c>
      <c r="N228" t="s">
        <v>3790</v>
      </c>
      <c r="O228" t="s">
        <v>1536</v>
      </c>
      <c r="P228" s="199">
        <v>50000</v>
      </c>
      <c r="S228" t="s">
        <v>3792</v>
      </c>
      <c r="T228" t="s">
        <v>3793</v>
      </c>
      <c r="U228" s="201">
        <v>21</v>
      </c>
      <c r="V228" t="s">
        <v>3440</v>
      </c>
      <c r="W228" t="s">
        <v>3802</v>
      </c>
      <c r="X228" t="s">
        <v>3795</v>
      </c>
      <c r="Y228" t="s">
        <v>3796</v>
      </c>
      <c r="Z228" t="s">
        <v>3764</v>
      </c>
      <c r="AA228">
        <v>106131</v>
      </c>
      <c r="AB228" s="198">
        <v>37048.875</v>
      </c>
      <c r="AC228" s="198">
        <v>37072.875</v>
      </c>
    </row>
    <row r="229" spans="1:29" x14ac:dyDescent="0.2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2</v>
      </c>
      <c r="F229" s="213">
        <f t="shared" si="20"/>
        <v>100000</v>
      </c>
      <c r="G229" s="202">
        <v>1330093</v>
      </c>
      <c r="H229" s="198">
        <v>37046.122164351851</v>
      </c>
      <c r="I229" t="s">
        <v>3766</v>
      </c>
      <c r="M229" t="s">
        <v>3505</v>
      </c>
      <c r="N229" t="s">
        <v>3790</v>
      </c>
      <c r="O229" t="s">
        <v>1537</v>
      </c>
      <c r="P229" s="199">
        <v>50000</v>
      </c>
      <c r="S229" t="s">
        <v>3792</v>
      </c>
      <c r="T229" t="s">
        <v>3793</v>
      </c>
      <c r="U229" s="201">
        <v>19.55</v>
      </c>
      <c r="V229" t="s">
        <v>2449</v>
      </c>
      <c r="W229" t="s">
        <v>3802</v>
      </c>
      <c r="X229" t="s">
        <v>3795</v>
      </c>
      <c r="Y229" t="s">
        <v>3796</v>
      </c>
      <c r="Z229" t="s">
        <v>3764</v>
      </c>
      <c r="AA229">
        <v>106132</v>
      </c>
      <c r="AB229" s="198">
        <v>37051.875</v>
      </c>
      <c r="AC229" s="198">
        <v>37052.875</v>
      </c>
    </row>
    <row r="230" spans="1:29" x14ac:dyDescent="0.2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50000</v>
      </c>
      <c r="G230" s="202">
        <v>1330094</v>
      </c>
      <c r="H230" s="198">
        <v>37046.122858796298</v>
      </c>
      <c r="I230" t="s">
        <v>3658</v>
      </c>
      <c r="M230" t="s">
        <v>3505</v>
      </c>
      <c r="N230" t="s">
        <v>3790</v>
      </c>
      <c r="O230" t="s">
        <v>3431</v>
      </c>
      <c r="P230" s="199">
        <v>50000</v>
      </c>
      <c r="S230" t="s">
        <v>3792</v>
      </c>
      <c r="T230" t="s">
        <v>3793</v>
      </c>
      <c r="U230" s="201">
        <v>20.350000000000001</v>
      </c>
      <c r="V230" t="s">
        <v>3185</v>
      </c>
      <c r="W230" t="s">
        <v>3802</v>
      </c>
      <c r="X230" t="s">
        <v>3795</v>
      </c>
      <c r="Y230" t="s">
        <v>3796</v>
      </c>
      <c r="Z230" t="s">
        <v>3764</v>
      </c>
      <c r="AA230">
        <v>106133</v>
      </c>
      <c r="AB230" s="198">
        <v>37046.875</v>
      </c>
      <c r="AC230" s="198">
        <v>37046.875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1330095</v>
      </c>
      <c r="H231" s="198">
        <v>37046.122870370367</v>
      </c>
      <c r="I231" t="s">
        <v>3821</v>
      </c>
      <c r="M231" t="s">
        <v>3511</v>
      </c>
      <c r="N231" t="s">
        <v>3786</v>
      </c>
      <c r="O231" t="s">
        <v>3787</v>
      </c>
      <c r="Q231" s="199">
        <v>20</v>
      </c>
      <c r="S231" t="s">
        <v>3758</v>
      </c>
      <c r="T231" t="s">
        <v>3759</v>
      </c>
      <c r="U231" s="201">
        <v>463</v>
      </c>
      <c r="V231" t="s">
        <v>1078</v>
      </c>
      <c r="W231" t="s">
        <v>3776</v>
      </c>
      <c r="X231" t="s">
        <v>3761</v>
      </c>
      <c r="Y231" t="s">
        <v>3762</v>
      </c>
      <c r="Z231" t="s">
        <v>3763</v>
      </c>
      <c r="AA231">
        <v>2165634</v>
      </c>
    </row>
    <row r="232" spans="1:29" x14ac:dyDescent="0.2">
      <c r="A232" s="44" t="str">
        <f t="shared" si="16"/>
        <v xml:space="preserve"> Natural Gas Physical</v>
      </c>
      <c r="B232" s="44" t="str">
        <f t="shared" si="17"/>
        <v/>
      </c>
      <c r="C232" s="44" t="str">
        <f t="shared" si="18"/>
        <v>Natural Gas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31</v>
      </c>
      <c r="F232" s="213">
        <f t="shared" si="20"/>
        <v>775000</v>
      </c>
      <c r="G232" s="202">
        <v>1330096</v>
      </c>
      <c r="H232" s="198">
        <v>37046.124861111108</v>
      </c>
      <c r="I232" t="s">
        <v>3766</v>
      </c>
      <c r="M232" t="s">
        <v>3505</v>
      </c>
      <c r="N232" t="s">
        <v>3790</v>
      </c>
      <c r="O232" t="s">
        <v>3931</v>
      </c>
      <c r="P232" s="199">
        <v>25000</v>
      </c>
      <c r="S232" t="s">
        <v>3792</v>
      </c>
      <c r="T232" t="s">
        <v>3793</v>
      </c>
      <c r="U232" s="201">
        <v>21</v>
      </c>
      <c r="V232" t="s">
        <v>3432</v>
      </c>
      <c r="W232" t="s">
        <v>3794</v>
      </c>
      <c r="X232" t="s">
        <v>3795</v>
      </c>
      <c r="Y232" t="s">
        <v>3796</v>
      </c>
      <c r="Z232" t="s">
        <v>3764</v>
      </c>
      <c r="AA232">
        <v>106134</v>
      </c>
      <c r="AB232" s="198">
        <v>37073.875</v>
      </c>
      <c r="AC232" s="198">
        <v>37103.875</v>
      </c>
    </row>
    <row r="233" spans="1:29" x14ac:dyDescent="0.2">
      <c r="A233" s="44" t="str">
        <f t="shared" si="16"/>
        <v xml:space="preserve"> Natural Gas Physical</v>
      </c>
      <c r="B233" s="44" t="str">
        <f t="shared" si="17"/>
        <v/>
      </c>
      <c r="C233" s="44" t="str">
        <f t="shared" si="18"/>
        <v>Natural Gas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92</v>
      </c>
      <c r="F233" s="213">
        <f t="shared" si="20"/>
        <v>9200000</v>
      </c>
      <c r="G233" s="202">
        <v>1330097</v>
      </c>
      <c r="H233" s="198">
        <v>37046.124965277777</v>
      </c>
      <c r="I233" t="s">
        <v>3814</v>
      </c>
      <c r="M233" t="s">
        <v>3505</v>
      </c>
      <c r="N233" t="s">
        <v>1539</v>
      </c>
      <c r="O233" t="s">
        <v>1540</v>
      </c>
      <c r="P233" s="199">
        <v>100000</v>
      </c>
      <c r="S233" t="s">
        <v>3792</v>
      </c>
      <c r="T233" t="s">
        <v>3793</v>
      </c>
      <c r="U233" s="201">
        <v>0.25</v>
      </c>
      <c r="V233" t="s">
        <v>1541</v>
      </c>
      <c r="W233" t="s">
        <v>3794</v>
      </c>
      <c r="X233" t="s">
        <v>3795</v>
      </c>
      <c r="Y233" t="s">
        <v>3796</v>
      </c>
      <c r="Z233" t="s">
        <v>3764</v>
      </c>
      <c r="AA233">
        <v>106135</v>
      </c>
      <c r="AB233" s="198">
        <v>37073</v>
      </c>
      <c r="AC233" s="198">
        <v>37164</v>
      </c>
    </row>
    <row r="234" spans="1:29" x14ac:dyDescent="0.2">
      <c r="A234" s="44" t="str">
        <f t="shared" si="16"/>
        <v xml:space="preserve"> Natural Gas Physical</v>
      </c>
      <c r="B234" s="44" t="str">
        <f t="shared" si="17"/>
        <v/>
      </c>
      <c r="C234" s="44" t="str">
        <f t="shared" si="18"/>
        <v>Natural Gas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92</v>
      </c>
      <c r="F234" s="213">
        <f t="shared" si="20"/>
        <v>2300000</v>
      </c>
      <c r="G234" s="202">
        <v>1330098</v>
      </c>
      <c r="H234" s="198">
        <v>37046.125914351855</v>
      </c>
      <c r="I234" t="s">
        <v>2447</v>
      </c>
      <c r="M234" t="s">
        <v>3505</v>
      </c>
      <c r="N234" t="s">
        <v>3790</v>
      </c>
      <c r="O234" t="s">
        <v>3426</v>
      </c>
      <c r="P234" s="199">
        <v>25000</v>
      </c>
      <c r="S234" t="s">
        <v>3792</v>
      </c>
      <c r="T234" t="s">
        <v>3793</v>
      </c>
      <c r="U234" s="201">
        <v>20.85</v>
      </c>
      <c r="V234" t="s">
        <v>1075</v>
      </c>
      <c r="W234" t="s">
        <v>3794</v>
      </c>
      <c r="X234" t="s">
        <v>3795</v>
      </c>
      <c r="Y234" t="s">
        <v>3796</v>
      </c>
      <c r="Z234" t="s">
        <v>3764</v>
      </c>
      <c r="AA234">
        <v>106137</v>
      </c>
      <c r="AB234" s="198">
        <v>37073</v>
      </c>
      <c r="AC234" s="198">
        <v>37164</v>
      </c>
    </row>
    <row r="235" spans="1:29" x14ac:dyDescent="0.2">
      <c r="A235" s="44" t="str">
        <f t="shared" si="16"/>
        <v xml:space="preserve"> LPG Financial</v>
      </c>
      <c r="B235" s="44" t="str">
        <f t="shared" si="17"/>
        <v/>
      </c>
      <c r="C235" s="44" t="str">
        <f t="shared" si="18"/>
        <v>LPG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31</v>
      </c>
      <c r="F235" s="213">
        <f t="shared" si="20"/>
        <v>62000</v>
      </c>
      <c r="G235" s="202">
        <v>1330099</v>
      </c>
      <c r="H235" s="198">
        <v>37046.126539351855</v>
      </c>
      <c r="I235" t="s">
        <v>1542</v>
      </c>
      <c r="M235" t="s">
        <v>3510</v>
      </c>
      <c r="N235" t="s">
        <v>3128</v>
      </c>
      <c r="O235" t="s">
        <v>3963</v>
      </c>
      <c r="Q235" s="199">
        <v>2000</v>
      </c>
      <c r="S235" t="s">
        <v>3632</v>
      </c>
      <c r="T235" t="s">
        <v>3759</v>
      </c>
      <c r="U235" s="201">
        <v>273</v>
      </c>
      <c r="V235" t="s">
        <v>1543</v>
      </c>
      <c r="W235" t="s">
        <v>3129</v>
      </c>
      <c r="X235" t="s">
        <v>3130</v>
      </c>
      <c r="Y235" t="s">
        <v>2729</v>
      </c>
      <c r="Z235" t="s">
        <v>2212</v>
      </c>
      <c r="AA235">
        <v>112547</v>
      </c>
      <c r="AB235" s="198">
        <v>37073.875</v>
      </c>
      <c r="AC235" s="198">
        <v>37103.875</v>
      </c>
    </row>
    <row r="236" spans="1:29" x14ac:dyDescent="0.2">
      <c r="A236" s="44" t="str">
        <f t="shared" si="16"/>
        <v xml:space="preserve"> Natural Gas Physical</v>
      </c>
      <c r="B236" s="44" t="str">
        <f t="shared" si="17"/>
        <v/>
      </c>
      <c r="C236" s="44" t="str">
        <f t="shared" si="18"/>
        <v>Natural Gas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90</v>
      </c>
      <c r="F236" s="213">
        <f t="shared" si="20"/>
        <v>2250000</v>
      </c>
      <c r="G236" s="202">
        <v>1330100</v>
      </c>
      <c r="H236" s="198">
        <v>37046.129791666666</v>
      </c>
      <c r="I236" t="s">
        <v>3354</v>
      </c>
      <c r="M236" t="s">
        <v>3505</v>
      </c>
      <c r="N236" t="s">
        <v>3790</v>
      </c>
      <c r="O236" t="s">
        <v>3791</v>
      </c>
      <c r="P236" s="199">
        <v>25000</v>
      </c>
      <c r="S236" t="s">
        <v>3792</v>
      </c>
      <c r="T236" t="s">
        <v>3793</v>
      </c>
      <c r="U236" s="201">
        <v>26.35</v>
      </c>
      <c r="V236" t="s">
        <v>3355</v>
      </c>
      <c r="W236" t="s">
        <v>3794</v>
      </c>
      <c r="X236" t="s">
        <v>3795</v>
      </c>
      <c r="Y236" t="s">
        <v>3796</v>
      </c>
      <c r="Z236" t="s">
        <v>3764</v>
      </c>
      <c r="AA236">
        <v>106138</v>
      </c>
      <c r="AB236" s="198">
        <v>37257</v>
      </c>
      <c r="AC236" s="198">
        <v>37346</v>
      </c>
    </row>
    <row r="237" spans="1:29" x14ac:dyDescent="0.2">
      <c r="A237" s="44" t="str">
        <f t="shared" si="16"/>
        <v xml:space="preserve"> Natural Gas Physical</v>
      </c>
      <c r="B237" s="44" t="str">
        <f t="shared" si="17"/>
        <v/>
      </c>
      <c r="C237" s="44" t="str">
        <f t="shared" si="18"/>
        <v>Natural Gas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92</v>
      </c>
      <c r="F237" s="213">
        <f t="shared" si="20"/>
        <v>2300000</v>
      </c>
      <c r="G237" s="202">
        <v>1330101</v>
      </c>
      <c r="H237" s="198">
        <v>37046.129814814813</v>
      </c>
      <c r="I237" t="s">
        <v>3354</v>
      </c>
      <c r="M237" t="s">
        <v>3505</v>
      </c>
      <c r="N237" t="s">
        <v>3790</v>
      </c>
      <c r="O237" t="s">
        <v>3812</v>
      </c>
      <c r="P237" s="199">
        <v>25000</v>
      </c>
      <c r="S237" t="s">
        <v>3792</v>
      </c>
      <c r="T237" t="s">
        <v>3793</v>
      </c>
      <c r="U237" s="201">
        <v>24.55</v>
      </c>
      <c r="V237" t="s">
        <v>3355</v>
      </c>
      <c r="W237" t="s">
        <v>3794</v>
      </c>
      <c r="X237" t="s">
        <v>3795</v>
      </c>
      <c r="Y237" t="s">
        <v>3796</v>
      </c>
      <c r="Z237" t="s">
        <v>3764</v>
      </c>
      <c r="AA237">
        <v>106139</v>
      </c>
      <c r="AB237" s="198">
        <v>37165</v>
      </c>
      <c r="AC237" s="198">
        <v>37256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10</v>
      </c>
      <c r="G238" s="202">
        <v>1330102</v>
      </c>
      <c r="H238" s="198">
        <v>37046.130752314813</v>
      </c>
      <c r="I238" t="s">
        <v>1092</v>
      </c>
      <c r="M238" t="s">
        <v>3511</v>
      </c>
      <c r="N238" t="s">
        <v>3786</v>
      </c>
      <c r="O238" t="s">
        <v>3787</v>
      </c>
      <c r="Q238" s="199">
        <v>10</v>
      </c>
      <c r="S238" t="s">
        <v>3758</v>
      </c>
      <c r="T238" t="s">
        <v>3759</v>
      </c>
      <c r="U238" s="201">
        <v>464</v>
      </c>
      <c r="V238" t="s">
        <v>1544</v>
      </c>
      <c r="W238" t="s">
        <v>3776</v>
      </c>
      <c r="X238" t="s">
        <v>3761</v>
      </c>
      <c r="Y238" t="s">
        <v>3762</v>
      </c>
      <c r="Z238" t="s">
        <v>3763</v>
      </c>
      <c r="AA238">
        <v>2165663</v>
      </c>
    </row>
    <row r="239" spans="1:29" x14ac:dyDescent="0.2">
      <c r="A239" s="44" t="str">
        <f t="shared" si="16"/>
        <v xml:space="preserve"> Natural Gas Physical</v>
      </c>
      <c r="B239" s="44" t="str">
        <f t="shared" si="17"/>
        <v/>
      </c>
      <c r="C239" s="44" t="str">
        <f t="shared" si="18"/>
        <v>Natural Gas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90</v>
      </c>
      <c r="F239" s="213">
        <f t="shared" si="20"/>
        <v>2250000</v>
      </c>
      <c r="G239" s="202">
        <v>1330103</v>
      </c>
      <c r="H239" s="198">
        <v>37046.131006944444</v>
      </c>
      <c r="I239" t="s">
        <v>3803</v>
      </c>
      <c r="M239" t="s">
        <v>3505</v>
      </c>
      <c r="N239" t="s">
        <v>3790</v>
      </c>
      <c r="O239" t="s">
        <v>3798</v>
      </c>
      <c r="P239" s="199">
        <v>25000</v>
      </c>
      <c r="S239" t="s">
        <v>3792</v>
      </c>
      <c r="T239" t="s">
        <v>3793</v>
      </c>
      <c r="U239" s="201">
        <v>25.4</v>
      </c>
      <c r="V239" t="s">
        <v>2590</v>
      </c>
      <c r="W239" t="s">
        <v>3794</v>
      </c>
      <c r="X239" t="s">
        <v>3795</v>
      </c>
      <c r="Y239" t="s">
        <v>3796</v>
      </c>
      <c r="Z239" t="s">
        <v>3764</v>
      </c>
      <c r="AA239">
        <v>106140</v>
      </c>
      <c r="AB239" s="198">
        <v>37622</v>
      </c>
      <c r="AC239" s="198">
        <v>37711</v>
      </c>
    </row>
    <row r="240" spans="1:29" x14ac:dyDescent="0.2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25</v>
      </c>
      <c r="F240" s="213">
        <f t="shared" si="20"/>
        <v>1250000</v>
      </c>
      <c r="G240" s="202">
        <v>1330104</v>
      </c>
      <c r="H240" s="198">
        <v>37046.133252314816</v>
      </c>
      <c r="I240" t="s">
        <v>3766</v>
      </c>
      <c r="M240" t="s">
        <v>3505</v>
      </c>
      <c r="N240" t="s">
        <v>3790</v>
      </c>
      <c r="O240" t="s">
        <v>1536</v>
      </c>
      <c r="P240" s="199">
        <v>50000</v>
      </c>
      <c r="S240" t="s">
        <v>3792</v>
      </c>
      <c r="T240" t="s">
        <v>3793</v>
      </c>
      <c r="U240" s="201">
        <v>20.9</v>
      </c>
      <c r="V240" t="s">
        <v>2449</v>
      </c>
      <c r="W240" t="s">
        <v>3802</v>
      </c>
      <c r="X240" t="s">
        <v>3795</v>
      </c>
      <c r="Y240" t="s">
        <v>3796</v>
      </c>
      <c r="Z240" t="s">
        <v>3764</v>
      </c>
      <c r="AA240">
        <v>106144</v>
      </c>
      <c r="AB240" s="198">
        <v>37048.875</v>
      </c>
      <c r="AC240" s="198">
        <v>37072.875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90</v>
      </c>
      <c r="F241" s="213">
        <f t="shared" si="20"/>
        <v>2250000</v>
      </c>
      <c r="G241" s="202">
        <v>1330105</v>
      </c>
      <c r="H241" s="198">
        <v>37046.134016203701</v>
      </c>
      <c r="I241" t="s">
        <v>3354</v>
      </c>
      <c r="M241" t="s">
        <v>3505</v>
      </c>
      <c r="N241" t="s">
        <v>3790</v>
      </c>
      <c r="O241" t="s">
        <v>3798</v>
      </c>
      <c r="Q241" s="199">
        <v>25000</v>
      </c>
      <c r="S241" t="s">
        <v>3792</v>
      </c>
      <c r="T241" t="s">
        <v>3793</v>
      </c>
      <c r="U241" s="201">
        <v>25.4</v>
      </c>
      <c r="V241" t="s">
        <v>3355</v>
      </c>
      <c r="W241" t="s">
        <v>3794</v>
      </c>
      <c r="X241" t="s">
        <v>3795</v>
      </c>
      <c r="Y241" t="s">
        <v>3796</v>
      </c>
      <c r="Z241" t="s">
        <v>3764</v>
      </c>
      <c r="AA241">
        <v>106145</v>
      </c>
      <c r="AB241" s="198">
        <v>37622</v>
      </c>
      <c r="AC241" s="198">
        <v>37711</v>
      </c>
    </row>
    <row r="242" spans="1:29" x14ac:dyDescent="0.2">
      <c r="A242" s="44" t="str">
        <f t="shared" si="16"/>
        <v xml:space="preserve"> Oil Products Financial</v>
      </c>
      <c r="B242" s="44" t="str">
        <f t="shared" si="17"/>
        <v/>
      </c>
      <c r="C242" s="44" t="str">
        <f t="shared" si="18"/>
        <v>Oil Products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31</v>
      </c>
      <c r="F242" s="213">
        <f t="shared" si="20"/>
        <v>155000</v>
      </c>
      <c r="G242" s="202">
        <v>1330106</v>
      </c>
      <c r="H242" s="198">
        <v>37046.134062500001</v>
      </c>
      <c r="I242" t="s">
        <v>1092</v>
      </c>
      <c r="M242" t="s">
        <v>3509</v>
      </c>
      <c r="N242" t="s">
        <v>3435</v>
      </c>
      <c r="O242" t="s">
        <v>3436</v>
      </c>
      <c r="Q242" s="199">
        <v>5000</v>
      </c>
      <c r="S242" t="s">
        <v>3632</v>
      </c>
      <c r="T242" t="s">
        <v>3759</v>
      </c>
      <c r="U242" s="201">
        <v>142.5</v>
      </c>
      <c r="V242" t="s">
        <v>1545</v>
      </c>
      <c r="W242" t="s">
        <v>3438</v>
      </c>
      <c r="X242" t="s">
        <v>3439</v>
      </c>
      <c r="Y242" t="s">
        <v>2729</v>
      </c>
      <c r="Z242" t="s">
        <v>3778</v>
      </c>
      <c r="AA242" t="s">
        <v>1546</v>
      </c>
      <c r="AB242" s="198">
        <v>37073</v>
      </c>
      <c r="AC242" s="198">
        <v>37103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10</v>
      </c>
      <c r="G243" s="202">
        <v>1330107</v>
      </c>
      <c r="H243" s="198">
        <v>37046.135601851849</v>
      </c>
      <c r="I243" t="s">
        <v>3821</v>
      </c>
      <c r="M243" t="s">
        <v>3511</v>
      </c>
      <c r="N243" t="s">
        <v>3786</v>
      </c>
      <c r="O243" t="s">
        <v>3787</v>
      </c>
      <c r="Q243" s="199">
        <v>10</v>
      </c>
      <c r="S243" t="s">
        <v>3758</v>
      </c>
      <c r="T243" t="s">
        <v>3759</v>
      </c>
      <c r="U243" s="201">
        <v>464</v>
      </c>
      <c r="V243" t="s">
        <v>1078</v>
      </c>
      <c r="W243" t="s">
        <v>3776</v>
      </c>
      <c r="X243" t="s">
        <v>3761</v>
      </c>
      <c r="Y243" t="s">
        <v>3762</v>
      </c>
      <c r="Z243" t="s">
        <v>3763</v>
      </c>
      <c r="AA243">
        <v>2165680</v>
      </c>
    </row>
    <row r="244" spans="1:29" x14ac:dyDescent="0.2">
      <c r="A244" s="44" t="str">
        <f t="shared" si="16"/>
        <v xml:space="preserve"> Oil Products Financial</v>
      </c>
      <c r="B244" s="44" t="str">
        <f t="shared" si="17"/>
        <v/>
      </c>
      <c r="C244" s="44" t="str">
        <f t="shared" si="18"/>
        <v>Oil Products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3</v>
      </c>
      <c r="F244" s="213">
        <f t="shared" si="20"/>
        <v>150000</v>
      </c>
      <c r="G244" s="202">
        <v>1330108</v>
      </c>
      <c r="H244" s="198">
        <v>37046.135937500003</v>
      </c>
      <c r="I244" t="s">
        <v>3503</v>
      </c>
      <c r="M244" t="s">
        <v>3509</v>
      </c>
      <c r="N244" t="s">
        <v>1547</v>
      </c>
      <c r="O244" t="s">
        <v>1548</v>
      </c>
      <c r="Q244" s="199">
        <v>50000</v>
      </c>
      <c r="S244" t="s">
        <v>3508</v>
      </c>
      <c r="T244" t="s">
        <v>3759</v>
      </c>
      <c r="U244" s="201">
        <v>4.3499999999999996</v>
      </c>
      <c r="V244" t="s">
        <v>1549</v>
      </c>
      <c r="W244" t="s">
        <v>3438</v>
      </c>
      <c r="X244" t="s">
        <v>1550</v>
      </c>
      <c r="Y244" t="s">
        <v>3777</v>
      </c>
      <c r="Z244" t="s">
        <v>3778</v>
      </c>
      <c r="AA244" t="s">
        <v>1551</v>
      </c>
      <c r="AB244" s="198">
        <v>37073</v>
      </c>
      <c r="AC244" s="198">
        <v>37164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15</v>
      </c>
      <c r="G245" s="202">
        <v>1330109</v>
      </c>
      <c r="H245" s="198">
        <v>37046.138912037037</v>
      </c>
      <c r="I245" t="s">
        <v>3729</v>
      </c>
      <c r="M245" t="s">
        <v>3511</v>
      </c>
      <c r="N245" t="s">
        <v>3768</v>
      </c>
      <c r="O245" t="s">
        <v>3769</v>
      </c>
      <c r="P245" s="199">
        <v>15</v>
      </c>
      <c r="S245" t="s">
        <v>3758</v>
      </c>
      <c r="T245" t="s">
        <v>3759</v>
      </c>
      <c r="U245" s="201">
        <v>1514</v>
      </c>
      <c r="V245" t="s">
        <v>3771</v>
      </c>
      <c r="W245" t="s">
        <v>3765</v>
      </c>
      <c r="X245" t="s">
        <v>3761</v>
      </c>
      <c r="Y245" t="s">
        <v>3762</v>
      </c>
      <c r="Z245" t="s">
        <v>3763</v>
      </c>
      <c r="AA245">
        <v>2165688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10</v>
      </c>
      <c r="G246" s="202">
        <v>1330110</v>
      </c>
      <c r="H246" s="198">
        <v>37046.139351851853</v>
      </c>
      <c r="I246" t="s">
        <v>3806</v>
      </c>
      <c r="M246" t="s">
        <v>3511</v>
      </c>
      <c r="N246" t="s">
        <v>3768</v>
      </c>
      <c r="O246" t="s">
        <v>3769</v>
      </c>
      <c r="Q246" s="199">
        <v>10</v>
      </c>
      <c r="S246" t="s">
        <v>3758</v>
      </c>
      <c r="T246" t="s">
        <v>3759</v>
      </c>
      <c r="U246" s="201">
        <v>1514</v>
      </c>
      <c r="V246" t="s">
        <v>3121</v>
      </c>
      <c r="W246" t="s">
        <v>3765</v>
      </c>
      <c r="X246" t="s">
        <v>3761</v>
      </c>
      <c r="Y246" t="s">
        <v>3762</v>
      </c>
      <c r="Z246" t="s">
        <v>3763</v>
      </c>
      <c r="AA246">
        <v>2165690</v>
      </c>
    </row>
    <row r="247" spans="1:29" x14ac:dyDescent="0.2">
      <c r="A247" s="44" t="str">
        <f t="shared" si="16"/>
        <v xml:space="preserve"> Natural Gas Physical</v>
      </c>
      <c r="B247" s="44" t="str">
        <f t="shared" si="17"/>
        <v/>
      </c>
      <c r="C247" s="44" t="str">
        <f t="shared" si="18"/>
        <v>Natural Gas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92</v>
      </c>
      <c r="F247" s="213">
        <f t="shared" si="20"/>
        <v>2300000</v>
      </c>
      <c r="G247" s="202">
        <v>1330111</v>
      </c>
      <c r="H247" s="198">
        <v>37046.14167824074</v>
      </c>
      <c r="I247" t="s">
        <v>3814</v>
      </c>
      <c r="M247" t="s">
        <v>3505</v>
      </c>
      <c r="N247" t="s">
        <v>3790</v>
      </c>
      <c r="O247" t="s">
        <v>3812</v>
      </c>
      <c r="Q247" s="199">
        <v>25000</v>
      </c>
      <c r="S247" t="s">
        <v>3792</v>
      </c>
      <c r="T247" t="s">
        <v>3793</v>
      </c>
      <c r="U247" s="201">
        <v>24.6</v>
      </c>
      <c r="V247" t="s">
        <v>2481</v>
      </c>
      <c r="W247" t="s">
        <v>3794</v>
      </c>
      <c r="X247" t="s">
        <v>3795</v>
      </c>
      <c r="Y247" t="s">
        <v>3796</v>
      </c>
      <c r="Z247" t="s">
        <v>3764</v>
      </c>
      <c r="AA247">
        <v>106154</v>
      </c>
      <c r="AB247" s="198">
        <v>37165</v>
      </c>
      <c r="AC247" s="198">
        <v>37256</v>
      </c>
    </row>
    <row r="248" spans="1:29" x14ac:dyDescent="0.2">
      <c r="A248" s="44" t="str">
        <f t="shared" si="16"/>
        <v xml:space="preserve"> Natural Gas Physical</v>
      </c>
      <c r="B248" s="44" t="str">
        <f t="shared" si="17"/>
        <v/>
      </c>
      <c r="C248" s="44" t="str">
        <f t="shared" si="18"/>
        <v>Natural Gas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31</v>
      </c>
      <c r="F248" s="213">
        <f t="shared" si="20"/>
        <v>775000</v>
      </c>
      <c r="G248" s="202">
        <v>1330112</v>
      </c>
      <c r="H248" s="198">
        <v>37046.141863425924</v>
      </c>
      <c r="I248" t="s">
        <v>3814</v>
      </c>
      <c r="M248" t="s">
        <v>3505</v>
      </c>
      <c r="N248" t="s">
        <v>3790</v>
      </c>
      <c r="O248" t="s">
        <v>3931</v>
      </c>
      <c r="Q248" s="199">
        <v>25000</v>
      </c>
      <c r="S248" t="s">
        <v>3792</v>
      </c>
      <c r="T248" t="s">
        <v>3793</v>
      </c>
      <c r="U248" s="201">
        <v>21.05</v>
      </c>
      <c r="V248" t="s">
        <v>1541</v>
      </c>
      <c r="W248" t="s">
        <v>3794</v>
      </c>
      <c r="X248" t="s">
        <v>3795</v>
      </c>
      <c r="Y248" t="s">
        <v>3796</v>
      </c>
      <c r="Z248" t="s">
        <v>3764</v>
      </c>
      <c r="AA248">
        <v>106155</v>
      </c>
      <c r="AB248" s="198">
        <v>37073.875</v>
      </c>
      <c r="AC248" s="198">
        <v>37103.875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5</v>
      </c>
      <c r="G249" s="202">
        <v>1330113</v>
      </c>
      <c r="H249" s="198">
        <v>37046.142025462963</v>
      </c>
      <c r="I249" t="s">
        <v>3772</v>
      </c>
      <c r="M249" t="s">
        <v>3511</v>
      </c>
      <c r="N249" t="s">
        <v>3756</v>
      </c>
      <c r="O249" t="s">
        <v>3757</v>
      </c>
      <c r="Q249" s="199">
        <v>5</v>
      </c>
      <c r="S249" t="s">
        <v>3758</v>
      </c>
      <c r="T249" t="s">
        <v>3759</v>
      </c>
      <c r="U249" s="201">
        <v>1673</v>
      </c>
      <c r="V249" t="s">
        <v>1527</v>
      </c>
      <c r="W249" t="s">
        <v>3765</v>
      </c>
      <c r="X249" t="s">
        <v>3761</v>
      </c>
      <c r="Y249" t="s">
        <v>3762</v>
      </c>
      <c r="Z249" t="s">
        <v>3763</v>
      </c>
      <c r="AA249">
        <v>2165702</v>
      </c>
    </row>
    <row r="250" spans="1:29" x14ac:dyDescent="0.2">
      <c r="A250" s="44" t="str">
        <f t="shared" si="16"/>
        <v xml:space="preserve"> Natural Gas Physical</v>
      </c>
      <c r="B250" s="44" t="str">
        <f t="shared" si="17"/>
        <v/>
      </c>
      <c r="C250" s="44" t="str">
        <f t="shared" si="18"/>
        <v>Natural Gas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31</v>
      </c>
      <c r="F250" s="213">
        <f t="shared" si="20"/>
        <v>775000</v>
      </c>
      <c r="G250" s="202">
        <v>1330115</v>
      </c>
      <c r="H250" s="198">
        <v>37046.14230324074</v>
      </c>
      <c r="I250" t="s">
        <v>3814</v>
      </c>
      <c r="M250" t="s">
        <v>3505</v>
      </c>
      <c r="N250" t="s">
        <v>3790</v>
      </c>
      <c r="O250" t="s">
        <v>3428</v>
      </c>
      <c r="Q250" s="199">
        <v>25000</v>
      </c>
      <c r="S250" t="s">
        <v>3792</v>
      </c>
      <c r="T250" t="s">
        <v>3793</v>
      </c>
      <c r="U250" s="201">
        <v>21.3</v>
      </c>
      <c r="V250" t="s">
        <v>1541</v>
      </c>
      <c r="W250" t="s">
        <v>3794</v>
      </c>
      <c r="X250" t="s">
        <v>3795</v>
      </c>
      <c r="Y250" t="s">
        <v>3796</v>
      </c>
      <c r="Z250" t="s">
        <v>3764</v>
      </c>
      <c r="AA250">
        <v>106156</v>
      </c>
      <c r="AB250" s="198">
        <v>37104.875</v>
      </c>
      <c r="AC250" s="198">
        <v>37134.875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1330116</v>
      </c>
      <c r="H251" s="198">
        <v>37046.143136574072</v>
      </c>
      <c r="I251" t="s">
        <v>3132</v>
      </c>
      <c r="M251" t="s">
        <v>3511</v>
      </c>
      <c r="N251" t="s">
        <v>3768</v>
      </c>
      <c r="O251" t="s">
        <v>3769</v>
      </c>
      <c r="P251" s="199">
        <v>20</v>
      </c>
      <c r="S251" t="s">
        <v>3758</v>
      </c>
      <c r="T251" t="s">
        <v>3759</v>
      </c>
      <c r="U251" s="201">
        <v>1513</v>
      </c>
      <c r="V251" t="s">
        <v>3133</v>
      </c>
      <c r="W251" t="s">
        <v>3765</v>
      </c>
      <c r="X251" t="s">
        <v>3761</v>
      </c>
      <c r="Y251" t="s">
        <v>3762</v>
      </c>
      <c r="Z251" t="s">
        <v>3763</v>
      </c>
      <c r="AA251">
        <v>2165706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9</v>
      </c>
      <c r="G252" s="202">
        <v>1330117</v>
      </c>
      <c r="H252" s="198">
        <v>37046.143159722225</v>
      </c>
      <c r="I252" t="s">
        <v>3821</v>
      </c>
      <c r="M252" t="s">
        <v>3511</v>
      </c>
      <c r="N252" t="s">
        <v>3756</v>
      </c>
      <c r="O252" t="s">
        <v>3757</v>
      </c>
      <c r="Q252" s="199">
        <v>9</v>
      </c>
      <c r="S252" t="s">
        <v>3758</v>
      </c>
      <c r="T252" t="s">
        <v>3759</v>
      </c>
      <c r="U252" s="201">
        <v>1672</v>
      </c>
      <c r="V252" t="s">
        <v>1552</v>
      </c>
      <c r="W252" t="s">
        <v>3765</v>
      </c>
      <c r="X252" t="s">
        <v>3761</v>
      </c>
      <c r="Y252" t="s">
        <v>3762</v>
      </c>
      <c r="Z252" t="s">
        <v>3763</v>
      </c>
      <c r="AA252">
        <v>2165708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6</v>
      </c>
      <c r="G253" s="202">
        <v>1330118</v>
      </c>
      <c r="H253" s="198">
        <v>37046.14335648148</v>
      </c>
      <c r="I253" t="s">
        <v>3820</v>
      </c>
      <c r="M253" t="s">
        <v>3511</v>
      </c>
      <c r="N253" t="s">
        <v>3756</v>
      </c>
      <c r="O253" t="s">
        <v>3757</v>
      </c>
      <c r="Q253" s="199">
        <v>6</v>
      </c>
      <c r="S253" t="s">
        <v>3758</v>
      </c>
      <c r="T253" t="s">
        <v>3759</v>
      </c>
      <c r="U253" s="201">
        <v>1672</v>
      </c>
      <c r="V253" t="s">
        <v>3124</v>
      </c>
      <c r="W253" t="s">
        <v>3765</v>
      </c>
      <c r="X253" t="s">
        <v>3761</v>
      </c>
      <c r="Y253" t="s">
        <v>3762</v>
      </c>
      <c r="Z253" t="s">
        <v>3763</v>
      </c>
      <c r="AA253">
        <v>2165710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20</v>
      </c>
      <c r="G254" s="202">
        <v>1330120</v>
      </c>
      <c r="H254" s="198">
        <v>37046.143831018519</v>
      </c>
      <c r="I254" t="s">
        <v>3780</v>
      </c>
      <c r="M254" t="s">
        <v>3511</v>
      </c>
      <c r="N254" t="s">
        <v>3768</v>
      </c>
      <c r="O254" t="s">
        <v>3769</v>
      </c>
      <c r="Q254" s="199">
        <v>20</v>
      </c>
      <c r="S254" t="s">
        <v>3758</v>
      </c>
      <c r="T254" t="s">
        <v>3759</v>
      </c>
      <c r="U254" s="201">
        <v>1514</v>
      </c>
      <c r="V254" t="s">
        <v>3789</v>
      </c>
      <c r="W254" t="s">
        <v>3765</v>
      </c>
      <c r="X254" t="s">
        <v>3761</v>
      </c>
      <c r="Y254" t="s">
        <v>3762</v>
      </c>
      <c r="Z254" t="s">
        <v>3763</v>
      </c>
      <c r="AA254">
        <v>2165720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20</v>
      </c>
      <c r="G255" s="202">
        <v>1330121</v>
      </c>
      <c r="H255" s="198">
        <v>37046.145289351851</v>
      </c>
      <c r="I255" t="s">
        <v>3779</v>
      </c>
      <c r="M255" t="s">
        <v>3511</v>
      </c>
      <c r="N255" t="s">
        <v>3786</v>
      </c>
      <c r="O255" t="s">
        <v>3787</v>
      </c>
      <c r="P255" s="199">
        <v>20</v>
      </c>
      <c r="S255" t="s">
        <v>3758</v>
      </c>
      <c r="T255" t="s">
        <v>3759</v>
      </c>
      <c r="U255" s="201">
        <v>463.5</v>
      </c>
      <c r="V255" t="s">
        <v>3443</v>
      </c>
      <c r="W255" t="s">
        <v>3776</v>
      </c>
      <c r="X255" t="s">
        <v>3761</v>
      </c>
      <c r="Y255" t="s">
        <v>3762</v>
      </c>
      <c r="Z255" t="s">
        <v>3763</v>
      </c>
      <c r="AA255">
        <v>2165728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20</v>
      </c>
      <c r="G256" s="202">
        <v>1330122</v>
      </c>
      <c r="H256" s="198">
        <v>37046.145624999997</v>
      </c>
      <c r="I256" t="s">
        <v>3821</v>
      </c>
      <c r="M256" t="s">
        <v>3511</v>
      </c>
      <c r="N256" t="s">
        <v>3768</v>
      </c>
      <c r="O256" t="s">
        <v>3769</v>
      </c>
      <c r="P256" s="199">
        <v>20</v>
      </c>
      <c r="S256" t="s">
        <v>3758</v>
      </c>
      <c r="T256" t="s">
        <v>3759</v>
      </c>
      <c r="U256" s="201">
        <v>1513</v>
      </c>
      <c r="V256" t="s">
        <v>3358</v>
      </c>
      <c r="W256" t="s">
        <v>3765</v>
      </c>
      <c r="X256" t="s">
        <v>3761</v>
      </c>
      <c r="Y256" t="s">
        <v>3762</v>
      </c>
      <c r="Z256" t="s">
        <v>3763</v>
      </c>
      <c r="AA256">
        <v>2165730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13</v>
      </c>
      <c r="G257" s="202">
        <v>1330125</v>
      </c>
      <c r="H257" s="198">
        <v>37046.158391203702</v>
      </c>
      <c r="I257" t="s">
        <v>3820</v>
      </c>
      <c r="M257" t="s">
        <v>3511</v>
      </c>
      <c r="N257" t="s">
        <v>3768</v>
      </c>
      <c r="O257" t="s">
        <v>3769</v>
      </c>
      <c r="Q257" s="199">
        <v>13</v>
      </c>
      <c r="S257" t="s">
        <v>3758</v>
      </c>
      <c r="T257" t="s">
        <v>3759</v>
      </c>
      <c r="U257" s="201">
        <v>1514</v>
      </c>
      <c r="V257" t="s">
        <v>2397</v>
      </c>
      <c r="W257" t="s">
        <v>3765</v>
      </c>
      <c r="X257" t="s">
        <v>3761</v>
      </c>
      <c r="Y257" t="s">
        <v>3762</v>
      </c>
      <c r="Z257" t="s">
        <v>3763</v>
      </c>
      <c r="AA257">
        <v>2165778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20</v>
      </c>
      <c r="G258" s="202">
        <v>1330126</v>
      </c>
      <c r="H258" s="198">
        <v>37046.160543981481</v>
      </c>
      <c r="I258" t="s">
        <v>1093</v>
      </c>
      <c r="M258" t="s">
        <v>3511</v>
      </c>
      <c r="N258" t="s">
        <v>3786</v>
      </c>
      <c r="O258" t="s">
        <v>3787</v>
      </c>
      <c r="Q258" s="199">
        <v>20</v>
      </c>
      <c r="S258" t="s">
        <v>3758</v>
      </c>
      <c r="T258" t="s">
        <v>3759</v>
      </c>
      <c r="U258" s="201">
        <v>464</v>
      </c>
      <c r="V258" t="s">
        <v>1040</v>
      </c>
      <c r="W258" t="s">
        <v>3776</v>
      </c>
      <c r="X258" t="s">
        <v>3761</v>
      </c>
      <c r="Y258" t="s">
        <v>3762</v>
      </c>
      <c r="Z258" t="s">
        <v>3763</v>
      </c>
      <c r="AA258">
        <v>2165780</v>
      </c>
    </row>
    <row r="259" spans="1:29" x14ac:dyDescent="0.2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50000</v>
      </c>
      <c r="G259" s="202">
        <v>1330127</v>
      </c>
      <c r="H259" s="198">
        <v>37046.160983796297</v>
      </c>
      <c r="I259" t="s">
        <v>1553</v>
      </c>
      <c r="M259" t="s">
        <v>3505</v>
      </c>
      <c r="N259" t="s">
        <v>3790</v>
      </c>
      <c r="O259" t="s">
        <v>3431</v>
      </c>
      <c r="Q259" s="199">
        <v>50000</v>
      </c>
      <c r="S259" t="s">
        <v>3792</v>
      </c>
      <c r="T259" t="s">
        <v>3793</v>
      </c>
      <c r="U259" s="201">
        <v>20.45</v>
      </c>
      <c r="V259" t="s">
        <v>1554</v>
      </c>
      <c r="W259" t="s">
        <v>3802</v>
      </c>
      <c r="X259" t="s">
        <v>3795</v>
      </c>
      <c r="Y259" t="s">
        <v>3796</v>
      </c>
      <c r="Z259" t="s">
        <v>3764</v>
      </c>
      <c r="AA259">
        <v>106162</v>
      </c>
      <c r="AB259" s="198">
        <v>37046.875</v>
      </c>
      <c r="AC259" s="198">
        <v>37046.875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20</v>
      </c>
      <c r="G260" s="202">
        <v>1330128</v>
      </c>
      <c r="H260" s="198">
        <v>37046.161956018521</v>
      </c>
      <c r="I260" t="s">
        <v>3821</v>
      </c>
      <c r="M260" t="s">
        <v>3511</v>
      </c>
      <c r="N260" t="s">
        <v>3756</v>
      </c>
      <c r="O260" t="s">
        <v>3757</v>
      </c>
      <c r="P260" s="199">
        <v>20</v>
      </c>
      <c r="S260" t="s">
        <v>3758</v>
      </c>
      <c r="T260" t="s">
        <v>3759</v>
      </c>
      <c r="U260" s="201">
        <v>1670</v>
      </c>
      <c r="V260" t="s">
        <v>1078</v>
      </c>
      <c r="W260" t="s">
        <v>3765</v>
      </c>
      <c r="X260" t="s">
        <v>3761</v>
      </c>
      <c r="Y260" t="s">
        <v>3762</v>
      </c>
      <c r="Z260" t="s">
        <v>3763</v>
      </c>
      <c r="AA260">
        <v>2165782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1330129</v>
      </c>
      <c r="H261" s="198">
        <v>37046.163101851853</v>
      </c>
      <c r="I261" t="s">
        <v>3779</v>
      </c>
      <c r="M261" t="s">
        <v>3511</v>
      </c>
      <c r="N261" t="s">
        <v>3768</v>
      </c>
      <c r="O261" t="s">
        <v>3769</v>
      </c>
      <c r="P261" s="199">
        <v>20</v>
      </c>
      <c r="S261" t="s">
        <v>3758</v>
      </c>
      <c r="T261" t="s">
        <v>3759</v>
      </c>
      <c r="U261" s="201">
        <v>1512</v>
      </c>
      <c r="V261" t="s">
        <v>1533</v>
      </c>
      <c r="W261" t="s">
        <v>3765</v>
      </c>
      <c r="X261" t="s">
        <v>3761</v>
      </c>
      <c r="Y261" t="s">
        <v>3762</v>
      </c>
      <c r="Z261" t="s">
        <v>3763</v>
      </c>
      <c r="AA261">
        <v>2165784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8</v>
      </c>
      <c r="G262" s="202">
        <v>1330130</v>
      </c>
      <c r="H262" s="198">
        <v>37046.163541666669</v>
      </c>
      <c r="I262" t="s">
        <v>1038</v>
      </c>
      <c r="M262" t="s">
        <v>3511</v>
      </c>
      <c r="N262" t="s">
        <v>3756</v>
      </c>
      <c r="O262" t="s">
        <v>3757</v>
      </c>
      <c r="Q262" s="199">
        <v>8</v>
      </c>
      <c r="S262" t="s">
        <v>3758</v>
      </c>
      <c r="T262" t="s">
        <v>3759</v>
      </c>
      <c r="U262" s="201">
        <v>1670</v>
      </c>
      <c r="V262" t="s">
        <v>3357</v>
      </c>
      <c r="W262" t="s">
        <v>3765</v>
      </c>
      <c r="X262" t="s">
        <v>3761</v>
      </c>
      <c r="Y262" t="s">
        <v>3762</v>
      </c>
      <c r="Z262" t="s">
        <v>3763</v>
      </c>
      <c r="AA262">
        <v>2165786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</v>
      </c>
      <c r="G263" s="202">
        <v>1330131</v>
      </c>
      <c r="H263" s="198">
        <v>37046.163877314815</v>
      </c>
      <c r="I263" t="s">
        <v>3806</v>
      </c>
      <c r="M263" t="s">
        <v>3511</v>
      </c>
      <c r="N263" t="s">
        <v>3756</v>
      </c>
      <c r="O263" t="s">
        <v>3757</v>
      </c>
      <c r="Q263" s="199">
        <v>2</v>
      </c>
      <c r="S263" t="s">
        <v>3758</v>
      </c>
      <c r="T263" t="s">
        <v>3759</v>
      </c>
      <c r="U263" s="201">
        <v>1670</v>
      </c>
      <c r="V263" t="s">
        <v>2236</v>
      </c>
      <c r="W263" t="s">
        <v>3765</v>
      </c>
      <c r="X263" t="s">
        <v>3761</v>
      </c>
      <c r="Y263" t="s">
        <v>3762</v>
      </c>
      <c r="Z263" t="s">
        <v>3763</v>
      </c>
      <c r="AA263">
        <v>2165788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20</v>
      </c>
      <c r="G264" s="202">
        <v>1330132</v>
      </c>
      <c r="H264" s="198">
        <v>37046.163946759261</v>
      </c>
      <c r="I264" t="s">
        <v>3813</v>
      </c>
      <c r="M264" t="s">
        <v>3511</v>
      </c>
      <c r="N264" t="s">
        <v>3756</v>
      </c>
      <c r="O264" t="s">
        <v>3757</v>
      </c>
      <c r="P264" s="199">
        <v>20</v>
      </c>
      <c r="S264" t="s">
        <v>3758</v>
      </c>
      <c r="T264" t="s">
        <v>3759</v>
      </c>
      <c r="U264" s="201">
        <v>1669</v>
      </c>
      <c r="V264" t="s">
        <v>3815</v>
      </c>
      <c r="W264" t="s">
        <v>3765</v>
      </c>
      <c r="X264" t="s">
        <v>3761</v>
      </c>
      <c r="Y264" t="s">
        <v>3762</v>
      </c>
      <c r="Z264" t="s">
        <v>3763</v>
      </c>
      <c r="AA264">
        <v>2165792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7</v>
      </c>
      <c r="G265" s="202">
        <v>1330133</v>
      </c>
      <c r="H265" s="198">
        <v>37046.163958333331</v>
      </c>
      <c r="I265" t="s">
        <v>3767</v>
      </c>
      <c r="M265" t="s">
        <v>3511</v>
      </c>
      <c r="N265" t="s">
        <v>3768</v>
      </c>
      <c r="O265" t="s">
        <v>3769</v>
      </c>
      <c r="Q265" s="199">
        <v>7</v>
      </c>
      <c r="S265" t="s">
        <v>3758</v>
      </c>
      <c r="T265" t="s">
        <v>3759</v>
      </c>
      <c r="U265" s="201">
        <v>1512</v>
      </c>
      <c r="V265" t="s">
        <v>3770</v>
      </c>
      <c r="W265" t="s">
        <v>3765</v>
      </c>
      <c r="X265" t="s">
        <v>3761</v>
      </c>
      <c r="Y265" t="s">
        <v>3762</v>
      </c>
      <c r="Z265" t="s">
        <v>3763</v>
      </c>
      <c r="AA265">
        <v>2165790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4</v>
      </c>
      <c r="G266" s="202">
        <v>1330134</v>
      </c>
      <c r="H266" s="198">
        <v>37046.165775462963</v>
      </c>
      <c r="I266" t="s">
        <v>1555</v>
      </c>
      <c r="M266" t="s">
        <v>3511</v>
      </c>
      <c r="N266" t="s">
        <v>3756</v>
      </c>
      <c r="O266" t="s">
        <v>3757</v>
      </c>
      <c r="P266" s="199">
        <v>4</v>
      </c>
      <c r="S266" t="s">
        <v>3758</v>
      </c>
      <c r="T266" t="s">
        <v>3759</v>
      </c>
      <c r="U266" s="201">
        <v>1668</v>
      </c>
      <c r="V266" t="s">
        <v>1556</v>
      </c>
      <c r="W266" t="s">
        <v>3765</v>
      </c>
      <c r="X266" t="s">
        <v>3761</v>
      </c>
      <c r="Y266" t="s">
        <v>3762</v>
      </c>
      <c r="Z266" t="s">
        <v>3763</v>
      </c>
      <c r="AA266">
        <v>2165794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1330135</v>
      </c>
      <c r="H267" s="198">
        <v>37046.165995370371</v>
      </c>
      <c r="I267" t="s">
        <v>3780</v>
      </c>
      <c r="M267" t="s">
        <v>3511</v>
      </c>
      <c r="N267" t="s">
        <v>3768</v>
      </c>
      <c r="O267" t="s">
        <v>3769</v>
      </c>
      <c r="Q267" s="199">
        <v>10</v>
      </c>
      <c r="S267" t="s">
        <v>3758</v>
      </c>
      <c r="T267" t="s">
        <v>3759</v>
      </c>
      <c r="U267" s="201">
        <v>1512</v>
      </c>
      <c r="V267" t="s">
        <v>3789</v>
      </c>
      <c r="W267" t="s">
        <v>3765</v>
      </c>
      <c r="X267" t="s">
        <v>3761</v>
      </c>
      <c r="Y267" t="s">
        <v>3762</v>
      </c>
      <c r="Z267" t="s">
        <v>3763</v>
      </c>
      <c r="AA267">
        <v>2165796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20</v>
      </c>
      <c r="G268" s="202">
        <v>1330136</v>
      </c>
      <c r="H268" s="198">
        <v>37046.16642361111</v>
      </c>
      <c r="I268" t="s">
        <v>3729</v>
      </c>
      <c r="M268" t="s">
        <v>3511</v>
      </c>
      <c r="N268" t="s">
        <v>3756</v>
      </c>
      <c r="O268" t="s">
        <v>3757</v>
      </c>
      <c r="Q268" s="199">
        <v>20</v>
      </c>
      <c r="S268" t="s">
        <v>3758</v>
      </c>
      <c r="T268" t="s">
        <v>3759</v>
      </c>
      <c r="U268" s="201">
        <v>1670</v>
      </c>
      <c r="V268" t="s">
        <v>1531</v>
      </c>
      <c r="W268" t="s">
        <v>3765</v>
      </c>
      <c r="X268" t="s">
        <v>3761</v>
      </c>
      <c r="Y268" t="s">
        <v>3762</v>
      </c>
      <c r="Z268" t="s">
        <v>3763</v>
      </c>
      <c r="AA268">
        <v>2165798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20</v>
      </c>
      <c r="G269" s="202">
        <v>1330137</v>
      </c>
      <c r="H269" s="198">
        <v>37046.166550925926</v>
      </c>
      <c r="I269" t="s">
        <v>3780</v>
      </c>
      <c r="M269" t="s">
        <v>3511</v>
      </c>
      <c r="N269" t="s">
        <v>3768</v>
      </c>
      <c r="O269" t="s">
        <v>3769</v>
      </c>
      <c r="Q269" s="199">
        <v>20</v>
      </c>
      <c r="S269" t="s">
        <v>3758</v>
      </c>
      <c r="T269" t="s">
        <v>3759</v>
      </c>
      <c r="U269" s="201">
        <v>1513</v>
      </c>
      <c r="V269" t="s">
        <v>3789</v>
      </c>
      <c r="W269" t="s">
        <v>3765</v>
      </c>
      <c r="X269" t="s">
        <v>3761</v>
      </c>
      <c r="Y269" t="s">
        <v>3762</v>
      </c>
      <c r="Z269" t="s">
        <v>3763</v>
      </c>
      <c r="AA269">
        <v>2165800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16</v>
      </c>
      <c r="G270" s="202">
        <v>1330138</v>
      </c>
      <c r="H270" s="198">
        <v>37046.166747685187</v>
      </c>
      <c r="I270" t="s">
        <v>3821</v>
      </c>
      <c r="M270" t="s">
        <v>3511</v>
      </c>
      <c r="N270" t="s">
        <v>3756</v>
      </c>
      <c r="O270" t="s">
        <v>3757</v>
      </c>
      <c r="P270" s="199">
        <v>16</v>
      </c>
      <c r="S270" t="s">
        <v>3758</v>
      </c>
      <c r="T270" t="s">
        <v>3759</v>
      </c>
      <c r="U270" s="201">
        <v>1670</v>
      </c>
      <c r="V270" t="s">
        <v>1552</v>
      </c>
      <c r="W270" t="s">
        <v>3765</v>
      </c>
      <c r="X270" t="s">
        <v>3761</v>
      </c>
      <c r="Y270" t="s">
        <v>3762</v>
      </c>
      <c r="Z270" t="s">
        <v>3763</v>
      </c>
      <c r="AA270">
        <v>2165802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1330139</v>
      </c>
      <c r="H271" s="198">
        <v>37046.166944444441</v>
      </c>
      <c r="I271" t="s">
        <v>3820</v>
      </c>
      <c r="M271" t="s">
        <v>3511</v>
      </c>
      <c r="N271" t="s">
        <v>3768</v>
      </c>
      <c r="O271" t="s">
        <v>3769</v>
      </c>
      <c r="P271" s="199">
        <v>20</v>
      </c>
      <c r="S271" t="s">
        <v>3758</v>
      </c>
      <c r="T271" t="s">
        <v>3759</v>
      </c>
      <c r="U271" s="201">
        <v>1513</v>
      </c>
      <c r="V271" t="s">
        <v>3359</v>
      </c>
      <c r="W271" t="s">
        <v>3765</v>
      </c>
      <c r="X271" t="s">
        <v>3761</v>
      </c>
      <c r="Y271" t="s">
        <v>3762</v>
      </c>
      <c r="Z271" t="s">
        <v>3763</v>
      </c>
      <c r="AA271">
        <v>2165804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20</v>
      </c>
      <c r="G272" s="202">
        <v>1330140</v>
      </c>
      <c r="H272" s="198">
        <v>37046.170266203706</v>
      </c>
      <c r="I272" t="s">
        <v>3779</v>
      </c>
      <c r="M272" t="s">
        <v>3511</v>
      </c>
      <c r="N272" t="s">
        <v>3756</v>
      </c>
      <c r="O272" t="s">
        <v>3757</v>
      </c>
      <c r="P272" s="199">
        <v>20</v>
      </c>
      <c r="S272" t="s">
        <v>3758</v>
      </c>
      <c r="T272" t="s">
        <v>3759</v>
      </c>
      <c r="U272" s="201">
        <v>1669</v>
      </c>
      <c r="V272" t="s">
        <v>1533</v>
      </c>
      <c r="W272" t="s">
        <v>3765</v>
      </c>
      <c r="X272" t="s">
        <v>3761</v>
      </c>
      <c r="Y272" t="s">
        <v>3762</v>
      </c>
      <c r="Z272" t="s">
        <v>3763</v>
      </c>
      <c r="AA272">
        <v>2165818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10</v>
      </c>
      <c r="G273" s="202">
        <v>1330141</v>
      </c>
      <c r="H273" s="198">
        <v>37046.170590277776</v>
      </c>
      <c r="I273" t="s">
        <v>3729</v>
      </c>
      <c r="M273" t="s">
        <v>3511</v>
      </c>
      <c r="N273" t="s">
        <v>3756</v>
      </c>
      <c r="O273" t="s">
        <v>3757</v>
      </c>
      <c r="Q273" s="199">
        <v>10</v>
      </c>
      <c r="S273" t="s">
        <v>3758</v>
      </c>
      <c r="T273" t="s">
        <v>3759</v>
      </c>
      <c r="U273" s="201">
        <v>1669</v>
      </c>
      <c r="V273" t="s">
        <v>1531</v>
      </c>
      <c r="W273" t="s">
        <v>3765</v>
      </c>
      <c r="X273" t="s">
        <v>3761</v>
      </c>
      <c r="Y273" t="s">
        <v>3762</v>
      </c>
      <c r="Z273" t="s">
        <v>3763</v>
      </c>
      <c r="AA273">
        <v>2165820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20</v>
      </c>
      <c r="G274" s="202">
        <v>1330142</v>
      </c>
      <c r="H274" s="198">
        <v>37046.170763888891</v>
      </c>
      <c r="I274" t="s">
        <v>3779</v>
      </c>
      <c r="M274" t="s">
        <v>3511</v>
      </c>
      <c r="N274" t="s">
        <v>3756</v>
      </c>
      <c r="O274" t="s">
        <v>3757</v>
      </c>
      <c r="P274" s="199">
        <v>20</v>
      </c>
      <c r="S274" t="s">
        <v>3758</v>
      </c>
      <c r="T274" t="s">
        <v>3759</v>
      </c>
      <c r="U274" s="201">
        <v>1668</v>
      </c>
      <c r="V274" t="s">
        <v>1533</v>
      </c>
      <c r="W274" t="s">
        <v>3765</v>
      </c>
      <c r="X274" t="s">
        <v>3761</v>
      </c>
      <c r="Y274" t="s">
        <v>3762</v>
      </c>
      <c r="Z274" t="s">
        <v>3763</v>
      </c>
      <c r="AA274">
        <v>2165822</v>
      </c>
    </row>
    <row r="275" spans="1:29" x14ac:dyDescent="0.2">
      <c r="A275" s="44" t="str">
        <f t="shared" si="21"/>
        <v xml:space="preserve"> Oil Products Financial</v>
      </c>
      <c r="B275" s="44" t="str">
        <f t="shared" si="22"/>
        <v/>
      </c>
      <c r="C275" s="44" t="str">
        <f t="shared" si="23"/>
        <v>Oil Products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30</v>
      </c>
      <c r="F275" s="213">
        <f t="shared" si="25"/>
        <v>150000</v>
      </c>
      <c r="G275" s="202">
        <v>1330143</v>
      </c>
      <c r="H275" s="198">
        <v>37046.171261574076</v>
      </c>
      <c r="I275" t="s">
        <v>2339</v>
      </c>
      <c r="M275" t="s">
        <v>3509</v>
      </c>
      <c r="N275" t="s">
        <v>2340</v>
      </c>
      <c r="O275" t="s">
        <v>2341</v>
      </c>
      <c r="P275" s="199">
        <v>5000</v>
      </c>
      <c r="S275" t="s">
        <v>3513</v>
      </c>
      <c r="T275" t="s">
        <v>3759</v>
      </c>
      <c r="U275" s="201">
        <v>238</v>
      </c>
      <c r="V275" t="s">
        <v>2342</v>
      </c>
      <c r="W275" t="s">
        <v>2343</v>
      </c>
      <c r="X275" t="s">
        <v>2344</v>
      </c>
      <c r="Y275" t="s">
        <v>2729</v>
      </c>
      <c r="Z275" t="s">
        <v>2212</v>
      </c>
      <c r="AA275">
        <v>112544</v>
      </c>
      <c r="AB275" s="198">
        <v>37043</v>
      </c>
      <c r="AC275" s="198">
        <v>37072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20</v>
      </c>
      <c r="G276" s="202">
        <v>1330144</v>
      </c>
      <c r="H276" s="198">
        <v>37046.171817129631</v>
      </c>
      <c r="I276" t="s">
        <v>3729</v>
      </c>
      <c r="M276" t="s">
        <v>3511</v>
      </c>
      <c r="N276" t="s">
        <v>3756</v>
      </c>
      <c r="O276" t="s">
        <v>3757</v>
      </c>
      <c r="Q276" s="199">
        <v>20</v>
      </c>
      <c r="S276" t="s">
        <v>3758</v>
      </c>
      <c r="T276" t="s">
        <v>3759</v>
      </c>
      <c r="U276" s="201">
        <v>1669</v>
      </c>
      <c r="V276" t="s">
        <v>1531</v>
      </c>
      <c r="W276" t="s">
        <v>3765</v>
      </c>
      <c r="X276" t="s">
        <v>3761</v>
      </c>
      <c r="Y276" t="s">
        <v>3762</v>
      </c>
      <c r="Z276" t="s">
        <v>3763</v>
      </c>
      <c r="AA276">
        <v>2165824</v>
      </c>
    </row>
    <row r="277" spans="1:29" x14ac:dyDescent="0.2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25</v>
      </c>
      <c r="F277" s="213">
        <f t="shared" si="25"/>
        <v>1250000</v>
      </c>
      <c r="G277" s="202">
        <v>1330145</v>
      </c>
      <c r="H277" s="198">
        <v>37046.174201388887</v>
      </c>
      <c r="I277" t="s">
        <v>3804</v>
      </c>
      <c r="M277" t="s">
        <v>3505</v>
      </c>
      <c r="N277" t="s">
        <v>3790</v>
      </c>
      <c r="O277" t="s">
        <v>1536</v>
      </c>
      <c r="Q277" s="199">
        <v>50000</v>
      </c>
      <c r="S277" t="s">
        <v>3792</v>
      </c>
      <c r="T277" t="s">
        <v>3793</v>
      </c>
      <c r="U277" s="201">
        <v>21</v>
      </c>
      <c r="V277" t="s">
        <v>3805</v>
      </c>
      <c r="W277" t="s">
        <v>3802</v>
      </c>
      <c r="X277" t="s">
        <v>3795</v>
      </c>
      <c r="Y277" t="s">
        <v>3796</v>
      </c>
      <c r="Z277" t="s">
        <v>3764</v>
      </c>
      <c r="AA277">
        <v>106164</v>
      </c>
      <c r="AB277" s="198">
        <v>37048.875</v>
      </c>
      <c r="AC277" s="198">
        <v>37072.875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1330146</v>
      </c>
      <c r="H278" s="198">
        <v>37046.174386574072</v>
      </c>
      <c r="I278" t="s">
        <v>3811</v>
      </c>
      <c r="M278" t="s">
        <v>3505</v>
      </c>
      <c r="N278" t="s">
        <v>3790</v>
      </c>
      <c r="O278" t="s">
        <v>3431</v>
      </c>
      <c r="Q278" s="199">
        <v>50000</v>
      </c>
      <c r="S278" t="s">
        <v>3792</v>
      </c>
      <c r="T278" t="s">
        <v>3793</v>
      </c>
      <c r="U278" s="201">
        <v>20.5</v>
      </c>
      <c r="V278" t="s">
        <v>1557</v>
      </c>
      <c r="W278" t="s">
        <v>3802</v>
      </c>
      <c r="X278" t="s">
        <v>3795</v>
      </c>
      <c r="Y278" t="s">
        <v>3796</v>
      </c>
      <c r="Z278" t="s">
        <v>3764</v>
      </c>
      <c r="AA278">
        <v>106165</v>
      </c>
      <c r="AB278" s="198">
        <v>37046.875</v>
      </c>
      <c r="AC278" s="198">
        <v>37046.875</v>
      </c>
    </row>
    <row r="279" spans="1:29" x14ac:dyDescent="0.2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5</v>
      </c>
      <c r="F279" s="213">
        <f t="shared" si="25"/>
        <v>250000</v>
      </c>
      <c r="G279" s="202">
        <v>1330147</v>
      </c>
      <c r="H279" s="198">
        <v>37046.177511574075</v>
      </c>
      <c r="I279" t="s">
        <v>2219</v>
      </c>
      <c r="M279" t="s">
        <v>3505</v>
      </c>
      <c r="N279" t="s">
        <v>3790</v>
      </c>
      <c r="O279" t="s">
        <v>1558</v>
      </c>
      <c r="Q279" s="199">
        <v>50000</v>
      </c>
      <c r="S279" t="s">
        <v>3792</v>
      </c>
      <c r="T279" t="s">
        <v>3793</v>
      </c>
      <c r="U279" s="201">
        <v>20.8</v>
      </c>
      <c r="V279" t="s">
        <v>3440</v>
      </c>
      <c r="W279" t="s">
        <v>3802</v>
      </c>
      <c r="X279" t="s">
        <v>3795</v>
      </c>
      <c r="Y279" t="s">
        <v>3796</v>
      </c>
      <c r="Z279" t="s">
        <v>3764</v>
      </c>
      <c r="AA279">
        <v>106166</v>
      </c>
      <c r="AB279" s="198">
        <v>37053.875</v>
      </c>
      <c r="AC279" s="198">
        <v>37057.875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1</v>
      </c>
      <c r="G280" s="202">
        <v>1330149</v>
      </c>
      <c r="H280" s="198">
        <v>37046.181469907409</v>
      </c>
      <c r="I280" t="s">
        <v>2224</v>
      </c>
      <c r="M280" t="s">
        <v>3511</v>
      </c>
      <c r="N280" t="s">
        <v>3818</v>
      </c>
      <c r="O280" t="s">
        <v>3819</v>
      </c>
      <c r="Q280" s="199">
        <v>1</v>
      </c>
      <c r="S280" t="s">
        <v>3758</v>
      </c>
      <c r="T280" t="s">
        <v>3759</v>
      </c>
      <c r="U280" s="201">
        <v>935</v>
      </c>
      <c r="V280" t="s">
        <v>2242</v>
      </c>
      <c r="W280" t="s">
        <v>3785</v>
      </c>
      <c r="X280" t="s">
        <v>3761</v>
      </c>
      <c r="Y280" t="s">
        <v>3762</v>
      </c>
      <c r="Z280" t="s">
        <v>3763</v>
      </c>
      <c r="AA280">
        <v>2165847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20</v>
      </c>
      <c r="G281" s="202">
        <v>1330150</v>
      </c>
      <c r="H281" s="198">
        <v>37046.182129629633</v>
      </c>
      <c r="I281" t="s">
        <v>3808</v>
      </c>
      <c r="M281" t="s">
        <v>3511</v>
      </c>
      <c r="N281" t="s">
        <v>3756</v>
      </c>
      <c r="O281" t="s">
        <v>3757</v>
      </c>
      <c r="Q281" s="199">
        <v>20</v>
      </c>
      <c r="S281" t="s">
        <v>3758</v>
      </c>
      <c r="T281" t="s">
        <v>3759</v>
      </c>
      <c r="U281" s="201">
        <v>1670</v>
      </c>
      <c r="V281" t="s">
        <v>3120</v>
      </c>
      <c r="W281" t="s">
        <v>3765</v>
      </c>
      <c r="X281" t="s">
        <v>3761</v>
      </c>
      <c r="Y281" t="s">
        <v>3762</v>
      </c>
      <c r="Z281" t="s">
        <v>3763</v>
      </c>
      <c r="AA281">
        <v>2165849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1330151</v>
      </c>
      <c r="H282" s="198">
        <v>37046.184120370373</v>
      </c>
      <c r="I282" t="s">
        <v>3808</v>
      </c>
      <c r="M282" t="s">
        <v>3511</v>
      </c>
      <c r="N282" t="s">
        <v>3756</v>
      </c>
      <c r="O282" t="s">
        <v>3757</v>
      </c>
      <c r="Q282" s="199">
        <v>20</v>
      </c>
      <c r="S282" t="s">
        <v>3758</v>
      </c>
      <c r="T282" t="s">
        <v>3759</v>
      </c>
      <c r="U282" s="201">
        <v>1671</v>
      </c>
      <c r="V282" t="s">
        <v>1559</v>
      </c>
      <c r="W282" t="s">
        <v>3765</v>
      </c>
      <c r="X282" t="s">
        <v>3761</v>
      </c>
      <c r="Y282" t="s">
        <v>3762</v>
      </c>
      <c r="Z282" t="s">
        <v>3763</v>
      </c>
      <c r="AA282">
        <v>2165851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3</v>
      </c>
      <c r="G283" s="202">
        <v>1330152</v>
      </c>
      <c r="H283" s="198">
        <v>37046.184189814812</v>
      </c>
      <c r="I283" t="s">
        <v>1092</v>
      </c>
      <c r="M283" t="s">
        <v>3511</v>
      </c>
      <c r="N283" t="s">
        <v>3756</v>
      </c>
      <c r="O283" t="s">
        <v>3757</v>
      </c>
      <c r="P283" s="199">
        <v>3</v>
      </c>
      <c r="S283" t="s">
        <v>3758</v>
      </c>
      <c r="T283" t="s">
        <v>3759</v>
      </c>
      <c r="U283" s="201">
        <v>1670</v>
      </c>
      <c r="V283" t="s">
        <v>1081</v>
      </c>
      <c r="W283" t="s">
        <v>3765</v>
      </c>
      <c r="X283" t="s">
        <v>3761</v>
      </c>
      <c r="Y283" t="s">
        <v>3762</v>
      </c>
      <c r="Z283" t="s">
        <v>3763</v>
      </c>
      <c r="AA283">
        <v>2165853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8</v>
      </c>
      <c r="G284" s="202">
        <v>1330153</v>
      </c>
      <c r="H284" s="198">
        <v>37046.184328703705</v>
      </c>
      <c r="I284" t="s">
        <v>1092</v>
      </c>
      <c r="M284" t="s">
        <v>3511</v>
      </c>
      <c r="N284" t="s">
        <v>3756</v>
      </c>
      <c r="O284" t="s">
        <v>3757</v>
      </c>
      <c r="P284" s="199">
        <v>8</v>
      </c>
      <c r="S284" t="s">
        <v>3758</v>
      </c>
      <c r="T284" t="s">
        <v>3759</v>
      </c>
      <c r="U284" s="201">
        <v>1670</v>
      </c>
      <c r="V284" t="s">
        <v>1081</v>
      </c>
      <c r="W284" t="s">
        <v>3765</v>
      </c>
      <c r="X284" t="s">
        <v>3761</v>
      </c>
      <c r="Y284" t="s">
        <v>3762</v>
      </c>
      <c r="Z284" t="s">
        <v>3763</v>
      </c>
      <c r="AA284">
        <v>2165855</v>
      </c>
    </row>
    <row r="285" spans="1:29" x14ac:dyDescent="0.2">
      <c r="A285" s="44" t="str">
        <f t="shared" si="21"/>
        <v xml:space="preserve"> Oil Products Financial</v>
      </c>
      <c r="B285" s="44" t="str">
        <f t="shared" si="22"/>
        <v/>
      </c>
      <c r="C285" s="44" t="str">
        <f t="shared" si="23"/>
        <v>Oil Products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30</v>
      </c>
      <c r="F285" s="213">
        <f t="shared" si="25"/>
        <v>150000</v>
      </c>
      <c r="G285" s="202">
        <v>1330154</v>
      </c>
      <c r="H285" s="198">
        <v>37046.189652777779</v>
      </c>
      <c r="I285" t="s">
        <v>2339</v>
      </c>
      <c r="M285" t="s">
        <v>3509</v>
      </c>
      <c r="N285" t="s">
        <v>2340</v>
      </c>
      <c r="O285" t="s">
        <v>2341</v>
      </c>
      <c r="P285" s="199">
        <v>5000</v>
      </c>
      <c r="S285" t="s">
        <v>3513</v>
      </c>
      <c r="T285" t="s">
        <v>3759</v>
      </c>
      <c r="U285" s="201">
        <v>237.25</v>
      </c>
      <c r="V285" t="s">
        <v>2342</v>
      </c>
      <c r="W285" t="s">
        <v>2343</v>
      </c>
      <c r="X285" t="s">
        <v>2344</v>
      </c>
      <c r="Y285" t="s">
        <v>2729</v>
      </c>
      <c r="Z285" t="s">
        <v>2212</v>
      </c>
      <c r="AA285">
        <v>112543</v>
      </c>
      <c r="AB285" s="198">
        <v>37043</v>
      </c>
      <c r="AC285" s="198">
        <v>37072</v>
      </c>
    </row>
    <row r="286" spans="1:29" x14ac:dyDescent="0.2">
      <c r="A286" s="44" t="str">
        <f t="shared" si="21"/>
        <v>US Crude Financial</v>
      </c>
      <c r="B286" s="44" t="str">
        <f t="shared" si="22"/>
        <v>US</v>
      </c>
      <c r="C286" s="44" t="str">
        <f t="shared" si="23"/>
        <v>Crude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25000</v>
      </c>
      <c r="G286" s="202">
        <v>1330155</v>
      </c>
      <c r="H286" s="198">
        <v>37046.190011574072</v>
      </c>
      <c r="I286" t="s">
        <v>3729</v>
      </c>
      <c r="M286" t="s">
        <v>3619</v>
      </c>
      <c r="N286" t="s">
        <v>1088</v>
      </c>
      <c r="O286" t="s">
        <v>2442</v>
      </c>
      <c r="P286" s="199">
        <v>25000</v>
      </c>
      <c r="S286" t="s">
        <v>3512</v>
      </c>
      <c r="T286" t="s">
        <v>3759</v>
      </c>
      <c r="U286" s="201">
        <v>28.42</v>
      </c>
      <c r="V286" t="s">
        <v>1560</v>
      </c>
      <c r="W286" t="s">
        <v>1090</v>
      </c>
      <c r="X286" t="s">
        <v>2283</v>
      </c>
      <c r="Y286" t="s">
        <v>2729</v>
      </c>
      <c r="Z286" t="s">
        <v>2952</v>
      </c>
      <c r="AA286">
        <v>112542</v>
      </c>
      <c r="AB286" s="198">
        <v>37073</v>
      </c>
      <c r="AC286" s="198">
        <v>37103</v>
      </c>
    </row>
    <row r="287" spans="1:29" x14ac:dyDescent="0.2">
      <c r="A287" s="44" t="str">
        <f t="shared" si="21"/>
        <v>US Crude Financial</v>
      </c>
      <c r="B287" s="44" t="str">
        <f t="shared" si="22"/>
        <v>US</v>
      </c>
      <c r="C287" s="44" t="str">
        <f t="shared" si="23"/>
        <v>Crude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50000</v>
      </c>
      <c r="G287" s="202">
        <v>1330156</v>
      </c>
      <c r="H287" s="198">
        <v>37046.190891203703</v>
      </c>
      <c r="I287" t="s">
        <v>1087</v>
      </c>
      <c r="M287" t="s">
        <v>3619</v>
      </c>
      <c r="N287" t="s">
        <v>1088</v>
      </c>
      <c r="O287" t="s">
        <v>3528</v>
      </c>
      <c r="P287" s="199">
        <v>50000</v>
      </c>
      <c r="S287" t="s">
        <v>3512</v>
      </c>
      <c r="T287" t="s">
        <v>3759</v>
      </c>
      <c r="U287" s="201">
        <v>28.4</v>
      </c>
      <c r="V287" t="s">
        <v>2634</v>
      </c>
      <c r="W287" t="s">
        <v>1090</v>
      </c>
      <c r="X287" t="s">
        <v>1091</v>
      </c>
      <c r="Y287" t="s">
        <v>2729</v>
      </c>
      <c r="Z287" t="s">
        <v>2952</v>
      </c>
      <c r="AA287">
        <v>112541</v>
      </c>
      <c r="AB287" s="198">
        <v>37073</v>
      </c>
      <c r="AC287" s="198">
        <v>37103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19</v>
      </c>
      <c r="G288" s="202">
        <v>1330157</v>
      </c>
      <c r="H288" s="198">
        <v>37046.199594907404</v>
      </c>
      <c r="I288" t="s">
        <v>3780</v>
      </c>
      <c r="M288" t="s">
        <v>3511</v>
      </c>
      <c r="N288" t="s">
        <v>3818</v>
      </c>
      <c r="O288" t="s">
        <v>3819</v>
      </c>
      <c r="Q288" s="199">
        <v>19</v>
      </c>
      <c r="S288" t="s">
        <v>3758</v>
      </c>
      <c r="T288" t="s">
        <v>3759</v>
      </c>
      <c r="U288" s="201">
        <v>935</v>
      </c>
      <c r="V288" t="s">
        <v>3789</v>
      </c>
      <c r="W288" t="s">
        <v>3785</v>
      </c>
      <c r="X288" t="s">
        <v>3761</v>
      </c>
      <c r="Y288" t="s">
        <v>3762</v>
      </c>
      <c r="Z288" t="s">
        <v>3763</v>
      </c>
      <c r="AA288">
        <v>2165864</v>
      </c>
    </row>
    <row r="289" spans="1:29" x14ac:dyDescent="0.2">
      <c r="A289" s="44" t="str">
        <f t="shared" si="21"/>
        <v xml:space="preserve"> Oil Products Financial</v>
      </c>
      <c r="B289" s="44" t="str">
        <f t="shared" si="22"/>
        <v/>
      </c>
      <c r="C289" s="44" t="str">
        <f t="shared" si="23"/>
        <v>Oil Products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31</v>
      </c>
      <c r="F289" s="213">
        <f t="shared" si="25"/>
        <v>155000</v>
      </c>
      <c r="G289" s="202">
        <v>1330159</v>
      </c>
      <c r="H289" s="198">
        <v>37046.201701388891</v>
      </c>
      <c r="I289" t="s">
        <v>3434</v>
      </c>
      <c r="M289" t="s">
        <v>3509</v>
      </c>
      <c r="N289" t="s">
        <v>3435</v>
      </c>
      <c r="O289" t="s">
        <v>3436</v>
      </c>
      <c r="P289" s="199">
        <v>5000</v>
      </c>
      <c r="S289" t="s">
        <v>3632</v>
      </c>
      <c r="T289" t="s">
        <v>3759</v>
      </c>
      <c r="U289" s="201">
        <v>141.5</v>
      </c>
      <c r="V289" t="s">
        <v>3437</v>
      </c>
      <c r="W289" t="s">
        <v>3438</v>
      </c>
      <c r="X289" t="s">
        <v>3439</v>
      </c>
      <c r="Y289" t="s">
        <v>2729</v>
      </c>
      <c r="Z289" t="s">
        <v>3778</v>
      </c>
      <c r="AA289" t="s">
        <v>1561</v>
      </c>
      <c r="AB289" s="198">
        <v>37073</v>
      </c>
      <c r="AC289" s="198">
        <v>37103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1330160</v>
      </c>
      <c r="H290" s="198">
        <v>37046.20175925926</v>
      </c>
      <c r="I290" t="s">
        <v>1076</v>
      </c>
      <c r="M290" t="s">
        <v>3511</v>
      </c>
      <c r="N290" t="s">
        <v>3768</v>
      </c>
      <c r="O290" t="s">
        <v>3769</v>
      </c>
      <c r="Q290" s="199">
        <v>10</v>
      </c>
      <c r="S290" t="s">
        <v>3758</v>
      </c>
      <c r="T290" t="s">
        <v>3759</v>
      </c>
      <c r="U290" s="201">
        <v>1514</v>
      </c>
      <c r="V290" t="s">
        <v>1077</v>
      </c>
      <c r="W290" t="s">
        <v>3765</v>
      </c>
      <c r="X290" t="s">
        <v>3761</v>
      </c>
      <c r="Y290" t="s">
        <v>3762</v>
      </c>
      <c r="Z290" t="s">
        <v>3763</v>
      </c>
      <c r="AA290">
        <v>2165873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20</v>
      </c>
      <c r="G291" s="202">
        <v>1330161</v>
      </c>
      <c r="H291" s="198">
        <v>37046.202696759261</v>
      </c>
      <c r="I291" t="s">
        <v>3772</v>
      </c>
      <c r="M291" t="s">
        <v>3511</v>
      </c>
      <c r="N291" t="s">
        <v>3756</v>
      </c>
      <c r="O291" t="s">
        <v>3757</v>
      </c>
      <c r="Q291" s="199">
        <v>20</v>
      </c>
      <c r="S291" t="s">
        <v>3758</v>
      </c>
      <c r="T291" t="s">
        <v>3759</v>
      </c>
      <c r="U291" s="201">
        <v>1672</v>
      </c>
      <c r="V291" t="s">
        <v>1562</v>
      </c>
      <c r="W291" t="s">
        <v>3765</v>
      </c>
      <c r="X291" t="s">
        <v>3761</v>
      </c>
      <c r="Y291" t="s">
        <v>3762</v>
      </c>
      <c r="Z291" t="s">
        <v>3763</v>
      </c>
      <c r="AA291">
        <v>2165882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10</v>
      </c>
      <c r="G292" s="202">
        <v>1330162</v>
      </c>
      <c r="H292" s="198">
        <v>37046.203842592593</v>
      </c>
      <c r="I292" t="s">
        <v>3822</v>
      </c>
      <c r="M292" t="s">
        <v>3511</v>
      </c>
      <c r="N292" t="s">
        <v>3768</v>
      </c>
      <c r="O292" t="s">
        <v>3769</v>
      </c>
      <c r="Q292" s="199">
        <v>10</v>
      </c>
      <c r="S292" t="s">
        <v>3758</v>
      </c>
      <c r="T292" t="s">
        <v>3759</v>
      </c>
      <c r="U292" s="201">
        <v>1514</v>
      </c>
      <c r="V292" t="s">
        <v>3134</v>
      </c>
      <c r="W292" t="s">
        <v>3765</v>
      </c>
      <c r="X292" t="s">
        <v>3761</v>
      </c>
      <c r="Y292" t="s">
        <v>3762</v>
      </c>
      <c r="Z292" t="s">
        <v>3763</v>
      </c>
      <c r="AA292">
        <v>2165884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10</v>
      </c>
      <c r="G293" s="202">
        <v>1330163</v>
      </c>
      <c r="H293" s="198">
        <v>37046.20385416667</v>
      </c>
      <c r="I293" t="s">
        <v>3729</v>
      </c>
      <c r="M293" t="s">
        <v>3511</v>
      </c>
      <c r="N293" t="s">
        <v>3782</v>
      </c>
      <c r="O293" t="s">
        <v>3783</v>
      </c>
      <c r="Q293" s="199">
        <v>10</v>
      </c>
      <c r="S293" t="s">
        <v>3784</v>
      </c>
      <c r="T293" t="s">
        <v>3759</v>
      </c>
      <c r="U293" s="201">
        <v>6960</v>
      </c>
      <c r="V293" t="s">
        <v>3771</v>
      </c>
      <c r="W293" t="s">
        <v>3785</v>
      </c>
      <c r="X293" t="s">
        <v>3761</v>
      </c>
      <c r="Y293" t="s">
        <v>3762</v>
      </c>
      <c r="Z293" t="s">
        <v>3763</v>
      </c>
      <c r="AA293">
        <v>2165886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1330164</v>
      </c>
      <c r="H294" s="198">
        <v>37046.205625000002</v>
      </c>
      <c r="I294" t="s">
        <v>3806</v>
      </c>
      <c r="M294" t="s">
        <v>3511</v>
      </c>
      <c r="N294" t="s">
        <v>3756</v>
      </c>
      <c r="O294" t="s">
        <v>3757</v>
      </c>
      <c r="Q294" s="199">
        <v>20</v>
      </c>
      <c r="S294" t="s">
        <v>3758</v>
      </c>
      <c r="T294" t="s">
        <v>3759</v>
      </c>
      <c r="U294" s="201">
        <v>1673</v>
      </c>
      <c r="V294" t="s">
        <v>2236</v>
      </c>
      <c r="W294" t="s">
        <v>3765</v>
      </c>
      <c r="X294" t="s">
        <v>3761</v>
      </c>
      <c r="Y294" t="s">
        <v>3762</v>
      </c>
      <c r="Z294" t="s">
        <v>3763</v>
      </c>
      <c r="AA294">
        <v>2165888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9</v>
      </c>
      <c r="G295" s="202">
        <v>1330165</v>
      </c>
      <c r="H295" s="198">
        <v>37046.205752314818</v>
      </c>
      <c r="I295" t="s">
        <v>3729</v>
      </c>
      <c r="M295" t="s">
        <v>3511</v>
      </c>
      <c r="N295" t="s">
        <v>3756</v>
      </c>
      <c r="O295" t="s">
        <v>3757</v>
      </c>
      <c r="P295" s="199">
        <v>9</v>
      </c>
      <c r="S295" t="s">
        <v>3758</v>
      </c>
      <c r="T295" t="s">
        <v>3759</v>
      </c>
      <c r="U295" s="201">
        <v>1672</v>
      </c>
      <c r="V295" t="s">
        <v>1531</v>
      </c>
      <c r="W295" t="s">
        <v>3765</v>
      </c>
      <c r="X295" t="s">
        <v>3761</v>
      </c>
      <c r="Y295" t="s">
        <v>3762</v>
      </c>
      <c r="Z295" t="s">
        <v>3763</v>
      </c>
      <c r="AA295">
        <v>2165890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5</v>
      </c>
      <c r="F296" s="213">
        <f t="shared" si="25"/>
        <v>250000</v>
      </c>
      <c r="G296" s="202">
        <v>1330166</v>
      </c>
      <c r="H296" s="198">
        <v>37046.208032407405</v>
      </c>
      <c r="I296" t="s">
        <v>3811</v>
      </c>
      <c r="M296" t="s">
        <v>3505</v>
      </c>
      <c r="N296" t="s">
        <v>3790</v>
      </c>
      <c r="O296" t="s">
        <v>1558</v>
      </c>
      <c r="Q296" s="199">
        <v>50000</v>
      </c>
      <c r="S296" t="s">
        <v>3792</v>
      </c>
      <c r="T296" t="s">
        <v>3793</v>
      </c>
      <c r="U296" s="201">
        <v>21</v>
      </c>
      <c r="V296" t="s">
        <v>3147</v>
      </c>
      <c r="W296" t="s">
        <v>3802</v>
      </c>
      <c r="X296" t="s">
        <v>3795</v>
      </c>
      <c r="Y296" t="s">
        <v>3796</v>
      </c>
      <c r="Z296" t="s">
        <v>3764</v>
      </c>
      <c r="AA296">
        <v>106176</v>
      </c>
      <c r="AB296" s="198">
        <v>37053.875</v>
      </c>
      <c r="AC296" s="198">
        <v>37057.875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8</v>
      </c>
      <c r="G297" s="202">
        <v>1330169</v>
      </c>
      <c r="H297" s="198">
        <v>37046.211365740739</v>
      </c>
      <c r="I297" t="s">
        <v>1038</v>
      </c>
      <c r="M297" t="s">
        <v>3511</v>
      </c>
      <c r="N297" t="s">
        <v>3756</v>
      </c>
      <c r="O297" t="s">
        <v>3757</v>
      </c>
      <c r="Q297" s="199">
        <v>8</v>
      </c>
      <c r="S297" t="s">
        <v>3758</v>
      </c>
      <c r="T297" t="s">
        <v>3759</v>
      </c>
      <c r="U297" s="201">
        <v>1672</v>
      </c>
      <c r="V297" t="s">
        <v>3357</v>
      </c>
      <c r="W297" t="s">
        <v>3765</v>
      </c>
      <c r="X297" t="s">
        <v>3761</v>
      </c>
      <c r="Y297" t="s">
        <v>3762</v>
      </c>
      <c r="Z297" t="s">
        <v>3763</v>
      </c>
      <c r="AA297">
        <v>2165908</v>
      </c>
    </row>
    <row r="298" spans="1:29" x14ac:dyDescent="0.2">
      <c r="A298" s="44" t="str">
        <f t="shared" si="21"/>
        <v xml:space="preserve"> LPG Financial</v>
      </c>
      <c r="B298" s="44" t="str">
        <f t="shared" si="22"/>
        <v/>
      </c>
      <c r="C298" s="44" t="str">
        <f t="shared" si="23"/>
        <v>LPG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31</v>
      </c>
      <c r="F298" s="213">
        <f t="shared" si="25"/>
        <v>62000</v>
      </c>
      <c r="G298" s="202">
        <v>1330170</v>
      </c>
      <c r="H298" s="198">
        <v>37046.212465277778</v>
      </c>
      <c r="I298" t="s">
        <v>3360</v>
      </c>
      <c r="M298" t="s">
        <v>3510</v>
      </c>
      <c r="N298" t="s">
        <v>3128</v>
      </c>
      <c r="O298" t="s">
        <v>3963</v>
      </c>
      <c r="P298" s="199">
        <v>2000</v>
      </c>
      <c r="S298" t="s">
        <v>3632</v>
      </c>
      <c r="T298" t="s">
        <v>3759</v>
      </c>
      <c r="U298" s="201">
        <v>272</v>
      </c>
      <c r="V298" t="s">
        <v>3362</v>
      </c>
      <c r="W298" t="s">
        <v>3129</v>
      </c>
      <c r="X298" t="s">
        <v>3130</v>
      </c>
      <c r="Y298" t="s">
        <v>2729</v>
      </c>
      <c r="Z298" t="s">
        <v>2212</v>
      </c>
      <c r="AA298">
        <v>112539</v>
      </c>
      <c r="AB298" s="198">
        <v>37073.875</v>
      </c>
      <c r="AC298" s="198">
        <v>37103.875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10</v>
      </c>
      <c r="G299" s="202">
        <v>1330176</v>
      </c>
      <c r="H299" s="198">
        <v>37046.213807870372</v>
      </c>
      <c r="I299" t="s">
        <v>3772</v>
      </c>
      <c r="M299" t="s">
        <v>3511</v>
      </c>
      <c r="N299" t="s">
        <v>3756</v>
      </c>
      <c r="O299" t="s">
        <v>3757</v>
      </c>
      <c r="Q299" s="199">
        <v>10</v>
      </c>
      <c r="S299" t="s">
        <v>3758</v>
      </c>
      <c r="T299" t="s">
        <v>3759</v>
      </c>
      <c r="U299" s="201">
        <v>1672</v>
      </c>
      <c r="V299" t="s">
        <v>1562</v>
      </c>
      <c r="W299" t="s">
        <v>3765</v>
      </c>
      <c r="X299" t="s">
        <v>3761</v>
      </c>
      <c r="Y299" t="s">
        <v>3762</v>
      </c>
      <c r="Z299" t="s">
        <v>3763</v>
      </c>
      <c r="AA299">
        <v>2165910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6</v>
      </c>
      <c r="G300" s="202">
        <v>1330178</v>
      </c>
      <c r="H300" s="198">
        <v>37046.214363425926</v>
      </c>
      <c r="I300" t="s">
        <v>3808</v>
      </c>
      <c r="M300" t="s">
        <v>3511</v>
      </c>
      <c r="N300" t="s">
        <v>3782</v>
      </c>
      <c r="O300" t="s">
        <v>3783</v>
      </c>
      <c r="Q300" s="199">
        <v>6</v>
      </c>
      <c r="S300" t="s">
        <v>3784</v>
      </c>
      <c r="T300" t="s">
        <v>3759</v>
      </c>
      <c r="U300" s="201">
        <v>6985</v>
      </c>
      <c r="V300" t="s">
        <v>2446</v>
      </c>
      <c r="W300" t="s">
        <v>3785</v>
      </c>
      <c r="X300" t="s">
        <v>3761</v>
      </c>
      <c r="Y300" t="s">
        <v>3762</v>
      </c>
      <c r="Z300" t="s">
        <v>3763</v>
      </c>
      <c r="AA300">
        <v>2165912</v>
      </c>
    </row>
    <row r="301" spans="1:29" x14ac:dyDescent="0.2">
      <c r="A301" s="44" t="str">
        <f t="shared" si="21"/>
        <v xml:space="preserve"> Oil Products Financial</v>
      </c>
      <c r="B301" s="44" t="str">
        <f t="shared" si="22"/>
        <v/>
      </c>
      <c r="C301" s="44" t="str">
        <f t="shared" si="23"/>
        <v>Oil Products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30</v>
      </c>
      <c r="F301" s="213">
        <f t="shared" si="25"/>
        <v>150000</v>
      </c>
      <c r="G301" s="202">
        <v>1330179</v>
      </c>
      <c r="H301" s="198">
        <v>37046.214675925927</v>
      </c>
      <c r="I301" t="s">
        <v>2339</v>
      </c>
      <c r="M301" t="s">
        <v>3509</v>
      </c>
      <c r="N301" t="s">
        <v>2340</v>
      </c>
      <c r="O301" t="s">
        <v>2341</v>
      </c>
      <c r="P301" s="199">
        <v>5000</v>
      </c>
      <c r="S301" t="s">
        <v>3513</v>
      </c>
      <c r="T301" t="s">
        <v>3759</v>
      </c>
      <c r="U301" s="201">
        <v>238.25</v>
      </c>
      <c r="V301" t="s">
        <v>2342</v>
      </c>
      <c r="W301" t="s">
        <v>2343</v>
      </c>
      <c r="X301" t="s">
        <v>2344</v>
      </c>
      <c r="Y301" t="s">
        <v>2729</v>
      </c>
      <c r="Z301" t="s">
        <v>2212</v>
      </c>
      <c r="AA301">
        <v>112537</v>
      </c>
      <c r="AB301" s="198">
        <v>37043</v>
      </c>
      <c r="AC301" s="198">
        <v>37072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20</v>
      </c>
      <c r="G302" s="202">
        <v>1330181</v>
      </c>
      <c r="H302" s="198">
        <v>37046.217152777775</v>
      </c>
      <c r="I302" t="s">
        <v>3808</v>
      </c>
      <c r="M302" t="s">
        <v>3511</v>
      </c>
      <c r="N302" t="s">
        <v>3818</v>
      </c>
      <c r="O302" t="s">
        <v>3819</v>
      </c>
      <c r="Q302" s="199">
        <v>20</v>
      </c>
      <c r="S302" t="s">
        <v>3758</v>
      </c>
      <c r="T302" t="s">
        <v>3759</v>
      </c>
      <c r="U302" s="201">
        <v>936</v>
      </c>
      <c r="V302" t="s">
        <v>2446</v>
      </c>
      <c r="W302" t="s">
        <v>3785</v>
      </c>
      <c r="X302" t="s">
        <v>3761</v>
      </c>
      <c r="Y302" t="s">
        <v>3762</v>
      </c>
      <c r="Z302" t="s">
        <v>3763</v>
      </c>
      <c r="AA302">
        <v>2165914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20</v>
      </c>
      <c r="G303" s="202">
        <v>1330182</v>
      </c>
      <c r="H303" s="198">
        <v>37046.217442129629</v>
      </c>
      <c r="I303" t="s">
        <v>3821</v>
      </c>
      <c r="M303" t="s">
        <v>3511</v>
      </c>
      <c r="N303" t="s">
        <v>3818</v>
      </c>
      <c r="O303" t="s">
        <v>3819</v>
      </c>
      <c r="P303" s="199">
        <v>20</v>
      </c>
      <c r="S303" t="s">
        <v>3758</v>
      </c>
      <c r="T303" t="s">
        <v>3759</v>
      </c>
      <c r="U303" s="201">
        <v>935.5</v>
      </c>
      <c r="V303" t="s">
        <v>3358</v>
      </c>
      <c r="W303" t="s">
        <v>3785</v>
      </c>
      <c r="X303" t="s">
        <v>3761</v>
      </c>
      <c r="Y303" t="s">
        <v>3762</v>
      </c>
      <c r="Z303" t="s">
        <v>3763</v>
      </c>
      <c r="AA303">
        <v>2165916</v>
      </c>
    </row>
    <row r="304" spans="1:29" x14ac:dyDescent="0.2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90</v>
      </c>
      <c r="F304" s="213">
        <f t="shared" si="25"/>
        <v>2250000</v>
      </c>
      <c r="G304" s="202">
        <v>1330183</v>
      </c>
      <c r="H304" s="198">
        <v>37046.21806712963</v>
      </c>
      <c r="I304" t="s">
        <v>3658</v>
      </c>
      <c r="M304" t="s">
        <v>3505</v>
      </c>
      <c r="N304" t="s">
        <v>3790</v>
      </c>
      <c r="O304" t="s">
        <v>3791</v>
      </c>
      <c r="Q304" s="199">
        <v>25000</v>
      </c>
      <c r="S304" t="s">
        <v>3792</v>
      </c>
      <c r="T304" t="s">
        <v>3793</v>
      </c>
      <c r="U304" s="201">
        <v>26.4</v>
      </c>
      <c r="V304" t="s">
        <v>3185</v>
      </c>
      <c r="W304" t="s">
        <v>3794</v>
      </c>
      <c r="X304" t="s">
        <v>3795</v>
      </c>
      <c r="Y304" t="s">
        <v>3796</v>
      </c>
      <c r="Z304" t="s">
        <v>3764</v>
      </c>
      <c r="AA304">
        <v>106180</v>
      </c>
      <c r="AB304" s="198">
        <v>37257</v>
      </c>
      <c r="AC304" s="198">
        <v>37346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20</v>
      </c>
      <c r="G305" s="202">
        <v>1330185</v>
      </c>
      <c r="H305" s="198">
        <v>37046.221261574072</v>
      </c>
      <c r="I305" t="s">
        <v>3729</v>
      </c>
      <c r="M305" t="s">
        <v>3511</v>
      </c>
      <c r="N305" t="s">
        <v>3768</v>
      </c>
      <c r="O305" t="s">
        <v>3769</v>
      </c>
      <c r="Q305" s="199">
        <v>20</v>
      </c>
      <c r="S305" t="s">
        <v>3758</v>
      </c>
      <c r="T305" t="s">
        <v>3759</v>
      </c>
      <c r="U305" s="201">
        <v>1514</v>
      </c>
      <c r="V305" t="s">
        <v>3771</v>
      </c>
      <c r="W305" t="s">
        <v>3765</v>
      </c>
      <c r="X305" t="s">
        <v>3761</v>
      </c>
      <c r="Y305" t="s">
        <v>3762</v>
      </c>
      <c r="Z305" t="s">
        <v>3763</v>
      </c>
      <c r="AA305">
        <v>2165918</v>
      </c>
    </row>
    <row r="306" spans="1:29" x14ac:dyDescent="0.2">
      <c r="A306" s="44" t="str">
        <f t="shared" si="21"/>
        <v xml:space="preserve"> Oil Products Financial</v>
      </c>
      <c r="B306" s="44" t="str">
        <f t="shared" si="22"/>
        <v/>
      </c>
      <c r="C306" s="44" t="str">
        <f t="shared" si="23"/>
        <v>Oil Products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30</v>
      </c>
      <c r="F306" s="213">
        <f t="shared" si="25"/>
        <v>150000</v>
      </c>
      <c r="G306" s="202">
        <v>1330187</v>
      </c>
      <c r="H306" s="198">
        <v>37046.224259259259</v>
      </c>
      <c r="I306" t="s">
        <v>2339</v>
      </c>
      <c r="M306" t="s">
        <v>3509</v>
      </c>
      <c r="N306" t="s">
        <v>2340</v>
      </c>
      <c r="O306" t="s">
        <v>2341</v>
      </c>
      <c r="Q306" s="199">
        <v>5000</v>
      </c>
      <c r="S306" t="s">
        <v>3513</v>
      </c>
      <c r="T306" t="s">
        <v>3759</v>
      </c>
      <c r="U306" s="201">
        <v>238.25</v>
      </c>
      <c r="V306" t="s">
        <v>2342</v>
      </c>
      <c r="W306" t="s">
        <v>2343</v>
      </c>
      <c r="X306" t="s">
        <v>2344</v>
      </c>
      <c r="Y306" t="s">
        <v>2729</v>
      </c>
      <c r="Z306" t="s">
        <v>2212</v>
      </c>
      <c r="AA306">
        <v>112533</v>
      </c>
      <c r="AB306" s="198">
        <v>37043</v>
      </c>
      <c r="AC306" s="198">
        <v>37072</v>
      </c>
    </row>
    <row r="307" spans="1:29" x14ac:dyDescent="0.2">
      <c r="A307" s="44" t="str">
        <f t="shared" si="21"/>
        <v xml:space="preserve"> LPG Financial</v>
      </c>
      <c r="B307" s="44" t="str">
        <f t="shared" si="22"/>
        <v/>
      </c>
      <c r="C307" s="44" t="str">
        <f t="shared" si="23"/>
        <v>LPG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3</v>
      </c>
      <c r="F307" s="213">
        <f t="shared" si="25"/>
        <v>6000</v>
      </c>
      <c r="G307" s="202">
        <v>1330189</v>
      </c>
      <c r="H307" s="198">
        <v>37046.225706018522</v>
      </c>
      <c r="I307" t="s">
        <v>1563</v>
      </c>
      <c r="M307" t="s">
        <v>3510</v>
      </c>
      <c r="N307" t="s">
        <v>3128</v>
      </c>
      <c r="O307" t="s">
        <v>1564</v>
      </c>
      <c r="P307" s="199">
        <v>2000</v>
      </c>
      <c r="S307" t="s">
        <v>3361</v>
      </c>
      <c r="T307" t="s">
        <v>3759</v>
      </c>
      <c r="U307" s="201">
        <v>272</v>
      </c>
      <c r="V307" t="s">
        <v>1565</v>
      </c>
      <c r="W307" t="s">
        <v>3129</v>
      </c>
      <c r="X307" t="s">
        <v>3130</v>
      </c>
      <c r="Y307" t="s">
        <v>2729</v>
      </c>
      <c r="Z307" t="s">
        <v>2212</v>
      </c>
      <c r="AA307">
        <v>112531</v>
      </c>
      <c r="AB307" s="198">
        <v>37073</v>
      </c>
      <c r="AC307" s="198">
        <v>37164</v>
      </c>
    </row>
    <row r="308" spans="1:29" x14ac:dyDescent="0.2">
      <c r="A308" s="44" t="str">
        <f t="shared" si="21"/>
        <v xml:space="preserve"> LPG Financial</v>
      </c>
      <c r="B308" s="44" t="str">
        <f t="shared" si="22"/>
        <v/>
      </c>
      <c r="C308" s="44" t="str">
        <f t="shared" si="23"/>
        <v>LPG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31</v>
      </c>
      <c r="F308" s="213">
        <f t="shared" si="25"/>
        <v>62000</v>
      </c>
      <c r="G308" s="202">
        <v>1330190</v>
      </c>
      <c r="H308" s="198">
        <v>37046.225798611114</v>
      </c>
      <c r="I308" t="s">
        <v>1563</v>
      </c>
      <c r="M308" t="s">
        <v>3510</v>
      </c>
      <c r="N308" t="s">
        <v>3128</v>
      </c>
      <c r="O308" t="s">
        <v>3962</v>
      </c>
      <c r="P308" s="199">
        <v>2000</v>
      </c>
      <c r="S308" t="s">
        <v>3632</v>
      </c>
      <c r="T308" t="s">
        <v>3759</v>
      </c>
      <c r="U308" s="201">
        <v>271</v>
      </c>
      <c r="V308" t="s">
        <v>1565</v>
      </c>
      <c r="W308" t="s">
        <v>3129</v>
      </c>
      <c r="X308" t="s">
        <v>3130</v>
      </c>
      <c r="Y308" t="s">
        <v>2729</v>
      </c>
      <c r="Z308" t="s">
        <v>2212</v>
      </c>
      <c r="AA308">
        <v>112530</v>
      </c>
      <c r="AB308" s="198">
        <v>37104.875</v>
      </c>
      <c r="AC308" s="198">
        <v>37134.875</v>
      </c>
    </row>
    <row r="309" spans="1:29" x14ac:dyDescent="0.2">
      <c r="A309" s="44" t="str">
        <f t="shared" si="21"/>
        <v>US Natural Gas Financial</v>
      </c>
      <c r="B309" s="44" t="str">
        <f t="shared" si="22"/>
        <v>US</v>
      </c>
      <c r="C309" s="44" t="str">
        <f t="shared" si="23"/>
        <v>Natural Gas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31</v>
      </c>
      <c r="F309" s="213">
        <f t="shared" si="25"/>
        <v>310000</v>
      </c>
      <c r="G309" s="202">
        <v>1330192</v>
      </c>
      <c r="H309" s="198">
        <v>37046.226631944446</v>
      </c>
      <c r="I309" t="s">
        <v>2330</v>
      </c>
      <c r="M309" t="s">
        <v>3505</v>
      </c>
      <c r="N309" t="s">
        <v>2383</v>
      </c>
      <c r="O309" t="s">
        <v>2604</v>
      </c>
      <c r="Q309" s="199">
        <v>10000</v>
      </c>
      <c r="S309" t="s">
        <v>3506</v>
      </c>
      <c r="T309" t="s">
        <v>3759</v>
      </c>
      <c r="U309" s="201">
        <v>4.01</v>
      </c>
      <c r="V309" t="s">
        <v>3250</v>
      </c>
      <c r="W309" t="s">
        <v>2810</v>
      </c>
      <c r="X309" t="s">
        <v>2384</v>
      </c>
      <c r="Y309" t="s">
        <v>3777</v>
      </c>
      <c r="Z309" t="s">
        <v>2952</v>
      </c>
      <c r="AA309" t="s">
        <v>1566</v>
      </c>
      <c r="AB309" s="198">
        <v>37073.875</v>
      </c>
      <c r="AC309" s="198">
        <v>37103.875</v>
      </c>
    </row>
    <row r="310" spans="1:29" x14ac:dyDescent="0.2">
      <c r="A310" s="44" t="str">
        <f t="shared" si="21"/>
        <v>US Crude Financial</v>
      </c>
      <c r="B310" s="44" t="str">
        <f t="shared" si="22"/>
        <v>US</v>
      </c>
      <c r="C310" s="44" t="str">
        <f t="shared" si="23"/>
        <v>Crude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50000</v>
      </c>
      <c r="G310" s="202">
        <v>1330193</v>
      </c>
      <c r="H310" s="198">
        <v>37046.227048611108</v>
      </c>
      <c r="I310" t="s">
        <v>3667</v>
      </c>
      <c r="M310" t="s">
        <v>3619</v>
      </c>
      <c r="N310" t="s">
        <v>1088</v>
      </c>
      <c r="O310" t="s">
        <v>3528</v>
      </c>
      <c r="Q310" s="199">
        <v>50000</v>
      </c>
      <c r="S310" t="s">
        <v>3512</v>
      </c>
      <c r="T310" t="s">
        <v>3759</v>
      </c>
      <c r="U310" s="201">
        <v>28.46</v>
      </c>
      <c r="V310" t="s">
        <v>1080</v>
      </c>
      <c r="W310" t="s">
        <v>1090</v>
      </c>
      <c r="X310" t="s">
        <v>1091</v>
      </c>
      <c r="Y310" t="s">
        <v>2729</v>
      </c>
      <c r="Z310" t="s">
        <v>2952</v>
      </c>
      <c r="AA310">
        <v>112528</v>
      </c>
      <c r="AB310" s="198">
        <v>37073</v>
      </c>
      <c r="AC310" s="198">
        <v>37103</v>
      </c>
    </row>
    <row r="311" spans="1:29" x14ac:dyDescent="0.2">
      <c r="A311" s="44" t="str">
        <f t="shared" si="21"/>
        <v>US Crude Financial</v>
      </c>
      <c r="B311" s="44" t="str">
        <f t="shared" si="22"/>
        <v>US</v>
      </c>
      <c r="C311" s="44" t="str">
        <f t="shared" si="23"/>
        <v>Crude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50000</v>
      </c>
      <c r="G311" s="202">
        <v>1330194</v>
      </c>
      <c r="H311" s="198">
        <v>37046.22892361111</v>
      </c>
      <c r="I311" t="s">
        <v>3729</v>
      </c>
      <c r="M311" t="s">
        <v>3619</v>
      </c>
      <c r="N311" t="s">
        <v>1088</v>
      </c>
      <c r="O311" t="s">
        <v>2442</v>
      </c>
      <c r="Q311" s="199">
        <v>50000</v>
      </c>
      <c r="S311" t="s">
        <v>3512</v>
      </c>
      <c r="T311" t="s">
        <v>3759</v>
      </c>
      <c r="U311" s="201">
        <v>28.48</v>
      </c>
      <c r="V311" t="s">
        <v>1560</v>
      </c>
      <c r="W311" t="s">
        <v>1090</v>
      </c>
      <c r="X311" t="s">
        <v>2283</v>
      </c>
      <c r="Y311" t="s">
        <v>2729</v>
      </c>
      <c r="Z311" t="s">
        <v>2952</v>
      </c>
      <c r="AA311">
        <v>112527</v>
      </c>
      <c r="AB311" s="198">
        <v>37073</v>
      </c>
      <c r="AC311" s="198">
        <v>37103</v>
      </c>
    </row>
    <row r="312" spans="1:29" x14ac:dyDescent="0.2">
      <c r="A312" s="44" t="str">
        <f t="shared" si="21"/>
        <v xml:space="preserve"> Oil Products Financial</v>
      </c>
      <c r="B312" s="44" t="str">
        <f t="shared" si="22"/>
        <v/>
      </c>
      <c r="C312" s="44" t="str">
        <f t="shared" si="23"/>
        <v>Oil Products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30</v>
      </c>
      <c r="F312" s="213">
        <f t="shared" si="25"/>
        <v>150000</v>
      </c>
      <c r="G312" s="202">
        <v>1330195</v>
      </c>
      <c r="H312" s="198">
        <v>37046.229270833333</v>
      </c>
      <c r="I312" t="s">
        <v>2339</v>
      </c>
      <c r="M312" t="s">
        <v>3509</v>
      </c>
      <c r="N312" t="s">
        <v>2340</v>
      </c>
      <c r="O312" t="s">
        <v>2341</v>
      </c>
      <c r="Q312" s="199">
        <v>5000</v>
      </c>
      <c r="S312" t="s">
        <v>3513</v>
      </c>
      <c r="T312" t="s">
        <v>3759</v>
      </c>
      <c r="U312" s="201">
        <v>238.75</v>
      </c>
      <c r="V312" t="s">
        <v>2342</v>
      </c>
      <c r="W312" t="s">
        <v>2343</v>
      </c>
      <c r="X312" t="s">
        <v>2344</v>
      </c>
      <c r="Y312" t="s">
        <v>2729</v>
      </c>
      <c r="Z312" t="s">
        <v>2212</v>
      </c>
      <c r="AA312">
        <v>112526</v>
      </c>
      <c r="AB312" s="198">
        <v>37043</v>
      </c>
      <c r="AC312" s="198">
        <v>37072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9</v>
      </c>
      <c r="G313" s="202">
        <v>1330197</v>
      </c>
      <c r="H313" s="198">
        <v>37046.230243055557</v>
      </c>
      <c r="I313" t="s">
        <v>3755</v>
      </c>
      <c r="M313" t="s">
        <v>3511</v>
      </c>
      <c r="N313" t="s">
        <v>3768</v>
      </c>
      <c r="O313" t="s">
        <v>3769</v>
      </c>
      <c r="Q313" s="199">
        <v>9</v>
      </c>
      <c r="S313" t="s">
        <v>3758</v>
      </c>
      <c r="T313" t="s">
        <v>3759</v>
      </c>
      <c r="U313" s="201">
        <v>1515</v>
      </c>
      <c r="V313" t="s">
        <v>3119</v>
      </c>
      <c r="W313" t="s">
        <v>3765</v>
      </c>
      <c r="X313" t="s">
        <v>3761</v>
      </c>
      <c r="Y313" t="s">
        <v>3762</v>
      </c>
      <c r="Z313" t="s">
        <v>3763</v>
      </c>
      <c r="AA313">
        <v>2165933</v>
      </c>
    </row>
    <row r="314" spans="1:29" x14ac:dyDescent="0.2">
      <c r="A314" s="44" t="str">
        <f t="shared" si="21"/>
        <v>US Crude Financial</v>
      </c>
      <c r="B314" s="44" t="str">
        <f t="shared" si="22"/>
        <v>US</v>
      </c>
      <c r="C314" s="44" t="str">
        <f t="shared" si="23"/>
        <v>Crude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25000</v>
      </c>
      <c r="G314" s="202">
        <v>1330199</v>
      </c>
      <c r="H314" s="198">
        <v>37046.232268518521</v>
      </c>
      <c r="I314" t="s">
        <v>3667</v>
      </c>
      <c r="M314" t="s">
        <v>3619</v>
      </c>
      <c r="N314" t="s">
        <v>1088</v>
      </c>
      <c r="O314" t="s">
        <v>3528</v>
      </c>
      <c r="P314" s="199">
        <v>25000</v>
      </c>
      <c r="S314" t="s">
        <v>3512</v>
      </c>
      <c r="T314" t="s">
        <v>3759</v>
      </c>
      <c r="U314" s="201">
        <v>28.48</v>
      </c>
      <c r="V314" t="s">
        <v>1080</v>
      </c>
      <c r="W314" t="s">
        <v>1090</v>
      </c>
      <c r="X314" t="s">
        <v>1091</v>
      </c>
      <c r="Y314" t="s">
        <v>2729</v>
      </c>
      <c r="Z314" t="s">
        <v>2952</v>
      </c>
      <c r="AA314">
        <v>112524</v>
      </c>
      <c r="AB314" s="198">
        <v>37073</v>
      </c>
      <c r="AC314" s="198">
        <v>37103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2</v>
      </c>
      <c r="G315" s="202">
        <v>1330201</v>
      </c>
      <c r="H315" s="198">
        <v>37046.233182870368</v>
      </c>
      <c r="I315" t="s">
        <v>2222</v>
      </c>
      <c r="M315" t="s">
        <v>3511</v>
      </c>
      <c r="N315" t="s">
        <v>3782</v>
      </c>
      <c r="O315" t="s">
        <v>3783</v>
      </c>
      <c r="P315" s="199">
        <v>2</v>
      </c>
      <c r="S315" t="s">
        <v>3784</v>
      </c>
      <c r="T315" t="s">
        <v>3759</v>
      </c>
      <c r="U315" s="201">
        <v>6970</v>
      </c>
      <c r="V315" t="s">
        <v>2223</v>
      </c>
      <c r="W315" t="s">
        <v>3785</v>
      </c>
      <c r="X315" t="s">
        <v>3761</v>
      </c>
      <c r="Y315" t="s">
        <v>3762</v>
      </c>
      <c r="Z315" t="s">
        <v>3763</v>
      </c>
      <c r="AA315">
        <v>2165935</v>
      </c>
    </row>
    <row r="316" spans="1:29" x14ac:dyDescent="0.2">
      <c r="A316" s="44" t="str">
        <f t="shared" si="21"/>
        <v>US Natural Gas Financial</v>
      </c>
      <c r="B316" s="44" t="str">
        <f t="shared" si="22"/>
        <v>US</v>
      </c>
      <c r="C316" s="44" t="str">
        <f t="shared" si="23"/>
        <v>Natural Gas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31</v>
      </c>
      <c r="F316" s="213">
        <f t="shared" si="25"/>
        <v>310000</v>
      </c>
      <c r="G316" s="202">
        <v>1330203</v>
      </c>
      <c r="H316" s="198">
        <v>37046.234502314815</v>
      </c>
      <c r="I316" t="s">
        <v>2600</v>
      </c>
      <c r="M316" t="s">
        <v>3505</v>
      </c>
      <c r="N316" t="s">
        <v>2383</v>
      </c>
      <c r="O316" t="s">
        <v>2604</v>
      </c>
      <c r="P316" s="199">
        <v>10000</v>
      </c>
      <c r="S316" t="s">
        <v>3506</v>
      </c>
      <c r="T316" t="s">
        <v>3759</v>
      </c>
      <c r="U316" s="201">
        <v>4.0049999999999999</v>
      </c>
      <c r="V316" t="s">
        <v>1501</v>
      </c>
      <c r="W316" t="s">
        <v>2810</v>
      </c>
      <c r="X316" t="s">
        <v>2384</v>
      </c>
      <c r="Y316" t="s">
        <v>3777</v>
      </c>
      <c r="Z316" t="s">
        <v>2952</v>
      </c>
      <c r="AA316" t="s">
        <v>1567</v>
      </c>
      <c r="AB316" s="198">
        <v>37073.875</v>
      </c>
      <c r="AC316" s="198">
        <v>37103.875</v>
      </c>
    </row>
    <row r="317" spans="1:29" x14ac:dyDescent="0.2">
      <c r="A317" s="44" t="str">
        <f t="shared" si="21"/>
        <v>US Natural Gas Financial</v>
      </c>
      <c r="B317" s="44" t="str">
        <f t="shared" si="22"/>
        <v>US</v>
      </c>
      <c r="C317" s="44" t="str">
        <f t="shared" si="23"/>
        <v>Natural Gas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31</v>
      </c>
      <c r="F317" s="213">
        <f t="shared" si="25"/>
        <v>77500</v>
      </c>
      <c r="G317" s="202">
        <v>1330204</v>
      </c>
      <c r="H317" s="198">
        <v>37046.236956018518</v>
      </c>
      <c r="I317" t="s">
        <v>2600</v>
      </c>
      <c r="M317" t="s">
        <v>3505</v>
      </c>
      <c r="N317" t="s">
        <v>2383</v>
      </c>
      <c r="O317" t="s">
        <v>2604</v>
      </c>
      <c r="Q317" s="199">
        <v>2500</v>
      </c>
      <c r="S317" t="s">
        <v>3506</v>
      </c>
      <c r="T317" t="s">
        <v>3759</v>
      </c>
      <c r="U317" s="201">
        <v>4.0149999999999997</v>
      </c>
      <c r="V317" t="s">
        <v>2585</v>
      </c>
      <c r="W317" t="s">
        <v>2810</v>
      </c>
      <c r="X317" t="s">
        <v>2384</v>
      </c>
      <c r="Y317" t="s">
        <v>3777</v>
      </c>
      <c r="Z317" t="s">
        <v>2952</v>
      </c>
      <c r="AA317" t="s">
        <v>1568</v>
      </c>
      <c r="AB317" s="198">
        <v>37073.875</v>
      </c>
      <c r="AC317" s="198">
        <v>37103.875</v>
      </c>
    </row>
    <row r="318" spans="1:29" x14ac:dyDescent="0.2">
      <c r="A318" s="44" t="str">
        <f t="shared" si="21"/>
        <v>US Crude Financial</v>
      </c>
      <c r="B318" s="44" t="str">
        <f t="shared" si="22"/>
        <v>US</v>
      </c>
      <c r="C318" s="44" t="str">
        <f t="shared" si="23"/>
        <v>Crude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50000</v>
      </c>
      <c r="G318" s="202">
        <v>1330205</v>
      </c>
      <c r="H318" s="198">
        <v>37046.237002314818</v>
      </c>
      <c r="I318" t="s">
        <v>3667</v>
      </c>
      <c r="M318" t="s">
        <v>3619</v>
      </c>
      <c r="N318" t="s">
        <v>1088</v>
      </c>
      <c r="O318" t="s">
        <v>3528</v>
      </c>
      <c r="P318" s="199">
        <v>50000</v>
      </c>
      <c r="S318" t="s">
        <v>3512</v>
      </c>
      <c r="T318" t="s">
        <v>3759</v>
      </c>
      <c r="U318" s="201">
        <v>28.44</v>
      </c>
      <c r="V318" t="s">
        <v>1080</v>
      </c>
      <c r="W318" t="s">
        <v>1090</v>
      </c>
      <c r="X318" t="s">
        <v>1091</v>
      </c>
      <c r="Y318" t="s">
        <v>2729</v>
      </c>
      <c r="Z318" t="s">
        <v>2952</v>
      </c>
      <c r="AA318">
        <v>112521</v>
      </c>
      <c r="AB318" s="198">
        <v>37073</v>
      </c>
      <c r="AC318" s="198">
        <v>37103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30000</v>
      </c>
      <c r="G319" s="202">
        <v>1330206</v>
      </c>
      <c r="H319" s="198">
        <v>37046.24417824074</v>
      </c>
      <c r="I319" t="s">
        <v>1553</v>
      </c>
      <c r="M319" t="s">
        <v>3505</v>
      </c>
      <c r="N319" t="s">
        <v>3790</v>
      </c>
      <c r="O319" t="s">
        <v>3431</v>
      </c>
      <c r="Q319" s="199">
        <v>30000</v>
      </c>
      <c r="S319" t="s">
        <v>3792</v>
      </c>
      <c r="T319" t="s">
        <v>3793</v>
      </c>
      <c r="U319" s="201">
        <v>20.75</v>
      </c>
      <c r="V319" t="s">
        <v>1554</v>
      </c>
      <c r="W319" t="s">
        <v>3802</v>
      </c>
      <c r="X319" t="s">
        <v>3795</v>
      </c>
      <c r="Y319" t="s">
        <v>3796</v>
      </c>
      <c r="Z319" t="s">
        <v>3764</v>
      </c>
      <c r="AA319">
        <v>106181</v>
      </c>
      <c r="AB319" s="198">
        <v>37046.875</v>
      </c>
      <c r="AC319" s="198">
        <v>37046.875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11</v>
      </c>
      <c r="G320" s="202">
        <v>1330207</v>
      </c>
      <c r="H320" s="198">
        <v>37046.244432870371</v>
      </c>
      <c r="I320" t="s">
        <v>3729</v>
      </c>
      <c r="M320" t="s">
        <v>3511</v>
      </c>
      <c r="N320" t="s">
        <v>3768</v>
      </c>
      <c r="O320" t="s">
        <v>3769</v>
      </c>
      <c r="Q320" s="199">
        <v>11</v>
      </c>
      <c r="S320" t="s">
        <v>3758</v>
      </c>
      <c r="T320" t="s">
        <v>3759</v>
      </c>
      <c r="U320" s="201">
        <v>1515</v>
      </c>
      <c r="V320" t="s">
        <v>3771</v>
      </c>
      <c r="W320" t="s">
        <v>3765</v>
      </c>
      <c r="X320" t="s">
        <v>3761</v>
      </c>
      <c r="Y320" t="s">
        <v>3762</v>
      </c>
      <c r="Z320" t="s">
        <v>3763</v>
      </c>
      <c r="AA320">
        <v>2165940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20</v>
      </c>
      <c r="G321" s="202">
        <v>1330208</v>
      </c>
      <c r="H321" s="198">
        <v>37046.247881944444</v>
      </c>
      <c r="I321" t="s">
        <v>3287</v>
      </c>
      <c r="M321" t="s">
        <v>3511</v>
      </c>
      <c r="N321" t="s">
        <v>3768</v>
      </c>
      <c r="O321" t="s">
        <v>3769</v>
      </c>
      <c r="P321" s="199">
        <v>20</v>
      </c>
      <c r="S321" t="s">
        <v>3758</v>
      </c>
      <c r="T321" t="s">
        <v>3759</v>
      </c>
      <c r="U321" s="201">
        <v>1514</v>
      </c>
      <c r="V321" t="s">
        <v>3877</v>
      </c>
      <c r="W321" t="s">
        <v>3765</v>
      </c>
      <c r="X321" t="s">
        <v>3761</v>
      </c>
      <c r="Y321" t="s">
        <v>3762</v>
      </c>
      <c r="Z321" t="s">
        <v>3763</v>
      </c>
      <c r="AA321">
        <v>2165949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1330209</v>
      </c>
      <c r="H322" s="198">
        <v>37046.2499537037</v>
      </c>
      <c r="I322" t="s">
        <v>3772</v>
      </c>
      <c r="M322" t="s">
        <v>3511</v>
      </c>
      <c r="N322" t="s">
        <v>3768</v>
      </c>
      <c r="O322" t="s">
        <v>3769</v>
      </c>
      <c r="P322" s="199">
        <v>20</v>
      </c>
      <c r="S322" t="s">
        <v>3758</v>
      </c>
      <c r="T322" t="s">
        <v>3759</v>
      </c>
      <c r="U322" s="201">
        <v>1513</v>
      </c>
      <c r="V322" t="s">
        <v>1569</v>
      </c>
      <c r="W322" t="s">
        <v>3765</v>
      </c>
      <c r="X322" t="s">
        <v>3761</v>
      </c>
      <c r="Y322" t="s">
        <v>3762</v>
      </c>
      <c r="Z322" t="s">
        <v>3763</v>
      </c>
      <c r="AA322">
        <v>2165956</v>
      </c>
    </row>
    <row r="323" spans="1:29" x14ac:dyDescent="0.2">
      <c r="A323" s="44" t="str">
        <f t="shared" si="21"/>
        <v>US Natural Gas Financial</v>
      </c>
      <c r="B323" s="44" t="str">
        <f t="shared" si="22"/>
        <v>US</v>
      </c>
      <c r="C323" s="44" t="str">
        <f t="shared" si="23"/>
        <v>Natural Gas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31</v>
      </c>
      <c r="F323" s="213">
        <f t="shared" si="25"/>
        <v>77500</v>
      </c>
      <c r="G323" s="202">
        <v>1330210</v>
      </c>
      <c r="H323" s="198">
        <v>37046.251620370371</v>
      </c>
      <c r="I323" t="s">
        <v>3669</v>
      </c>
      <c r="M323" t="s">
        <v>3505</v>
      </c>
      <c r="N323" t="s">
        <v>2383</v>
      </c>
      <c r="O323" t="s">
        <v>2604</v>
      </c>
      <c r="P323" s="199">
        <v>2500</v>
      </c>
      <c r="S323" t="s">
        <v>3506</v>
      </c>
      <c r="T323" t="s">
        <v>3759</v>
      </c>
      <c r="U323" s="201">
        <v>4.0049999999999999</v>
      </c>
      <c r="V323" t="s">
        <v>2611</v>
      </c>
      <c r="W323" t="s">
        <v>2810</v>
      </c>
      <c r="X323" t="s">
        <v>2384</v>
      </c>
      <c r="Y323" t="s">
        <v>3777</v>
      </c>
      <c r="Z323" t="s">
        <v>2952</v>
      </c>
      <c r="AA323" t="s">
        <v>1570</v>
      </c>
      <c r="AB323" s="198">
        <v>37073.875</v>
      </c>
      <c r="AC323" s="198">
        <v>37103.875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50</v>
      </c>
      <c r="G324" s="202">
        <v>1330212</v>
      </c>
      <c r="H324" s="198">
        <v>37046.25271990741</v>
      </c>
      <c r="I324" t="s">
        <v>3772</v>
      </c>
      <c r="M324" t="s">
        <v>3511</v>
      </c>
      <c r="N324" t="s">
        <v>3756</v>
      </c>
      <c r="O324" t="s">
        <v>3714</v>
      </c>
      <c r="P324" s="199">
        <v>50</v>
      </c>
      <c r="S324" t="s">
        <v>3758</v>
      </c>
      <c r="T324" t="s">
        <v>3759</v>
      </c>
      <c r="U324" s="201">
        <v>1669.5</v>
      </c>
      <c r="V324" t="s">
        <v>3717</v>
      </c>
      <c r="W324" t="s">
        <v>3807</v>
      </c>
      <c r="X324" t="s">
        <v>3761</v>
      </c>
      <c r="Y324" t="s">
        <v>3762</v>
      </c>
      <c r="Z324" t="s">
        <v>3763</v>
      </c>
      <c r="AA324">
        <v>2165962</v>
      </c>
      <c r="AB324" s="198">
        <v>37090.647222222222</v>
      </c>
      <c r="AC324" s="198">
        <v>37090.647222222222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50</v>
      </c>
      <c r="G325" s="202">
        <v>1330213</v>
      </c>
      <c r="H325" s="198">
        <v>37046.25271990741</v>
      </c>
      <c r="I325" t="s">
        <v>3772</v>
      </c>
      <c r="M325" t="s">
        <v>3511</v>
      </c>
      <c r="N325" t="s">
        <v>3756</v>
      </c>
      <c r="O325" t="s">
        <v>3757</v>
      </c>
      <c r="Q325" s="199">
        <v>50</v>
      </c>
      <c r="S325" t="s">
        <v>3758</v>
      </c>
      <c r="T325" t="s">
        <v>3759</v>
      </c>
      <c r="U325" s="201">
        <v>1671.5</v>
      </c>
      <c r="V325" t="s">
        <v>3717</v>
      </c>
      <c r="W325" t="s">
        <v>3807</v>
      </c>
      <c r="X325" t="s">
        <v>3761</v>
      </c>
      <c r="Y325" t="s">
        <v>3762</v>
      </c>
      <c r="Z325" t="s">
        <v>3763</v>
      </c>
      <c r="AA325">
        <v>2165964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20</v>
      </c>
      <c r="G326" s="202">
        <v>1330215</v>
      </c>
      <c r="H326" s="198">
        <v>37046.253206018519</v>
      </c>
      <c r="I326" t="s">
        <v>3813</v>
      </c>
      <c r="M326" t="s">
        <v>3511</v>
      </c>
      <c r="N326" t="s">
        <v>3756</v>
      </c>
      <c r="O326" t="s">
        <v>3757</v>
      </c>
      <c r="P326" s="199">
        <v>20</v>
      </c>
      <c r="S326" t="s">
        <v>3758</v>
      </c>
      <c r="T326" t="s">
        <v>3759</v>
      </c>
      <c r="U326" s="201">
        <v>1670</v>
      </c>
      <c r="V326" t="s">
        <v>3815</v>
      </c>
      <c r="W326" t="s">
        <v>3765</v>
      </c>
      <c r="X326" t="s">
        <v>3761</v>
      </c>
      <c r="Y326" t="s">
        <v>3762</v>
      </c>
      <c r="Z326" t="s">
        <v>3763</v>
      </c>
      <c r="AA326">
        <v>2165968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8</v>
      </c>
      <c r="G327" s="202">
        <v>1330216</v>
      </c>
      <c r="H327" s="198">
        <v>37046.253437500003</v>
      </c>
      <c r="I327" t="s">
        <v>3820</v>
      </c>
      <c r="M327" t="s">
        <v>3511</v>
      </c>
      <c r="N327" t="s">
        <v>3782</v>
      </c>
      <c r="O327" t="s">
        <v>3783</v>
      </c>
      <c r="P327" s="199">
        <v>8</v>
      </c>
      <c r="S327" t="s">
        <v>3784</v>
      </c>
      <c r="T327" t="s">
        <v>3759</v>
      </c>
      <c r="U327" s="201">
        <v>6975</v>
      </c>
      <c r="V327" t="s">
        <v>2346</v>
      </c>
      <c r="W327" t="s">
        <v>3785</v>
      </c>
      <c r="X327" t="s">
        <v>3761</v>
      </c>
      <c r="Y327" t="s">
        <v>3762</v>
      </c>
      <c r="Z327" t="s">
        <v>3763</v>
      </c>
      <c r="AA327">
        <v>2165970</v>
      </c>
    </row>
    <row r="328" spans="1:29" x14ac:dyDescent="0.2">
      <c r="A328" s="44" t="str">
        <f t="shared" si="21"/>
        <v>US Power Financial</v>
      </c>
      <c r="B328" s="44" t="str">
        <f t="shared" si="22"/>
        <v>US</v>
      </c>
      <c r="C328" s="44" t="str">
        <f t="shared" si="23"/>
        <v>Power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</v>
      </c>
      <c r="G328" s="202">
        <v>1330217</v>
      </c>
      <c r="H328" s="198">
        <v>37046.253796296296</v>
      </c>
      <c r="I328" t="s">
        <v>2389</v>
      </c>
      <c r="M328" t="s">
        <v>2717</v>
      </c>
      <c r="N328" t="s">
        <v>1094</v>
      </c>
      <c r="O328" t="s">
        <v>1571</v>
      </c>
      <c r="P328" s="199">
        <v>50</v>
      </c>
      <c r="S328" t="s">
        <v>3504</v>
      </c>
      <c r="T328" t="s">
        <v>3759</v>
      </c>
      <c r="U328" s="201">
        <v>22.5</v>
      </c>
      <c r="V328" t="s">
        <v>3325</v>
      </c>
      <c r="W328" t="s">
        <v>1095</v>
      </c>
      <c r="X328" t="s">
        <v>1096</v>
      </c>
      <c r="Y328" t="s">
        <v>1097</v>
      </c>
      <c r="Z328" t="s">
        <v>2952</v>
      </c>
      <c r="AA328">
        <v>630459.1</v>
      </c>
      <c r="AB328" s="198">
        <v>37046.875</v>
      </c>
      <c r="AC328" s="198">
        <v>37046.875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25</v>
      </c>
      <c r="G329" s="202">
        <v>1330220</v>
      </c>
      <c r="H329" s="198">
        <v>37046.253958333335</v>
      </c>
      <c r="I329" t="s">
        <v>3772</v>
      </c>
      <c r="M329" t="s">
        <v>3511</v>
      </c>
      <c r="N329" t="s">
        <v>3768</v>
      </c>
      <c r="O329" t="s">
        <v>2448</v>
      </c>
      <c r="Q329" s="199">
        <v>25</v>
      </c>
      <c r="S329" t="s">
        <v>3758</v>
      </c>
      <c r="T329" t="s">
        <v>3759</v>
      </c>
      <c r="U329" s="201">
        <v>1496</v>
      </c>
      <c r="V329" t="s">
        <v>1572</v>
      </c>
      <c r="W329" t="s">
        <v>3807</v>
      </c>
      <c r="X329" t="s">
        <v>3761</v>
      </c>
      <c r="Y329" t="s">
        <v>3762</v>
      </c>
      <c r="Z329" t="s">
        <v>3763</v>
      </c>
      <c r="AA329">
        <v>2165974</v>
      </c>
      <c r="AB329" s="198">
        <v>37062</v>
      </c>
      <c r="AC329" s="198">
        <v>37062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25</v>
      </c>
      <c r="G330" s="202">
        <v>1330219</v>
      </c>
      <c r="H330" s="198">
        <v>37046.253958333335</v>
      </c>
      <c r="I330" t="s">
        <v>3772</v>
      </c>
      <c r="M330" t="s">
        <v>3511</v>
      </c>
      <c r="N330" t="s">
        <v>3768</v>
      </c>
      <c r="O330" t="s">
        <v>1573</v>
      </c>
      <c r="P330" s="199">
        <v>25</v>
      </c>
      <c r="S330" t="s">
        <v>3758</v>
      </c>
      <c r="T330" t="s">
        <v>3759</v>
      </c>
      <c r="U330" s="201">
        <v>1498</v>
      </c>
      <c r="V330" t="s">
        <v>1572</v>
      </c>
      <c r="W330" t="s">
        <v>3807</v>
      </c>
      <c r="X330" t="s">
        <v>3761</v>
      </c>
      <c r="Y330" t="s">
        <v>3762</v>
      </c>
      <c r="Z330" t="s">
        <v>3763</v>
      </c>
      <c r="AA330">
        <v>2165972</v>
      </c>
      <c r="AB330" s="198">
        <v>37048.875</v>
      </c>
      <c r="AC330" s="198">
        <v>37048.875</v>
      </c>
    </row>
    <row r="331" spans="1:29" x14ac:dyDescent="0.2">
      <c r="A331" s="44" t="str">
        <f t="shared" ref="A331:A394" si="26">B331&amp;" "&amp;C331&amp;" "&amp;D331</f>
        <v>US Power Financial</v>
      </c>
      <c r="B331" s="44" t="str">
        <f t="shared" ref="B331:B394" si="27">IF((LEFT(N331,2)="US"),"US","")</f>
        <v>US</v>
      </c>
      <c r="C331" s="44" t="str">
        <f t="shared" ref="C331:C394" si="28">M331</f>
        <v>Power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50</v>
      </c>
      <c r="G331" s="202">
        <v>1330221</v>
      </c>
      <c r="H331" s="198">
        <v>37046.254143518519</v>
      </c>
      <c r="I331" t="s">
        <v>2345</v>
      </c>
      <c r="M331" t="s">
        <v>2717</v>
      </c>
      <c r="N331" t="s">
        <v>1094</v>
      </c>
      <c r="O331" t="s">
        <v>1571</v>
      </c>
      <c r="Q331" s="199">
        <v>50</v>
      </c>
      <c r="S331" t="s">
        <v>3504</v>
      </c>
      <c r="T331" t="s">
        <v>3759</v>
      </c>
      <c r="U331" s="201">
        <v>23</v>
      </c>
      <c r="V331" t="s">
        <v>1574</v>
      </c>
      <c r="W331" t="s">
        <v>1095</v>
      </c>
      <c r="X331" t="s">
        <v>1096</v>
      </c>
      <c r="Y331" t="s">
        <v>1097</v>
      </c>
      <c r="Z331" t="s">
        <v>2952</v>
      </c>
      <c r="AA331">
        <v>630460.1</v>
      </c>
      <c r="AB331" s="198">
        <v>37046.875</v>
      </c>
      <c r="AC331" s="198">
        <v>37046.875</v>
      </c>
    </row>
    <row r="332" spans="1:29" x14ac:dyDescent="0.2">
      <c r="A332" s="44" t="str">
        <f t="shared" si="26"/>
        <v>US Crude Financial</v>
      </c>
      <c r="B332" s="44" t="str">
        <f t="shared" si="27"/>
        <v>US</v>
      </c>
      <c r="C332" s="44" t="str">
        <f t="shared" si="28"/>
        <v>Crude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50000</v>
      </c>
      <c r="G332" s="202">
        <v>1330222</v>
      </c>
      <c r="H332" s="198">
        <v>37046.254317129627</v>
      </c>
      <c r="I332" t="s">
        <v>3729</v>
      </c>
      <c r="M332" t="s">
        <v>3619</v>
      </c>
      <c r="N332" t="s">
        <v>1088</v>
      </c>
      <c r="O332" t="s">
        <v>2442</v>
      </c>
      <c r="Q332" s="199">
        <v>50000</v>
      </c>
      <c r="S332" t="s">
        <v>3512</v>
      </c>
      <c r="T332" t="s">
        <v>3759</v>
      </c>
      <c r="U332" s="201">
        <v>28.46</v>
      </c>
      <c r="V332" t="s">
        <v>1560</v>
      </c>
      <c r="W332" t="s">
        <v>1090</v>
      </c>
      <c r="X332" t="s">
        <v>2283</v>
      </c>
      <c r="Y332" t="s">
        <v>2729</v>
      </c>
      <c r="Z332" t="s">
        <v>2952</v>
      </c>
      <c r="AA332">
        <v>112520</v>
      </c>
      <c r="AB332" s="198">
        <v>37073</v>
      </c>
      <c r="AC332" s="198">
        <v>37103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30</v>
      </c>
      <c r="G333" s="202">
        <v>1330225</v>
      </c>
      <c r="H333" s="198">
        <v>37046.254513888889</v>
      </c>
      <c r="I333" t="s">
        <v>3729</v>
      </c>
      <c r="M333" t="s">
        <v>3511</v>
      </c>
      <c r="N333" t="s">
        <v>3768</v>
      </c>
      <c r="O333" t="s">
        <v>3769</v>
      </c>
      <c r="Q333" s="199">
        <v>30</v>
      </c>
      <c r="S333" t="s">
        <v>3758</v>
      </c>
      <c r="T333" t="s">
        <v>3759</v>
      </c>
      <c r="U333" s="201">
        <v>1514</v>
      </c>
      <c r="V333" t="s">
        <v>3771</v>
      </c>
      <c r="W333" t="s">
        <v>3807</v>
      </c>
      <c r="X333" t="s">
        <v>3761</v>
      </c>
      <c r="Y333" t="s">
        <v>3762</v>
      </c>
      <c r="Z333" t="s">
        <v>3763</v>
      </c>
      <c r="AA333">
        <v>2165978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30</v>
      </c>
      <c r="G334" s="202">
        <v>1330224</v>
      </c>
      <c r="H334" s="198">
        <v>37046.254513888889</v>
      </c>
      <c r="I334" t="s">
        <v>3729</v>
      </c>
      <c r="M334" t="s">
        <v>3511</v>
      </c>
      <c r="N334" t="s">
        <v>3768</v>
      </c>
      <c r="O334" t="s">
        <v>1573</v>
      </c>
      <c r="P334" s="199">
        <v>30</v>
      </c>
      <c r="S334" t="s">
        <v>3758</v>
      </c>
      <c r="T334" t="s">
        <v>3759</v>
      </c>
      <c r="U334" s="201">
        <v>1498</v>
      </c>
      <c r="V334" t="s">
        <v>3771</v>
      </c>
      <c r="W334" t="s">
        <v>3807</v>
      </c>
      <c r="X334" t="s">
        <v>3761</v>
      </c>
      <c r="Y334" t="s">
        <v>3762</v>
      </c>
      <c r="Z334" t="s">
        <v>3763</v>
      </c>
      <c r="AA334">
        <v>2165976</v>
      </c>
      <c r="AB334" s="198">
        <v>37048.875</v>
      </c>
      <c r="AC334" s="198">
        <v>37048.875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</v>
      </c>
      <c r="G335" s="202">
        <v>1330226</v>
      </c>
      <c r="H335" s="198">
        <v>37046.255185185182</v>
      </c>
      <c r="I335" t="s">
        <v>3813</v>
      </c>
      <c r="M335" t="s">
        <v>3511</v>
      </c>
      <c r="N335" t="s">
        <v>3756</v>
      </c>
      <c r="O335" t="s">
        <v>3757</v>
      </c>
      <c r="Q335" s="199">
        <v>2</v>
      </c>
      <c r="S335" t="s">
        <v>3758</v>
      </c>
      <c r="T335" t="s">
        <v>3759</v>
      </c>
      <c r="U335" s="201">
        <v>1671</v>
      </c>
      <c r="V335" t="s">
        <v>3815</v>
      </c>
      <c r="W335" t="s">
        <v>3765</v>
      </c>
      <c r="X335" t="s">
        <v>3761</v>
      </c>
      <c r="Y335" t="s">
        <v>3762</v>
      </c>
      <c r="Z335" t="s">
        <v>3763</v>
      </c>
      <c r="AA335">
        <v>2165980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1330227</v>
      </c>
      <c r="H336" s="198">
        <v>37046.255254629628</v>
      </c>
      <c r="I336" t="s">
        <v>3813</v>
      </c>
      <c r="M336" t="s">
        <v>3511</v>
      </c>
      <c r="N336" t="s">
        <v>3756</v>
      </c>
      <c r="O336" t="s">
        <v>3757</v>
      </c>
      <c r="P336" s="199">
        <v>20</v>
      </c>
      <c r="S336" t="s">
        <v>3758</v>
      </c>
      <c r="T336" t="s">
        <v>3759</v>
      </c>
      <c r="U336" s="201">
        <v>1670</v>
      </c>
      <c r="V336" t="s">
        <v>3815</v>
      </c>
      <c r="W336" t="s">
        <v>3765</v>
      </c>
      <c r="X336" t="s">
        <v>3761</v>
      </c>
      <c r="Y336" t="s">
        <v>3762</v>
      </c>
      <c r="Z336" t="s">
        <v>3763</v>
      </c>
      <c r="AA336">
        <v>2165982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4</v>
      </c>
      <c r="G337" s="202">
        <v>1330228</v>
      </c>
      <c r="H337" s="198">
        <v>37046.25545138889</v>
      </c>
      <c r="I337" t="s">
        <v>3779</v>
      </c>
      <c r="M337" t="s">
        <v>3511</v>
      </c>
      <c r="N337" t="s">
        <v>3756</v>
      </c>
      <c r="O337" t="s">
        <v>3757</v>
      </c>
      <c r="P337" s="199">
        <v>4</v>
      </c>
      <c r="S337" t="s">
        <v>3758</v>
      </c>
      <c r="T337" t="s">
        <v>3759</v>
      </c>
      <c r="U337" s="201">
        <v>1669</v>
      </c>
      <c r="V337" t="s">
        <v>3817</v>
      </c>
      <c r="W337" t="s">
        <v>3765</v>
      </c>
      <c r="X337" t="s">
        <v>3761</v>
      </c>
      <c r="Y337" t="s">
        <v>3762</v>
      </c>
      <c r="Z337" t="s">
        <v>3763</v>
      </c>
      <c r="AA337">
        <v>2165984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1330229</v>
      </c>
      <c r="H338" s="198">
        <v>37046.255497685182</v>
      </c>
      <c r="I338" t="s">
        <v>3788</v>
      </c>
      <c r="M338" t="s">
        <v>3511</v>
      </c>
      <c r="N338" t="s">
        <v>3799</v>
      </c>
      <c r="O338" t="s">
        <v>3800</v>
      </c>
      <c r="Q338" s="199">
        <v>10</v>
      </c>
      <c r="S338" t="s">
        <v>3801</v>
      </c>
      <c r="T338" t="s">
        <v>3759</v>
      </c>
      <c r="U338" s="201">
        <v>4925</v>
      </c>
      <c r="V338" t="s">
        <v>1528</v>
      </c>
      <c r="W338" t="s">
        <v>3776</v>
      </c>
      <c r="X338" t="s">
        <v>3761</v>
      </c>
      <c r="Y338" t="s">
        <v>3762</v>
      </c>
      <c r="Z338" t="s">
        <v>3763</v>
      </c>
      <c r="AA338">
        <v>2165986</v>
      </c>
    </row>
    <row r="339" spans="1:29" x14ac:dyDescent="0.2">
      <c r="A339" s="44" t="str">
        <f t="shared" si="26"/>
        <v>US Natural Gas Financial</v>
      </c>
      <c r="B339" s="44" t="str">
        <f t="shared" si="27"/>
        <v>US</v>
      </c>
      <c r="C339" s="44" t="str">
        <f t="shared" si="28"/>
        <v>Natural Gas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31</v>
      </c>
      <c r="F339" s="213">
        <f t="shared" si="30"/>
        <v>310000</v>
      </c>
      <c r="G339" s="202">
        <v>1330230</v>
      </c>
      <c r="H339" s="198">
        <v>37046.257708333331</v>
      </c>
      <c r="I339" t="s">
        <v>3652</v>
      </c>
      <c r="M339" t="s">
        <v>3505</v>
      </c>
      <c r="N339" t="s">
        <v>2383</v>
      </c>
      <c r="O339" t="s">
        <v>2604</v>
      </c>
      <c r="Q339" s="199">
        <v>10000</v>
      </c>
      <c r="S339" t="s">
        <v>3506</v>
      </c>
      <c r="T339" t="s">
        <v>3759</v>
      </c>
      <c r="U339" s="201">
        <v>4.0149999999999997</v>
      </c>
      <c r="V339" t="s">
        <v>1575</v>
      </c>
      <c r="W339" t="s">
        <v>2810</v>
      </c>
      <c r="X339" t="s">
        <v>2384</v>
      </c>
      <c r="Y339" t="s">
        <v>3777</v>
      </c>
      <c r="Z339" t="s">
        <v>2952</v>
      </c>
      <c r="AA339" t="s">
        <v>1576</v>
      </c>
      <c r="AB339" s="198">
        <v>37073.875</v>
      </c>
      <c r="AC339" s="198">
        <v>37103.875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1330232</v>
      </c>
      <c r="H340" s="198">
        <v>37046.258564814816</v>
      </c>
      <c r="I340" t="s">
        <v>3813</v>
      </c>
      <c r="M340" t="s">
        <v>3511</v>
      </c>
      <c r="N340" t="s">
        <v>3818</v>
      </c>
      <c r="O340" t="s">
        <v>3819</v>
      </c>
      <c r="P340" s="199">
        <v>20</v>
      </c>
      <c r="S340" t="s">
        <v>3758</v>
      </c>
      <c r="T340" t="s">
        <v>3759</v>
      </c>
      <c r="U340" s="201">
        <v>935</v>
      </c>
      <c r="V340" t="s">
        <v>3245</v>
      </c>
      <c r="W340" t="s">
        <v>3785</v>
      </c>
      <c r="X340" t="s">
        <v>3761</v>
      </c>
      <c r="Y340" t="s">
        <v>3762</v>
      </c>
      <c r="Z340" t="s">
        <v>3763</v>
      </c>
      <c r="AA340">
        <v>2165988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1330233</v>
      </c>
      <c r="H341" s="198">
        <v>37046.259664351855</v>
      </c>
      <c r="I341" t="s">
        <v>3820</v>
      </c>
      <c r="M341" t="s">
        <v>3511</v>
      </c>
      <c r="N341" t="s">
        <v>3818</v>
      </c>
      <c r="O341" t="s">
        <v>3819</v>
      </c>
      <c r="P341" s="199">
        <v>20</v>
      </c>
      <c r="S341" t="s">
        <v>3758</v>
      </c>
      <c r="T341" t="s">
        <v>3759</v>
      </c>
      <c r="U341" s="201">
        <v>934</v>
      </c>
      <c r="V341" t="s">
        <v>2346</v>
      </c>
      <c r="W341" t="s">
        <v>3785</v>
      </c>
      <c r="X341" t="s">
        <v>3761</v>
      </c>
      <c r="Y341" t="s">
        <v>3762</v>
      </c>
      <c r="Z341" t="s">
        <v>3763</v>
      </c>
      <c r="AA341">
        <v>2165990</v>
      </c>
    </row>
    <row r="342" spans="1:29" x14ac:dyDescent="0.2">
      <c r="A342" s="44" t="str">
        <f t="shared" si="26"/>
        <v>US Power Financial</v>
      </c>
      <c r="B342" s="44" t="str">
        <f t="shared" si="27"/>
        <v>US</v>
      </c>
      <c r="C342" s="44" t="str">
        <f t="shared" si="28"/>
        <v>Power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50</v>
      </c>
      <c r="G342" s="202">
        <v>1330234</v>
      </c>
      <c r="H342" s="198">
        <v>37046.26221064815</v>
      </c>
      <c r="I342" t="s">
        <v>3546</v>
      </c>
      <c r="M342" t="s">
        <v>2717</v>
      </c>
      <c r="N342" t="s">
        <v>1094</v>
      </c>
      <c r="O342" t="s">
        <v>1571</v>
      </c>
      <c r="P342" s="199">
        <v>50</v>
      </c>
      <c r="S342" t="s">
        <v>3504</v>
      </c>
      <c r="T342" t="s">
        <v>3759</v>
      </c>
      <c r="U342" s="201">
        <v>22.5</v>
      </c>
      <c r="V342" t="s">
        <v>3878</v>
      </c>
      <c r="W342" t="s">
        <v>1095</v>
      </c>
      <c r="X342" t="s">
        <v>1096</v>
      </c>
      <c r="Y342" t="s">
        <v>1097</v>
      </c>
      <c r="Z342" t="s">
        <v>2952</v>
      </c>
      <c r="AA342">
        <v>630461.1</v>
      </c>
      <c r="AB342" s="198">
        <v>37046.875</v>
      </c>
      <c r="AC342" s="198">
        <v>37046.875</v>
      </c>
    </row>
    <row r="343" spans="1:29" x14ac:dyDescent="0.2">
      <c r="A343" s="44" t="str">
        <f t="shared" si="26"/>
        <v>US Power Financial</v>
      </c>
      <c r="B343" s="44" t="str">
        <f t="shared" si="27"/>
        <v>US</v>
      </c>
      <c r="C343" s="44" t="str">
        <f t="shared" si="28"/>
        <v>Power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50</v>
      </c>
      <c r="G343" s="202">
        <v>1330235</v>
      </c>
      <c r="H343" s="198">
        <v>37046.262592592589</v>
      </c>
      <c r="I343" t="s">
        <v>2378</v>
      </c>
      <c r="M343" t="s">
        <v>2717</v>
      </c>
      <c r="N343" t="s">
        <v>1094</v>
      </c>
      <c r="O343" t="s">
        <v>1571</v>
      </c>
      <c r="Q343" s="199">
        <v>50</v>
      </c>
      <c r="S343" t="s">
        <v>3504</v>
      </c>
      <c r="T343" t="s">
        <v>3759</v>
      </c>
      <c r="U343" s="201">
        <v>23</v>
      </c>
      <c r="V343" t="s">
        <v>3889</v>
      </c>
      <c r="W343" t="s">
        <v>1095</v>
      </c>
      <c r="X343" t="s">
        <v>1096</v>
      </c>
      <c r="Y343" t="s">
        <v>1097</v>
      </c>
      <c r="Z343" t="s">
        <v>2952</v>
      </c>
      <c r="AA343">
        <v>630463.1</v>
      </c>
      <c r="AB343" s="198">
        <v>37046.875</v>
      </c>
      <c r="AC343" s="198">
        <v>37046.875</v>
      </c>
    </row>
    <row r="344" spans="1:29" x14ac:dyDescent="0.2">
      <c r="A344" s="44" t="str">
        <f t="shared" si="26"/>
        <v>US Natural Gas Financial</v>
      </c>
      <c r="B344" s="44" t="str">
        <f t="shared" si="27"/>
        <v>US</v>
      </c>
      <c r="C344" s="44" t="str">
        <f t="shared" si="28"/>
        <v>Natural Gas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31</v>
      </c>
      <c r="F344" s="213">
        <f t="shared" si="30"/>
        <v>77500</v>
      </c>
      <c r="G344" s="202">
        <v>1330236</v>
      </c>
      <c r="H344" s="198">
        <v>37046.263391203705</v>
      </c>
      <c r="I344" t="s">
        <v>3731</v>
      </c>
      <c r="M344" t="s">
        <v>3505</v>
      </c>
      <c r="N344" t="s">
        <v>2383</v>
      </c>
      <c r="O344" t="s">
        <v>2604</v>
      </c>
      <c r="P344" s="199">
        <v>2500</v>
      </c>
      <c r="S344" t="s">
        <v>3506</v>
      </c>
      <c r="T344" t="s">
        <v>3759</v>
      </c>
      <c r="U344" s="201">
        <v>4.01</v>
      </c>
      <c r="V344" t="s">
        <v>3706</v>
      </c>
      <c r="W344" t="s">
        <v>2810</v>
      </c>
      <c r="X344" t="s">
        <v>2384</v>
      </c>
      <c r="Y344" t="s">
        <v>3777</v>
      </c>
      <c r="Z344" t="s">
        <v>2952</v>
      </c>
      <c r="AA344" t="s">
        <v>1577</v>
      </c>
      <c r="AB344" s="198">
        <v>37073.875</v>
      </c>
      <c r="AC344" s="198">
        <v>37103.875</v>
      </c>
    </row>
    <row r="345" spans="1:29" x14ac:dyDescent="0.2">
      <c r="A345" s="44" t="str">
        <f t="shared" si="26"/>
        <v>US Power Financial</v>
      </c>
      <c r="B345" s="44" t="str">
        <f t="shared" si="27"/>
        <v>US</v>
      </c>
      <c r="C345" s="44" t="str">
        <f t="shared" si="28"/>
        <v>Power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50</v>
      </c>
      <c r="G345" s="202">
        <v>1330237</v>
      </c>
      <c r="H345" s="198">
        <v>37046.264421296299</v>
      </c>
      <c r="I345" t="s">
        <v>3554</v>
      </c>
      <c r="M345" t="s">
        <v>2717</v>
      </c>
      <c r="N345" t="s">
        <v>1094</v>
      </c>
      <c r="O345" t="s">
        <v>1578</v>
      </c>
      <c r="P345" s="199">
        <v>50</v>
      </c>
      <c r="S345" t="s">
        <v>3504</v>
      </c>
      <c r="T345" t="s">
        <v>3759</v>
      </c>
      <c r="U345" s="201">
        <v>30</v>
      </c>
      <c r="V345" t="s">
        <v>3677</v>
      </c>
      <c r="W345" t="s">
        <v>2359</v>
      </c>
      <c r="X345" t="s">
        <v>3539</v>
      </c>
      <c r="Y345" t="s">
        <v>1097</v>
      </c>
      <c r="Z345" t="s">
        <v>2952</v>
      </c>
      <c r="AA345">
        <v>630465.1</v>
      </c>
      <c r="AB345" s="198">
        <v>37047.875</v>
      </c>
      <c r="AC345" s="198">
        <v>37047.875</v>
      </c>
    </row>
    <row r="346" spans="1:29" x14ac:dyDescent="0.2">
      <c r="A346" s="44" t="str">
        <f t="shared" si="26"/>
        <v>US Natural Gas Financial</v>
      </c>
      <c r="B346" s="44" t="str">
        <f t="shared" si="27"/>
        <v>US</v>
      </c>
      <c r="C346" s="44" t="str">
        <f t="shared" si="28"/>
        <v>Natural Gas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31</v>
      </c>
      <c r="F346" s="213">
        <f t="shared" si="30"/>
        <v>465000</v>
      </c>
      <c r="G346" s="202">
        <v>1330238</v>
      </c>
      <c r="H346" s="198">
        <v>37046.266111111108</v>
      </c>
      <c r="I346" t="s">
        <v>2219</v>
      </c>
      <c r="M346" t="s">
        <v>3505</v>
      </c>
      <c r="N346" t="s">
        <v>2383</v>
      </c>
      <c r="O346" t="s">
        <v>2604</v>
      </c>
      <c r="P346" s="199">
        <v>15000</v>
      </c>
      <c r="S346" t="s">
        <v>3506</v>
      </c>
      <c r="T346" t="s">
        <v>3759</v>
      </c>
      <c r="U346" s="201">
        <v>4.0049999999999999</v>
      </c>
      <c r="V346" t="s">
        <v>1438</v>
      </c>
      <c r="W346" t="s">
        <v>2810</v>
      </c>
      <c r="X346" t="s">
        <v>2384</v>
      </c>
      <c r="Y346" t="s">
        <v>3777</v>
      </c>
      <c r="Z346" t="s">
        <v>2952</v>
      </c>
      <c r="AA346" t="s">
        <v>1579</v>
      </c>
      <c r="AB346" s="198">
        <v>37073.875</v>
      </c>
      <c r="AC346" s="198">
        <v>37103.875</v>
      </c>
    </row>
    <row r="347" spans="1:29" x14ac:dyDescent="0.2">
      <c r="A347" s="44" t="str">
        <f t="shared" si="26"/>
        <v>US Natural Gas Financial</v>
      </c>
      <c r="B347" s="44" t="str">
        <f t="shared" si="27"/>
        <v>US</v>
      </c>
      <c r="C347" s="44" t="str">
        <f t="shared" si="28"/>
        <v>Natural Gas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31</v>
      </c>
      <c r="F347" s="213">
        <f t="shared" si="30"/>
        <v>465000</v>
      </c>
      <c r="G347" s="202">
        <v>1330239</v>
      </c>
      <c r="H347" s="198">
        <v>37046.267187500001</v>
      </c>
      <c r="I347" t="s">
        <v>3731</v>
      </c>
      <c r="M347" t="s">
        <v>3505</v>
      </c>
      <c r="N347" t="s">
        <v>2383</v>
      </c>
      <c r="O347" t="s">
        <v>2604</v>
      </c>
      <c r="P347" s="199">
        <v>15000</v>
      </c>
      <c r="S347" t="s">
        <v>3506</v>
      </c>
      <c r="T347" t="s">
        <v>3759</v>
      </c>
      <c r="U347" s="201">
        <v>4</v>
      </c>
      <c r="V347" t="s">
        <v>2386</v>
      </c>
      <c r="W347" t="s">
        <v>2810</v>
      </c>
      <c r="X347" t="s">
        <v>2384</v>
      </c>
      <c r="Y347" t="s">
        <v>3777</v>
      </c>
      <c r="Z347" t="s">
        <v>2952</v>
      </c>
      <c r="AA347" t="s">
        <v>1580</v>
      </c>
      <c r="AB347" s="198">
        <v>37073.875</v>
      </c>
      <c r="AC347" s="198">
        <v>37103.875</v>
      </c>
    </row>
    <row r="348" spans="1:29" x14ac:dyDescent="0.2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31</v>
      </c>
      <c r="F348" s="213">
        <f t="shared" si="30"/>
        <v>310000</v>
      </c>
      <c r="G348" s="202">
        <v>1330240</v>
      </c>
      <c r="H348" s="198">
        <v>37046.267754629633</v>
      </c>
      <c r="I348" t="s">
        <v>2330</v>
      </c>
      <c r="M348" t="s">
        <v>3505</v>
      </c>
      <c r="N348" t="s">
        <v>2383</v>
      </c>
      <c r="O348" t="s">
        <v>2604</v>
      </c>
      <c r="Q348" s="199">
        <v>10000</v>
      </c>
      <c r="S348" t="s">
        <v>3506</v>
      </c>
      <c r="T348" t="s">
        <v>3759</v>
      </c>
      <c r="U348" s="201">
        <v>4.0049999999999999</v>
      </c>
      <c r="V348" t="s">
        <v>3250</v>
      </c>
      <c r="W348" t="s">
        <v>2810</v>
      </c>
      <c r="X348" t="s">
        <v>2384</v>
      </c>
      <c r="Y348" t="s">
        <v>3777</v>
      </c>
      <c r="Z348" t="s">
        <v>2952</v>
      </c>
      <c r="AA348" t="s">
        <v>1581</v>
      </c>
      <c r="AB348" s="198">
        <v>37073.875</v>
      </c>
      <c r="AC348" s="198">
        <v>37103.875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20</v>
      </c>
      <c r="G349" s="202">
        <v>1330241</v>
      </c>
      <c r="H349" s="198">
        <v>37046.267939814818</v>
      </c>
      <c r="I349" t="s">
        <v>3808</v>
      </c>
      <c r="M349" t="s">
        <v>3511</v>
      </c>
      <c r="N349" t="s">
        <v>3756</v>
      </c>
      <c r="O349" t="s">
        <v>3757</v>
      </c>
      <c r="Q349" s="199">
        <v>20</v>
      </c>
      <c r="S349" t="s">
        <v>3758</v>
      </c>
      <c r="T349" t="s">
        <v>3759</v>
      </c>
      <c r="U349" s="201">
        <v>1671</v>
      </c>
      <c r="V349" t="s">
        <v>1039</v>
      </c>
      <c r="W349" t="s">
        <v>3765</v>
      </c>
      <c r="X349" t="s">
        <v>3761</v>
      </c>
      <c r="Y349" t="s">
        <v>3762</v>
      </c>
      <c r="Z349" t="s">
        <v>3763</v>
      </c>
      <c r="AA349">
        <v>2166021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16</v>
      </c>
      <c r="G350" s="202">
        <v>1330242</v>
      </c>
      <c r="H350" s="198">
        <v>37046.268067129633</v>
      </c>
      <c r="I350" t="s">
        <v>3729</v>
      </c>
      <c r="M350" t="s">
        <v>3511</v>
      </c>
      <c r="N350" t="s">
        <v>3756</v>
      </c>
      <c r="O350" t="s">
        <v>3757</v>
      </c>
      <c r="P350" s="199">
        <v>16</v>
      </c>
      <c r="S350" t="s">
        <v>3758</v>
      </c>
      <c r="T350" t="s">
        <v>3759</v>
      </c>
      <c r="U350" s="201">
        <v>1670</v>
      </c>
      <c r="V350" t="s">
        <v>1531</v>
      </c>
      <c r="W350" t="s">
        <v>3765</v>
      </c>
      <c r="X350" t="s">
        <v>3761</v>
      </c>
      <c r="Y350" t="s">
        <v>3762</v>
      </c>
      <c r="Z350" t="s">
        <v>3763</v>
      </c>
      <c r="AA350">
        <v>2166023</v>
      </c>
    </row>
    <row r="351" spans="1:29" x14ac:dyDescent="0.2">
      <c r="A351" s="44" t="str">
        <f t="shared" si="26"/>
        <v>US Power Physical</v>
      </c>
      <c r="B351" s="44" t="str">
        <f t="shared" si="27"/>
        <v>US</v>
      </c>
      <c r="C351" s="44" t="str">
        <f t="shared" si="28"/>
        <v>Power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50</v>
      </c>
      <c r="G351" s="202">
        <v>1330243</v>
      </c>
      <c r="H351" s="198">
        <v>37046.270057870373</v>
      </c>
      <c r="I351" t="s">
        <v>2360</v>
      </c>
      <c r="M351" t="s">
        <v>2717</v>
      </c>
      <c r="N351" t="s">
        <v>3532</v>
      </c>
      <c r="O351" t="s">
        <v>3851</v>
      </c>
      <c r="P351" s="199">
        <v>50</v>
      </c>
      <c r="S351" t="s">
        <v>3504</v>
      </c>
      <c r="T351" t="s">
        <v>3759</v>
      </c>
      <c r="U351" s="201">
        <v>26</v>
      </c>
      <c r="V351" t="s">
        <v>2361</v>
      </c>
      <c r="W351" t="s">
        <v>3548</v>
      </c>
      <c r="X351" t="s">
        <v>3549</v>
      </c>
      <c r="Y351" t="s">
        <v>1097</v>
      </c>
      <c r="Z351" t="s">
        <v>2947</v>
      </c>
      <c r="AA351">
        <v>630468.1</v>
      </c>
      <c r="AB351" s="198">
        <v>37047.875</v>
      </c>
      <c r="AC351" s="198">
        <v>37047.875</v>
      </c>
    </row>
    <row r="352" spans="1:29" x14ac:dyDescent="0.2">
      <c r="A352" s="44" t="str">
        <f t="shared" si="26"/>
        <v>US Power Physical</v>
      </c>
      <c r="B352" s="44" t="str">
        <f t="shared" si="27"/>
        <v>US</v>
      </c>
      <c r="C352" s="44" t="str">
        <f t="shared" si="28"/>
        <v>Power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50</v>
      </c>
      <c r="G352" s="202">
        <v>1330244</v>
      </c>
      <c r="H352" s="198">
        <v>37046.270266203705</v>
      </c>
      <c r="I352" t="s">
        <v>3554</v>
      </c>
      <c r="M352" t="s">
        <v>2717</v>
      </c>
      <c r="N352" t="s">
        <v>3532</v>
      </c>
      <c r="O352" t="s">
        <v>1582</v>
      </c>
      <c r="Q352" s="199">
        <v>50</v>
      </c>
      <c r="S352" t="s">
        <v>3504</v>
      </c>
      <c r="T352" t="s">
        <v>3759</v>
      </c>
      <c r="U352" s="201">
        <v>36</v>
      </c>
      <c r="V352" t="s">
        <v>3031</v>
      </c>
      <c r="W352" t="s">
        <v>3450</v>
      </c>
      <c r="X352" t="s">
        <v>3539</v>
      </c>
      <c r="Y352" t="s">
        <v>1097</v>
      </c>
      <c r="Z352" t="s">
        <v>2947</v>
      </c>
      <c r="AA352">
        <v>630469.1</v>
      </c>
      <c r="AB352" s="198">
        <v>37047.875</v>
      </c>
      <c r="AC352" s="198">
        <v>37047.875</v>
      </c>
    </row>
    <row r="353" spans="1:29" x14ac:dyDescent="0.2">
      <c r="A353" s="44" t="str">
        <f t="shared" si="26"/>
        <v>US Power Physical</v>
      </c>
      <c r="B353" s="44" t="str">
        <f t="shared" si="27"/>
        <v>US</v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1330245</v>
      </c>
      <c r="H353" s="198">
        <v>37046.270324074074</v>
      </c>
      <c r="I353" t="s">
        <v>3546</v>
      </c>
      <c r="M353" t="s">
        <v>2717</v>
      </c>
      <c r="N353" t="s">
        <v>3532</v>
      </c>
      <c r="O353" t="s">
        <v>1583</v>
      </c>
      <c r="Q353" s="199">
        <v>50</v>
      </c>
      <c r="S353" t="s">
        <v>3504</v>
      </c>
      <c r="T353" t="s">
        <v>3759</v>
      </c>
      <c r="U353" s="201">
        <v>30.75</v>
      </c>
      <c r="V353" t="s">
        <v>3047</v>
      </c>
      <c r="W353" t="s">
        <v>3540</v>
      </c>
      <c r="X353" t="s">
        <v>2368</v>
      </c>
      <c r="Y353" t="s">
        <v>1097</v>
      </c>
      <c r="Z353" t="s">
        <v>2947</v>
      </c>
      <c r="AA353">
        <v>630470.1</v>
      </c>
      <c r="AB353" s="198">
        <v>37047.875</v>
      </c>
      <c r="AC353" s="198">
        <v>37047.875</v>
      </c>
    </row>
    <row r="354" spans="1:29" x14ac:dyDescent="0.2">
      <c r="A354" s="44" t="str">
        <f t="shared" si="26"/>
        <v>US Power Physical</v>
      </c>
      <c r="B354" s="44" t="str">
        <f t="shared" si="27"/>
        <v>US</v>
      </c>
      <c r="C354" s="44" t="str">
        <f t="shared" si="28"/>
        <v>Power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50</v>
      </c>
      <c r="G354" s="202">
        <v>1330247</v>
      </c>
      <c r="H354" s="198">
        <v>37046.270497685182</v>
      </c>
      <c r="I354" t="s">
        <v>3732</v>
      </c>
      <c r="M354" t="s">
        <v>2717</v>
      </c>
      <c r="N354" t="s">
        <v>3532</v>
      </c>
      <c r="O354" t="s">
        <v>1583</v>
      </c>
      <c r="Q354" s="199">
        <v>50</v>
      </c>
      <c r="S354" t="s">
        <v>3504</v>
      </c>
      <c r="T354" t="s">
        <v>3759</v>
      </c>
      <c r="U354" s="201">
        <v>31</v>
      </c>
      <c r="V354" t="s">
        <v>2354</v>
      </c>
      <c r="W354" t="s">
        <v>3540</v>
      </c>
      <c r="X354" t="s">
        <v>2368</v>
      </c>
      <c r="Y354" t="s">
        <v>1097</v>
      </c>
      <c r="Z354" t="s">
        <v>2947</v>
      </c>
      <c r="AA354">
        <v>630472.1</v>
      </c>
      <c r="AB354" s="198">
        <v>37047.875</v>
      </c>
      <c r="AC354" s="198">
        <v>37047.875</v>
      </c>
    </row>
    <row r="355" spans="1:29" x14ac:dyDescent="0.2">
      <c r="A355" s="44" t="str">
        <f t="shared" si="26"/>
        <v>US Power Financial</v>
      </c>
      <c r="B355" s="44" t="str">
        <f t="shared" si="27"/>
        <v>US</v>
      </c>
      <c r="C355" s="44" t="str">
        <f t="shared" si="28"/>
        <v>Power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50</v>
      </c>
      <c r="G355" s="202">
        <v>1330248</v>
      </c>
      <c r="H355" s="198">
        <v>37046.270868055559</v>
      </c>
      <c r="I355" t="s">
        <v>3644</v>
      </c>
      <c r="M355" t="s">
        <v>2717</v>
      </c>
      <c r="N355" t="s">
        <v>1094</v>
      </c>
      <c r="O355" t="s">
        <v>3860</v>
      </c>
      <c r="P355" s="199">
        <v>50</v>
      </c>
      <c r="S355" t="s">
        <v>3504</v>
      </c>
      <c r="T355" t="s">
        <v>3759</v>
      </c>
      <c r="U355" s="201">
        <v>25.8</v>
      </c>
      <c r="V355" t="s">
        <v>1584</v>
      </c>
      <c r="W355" t="s">
        <v>3548</v>
      </c>
      <c r="X355" t="s">
        <v>3549</v>
      </c>
      <c r="Y355" t="s">
        <v>1097</v>
      </c>
      <c r="Z355" t="s">
        <v>2952</v>
      </c>
      <c r="AA355">
        <v>630473.1</v>
      </c>
      <c r="AB355" s="198">
        <v>37047.875</v>
      </c>
      <c r="AC355" s="198">
        <v>37047.875</v>
      </c>
    </row>
    <row r="356" spans="1:29" x14ac:dyDescent="0.2">
      <c r="A356" s="44" t="str">
        <f t="shared" si="26"/>
        <v>US Power Physical</v>
      </c>
      <c r="B356" s="44" t="str">
        <f t="shared" si="27"/>
        <v>US</v>
      </c>
      <c r="C356" s="44" t="str">
        <f t="shared" si="28"/>
        <v>Power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</v>
      </c>
      <c r="G356" s="202">
        <v>1330249</v>
      </c>
      <c r="H356" s="198">
        <v>37046.271099537036</v>
      </c>
      <c r="I356" t="s">
        <v>2363</v>
      </c>
      <c r="M356" t="s">
        <v>2717</v>
      </c>
      <c r="N356" t="s">
        <v>3532</v>
      </c>
      <c r="O356" t="s">
        <v>3851</v>
      </c>
      <c r="P356" s="199">
        <v>50</v>
      </c>
      <c r="S356" t="s">
        <v>3504</v>
      </c>
      <c r="T356" t="s">
        <v>3759</v>
      </c>
      <c r="U356" s="201">
        <v>25.6</v>
      </c>
      <c r="V356" t="s">
        <v>1585</v>
      </c>
      <c r="W356" t="s">
        <v>3548</v>
      </c>
      <c r="X356" t="s">
        <v>3549</v>
      </c>
      <c r="Y356" t="s">
        <v>1097</v>
      </c>
      <c r="Z356" t="s">
        <v>2947</v>
      </c>
      <c r="AA356">
        <v>630474.1</v>
      </c>
      <c r="AB356" s="198">
        <v>37047.875</v>
      </c>
      <c r="AC356" s="198">
        <v>37047.875</v>
      </c>
    </row>
    <row r="357" spans="1:29" x14ac:dyDescent="0.2">
      <c r="A357" s="44" t="str">
        <f t="shared" si="26"/>
        <v>US Power Physical</v>
      </c>
      <c r="B357" s="44" t="str">
        <f t="shared" si="27"/>
        <v>US</v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50</v>
      </c>
      <c r="G357" s="202">
        <v>1330250</v>
      </c>
      <c r="H357" s="198">
        <v>37046.271111111113</v>
      </c>
      <c r="I357" t="s">
        <v>3732</v>
      </c>
      <c r="M357" t="s">
        <v>2717</v>
      </c>
      <c r="N357" t="s">
        <v>3532</v>
      </c>
      <c r="O357" t="s">
        <v>1583</v>
      </c>
      <c r="Q357" s="199">
        <v>50</v>
      </c>
      <c r="S357" t="s">
        <v>3504</v>
      </c>
      <c r="T357" t="s">
        <v>3759</v>
      </c>
      <c r="U357" s="201">
        <v>31.25</v>
      </c>
      <c r="V357" t="s">
        <v>2354</v>
      </c>
      <c r="W357" t="s">
        <v>3540</v>
      </c>
      <c r="X357" t="s">
        <v>2368</v>
      </c>
      <c r="Y357" t="s">
        <v>1097</v>
      </c>
      <c r="Z357" t="s">
        <v>2947</v>
      </c>
      <c r="AA357">
        <v>630475.1</v>
      </c>
      <c r="AB357" s="198">
        <v>37047.875</v>
      </c>
      <c r="AC357" s="198">
        <v>37047.875</v>
      </c>
    </row>
    <row r="358" spans="1:29" x14ac:dyDescent="0.2">
      <c r="A358" s="44" t="str">
        <f t="shared" si="26"/>
        <v>US Power Physical</v>
      </c>
      <c r="B358" s="44" t="str">
        <f t="shared" si="27"/>
        <v>US</v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50</v>
      </c>
      <c r="G358" s="202">
        <v>1330251</v>
      </c>
      <c r="H358" s="198">
        <v>37046.271145833336</v>
      </c>
      <c r="I358" t="s">
        <v>2363</v>
      </c>
      <c r="M358" t="s">
        <v>2717</v>
      </c>
      <c r="N358" t="s">
        <v>3532</v>
      </c>
      <c r="O358" t="s">
        <v>3851</v>
      </c>
      <c r="P358" s="199">
        <v>50</v>
      </c>
      <c r="S358" t="s">
        <v>3504</v>
      </c>
      <c r="T358" t="s">
        <v>3759</v>
      </c>
      <c r="U358" s="201">
        <v>25.5</v>
      </c>
      <c r="V358" t="s">
        <v>1585</v>
      </c>
      <c r="W358" t="s">
        <v>3548</v>
      </c>
      <c r="X358" t="s">
        <v>3549</v>
      </c>
      <c r="Y358" t="s">
        <v>1097</v>
      </c>
      <c r="Z358" t="s">
        <v>2947</v>
      </c>
      <c r="AA358">
        <v>630476.1</v>
      </c>
      <c r="AB358" s="198">
        <v>37047.875</v>
      </c>
      <c r="AC358" s="198">
        <v>37047.875</v>
      </c>
    </row>
    <row r="359" spans="1:29" x14ac:dyDescent="0.2">
      <c r="A359" s="44" t="str">
        <f t="shared" si="26"/>
        <v>US Power Physical</v>
      </c>
      <c r="B359" s="44" t="str">
        <f t="shared" si="27"/>
        <v>US</v>
      </c>
      <c r="C359" s="44" t="str">
        <f t="shared" si="28"/>
        <v>Power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50</v>
      </c>
      <c r="G359" s="202">
        <v>1330252</v>
      </c>
      <c r="H359" s="198">
        <v>37046.271168981482</v>
      </c>
      <c r="I359" t="s">
        <v>2355</v>
      </c>
      <c r="M359" t="s">
        <v>2717</v>
      </c>
      <c r="N359" t="s">
        <v>3532</v>
      </c>
      <c r="O359" t="s">
        <v>1583</v>
      </c>
      <c r="Q359" s="199">
        <v>50</v>
      </c>
      <c r="S359" t="s">
        <v>3504</v>
      </c>
      <c r="T359" t="s">
        <v>3759</v>
      </c>
      <c r="U359" s="201">
        <v>31.5</v>
      </c>
      <c r="V359" t="s">
        <v>1100</v>
      </c>
      <c r="W359" t="s">
        <v>3540</v>
      </c>
      <c r="X359" t="s">
        <v>2368</v>
      </c>
      <c r="Y359" t="s">
        <v>1097</v>
      </c>
      <c r="Z359" t="s">
        <v>2947</v>
      </c>
      <c r="AA359">
        <v>630477.1</v>
      </c>
      <c r="AB359" s="198">
        <v>37047.875</v>
      </c>
      <c r="AC359" s="198">
        <v>37047.875</v>
      </c>
    </row>
    <row r="360" spans="1:29" x14ac:dyDescent="0.2">
      <c r="A360" s="44" t="str">
        <f t="shared" si="26"/>
        <v>US Power Physical</v>
      </c>
      <c r="B360" s="44" t="str">
        <f t="shared" si="27"/>
        <v>US</v>
      </c>
      <c r="C360" s="44" t="str">
        <f t="shared" si="28"/>
        <v>Power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50</v>
      </c>
      <c r="G360" s="202">
        <v>1330253</v>
      </c>
      <c r="H360" s="198">
        <v>37046.271226851852</v>
      </c>
      <c r="I360" t="s">
        <v>3546</v>
      </c>
      <c r="M360" t="s">
        <v>2717</v>
      </c>
      <c r="N360" t="s">
        <v>3532</v>
      </c>
      <c r="O360" t="s">
        <v>3851</v>
      </c>
      <c r="Q360" s="199">
        <v>50</v>
      </c>
      <c r="S360" t="s">
        <v>3504</v>
      </c>
      <c r="T360" t="s">
        <v>3759</v>
      </c>
      <c r="U360" s="201">
        <v>25.5</v>
      </c>
      <c r="V360" t="s">
        <v>2741</v>
      </c>
      <c r="W360" t="s">
        <v>3548</v>
      </c>
      <c r="X360" t="s">
        <v>3549</v>
      </c>
      <c r="Y360" t="s">
        <v>1097</v>
      </c>
      <c r="Z360" t="s">
        <v>2947</v>
      </c>
      <c r="AA360">
        <v>630478.1</v>
      </c>
      <c r="AB360" s="198">
        <v>37047.875</v>
      </c>
      <c r="AC360" s="198">
        <v>37047.875</v>
      </c>
    </row>
    <row r="361" spans="1:29" x14ac:dyDescent="0.2">
      <c r="A361" s="44" t="str">
        <f t="shared" si="26"/>
        <v>US Power Physical</v>
      </c>
      <c r="B361" s="44" t="str">
        <f t="shared" si="27"/>
        <v>US</v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1330254</v>
      </c>
      <c r="H361" s="198">
        <v>37046.271273148152</v>
      </c>
      <c r="I361" t="s">
        <v>3546</v>
      </c>
      <c r="M361" t="s">
        <v>2717</v>
      </c>
      <c r="N361" t="s">
        <v>3532</v>
      </c>
      <c r="O361" t="s">
        <v>3851</v>
      </c>
      <c r="Q361" s="199">
        <v>50</v>
      </c>
      <c r="S361" t="s">
        <v>3504</v>
      </c>
      <c r="T361" t="s">
        <v>3759</v>
      </c>
      <c r="U361" s="201">
        <v>25.6</v>
      </c>
      <c r="V361" t="s">
        <v>2741</v>
      </c>
      <c r="W361" t="s">
        <v>3548</v>
      </c>
      <c r="X361" t="s">
        <v>3549</v>
      </c>
      <c r="Y361" t="s">
        <v>1097</v>
      </c>
      <c r="Z361" t="s">
        <v>2947</v>
      </c>
      <c r="AA361">
        <v>630479.1</v>
      </c>
      <c r="AB361" s="198">
        <v>37047.875</v>
      </c>
      <c r="AC361" s="198">
        <v>37047.875</v>
      </c>
    </row>
    <row r="362" spans="1:29" x14ac:dyDescent="0.2">
      <c r="A362" s="44" t="str">
        <f t="shared" si="26"/>
        <v>US Power Physical</v>
      </c>
      <c r="B362" s="44" t="str">
        <f t="shared" si="27"/>
        <v>US</v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</v>
      </c>
      <c r="G362" s="202">
        <v>1330255</v>
      </c>
      <c r="H362" s="198">
        <v>37046.271331018521</v>
      </c>
      <c r="I362" t="s">
        <v>3546</v>
      </c>
      <c r="M362" t="s">
        <v>2717</v>
      </c>
      <c r="N362" t="s">
        <v>3532</v>
      </c>
      <c r="O362" t="s">
        <v>3851</v>
      </c>
      <c r="Q362" s="199">
        <v>50</v>
      </c>
      <c r="S362" t="s">
        <v>3504</v>
      </c>
      <c r="T362" t="s">
        <v>3759</v>
      </c>
      <c r="U362" s="201">
        <v>25.7</v>
      </c>
      <c r="V362" t="s">
        <v>2741</v>
      </c>
      <c r="W362" t="s">
        <v>3548</v>
      </c>
      <c r="X362" t="s">
        <v>3549</v>
      </c>
      <c r="Y362" t="s">
        <v>1097</v>
      </c>
      <c r="Z362" t="s">
        <v>2947</v>
      </c>
      <c r="AA362">
        <v>630480.1</v>
      </c>
      <c r="AB362" s="198">
        <v>37047.875</v>
      </c>
      <c r="AC362" s="198">
        <v>37047.875</v>
      </c>
    </row>
    <row r="363" spans="1:29" x14ac:dyDescent="0.2">
      <c r="A363" s="44" t="str">
        <f t="shared" si="26"/>
        <v>US Power Physical</v>
      </c>
      <c r="B363" s="44" t="str">
        <f t="shared" si="27"/>
        <v>US</v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50</v>
      </c>
      <c r="G363" s="202">
        <v>1330256</v>
      </c>
      <c r="H363" s="198">
        <v>37046.271608796298</v>
      </c>
      <c r="I363" t="s">
        <v>2378</v>
      </c>
      <c r="M363" t="s">
        <v>2717</v>
      </c>
      <c r="N363" t="s">
        <v>3532</v>
      </c>
      <c r="O363" t="s">
        <v>1586</v>
      </c>
      <c r="P363" s="199">
        <v>50</v>
      </c>
      <c r="S363" t="s">
        <v>3504</v>
      </c>
      <c r="T363" t="s">
        <v>3759</v>
      </c>
      <c r="U363" s="201">
        <v>22.5</v>
      </c>
      <c r="V363" t="s">
        <v>3317</v>
      </c>
      <c r="W363" t="s">
        <v>3536</v>
      </c>
      <c r="X363" t="s">
        <v>3537</v>
      </c>
      <c r="Y363" t="s">
        <v>1097</v>
      </c>
      <c r="Z363" t="s">
        <v>2947</v>
      </c>
      <c r="AA363">
        <v>630481.1</v>
      </c>
      <c r="AB363" s="198">
        <v>37047.875</v>
      </c>
      <c r="AC363" s="198">
        <v>37047.875</v>
      </c>
    </row>
    <row r="364" spans="1:29" x14ac:dyDescent="0.2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</v>
      </c>
      <c r="G364" s="202">
        <v>1330257</v>
      </c>
      <c r="H364" s="198">
        <v>37046.271840277775</v>
      </c>
      <c r="I364" t="s">
        <v>3534</v>
      </c>
      <c r="M364" t="s">
        <v>2717</v>
      </c>
      <c r="N364" t="s">
        <v>3532</v>
      </c>
      <c r="O364" t="s">
        <v>3851</v>
      </c>
      <c r="Q364" s="199">
        <v>50</v>
      </c>
      <c r="S364" t="s">
        <v>3504</v>
      </c>
      <c r="T364" t="s">
        <v>3759</v>
      </c>
      <c r="U364" s="201">
        <v>25.8</v>
      </c>
      <c r="V364" t="s">
        <v>1587</v>
      </c>
      <c r="W364" t="s">
        <v>3548</v>
      </c>
      <c r="X364" t="s">
        <v>3549</v>
      </c>
      <c r="Y364" t="s">
        <v>1097</v>
      </c>
      <c r="Z364" t="s">
        <v>2947</v>
      </c>
      <c r="AA364">
        <v>630482.1</v>
      </c>
      <c r="AB364" s="198">
        <v>37047.875</v>
      </c>
      <c r="AC364" s="198">
        <v>37047.875</v>
      </c>
    </row>
    <row r="365" spans="1:29" x14ac:dyDescent="0.2">
      <c r="A365" s="44" t="str">
        <f t="shared" si="26"/>
        <v>US Natural Gas Financial</v>
      </c>
      <c r="B365" s="44" t="str">
        <f t="shared" si="27"/>
        <v>US</v>
      </c>
      <c r="C365" s="44" t="str">
        <f t="shared" si="28"/>
        <v>Natural Gas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31</v>
      </c>
      <c r="F365" s="213">
        <f t="shared" si="30"/>
        <v>387500</v>
      </c>
      <c r="G365" s="202">
        <v>1330258</v>
      </c>
      <c r="H365" s="198">
        <v>37046.271898148145</v>
      </c>
      <c r="I365" t="s">
        <v>2660</v>
      </c>
      <c r="M365" t="s">
        <v>3505</v>
      </c>
      <c r="N365" t="s">
        <v>2383</v>
      </c>
      <c r="O365" t="s">
        <v>2604</v>
      </c>
      <c r="P365" s="199">
        <v>12500</v>
      </c>
      <c r="S365" t="s">
        <v>3506</v>
      </c>
      <c r="T365" t="s">
        <v>3759</v>
      </c>
      <c r="U365" s="201">
        <v>3.9950000000000001</v>
      </c>
      <c r="V365" t="s">
        <v>3029</v>
      </c>
      <c r="W365" t="s">
        <v>2810</v>
      </c>
      <c r="X365" t="s">
        <v>2384</v>
      </c>
      <c r="Y365" t="s">
        <v>3777</v>
      </c>
      <c r="Z365" t="s">
        <v>2952</v>
      </c>
      <c r="AA365" t="s">
        <v>1588</v>
      </c>
      <c r="AB365" s="198">
        <v>37073.875</v>
      </c>
      <c r="AC365" s="198">
        <v>37103.875</v>
      </c>
    </row>
    <row r="366" spans="1:29" x14ac:dyDescent="0.2">
      <c r="A366" s="44" t="str">
        <f t="shared" si="26"/>
        <v>US Natural Gas Financial</v>
      </c>
      <c r="B366" s="44" t="str">
        <f t="shared" si="27"/>
        <v>US</v>
      </c>
      <c r="C366" s="44" t="str">
        <f t="shared" si="28"/>
        <v>Natural Gas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31</v>
      </c>
      <c r="F366" s="213">
        <f t="shared" si="30"/>
        <v>77500</v>
      </c>
      <c r="G366" s="202">
        <v>1330259</v>
      </c>
      <c r="H366" s="198">
        <v>37046.272094907406</v>
      </c>
      <c r="I366" t="s">
        <v>3731</v>
      </c>
      <c r="M366" t="s">
        <v>3505</v>
      </c>
      <c r="N366" t="s">
        <v>2383</v>
      </c>
      <c r="O366" t="s">
        <v>2604</v>
      </c>
      <c r="P366" s="199">
        <v>2500</v>
      </c>
      <c r="S366" t="s">
        <v>3506</v>
      </c>
      <c r="T366" t="s">
        <v>3759</v>
      </c>
      <c r="U366" s="201">
        <v>3.9950000000000001</v>
      </c>
      <c r="V366" t="s">
        <v>3706</v>
      </c>
      <c r="W366" t="s">
        <v>2810</v>
      </c>
      <c r="X366" t="s">
        <v>2384</v>
      </c>
      <c r="Y366" t="s">
        <v>3777</v>
      </c>
      <c r="Z366" t="s">
        <v>2952</v>
      </c>
      <c r="AA366" t="s">
        <v>1589</v>
      </c>
      <c r="AB366" s="198">
        <v>37073.875</v>
      </c>
      <c r="AC366" s="198">
        <v>37103.875</v>
      </c>
    </row>
    <row r="367" spans="1:29" x14ac:dyDescent="0.2">
      <c r="A367" s="44" t="str">
        <f t="shared" si="26"/>
        <v>US Power Physical</v>
      </c>
      <c r="B367" s="44" t="str">
        <f t="shared" si="27"/>
        <v>US</v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50</v>
      </c>
      <c r="G367" s="202">
        <v>1330260</v>
      </c>
      <c r="H367" s="198">
        <v>37046.27239583333</v>
      </c>
      <c r="I367" t="s">
        <v>3451</v>
      </c>
      <c r="M367" t="s">
        <v>2717</v>
      </c>
      <c r="N367" t="s">
        <v>3532</v>
      </c>
      <c r="O367" t="s">
        <v>1590</v>
      </c>
      <c r="P367" s="199">
        <v>50</v>
      </c>
      <c r="S367" t="s">
        <v>3504</v>
      </c>
      <c r="T367" t="s">
        <v>3759</v>
      </c>
      <c r="U367" s="201">
        <v>22.25</v>
      </c>
      <c r="V367" t="s">
        <v>3452</v>
      </c>
      <c r="W367" t="s">
        <v>3543</v>
      </c>
      <c r="X367" t="s">
        <v>3533</v>
      </c>
      <c r="Y367" t="s">
        <v>1097</v>
      </c>
      <c r="Z367" t="s">
        <v>2947</v>
      </c>
      <c r="AA367">
        <v>630483.1</v>
      </c>
      <c r="AB367" s="198">
        <v>37047.875</v>
      </c>
      <c r="AC367" s="198">
        <v>37047.875</v>
      </c>
    </row>
    <row r="368" spans="1:29" x14ac:dyDescent="0.2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1330261</v>
      </c>
      <c r="H368" s="198">
        <v>37046.272453703707</v>
      </c>
      <c r="I368" t="s">
        <v>2382</v>
      </c>
      <c r="M368" t="s">
        <v>2717</v>
      </c>
      <c r="N368" t="s">
        <v>3532</v>
      </c>
      <c r="O368" t="s">
        <v>1583</v>
      </c>
      <c r="P368" s="199">
        <v>50</v>
      </c>
      <c r="S368" t="s">
        <v>3504</v>
      </c>
      <c r="T368" t="s">
        <v>3759</v>
      </c>
      <c r="U368" s="201">
        <v>31.25</v>
      </c>
      <c r="V368" t="s">
        <v>1591</v>
      </c>
      <c r="W368" t="s">
        <v>3540</v>
      </c>
      <c r="X368" t="s">
        <v>2368</v>
      </c>
      <c r="Y368" t="s">
        <v>1097</v>
      </c>
      <c r="Z368" t="s">
        <v>2947</v>
      </c>
      <c r="AA368">
        <v>630484.1</v>
      </c>
      <c r="AB368" s="198">
        <v>37047.875</v>
      </c>
      <c r="AC368" s="198">
        <v>37047.875</v>
      </c>
    </row>
    <row r="369" spans="1:29" x14ac:dyDescent="0.2">
      <c r="A369" s="44" t="str">
        <f t="shared" si="26"/>
        <v>US Power Physical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Physical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1330262</v>
      </c>
      <c r="H369" s="198">
        <v>37046.272835648146</v>
      </c>
      <c r="I369" t="s">
        <v>2378</v>
      </c>
      <c r="M369" t="s">
        <v>2717</v>
      </c>
      <c r="N369" t="s">
        <v>3532</v>
      </c>
      <c r="O369" t="s">
        <v>1583</v>
      </c>
      <c r="P369" s="199">
        <v>50</v>
      </c>
      <c r="S369" t="s">
        <v>3504</v>
      </c>
      <c r="T369" t="s">
        <v>3759</v>
      </c>
      <c r="U369" s="201">
        <v>31</v>
      </c>
      <c r="V369" t="s">
        <v>3670</v>
      </c>
      <c r="W369" t="s">
        <v>3540</v>
      </c>
      <c r="X369" t="s">
        <v>2368</v>
      </c>
      <c r="Y369" t="s">
        <v>1097</v>
      </c>
      <c r="Z369" t="s">
        <v>2947</v>
      </c>
      <c r="AA369">
        <v>630486.1</v>
      </c>
      <c r="AB369" s="198">
        <v>37047.875</v>
      </c>
      <c r="AC369" s="198">
        <v>37047.875</v>
      </c>
    </row>
    <row r="370" spans="1:29" x14ac:dyDescent="0.2">
      <c r="A370" s="44" t="str">
        <f t="shared" si="26"/>
        <v>US Power Physical</v>
      </c>
      <c r="B370" s="44" t="str">
        <f t="shared" si="27"/>
        <v>US</v>
      </c>
      <c r="C370" s="44" t="str">
        <f t="shared" si="28"/>
        <v>Power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50</v>
      </c>
      <c r="G370" s="202">
        <v>1330263</v>
      </c>
      <c r="H370" s="198">
        <v>37046.272881944446</v>
      </c>
      <c r="I370" t="s">
        <v>2352</v>
      </c>
      <c r="M370" t="s">
        <v>2717</v>
      </c>
      <c r="N370" t="s">
        <v>3532</v>
      </c>
      <c r="O370" t="s">
        <v>1586</v>
      </c>
      <c r="P370" s="199">
        <v>50</v>
      </c>
      <c r="S370" t="s">
        <v>3504</v>
      </c>
      <c r="T370" t="s">
        <v>3759</v>
      </c>
      <c r="U370" s="201">
        <v>22</v>
      </c>
      <c r="V370" t="s">
        <v>2268</v>
      </c>
      <c r="W370" t="s">
        <v>3536</v>
      </c>
      <c r="X370" t="s">
        <v>3537</v>
      </c>
      <c r="Y370" t="s">
        <v>1097</v>
      </c>
      <c r="Z370" t="s">
        <v>2947</v>
      </c>
      <c r="AA370">
        <v>630487.1</v>
      </c>
      <c r="AB370" s="198">
        <v>37047.875</v>
      </c>
      <c r="AC370" s="198">
        <v>37047.875</v>
      </c>
    </row>
    <row r="371" spans="1:29" x14ac:dyDescent="0.2">
      <c r="A371" s="44" t="str">
        <f t="shared" si="26"/>
        <v>US Power Physical</v>
      </c>
      <c r="B371" s="44" t="str">
        <f t="shared" si="27"/>
        <v>US</v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3</v>
      </c>
      <c r="F371" s="213">
        <f t="shared" si="30"/>
        <v>150</v>
      </c>
      <c r="G371" s="202">
        <v>1330266</v>
      </c>
      <c r="H371" s="198">
        <v>37046.273680555554</v>
      </c>
      <c r="I371" t="s">
        <v>3546</v>
      </c>
      <c r="M371" t="s">
        <v>2717</v>
      </c>
      <c r="N371" t="s">
        <v>3532</v>
      </c>
      <c r="O371" t="s">
        <v>1592</v>
      </c>
      <c r="Q371" s="199">
        <v>50</v>
      </c>
      <c r="S371" t="s">
        <v>3504</v>
      </c>
      <c r="T371" t="s">
        <v>3759</v>
      </c>
      <c r="U371" s="201">
        <v>26.25</v>
      </c>
      <c r="V371" t="s">
        <v>2741</v>
      </c>
      <c r="W371" t="s">
        <v>3548</v>
      </c>
      <c r="X371" t="s">
        <v>3549</v>
      </c>
      <c r="Y371" t="s">
        <v>1097</v>
      </c>
      <c r="Z371" t="s">
        <v>2947</v>
      </c>
      <c r="AA371">
        <v>630490.1</v>
      </c>
      <c r="AB371" s="198">
        <v>37048.875</v>
      </c>
      <c r="AC371" s="198">
        <v>37050.875</v>
      </c>
    </row>
    <row r="372" spans="1:29" x14ac:dyDescent="0.2">
      <c r="A372" s="44" t="str">
        <f t="shared" si="26"/>
        <v>US Power Financial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</v>
      </c>
      <c r="G372" s="202">
        <v>1330267</v>
      </c>
      <c r="H372" s="198">
        <v>37046.273715277777</v>
      </c>
      <c r="I372" t="s">
        <v>2474</v>
      </c>
      <c r="M372" t="s">
        <v>2717</v>
      </c>
      <c r="N372" t="s">
        <v>1094</v>
      </c>
      <c r="O372" t="s">
        <v>1578</v>
      </c>
      <c r="P372" s="199">
        <v>50</v>
      </c>
      <c r="S372" t="s">
        <v>3504</v>
      </c>
      <c r="T372" t="s">
        <v>3759</v>
      </c>
      <c r="U372" s="201">
        <v>29</v>
      </c>
      <c r="V372" t="s">
        <v>1593</v>
      </c>
      <c r="W372" t="s">
        <v>2359</v>
      </c>
      <c r="X372" t="s">
        <v>3539</v>
      </c>
      <c r="Y372" t="s">
        <v>1097</v>
      </c>
      <c r="Z372" t="s">
        <v>2952</v>
      </c>
      <c r="AA372">
        <v>630491.1</v>
      </c>
      <c r="AB372" s="198">
        <v>37047.875</v>
      </c>
      <c r="AC372" s="198">
        <v>37047.875</v>
      </c>
    </row>
    <row r="373" spans="1:29" x14ac:dyDescent="0.2">
      <c r="A373" s="44" t="str">
        <f t="shared" si="26"/>
        <v>US Power Financial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3</v>
      </c>
      <c r="F373" s="213">
        <f t="shared" si="30"/>
        <v>150</v>
      </c>
      <c r="G373" s="202">
        <v>1330268</v>
      </c>
      <c r="H373" s="198">
        <v>37046.27380787037</v>
      </c>
      <c r="I373" t="s">
        <v>2731</v>
      </c>
      <c r="M373" t="s">
        <v>2717</v>
      </c>
      <c r="N373" t="s">
        <v>1094</v>
      </c>
      <c r="O373" t="s">
        <v>1594</v>
      </c>
      <c r="Q373" s="199">
        <v>50</v>
      </c>
      <c r="S373" t="s">
        <v>3504</v>
      </c>
      <c r="T373" t="s">
        <v>3759</v>
      </c>
      <c r="U373" s="201">
        <v>39.75</v>
      </c>
      <c r="V373" t="s">
        <v>3367</v>
      </c>
      <c r="W373" t="s">
        <v>2359</v>
      </c>
      <c r="X373" t="s">
        <v>3539</v>
      </c>
      <c r="Y373" t="s">
        <v>1097</v>
      </c>
      <c r="Z373" t="s">
        <v>2952</v>
      </c>
      <c r="AA373">
        <v>630492.1</v>
      </c>
      <c r="AB373" s="198">
        <v>37048.875</v>
      </c>
      <c r="AC373" s="198">
        <v>37050.875</v>
      </c>
    </row>
    <row r="374" spans="1:29" x14ac:dyDescent="0.2">
      <c r="A374" s="44" t="str">
        <f t="shared" si="26"/>
        <v>US Power Physical</v>
      </c>
      <c r="B374" s="44" t="str">
        <f t="shared" si="27"/>
        <v>US</v>
      </c>
      <c r="C374" s="44" t="str">
        <f t="shared" si="28"/>
        <v>Power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</v>
      </c>
      <c r="G374" s="202">
        <v>1330270</v>
      </c>
      <c r="H374" s="198">
        <v>37046.273900462962</v>
      </c>
      <c r="I374" t="s">
        <v>3644</v>
      </c>
      <c r="M374" t="s">
        <v>2717</v>
      </c>
      <c r="N374" t="s">
        <v>3532</v>
      </c>
      <c r="O374" t="s">
        <v>1583</v>
      </c>
      <c r="P374" s="199">
        <v>50</v>
      </c>
      <c r="S374" t="s">
        <v>3504</v>
      </c>
      <c r="T374" t="s">
        <v>3759</v>
      </c>
      <c r="U374" s="201">
        <v>30.5</v>
      </c>
      <c r="V374" t="s">
        <v>3530</v>
      </c>
      <c r="W374" t="s">
        <v>3540</v>
      </c>
      <c r="X374" t="s">
        <v>2368</v>
      </c>
      <c r="Y374" t="s">
        <v>1097</v>
      </c>
      <c r="Z374" t="s">
        <v>2947</v>
      </c>
      <c r="AA374">
        <v>630494.1</v>
      </c>
      <c r="AB374" s="198">
        <v>37047.875</v>
      </c>
      <c r="AC374" s="198">
        <v>37047.875</v>
      </c>
    </row>
    <row r="375" spans="1:29" x14ac:dyDescent="0.2">
      <c r="A375" s="44" t="str">
        <f t="shared" si="26"/>
        <v>US Power Physical</v>
      </c>
      <c r="B375" s="44" t="str">
        <f t="shared" si="27"/>
        <v>US</v>
      </c>
      <c r="C375" s="44" t="str">
        <f t="shared" si="28"/>
        <v>Power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</v>
      </c>
      <c r="G375" s="202">
        <v>1330272</v>
      </c>
      <c r="H375" s="198">
        <v>37046.274178240739</v>
      </c>
      <c r="I375" t="s">
        <v>3546</v>
      </c>
      <c r="M375" t="s">
        <v>2717</v>
      </c>
      <c r="N375" t="s">
        <v>3532</v>
      </c>
      <c r="O375" t="s">
        <v>3851</v>
      </c>
      <c r="Q375" s="199">
        <v>50</v>
      </c>
      <c r="S375" t="s">
        <v>3504</v>
      </c>
      <c r="T375" t="s">
        <v>3759</v>
      </c>
      <c r="U375" s="201">
        <v>26</v>
      </c>
      <c r="V375" t="s">
        <v>2741</v>
      </c>
      <c r="W375" t="s">
        <v>3548</v>
      </c>
      <c r="X375" t="s">
        <v>3549</v>
      </c>
      <c r="Y375" t="s">
        <v>1097</v>
      </c>
      <c r="Z375" t="s">
        <v>2947</v>
      </c>
      <c r="AA375">
        <v>630495.1</v>
      </c>
      <c r="AB375" s="198">
        <v>37047.875</v>
      </c>
      <c r="AC375" s="198">
        <v>37047.875</v>
      </c>
    </row>
    <row r="376" spans="1:29" x14ac:dyDescent="0.2">
      <c r="A376" s="44" t="str">
        <f t="shared" si="26"/>
        <v>US Power Financial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1330273</v>
      </c>
      <c r="H376" s="198">
        <v>37046.274212962962</v>
      </c>
      <c r="I376" t="s">
        <v>3546</v>
      </c>
      <c r="M376" t="s">
        <v>2717</v>
      </c>
      <c r="N376" t="s">
        <v>1094</v>
      </c>
      <c r="O376" t="s">
        <v>1571</v>
      </c>
      <c r="P376" s="199">
        <v>50</v>
      </c>
      <c r="S376" t="s">
        <v>3504</v>
      </c>
      <c r="T376" t="s">
        <v>3759</v>
      </c>
      <c r="U376" s="201">
        <v>23.25</v>
      </c>
      <c r="V376" t="s">
        <v>3878</v>
      </c>
      <c r="W376" t="s">
        <v>1095</v>
      </c>
      <c r="X376" t="s">
        <v>1096</v>
      </c>
      <c r="Y376" t="s">
        <v>1097</v>
      </c>
      <c r="Z376" t="s">
        <v>2952</v>
      </c>
      <c r="AA376">
        <v>630496.1</v>
      </c>
      <c r="AB376" s="198">
        <v>37046.875</v>
      </c>
      <c r="AC376" s="198">
        <v>37046.875</v>
      </c>
    </row>
    <row r="377" spans="1:29" x14ac:dyDescent="0.2">
      <c r="A377" s="44" t="str">
        <f t="shared" si="26"/>
        <v>US Power Physical</v>
      </c>
      <c r="B377" s="44" t="str">
        <f t="shared" si="27"/>
        <v>US</v>
      </c>
      <c r="C377" s="44" t="str">
        <f t="shared" si="28"/>
        <v>Power</v>
      </c>
      <c r="D377" s="44" t="str">
        <f t="shared" si="29"/>
        <v>Physical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50</v>
      </c>
      <c r="G377" s="202">
        <v>1330275</v>
      </c>
      <c r="H377" s="198">
        <v>37046.274351851855</v>
      </c>
      <c r="I377" t="s">
        <v>2660</v>
      </c>
      <c r="M377" t="s">
        <v>2717</v>
      </c>
      <c r="N377" t="s">
        <v>3532</v>
      </c>
      <c r="O377" t="s">
        <v>1583</v>
      </c>
      <c r="Q377" s="199">
        <v>50</v>
      </c>
      <c r="S377" t="s">
        <v>3504</v>
      </c>
      <c r="T377" t="s">
        <v>3759</v>
      </c>
      <c r="U377" s="201">
        <v>30.75</v>
      </c>
      <c r="V377" t="s">
        <v>2609</v>
      </c>
      <c r="W377" t="s">
        <v>3540</v>
      </c>
      <c r="X377" t="s">
        <v>2368</v>
      </c>
      <c r="Y377" t="s">
        <v>1097</v>
      </c>
      <c r="Z377" t="s">
        <v>2947</v>
      </c>
      <c r="AA377">
        <v>630498.1</v>
      </c>
      <c r="AB377" s="198">
        <v>37047.875</v>
      </c>
      <c r="AC377" s="198">
        <v>37047.875</v>
      </c>
    </row>
    <row r="378" spans="1:29" x14ac:dyDescent="0.2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1330276</v>
      </c>
      <c r="H378" s="198">
        <v>37046.274409722224</v>
      </c>
      <c r="I378" t="s">
        <v>2365</v>
      </c>
      <c r="M378" t="s">
        <v>2717</v>
      </c>
      <c r="N378" t="s">
        <v>3532</v>
      </c>
      <c r="O378" t="s">
        <v>3851</v>
      </c>
      <c r="Q378" s="199">
        <v>50</v>
      </c>
      <c r="S378" t="s">
        <v>3504</v>
      </c>
      <c r="T378" t="s">
        <v>3759</v>
      </c>
      <c r="U378" s="201">
        <v>26.2</v>
      </c>
      <c r="V378" t="s">
        <v>2366</v>
      </c>
      <c r="W378" t="s">
        <v>3548</v>
      </c>
      <c r="X378" t="s">
        <v>3549</v>
      </c>
      <c r="Y378" t="s">
        <v>1097</v>
      </c>
      <c r="Z378" t="s">
        <v>2947</v>
      </c>
      <c r="AA378">
        <v>630499.1</v>
      </c>
      <c r="AB378" s="198">
        <v>37047.875</v>
      </c>
      <c r="AC378" s="198">
        <v>37047.875</v>
      </c>
    </row>
    <row r="379" spans="1:29" x14ac:dyDescent="0.2">
      <c r="A379" s="44" t="str">
        <f t="shared" si="26"/>
        <v>US Power Physical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1330277</v>
      </c>
      <c r="H379" s="198">
        <v>37046.274548611109</v>
      </c>
      <c r="I379" t="s">
        <v>3534</v>
      </c>
      <c r="M379" t="s">
        <v>2717</v>
      </c>
      <c r="N379" t="s">
        <v>3532</v>
      </c>
      <c r="O379" t="s">
        <v>1586</v>
      </c>
      <c r="Q379" s="199">
        <v>50</v>
      </c>
      <c r="S379" t="s">
        <v>3504</v>
      </c>
      <c r="T379" t="s">
        <v>3759</v>
      </c>
      <c r="U379" s="201">
        <v>22.5</v>
      </c>
      <c r="V379" t="s">
        <v>3535</v>
      </c>
      <c r="W379" t="s">
        <v>3536</v>
      </c>
      <c r="X379" t="s">
        <v>3537</v>
      </c>
      <c r="Y379" t="s">
        <v>1097</v>
      </c>
      <c r="Z379" t="s">
        <v>2947</v>
      </c>
      <c r="AA379">
        <v>630500.1</v>
      </c>
      <c r="AB379" s="198">
        <v>37047.875</v>
      </c>
      <c r="AC379" s="198">
        <v>37047.875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1330279</v>
      </c>
      <c r="H380" s="198">
        <v>37046.274745370371</v>
      </c>
      <c r="I380" t="s">
        <v>2365</v>
      </c>
      <c r="M380" t="s">
        <v>2717</v>
      </c>
      <c r="N380" t="s">
        <v>3532</v>
      </c>
      <c r="O380" t="s">
        <v>3851</v>
      </c>
      <c r="Q380" s="199">
        <v>50</v>
      </c>
      <c r="S380" t="s">
        <v>3504</v>
      </c>
      <c r="T380" t="s">
        <v>3759</v>
      </c>
      <c r="U380" s="201">
        <v>26.3</v>
      </c>
      <c r="V380" t="s">
        <v>2366</v>
      </c>
      <c r="W380" t="s">
        <v>3548</v>
      </c>
      <c r="X380" t="s">
        <v>3549</v>
      </c>
      <c r="Y380" t="s">
        <v>1097</v>
      </c>
      <c r="Z380" t="s">
        <v>2947</v>
      </c>
      <c r="AA380">
        <v>630502.1</v>
      </c>
      <c r="AB380" s="198">
        <v>37047.875</v>
      </c>
      <c r="AC380" s="198">
        <v>37047.875</v>
      </c>
    </row>
    <row r="381" spans="1:29" x14ac:dyDescent="0.2">
      <c r="A381" s="44" t="str">
        <f t="shared" si="26"/>
        <v>US Power Physical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1330278</v>
      </c>
      <c r="H381" s="198">
        <v>37046.274745370371</v>
      </c>
      <c r="I381" t="s">
        <v>1084</v>
      </c>
      <c r="M381" t="s">
        <v>2717</v>
      </c>
      <c r="N381" t="s">
        <v>3532</v>
      </c>
      <c r="O381" t="s">
        <v>1590</v>
      </c>
      <c r="Q381" s="199">
        <v>50</v>
      </c>
      <c r="S381" t="s">
        <v>3504</v>
      </c>
      <c r="T381" t="s">
        <v>3759</v>
      </c>
      <c r="U381" s="201">
        <v>22.5</v>
      </c>
      <c r="V381" t="s">
        <v>3136</v>
      </c>
      <c r="W381" t="s">
        <v>3543</v>
      </c>
      <c r="X381" t="s">
        <v>3533</v>
      </c>
      <c r="Y381" t="s">
        <v>1097</v>
      </c>
      <c r="Z381" t="s">
        <v>2947</v>
      </c>
      <c r="AA381">
        <v>630501.1</v>
      </c>
      <c r="AB381" s="198">
        <v>37047.875</v>
      </c>
      <c r="AC381" s="198">
        <v>37047.875</v>
      </c>
    </row>
    <row r="382" spans="1:29" x14ac:dyDescent="0.2">
      <c r="A382" s="44" t="str">
        <f t="shared" si="26"/>
        <v>US Power Financial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1330280</v>
      </c>
      <c r="H382" s="198">
        <v>37046.274918981479</v>
      </c>
      <c r="I382" t="s">
        <v>2363</v>
      </c>
      <c r="M382" t="s">
        <v>2717</v>
      </c>
      <c r="N382" t="s">
        <v>1094</v>
      </c>
      <c r="O382" t="s">
        <v>1595</v>
      </c>
      <c r="Q382" s="199">
        <v>50</v>
      </c>
      <c r="S382" t="s">
        <v>3504</v>
      </c>
      <c r="T382" t="s">
        <v>3759</v>
      </c>
      <c r="U382" s="201">
        <v>40</v>
      </c>
      <c r="V382" t="s">
        <v>1596</v>
      </c>
      <c r="W382" t="s">
        <v>2359</v>
      </c>
      <c r="X382" t="s">
        <v>3539</v>
      </c>
      <c r="Y382" t="s">
        <v>1097</v>
      </c>
      <c r="Z382" t="s">
        <v>2952</v>
      </c>
      <c r="AA382">
        <v>630503.1</v>
      </c>
      <c r="AB382" s="198">
        <v>37047.875</v>
      </c>
      <c r="AC382" s="198">
        <v>37047.875</v>
      </c>
    </row>
    <row r="383" spans="1:29" x14ac:dyDescent="0.2">
      <c r="A383" s="44" t="str">
        <f t="shared" si="26"/>
        <v>US Power Physical</v>
      </c>
      <c r="B383" s="44" t="str">
        <f t="shared" si="27"/>
        <v>US</v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50</v>
      </c>
      <c r="G383" s="202">
        <v>1330281</v>
      </c>
      <c r="H383" s="198">
        <v>37046.275092592594</v>
      </c>
      <c r="I383" t="s">
        <v>2365</v>
      </c>
      <c r="M383" t="s">
        <v>2717</v>
      </c>
      <c r="N383" t="s">
        <v>3532</v>
      </c>
      <c r="O383" t="s">
        <v>3851</v>
      </c>
      <c r="Q383" s="199">
        <v>50</v>
      </c>
      <c r="S383" t="s">
        <v>3504</v>
      </c>
      <c r="T383" t="s">
        <v>3759</v>
      </c>
      <c r="U383" s="201">
        <v>26.4</v>
      </c>
      <c r="V383" t="s">
        <v>2366</v>
      </c>
      <c r="W383" t="s">
        <v>3548</v>
      </c>
      <c r="X383" t="s">
        <v>3549</v>
      </c>
      <c r="Y383" t="s">
        <v>1097</v>
      </c>
      <c r="Z383" t="s">
        <v>2947</v>
      </c>
      <c r="AA383">
        <v>630504.1</v>
      </c>
      <c r="AB383" s="198">
        <v>37047.875</v>
      </c>
      <c r="AC383" s="198">
        <v>37047.875</v>
      </c>
    </row>
    <row r="384" spans="1:29" x14ac:dyDescent="0.2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3</v>
      </c>
      <c r="F384" s="213">
        <f t="shared" si="30"/>
        <v>150</v>
      </c>
      <c r="G384" s="202">
        <v>1330282</v>
      </c>
      <c r="H384" s="198">
        <v>37046.275196759256</v>
      </c>
      <c r="I384" t="s">
        <v>3546</v>
      </c>
      <c r="M384" t="s">
        <v>2717</v>
      </c>
      <c r="N384" t="s">
        <v>3532</v>
      </c>
      <c r="O384" t="s">
        <v>1592</v>
      </c>
      <c r="Q384" s="199">
        <v>50</v>
      </c>
      <c r="S384" t="s">
        <v>3504</v>
      </c>
      <c r="T384" t="s">
        <v>3759</v>
      </c>
      <c r="U384" s="201">
        <v>26.5</v>
      </c>
      <c r="V384" t="s">
        <v>2741</v>
      </c>
      <c r="W384" t="s">
        <v>3548</v>
      </c>
      <c r="X384" t="s">
        <v>3549</v>
      </c>
      <c r="Y384" t="s">
        <v>1097</v>
      </c>
      <c r="Z384" t="s">
        <v>2947</v>
      </c>
      <c r="AA384">
        <v>630505.1</v>
      </c>
      <c r="AB384" s="198">
        <v>37048.875</v>
      </c>
      <c r="AC384" s="198">
        <v>37050.875</v>
      </c>
    </row>
    <row r="385" spans="1:29" x14ac:dyDescent="0.2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3</v>
      </c>
      <c r="F385" s="213">
        <f t="shared" si="30"/>
        <v>150</v>
      </c>
      <c r="G385" s="202">
        <v>1330283</v>
      </c>
      <c r="H385" s="198">
        <v>37046.275335648148</v>
      </c>
      <c r="I385" t="s">
        <v>3546</v>
      </c>
      <c r="M385" t="s">
        <v>2717</v>
      </c>
      <c r="N385" t="s">
        <v>3532</v>
      </c>
      <c r="O385" t="s">
        <v>1592</v>
      </c>
      <c r="Q385" s="199">
        <v>50</v>
      </c>
      <c r="S385" t="s">
        <v>3504</v>
      </c>
      <c r="T385" t="s">
        <v>3759</v>
      </c>
      <c r="U385" s="201">
        <v>26.75</v>
      </c>
      <c r="V385" t="s">
        <v>2741</v>
      </c>
      <c r="W385" t="s">
        <v>3548</v>
      </c>
      <c r="X385" t="s">
        <v>3549</v>
      </c>
      <c r="Y385" t="s">
        <v>1097</v>
      </c>
      <c r="Z385" t="s">
        <v>2947</v>
      </c>
      <c r="AA385">
        <v>630507.1</v>
      </c>
      <c r="AB385" s="198">
        <v>37048.875</v>
      </c>
      <c r="AC385" s="198">
        <v>37050.875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155000</v>
      </c>
      <c r="G386" s="202">
        <v>1330284</v>
      </c>
      <c r="H386" s="198">
        <v>37046.275671296295</v>
      </c>
      <c r="I386" t="s">
        <v>2378</v>
      </c>
      <c r="M386" t="s">
        <v>3505</v>
      </c>
      <c r="N386" t="s">
        <v>2383</v>
      </c>
      <c r="O386" t="s">
        <v>2604</v>
      </c>
      <c r="Q386" s="199">
        <v>5000</v>
      </c>
      <c r="S386" t="s">
        <v>3506</v>
      </c>
      <c r="T386" t="s">
        <v>3759</v>
      </c>
      <c r="U386" s="201">
        <v>4</v>
      </c>
      <c r="V386" t="s">
        <v>1057</v>
      </c>
      <c r="W386" t="s">
        <v>2810</v>
      </c>
      <c r="X386" t="s">
        <v>2384</v>
      </c>
      <c r="Y386" t="s">
        <v>3777</v>
      </c>
      <c r="Z386" t="s">
        <v>2952</v>
      </c>
      <c r="AA386" t="s">
        <v>1597</v>
      </c>
      <c r="AB386" s="198">
        <v>37073.875</v>
      </c>
      <c r="AC386" s="198">
        <v>37103.875</v>
      </c>
    </row>
    <row r="387" spans="1:29" x14ac:dyDescent="0.2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</v>
      </c>
      <c r="G387" s="202">
        <v>1330285</v>
      </c>
      <c r="H387" s="198">
        <v>37046.275717592594</v>
      </c>
      <c r="I387" t="s">
        <v>2360</v>
      </c>
      <c r="M387" t="s">
        <v>2717</v>
      </c>
      <c r="N387" t="s">
        <v>3532</v>
      </c>
      <c r="O387" t="s">
        <v>3851</v>
      </c>
      <c r="P387" s="199">
        <v>50</v>
      </c>
      <c r="S387" t="s">
        <v>3504</v>
      </c>
      <c r="T387" t="s">
        <v>3759</v>
      </c>
      <c r="U387" s="201">
        <v>26.4</v>
      </c>
      <c r="V387" t="s">
        <v>2361</v>
      </c>
      <c r="W387" t="s">
        <v>3548</v>
      </c>
      <c r="X387" t="s">
        <v>3549</v>
      </c>
      <c r="Y387" t="s">
        <v>1097</v>
      </c>
      <c r="Z387" t="s">
        <v>2947</v>
      </c>
      <c r="AA387">
        <v>630508.1</v>
      </c>
      <c r="AB387" s="198">
        <v>37047.875</v>
      </c>
      <c r="AC387" s="198">
        <v>37047.875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1330286</v>
      </c>
      <c r="H388" s="198">
        <v>37046.275740740741</v>
      </c>
      <c r="I388" t="s">
        <v>3534</v>
      </c>
      <c r="M388" t="s">
        <v>2717</v>
      </c>
      <c r="N388" t="s">
        <v>3532</v>
      </c>
      <c r="O388" t="s">
        <v>1583</v>
      </c>
      <c r="Q388" s="199">
        <v>50</v>
      </c>
      <c r="S388" t="s">
        <v>3504</v>
      </c>
      <c r="T388" t="s">
        <v>3759</v>
      </c>
      <c r="U388" s="201">
        <v>31</v>
      </c>
      <c r="V388" t="s">
        <v>2730</v>
      </c>
      <c r="W388" t="s">
        <v>3540</v>
      </c>
      <c r="X388" t="s">
        <v>2368</v>
      </c>
      <c r="Y388" t="s">
        <v>1097</v>
      </c>
      <c r="Z388" t="s">
        <v>2947</v>
      </c>
      <c r="AA388">
        <v>630509.1</v>
      </c>
      <c r="AB388" s="198">
        <v>37047.875</v>
      </c>
      <c r="AC388" s="198">
        <v>37047.875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1330287</v>
      </c>
      <c r="H389" s="198">
        <v>37046.27648148148</v>
      </c>
      <c r="I389" t="s">
        <v>2365</v>
      </c>
      <c r="M389" t="s">
        <v>2717</v>
      </c>
      <c r="N389" t="s">
        <v>3532</v>
      </c>
      <c r="O389" t="s">
        <v>3851</v>
      </c>
      <c r="Q389" s="199">
        <v>50</v>
      </c>
      <c r="S389" t="s">
        <v>3504</v>
      </c>
      <c r="T389" t="s">
        <v>3759</v>
      </c>
      <c r="U389" s="201">
        <v>26.5</v>
      </c>
      <c r="V389" t="s">
        <v>2366</v>
      </c>
      <c r="W389" t="s">
        <v>3548</v>
      </c>
      <c r="X389" t="s">
        <v>3549</v>
      </c>
      <c r="Y389" t="s">
        <v>1097</v>
      </c>
      <c r="Z389" t="s">
        <v>2947</v>
      </c>
      <c r="AA389">
        <v>630510.1</v>
      </c>
      <c r="AB389" s="198">
        <v>37047.875</v>
      </c>
      <c r="AC389" s="198">
        <v>37047.875</v>
      </c>
    </row>
    <row r="390" spans="1:29" x14ac:dyDescent="0.2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1330288</v>
      </c>
      <c r="H390" s="198">
        <v>37046.276643518519</v>
      </c>
      <c r="I390" t="s">
        <v>3534</v>
      </c>
      <c r="M390" t="s">
        <v>2717</v>
      </c>
      <c r="N390" t="s">
        <v>3532</v>
      </c>
      <c r="O390" t="s">
        <v>1586</v>
      </c>
      <c r="Q390" s="199">
        <v>50</v>
      </c>
      <c r="S390" t="s">
        <v>3504</v>
      </c>
      <c r="T390" t="s">
        <v>3759</v>
      </c>
      <c r="U390" s="201">
        <v>22.5</v>
      </c>
      <c r="V390" t="s">
        <v>3535</v>
      </c>
      <c r="W390" t="s">
        <v>3536</v>
      </c>
      <c r="X390" t="s">
        <v>3537</v>
      </c>
      <c r="Y390" t="s">
        <v>1097</v>
      </c>
      <c r="Z390" t="s">
        <v>2947</v>
      </c>
      <c r="AA390">
        <v>630511.1</v>
      </c>
      <c r="AB390" s="198">
        <v>37047.875</v>
      </c>
      <c r="AC390" s="198">
        <v>37047.875</v>
      </c>
    </row>
    <row r="391" spans="1:29" x14ac:dyDescent="0.2">
      <c r="A391" s="44" t="str">
        <f t="shared" si="26"/>
        <v>US Power Physical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50</v>
      </c>
      <c r="G391" s="202">
        <v>1330289</v>
      </c>
      <c r="H391" s="198">
        <v>37046.277222222219</v>
      </c>
      <c r="I391" t="s">
        <v>3546</v>
      </c>
      <c r="M391" t="s">
        <v>2717</v>
      </c>
      <c r="N391" t="s">
        <v>3532</v>
      </c>
      <c r="O391" t="s">
        <v>1598</v>
      </c>
      <c r="Q391" s="199">
        <v>50</v>
      </c>
      <c r="S391" t="s">
        <v>3504</v>
      </c>
      <c r="T391" t="s">
        <v>3759</v>
      </c>
      <c r="U391" s="201">
        <v>25</v>
      </c>
      <c r="V391" t="s">
        <v>3047</v>
      </c>
      <c r="W391" t="s">
        <v>2733</v>
      </c>
      <c r="X391" t="s">
        <v>3541</v>
      </c>
      <c r="Y391" t="s">
        <v>1097</v>
      </c>
      <c r="Z391" t="s">
        <v>2947</v>
      </c>
      <c r="AA391">
        <v>630514.1</v>
      </c>
      <c r="AB391" s="198">
        <v>37047.875</v>
      </c>
      <c r="AC391" s="198">
        <v>37047.875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20</v>
      </c>
      <c r="G392" s="202">
        <v>1330290</v>
      </c>
      <c r="H392" s="198">
        <v>37046.277465277781</v>
      </c>
      <c r="I392" t="s">
        <v>3780</v>
      </c>
      <c r="M392" t="s">
        <v>3511</v>
      </c>
      <c r="N392" t="s">
        <v>3768</v>
      </c>
      <c r="O392" t="s">
        <v>3769</v>
      </c>
      <c r="P392" s="199">
        <v>20</v>
      </c>
      <c r="S392" t="s">
        <v>3758</v>
      </c>
      <c r="T392" t="s">
        <v>3759</v>
      </c>
      <c r="U392" s="201">
        <v>1512</v>
      </c>
      <c r="V392" t="s">
        <v>3789</v>
      </c>
      <c r="W392" t="s">
        <v>3765</v>
      </c>
      <c r="X392" t="s">
        <v>3761</v>
      </c>
      <c r="Y392" t="s">
        <v>3762</v>
      </c>
      <c r="Z392" t="s">
        <v>3763</v>
      </c>
      <c r="AA392">
        <v>2166038</v>
      </c>
    </row>
    <row r="393" spans="1:29" x14ac:dyDescent="0.2">
      <c r="A393" s="44" t="str">
        <f t="shared" si="26"/>
        <v>US Power Financial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5</v>
      </c>
      <c r="F393" s="213">
        <f t="shared" si="30"/>
        <v>250</v>
      </c>
      <c r="G393" s="202">
        <v>1330291</v>
      </c>
      <c r="H393" s="198">
        <v>37046.27747685185</v>
      </c>
      <c r="I393" t="s">
        <v>2358</v>
      </c>
      <c r="M393" t="s">
        <v>2717</v>
      </c>
      <c r="N393" t="s">
        <v>1094</v>
      </c>
      <c r="O393" t="s">
        <v>3930</v>
      </c>
      <c r="P393" s="199">
        <v>50</v>
      </c>
      <c r="S393" t="s">
        <v>3504</v>
      </c>
      <c r="T393" t="s">
        <v>3759</v>
      </c>
      <c r="U393" s="201">
        <v>46</v>
      </c>
      <c r="V393" t="s">
        <v>1599</v>
      </c>
      <c r="W393" t="s">
        <v>2359</v>
      </c>
      <c r="X393" t="s">
        <v>3539</v>
      </c>
      <c r="Y393" t="s">
        <v>1097</v>
      </c>
      <c r="Z393" t="s">
        <v>2952</v>
      </c>
      <c r="AA393">
        <v>630515.1</v>
      </c>
      <c r="AB393" s="198">
        <v>37053.875</v>
      </c>
      <c r="AC393" s="198">
        <v>37057.875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3</v>
      </c>
      <c r="F394" s="213">
        <f t="shared" si="30"/>
        <v>150</v>
      </c>
      <c r="G394" s="202">
        <v>1330292</v>
      </c>
      <c r="H394" s="198">
        <v>37046.277499999997</v>
      </c>
      <c r="I394" t="s">
        <v>3531</v>
      </c>
      <c r="M394" t="s">
        <v>2717</v>
      </c>
      <c r="N394" t="s">
        <v>3532</v>
      </c>
      <c r="O394" t="s">
        <v>1600</v>
      </c>
      <c r="P394" s="199">
        <v>50</v>
      </c>
      <c r="S394" t="s">
        <v>3504</v>
      </c>
      <c r="T394" t="s">
        <v>3759</v>
      </c>
      <c r="U394" s="201">
        <v>38</v>
      </c>
      <c r="V394" t="s">
        <v>3363</v>
      </c>
      <c r="W394" t="s">
        <v>3450</v>
      </c>
      <c r="X394" t="s">
        <v>3539</v>
      </c>
      <c r="Y394" t="s">
        <v>1097</v>
      </c>
      <c r="Z394" t="s">
        <v>2947</v>
      </c>
      <c r="AA394">
        <v>630516.1</v>
      </c>
      <c r="AB394" s="198">
        <v>37048.875</v>
      </c>
      <c r="AC394" s="198">
        <v>37050.875</v>
      </c>
    </row>
    <row r="395" spans="1:29" x14ac:dyDescent="0.2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1330293</v>
      </c>
      <c r="H395" s="198">
        <v>37046.27752314815</v>
      </c>
      <c r="I395" t="s">
        <v>3546</v>
      </c>
      <c r="M395" t="s">
        <v>2717</v>
      </c>
      <c r="N395" t="s">
        <v>3532</v>
      </c>
      <c r="O395" t="s">
        <v>3851</v>
      </c>
      <c r="P395" s="199">
        <v>50</v>
      </c>
      <c r="S395" t="s">
        <v>3504</v>
      </c>
      <c r="T395" t="s">
        <v>3759</v>
      </c>
      <c r="U395" s="201">
        <v>26.4</v>
      </c>
      <c r="V395" t="s">
        <v>2741</v>
      </c>
      <c r="W395" t="s">
        <v>3548</v>
      </c>
      <c r="X395" t="s">
        <v>3549</v>
      </c>
      <c r="Y395" t="s">
        <v>1097</v>
      </c>
      <c r="Z395" t="s">
        <v>2947</v>
      </c>
      <c r="AA395">
        <v>630517.1</v>
      </c>
      <c r="AB395" s="198">
        <v>37047.875</v>
      </c>
      <c r="AC395" s="198">
        <v>37047.875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1330294</v>
      </c>
      <c r="H396" s="198">
        <v>37046.277719907404</v>
      </c>
      <c r="I396" t="s">
        <v>3546</v>
      </c>
      <c r="M396" t="s">
        <v>2717</v>
      </c>
      <c r="N396" t="s">
        <v>3532</v>
      </c>
      <c r="O396" t="s">
        <v>3851</v>
      </c>
      <c r="P396" s="199">
        <v>50</v>
      </c>
      <c r="S396" t="s">
        <v>3504</v>
      </c>
      <c r="T396" t="s">
        <v>3759</v>
      </c>
      <c r="U396" s="201">
        <v>26.3</v>
      </c>
      <c r="V396" t="s">
        <v>2741</v>
      </c>
      <c r="W396" t="s">
        <v>3548</v>
      </c>
      <c r="X396" t="s">
        <v>3549</v>
      </c>
      <c r="Y396" t="s">
        <v>1097</v>
      </c>
      <c r="Z396" t="s">
        <v>2947</v>
      </c>
      <c r="AA396">
        <v>630518.1</v>
      </c>
      <c r="AB396" s="198">
        <v>37047.875</v>
      </c>
      <c r="AC396" s="198">
        <v>37047.875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10</v>
      </c>
      <c r="G397" s="202">
        <v>1330295</v>
      </c>
      <c r="H397" s="198">
        <v>37046.277754629627</v>
      </c>
      <c r="I397" t="s">
        <v>3729</v>
      </c>
      <c r="M397" t="s">
        <v>3511</v>
      </c>
      <c r="N397" t="s">
        <v>3773</v>
      </c>
      <c r="O397" t="s">
        <v>1601</v>
      </c>
      <c r="P397" s="199">
        <v>10</v>
      </c>
      <c r="S397" t="s">
        <v>3775</v>
      </c>
      <c r="T397" t="s">
        <v>3759</v>
      </c>
      <c r="U397" s="201">
        <v>1217</v>
      </c>
      <c r="V397" t="s">
        <v>3771</v>
      </c>
      <c r="W397" t="s">
        <v>3776</v>
      </c>
      <c r="X397" t="s">
        <v>3761</v>
      </c>
      <c r="Y397" t="s">
        <v>3762</v>
      </c>
      <c r="Z397" t="s">
        <v>3763</v>
      </c>
      <c r="AA397">
        <v>2166040</v>
      </c>
      <c r="AB397" s="198">
        <v>37048.875</v>
      </c>
      <c r="AC397" s="198">
        <v>37048.875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4</v>
      </c>
      <c r="G398" s="202">
        <v>1330296</v>
      </c>
      <c r="H398" s="198">
        <v>37046.277997685182</v>
      </c>
      <c r="I398" t="s">
        <v>1555</v>
      </c>
      <c r="M398" t="s">
        <v>3511</v>
      </c>
      <c r="N398" t="s">
        <v>3768</v>
      </c>
      <c r="O398" t="s">
        <v>3769</v>
      </c>
      <c r="P398" s="199">
        <v>4</v>
      </c>
      <c r="S398" t="s">
        <v>3758</v>
      </c>
      <c r="T398" t="s">
        <v>3759</v>
      </c>
      <c r="U398" s="201">
        <v>1511</v>
      </c>
      <c r="V398" t="s">
        <v>1556</v>
      </c>
      <c r="W398" t="s">
        <v>3765</v>
      </c>
      <c r="X398" t="s">
        <v>3761</v>
      </c>
      <c r="Y398" t="s">
        <v>3762</v>
      </c>
      <c r="Z398" t="s">
        <v>3763</v>
      </c>
      <c r="AA398">
        <v>2166042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3</v>
      </c>
      <c r="G399" s="202">
        <v>1330297</v>
      </c>
      <c r="H399" s="198">
        <v>37046.278032407405</v>
      </c>
      <c r="I399" t="s">
        <v>2213</v>
      </c>
      <c r="M399" t="s">
        <v>3511</v>
      </c>
      <c r="N399" t="s">
        <v>3756</v>
      </c>
      <c r="O399" t="s">
        <v>3757</v>
      </c>
      <c r="Q399" s="199">
        <v>3</v>
      </c>
      <c r="S399" t="s">
        <v>3758</v>
      </c>
      <c r="T399" t="s">
        <v>3759</v>
      </c>
      <c r="U399" s="201">
        <v>1669</v>
      </c>
      <c r="V399" t="s">
        <v>2214</v>
      </c>
      <c r="W399" t="s">
        <v>3765</v>
      </c>
      <c r="X399" t="s">
        <v>3761</v>
      </c>
      <c r="Y399" t="s">
        <v>3762</v>
      </c>
      <c r="Z399" t="s">
        <v>3763</v>
      </c>
      <c r="AA399">
        <v>2166044</v>
      </c>
    </row>
    <row r="400" spans="1:29" x14ac:dyDescent="0.2">
      <c r="A400" s="44" t="str">
        <f t="shared" si="31"/>
        <v>US Power Physical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30</v>
      </c>
      <c r="F400" s="213">
        <f t="shared" si="35"/>
        <v>1500</v>
      </c>
      <c r="G400" s="202">
        <v>1330298</v>
      </c>
      <c r="H400" s="198">
        <v>37046.278101851851</v>
      </c>
      <c r="I400" t="s">
        <v>2345</v>
      </c>
      <c r="M400" t="s">
        <v>2717</v>
      </c>
      <c r="N400" t="s">
        <v>3532</v>
      </c>
      <c r="O400" t="s">
        <v>2357</v>
      </c>
      <c r="Q400" s="199">
        <v>50</v>
      </c>
      <c r="S400" t="s">
        <v>3504</v>
      </c>
      <c r="T400" t="s">
        <v>3759</v>
      </c>
      <c r="U400" s="201">
        <v>36.5</v>
      </c>
      <c r="V400" t="s">
        <v>3686</v>
      </c>
      <c r="W400" t="s">
        <v>3552</v>
      </c>
      <c r="X400" t="s">
        <v>3537</v>
      </c>
      <c r="Y400" t="s">
        <v>1097</v>
      </c>
      <c r="Z400" t="s">
        <v>2947</v>
      </c>
      <c r="AA400">
        <v>630520.1</v>
      </c>
      <c r="AB400" s="198">
        <v>37135.71597222222</v>
      </c>
      <c r="AC400" s="198">
        <v>37164.71597222222</v>
      </c>
    </row>
    <row r="401" spans="1:29" x14ac:dyDescent="0.2">
      <c r="A401" s="44" t="str">
        <f t="shared" si="31"/>
        <v>US Power Physical</v>
      </c>
      <c r="B401" s="44" t="str">
        <f t="shared" si="32"/>
        <v>US</v>
      </c>
      <c r="C401" s="44" t="str">
        <f t="shared" si="33"/>
        <v>Power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31</v>
      </c>
      <c r="F401" s="213">
        <f t="shared" si="35"/>
        <v>1550</v>
      </c>
      <c r="G401" s="202">
        <v>1330299</v>
      </c>
      <c r="H401" s="198">
        <v>37046.278148148151</v>
      </c>
      <c r="I401" t="s">
        <v>2345</v>
      </c>
      <c r="M401" t="s">
        <v>2717</v>
      </c>
      <c r="N401" t="s">
        <v>3532</v>
      </c>
      <c r="O401" t="s">
        <v>3876</v>
      </c>
      <c r="Q401" s="199">
        <v>50</v>
      </c>
      <c r="S401" t="s">
        <v>3504</v>
      </c>
      <c r="T401" t="s">
        <v>3759</v>
      </c>
      <c r="U401" s="201">
        <v>86.25</v>
      </c>
      <c r="V401" t="s">
        <v>3686</v>
      </c>
      <c r="W401" t="s">
        <v>3552</v>
      </c>
      <c r="X401" t="s">
        <v>3553</v>
      </c>
      <c r="Y401" t="s">
        <v>1097</v>
      </c>
      <c r="Z401" t="s">
        <v>2947</v>
      </c>
      <c r="AA401">
        <v>630521.1</v>
      </c>
      <c r="AB401" s="198">
        <v>37073.875</v>
      </c>
      <c r="AC401" s="198">
        <v>37103.875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16</v>
      </c>
      <c r="G402" s="202">
        <v>1330300</v>
      </c>
      <c r="H402" s="198">
        <v>37046.278194444443</v>
      </c>
      <c r="I402" t="s">
        <v>3781</v>
      </c>
      <c r="M402" t="s">
        <v>3511</v>
      </c>
      <c r="N402" t="s">
        <v>3768</v>
      </c>
      <c r="O402" t="s">
        <v>3769</v>
      </c>
      <c r="P402" s="199">
        <v>16</v>
      </c>
      <c r="S402" t="s">
        <v>3758</v>
      </c>
      <c r="T402" t="s">
        <v>3759</v>
      </c>
      <c r="U402" s="201">
        <v>1511</v>
      </c>
      <c r="V402" t="s">
        <v>3810</v>
      </c>
      <c r="W402" t="s">
        <v>3765</v>
      </c>
      <c r="X402" t="s">
        <v>3761</v>
      </c>
      <c r="Y402" t="s">
        <v>3762</v>
      </c>
      <c r="Z402" t="s">
        <v>3763</v>
      </c>
      <c r="AA402">
        <v>2166046</v>
      </c>
    </row>
    <row r="403" spans="1:29" x14ac:dyDescent="0.2">
      <c r="A403" s="44" t="str">
        <f t="shared" si="31"/>
        <v>US Power Financial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1330301</v>
      </c>
      <c r="H403" s="198">
        <v>37046.27820601852</v>
      </c>
      <c r="I403" t="s">
        <v>2613</v>
      </c>
      <c r="M403" t="s">
        <v>2717</v>
      </c>
      <c r="N403" t="s">
        <v>1094</v>
      </c>
      <c r="O403" t="s">
        <v>1595</v>
      </c>
      <c r="Q403" s="199">
        <v>50</v>
      </c>
      <c r="S403" t="s">
        <v>3504</v>
      </c>
      <c r="T403" t="s">
        <v>3759</v>
      </c>
      <c r="U403" s="201">
        <v>40.25</v>
      </c>
      <c r="V403" t="s">
        <v>3366</v>
      </c>
      <c r="W403" t="s">
        <v>2359</v>
      </c>
      <c r="X403" t="s">
        <v>3539</v>
      </c>
      <c r="Y403" t="s">
        <v>1097</v>
      </c>
      <c r="Z403" t="s">
        <v>2952</v>
      </c>
      <c r="AA403">
        <v>630522.1</v>
      </c>
      <c r="AB403" s="198">
        <v>37047.875</v>
      </c>
      <c r="AC403" s="198">
        <v>37047.875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1330302</v>
      </c>
      <c r="H404" s="198">
        <v>37046.278344907405</v>
      </c>
      <c r="I404" t="s">
        <v>2378</v>
      </c>
      <c r="M404" t="s">
        <v>2717</v>
      </c>
      <c r="N404" t="s">
        <v>3532</v>
      </c>
      <c r="O404" t="s">
        <v>1583</v>
      </c>
      <c r="P404" s="199">
        <v>50</v>
      </c>
      <c r="S404" t="s">
        <v>3504</v>
      </c>
      <c r="T404" t="s">
        <v>3759</v>
      </c>
      <c r="U404" s="201">
        <v>31</v>
      </c>
      <c r="V404" t="s">
        <v>3670</v>
      </c>
      <c r="W404" t="s">
        <v>3540</v>
      </c>
      <c r="X404" t="s">
        <v>2368</v>
      </c>
      <c r="Y404" t="s">
        <v>1097</v>
      </c>
      <c r="Z404" t="s">
        <v>2947</v>
      </c>
      <c r="AA404">
        <v>630523.1</v>
      </c>
      <c r="AB404" s="198">
        <v>37047.875</v>
      </c>
      <c r="AC404" s="198">
        <v>37047.875</v>
      </c>
    </row>
    <row r="405" spans="1:29" x14ac:dyDescent="0.2">
      <c r="A405" s="44" t="str">
        <f t="shared" si="31"/>
        <v>US Power Financial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50</v>
      </c>
      <c r="G405" s="202">
        <v>1330303</v>
      </c>
      <c r="H405" s="198">
        <v>37046.278391203705</v>
      </c>
      <c r="I405" t="s">
        <v>2345</v>
      </c>
      <c r="M405" t="s">
        <v>2717</v>
      </c>
      <c r="N405" t="s">
        <v>1094</v>
      </c>
      <c r="O405" t="s">
        <v>1595</v>
      </c>
      <c r="P405" s="199">
        <v>50</v>
      </c>
      <c r="S405" t="s">
        <v>3504</v>
      </c>
      <c r="T405" t="s">
        <v>3759</v>
      </c>
      <c r="U405" s="201">
        <v>40</v>
      </c>
      <c r="V405" t="s">
        <v>3141</v>
      </c>
      <c r="W405" t="s">
        <v>2359</v>
      </c>
      <c r="X405" t="s">
        <v>3539</v>
      </c>
      <c r="Y405" t="s">
        <v>1097</v>
      </c>
      <c r="Z405" t="s">
        <v>2952</v>
      </c>
      <c r="AA405">
        <v>630524.1</v>
      </c>
      <c r="AB405" s="198">
        <v>37047.875</v>
      </c>
      <c r="AC405" s="198">
        <v>37047.875</v>
      </c>
    </row>
    <row r="406" spans="1:29" x14ac:dyDescent="0.2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50</v>
      </c>
      <c r="G406" s="202">
        <v>1330304</v>
      </c>
      <c r="H406" s="198">
        <v>37046.27851851852</v>
      </c>
      <c r="I406" t="s">
        <v>2363</v>
      </c>
      <c r="M406" t="s">
        <v>2717</v>
      </c>
      <c r="N406" t="s">
        <v>3532</v>
      </c>
      <c r="O406" t="s">
        <v>1582</v>
      </c>
      <c r="Q406" s="199">
        <v>50</v>
      </c>
      <c r="S406" t="s">
        <v>3504</v>
      </c>
      <c r="T406" t="s">
        <v>3759</v>
      </c>
      <c r="U406" s="201">
        <v>36.5</v>
      </c>
      <c r="V406" t="s">
        <v>1596</v>
      </c>
      <c r="W406" t="s">
        <v>3450</v>
      </c>
      <c r="X406" t="s">
        <v>3539</v>
      </c>
      <c r="Y406" t="s">
        <v>1097</v>
      </c>
      <c r="Z406" t="s">
        <v>2947</v>
      </c>
      <c r="AA406">
        <v>630525.1</v>
      </c>
      <c r="AB406" s="198">
        <v>37047.875</v>
      </c>
      <c r="AC406" s="198">
        <v>37047.875</v>
      </c>
    </row>
    <row r="407" spans="1:29" x14ac:dyDescent="0.2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50</v>
      </c>
      <c r="G407" s="202">
        <v>1330305</v>
      </c>
      <c r="H407" s="198">
        <v>37046.278599537036</v>
      </c>
      <c r="I407" t="s">
        <v>2378</v>
      </c>
      <c r="M407" t="s">
        <v>2717</v>
      </c>
      <c r="N407" t="s">
        <v>3532</v>
      </c>
      <c r="O407" t="s">
        <v>1602</v>
      </c>
      <c r="Q407" s="199">
        <v>50</v>
      </c>
      <c r="S407" t="s">
        <v>3504</v>
      </c>
      <c r="T407" t="s">
        <v>3759</v>
      </c>
      <c r="U407" s="201">
        <v>10</v>
      </c>
      <c r="V407" t="s">
        <v>1603</v>
      </c>
      <c r="W407" t="s">
        <v>3548</v>
      </c>
      <c r="X407" t="s">
        <v>3549</v>
      </c>
      <c r="Y407" t="s">
        <v>1097</v>
      </c>
      <c r="Z407" t="s">
        <v>2947</v>
      </c>
      <c r="AA407">
        <v>630526.1</v>
      </c>
      <c r="AB407" s="198">
        <v>37047.875</v>
      </c>
      <c r="AC407" s="198">
        <v>37047.875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92</v>
      </c>
      <c r="F408" s="213">
        <f t="shared" si="35"/>
        <v>4600</v>
      </c>
      <c r="G408" s="202">
        <v>1330306</v>
      </c>
      <c r="H408" s="198">
        <v>37046.278692129628</v>
      </c>
      <c r="I408" t="s">
        <v>3554</v>
      </c>
      <c r="M408" t="s">
        <v>2717</v>
      </c>
      <c r="N408" t="s">
        <v>3532</v>
      </c>
      <c r="O408" t="s">
        <v>2209</v>
      </c>
      <c r="Q408" s="199">
        <v>50</v>
      </c>
      <c r="S408" t="s">
        <v>3504</v>
      </c>
      <c r="T408" t="s">
        <v>3759</v>
      </c>
      <c r="U408" s="201">
        <v>36</v>
      </c>
      <c r="V408" t="s">
        <v>3048</v>
      </c>
      <c r="W408" t="s">
        <v>1604</v>
      </c>
      <c r="X408" t="s">
        <v>2364</v>
      </c>
      <c r="Y408" t="s">
        <v>1097</v>
      </c>
      <c r="Z408" t="s">
        <v>2947</v>
      </c>
      <c r="AA408">
        <v>630527.1</v>
      </c>
      <c r="AB408" s="198">
        <v>37165.591666666667</v>
      </c>
      <c r="AC408" s="198">
        <v>37256.591666666667</v>
      </c>
    </row>
    <row r="409" spans="1:29" x14ac:dyDescent="0.2">
      <c r="A409" s="44" t="str">
        <f t="shared" si="31"/>
        <v xml:space="preserve"> Natural Gas Physical</v>
      </c>
      <c r="B409" s="44" t="str">
        <f t="shared" si="32"/>
        <v/>
      </c>
      <c r="C409" s="44" t="str">
        <f t="shared" si="33"/>
        <v>Natural Gas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50000</v>
      </c>
      <c r="G409" s="202">
        <v>1330307</v>
      </c>
      <c r="H409" s="198">
        <v>37046.278877314813</v>
      </c>
      <c r="I409" t="s">
        <v>2447</v>
      </c>
      <c r="M409" t="s">
        <v>3505</v>
      </c>
      <c r="N409" t="s">
        <v>3790</v>
      </c>
      <c r="O409" t="s">
        <v>3431</v>
      </c>
      <c r="Q409" s="199">
        <v>50000</v>
      </c>
      <c r="S409" t="s">
        <v>3792</v>
      </c>
      <c r="T409" t="s">
        <v>3793</v>
      </c>
      <c r="U409" s="201">
        <v>20.75</v>
      </c>
      <c r="V409" t="s">
        <v>1075</v>
      </c>
      <c r="W409" t="s">
        <v>3802</v>
      </c>
      <c r="X409" t="s">
        <v>3795</v>
      </c>
      <c r="Y409" t="s">
        <v>3796</v>
      </c>
      <c r="Z409" t="s">
        <v>3764</v>
      </c>
      <c r="AA409">
        <v>106185</v>
      </c>
      <c r="AB409" s="198">
        <v>37046.875</v>
      </c>
      <c r="AC409" s="198">
        <v>37046.875</v>
      </c>
    </row>
    <row r="410" spans="1:29" x14ac:dyDescent="0.2">
      <c r="A410" s="44" t="str">
        <f t="shared" si="31"/>
        <v xml:space="preserve"> Natural Gas Physical</v>
      </c>
      <c r="B410" s="44" t="str">
        <f t="shared" si="32"/>
        <v/>
      </c>
      <c r="C410" s="44" t="str">
        <f t="shared" si="33"/>
        <v>Natural Gas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4</v>
      </c>
      <c r="F410" s="213">
        <f t="shared" si="35"/>
        <v>200000</v>
      </c>
      <c r="G410" s="202">
        <v>1330308</v>
      </c>
      <c r="H410" s="198">
        <v>37046.278935185182</v>
      </c>
      <c r="I410" t="s">
        <v>2447</v>
      </c>
      <c r="M410" t="s">
        <v>3505</v>
      </c>
      <c r="N410" t="s">
        <v>3790</v>
      </c>
      <c r="O410" t="s">
        <v>1605</v>
      </c>
      <c r="Q410" s="199">
        <v>50000</v>
      </c>
      <c r="S410" t="s">
        <v>3792</v>
      </c>
      <c r="T410" t="s">
        <v>3793</v>
      </c>
      <c r="U410" s="201">
        <v>21</v>
      </c>
      <c r="V410" t="s">
        <v>1075</v>
      </c>
      <c r="W410" t="s">
        <v>3802</v>
      </c>
      <c r="X410" t="s">
        <v>3795</v>
      </c>
      <c r="Y410" t="s">
        <v>3796</v>
      </c>
      <c r="Z410" t="s">
        <v>3764</v>
      </c>
      <c r="AA410">
        <v>106186</v>
      </c>
      <c r="AB410" s="198">
        <v>37047.875</v>
      </c>
      <c r="AC410" s="198">
        <v>37050.875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50</v>
      </c>
      <c r="G411" s="202">
        <v>1330309</v>
      </c>
      <c r="H411" s="198">
        <v>37046.279143518521</v>
      </c>
      <c r="I411" t="s">
        <v>3538</v>
      </c>
      <c r="M411" t="s">
        <v>2717</v>
      </c>
      <c r="N411" t="s">
        <v>3532</v>
      </c>
      <c r="O411" t="s">
        <v>1606</v>
      </c>
      <c r="Q411" s="199">
        <v>50</v>
      </c>
      <c r="S411" t="s">
        <v>3504</v>
      </c>
      <c r="T411" t="s">
        <v>3759</v>
      </c>
      <c r="U411" s="201">
        <v>25.5</v>
      </c>
      <c r="V411" t="s">
        <v>3369</v>
      </c>
      <c r="W411" t="s">
        <v>3450</v>
      </c>
      <c r="X411" t="s">
        <v>3539</v>
      </c>
      <c r="Y411" t="s">
        <v>1097</v>
      </c>
      <c r="Z411" t="s">
        <v>2947</v>
      </c>
      <c r="AA411">
        <v>630528.1</v>
      </c>
      <c r="AB411" s="198">
        <v>37047.875</v>
      </c>
      <c r="AC411" s="198">
        <v>37047.875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1330311</v>
      </c>
      <c r="H412" s="198">
        <v>37046.279953703706</v>
      </c>
      <c r="I412" t="s">
        <v>2345</v>
      </c>
      <c r="M412" t="s">
        <v>2717</v>
      </c>
      <c r="N412" t="s">
        <v>3532</v>
      </c>
      <c r="O412" t="s">
        <v>1582</v>
      </c>
      <c r="Q412" s="199">
        <v>50</v>
      </c>
      <c r="S412" t="s">
        <v>3504</v>
      </c>
      <c r="T412" t="s">
        <v>3759</v>
      </c>
      <c r="U412" s="201">
        <v>36.75</v>
      </c>
      <c r="V412" t="s">
        <v>3030</v>
      </c>
      <c r="W412" t="s">
        <v>3450</v>
      </c>
      <c r="X412" t="s">
        <v>3539</v>
      </c>
      <c r="Y412" t="s">
        <v>1097</v>
      </c>
      <c r="Z412" t="s">
        <v>2947</v>
      </c>
      <c r="AA412">
        <v>630530.1</v>
      </c>
      <c r="AB412" s="198">
        <v>37047.875</v>
      </c>
      <c r="AC412" s="198">
        <v>37047.875</v>
      </c>
    </row>
    <row r="413" spans="1:29" x14ac:dyDescent="0.2">
      <c r="A413" s="44" t="str">
        <f t="shared" si="31"/>
        <v>US Power Financial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13">
        <f t="shared" si="35"/>
        <v>50</v>
      </c>
      <c r="G413" s="202">
        <v>1330312</v>
      </c>
      <c r="H413" s="198">
        <v>37046.280243055553</v>
      </c>
      <c r="I413" t="s">
        <v>2613</v>
      </c>
      <c r="M413" t="s">
        <v>2717</v>
      </c>
      <c r="N413" t="s">
        <v>1094</v>
      </c>
      <c r="O413" t="s">
        <v>1578</v>
      </c>
      <c r="Q413" s="199">
        <v>50</v>
      </c>
      <c r="S413" t="s">
        <v>3504</v>
      </c>
      <c r="T413" t="s">
        <v>3759</v>
      </c>
      <c r="U413" s="201">
        <v>29</v>
      </c>
      <c r="V413" t="s">
        <v>3366</v>
      </c>
      <c r="W413" t="s">
        <v>2359</v>
      </c>
      <c r="X413" t="s">
        <v>3539</v>
      </c>
      <c r="Y413" t="s">
        <v>1097</v>
      </c>
      <c r="Z413" t="s">
        <v>2952</v>
      </c>
      <c r="AA413">
        <v>630531.1</v>
      </c>
      <c r="AB413" s="198">
        <v>37047.875</v>
      </c>
      <c r="AC413" s="198">
        <v>37047.875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50</v>
      </c>
      <c r="G414" s="202">
        <v>1330313</v>
      </c>
      <c r="H414" s="198">
        <v>37046.280266203707</v>
      </c>
      <c r="I414" t="s">
        <v>3538</v>
      </c>
      <c r="M414" t="s">
        <v>2717</v>
      </c>
      <c r="N414" t="s">
        <v>3532</v>
      </c>
      <c r="O414" t="s">
        <v>3851</v>
      </c>
      <c r="P414" s="199">
        <v>50</v>
      </c>
      <c r="S414" t="s">
        <v>3504</v>
      </c>
      <c r="T414" t="s">
        <v>3759</v>
      </c>
      <c r="U414" s="201">
        <v>26.2</v>
      </c>
      <c r="V414" t="s">
        <v>1041</v>
      </c>
      <c r="W414" t="s">
        <v>3548</v>
      </c>
      <c r="X414" t="s">
        <v>3549</v>
      </c>
      <c r="Y414" t="s">
        <v>1097</v>
      </c>
      <c r="Z414" t="s">
        <v>2947</v>
      </c>
      <c r="AA414">
        <v>630532.1</v>
      </c>
      <c r="AB414" s="198">
        <v>37047.875</v>
      </c>
      <c r="AC414" s="198">
        <v>37047.875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50</v>
      </c>
      <c r="G415" s="202">
        <v>1330314</v>
      </c>
      <c r="H415" s="198">
        <v>37046.280393518522</v>
      </c>
      <c r="I415" t="s">
        <v>3451</v>
      </c>
      <c r="M415" t="s">
        <v>2717</v>
      </c>
      <c r="N415" t="s">
        <v>3532</v>
      </c>
      <c r="O415" t="s">
        <v>1590</v>
      </c>
      <c r="P415" s="199">
        <v>50</v>
      </c>
      <c r="S415" t="s">
        <v>3504</v>
      </c>
      <c r="T415" t="s">
        <v>3759</v>
      </c>
      <c r="U415" s="201">
        <v>22.25</v>
      </c>
      <c r="V415" t="s">
        <v>3452</v>
      </c>
      <c r="W415" t="s">
        <v>3543</v>
      </c>
      <c r="X415" t="s">
        <v>3533</v>
      </c>
      <c r="Y415" t="s">
        <v>1097</v>
      </c>
      <c r="Z415" t="s">
        <v>2947</v>
      </c>
      <c r="AA415">
        <v>630533.1</v>
      </c>
      <c r="AB415" s="198">
        <v>37047.875</v>
      </c>
      <c r="AC415" s="198">
        <v>37047.875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</v>
      </c>
      <c r="F416" s="213">
        <f t="shared" si="35"/>
        <v>150</v>
      </c>
      <c r="G416" s="202">
        <v>1330315</v>
      </c>
      <c r="H416" s="198">
        <v>37046.280497685184</v>
      </c>
      <c r="I416" t="s">
        <v>3046</v>
      </c>
      <c r="M416" t="s">
        <v>2717</v>
      </c>
      <c r="N416" t="s">
        <v>3532</v>
      </c>
      <c r="O416" t="s">
        <v>1592</v>
      </c>
      <c r="P416" s="199">
        <v>50</v>
      </c>
      <c r="S416" t="s">
        <v>3504</v>
      </c>
      <c r="T416" t="s">
        <v>3759</v>
      </c>
      <c r="U416" s="201">
        <v>26.75</v>
      </c>
      <c r="V416" t="s">
        <v>3974</v>
      </c>
      <c r="W416" t="s">
        <v>3548</v>
      </c>
      <c r="X416" t="s">
        <v>3549</v>
      </c>
      <c r="Y416" t="s">
        <v>1097</v>
      </c>
      <c r="Z416" t="s">
        <v>2947</v>
      </c>
      <c r="AA416">
        <v>630534.1</v>
      </c>
      <c r="AB416" s="198">
        <v>37048.875</v>
      </c>
      <c r="AC416" s="198">
        <v>37050.875</v>
      </c>
    </row>
    <row r="417" spans="1:29" x14ac:dyDescent="0.2">
      <c r="A417" s="44" t="str">
        <f t="shared" si="31"/>
        <v>US Power Financial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</v>
      </c>
      <c r="F417" s="213">
        <f t="shared" si="35"/>
        <v>150</v>
      </c>
      <c r="G417" s="202">
        <v>1330316</v>
      </c>
      <c r="H417" s="198">
        <v>37046.280543981484</v>
      </c>
      <c r="I417" t="s">
        <v>2474</v>
      </c>
      <c r="M417" t="s">
        <v>2717</v>
      </c>
      <c r="N417" t="s">
        <v>1094</v>
      </c>
      <c r="O417" t="s">
        <v>1607</v>
      </c>
      <c r="P417" s="199">
        <v>50</v>
      </c>
      <c r="S417" t="s">
        <v>3504</v>
      </c>
      <c r="T417" t="s">
        <v>3759</v>
      </c>
      <c r="U417" s="201">
        <v>28.75</v>
      </c>
      <c r="V417" t="s">
        <v>1593</v>
      </c>
      <c r="W417" t="s">
        <v>2359</v>
      </c>
      <c r="X417" t="s">
        <v>3539</v>
      </c>
      <c r="Y417" t="s">
        <v>1097</v>
      </c>
      <c r="Z417" t="s">
        <v>2952</v>
      </c>
      <c r="AA417">
        <v>630535.1</v>
      </c>
      <c r="AB417" s="198">
        <v>37048.875</v>
      </c>
      <c r="AC417" s="198">
        <v>37050.875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2</v>
      </c>
      <c r="G418" s="202">
        <v>1330317</v>
      </c>
      <c r="H418" s="198">
        <v>37046.280682870369</v>
      </c>
      <c r="I418" t="s">
        <v>2213</v>
      </c>
      <c r="M418" t="s">
        <v>3511</v>
      </c>
      <c r="N418" t="s">
        <v>3756</v>
      </c>
      <c r="O418" t="s">
        <v>3757</v>
      </c>
      <c r="Q418" s="199">
        <v>2</v>
      </c>
      <c r="S418" t="s">
        <v>3758</v>
      </c>
      <c r="T418" t="s">
        <v>3759</v>
      </c>
      <c r="U418" s="201">
        <v>1669</v>
      </c>
      <c r="V418" t="s">
        <v>2214</v>
      </c>
      <c r="W418" t="s">
        <v>3765</v>
      </c>
      <c r="X418" t="s">
        <v>3761</v>
      </c>
      <c r="Y418" t="s">
        <v>3762</v>
      </c>
      <c r="Z418" t="s">
        <v>3763</v>
      </c>
      <c r="AA418">
        <v>2166050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</v>
      </c>
      <c r="G419" s="202">
        <v>1330318</v>
      </c>
      <c r="H419" s="198">
        <v>37046.280752314815</v>
      </c>
      <c r="I419" t="s">
        <v>3546</v>
      </c>
      <c r="M419" t="s">
        <v>2717</v>
      </c>
      <c r="N419" t="s">
        <v>3532</v>
      </c>
      <c r="O419" t="s">
        <v>1586</v>
      </c>
      <c r="P419" s="199">
        <v>50</v>
      </c>
      <c r="S419" t="s">
        <v>3504</v>
      </c>
      <c r="T419" t="s">
        <v>3759</v>
      </c>
      <c r="U419" s="201">
        <v>22</v>
      </c>
      <c r="V419" t="s">
        <v>3875</v>
      </c>
      <c r="W419" t="s">
        <v>3536</v>
      </c>
      <c r="X419" t="s">
        <v>3537</v>
      </c>
      <c r="Y419" t="s">
        <v>1097</v>
      </c>
      <c r="Z419" t="s">
        <v>2947</v>
      </c>
      <c r="AA419">
        <v>630536.1</v>
      </c>
      <c r="AB419" s="198">
        <v>37047.875</v>
      </c>
      <c r="AC419" s="198">
        <v>37047.875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</v>
      </c>
      <c r="F420" s="213">
        <f t="shared" si="35"/>
        <v>150</v>
      </c>
      <c r="G420" s="202">
        <v>1330320</v>
      </c>
      <c r="H420" s="198">
        <v>37046.28087962963</v>
      </c>
      <c r="I420" t="s">
        <v>3546</v>
      </c>
      <c r="M420" t="s">
        <v>2717</v>
      </c>
      <c r="N420" t="s">
        <v>3532</v>
      </c>
      <c r="O420" t="s">
        <v>1608</v>
      </c>
      <c r="P420" s="199">
        <v>50</v>
      </c>
      <c r="S420" t="s">
        <v>3504</v>
      </c>
      <c r="T420" t="s">
        <v>3759</v>
      </c>
      <c r="U420" s="201">
        <v>23.5</v>
      </c>
      <c r="V420" t="s">
        <v>3875</v>
      </c>
      <c r="W420" t="s">
        <v>3536</v>
      </c>
      <c r="X420" t="s">
        <v>3537</v>
      </c>
      <c r="Y420" t="s">
        <v>1097</v>
      </c>
      <c r="Z420" t="s">
        <v>2947</v>
      </c>
      <c r="AA420">
        <v>630538.1</v>
      </c>
      <c r="AB420" s="198">
        <v>37048.875</v>
      </c>
      <c r="AC420" s="198">
        <v>37050.875</v>
      </c>
    </row>
    <row r="421" spans="1:29" x14ac:dyDescent="0.2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1330319</v>
      </c>
      <c r="H421" s="198">
        <v>37046.28087962963</v>
      </c>
      <c r="I421" t="s">
        <v>2352</v>
      </c>
      <c r="M421" t="s">
        <v>2717</v>
      </c>
      <c r="N421" t="s">
        <v>3532</v>
      </c>
      <c r="O421" t="s">
        <v>1598</v>
      </c>
      <c r="P421" s="199">
        <v>50</v>
      </c>
      <c r="S421" t="s">
        <v>3504</v>
      </c>
      <c r="T421" t="s">
        <v>3759</v>
      </c>
      <c r="U421" s="201">
        <v>25</v>
      </c>
      <c r="V421" t="s">
        <v>2268</v>
      </c>
      <c r="W421" t="s">
        <v>2733</v>
      </c>
      <c r="X421" t="s">
        <v>3541</v>
      </c>
      <c r="Y421" t="s">
        <v>1097</v>
      </c>
      <c r="Z421" t="s">
        <v>2947</v>
      </c>
      <c r="AA421">
        <v>630537.1</v>
      </c>
      <c r="AB421" s="198">
        <v>37047.875</v>
      </c>
      <c r="AC421" s="198">
        <v>37047.875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50</v>
      </c>
      <c r="G422" s="202">
        <v>1330321</v>
      </c>
      <c r="H422" s="198">
        <v>37046.281388888892</v>
      </c>
      <c r="I422" t="s">
        <v>2660</v>
      </c>
      <c r="M422" t="s">
        <v>2717</v>
      </c>
      <c r="N422" t="s">
        <v>3532</v>
      </c>
      <c r="O422" t="s">
        <v>1590</v>
      </c>
      <c r="P422" s="199">
        <v>50</v>
      </c>
      <c r="S422" t="s">
        <v>3504</v>
      </c>
      <c r="T422" t="s">
        <v>3759</v>
      </c>
      <c r="U422" s="201">
        <v>21.75</v>
      </c>
      <c r="V422" t="s">
        <v>1099</v>
      </c>
      <c r="W422" t="s">
        <v>3543</v>
      </c>
      <c r="X422" t="s">
        <v>3533</v>
      </c>
      <c r="Y422" t="s">
        <v>1097</v>
      </c>
      <c r="Z422" t="s">
        <v>2947</v>
      </c>
      <c r="AA422">
        <v>630540.1</v>
      </c>
      <c r="AB422" s="198">
        <v>37047.875</v>
      </c>
      <c r="AC422" s="198">
        <v>37047.875</v>
      </c>
    </row>
    <row r="423" spans="1:29" x14ac:dyDescent="0.2">
      <c r="A423" s="44" t="str">
        <f t="shared" si="31"/>
        <v>US Power Financial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3</v>
      </c>
      <c r="F423" s="213">
        <f t="shared" si="35"/>
        <v>150</v>
      </c>
      <c r="G423" s="202">
        <v>1330322</v>
      </c>
      <c r="H423" s="198">
        <v>37046.281412037039</v>
      </c>
      <c r="I423" t="s">
        <v>3554</v>
      </c>
      <c r="M423" t="s">
        <v>2717</v>
      </c>
      <c r="N423" t="s">
        <v>1094</v>
      </c>
      <c r="O423" t="s">
        <v>1594</v>
      </c>
      <c r="Q423" s="199">
        <v>50</v>
      </c>
      <c r="S423" t="s">
        <v>3504</v>
      </c>
      <c r="T423" t="s">
        <v>3759</v>
      </c>
      <c r="U423" s="201">
        <v>39.75</v>
      </c>
      <c r="V423" t="s">
        <v>3677</v>
      </c>
      <c r="W423" t="s">
        <v>2359</v>
      </c>
      <c r="X423" t="s">
        <v>3539</v>
      </c>
      <c r="Y423" t="s">
        <v>1097</v>
      </c>
      <c r="Z423" t="s">
        <v>2952</v>
      </c>
      <c r="AA423">
        <v>630541.1</v>
      </c>
      <c r="AB423" s="198">
        <v>37048.875</v>
      </c>
      <c r="AC423" s="198">
        <v>37050.875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50</v>
      </c>
      <c r="G424" s="202">
        <v>1330323</v>
      </c>
      <c r="H424" s="198">
        <v>37046.281759259262</v>
      </c>
      <c r="I424" t="s">
        <v>3554</v>
      </c>
      <c r="M424" t="s">
        <v>2717</v>
      </c>
      <c r="N424" t="s">
        <v>3532</v>
      </c>
      <c r="O424" t="s">
        <v>1586</v>
      </c>
      <c r="P424" s="199">
        <v>50</v>
      </c>
      <c r="S424" t="s">
        <v>3504</v>
      </c>
      <c r="T424" t="s">
        <v>3759</v>
      </c>
      <c r="U424" s="201">
        <v>21.75</v>
      </c>
      <c r="V424" t="s">
        <v>2362</v>
      </c>
      <c r="W424" t="s">
        <v>3536</v>
      </c>
      <c r="X424" t="s">
        <v>3537</v>
      </c>
      <c r="Y424" t="s">
        <v>1097</v>
      </c>
      <c r="Z424" t="s">
        <v>2947</v>
      </c>
      <c r="AA424">
        <v>630542.1</v>
      </c>
      <c r="AB424" s="198">
        <v>37047.875</v>
      </c>
      <c r="AC424" s="198">
        <v>37047.875</v>
      </c>
    </row>
    <row r="425" spans="1:29" x14ac:dyDescent="0.2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3</v>
      </c>
      <c r="F425" s="213">
        <f t="shared" si="35"/>
        <v>150</v>
      </c>
      <c r="G425" s="202">
        <v>1330324</v>
      </c>
      <c r="H425" s="198">
        <v>37046.282071759262</v>
      </c>
      <c r="I425" t="s">
        <v>3546</v>
      </c>
      <c r="M425" t="s">
        <v>2717</v>
      </c>
      <c r="N425" t="s">
        <v>3532</v>
      </c>
      <c r="O425" t="s">
        <v>1608</v>
      </c>
      <c r="P425" s="199">
        <v>50</v>
      </c>
      <c r="S425" t="s">
        <v>3504</v>
      </c>
      <c r="T425" t="s">
        <v>3759</v>
      </c>
      <c r="U425" s="201">
        <v>23</v>
      </c>
      <c r="V425" t="s">
        <v>3875</v>
      </c>
      <c r="W425" t="s">
        <v>3536</v>
      </c>
      <c r="X425" t="s">
        <v>3537</v>
      </c>
      <c r="Y425" t="s">
        <v>1097</v>
      </c>
      <c r="Z425" t="s">
        <v>2947</v>
      </c>
      <c r="AA425">
        <v>630543.1</v>
      </c>
      <c r="AB425" s="198">
        <v>37048.875</v>
      </c>
      <c r="AC425" s="198">
        <v>37050.875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1330325</v>
      </c>
      <c r="H426" s="198">
        <v>37046.282118055555</v>
      </c>
      <c r="I426" t="s">
        <v>1084</v>
      </c>
      <c r="M426" t="s">
        <v>2717</v>
      </c>
      <c r="N426" t="s">
        <v>3532</v>
      </c>
      <c r="O426" t="s">
        <v>1590</v>
      </c>
      <c r="Q426" s="199">
        <v>50</v>
      </c>
      <c r="S426" t="s">
        <v>3504</v>
      </c>
      <c r="T426" t="s">
        <v>3759</v>
      </c>
      <c r="U426" s="201">
        <v>21.75</v>
      </c>
      <c r="V426" t="s">
        <v>3136</v>
      </c>
      <c r="W426" t="s">
        <v>3543</v>
      </c>
      <c r="X426" t="s">
        <v>3533</v>
      </c>
      <c r="Y426" t="s">
        <v>1097</v>
      </c>
      <c r="Z426" t="s">
        <v>2947</v>
      </c>
      <c r="AA426">
        <v>630544.1</v>
      </c>
      <c r="AB426" s="198">
        <v>37047.875</v>
      </c>
      <c r="AC426" s="198">
        <v>37047.875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50</v>
      </c>
      <c r="G427" s="202">
        <v>1330326</v>
      </c>
      <c r="H427" s="198">
        <v>37046.282175925924</v>
      </c>
      <c r="I427" t="s">
        <v>3554</v>
      </c>
      <c r="M427" t="s">
        <v>2717</v>
      </c>
      <c r="N427" t="s">
        <v>3532</v>
      </c>
      <c r="O427" t="s">
        <v>1582</v>
      </c>
      <c r="Q427" s="199">
        <v>50</v>
      </c>
      <c r="S427" t="s">
        <v>3504</v>
      </c>
      <c r="T427" t="s">
        <v>3759</v>
      </c>
      <c r="U427" s="201">
        <v>36.75</v>
      </c>
      <c r="V427" t="s">
        <v>3031</v>
      </c>
      <c r="W427" t="s">
        <v>3450</v>
      </c>
      <c r="X427" t="s">
        <v>3539</v>
      </c>
      <c r="Y427" t="s">
        <v>1097</v>
      </c>
      <c r="Z427" t="s">
        <v>2947</v>
      </c>
      <c r="AA427">
        <v>630545.1</v>
      </c>
      <c r="AB427" s="198">
        <v>37047.875</v>
      </c>
      <c r="AC427" s="198">
        <v>37047.875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1330327</v>
      </c>
      <c r="H428" s="198">
        <v>37046.282256944447</v>
      </c>
      <c r="I428" t="s">
        <v>2367</v>
      </c>
      <c r="M428" t="s">
        <v>2717</v>
      </c>
      <c r="N428" t="s">
        <v>3532</v>
      </c>
      <c r="O428" t="s">
        <v>1586</v>
      </c>
      <c r="P428" s="199">
        <v>50</v>
      </c>
      <c r="S428" t="s">
        <v>3504</v>
      </c>
      <c r="T428" t="s">
        <v>3759</v>
      </c>
      <c r="U428" s="201">
        <v>21.5</v>
      </c>
      <c r="V428" t="s">
        <v>3146</v>
      </c>
      <c r="W428" t="s">
        <v>3536</v>
      </c>
      <c r="X428" t="s">
        <v>3537</v>
      </c>
      <c r="Y428" t="s">
        <v>1097</v>
      </c>
      <c r="Z428" t="s">
        <v>2947</v>
      </c>
      <c r="AA428">
        <v>630546.1</v>
      </c>
      <c r="AB428" s="198">
        <v>37047.875</v>
      </c>
      <c r="AC428" s="198">
        <v>37047.875</v>
      </c>
    </row>
    <row r="429" spans="1:29" x14ac:dyDescent="0.2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31</v>
      </c>
      <c r="F429" s="213">
        <f t="shared" si="35"/>
        <v>155000</v>
      </c>
      <c r="G429" s="202">
        <v>1330328</v>
      </c>
      <c r="H429" s="198">
        <v>37046.282430555555</v>
      </c>
      <c r="I429" t="s">
        <v>2519</v>
      </c>
      <c r="M429" t="s">
        <v>3505</v>
      </c>
      <c r="N429" t="s">
        <v>2383</v>
      </c>
      <c r="O429" t="s">
        <v>2604</v>
      </c>
      <c r="P429" s="199">
        <v>5000</v>
      </c>
      <c r="S429" t="s">
        <v>3506</v>
      </c>
      <c r="T429" t="s">
        <v>3759</v>
      </c>
      <c r="U429" s="201">
        <v>3.99</v>
      </c>
      <c r="V429" t="s">
        <v>2439</v>
      </c>
      <c r="W429" t="s">
        <v>2810</v>
      </c>
      <c r="X429" t="s">
        <v>2384</v>
      </c>
      <c r="Y429" t="s">
        <v>3777</v>
      </c>
      <c r="Z429" t="s">
        <v>2952</v>
      </c>
      <c r="AA429" t="s">
        <v>1609</v>
      </c>
      <c r="AB429" s="198">
        <v>37073.875</v>
      </c>
      <c r="AC429" s="198">
        <v>37103.875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1330329</v>
      </c>
      <c r="H430" s="198">
        <v>37046.282638888886</v>
      </c>
      <c r="I430" t="s">
        <v>2382</v>
      </c>
      <c r="M430" t="s">
        <v>2717</v>
      </c>
      <c r="N430" t="s">
        <v>3532</v>
      </c>
      <c r="O430" t="s">
        <v>1582</v>
      </c>
      <c r="Q430" s="199">
        <v>50</v>
      </c>
      <c r="S430" t="s">
        <v>3504</v>
      </c>
      <c r="T430" t="s">
        <v>3759</v>
      </c>
      <c r="U430" s="201">
        <v>37</v>
      </c>
      <c r="V430" t="s">
        <v>3246</v>
      </c>
      <c r="W430" t="s">
        <v>3450</v>
      </c>
      <c r="X430" t="s">
        <v>3539</v>
      </c>
      <c r="Y430" t="s">
        <v>1097</v>
      </c>
      <c r="Z430" t="s">
        <v>2947</v>
      </c>
      <c r="AA430">
        <v>630547.1</v>
      </c>
      <c r="AB430" s="198">
        <v>37047.875</v>
      </c>
      <c r="AC430" s="198">
        <v>37047.875</v>
      </c>
    </row>
    <row r="431" spans="1:29" x14ac:dyDescent="0.2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1330330</v>
      </c>
      <c r="H431" s="198">
        <v>37046.282939814817</v>
      </c>
      <c r="I431" t="s">
        <v>3538</v>
      </c>
      <c r="M431" t="s">
        <v>2717</v>
      </c>
      <c r="N431" t="s">
        <v>3532</v>
      </c>
      <c r="O431" t="s">
        <v>1582</v>
      </c>
      <c r="P431" s="199">
        <v>50</v>
      </c>
      <c r="S431" t="s">
        <v>3504</v>
      </c>
      <c r="T431" t="s">
        <v>3759</v>
      </c>
      <c r="U431" s="201">
        <v>36.75</v>
      </c>
      <c r="V431" t="s">
        <v>3369</v>
      </c>
      <c r="W431" t="s">
        <v>3450</v>
      </c>
      <c r="X431" t="s">
        <v>3539</v>
      </c>
      <c r="Y431" t="s">
        <v>1097</v>
      </c>
      <c r="Z431" t="s">
        <v>2947</v>
      </c>
      <c r="AA431">
        <v>630549.1</v>
      </c>
      <c r="AB431" s="198">
        <v>37047.875</v>
      </c>
      <c r="AC431" s="198">
        <v>37047.875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1330331</v>
      </c>
      <c r="H432" s="198">
        <v>37046.283078703702</v>
      </c>
      <c r="I432" t="s">
        <v>3531</v>
      </c>
      <c r="M432" t="s">
        <v>2717</v>
      </c>
      <c r="N432" t="s">
        <v>3532</v>
      </c>
      <c r="O432" t="s">
        <v>1598</v>
      </c>
      <c r="P432" s="199">
        <v>50</v>
      </c>
      <c r="S432" t="s">
        <v>3504</v>
      </c>
      <c r="T432" t="s">
        <v>3759</v>
      </c>
      <c r="U432" s="201">
        <v>24.75</v>
      </c>
      <c r="V432" t="s">
        <v>2734</v>
      </c>
      <c r="W432" t="s">
        <v>2733</v>
      </c>
      <c r="X432" t="s">
        <v>3541</v>
      </c>
      <c r="Y432" t="s">
        <v>1097</v>
      </c>
      <c r="Z432" t="s">
        <v>2947</v>
      </c>
      <c r="AA432">
        <v>630550.1</v>
      </c>
      <c r="AB432" s="198">
        <v>37047.875</v>
      </c>
      <c r="AC432" s="198">
        <v>37047.875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31</v>
      </c>
      <c r="F433" s="213">
        <f t="shared" si="35"/>
        <v>1550</v>
      </c>
      <c r="G433" s="202">
        <v>1330333</v>
      </c>
      <c r="H433" s="198">
        <v>37046.283252314817</v>
      </c>
      <c r="I433" t="s">
        <v>3547</v>
      </c>
      <c r="M433" t="s">
        <v>2717</v>
      </c>
      <c r="N433" t="s">
        <v>3532</v>
      </c>
      <c r="O433" t="s">
        <v>3876</v>
      </c>
      <c r="Q433" s="199">
        <v>50</v>
      </c>
      <c r="S433" t="s">
        <v>3504</v>
      </c>
      <c r="T433" t="s">
        <v>3759</v>
      </c>
      <c r="U433" s="201">
        <v>86.25</v>
      </c>
      <c r="V433" t="s">
        <v>3551</v>
      </c>
      <c r="W433" t="s">
        <v>3552</v>
      </c>
      <c r="X433" t="s">
        <v>3553</v>
      </c>
      <c r="Y433" t="s">
        <v>1097</v>
      </c>
      <c r="Z433" t="s">
        <v>2947</v>
      </c>
      <c r="AA433">
        <v>630552.1</v>
      </c>
      <c r="AB433" s="198">
        <v>37073.875</v>
      </c>
      <c r="AC433" s="198">
        <v>37103.875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1330334</v>
      </c>
      <c r="H434" s="198">
        <v>37046.283483796295</v>
      </c>
      <c r="I434" t="s">
        <v>2474</v>
      </c>
      <c r="M434" t="s">
        <v>2717</v>
      </c>
      <c r="N434" t="s">
        <v>3532</v>
      </c>
      <c r="O434" t="s">
        <v>1582</v>
      </c>
      <c r="P434" s="199">
        <v>50</v>
      </c>
      <c r="S434" t="s">
        <v>3504</v>
      </c>
      <c r="T434" t="s">
        <v>3759</v>
      </c>
      <c r="U434" s="201">
        <v>36.75</v>
      </c>
      <c r="V434" t="s">
        <v>3882</v>
      </c>
      <c r="W434" t="s">
        <v>3450</v>
      </c>
      <c r="X434" t="s">
        <v>3539</v>
      </c>
      <c r="Y434" t="s">
        <v>1097</v>
      </c>
      <c r="Z434" t="s">
        <v>2947</v>
      </c>
      <c r="AA434">
        <v>630553.1</v>
      </c>
      <c r="AB434" s="198">
        <v>37047.875</v>
      </c>
      <c r="AC434" s="198">
        <v>37047.875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1330335</v>
      </c>
      <c r="H435" s="198">
        <v>37046.283831018518</v>
      </c>
      <c r="I435" t="s">
        <v>1084</v>
      </c>
      <c r="M435" t="s">
        <v>2717</v>
      </c>
      <c r="N435" t="s">
        <v>3532</v>
      </c>
      <c r="O435" t="s">
        <v>1590</v>
      </c>
      <c r="Q435" s="199">
        <v>50</v>
      </c>
      <c r="S435" t="s">
        <v>3504</v>
      </c>
      <c r="T435" t="s">
        <v>3759</v>
      </c>
      <c r="U435" s="201">
        <v>21.75</v>
      </c>
      <c r="V435" t="s">
        <v>3136</v>
      </c>
      <c r="W435" t="s">
        <v>3543</v>
      </c>
      <c r="X435" t="s">
        <v>3533</v>
      </c>
      <c r="Y435" t="s">
        <v>1097</v>
      </c>
      <c r="Z435" t="s">
        <v>2947</v>
      </c>
      <c r="AA435">
        <v>630554.1</v>
      </c>
      <c r="AB435" s="198">
        <v>37047.875</v>
      </c>
      <c r="AC435" s="198">
        <v>37047.875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1330336</v>
      </c>
      <c r="H436" s="198">
        <v>37046.284386574072</v>
      </c>
      <c r="I436" t="s">
        <v>3538</v>
      </c>
      <c r="M436" t="s">
        <v>2717</v>
      </c>
      <c r="N436" t="s">
        <v>3532</v>
      </c>
      <c r="O436" t="s">
        <v>1590</v>
      </c>
      <c r="P436" s="199">
        <v>50</v>
      </c>
      <c r="S436" t="s">
        <v>3504</v>
      </c>
      <c r="T436" t="s">
        <v>3759</v>
      </c>
      <c r="U436" s="201">
        <v>21.5</v>
      </c>
      <c r="V436" t="s">
        <v>1610</v>
      </c>
      <c r="W436" t="s">
        <v>3543</v>
      </c>
      <c r="X436" t="s">
        <v>3533</v>
      </c>
      <c r="Y436" t="s">
        <v>1097</v>
      </c>
      <c r="Z436" t="s">
        <v>2947</v>
      </c>
      <c r="AA436">
        <v>630556.1</v>
      </c>
      <c r="AB436" s="198">
        <v>37047.875</v>
      </c>
      <c r="AC436" s="198">
        <v>37047.875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1330337</v>
      </c>
      <c r="H437" s="198">
        <v>37046.284432870372</v>
      </c>
      <c r="I437" t="s">
        <v>3732</v>
      </c>
      <c r="M437" t="s">
        <v>2717</v>
      </c>
      <c r="N437" t="s">
        <v>3532</v>
      </c>
      <c r="O437" t="s">
        <v>1583</v>
      </c>
      <c r="P437" s="199">
        <v>50</v>
      </c>
      <c r="S437" t="s">
        <v>3504</v>
      </c>
      <c r="T437" t="s">
        <v>3759</v>
      </c>
      <c r="U437" s="201">
        <v>30.75</v>
      </c>
      <c r="V437" t="s">
        <v>2354</v>
      </c>
      <c r="W437" t="s">
        <v>3540</v>
      </c>
      <c r="X437" t="s">
        <v>2368</v>
      </c>
      <c r="Y437" t="s">
        <v>1097</v>
      </c>
      <c r="Z437" t="s">
        <v>2947</v>
      </c>
      <c r="AA437">
        <v>630557.1</v>
      </c>
      <c r="AB437" s="198">
        <v>37047.875</v>
      </c>
      <c r="AC437" s="198">
        <v>37047.875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1330338</v>
      </c>
      <c r="H438" s="198">
        <v>37046.284490740742</v>
      </c>
      <c r="I438" t="s">
        <v>3732</v>
      </c>
      <c r="M438" t="s">
        <v>2717</v>
      </c>
      <c r="N438" t="s">
        <v>3532</v>
      </c>
      <c r="O438" t="s">
        <v>1583</v>
      </c>
      <c r="P438" s="199">
        <v>50</v>
      </c>
      <c r="S438" t="s">
        <v>3504</v>
      </c>
      <c r="T438" t="s">
        <v>3759</v>
      </c>
      <c r="U438" s="201">
        <v>30.5</v>
      </c>
      <c r="V438" t="s">
        <v>2354</v>
      </c>
      <c r="W438" t="s">
        <v>3540</v>
      </c>
      <c r="X438" t="s">
        <v>2368</v>
      </c>
      <c r="Y438" t="s">
        <v>1097</v>
      </c>
      <c r="Z438" t="s">
        <v>2947</v>
      </c>
      <c r="AA438">
        <v>630558.1</v>
      </c>
      <c r="AB438" s="198">
        <v>37047.875</v>
      </c>
      <c r="AC438" s="198">
        <v>37047.875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1330339</v>
      </c>
      <c r="H439" s="198">
        <v>37046.284513888888</v>
      </c>
      <c r="I439" t="s">
        <v>3538</v>
      </c>
      <c r="M439" t="s">
        <v>2717</v>
      </c>
      <c r="N439" t="s">
        <v>3532</v>
      </c>
      <c r="O439" t="s">
        <v>1582</v>
      </c>
      <c r="P439" s="199">
        <v>50</v>
      </c>
      <c r="S439" t="s">
        <v>3504</v>
      </c>
      <c r="T439" t="s">
        <v>3759</v>
      </c>
      <c r="U439" s="201">
        <v>36.5</v>
      </c>
      <c r="V439" t="s">
        <v>3369</v>
      </c>
      <c r="W439" t="s">
        <v>3450</v>
      </c>
      <c r="X439" t="s">
        <v>3539</v>
      </c>
      <c r="Y439" t="s">
        <v>1097</v>
      </c>
      <c r="Z439" t="s">
        <v>2947</v>
      </c>
      <c r="AA439">
        <v>630559.1</v>
      </c>
      <c r="AB439" s="198">
        <v>37047.875</v>
      </c>
      <c r="AC439" s="198">
        <v>37047.875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1330340</v>
      </c>
      <c r="H440" s="198">
        <v>37046.284675925926</v>
      </c>
      <c r="I440" t="s">
        <v>2360</v>
      </c>
      <c r="M440" t="s">
        <v>2717</v>
      </c>
      <c r="N440" t="s">
        <v>3532</v>
      </c>
      <c r="O440" t="s">
        <v>1582</v>
      </c>
      <c r="Q440" s="199">
        <v>50</v>
      </c>
      <c r="S440" t="s">
        <v>3504</v>
      </c>
      <c r="T440" t="s">
        <v>3759</v>
      </c>
      <c r="U440" s="201">
        <v>36.5</v>
      </c>
      <c r="V440" t="s">
        <v>1611</v>
      </c>
      <c r="W440" t="s">
        <v>3450</v>
      </c>
      <c r="X440" t="s">
        <v>3539</v>
      </c>
      <c r="Y440" t="s">
        <v>1097</v>
      </c>
      <c r="Z440" t="s">
        <v>2947</v>
      </c>
      <c r="AA440">
        <v>630560.1</v>
      </c>
      <c r="AB440" s="198">
        <v>37047.875</v>
      </c>
      <c r="AC440" s="198">
        <v>37047.875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1330341</v>
      </c>
      <c r="H441" s="198">
        <v>37046.284756944442</v>
      </c>
      <c r="I441" t="s">
        <v>1084</v>
      </c>
      <c r="M441" t="s">
        <v>2717</v>
      </c>
      <c r="N441" t="s">
        <v>3532</v>
      </c>
      <c r="O441" t="s">
        <v>1590</v>
      </c>
      <c r="Q441" s="199">
        <v>50</v>
      </c>
      <c r="S441" t="s">
        <v>3504</v>
      </c>
      <c r="T441" t="s">
        <v>3759</v>
      </c>
      <c r="U441" s="201">
        <v>21.75</v>
      </c>
      <c r="V441" t="s">
        <v>3136</v>
      </c>
      <c r="W441" t="s">
        <v>3543</v>
      </c>
      <c r="X441" t="s">
        <v>3533</v>
      </c>
      <c r="Y441" t="s">
        <v>1097</v>
      </c>
      <c r="Z441" t="s">
        <v>2947</v>
      </c>
      <c r="AA441">
        <v>630561.1</v>
      </c>
      <c r="AB441" s="198">
        <v>37047.875</v>
      </c>
      <c r="AC441" s="198">
        <v>37047.875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30</v>
      </c>
      <c r="F442" s="213">
        <f t="shared" si="35"/>
        <v>1500</v>
      </c>
      <c r="G442" s="202">
        <v>1330342</v>
      </c>
      <c r="H442" s="198">
        <v>37046.284814814811</v>
      </c>
      <c r="I442" t="s">
        <v>2345</v>
      </c>
      <c r="M442" t="s">
        <v>2717</v>
      </c>
      <c r="N442" t="s">
        <v>3532</v>
      </c>
      <c r="O442" t="s">
        <v>3879</v>
      </c>
      <c r="Q442" s="199">
        <v>50</v>
      </c>
      <c r="S442" t="s">
        <v>3504</v>
      </c>
      <c r="T442" t="s">
        <v>3759</v>
      </c>
      <c r="U442" s="201">
        <v>43.75</v>
      </c>
      <c r="V442" t="s">
        <v>3686</v>
      </c>
      <c r="W442" t="s">
        <v>2380</v>
      </c>
      <c r="X442" t="s">
        <v>3710</v>
      </c>
      <c r="Y442" t="s">
        <v>1097</v>
      </c>
      <c r="Z442" t="s">
        <v>2947</v>
      </c>
      <c r="AA442">
        <v>630562.1</v>
      </c>
      <c r="AB442" s="198">
        <v>37135.875</v>
      </c>
      <c r="AC442" s="198">
        <v>37164.875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50</v>
      </c>
      <c r="G443" s="202">
        <v>1330343</v>
      </c>
      <c r="H443" s="198">
        <v>37046.285034722219</v>
      </c>
      <c r="I443" t="s">
        <v>3534</v>
      </c>
      <c r="M443" t="s">
        <v>2717</v>
      </c>
      <c r="N443" t="s">
        <v>3532</v>
      </c>
      <c r="O443" t="s">
        <v>3851</v>
      </c>
      <c r="Q443" s="199">
        <v>50</v>
      </c>
      <c r="S443" t="s">
        <v>3504</v>
      </c>
      <c r="T443" t="s">
        <v>3759</v>
      </c>
      <c r="U443" s="201">
        <v>26.3</v>
      </c>
      <c r="V443" t="s">
        <v>1587</v>
      </c>
      <c r="W443" t="s">
        <v>3548</v>
      </c>
      <c r="X443" t="s">
        <v>3549</v>
      </c>
      <c r="Y443" t="s">
        <v>1097</v>
      </c>
      <c r="Z443" t="s">
        <v>2947</v>
      </c>
      <c r="AA443">
        <v>630563.1</v>
      </c>
      <c r="AB443" s="198">
        <v>37047.875</v>
      </c>
      <c r="AC443" s="198">
        <v>37047.875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1330344</v>
      </c>
      <c r="H444" s="198">
        <v>37046.285046296296</v>
      </c>
      <c r="I444" t="s">
        <v>3542</v>
      </c>
      <c r="M444" t="s">
        <v>2717</v>
      </c>
      <c r="N444" t="s">
        <v>3532</v>
      </c>
      <c r="O444" t="s">
        <v>1583</v>
      </c>
      <c r="P444" s="199">
        <v>50</v>
      </c>
      <c r="S444" t="s">
        <v>3504</v>
      </c>
      <c r="T444" t="s">
        <v>3759</v>
      </c>
      <c r="U444" s="201">
        <v>30.25</v>
      </c>
      <c r="V444" t="s">
        <v>1612</v>
      </c>
      <c r="W444" t="s">
        <v>3540</v>
      </c>
      <c r="X444" t="s">
        <v>2368</v>
      </c>
      <c r="Y444" t="s">
        <v>1097</v>
      </c>
      <c r="Z444" t="s">
        <v>2947</v>
      </c>
      <c r="AA444">
        <v>630564.1</v>
      </c>
      <c r="AB444" s="198">
        <v>37047.875</v>
      </c>
      <c r="AC444" s="198">
        <v>37047.875</v>
      </c>
    </row>
    <row r="445" spans="1:29" x14ac:dyDescent="0.2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5</v>
      </c>
      <c r="F445" s="213">
        <f t="shared" si="35"/>
        <v>250</v>
      </c>
      <c r="G445" s="202">
        <v>1330345</v>
      </c>
      <c r="H445" s="198">
        <v>37046.285428240742</v>
      </c>
      <c r="I445" t="s">
        <v>2365</v>
      </c>
      <c r="M445" t="s">
        <v>2717</v>
      </c>
      <c r="N445" t="s">
        <v>3532</v>
      </c>
      <c r="O445" t="s">
        <v>3466</v>
      </c>
      <c r="Q445" s="199">
        <v>50</v>
      </c>
      <c r="S445" t="s">
        <v>3504</v>
      </c>
      <c r="T445" t="s">
        <v>3759</v>
      </c>
      <c r="U445" s="201">
        <v>34</v>
      </c>
      <c r="V445" t="s">
        <v>2366</v>
      </c>
      <c r="W445" t="s">
        <v>3548</v>
      </c>
      <c r="X445" t="s">
        <v>3549</v>
      </c>
      <c r="Y445" t="s">
        <v>1097</v>
      </c>
      <c r="Z445" t="s">
        <v>2947</v>
      </c>
      <c r="AA445">
        <v>630566.1</v>
      </c>
      <c r="AB445" s="198">
        <v>37053.875</v>
      </c>
      <c r="AC445" s="198">
        <v>37057.875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100</v>
      </c>
      <c r="G446" s="202">
        <v>1330346</v>
      </c>
      <c r="H446" s="198">
        <v>37046.285520833335</v>
      </c>
      <c r="I446" t="s">
        <v>3554</v>
      </c>
      <c r="M446" t="s">
        <v>2717</v>
      </c>
      <c r="N446" t="s">
        <v>3532</v>
      </c>
      <c r="O446" t="s">
        <v>1582</v>
      </c>
      <c r="Q446" s="199">
        <v>100</v>
      </c>
      <c r="S446" t="s">
        <v>3504</v>
      </c>
      <c r="T446" t="s">
        <v>3759</v>
      </c>
      <c r="U446" s="201">
        <v>36.75</v>
      </c>
      <c r="V446" t="s">
        <v>3031</v>
      </c>
      <c r="W446" t="s">
        <v>3450</v>
      </c>
      <c r="X446" t="s">
        <v>3539</v>
      </c>
      <c r="Y446" t="s">
        <v>1097</v>
      </c>
      <c r="Z446" t="s">
        <v>2947</v>
      </c>
      <c r="AA446">
        <v>630567.1</v>
      </c>
      <c r="AB446" s="198">
        <v>37047.875</v>
      </c>
      <c r="AC446" s="198">
        <v>37047.875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1330348</v>
      </c>
      <c r="H447" s="198">
        <v>37046.285729166666</v>
      </c>
      <c r="I447" t="s">
        <v>2345</v>
      </c>
      <c r="M447" t="s">
        <v>2717</v>
      </c>
      <c r="N447" t="s">
        <v>3532</v>
      </c>
      <c r="O447" t="s">
        <v>1582</v>
      </c>
      <c r="Q447" s="199">
        <v>50</v>
      </c>
      <c r="S447" t="s">
        <v>3504</v>
      </c>
      <c r="T447" t="s">
        <v>3759</v>
      </c>
      <c r="U447" s="201">
        <v>36.75</v>
      </c>
      <c r="V447" t="s">
        <v>3030</v>
      </c>
      <c r="W447" t="s">
        <v>3450</v>
      </c>
      <c r="X447" t="s">
        <v>3539</v>
      </c>
      <c r="Y447" t="s">
        <v>1097</v>
      </c>
      <c r="Z447" t="s">
        <v>2947</v>
      </c>
      <c r="AA447">
        <v>630569.1</v>
      </c>
      <c r="AB447" s="198">
        <v>37047.875</v>
      </c>
      <c r="AC447" s="198">
        <v>37047.875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50</v>
      </c>
      <c r="G448" s="202">
        <v>1330349</v>
      </c>
      <c r="H448" s="198">
        <v>37046.285833333335</v>
      </c>
      <c r="I448" t="s">
        <v>3732</v>
      </c>
      <c r="M448" t="s">
        <v>2717</v>
      </c>
      <c r="N448" t="s">
        <v>3532</v>
      </c>
      <c r="O448" t="s">
        <v>1590</v>
      </c>
      <c r="Q448" s="199">
        <v>50</v>
      </c>
      <c r="S448" t="s">
        <v>3504</v>
      </c>
      <c r="T448" t="s">
        <v>3759</v>
      </c>
      <c r="U448" s="201">
        <v>21.75</v>
      </c>
      <c r="V448" t="s">
        <v>3025</v>
      </c>
      <c r="W448" t="s">
        <v>3543</v>
      </c>
      <c r="X448" t="s">
        <v>3533</v>
      </c>
      <c r="Y448" t="s">
        <v>1097</v>
      </c>
      <c r="Z448" t="s">
        <v>2947</v>
      </c>
      <c r="AA448">
        <v>630570.1</v>
      </c>
      <c r="AB448" s="198">
        <v>37047.875</v>
      </c>
      <c r="AC448" s="198">
        <v>37047.875</v>
      </c>
    </row>
    <row r="449" spans="1:29" x14ac:dyDescent="0.2">
      <c r="A449" s="44" t="str">
        <f t="shared" si="31"/>
        <v>US Power Financial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1330350</v>
      </c>
      <c r="H449" s="198">
        <v>37046.285856481481</v>
      </c>
      <c r="I449" t="s">
        <v>2374</v>
      </c>
      <c r="M449" t="s">
        <v>2717</v>
      </c>
      <c r="N449" t="s">
        <v>1094</v>
      </c>
      <c r="O449" t="s">
        <v>1613</v>
      </c>
      <c r="P449" s="199">
        <v>50</v>
      </c>
      <c r="S449" t="s">
        <v>3504</v>
      </c>
      <c r="T449" t="s">
        <v>3759</v>
      </c>
      <c r="U449" s="201">
        <v>35</v>
      </c>
      <c r="V449" t="s">
        <v>3574</v>
      </c>
      <c r="W449" t="s">
        <v>3548</v>
      </c>
      <c r="X449" t="s">
        <v>3549</v>
      </c>
      <c r="Y449" t="s">
        <v>1097</v>
      </c>
      <c r="Z449" t="s">
        <v>2952</v>
      </c>
      <c r="AA449">
        <v>630571.1</v>
      </c>
      <c r="AB449" s="198">
        <v>37053.875</v>
      </c>
      <c r="AC449" s="198">
        <v>37057.875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5</v>
      </c>
      <c r="F450" s="213">
        <f t="shared" si="35"/>
        <v>250</v>
      </c>
      <c r="G450" s="202">
        <v>1330351</v>
      </c>
      <c r="H450" s="198">
        <v>37046.28597222222</v>
      </c>
      <c r="I450" t="s">
        <v>3534</v>
      </c>
      <c r="M450" t="s">
        <v>2717</v>
      </c>
      <c r="N450" t="s">
        <v>3532</v>
      </c>
      <c r="O450" t="s">
        <v>3466</v>
      </c>
      <c r="Q450" s="199">
        <v>50</v>
      </c>
      <c r="S450" t="s">
        <v>3504</v>
      </c>
      <c r="T450" t="s">
        <v>3759</v>
      </c>
      <c r="U450" s="201">
        <v>35.5</v>
      </c>
      <c r="V450" t="s">
        <v>1587</v>
      </c>
      <c r="W450" t="s">
        <v>3548</v>
      </c>
      <c r="X450" t="s">
        <v>3549</v>
      </c>
      <c r="Y450" t="s">
        <v>1097</v>
      </c>
      <c r="Z450" t="s">
        <v>2947</v>
      </c>
      <c r="AA450">
        <v>630572.1</v>
      </c>
      <c r="AB450" s="198">
        <v>37053.875</v>
      </c>
      <c r="AC450" s="198">
        <v>37057.875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31</v>
      </c>
      <c r="F451" s="213">
        <f t="shared" si="35"/>
        <v>1550</v>
      </c>
      <c r="G451" s="202">
        <v>1330352</v>
      </c>
      <c r="H451" s="198">
        <v>37046.286296296297</v>
      </c>
      <c r="I451" t="s">
        <v>3554</v>
      </c>
      <c r="M451" t="s">
        <v>2717</v>
      </c>
      <c r="N451" t="s">
        <v>3532</v>
      </c>
      <c r="O451" t="s">
        <v>1614</v>
      </c>
      <c r="Q451" s="199">
        <v>50</v>
      </c>
      <c r="S451" t="s">
        <v>3504</v>
      </c>
      <c r="T451" t="s">
        <v>3759</v>
      </c>
      <c r="U451" s="201">
        <v>41</v>
      </c>
      <c r="V451" t="s">
        <v>1615</v>
      </c>
      <c r="W451" t="s">
        <v>3540</v>
      </c>
      <c r="X451" t="s">
        <v>3226</v>
      </c>
      <c r="Y451" t="s">
        <v>1097</v>
      </c>
      <c r="Z451" t="s">
        <v>2947</v>
      </c>
      <c r="AA451">
        <v>630573.1</v>
      </c>
      <c r="AB451" s="198">
        <v>37377.875</v>
      </c>
      <c r="AC451" s="198">
        <v>37407.875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3</v>
      </c>
      <c r="F452" s="213">
        <f t="shared" si="35"/>
        <v>150</v>
      </c>
      <c r="G452" s="202">
        <v>1330353</v>
      </c>
      <c r="H452" s="198">
        <v>37046.286539351851</v>
      </c>
      <c r="I452" t="s">
        <v>3542</v>
      </c>
      <c r="M452" t="s">
        <v>2717</v>
      </c>
      <c r="N452" t="s">
        <v>3532</v>
      </c>
      <c r="O452" t="s">
        <v>1600</v>
      </c>
      <c r="P452" s="199">
        <v>50</v>
      </c>
      <c r="S452" t="s">
        <v>3504</v>
      </c>
      <c r="T452" t="s">
        <v>3759</v>
      </c>
      <c r="U452" s="201">
        <v>38</v>
      </c>
      <c r="V452" t="s">
        <v>2732</v>
      </c>
      <c r="W452" t="s">
        <v>3450</v>
      </c>
      <c r="X452" t="s">
        <v>3539</v>
      </c>
      <c r="Y452" t="s">
        <v>1097</v>
      </c>
      <c r="Z452" t="s">
        <v>2947</v>
      </c>
      <c r="AA452">
        <v>630574.1</v>
      </c>
      <c r="AB452" s="198">
        <v>37048.875</v>
      </c>
      <c r="AC452" s="198">
        <v>37050.875</v>
      </c>
    </row>
    <row r="453" spans="1:29" x14ac:dyDescent="0.2">
      <c r="A453" s="44" t="str">
        <f t="shared" si="31"/>
        <v xml:space="preserve"> Natural Gas Physical</v>
      </c>
      <c r="B453" s="44" t="str">
        <f t="shared" si="32"/>
        <v/>
      </c>
      <c r="C453" s="44" t="str">
        <f t="shared" si="33"/>
        <v>Natural Gas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31</v>
      </c>
      <c r="F453" s="213">
        <f t="shared" si="35"/>
        <v>775000</v>
      </c>
      <c r="G453" s="202">
        <v>1330354</v>
      </c>
      <c r="H453" s="198">
        <v>37046.286678240744</v>
      </c>
      <c r="I453" t="s">
        <v>2447</v>
      </c>
      <c r="M453" t="s">
        <v>3505</v>
      </c>
      <c r="N453" t="s">
        <v>3790</v>
      </c>
      <c r="O453" t="s">
        <v>3931</v>
      </c>
      <c r="Q453" s="199">
        <v>25000</v>
      </c>
      <c r="S453" t="s">
        <v>3792</v>
      </c>
      <c r="T453" t="s">
        <v>3793</v>
      </c>
      <c r="U453" s="201">
        <v>21.1</v>
      </c>
      <c r="V453" t="s">
        <v>1075</v>
      </c>
      <c r="W453" t="s">
        <v>3794</v>
      </c>
      <c r="X453" t="s">
        <v>3795</v>
      </c>
      <c r="Y453" t="s">
        <v>3796</v>
      </c>
      <c r="Z453" t="s">
        <v>3764</v>
      </c>
      <c r="AA453">
        <v>106187</v>
      </c>
      <c r="AB453" s="198">
        <v>37073.875</v>
      </c>
      <c r="AC453" s="198">
        <v>37103.875</v>
      </c>
    </row>
    <row r="454" spans="1:29" x14ac:dyDescent="0.2">
      <c r="A454" s="44" t="str">
        <f t="shared" si="31"/>
        <v>US Natural Gas Financial</v>
      </c>
      <c r="B454" s="44" t="str">
        <f t="shared" si="32"/>
        <v>US</v>
      </c>
      <c r="C454" s="44" t="str">
        <f t="shared" si="33"/>
        <v>Natural Gas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31</v>
      </c>
      <c r="F454" s="213">
        <f t="shared" si="35"/>
        <v>310000</v>
      </c>
      <c r="G454" s="202">
        <v>1330355</v>
      </c>
      <c r="H454" s="198">
        <v>37046.286689814813</v>
      </c>
      <c r="I454" t="s">
        <v>3731</v>
      </c>
      <c r="M454" t="s">
        <v>3505</v>
      </c>
      <c r="N454" t="s">
        <v>2383</v>
      </c>
      <c r="O454" t="s">
        <v>2604</v>
      </c>
      <c r="P454" s="199">
        <v>10000</v>
      </c>
      <c r="S454" t="s">
        <v>3506</v>
      </c>
      <c r="T454" t="s">
        <v>3759</v>
      </c>
      <c r="U454" s="201">
        <v>3.99</v>
      </c>
      <c r="V454" t="s">
        <v>2386</v>
      </c>
      <c r="W454" t="s">
        <v>2810</v>
      </c>
      <c r="X454" t="s">
        <v>2384</v>
      </c>
      <c r="Y454" t="s">
        <v>3777</v>
      </c>
      <c r="Z454" t="s">
        <v>2952</v>
      </c>
      <c r="AA454" t="s">
        <v>1616</v>
      </c>
      <c r="AB454" s="198">
        <v>37073.875</v>
      </c>
      <c r="AC454" s="198">
        <v>37103.875</v>
      </c>
    </row>
    <row r="455" spans="1:29" x14ac:dyDescent="0.2">
      <c r="A455" s="44" t="str">
        <f t="shared" si="31"/>
        <v>US Natural Gas Financial</v>
      </c>
      <c r="B455" s="44" t="str">
        <f t="shared" si="32"/>
        <v>US</v>
      </c>
      <c r="C455" s="44" t="str">
        <f t="shared" si="33"/>
        <v>Natural Gas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31</v>
      </c>
      <c r="F455" s="213">
        <f t="shared" si="35"/>
        <v>465000</v>
      </c>
      <c r="G455" s="202">
        <v>1330356</v>
      </c>
      <c r="H455" s="198">
        <v>37046.28707175926</v>
      </c>
      <c r="I455" t="s">
        <v>2600</v>
      </c>
      <c r="M455" t="s">
        <v>3505</v>
      </c>
      <c r="N455" t="s">
        <v>2383</v>
      </c>
      <c r="O455" t="s">
        <v>2604</v>
      </c>
      <c r="Q455" s="199">
        <v>15000</v>
      </c>
      <c r="S455" t="s">
        <v>3506</v>
      </c>
      <c r="T455" t="s">
        <v>3759</v>
      </c>
      <c r="U455" s="201">
        <v>3.9950000000000001</v>
      </c>
      <c r="V455" t="s">
        <v>2328</v>
      </c>
      <c r="W455" t="s">
        <v>2810</v>
      </c>
      <c r="X455" t="s">
        <v>2384</v>
      </c>
      <c r="Y455" t="s">
        <v>3777</v>
      </c>
      <c r="Z455" t="s">
        <v>2952</v>
      </c>
      <c r="AA455" t="s">
        <v>1617</v>
      </c>
      <c r="AB455" s="198">
        <v>37073.875</v>
      </c>
      <c r="AC455" s="198">
        <v>37103.875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1330357</v>
      </c>
      <c r="H456" s="198">
        <v>37046.287210648145</v>
      </c>
      <c r="I456" t="s">
        <v>3732</v>
      </c>
      <c r="M456" t="s">
        <v>2717</v>
      </c>
      <c r="N456" t="s">
        <v>3532</v>
      </c>
      <c r="O456" t="s">
        <v>1590</v>
      </c>
      <c r="Q456" s="199">
        <v>50</v>
      </c>
      <c r="S456" t="s">
        <v>3504</v>
      </c>
      <c r="T456" t="s">
        <v>3759</v>
      </c>
      <c r="U456" s="201">
        <v>22</v>
      </c>
      <c r="V456" t="s">
        <v>3025</v>
      </c>
      <c r="W456" t="s">
        <v>3543</v>
      </c>
      <c r="X456" t="s">
        <v>3533</v>
      </c>
      <c r="Y456" t="s">
        <v>1097</v>
      </c>
      <c r="Z456" t="s">
        <v>2947</v>
      </c>
      <c r="AA456">
        <v>630578.1</v>
      </c>
      <c r="AB456" s="198">
        <v>37047.875</v>
      </c>
      <c r="AC456" s="198">
        <v>37047.875</v>
      </c>
    </row>
    <row r="457" spans="1:29" x14ac:dyDescent="0.2">
      <c r="A457" s="44" t="str">
        <f t="shared" si="31"/>
        <v>US Power Financial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1330359</v>
      </c>
      <c r="H457" s="198">
        <v>37046.287326388891</v>
      </c>
      <c r="I457" t="s">
        <v>2363</v>
      </c>
      <c r="M457" t="s">
        <v>2717</v>
      </c>
      <c r="N457" t="s">
        <v>1094</v>
      </c>
      <c r="O457" t="s">
        <v>1578</v>
      </c>
      <c r="Q457" s="199">
        <v>50</v>
      </c>
      <c r="S457" t="s">
        <v>3504</v>
      </c>
      <c r="T457" t="s">
        <v>3759</v>
      </c>
      <c r="U457" s="201">
        <v>29</v>
      </c>
      <c r="V457" t="s">
        <v>1596</v>
      </c>
      <c r="W457" t="s">
        <v>2359</v>
      </c>
      <c r="X457" t="s">
        <v>3539</v>
      </c>
      <c r="Y457" t="s">
        <v>1097</v>
      </c>
      <c r="Z457" t="s">
        <v>2952</v>
      </c>
      <c r="AA457">
        <v>630579.1</v>
      </c>
      <c r="AB457" s="198">
        <v>37047.875</v>
      </c>
      <c r="AC457" s="198">
        <v>37047.875</v>
      </c>
    </row>
    <row r="458" spans="1:29" x14ac:dyDescent="0.2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59</v>
      </c>
      <c r="F458" s="213">
        <f t="shared" si="35"/>
        <v>2950</v>
      </c>
      <c r="G458" s="202">
        <v>1330361</v>
      </c>
      <c r="H458" s="198">
        <v>37046.287499999999</v>
      </c>
      <c r="I458" t="s">
        <v>3531</v>
      </c>
      <c r="M458" t="s">
        <v>2717</v>
      </c>
      <c r="N458" t="s">
        <v>3532</v>
      </c>
      <c r="O458" t="s">
        <v>2287</v>
      </c>
      <c r="Q458" s="199">
        <v>50</v>
      </c>
      <c r="S458" t="s">
        <v>3504</v>
      </c>
      <c r="T458" t="s">
        <v>3759</v>
      </c>
      <c r="U458" s="201">
        <v>38.85</v>
      </c>
      <c r="V458" t="s">
        <v>3215</v>
      </c>
      <c r="W458" t="s">
        <v>3540</v>
      </c>
      <c r="X458" t="s">
        <v>2368</v>
      </c>
      <c r="Y458" t="s">
        <v>1097</v>
      </c>
      <c r="Z458" t="s">
        <v>2947</v>
      </c>
      <c r="AA458">
        <v>630580.1</v>
      </c>
      <c r="AB458" s="198">
        <v>37257.594444444447</v>
      </c>
      <c r="AC458" s="198">
        <v>37315.594444444447</v>
      </c>
    </row>
    <row r="459" spans="1:29" x14ac:dyDescent="0.2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30</v>
      </c>
      <c r="F459" s="213">
        <f t="shared" ref="F459:F522" si="40">E459*SUM(P459:Q459)</f>
        <v>1500</v>
      </c>
      <c r="G459" s="202">
        <v>1330362</v>
      </c>
      <c r="H459" s="198">
        <v>37046.28769675926</v>
      </c>
      <c r="I459" t="s">
        <v>3547</v>
      </c>
      <c r="M459" t="s">
        <v>2717</v>
      </c>
      <c r="N459" t="s">
        <v>3532</v>
      </c>
      <c r="O459" t="s">
        <v>2451</v>
      </c>
      <c r="Q459" s="199">
        <v>50</v>
      </c>
      <c r="S459" t="s">
        <v>3504</v>
      </c>
      <c r="T459" t="s">
        <v>3759</v>
      </c>
      <c r="U459" s="201">
        <v>39.5</v>
      </c>
      <c r="V459" t="s">
        <v>1098</v>
      </c>
      <c r="W459" t="s">
        <v>1604</v>
      </c>
      <c r="X459" t="s">
        <v>2364</v>
      </c>
      <c r="Y459" t="s">
        <v>1097</v>
      </c>
      <c r="Z459" t="s">
        <v>2947</v>
      </c>
      <c r="AA459">
        <v>630582.1</v>
      </c>
      <c r="AB459" s="198">
        <v>37135.591666666667</v>
      </c>
      <c r="AC459" s="198">
        <v>37164.591666666667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1330363</v>
      </c>
      <c r="H460" s="198">
        <v>37046.287708333337</v>
      </c>
      <c r="I460" t="s">
        <v>2391</v>
      </c>
      <c r="M460" t="s">
        <v>2717</v>
      </c>
      <c r="N460" t="s">
        <v>3532</v>
      </c>
      <c r="O460" t="s">
        <v>1586</v>
      </c>
      <c r="Q460" s="199">
        <v>50</v>
      </c>
      <c r="S460" t="s">
        <v>3504</v>
      </c>
      <c r="T460" t="s">
        <v>3759</v>
      </c>
      <c r="U460" s="201">
        <v>21.75</v>
      </c>
      <c r="V460" t="s">
        <v>3365</v>
      </c>
      <c r="W460" t="s">
        <v>3536</v>
      </c>
      <c r="X460" t="s">
        <v>3537</v>
      </c>
      <c r="Y460" t="s">
        <v>1097</v>
      </c>
      <c r="Z460" t="s">
        <v>2947</v>
      </c>
      <c r="AA460">
        <v>630583.1</v>
      </c>
      <c r="AB460" s="198">
        <v>37047.875</v>
      </c>
      <c r="AC460" s="198">
        <v>37047.875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1330365</v>
      </c>
      <c r="H461" s="198">
        <v>37046.287847222222</v>
      </c>
      <c r="I461" t="s">
        <v>2355</v>
      </c>
      <c r="M461" t="s">
        <v>2717</v>
      </c>
      <c r="N461" t="s">
        <v>3532</v>
      </c>
      <c r="O461" t="s">
        <v>1590</v>
      </c>
      <c r="P461" s="199">
        <v>50</v>
      </c>
      <c r="S461" t="s">
        <v>3504</v>
      </c>
      <c r="T461" t="s">
        <v>3759</v>
      </c>
      <c r="U461" s="201">
        <v>21.75</v>
      </c>
      <c r="V461" t="s">
        <v>3140</v>
      </c>
      <c r="W461" t="s">
        <v>3543</v>
      </c>
      <c r="X461" t="s">
        <v>3533</v>
      </c>
      <c r="Y461" t="s">
        <v>1097</v>
      </c>
      <c r="Z461" t="s">
        <v>2947</v>
      </c>
      <c r="AA461">
        <v>630585.1</v>
      </c>
      <c r="AB461" s="198">
        <v>37047.875</v>
      </c>
      <c r="AC461" s="198">
        <v>37047.875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92</v>
      </c>
      <c r="F462" s="213">
        <f t="shared" si="40"/>
        <v>4600</v>
      </c>
      <c r="G462" s="202">
        <v>1330366</v>
      </c>
      <c r="H462" s="198">
        <v>37046.287997685184</v>
      </c>
      <c r="I462" t="s">
        <v>2391</v>
      </c>
      <c r="M462" t="s">
        <v>2717</v>
      </c>
      <c r="N462" t="s">
        <v>3532</v>
      </c>
      <c r="O462" t="s">
        <v>2209</v>
      </c>
      <c r="Q462" s="199">
        <v>50</v>
      </c>
      <c r="S462" t="s">
        <v>3504</v>
      </c>
      <c r="T462" t="s">
        <v>3759</v>
      </c>
      <c r="U462" s="201">
        <v>36.35</v>
      </c>
      <c r="V462" t="s">
        <v>2737</v>
      </c>
      <c r="W462" t="s">
        <v>1604</v>
      </c>
      <c r="X462" t="s">
        <v>2364</v>
      </c>
      <c r="Y462" t="s">
        <v>1097</v>
      </c>
      <c r="Z462" t="s">
        <v>2947</v>
      </c>
      <c r="AA462">
        <v>630586.1</v>
      </c>
      <c r="AB462" s="198">
        <v>37165.591666666667</v>
      </c>
      <c r="AC462" s="198">
        <v>37256.591666666667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20</v>
      </c>
      <c r="G463" s="202">
        <v>1330368</v>
      </c>
      <c r="H463" s="198">
        <v>37046.288043981483</v>
      </c>
      <c r="I463" t="s">
        <v>3772</v>
      </c>
      <c r="M463" t="s">
        <v>3511</v>
      </c>
      <c r="N463" t="s">
        <v>3768</v>
      </c>
      <c r="O463" t="s">
        <v>3769</v>
      </c>
      <c r="P463" s="199">
        <v>20</v>
      </c>
      <c r="S463" t="s">
        <v>3758</v>
      </c>
      <c r="T463" t="s">
        <v>3759</v>
      </c>
      <c r="U463" s="201">
        <v>1510</v>
      </c>
      <c r="V463" t="s">
        <v>1569</v>
      </c>
      <c r="W463" t="s">
        <v>3765</v>
      </c>
      <c r="X463" t="s">
        <v>3761</v>
      </c>
      <c r="Y463" t="s">
        <v>3762</v>
      </c>
      <c r="Z463" t="s">
        <v>3763</v>
      </c>
      <c r="AA463">
        <v>2166070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30</v>
      </c>
      <c r="F464" s="213">
        <f t="shared" si="40"/>
        <v>1500</v>
      </c>
      <c r="G464" s="202">
        <v>1330367</v>
      </c>
      <c r="H464" s="198">
        <v>37046.288043981483</v>
      </c>
      <c r="I464" t="s">
        <v>3547</v>
      </c>
      <c r="M464" t="s">
        <v>2717</v>
      </c>
      <c r="N464" t="s">
        <v>3532</v>
      </c>
      <c r="O464" t="s">
        <v>2357</v>
      </c>
      <c r="Q464" s="199">
        <v>50</v>
      </c>
      <c r="S464" t="s">
        <v>3504</v>
      </c>
      <c r="T464" t="s">
        <v>3759</v>
      </c>
      <c r="U464" s="201">
        <v>36.75</v>
      </c>
      <c r="V464" t="s">
        <v>3551</v>
      </c>
      <c r="W464" t="s">
        <v>3552</v>
      </c>
      <c r="X464" t="s">
        <v>3537</v>
      </c>
      <c r="Y464" t="s">
        <v>1097</v>
      </c>
      <c r="Z464" t="s">
        <v>2947</v>
      </c>
      <c r="AA464">
        <v>630587.1</v>
      </c>
      <c r="AB464" s="198">
        <v>37135.71597222222</v>
      </c>
      <c r="AC464" s="198">
        <v>37164.71597222222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1330369</v>
      </c>
      <c r="H465" s="198">
        <v>37046.288101851853</v>
      </c>
      <c r="I465" t="s">
        <v>3547</v>
      </c>
      <c r="M465" t="s">
        <v>2717</v>
      </c>
      <c r="N465" t="s">
        <v>3532</v>
      </c>
      <c r="O465" t="s">
        <v>1590</v>
      </c>
      <c r="Q465" s="199">
        <v>50</v>
      </c>
      <c r="S465" t="s">
        <v>3504</v>
      </c>
      <c r="T465" t="s">
        <v>3759</v>
      </c>
      <c r="U465" s="201">
        <v>22</v>
      </c>
      <c r="V465" t="s">
        <v>3873</v>
      </c>
      <c r="W465" t="s">
        <v>3543</v>
      </c>
      <c r="X465" t="s">
        <v>3533</v>
      </c>
      <c r="Y465" t="s">
        <v>1097</v>
      </c>
      <c r="Z465" t="s">
        <v>2947</v>
      </c>
      <c r="AA465">
        <v>630588.1</v>
      </c>
      <c r="AB465" s="198">
        <v>37047.875</v>
      </c>
      <c r="AC465" s="198">
        <v>37047.875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1330370</v>
      </c>
      <c r="H466" s="198">
        <v>37046.288182870368</v>
      </c>
      <c r="I466" t="s">
        <v>3534</v>
      </c>
      <c r="M466" t="s">
        <v>2717</v>
      </c>
      <c r="N466" t="s">
        <v>3532</v>
      </c>
      <c r="O466" t="s">
        <v>3851</v>
      </c>
      <c r="Q466" s="199">
        <v>50</v>
      </c>
      <c r="S466" t="s">
        <v>3504</v>
      </c>
      <c r="T466" t="s">
        <v>3759</v>
      </c>
      <c r="U466" s="201">
        <v>26.4</v>
      </c>
      <c r="V466" t="s">
        <v>1587</v>
      </c>
      <c r="W466" t="s">
        <v>3548</v>
      </c>
      <c r="X466" t="s">
        <v>3549</v>
      </c>
      <c r="Y466" t="s">
        <v>1097</v>
      </c>
      <c r="Z466" t="s">
        <v>2947</v>
      </c>
      <c r="AA466">
        <v>630589.1</v>
      </c>
      <c r="AB466" s="198">
        <v>37047.875</v>
      </c>
      <c r="AC466" s="198">
        <v>37047.875</v>
      </c>
    </row>
    <row r="467" spans="1:29" x14ac:dyDescent="0.2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1330371</v>
      </c>
      <c r="H467" s="198">
        <v>37046.288217592592</v>
      </c>
      <c r="I467" t="s">
        <v>2592</v>
      </c>
      <c r="J467" t="s">
        <v>2372</v>
      </c>
      <c r="K467" t="s">
        <v>2373</v>
      </c>
      <c r="M467" t="s">
        <v>2717</v>
      </c>
      <c r="N467" t="s">
        <v>3532</v>
      </c>
      <c r="O467" t="s">
        <v>1582</v>
      </c>
      <c r="P467" s="199">
        <v>50</v>
      </c>
      <c r="S467" t="s">
        <v>3504</v>
      </c>
      <c r="T467" t="s">
        <v>3759</v>
      </c>
      <c r="U467" s="201">
        <v>36.75</v>
      </c>
      <c r="V467" t="s">
        <v>3155</v>
      </c>
      <c r="W467" t="s">
        <v>3450</v>
      </c>
      <c r="X467" t="s">
        <v>3539</v>
      </c>
      <c r="Y467" t="s">
        <v>1097</v>
      </c>
      <c r="Z467" t="s">
        <v>2947</v>
      </c>
      <c r="AA467">
        <v>630590.1</v>
      </c>
      <c r="AB467" s="198">
        <v>37047.875</v>
      </c>
      <c r="AC467" s="198">
        <v>37047.875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1</v>
      </c>
      <c r="F468" s="213">
        <f t="shared" si="40"/>
        <v>50</v>
      </c>
      <c r="G468" s="202">
        <v>1330372</v>
      </c>
      <c r="H468" s="198">
        <v>37046.288229166668</v>
      </c>
      <c r="I468" t="s">
        <v>2382</v>
      </c>
      <c r="M468" t="s">
        <v>2717</v>
      </c>
      <c r="N468" t="s">
        <v>3532</v>
      </c>
      <c r="O468" t="s">
        <v>1586</v>
      </c>
      <c r="Q468" s="199">
        <v>50</v>
      </c>
      <c r="S468" t="s">
        <v>3504</v>
      </c>
      <c r="T468" t="s">
        <v>3759</v>
      </c>
      <c r="U468" s="201">
        <v>22</v>
      </c>
      <c r="V468" t="s">
        <v>3880</v>
      </c>
      <c r="W468" t="s">
        <v>3536</v>
      </c>
      <c r="X468" t="s">
        <v>3537</v>
      </c>
      <c r="Y468" t="s">
        <v>1097</v>
      </c>
      <c r="Z468" t="s">
        <v>2947</v>
      </c>
      <c r="AA468">
        <v>630591.1</v>
      </c>
      <c r="AB468" s="198">
        <v>37047.875</v>
      </c>
      <c r="AC468" s="198">
        <v>37047.875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1330373</v>
      </c>
      <c r="H469" s="198">
        <v>37046.288506944446</v>
      </c>
      <c r="I469" t="s">
        <v>3534</v>
      </c>
      <c r="J469" t="s">
        <v>2532</v>
      </c>
      <c r="K469" t="s">
        <v>2373</v>
      </c>
      <c r="M469" t="s">
        <v>2717</v>
      </c>
      <c r="N469" t="s">
        <v>3532</v>
      </c>
      <c r="O469" t="s">
        <v>1583</v>
      </c>
      <c r="Q469" s="199">
        <v>50</v>
      </c>
      <c r="S469" t="s">
        <v>3504</v>
      </c>
      <c r="T469" t="s">
        <v>3759</v>
      </c>
      <c r="U469" s="201">
        <v>30.5</v>
      </c>
      <c r="V469" t="s">
        <v>3000</v>
      </c>
      <c r="W469" t="s">
        <v>3540</v>
      </c>
      <c r="X469" t="s">
        <v>2368</v>
      </c>
      <c r="Y469" t="s">
        <v>1097</v>
      </c>
      <c r="Z469" t="s">
        <v>2947</v>
      </c>
      <c r="AA469">
        <v>630592.1</v>
      </c>
      <c r="AB469" s="198">
        <v>37047.875</v>
      </c>
      <c r="AC469" s="198">
        <v>37047.875</v>
      </c>
    </row>
    <row r="470" spans="1:29" x14ac:dyDescent="0.2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20</v>
      </c>
      <c r="G470" s="202">
        <v>1330374</v>
      </c>
      <c r="H470" s="198">
        <v>37046.288773148146</v>
      </c>
      <c r="I470" t="s">
        <v>3729</v>
      </c>
      <c r="M470" t="s">
        <v>3511</v>
      </c>
      <c r="N470" t="s">
        <v>3756</v>
      </c>
      <c r="O470" t="s">
        <v>3757</v>
      </c>
      <c r="P470" s="199">
        <v>20</v>
      </c>
      <c r="S470" t="s">
        <v>3758</v>
      </c>
      <c r="T470" t="s">
        <v>3759</v>
      </c>
      <c r="U470" s="201">
        <v>1667</v>
      </c>
      <c r="V470" t="s">
        <v>1531</v>
      </c>
      <c r="W470" t="s">
        <v>3765</v>
      </c>
      <c r="X470" t="s">
        <v>3761</v>
      </c>
      <c r="Y470" t="s">
        <v>3762</v>
      </c>
      <c r="Z470" t="s">
        <v>3763</v>
      </c>
      <c r="AA470">
        <v>2166074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</v>
      </c>
      <c r="G471" s="202">
        <v>1330378</v>
      </c>
      <c r="H471" s="198">
        <v>37046.288900462961</v>
      </c>
      <c r="I471" t="s">
        <v>3729</v>
      </c>
      <c r="M471" t="s">
        <v>3511</v>
      </c>
      <c r="N471" t="s">
        <v>3768</v>
      </c>
      <c r="O471" t="s">
        <v>3769</v>
      </c>
      <c r="Q471" s="199">
        <v>50</v>
      </c>
      <c r="S471" t="s">
        <v>3758</v>
      </c>
      <c r="T471" t="s">
        <v>3759</v>
      </c>
      <c r="U471" s="201">
        <v>1510.75</v>
      </c>
      <c r="V471" t="s">
        <v>3771</v>
      </c>
      <c r="W471" t="s">
        <v>3807</v>
      </c>
      <c r="X471" t="s">
        <v>3761</v>
      </c>
      <c r="Y471" t="s">
        <v>3762</v>
      </c>
      <c r="Z471" t="s">
        <v>3763</v>
      </c>
      <c r="AA471">
        <v>2166078</v>
      </c>
    </row>
    <row r="472" spans="1:29" x14ac:dyDescent="0.2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3">
        <f t="shared" si="40"/>
        <v>50</v>
      </c>
      <c r="G472" s="202">
        <v>1330377</v>
      </c>
      <c r="H472" s="198">
        <v>37046.288900462961</v>
      </c>
      <c r="I472" t="s">
        <v>3729</v>
      </c>
      <c r="M472" t="s">
        <v>3511</v>
      </c>
      <c r="N472" t="s">
        <v>3768</v>
      </c>
      <c r="O472" t="s">
        <v>1573</v>
      </c>
      <c r="P472" s="199">
        <v>50</v>
      </c>
      <c r="S472" t="s">
        <v>3758</v>
      </c>
      <c r="T472" t="s">
        <v>3759</v>
      </c>
      <c r="U472" s="201">
        <v>1493.75</v>
      </c>
      <c r="V472" t="s">
        <v>3771</v>
      </c>
      <c r="W472" t="s">
        <v>3807</v>
      </c>
      <c r="X472" t="s">
        <v>3761</v>
      </c>
      <c r="Y472" t="s">
        <v>3762</v>
      </c>
      <c r="Z472" t="s">
        <v>3763</v>
      </c>
      <c r="AA472">
        <v>2166076</v>
      </c>
      <c r="AB472" s="198">
        <v>37048.875</v>
      </c>
      <c r="AC472" s="198">
        <v>37048.875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1330379</v>
      </c>
      <c r="H473" s="198">
        <v>37046.2890162037</v>
      </c>
      <c r="I473" t="s">
        <v>3547</v>
      </c>
      <c r="M473" t="s">
        <v>2717</v>
      </c>
      <c r="N473" t="s">
        <v>3532</v>
      </c>
      <c r="O473" t="s">
        <v>1590</v>
      </c>
      <c r="P473" s="199">
        <v>50</v>
      </c>
      <c r="S473" t="s">
        <v>3504</v>
      </c>
      <c r="T473" t="s">
        <v>3759</v>
      </c>
      <c r="U473" s="201">
        <v>21.75</v>
      </c>
      <c r="V473" t="s">
        <v>3873</v>
      </c>
      <c r="W473" t="s">
        <v>3543</v>
      </c>
      <c r="X473" t="s">
        <v>3533</v>
      </c>
      <c r="Y473" t="s">
        <v>1097</v>
      </c>
      <c r="Z473" t="s">
        <v>2947</v>
      </c>
      <c r="AA473">
        <v>630595.1</v>
      </c>
      <c r="AB473" s="198">
        <v>37047.875</v>
      </c>
      <c r="AC473" s="198">
        <v>37047.875</v>
      </c>
    </row>
    <row r="474" spans="1:29" x14ac:dyDescent="0.2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20</v>
      </c>
      <c r="G474" s="202">
        <v>1330381</v>
      </c>
      <c r="H474" s="198">
        <v>37046.289282407408</v>
      </c>
      <c r="I474" t="s">
        <v>3813</v>
      </c>
      <c r="M474" t="s">
        <v>3511</v>
      </c>
      <c r="N474" t="s">
        <v>3756</v>
      </c>
      <c r="O474" t="s">
        <v>3757</v>
      </c>
      <c r="P474" s="199">
        <v>20</v>
      </c>
      <c r="S474" t="s">
        <v>3758</v>
      </c>
      <c r="T474" t="s">
        <v>3759</v>
      </c>
      <c r="U474" s="201">
        <v>1667</v>
      </c>
      <c r="V474" t="s">
        <v>3815</v>
      </c>
      <c r="W474" t="s">
        <v>3765</v>
      </c>
      <c r="X474" t="s">
        <v>3761</v>
      </c>
      <c r="Y474" t="s">
        <v>3762</v>
      </c>
      <c r="Z474" t="s">
        <v>3763</v>
      </c>
      <c r="AA474">
        <v>2166084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1330382</v>
      </c>
      <c r="H475" s="198">
        <v>37046.2893287037</v>
      </c>
      <c r="I475" t="s">
        <v>3732</v>
      </c>
      <c r="M475" t="s">
        <v>2717</v>
      </c>
      <c r="N475" t="s">
        <v>3532</v>
      </c>
      <c r="O475" t="s">
        <v>1590</v>
      </c>
      <c r="Q475" s="199">
        <v>50</v>
      </c>
      <c r="S475" t="s">
        <v>3504</v>
      </c>
      <c r="T475" t="s">
        <v>3759</v>
      </c>
      <c r="U475" s="201">
        <v>22</v>
      </c>
      <c r="V475" t="s">
        <v>3025</v>
      </c>
      <c r="W475" t="s">
        <v>3543</v>
      </c>
      <c r="X475" t="s">
        <v>3533</v>
      </c>
      <c r="Y475" t="s">
        <v>1097</v>
      </c>
      <c r="Z475" t="s">
        <v>2947</v>
      </c>
      <c r="AA475">
        <v>630596.1</v>
      </c>
      <c r="AB475" s="198">
        <v>37047.875</v>
      </c>
      <c r="AC475" s="198">
        <v>37047.875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50</v>
      </c>
      <c r="G476" s="202">
        <v>1330383</v>
      </c>
      <c r="H476" s="198">
        <v>37046.289386574077</v>
      </c>
      <c r="I476" t="s">
        <v>2378</v>
      </c>
      <c r="M476" t="s">
        <v>2717</v>
      </c>
      <c r="N476" t="s">
        <v>3532</v>
      </c>
      <c r="O476" t="s">
        <v>1586</v>
      </c>
      <c r="Q476" s="199">
        <v>50</v>
      </c>
      <c r="S476" t="s">
        <v>3504</v>
      </c>
      <c r="T476" t="s">
        <v>3759</v>
      </c>
      <c r="U476" s="201">
        <v>22</v>
      </c>
      <c r="V476" t="s">
        <v>3317</v>
      </c>
      <c r="W476" t="s">
        <v>3536</v>
      </c>
      <c r="X476" t="s">
        <v>3537</v>
      </c>
      <c r="Y476" t="s">
        <v>1097</v>
      </c>
      <c r="Z476" t="s">
        <v>2947</v>
      </c>
      <c r="AA476">
        <v>630597.1</v>
      </c>
      <c r="AB476" s="198">
        <v>37047.875</v>
      </c>
      <c r="AC476" s="198">
        <v>37047.875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31</v>
      </c>
      <c r="F477" s="213">
        <f t="shared" si="40"/>
        <v>1550</v>
      </c>
      <c r="G477" s="202">
        <v>1330384</v>
      </c>
      <c r="H477" s="198">
        <v>37046.289594907408</v>
      </c>
      <c r="I477" t="s">
        <v>2391</v>
      </c>
      <c r="M477" t="s">
        <v>2717</v>
      </c>
      <c r="N477" t="s">
        <v>3532</v>
      </c>
      <c r="O477" t="s">
        <v>3969</v>
      </c>
      <c r="Q477" s="199">
        <v>50</v>
      </c>
      <c r="S477" t="s">
        <v>3504</v>
      </c>
      <c r="T477" t="s">
        <v>3759</v>
      </c>
      <c r="U477" s="201">
        <v>74.75</v>
      </c>
      <c r="V477" t="s">
        <v>2737</v>
      </c>
      <c r="W477" t="s">
        <v>1604</v>
      </c>
      <c r="X477" t="s">
        <v>3549</v>
      </c>
      <c r="Y477" t="s">
        <v>1097</v>
      </c>
      <c r="Z477" t="s">
        <v>2947</v>
      </c>
      <c r="AA477">
        <v>630598.1</v>
      </c>
      <c r="AB477" s="198">
        <v>37104.875</v>
      </c>
      <c r="AC477" s="198">
        <v>37134.875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</v>
      </c>
      <c r="G478" s="202">
        <v>1330385</v>
      </c>
      <c r="H478" s="198">
        <v>37046.289606481485</v>
      </c>
      <c r="I478" t="s">
        <v>2367</v>
      </c>
      <c r="M478" t="s">
        <v>2717</v>
      </c>
      <c r="N478" t="s">
        <v>3532</v>
      </c>
      <c r="O478" t="s">
        <v>1598</v>
      </c>
      <c r="Q478" s="199">
        <v>50</v>
      </c>
      <c r="S478" t="s">
        <v>3504</v>
      </c>
      <c r="T478" t="s">
        <v>3759</v>
      </c>
      <c r="U478" s="201">
        <v>25</v>
      </c>
      <c r="V478" t="s">
        <v>3146</v>
      </c>
      <c r="W478" t="s">
        <v>2733</v>
      </c>
      <c r="X478" t="s">
        <v>3541</v>
      </c>
      <c r="Y478" t="s">
        <v>1097</v>
      </c>
      <c r="Z478" t="s">
        <v>2947</v>
      </c>
      <c r="AA478">
        <v>630599.1</v>
      </c>
      <c r="AB478" s="198">
        <v>37047.875</v>
      </c>
      <c r="AC478" s="198">
        <v>37047.875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1330386</v>
      </c>
      <c r="H479" s="198">
        <v>37046.289641203701</v>
      </c>
      <c r="I479" t="s">
        <v>3547</v>
      </c>
      <c r="M479" t="s">
        <v>2717</v>
      </c>
      <c r="N479" t="s">
        <v>3532</v>
      </c>
      <c r="O479" t="s">
        <v>3466</v>
      </c>
      <c r="Q479" s="199">
        <v>50</v>
      </c>
      <c r="S479" t="s">
        <v>3504</v>
      </c>
      <c r="T479" t="s">
        <v>3759</v>
      </c>
      <c r="U479" s="201">
        <v>36.5</v>
      </c>
      <c r="V479" t="s">
        <v>1098</v>
      </c>
      <c r="W479" t="s">
        <v>3548</v>
      </c>
      <c r="X479" t="s">
        <v>3549</v>
      </c>
      <c r="Y479" t="s">
        <v>1097</v>
      </c>
      <c r="Z479" t="s">
        <v>2947</v>
      </c>
      <c r="AA479">
        <v>630600.1</v>
      </c>
      <c r="AB479" s="198">
        <v>37053.875</v>
      </c>
      <c r="AC479" s="198">
        <v>37057.875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30</v>
      </c>
      <c r="F480" s="213">
        <f t="shared" si="40"/>
        <v>1500</v>
      </c>
      <c r="G480" s="202">
        <v>1330387</v>
      </c>
      <c r="H480" s="198">
        <v>37046.28979166667</v>
      </c>
      <c r="I480" t="s">
        <v>2345</v>
      </c>
      <c r="M480" t="s">
        <v>2717</v>
      </c>
      <c r="N480" t="s">
        <v>3532</v>
      </c>
      <c r="O480" t="s">
        <v>2298</v>
      </c>
      <c r="Q480" s="199">
        <v>50</v>
      </c>
      <c r="S480" t="s">
        <v>3504</v>
      </c>
      <c r="T480" t="s">
        <v>3759</v>
      </c>
      <c r="U480" s="201">
        <v>50.5</v>
      </c>
      <c r="V480" t="s">
        <v>1618</v>
      </c>
      <c r="W480" t="s">
        <v>2369</v>
      </c>
      <c r="X480" t="s">
        <v>3555</v>
      </c>
      <c r="Y480" t="s">
        <v>1097</v>
      </c>
      <c r="Z480" t="s">
        <v>2947</v>
      </c>
      <c r="AA480">
        <v>630601.1</v>
      </c>
      <c r="AB480" s="198">
        <v>37135.71597222222</v>
      </c>
      <c r="AC480" s="198">
        <v>37164.71597222222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59</v>
      </c>
      <c r="F481" s="213">
        <f t="shared" si="40"/>
        <v>2950</v>
      </c>
      <c r="G481" s="202">
        <v>1330388</v>
      </c>
      <c r="H481" s="198">
        <v>37046.289837962962</v>
      </c>
      <c r="I481" t="s">
        <v>3731</v>
      </c>
      <c r="M481" t="s">
        <v>2717</v>
      </c>
      <c r="N481" t="s">
        <v>3532</v>
      </c>
      <c r="O481" t="s">
        <v>1619</v>
      </c>
      <c r="Q481" s="199">
        <v>50</v>
      </c>
      <c r="S481" t="s">
        <v>3504</v>
      </c>
      <c r="T481" t="s">
        <v>3759</v>
      </c>
      <c r="U481" s="201">
        <v>41.8</v>
      </c>
      <c r="V481" t="s">
        <v>3137</v>
      </c>
      <c r="W481" t="s">
        <v>1604</v>
      </c>
      <c r="X481" t="s">
        <v>2364</v>
      </c>
      <c r="Y481" t="s">
        <v>1097</v>
      </c>
      <c r="Z481" t="s">
        <v>2947</v>
      </c>
      <c r="AA481">
        <v>630602.1</v>
      </c>
      <c r="AB481" s="198">
        <v>37257.591666666667</v>
      </c>
      <c r="AC481" s="198">
        <v>37315.591666666667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50</v>
      </c>
      <c r="G482" s="202">
        <v>1330389</v>
      </c>
      <c r="H482" s="198">
        <v>37046.289872685185</v>
      </c>
      <c r="I482" t="s">
        <v>2378</v>
      </c>
      <c r="M482" t="s">
        <v>2717</v>
      </c>
      <c r="N482" t="s">
        <v>3532</v>
      </c>
      <c r="O482" t="s">
        <v>1583</v>
      </c>
      <c r="Q482" s="199">
        <v>50</v>
      </c>
      <c r="S482" t="s">
        <v>3504</v>
      </c>
      <c r="T482" t="s">
        <v>3759</v>
      </c>
      <c r="U482" s="201">
        <v>30.75</v>
      </c>
      <c r="V482" t="s">
        <v>3670</v>
      </c>
      <c r="W482" t="s">
        <v>3540</v>
      </c>
      <c r="X482" t="s">
        <v>2368</v>
      </c>
      <c r="Y482" t="s">
        <v>1097</v>
      </c>
      <c r="Z482" t="s">
        <v>2947</v>
      </c>
      <c r="AA482">
        <v>630603.1</v>
      </c>
      <c r="AB482" s="198">
        <v>37047.875</v>
      </c>
      <c r="AC482" s="198">
        <v>37047.875</v>
      </c>
    </row>
    <row r="483" spans="1:29" x14ac:dyDescent="0.2">
      <c r="A483" s="44" t="str">
        <f t="shared" si="36"/>
        <v>US Natural Gas Financial</v>
      </c>
      <c r="B483" s="44" t="str">
        <f t="shared" si="37"/>
        <v>US</v>
      </c>
      <c r="C483" s="44" t="str">
        <f t="shared" si="38"/>
        <v>Natural Gas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31</v>
      </c>
      <c r="F483" s="213">
        <f t="shared" si="40"/>
        <v>465000</v>
      </c>
      <c r="G483" s="202">
        <v>1330390</v>
      </c>
      <c r="H483" s="198">
        <v>37046.290497685186</v>
      </c>
      <c r="I483" t="s">
        <v>3627</v>
      </c>
      <c r="M483" t="s">
        <v>3505</v>
      </c>
      <c r="N483" t="s">
        <v>2383</v>
      </c>
      <c r="O483" t="s">
        <v>2604</v>
      </c>
      <c r="Q483" s="199">
        <v>15000</v>
      </c>
      <c r="S483" t="s">
        <v>3506</v>
      </c>
      <c r="T483" t="s">
        <v>3759</v>
      </c>
      <c r="U483" s="201">
        <v>4</v>
      </c>
      <c r="V483" t="s">
        <v>3066</v>
      </c>
      <c r="W483" t="s">
        <v>2810</v>
      </c>
      <c r="X483" t="s">
        <v>2384</v>
      </c>
      <c r="Y483" t="s">
        <v>3777</v>
      </c>
      <c r="Z483" t="s">
        <v>2952</v>
      </c>
      <c r="AA483" t="s">
        <v>1620</v>
      </c>
      <c r="AB483" s="198">
        <v>37073.875</v>
      </c>
      <c r="AC483" s="198">
        <v>37103.875</v>
      </c>
    </row>
    <row r="484" spans="1:29" x14ac:dyDescent="0.2">
      <c r="A484" s="44" t="str">
        <f t="shared" si="36"/>
        <v>US Power Financial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3</v>
      </c>
      <c r="F484" s="213">
        <f t="shared" si="40"/>
        <v>150</v>
      </c>
      <c r="G484" s="202">
        <v>1330391</v>
      </c>
      <c r="H484" s="198">
        <v>37046.290567129632</v>
      </c>
      <c r="I484" t="s">
        <v>3554</v>
      </c>
      <c r="M484" t="s">
        <v>2717</v>
      </c>
      <c r="N484" t="s">
        <v>1094</v>
      </c>
      <c r="O484" t="s">
        <v>1607</v>
      </c>
      <c r="Q484" s="199">
        <v>50</v>
      </c>
      <c r="S484" t="s">
        <v>3504</v>
      </c>
      <c r="T484" t="s">
        <v>3759</v>
      </c>
      <c r="U484" s="201">
        <v>29</v>
      </c>
      <c r="V484" t="s">
        <v>3677</v>
      </c>
      <c r="W484" t="s">
        <v>2359</v>
      </c>
      <c r="X484" t="s">
        <v>3539</v>
      </c>
      <c r="Y484" t="s">
        <v>1097</v>
      </c>
      <c r="Z484" t="s">
        <v>2952</v>
      </c>
      <c r="AA484">
        <v>630605.1</v>
      </c>
      <c r="AB484" s="198">
        <v>37048.875</v>
      </c>
      <c r="AC484" s="198">
        <v>37050.875</v>
      </c>
    </row>
    <row r="485" spans="1:29" x14ac:dyDescent="0.2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50</v>
      </c>
      <c r="G485" s="202">
        <v>1330393</v>
      </c>
      <c r="H485" s="198">
        <v>37046.290914351855</v>
      </c>
      <c r="I485" t="s">
        <v>2355</v>
      </c>
      <c r="M485" t="s">
        <v>2717</v>
      </c>
      <c r="N485" t="s">
        <v>3532</v>
      </c>
      <c r="O485" t="s">
        <v>1621</v>
      </c>
      <c r="P485" s="199">
        <v>50</v>
      </c>
      <c r="S485" t="s">
        <v>3504</v>
      </c>
      <c r="T485" t="s">
        <v>3759</v>
      </c>
      <c r="U485" s="201">
        <v>9.25</v>
      </c>
      <c r="V485" t="s">
        <v>3140</v>
      </c>
      <c r="W485" t="s">
        <v>3543</v>
      </c>
      <c r="X485" t="s">
        <v>3544</v>
      </c>
      <c r="Y485" t="s">
        <v>1097</v>
      </c>
      <c r="Z485" t="s">
        <v>2947</v>
      </c>
      <c r="AA485">
        <v>630607.1</v>
      </c>
      <c r="AB485" s="198">
        <v>37047.875</v>
      </c>
      <c r="AC485" s="198">
        <v>37047.875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12</v>
      </c>
      <c r="G486" s="202">
        <v>1330394</v>
      </c>
      <c r="H486" s="198">
        <v>37046.290937500002</v>
      </c>
      <c r="I486" t="s">
        <v>3287</v>
      </c>
      <c r="M486" t="s">
        <v>3511</v>
      </c>
      <c r="N486" t="s">
        <v>3756</v>
      </c>
      <c r="O486" t="s">
        <v>3757</v>
      </c>
      <c r="P486" s="199">
        <v>12</v>
      </c>
      <c r="S486" t="s">
        <v>3758</v>
      </c>
      <c r="T486" t="s">
        <v>3759</v>
      </c>
      <c r="U486" s="201">
        <v>1666</v>
      </c>
      <c r="V486" t="s">
        <v>1622</v>
      </c>
      <c r="W486" t="s">
        <v>3765</v>
      </c>
      <c r="X486" t="s">
        <v>3761</v>
      </c>
      <c r="Y486" t="s">
        <v>3762</v>
      </c>
      <c r="Z486" t="s">
        <v>3763</v>
      </c>
      <c r="AA486">
        <v>2166090</v>
      </c>
    </row>
    <row r="487" spans="1:29" x14ac:dyDescent="0.2">
      <c r="A487" s="44" t="str">
        <f t="shared" si="36"/>
        <v>US Natural Gas Financial</v>
      </c>
      <c r="B487" s="44" t="str">
        <f t="shared" si="37"/>
        <v>US</v>
      </c>
      <c r="C487" s="44" t="str">
        <f t="shared" si="38"/>
        <v>Natural Gas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31</v>
      </c>
      <c r="F487" s="213">
        <f t="shared" si="40"/>
        <v>465000</v>
      </c>
      <c r="G487" s="202">
        <v>1330395</v>
      </c>
      <c r="H487" s="198">
        <v>37046.290995370371</v>
      </c>
      <c r="I487" t="s">
        <v>3627</v>
      </c>
      <c r="M487" t="s">
        <v>3505</v>
      </c>
      <c r="N487" t="s">
        <v>2383</v>
      </c>
      <c r="O487" t="s">
        <v>2604</v>
      </c>
      <c r="Q487" s="199">
        <v>15000</v>
      </c>
      <c r="S487" t="s">
        <v>3506</v>
      </c>
      <c r="T487" t="s">
        <v>3759</v>
      </c>
      <c r="U487" s="201">
        <v>4.0049999999999999</v>
      </c>
      <c r="V487" t="s">
        <v>3066</v>
      </c>
      <c r="W487" t="s">
        <v>2810</v>
      </c>
      <c r="X487" t="s">
        <v>2384</v>
      </c>
      <c r="Y487" t="s">
        <v>3777</v>
      </c>
      <c r="Z487" t="s">
        <v>2952</v>
      </c>
      <c r="AA487" t="s">
        <v>1623</v>
      </c>
      <c r="AB487" s="198">
        <v>37073.875</v>
      </c>
      <c r="AC487" s="198">
        <v>37103.875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20</v>
      </c>
      <c r="G488" s="202">
        <v>1330397</v>
      </c>
      <c r="H488" s="198">
        <v>37046.291400462964</v>
      </c>
      <c r="I488" t="s">
        <v>3772</v>
      </c>
      <c r="M488" t="s">
        <v>3511</v>
      </c>
      <c r="N488" t="s">
        <v>3768</v>
      </c>
      <c r="O488" t="s">
        <v>3769</v>
      </c>
      <c r="P488" s="199">
        <v>20</v>
      </c>
      <c r="S488" t="s">
        <v>3758</v>
      </c>
      <c r="T488" t="s">
        <v>3759</v>
      </c>
      <c r="U488" s="201">
        <v>1509</v>
      </c>
      <c r="V488" t="s">
        <v>1569</v>
      </c>
      <c r="W488" t="s">
        <v>3765</v>
      </c>
      <c r="X488" t="s">
        <v>3761</v>
      </c>
      <c r="Y488" t="s">
        <v>3762</v>
      </c>
      <c r="Z488" t="s">
        <v>3763</v>
      </c>
      <c r="AA488">
        <v>2166093</v>
      </c>
    </row>
    <row r="489" spans="1:29" x14ac:dyDescent="0.2">
      <c r="A489" s="44" t="str">
        <f t="shared" si="36"/>
        <v>US Power Financial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50</v>
      </c>
      <c r="G489" s="202">
        <v>1330398</v>
      </c>
      <c r="H489" s="198">
        <v>37046.291504629633</v>
      </c>
      <c r="I489" t="s">
        <v>2474</v>
      </c>
      <c r="M489" t="s">
        <v>2717</v>
      </c>
      <c r="N489" t="s">
        <v>1094</v>
      </c>
      <c r="O489" t="s">
        <v>1578</v>
      </c>
      <c r="P489" s="199">
        <v>50</v>
      </c>
      <c r="S489" t="s">
        <v>3504</v>
      </c>
      <c r="T489" t="s">
        <v>3759</v>
      </c>
      <c r="U489" s="201">
        <v>29</v>
      </c>
      <c r="V489" t="s">
        <v>1593</v>
      </c>
      <c r="W489" t="s">
        <v>2359</v>
      </c>
      <c r="X489" t="s">
        <v>3539</v>
      </c>
      <c r="Y489" t="s">
        <v>1097</v>
      </c>
      <c r="Z489" t="s">
        <v>2952</v>
      </c>
      <c r="AA489">
        <v>630610.1</v>
      </c>
      <c r="AB489" s="198">
        <v>37047.875</v>
      </c>
      <c r="AC489" s="198">
        <v>37047.875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1330399</v>
      </c>
      <c r="H490" s="198">
        <v>37046.291539351849</v>
      </c>
      <c r="I490" t="s">
        <v>3772</v>
      </c>
      <c r="M490" t="s">
        <v>3511</v>
      </c>
      <c r="N490" t="s">
        <v>3768</v>
      </c>
      <c r="O490" t="s">
        <v>3769</v>
      </c>
      <c r="P490" s="199">
        <v>20</v>
      </c>
      <c r="S490" t="s">
        <v>3758</v>
      </c>
      <c r="T490" t="s">
        <v>3759</v>
      </c>
      <c r="U490" s="201">
        <v>1508</v>
      </c>
      <c r="V490" t="s">
        <v>3717</v>
      </c>
      <c r="W490" t="s">
        <v>3765</v>
      </c>
      <c r="X490" t="s">
        <v>3761</v>
      </c>
      <c r="Y490" t="s">
        <v>3762</v>
      </c>
      <c r="Z490" t="s">
        <v>3763</v>
      </c>
      <c r="AA490">
        <v>2166095</v>
      </c>
    </row>
    <row r="491" spans="1:29" x14ac:dyDescent="0.2">
      <c r="A491" s="44" t="str">
        <f t="shared" si="36"/>
        <v xml:space="preserve"> Metals Financial</v>
      </c>
      <c r="B491" s="44" t="str">
        <f t="shared" si="37"/>
        <v/>
      </c>
      <c r="C491" s="44" t="str">
        <f t="shared" si="38"/>
        <v>Metals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20</v>
      </c>
      <c r="G491" s="202">
        <v>1330400</v>
      </c>
      <c r="H491" s="198">
        <v>37046.291631944441</v>
      </c>
      <c r="I491" t="s">
        <v>3772</v>
      </c>
      <c r="M491" t="s">
        <v>3511</v>
      </c>
      <c r="N491" t="s">
        <v>3768</v>
      </c>
      <c r="O491" t="s">
        <v>3769</v>
      </c>
      <c r="P491" s="199">
        <v>20</v>
      </c>
      <c r="S491" t="s">
        <v>3758</v>
      </c>
      <c r="T491" t="s">
        <v>3759</v>
      </c>
      <c r="U491" s="201">
        <v>1507</v>
      </c>
      <c r="V491" t="s">
        <v>1569</v>
      </c>
      <c r="W491" t="s">
        <v>3765</v>
      </c>
      <c r="X491" t="s">
        <v>3761</v>
      </c>
      <c r="Y491" t="s">
        <v>3762</v>
      </c>
      <c r="Z491" t="s">
        <v>3763</v>
      </c>
      <c r="AA491">
        <v>2166097</v>
      </c>
    </row>
    <row r="492" spans="1:29" x14ac:dyDescent="0.2">
      <c r="A492" s="44" t="str">
        <f t="shared" si="36"/>
        <v>US Power Financial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3</v>
      </c>
      <c r="F492" s="213">
        <f t="shared" si="40"/>
        <v>150</v>
      </c>
      <c r="G492" s="202">
        <v>1330401</v>
      </c>
      <c r="H492" s="198">
        <v>37046.291817129626</v>
      </c>
      <c r="I492" t="s">
        <v>2613</v>
      </c>
      <c r="M492" t="s">
        <v>2717</v>
      </c>
      <c r="N492" t="s">
        <v>1094</v>
      </c>
      <c r="O492" t="s">
        <v>1594</v>
      </c>
      <c r="Q492" s="199">
        <v>50</v>
      </c>
      <c r="S492" t="s">
        <v>3504</v>
      </c>
      <c r="T492" t="s">
        <v>3759</v>
      </c>
      <c r="U492" s="201">
        <v>40.25</v>
      </c>
      <c r="V492" t="s">
        <v>3366</v>
      </c>
      <c r="W492" t="s">
        <v>2359</v>
      </c>
      <c r="X492" t="s">
        <v>3539</v>
      </c>
      <c r="Y492" t="s">
        <v>1097</v>
      </c>
      <c r="Z492" t="s">
        <v>2952</v>
      </c>
      <c r="AA492">
        <v>630611.1</v>
      </c>
      <c r="AB492" s="198">
        <v>37048.875</v>
      </c>
      <c r="AC492" s="198">
        <v>37050.875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61</v>
      </c>
      <c r="F493" s="213">
        <f t="shared" si="40"/>
        <v>3050</v>
      </c>
      <c r="G493" s="202">
        <v>1330402</v>
      </c>
      <c r="H493" s="198">
        <v>37046.291875000003</v>
      </c>
      <c r="I493" t="s">
        <v>3547</v>
      </c>
      <c r="M493" t="s">
        <v>2717</v>
      </c>
      <c r="N493" t="s">
        <v>2375</v>
      </c>
      <c r="O493" t="s">
        <v>3675</v>
      </c>
      <c r="Q493" s="199">
        <v>50</v>
      </c>
      <c r="S493" t="s">
        <v>3504</v>
      </c>
      <c r="T493" t="s">
        <v>3759</v>
      </c>
      <c r="U493" s="201">
        <v>34.75</v>
      </c>
      <c r="V493" t="s">
        <v>3676</v>
      </c>
      <c r="W493" t="s">
        <v>2631</v>
      </c>
      <c r="X493" t="s">
        <v>2632</v>
      </c>
      <c r="Y493" t="s">
        <v>1097</v>
      </c>
      <c r="Z493" t="s">
        <v>2947</v>
      </c>
      <c r="AA493">
        <v>630612.1</v>
      </c>
      <c r="AB493" s="198">
        <v>37316</v>
      </c>
      <c r="AC493" s="198">
        <v>37376</v>
      </c>
    </row>
    <row r="494" spans="1:29" x14ac:dyDescent="0.2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8</v>
      </c>
      <c r="G494" s="202">
        <v>1330403</v>
      </c>
      <c r="H494" s="198">
        <v>37046.292094907411</v>
      </c>
      <c r="I494" t="s">
        <v>1624</v>
      </c>
      <c r="M494" t="s">
        <v>3511</v>
      </c>
      <c r="N494" t="s">
        <v>3756</v>
      </c>
      <c r="O494" t="s">
        <v>3757</v>
      </c>
      <c r="P494" s="199">
        <v>8</v>
      </c>
      <c r="S494" t="s">
        <v>3758</v>
      </c>
      <c r="T494" t="s">
        <v>3759</v>
      </c>
      <c r="U494" s="201">
        <v>1666</v>
      </c>
      <c r="V494" t="s">
        <v>1625</v>
      </c>
      <c r="W494" t="s">
        <v>3765</v>
      </c>
      <c r="X494" t="s">
        <v>3761</v>
      </c>
      <c r="Y494" t="s">
        <v>3762</v>
      </c>
      <c r="Z494" t="s">
        <v>3763</v>
      </c>
      <c r="AA494">
        <v>2166100</v>
      </c>
    </row>
    <row r="495" spans="1:29" x14ac:dyDescent="0.2">
      <c r="A495" s="44" t="str">
        <f t="shared" si="36"/>
        <v xml:space="preserve"> Metals Financial</v>
      </c>
      <c r="B495" s="44" t="str">
        <f t="shared" si="37"/>
        <v/>
      </c>
      <c r="C495" s="44" t="str">
        <f t="shared" si="38"/>
        <v>Metals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8</v>
      </c>
      <c r="G495" s="202">
        <v>1330404</v>
      </c>
      <c r="H495" s="198">
        <v>37046.292314814818</v>
      </c>
      <c r="I495" t="s">
        <v>3788</v>
      </c>
      <c r="M495" t="s">
        <v>3511</v>
      </c>
      <c r="N495" t="s">
        <v>3756</v>
      </c>
      <c r="O495" t="s">
        <v>3757</v>
      </c>
      <c r="Q495" s="199">
        <v>8</v>
      </c>
      <c r="S495" t="s">
        <v>3758</v>
      </c>
      <c r="T495" t="s">
        <v>3759</v>
      </c>
      <c r="U495" s="201">
        <v>1667</v>
      </c>
      <c r="V495" t="s">
        <v>3427</v>
      </c>
      <c r="W495" t="s">
        <v>3765</v>
      </c>
      <c r="X495" t="s">
        <v>3761</v>
      </c>
      <c r="Y495" t="s">
        <v>3762</v>
      </c>
      <c r="Z495" t="s">
        <v>3763</v>
      </c>
      <c r="AA495">
        <v>2166102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1330405</v>
      </c>
      <c r="H496" s="198">
        <v>37046.292326388888</v>
      </c>
      <c r="I496" t="s">
        <v>3732</v>
      </c>
      <c r="M496" t="s">
        <v>2717</v>
      </c>
      <c r="N496" t="s">
        <v>3532</v>
      </c>
      <c r="O496" t="s">
        <v>3851</v>
      </c>
      <c r="Q496" s="199">
        <v>50</v>
      </c>
      <c r="S496" t="s">
        <v>3504</v>
      </c>
      <c r="T496" t="s">
        <v>3759</v>
      </c>
      <c r="U496" s="201">
        <v>26.6</v>
      </c>
      <c r="V496" t="s">
        <v>2371</v>
      </c>
      <c r="W496" t="s">
        <v>3548</v>
      </c>
      <c r="X496" t="s">
        <v>3549</v>
      </c>
      <c r="Y496" t="s">
        <v>1097</v>
      </c>
      <c r="Z496" t="s">
        <v>2947</v>
      </c>
      <c r="AA496">
        <v>630613.1</v>
      </c>
      <c r="AB496" s="198">
        <v>37047.875</v>
      </c>
      <c r="AC496" s="198">
        <v>37047.875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59</v>
      </c>
      <c r="F497" s="213">
        <f t="shared" si="40"/>
        <v>2950</v>
      </c>
      <c r="G497" s="202">
        <v>1330406</v>
      </c>
      <c r="H497" s="198">
        <v>37046.292349537034</v>
      </c>
      <c r="I497" t="s">
        <v>3531</v>
      </c>
      <c r="M497" t="s">
        <v>2717</v>
      </c>
      <c r="N497" t="s">
        <v>3532</v>
      </c>
      <c r="O497" t="s">
        <v>2287</v>
      </c>
      <c r="Q497" s="199">
        <v>50</v>
      </c>
      <c r="S497" t="s">
        <v>3504</v>
      </c>
      <c r="T497" t="s">
        <v>3759</v>
      </c>
      <c r="U497" s="201">
        <v>39.1</v>
      </c>
      <c r="V497" t="s">
        <v>3215</v>
      </c>
      <c r="W497" t="s">
        <v>3540</v>
      </c>
      <c r="X497" t="s">
        <v>2368</v>
      </c>
      <c r="Y497" t="s">
        <v>1097</v>
      </c>
      <c r="Z497" t="s">
        <v>2947</v>
      </c>
      <c r="AA497">
        <v>630614.1</v>
      </c>
      <c r="AB497" s="198">
        <v>37257.594444444447</v>
      </c>
      <c r="AC497" s="198">
        <v>37315.594444444447</v>
      </c>
    </row>
    <row r="498" spans="1:29" x14ac:dyDescent="0.2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12</v>
      </c>
      <c r="G498" s="202">
        <v>1330407</v>
      </c>
      <c r="H498" s="198">
        <v>37046.292407407411</v>
      </c>
      <c r="I498" t="s">
        <v>1038</v>
      </c>
      <c r="M498" t="s">
        <v>3511</v>
      </c>
      <c r="N498" t="s">
        <v>3756</v>
      </c>
      <c r="O498" t="s">
        <v>3757</v>
      </c>
      <c r="Q498" s="199">
        <v>12</v>
      </c>
      <c r="S498" t="s">
        <v>3758</v>
      </c>
      <c r="T498" t="s">
        <v>3759</v>
      </c>
      <c r="U498" s="201">
        <v>1667</v>
      </c>
      <c r="V498" t="s">
        <v>3357</v>
      </c>
      <c r="W498" t="s">
        <v>3765</v>
      </c>
      <c r="X498" t="s">
        <v>3761</v>
      </c>
      <c r="Y498" t="s">
        <v>3762</v>
      </c>
      <c r="Z498" t="s">
        <v>3763</v>
      </c>
      <c r="AA498">
        <v>2166104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3</v>
      </c>
      <c r="F499" s="213">
        <f t="shared" si="40"/>
        <v>150</v>
      </c>
      <c r="G499" s="202">
        <v>1330409</v>
      </c>
      <c r="H499" s="198">
        <v>37046.292743055557</v>
      </c>
      <c r="I499" t="s">
        <v>1084</v>
      </c>
      <c r="M499" t="s">
        <v>2717</v>
      </c>
      <c r="N499" t="s">
        <v>3532</v>
      </c>
      <c r="O499" t="s">
        <v>1626</v>
      </c>
      <c r="Q499" s="199">
        <v>50</v>
      </c>
      <c r="S499" t="s">
        <v>3504</v>
      </c>
      <c r="T499" t="s">
        <v>3759</v>
      </c>
      <c r="U499" s="201">
        <v>22.75</v>
      </c>
      <c r="V499" t="s">
        <v>3136</v>
      </c>
      <c r="W499" t="s">
        <v>3543</v>
      </c>
      <c r="X499" t="s">
        <v>3533</v>
      </c>
      <c r="Y499" t="s">
        <v>1097</v>
      </c>
      <c r="Z499" t="s">
        <v>2947</v>
      </c>
      <c r="AA499">
        <v>630616.1</v>
      </c>
      <c r="AB499" s="198">
        <v>37048.875</v>
      </c>
      <c r="AC499" s="198">
        <v>37050.875</v>
      </c>
    </row>
    <row r="500" spans="1:29" x14ac:dyDescent="0.2">
      <c r="A500" s="44" t="str">
        <f t="shared" si="36"/>
        <v>US Power Financial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1330408</v>
      </c>
      <c r="H500" s="198">
        <v>37046.292743055557</v>
      </c>
      <c r="I500" t="s">
        <v>3046</v>
      </c>
      <c r="M500" t="s">
        <v>2717</v>
      </c>
      <c r="N500" t="s">
        <v>1094</v>
      </c>
      <c r="O500" t="s">
        <v>1627</v>
      </c>
      <c r="Q500" s="199">
        <v>50</v>
      </c>
      <c r="S500" t="s">
        <v>3504</v>
      </c>
      <c r="T500" t="s">
        <v>3759</v>
      </c>
      <c r="U500" s="201">
        <v>25</v>
      </c>
      <c r="V500" t="s">
        <v>3049</v>
      </c>
      <c r="W500" t="s">
        <v>1095</v>
      </c>
      <c r="X500" t="s">
        <v>1096</v>
      </c>
      <c r="Y500" t="s">
        <v>1097</v>
      </c>
      <c r="Z500" t="s">
        <v>2952</v>
      </c>
      <c r="AA500">
        <v>630615.1</v>
      </c>
      <c r="AB500" s="198">
        <v>37046.875</v>
      </c>
      <c r="AC500" s="198">
        <v>37046.875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1330411</v>
      </c>
      <c r="H501" s="198">
        <v>37046.292812500003</v>
      </c>
      <c r="I501" t="s">
        <v>2222</v>
      </c>
      <c r="M501" t="s">
        <v>3511</v>
      </c>
      <c r="N501" t="s">
        <v>3818</v>
      </c>
      <c r="O501" t="s">
        <v>3819</v>
      </c>
      <c r="P501" s="199">
        <v>20</v>
      </c>
      <c r="S501" t="s">
        <v>3758</v>
      </c>
      <c r="T501" t="s">
        <v>3759</v>
      </c>
      <c r="U501" s="201">
        <v>927</v>
      </c>
      <c r="V501" t="s">
        <v>2223</v>
      </c>
      <c r="W501" t="s">
        <v>3785</v>
      </c>
      <c r="X501" t="s">
        <v>3761</v>
      </c>
      <c r="Y501" t="s">
        <v>3762</v>
      </c>
      <c r="Z501" t="s">
        <v>3763</v>
      </c>
      <c r="AA501">
        <v>2166110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50</v>
      </c>
      <c r="G502" s="202">
        <v>1330412</v>
      </c>
      <c r="H502" s="198">
        <v>37046.292812500003</v>
      </c>
      <c r="I502" t="s">
        <v>3538</v>
      </c>
      <c r="M502" t="s">
        <v>2717</v>
      </c>
      <c r="N502" t="s">
        <v>3532</v>
      </c>
      <c r="O502" t="s">
        <v>1582</v>
      </c>
      <c r="Q502" s="199">
        <v>50</v>
      </c>
      <c r="S502" t="s">
        <v>3504</v>
      </c>
      <c r="T502" t="s">
        <v>3759</v>
      </c>
      <c r="U502" s="201">
        <v>37</v>
      </c>
      <c r="V502" t="s">
        <v>3369</v>
      </c>
      <c r="W502" t="s">
        <v>3450</v>
      </c>
      <c r="X502" t="s">
        <v>3539</v>
      </c>
      <c r="Y502" t="s">
        <v>1097</v>
      </c>
      <c r="Z502" t="s">
        <v>2947</v>
      </c>
      <c r="AA502">
        <v>630618.1</v>
      </c>
      <c r="AB502" s="198">
        <v>37047.875</v>
      </c>
      <c r="AC502" s="198">
        <v>37047.875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1330410</v>
      </c>
      <c r="H503" s="198">
        <v>37046.292812500003</v>
      </c>
      <c r="I503" t="s">
        <v>2378</v>
      </c>
      <c r="M503" t="s">
        <v>2717</v>
      </c>
      <c r="N503" t="s">
        <v>3532</v>
      </c>
      <c r="O503" t="s">
        <v>1583</v>
      </c>
      <c r="Q503" s="199">
        <v>50</v>
      </c>
      <c r="S503" t="s">
        <v>3504</v>
      </c>
      <c r="T503" t="s">
        <v>3759</v>
      </c>
      <c r="U503" s="201">
        <v>31</v>
      </c>
      <c r="V503" t="s">
        <v>3670</v>
      </c>
      <c r="W503" t="s">
        <v>3540</v>
      </c>
      <c r="X503" t="s">
        <v>2368</v>
      </c>
      <c r="Y503" t="s">
        <v>1097</v>
      </c>
      <c r="Z503" t="s">
        <v>2947</v>
      </c>
      <c r="AA503">
        <v>630617.1</v>
      </c>
      <c r="AB503" s="198">
        <v>37047.875</v>
      </c>
      <c r="AC503" s="198">
        <v>37047.875</v>
      </c>
    </row>
    <row r="504" spans="1:29" x14ac:dyDescent="0.2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62</v>
      </c>
      <c r="F504" s="213">
        <f t="shared" si="40"/>
        <v>3100</v>
      </c>
      <c r="G504" s="202">
        <v>1330413</v>
      </c>
      <c r="H504" s="198">
        <v>37046.292870370373</v>
      </c>
      <c r="I504" t="s">
        <v>3531</v>
      </c>
      <c r="M504" t="s">
        <v>2717</v>
      </c>
      <c r="N504" t="s">
        <v>3532</v>
      </c>
      <c r="O504" t="s">
        <v>3996</v>
      </c>
      <c r="Q504" s="199">
        <v>50</v>
      </c>
      <c r="S504" t="s">
        <v>3504</v>
      </c>
      <c r="T504" t="s">
        <v>3759</v>
      </c>
      <c r="U504" s="201">
        <v>70.25</v>
      </c>
      <c r="V504" t="s">
        <v>3215</v>
      </c>
      <c r="W504" t="s">
        <v>3552</v>
      </c>
      <c r="X504" t="s">
        <v>3553</v>
      </c>
      <c r="Y504" t="s">
        <v>1097</v>
      </c>
      <c r="Z504" t="s">
        <v>2947</v>
      </c>
      <c r="AA504">
        <v>630619.1</v>
      </c>
      <c r="AB504" s="198">
        <v>37438.71597222222</v>
      </c>
      <c r="AC504" s="198">
        <v>37499.71597222222</v>
      </c>
    </row>
    <row r="505" spans="1:29" x14ac:dyDescent="0.2">
      <c r="A505" s="44" t="str">
        <f t="shared" si="36"/>
        <v>US Power Financial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3</v>
      </c>
      <c r="F505" s="213">
        <f t="shared" si="40"/>
        <v>150</v>
      </c>
      <c r="G505" s="202">
        <v>1330414</v>
      </c>
      <c r="H505" s="198">
        <v>37046.292928240742</v>
      </c>
      <c r="I505" t="s">
        <v>2363</v>
      </c>
      <c r="M505" t="s">
        <v>2717</v>
      </c>
      <c r="N505" t="s">
        <v>1094</v>
      </c>
      <c r="O505" t="s">
        <v>1594</v>
      </c>
      <c r="Q505" s="199">
        <v>50</v>
      </c>
      <c r="S505" t="s">
        <v>3504</v>
      </c>
      <c r="T505" t="s">
        <v>3759</v>
      </c>
      <c r="U505" s="201">
        <v>40.75</v>
      </c>
      <c r="V505" t="s">
        <v>1596</v>
      </c>
      <c r="W505" t="s">
        <v>2359</v>
      </c>
      <c r="X505" t="s">
        <v>3539</v>
      </c>
      <c r="Y505" t="s">
        <v>1097</v>
      </c>
      <c r="Z505" t="s">
        <v>2952</v>
      </c>
      <c r="AA505">
        <v>630620.1</v>
      </c>
      <c r="AB505" s="198">
        <v>37048.875</v>
      </c>
      <c r="AC505" s="198">
        <v>37050.875</v>
      </c>
    </row>
    <row r="506" spans="1:29" x14ac:dyDescent="0.2">
      <c r="A506" s="44" t="str">
        <f t="shared" si="36"/>
        <v>US Power Financial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3</v>
      </c>
      <c r="F506" s="213">
        <f t="shared" si="40"/>
        <v>150</v>
      </c>
      <c r="G506" s="202">
        <v>1330416</v>
      </c>
      <c r="H506" s="198">
        <v>37046.292986111112</v>
      </c>
      <c r="I506" t="s">
        <v>2363</v>
      </c>
      <c r="M506" t="s">
        <v>2717</v>
      </c>
      <c r="N506" t="s">
        <v>1094</v>
      </c>
      <c r="O506" t="s">
        <v>1607</v>
      </c>
      <c r="Q506" s="199">
        <v>50</v>
      </c>
      <c r="S506" t="s">
        <v>3504</v>
      </c>
      <c r="T506" t="s">
        <v>3759</v>
      </c>
      <c r="U506" s="201">
        <v>29.5</v>
      </c>
      <c r="V506" t="s">
        <v>1596</v>
      </c>
      <c r="W506" t="s">
        <v>2359</v>
      </c>
      <c r="X506" t="s">
        <v>3539</v>
      </c>
      <c r="Y506" t="s">
        <v>1097</v>
      </c>
      <c r="Z506" t="s">
        <v>2952</v>
      </c>
      <c r="AA506">
        <v>630622.1</v>
      </c>
      <c r="AB506" s="198">
        <v>37048.875</v>
      </c>
      <c r="AC506" s="198">
        <v>37050.875</v>
      </c>
    </row>
    <row r="507" spans="1:29" x14ac:dyDescent="0.2">
      <c r="A507" s="44" t="str">
        <f t="shared" si="36"/>
        <v xml:space="preserve"> Metals Financial</v>
      </c>
      <c r="B507" s="44" t="str">
        <f t="shared" si="37"/>
        <v/>
      </c>
      <c r="C507" s="44" t="str">
        <f t="shared" si="38"/>
        <v>Metals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20</v>
      </c>
      <c r="G507" s="202">
        <v>1330417</v>
      </c>
      <c r="H507" s="198">
        <v>37046.293379629627</v>
      </c>
      <c r="I507" t="s">
        <v>3816</v>
      </c>
      <c r="M507" t="s">
        <v>3511</v>
      </c>
      <c r="N507" t="s">
        <v>3756</v>
      </c>
      <c r="O507" t="s">
        <v>3757</v>
      </c>
      <c r="Q507" s="199">
        <v>20</v>
      </c>
      <c r="S507" t="s">
        <v>3758</v>
      </c>
      <c r="T507" t="s">
        <v>3759</v>
      </c>
      <c r="U507" s="201">
        <v>1668</v>
      </c>
      <c r="V507" t="s">
        <v>3122</v>
      </c>
      <c r="W507" t="s">
        <v>3765</v>
      </c>
      <c r="X507" t="s">
        <v>3761</v>
      </c>
      <c r="Y507" t="s">
        <v>3762</v>
      </c>
      <c r="Z507" t="s">
        <v>3763</v>
      </c>
      <c r="AA507">
        <v>2166113</v>
      </c>
    </row>
    <row r="508" spans="1:29" x14ac:dyDescent="0.2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20</v>
      </c>
      <c r="G508" s="202">
        <v>1330418</v>
      </c>
      <c r="H508" s="198">
        <v>37046.293449074074</v>
      </c>
      <c r="I508" t="s">
        <v>3429</v>
      </c>
      <c r="M508" t="s">
        <v>3511</v>
      </c>
      <c r="N508" t="s">
        <v>3818</v>
      </c>
      <c r="O508" t="s">
        <v>3819</v>
      </c>
      <c r="Q508" s="199">
        <v>20</v>
      </c>
      <c r="S508" t="s">
        <v>3758</v>
      </c>
      <c r="T508" t="s">
        <v>3759</v>
      </c>
      <c r="U508" s="201">
        <v>928</v>
      </c>
      <c r="V508" t="s">
        <v>3430</v>
      </c>
      <c r="W508" t="s">
        <v>3785</v>
      </c>
      <c r="X508" t="s">
        <v>3761</v>
      </c>
      <c r="Y508" t="s">
        <v>3762</v>
      </c>
      <c r="Z508" t="s">
        <v>3763</v>
      </c>
      <c r="AA508">
        <v>2166115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1</v>
      </c>
      <c r="F509" s="213">
        <f t="shared" si="40"/>
        <v>50</v>
      </c>
      <c r="G509" s="202">
        <v>1330419</v>
      </c>
      <c r="H509" s="198">
        <v>37046.293553240743</v>
      </c>
      <c r="I509" t="s">
        <v>2345</v>
      </c>
      <c r="M509" t="s">
        <v>2717</v>
      </c>
      <c r="N509" t="s">
        <v>3532</v>
      </c>
      <c r="O509" t="s">
        <v>1586</v>
      </c>
      <c r="Q509" s="199">
        <v>50</v>
      </c>
      <c r="S509" t="s">
        <v>3504</v>
      </c>
      <c r="T509" t="s">
        <v>3759</v>
      </c>
      <c r="U509" s="201">
        <v>22</v>
      </c>
      <c r="V509" t="s">
        <v>2327</v>
      </c>
      <c r="W509" t="s">
        <v>3536</v>
      </c>
      <c r="X509" t="s">
        <v>3537</v>
      </c>
      <c r="Y509" t="s">
        <v>1097</v>
      </c>
      <c r="Z509" t="s">
        <v>2947</v>
      </c>
      <c r="AA509">
        <v>630623.1</v>
      </c>
      <c r="AB509" s="198">
        <v>37047.875</v>
      </c>
      <c r="AC509" s="198">
        <v>37047.875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59</v>
      </c>
      <c r="F510" s="213">
        <f t="shared" si="40"/>
        <v>2950</v>
      </c>
      <c r="G510" s="202">
        <v>1330420</v>
      </c>
      <c r="H510" s="198">
        <v>37046.293634259258</v>
      </c>
      <c r="I510" t="s">
        <v>3547</v>
      </c>
      <c r="M510" t="s">
        <v>2717</v>
      </c>
      <c r="N510" t="s">
        <v>3532</v>
      </c>
      <c r="O510" t="s">
        <v>2287</v>
      </c>
      <c r="Q510" s="199">
        <v>50</v>
      </c>
      <c r="S510" t="s">
        <v>3504</v>
      </c>
      <c r="T510" t="s">
        <v>3759</v>
      </c>
      <c r="U510" s="201">
        <v>39.35</v>
      </c>
      <c r="V510" t="s">
        <v>3551</v>
      </c>
      <c r="W510" t="s">
        <v>3540</v>
      </c>
      <c r="X510" t="s">
        <v>2368</v>
      </c>
      <c r="Y510" t="s">
        <v>1097</v>
      </c>
      <c r="Z510" t="s">
        <v>2947</v>
      </c>
      <c r="AA510">
        <v>630624.1</v>
      </c>
      <c r="AB510" s="198">
        <v>37257.594444444447</v>
      </c>
      <c r="AC510" s="198">
        <v>37315.594444444447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59</v>
      </c>
      <c r="F511" s="213">
        <f t="shared" si="40"/>
        <v>2950</v>
      </c>
      <c r="G511" s="202">
        <v>1330423</v>
      </c>
      <c r="H511" s="198">
        <v>37046.293865740743</v>
      </c>
      <c r="I511" t="s">
        <v>2345</v>
      </c>
      <c r="M511" t="s">
        <v>2717</v>
      </c>
      <c r="N511" t="s">
        <v>3532</v>
      </c>
      <c r="O511" t="s">
        <v>1619</v>
      </c>
      <c r="P511" s="199">
        <v>50</v>
      </c>
      <c r="S511" t="s">
        <v>3504</v>
      </c>
      <c r="T511" t="s">
        <v>3759</v>
      </c>
      <c r="U511" s="201">
        <v>42.1</v>
      </c>
      <c r="V511" t="s">
        <v>3290</v>
      </c>
      <c r="W511" t="s">
        <v>1604</v>
      </c>
      <c r="X511" t="s">
        <v>2364</v>
      </c>
      <c r="Y511" t="s">
        <v>1097</v>
      </c>
      <c r="Z511" t="s">
        <v>2947</v>
      </c>
      <c r="AA511">
        <v>630628.1</v>
      </c>
      <c r="AB511" s="198">
        <v>37257.591666666667</v>
      </c>
      <c r="AC511" s="198">
        <v>37315.591666666667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59</v>
      </c>
      <c r="F512" s="213">
        <f t="shared" si="40"/>
        <v>2950</v>
      </c>
      <c r="G512" s="202">
        <v>1330424</v>
      </c>
      <c r="H512" s="198">
        <v>37046.294050925928</v>
      </c>
      <c r="I512" t="s">
        <v>2355</v>
      </c>
      <c r="M512" t="s">
        <v>2717</v>
      </c>
      <c r="N512" t="s">
        <v>3532</v>
      </c>
      <c r="O512" t="s">
        <v>3007</v>
      </c>
      <c r="Q512" s="199">
        <v>50</v>
      </c>
      <c r="S512" t="s">
        <v>3504</v>
      </c>
      <c r="T512" t="s">
        <v>3759</v>
      </c>
      <c r="U512" s="201">
        <v>38.5</v>
      </c>
      <c r="V512" t="s">
        <v>1100</v>
      </c>
      <c r="W512" t="s">
        <v>2733</v>
      </c>
      <c r="X512" t="s">
        <v>3541</v>
      </c>
      <c r="Y512" t="s">
        <v>1097</v>
      </c>
      <c r="Z512" t="s">
        <v>2947</v>
      </c>
      <c r="AA512">
        <v>630629.1</v>
      </c>
      <c r="AB512" s="198">
        <v>37257.600694444445</v>
      </c>
      <c r="AC512" s="198">
        <v>37315.600694444445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5</v>
      </c>
      <c r="F513" s="213">
        <f t="shared" si="40"/>
        <v>250</v>
      </c>
      <c r="G513" s="202">
        <v>1330426</v>
      </c>
      <c r="H513" s="198">
        <v>37046.294270833336</v>
      </c>
      <c r="I513" t="s">
        <v>3554</v>
      </c>
      <c r="M513" t="s">
        <v>2717</v>
      </c>
      <c r="N513" t="s">
        <v>3532</v>
      </c>
      <c r="O513" t="s">
        <v>3999</v>
      </c>
      <c r="Q513" s="199">
        <v>50</v>
      </c>
      <c r="S513" t="s">
        <v>3504</v>
      </c>
      <c r="T513" t="s">
        <v>3759</v>
      </c>
      <c r="U513" s="201">
        <v>43</v>
      </c>
      <c r="V513" t="s">
        <v>3677</v>
      </c>
      <c r="W513" t="s">
        <v>3450</v>
      </c>
      <c r="X513" t="s">
        <v>3539</v>
      </c>
      <c r="Y513" t="s">
        <v>1097</v>
      </c>
      <c r="Z513" t="s">
        <v>2947</v>
      </c>
      <c r="AA513">
        <v>630631.1</v>
      </c>
      <c r="AB513" s="198">
        <v>37053.875</v>
      </c>
      <c r="AC513" s="198">
        <v>37057.875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5</v>
      </c>
      <c r="F514" s="213">
        <f t="shared" si="40"/>
        <v>250</v>
      </c>
      <c r="G514" s="202">
        <v>1330427</v>
      </c>
      <c r="H514" s="198">
        <v>37046.294317129628</v>
      </c>
      <c r="I514" t="s">
        <v>3554</v>
      </c>
      <c r="M514" t="s">
        <v>2717</v>
      </c>
      <c r="N514" t="s">
        <v>3532</v>
      </c>
      <c r="O514" t="s">
        <v>3999</v>
      </c>
      <c r="Q514" s="199">
        <v>50</v>
      </c>
      <c r="S514" t="s">
        <v>3504</v>
      </c>
      <c r="T514" t="s">
        <v>3759</v>
      </c>
      <c r="U514" s="201">
        <v>43.5</v>
      </c>
      <c r="V514" t="s">
        <v>3677</v>
      </c>
      <c r="W514" t="s">
        <v>3450</v>
      </c>
      <c r="X514" t="s">
        <v>3539</v>
      </c>
      <c r="Y514" t="s">
        <v>1097</v>
      </c>
      <c r="Z514" t="s">
        <v>2947</v>
      </c>
      <c r="AA514">
        <v>630632.1</v>
      </c>
      <c r="AB514" s="198">
        <v>37053.875</v>
      </c>
      <c r="AC514" s="198">
        <v>37057.875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62</v>
      </c>
      <c r="F515" s="213">
        <f t="shared" si="40"/>
        <v>3100</v>
      </c>
      <c r="G515" s="202">
        <v>1330428</v>
      </c>
      <c r="H515" s="198">
        <v>37046.294363425928</v>
      </c>
      <c r="I515" t="s">
        <v>2345</v>
      </c>
      <c r="M515" t="s">
        <v>2717</v>
      </c>
      <c r="N515" t="s">
        <v>3532</v>
      </c>
      <c r="O515" t="s">
        <v>1628</v>
      </c>
      <c r="Q515" s="199">
        <v>50</v>
      </c>
      <c r="S515" t="s">
        <v>3504</v>
      </c>
      <c r="T515" t="s">
        <v>3759</v>
      </c>
      <c r="U515" s="201">
        <v>99</v>
      </c>
      <c r="V515" t="s">
        <v>3686</v>
      </c>
      <c r="W515" t="s">
        <v>2380</v>
      </c>
      <c r="X515" t="s">
        <v>3710</v>
      </c>
      <c r="Y515" t="s">
        <v>1097</v>
      </c>
      <c r="Z515" t="s">
        <v>2947</v>
      </c>
      <c r="AA515">
        <v>630633.1</v>
      </c>
      <c r="AB515" s="198">
        <v>37073.875</v>
      </c>
      <c r="AC515" s="198">
        <v>37134.875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59</v>
      </c>
      <c r="F516" s="213">
        <f t="shared" si="40"/>
        <v>2950</v>
      </c>
      <c r="G516" s="202">
        <v>1330429</v>
      </c>
      <c r="H516" s="198">
        <v>37046.294421296298</v>
      </c>
      <c r="I516" t="s">
        <v>2355</v>
      </c>
      <c r="M516" t="s">
        <v>2717</v>
      </c>
      <c r="N516" t="s">
        <v>3532</v>
      </c>
      <c r="O516" t="s">
        <v>3007</v>
      </c>
      <c r="Q516" s="199">
        <v>50</v>
      </c>
      <c r="S516" t="s">
        <v>3504</v>
      </c>
      <c r="T516" t="s">
        <v>3759</v>
      </c>
      <c r="U516" s="201">
        <v>38.75</v>
      </c>
      <c r="V516" t="s">
        <v>1100</v>
      </c>
      <c r="W516" t="s">
        <v>2733</v>
      </c>
      <c r="X516" t="s">
        <v>3541</v>
      </c>
      <c r="Y516" t="s">
        <v>1097</v>
      </c>
      <c r="Z516" t="s">
        <v>2947</v>
      </c>
      <c r="AA516">
        <v>630634.1</v>
      </c>
      <c r="AB516" s="198">
        <v>37257.600694444445</v>
      </c>
      <c r="AC516" s="198">
        <v>37315.600694444445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5</v>
      </c>
      <c r="F517" s="213">
        <f t="shared" si="40"/>
        <v>250</v>
      </c>
      <c r="G517" s="202">
        <v>1330430</v>
      </c>
      <c r="H517" s="198">
        <v>37046.29451388889</v>
      </c>
      <c r="I517" t="s">
        <v>3554</v>
      </c>
      <c r="M517" t="s">
        <v>2717</v>
      </c>
      <c r="N517" t="s">
        <v>3532</v>
      </c>
      <c r="O517" t="s">
        <v>3999</v>
      </c>
      <c r="Q517" s="199">
        <v>50</v>
      </c>
      <c r="S517" t="s">
        <v>3504</v>
      </c>
      <c r="T517" t="s">
        <v>3759</v>
      </c>
      <c r="U517" s="201">
        <v>44</v>
      </c>
      <c r="V517" t="s">
        <v>3677</v>
      </c>
      <c r="W517" t="s">
        <v>3450</v>
      </c>
      <c r="X517" t="s">
        <v>3539</v>
      </c>
      <c r="Y517" t="s">
        <v>1097</v>
      </c>
      <c r="Z517" t="s">
        <v>2947</v>
      </c>
      <c r="AA517">
        <v>630635.1</v>
      </c>
      <c r="AB517" s="198">
        <v>37053.875</v>
      </c>
      <c r="AC517" s="198">
        <v>37057.875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5</v>
      </c>
      <c r="F518" s="213">
        <f t="shared" si="40"/>
        <v>250</v>
      </c>
      <c r="G518" s="202">
        <v>1330431</v>
      </c>
      <c r="H518" s="198">
        <v>37046.294548611113</v>
      </c>
      <c r="I518" t="s">
        <v>3554</v>
      </c>
      <c r="M518" t="s">
        <v>2717</v>
      </c>
      <c r="N518" t="s">
        <v>3532</v>
      </c>
      <c r="O518" t="s">
        <v>3999</v>
      </c>
      <c r="Q518" s="199">
        <v>50</v>
      </c>
      <c r="S518" t="s">
        <v>3504</v>
      </c>
      <c r="T518" t="s">
        <v>3759</v>
      </c>
      <c r="U518" s="201">
        <v>44.5</v>
      </c>
      <c r="V518" t="s">
        <v>3677</v>
      </c>
      <c r="W518" t="s">
        <v>3450</v>
      </c>
      <c r="X518" t="s">
        <v>3539</v>
      </c>
      <c r="Y518" t="s">
        <v>1097</v>
      </c>
      <c r="Z518" t="s">
        <v>2947</v>
      </c>
      <c r="AA518">
        <v>630636.1</v>
      </c>
      <c r="AB518" s="198">
        <v>37053.875</v>
      </c>
      <c r="AC518" s="198">
        <v>37057.875</v>
      </c>
    </row>
    <row r="519" spans="1:29" x14ac:dyDescent="0.2">
      <c r="A519" s="44" t="str">
        <f t="shared" si="36"/>
        <v>US Natural Gas Financial</v>
      </c>
      <c r="B519" s="44" t="str">
        <f t="shared" si="37"/>
        <v>US</v>
      </c>
      <c r="C519" s="44" t="str">
        <f t="shared" si="38"/>
        <v>Natural Gas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31</v>
      </c>
      <c r="F519" s="213">
        <f t="shared" si="40"/>
        <v>155000</v>
      </c>
      <c r="G519" s="202">
        <v>1330432</v>
      </c>
      <c r="H519" s="198">
        <v>37046.29482638889</v>
      </c>
      <c r="I519" t="s">
        <v>3531</v>
      </c>
      <c r="M519" t="s">
        <v>3505</v>
      </c>
      <c r="N519" t="s">
        <v>2383</v>
      </c>
      <c r="O519" t="s">
        <v>2604</v>
      </c>
      <c r="Q519" s="199">
        <v>5000</v>
      </c>
      <c r="S519" t="s">
        <v>3506</v>
      </c>
      <c r="T519" t="s">
        <v>3759</v>
      </c>
      <c r="U519" s="201">
        <v>4.01</v>
      </c>
      <c r="V519" t="s">
        <v>3556</v>
      </c>
      <c r="W519" t="s">
        <v>2810</v>
      </c>
      <c r="X519" t="s">
        <v>2384</v>
      </c>
      <c r="Y519" t="s">
        <v>3777</v>
      </c>
      <c r="Z519" t="s">
        <v>2952</v>
      </c>
      <c r="AA519" t="s">
        <v>1629</v>
      </c>
      <c r="AB519" s="198">
        <v>37073.875</v>
      </c>
      <c r="AC519" s="198">
        <v>37103.875</v>
      </c>
    </row>
    <row r="520" spans="1:29" x14ac:dyDescent="0.2">
      <c r="A520" s="44" t="str">
        <f t="shared" si="36"/>
        <v>US Natural Gas Financial</v>
      </c>
      <c r="B520" s="44" t="str">
        <f t="shared" si="37"/>
        <v>US</v>
      </c>
      <c r="C520" s="44" t="str">
        <f t="shared" si="38"/>
        <v>Natural Gas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31</v>
      </c>
      <c r="F520" s="213">
        <f t="shared" si="40"/>
        <v>310000</v>
      </c>
      <c r="G520" s="202">
        <v>1330433</v>
      </c>
      <c r="H520" s="198">
        <v>37046.294999999998</v>
      </c>
      <c r="I520" t="s">
        <v>2638</v>
      </c>
      <c r="M520" t="s">
        <v>3505</v>
      </c>
      <c r="N520" t="s">
        <v>2383</v>
      </c>
      <c r="O520" t="s">
        <v>2604</v>
      </c>
      <c r="Q520" s="199">
        <v>10000</v>
      </c>
      <c r="S520" t="s">
        <v>3506</v>
      </c>
      <c r="T520" t="s">
        <v>3759</v>
      </c>
      <c r="U520" s="201">
        <v>4.01</v>
      </c>
      <c r="V520" t="s">
        <v>2336</v>
      </c>
      <c r="W520" t="s">
        <v>2810</v>
      </c>
      <c r="X520" t="s">
        <v>2384</v>
      </c>
      <c r="Y520" t="s">
        <v>3777</v>
      </c>
      <c r="Z520" t="s">
        <v>2952</v>
      </c>
      <c r="AA520" t="s">
        <v>1630</v>
      </c>
      <c r="AB520" s="198">
        <v>37073.875</v>
      </c>
      <c r="AC520" s="198">
        <v>37103.875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1330434</v>
      </c>
      <c r="H521" s="198">
        <v>37046.295057870368</v>
      </c>
      <c r="I521" t="s">
        <v>3816</v>
      </c>
      <c r="M521" t="s">
        <v>3511</v>
      </c>
      <c r="N521" t="s">
        <v>3756</v>
      </c>
      <c r="O521" t="s">
        <v>3757</v>
      </c>
      <c r="Q521" s="199">
        <v>20</v>
      </c>
      <c r="S521" t="s">
        <v>3758</v>
      </c>
      <c r="T521" t="s">
        <v>3759</v>
      </c>
      <c r="U521" s="201">
        <v>1669</v>
      </c>
      <c r="V521" t="s">
        <v>1529</v>
      </c>
      <c r="W521" t="s">
        <v>3765</v>
      </c>
      <c r="X521" t="s">
        <v>3761</v>
      </c>
      <c r="Y521" t="s">
        <v>3762</v>
      </c>
      <c r="Z521" t="s">
        <v>3763</v>
      </c>
      <c r="AA521">
        <v>2166131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20</v>
      </c>
      <c r="G522" s="202">
        <v>1330435</v>
      </c>
      <c r="H522" s="198">
        <v>37046.295312499999</v>
      </c>
      <c r="I522" t="s">
        <v>3117</v>
      </c>
      <c r="M522" t="s">
        <v>3511</v>
      </c>
      <c r="N522" t="s">
        <v>3756</v>
      </c>
      <c r="O522" t="s">
        <v>3757</v>
      </c>
      <c r="P522" s="199">
        <v>20</v>
      </c>
      <c r="S522" t="s">
        <v>3758</v>
      </c>
      <c r="T522" t="s">
        <v>3759</v>
      </c>
      <c r="U522" s="201">
        <v>1668</v>
      </c>
      <c r="V522" t="s">
        <v>3118</v>
      </c>
      <c r="W522" t="s">
        <v>3765</v>
      </c>
      <c r="X522" t="s">
        <v>3761</v>
      </c>
      <c r="Y522" t="s">
        <v>3762</v>
      </c>
      <c r="Z522" t="s">
        <v>3763</v>
      </c>
      <c r="AA522">
        <v>2166133</v>
      </c>
    </row>
    <row r="523" spans="1:29" x14ac:dyDescent="0.2">
      <c r="A523" s="44" t="str">
        <f t="shared" ref="A523:A586" si="41">B523&amp;" "&amp;C523&amp;" "&amp;D523</f>
        <v>US Natural Gas Financial</v>
      </c>
      <c r="B523" s="44" t="str">
        <f t="shared" ref="B523:B586" si="42">IF((LEFT(N523,2)="US"),"US","")</f>
        <v>US</v>
      </c>
      <c r="C523" s="44" t="str">
        <f t="shared" ref="C523:C586" si="43">M523</f>
        <v>Natural Gas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31</v>
      </c>
      <c r="F523" s="213">
        <f t="shared" ref="F523:F586" si="45">E523*SUM(P523:Q523)</f>
        <v>465000</v>
      </c>
      <c r="G523" s="202">
        <v>1330436</v>
      </c>
      <c r="H523" s="198">
        <v>37046.295335648145</v>
      </c>
      <c r="I523" t="s">
        <v>2600</v>
      </c>
      <c r="M523" t="s">
        <v>3505</v>
      </c>
      <c r="N523" t="s">
        <v>2383</v>
      </c>
      <c r="O523" t="s">
        <v>2604</v>
      </c>
      <c r="Q523" s="199">
        <v>15000</v>
      </c>
      <c r="S523" t="s">
        <v>3506</v>
      </c>
      <c r="T523" t="s">
        <v>3759</v>
      </c>
      <c r="U523" s="201">
        <v>4.0149999999999997</v>
      </c>
      <c r="V523" t="s">
        <v>2328</v>
      </c>
      <c r="W523" t="s">
        <v>2810</v>
      </c>
      <c r="X523" t="s">
        <v>2384</v>
      </c>
      <c r="Y523" t="s">
        <v>3777</v>
      </c>
      <c r="Z523" t="s">
        <v>2952</v>
      </c>
      <c r="AA523" t="s">
        <v>1631</v>
      </c>
      <c r="AB523" s="198">
        <v>37073.875</v>
      </c>
      <c r="AC523" s="198">
        <v>37103.875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5</v>
      </c>
      <c r="F524" s="213">
        <f t="shared" si="45"/>
        <v>250</v>
      </c>
      <c r="G524" s="202">
        <v>1330437</v>
      </c>
      <c r="H524" s="198">
        <v>37046.295428240737</v>
      </c>
      <c r="I524" t="s">
        <v>3542</v>
      </c>
      <c r="M524" t="s">
        <v>2717</v>
      </c>
      <c r="N524" t="s">
        <v>3532</v>
      </c>
      <c r="O524" t="s">
        <v>3999</v>
      </c>
      <c r="P524" s="199">
        <v>50</v>
      </c>
      <c r="S524" t="s">
        <v>3504</v>
      </c>
      <c r="T524" t="s">
        <v>3759</v>
      </c>
      <c r="U524" s="201">
        <v>43.5</v>
      </c>
      <c r="V524" t="s">
        <v>2732</v>
      </c>
      <c r="W524" t="s">
        <v>3450</v>
      </c>
      <c r="X524" t="s">
        <v>3539</v>
      </c>
      <c r="Y524" t="s">
        <v>1097</v>
      </c>
      <c r="Z524" t="s">
        <v>2947</v>
      </c>
      <c r="AA524">
        <v>630637.1</v>
      </c>
      <c r="AB524" s="198">
        <v>37053.875</v>
      </c>
      <c r="AC524" s="198">
        <v>37057.875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59</v>
      </c>
      <c r="F525" s="213">
        <f t="shared" si="45"/>
        <v>2950</v>
      </c>
      <c r="G525" s="202">
        <v>1330438</v>
      </c>
      <c r="H525" s="198">
        <v>37046.295659722222</v>
      </c>
      <c r="I525" t="s">
        <v>2355</v>
      </c>
      <c r="M525" t="s">
        <v>2717</v>
      </c>
      <c r="N525" t="s">
        <v>3532</v>
      </c>
      <c r="O525" t="s">
        <v>2250</v>
      </c>
      <c r="Q525" s="199">
        <v>50</v>
      </c>
      <c r="S525" t="s">
        <v>3504</v>
      </c>
      <c r="T525" t="s">
        <v>3759</v>
      </c>
      <c r="U525" s="201">
        <v>38.25</v>
      </c>
      <c r="V525" t="s">
        <v>1100</v>
      </c>
      <c r="W525" t="s">
        <v>3552</v>
      </c>
      <c r="X525" t="s">
        <v>3553</v>
      </c>
      <c r="Y525" t="s">
        <v>1097</v>
      </c>
      <c r="Z525" t="s">
        <v>2947</v>
      </c>
      <c r="AA525">
        <v>630638.1</v>
      </c>
      <c r="AB525" s="198">
        <v>37257.71597222222</v>
      </c>
      <c r="AC525" s="198">
        <v>37315.71597222222</v>
      </c>
    </row>
    <row r="526" spans="1:29" x14ac:dyDescent="0.2">
      <c r="A526" s="44" t="str">
        <f t="shared" si="41"/>
        <v>US Natural Gas Financial</v>
      </c>
      <c r="B526" s="44" t="str">
        <f t="shared" si="42"/>
        <v>US</v>
      </c>
      <c r="C526" s="44" t="str">
        <f t="shared" si="43"/>
        <v>Natural Gas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31</v>
      </c>
      <c r="F526" s="213">
        <f t="shared" si="45"/>
        <v>155000</v>
      </c>
      <c r="G526" s="202">
        <v>1330439</v>
      </c>
      <c r="H526" s="198">
        <v>37046.295671296299</v>
      </c>
      <c r="I526" t="s">
        <v>2382</v>
      </c>
      <c r="M526" t="s">
        <v>3505</v>
      </c>
      <c r="N526" t="s">
        <v>2383</v>
      </c>
      <c r="O526" t="s">
        <v>2604</v>
      </c>
      <c r="Q526" s="199">
        <v>5000</v>
      </c>
      <c r="S526" t="s">
        <v>3506</v>
      </c>
      <c r="T526" t="s">
        <v>3759</v>
      </c>
      <c r="U526" s="201">
        <v>4.0199999999999996</v>
      </c>
      <c r="V526" t="s">
        <v>2454</v>
      </c>
      <c r="W526" t="s">
        <v>2810</v>
      </c>
      <c r="X526" t="s">
        <v>2384</v>
      </c>
      <c r="Y526" t="s">
        <v>3777</v>
      </c>
      <c r="Z526" t="s">
        <v>2952</v>
      </c>
      <c r="AA526" t="s">
        <v>1632</v>
      </c>
      <c r="AB526" s="198">
        <v>37073.875</v>
      </c>
      <c r="AC526" s="198">
        <v>37103.875</v>
      </c>
    </row>
    <row r="527" spans="1:29" x14ac:dyDescent="0.2">
      <c r="A527" s="44" t="str">
        <f t="shared" si="41"/>
        <v>US Natural Gas Financial</v>
      </c>
      <c r="B527" s="44" t="str">
        <f t="shared" si="42"/>
        <v>US</v>
      </c>
      <c r="C527" s="44" t="str">
        <f t="shared" si="43"/>
        <v>Natural Gas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31</v>
      </c>
      <c r="F527" s="213">
        <f t="shared" si="45"/>
        <v>310000</v>
      </c>
      <c r="G527" s="202">
        <v>1330440</v>
      </c>
      <c r="H527" s="198">
        <v>37046.29583333333</v>
      </c>
      <c r="I527" t="s">
        <v>2600</v>
      </c>
      <c r="M527" t="s">
        <v>3505</v>
      </c>
      <c r="N527" t="s">
        <v>2383</v>
      </c>
      <c r="O527" t="s">
        <v>2604</v>
      </c>
      <c r="Q527" s="199">
        <v>10000</v>
      </c>
      <c r="S527" t="s">
        <v>3506</v>
      </c>
      <c r="T527" t="s">
        <v>3759</v>
      </c>
      <c r="U527" s="201">
        <v>4.0199999999999996</v>
      </c>
      <c r="V527" t="s">
        <v>2328</v>
      </c>
      <c r="W527" t="s">
        <v>2810</v>
      </c>
      <c r="X527" t="s">
        <v>2384</v>
      </c>
      <c r="Y527" t="s">
        <v>3777</v>
      </c>
      <c r="Z527" t="s">
        <v>2952</v>
      </c>
      <c r="AA527" t="s">
        <v>1633</v>
      </c>
      <c r="AB527" s="198">
        <v>37073.875</v>
      </c>
      <c r="AC527" s="198">
        <v>37103.875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1330441</v>
      </c>
      <c r="H528" s="198">
        <v>37046.295868055553</v>
      </c>
      <c r="I528" t="s">
        <v>3816</v>
      </c>
      <c r="M528" t="s">
        <v>3511</v>
      </c>
      <c r="N528" t="s">
        <v>3756</v>
      </c>
      <c r="O528" t="s">
        <v>3757</v>
      </c>
      <c r="Q528" s="199">
        <v>20</v>
      </c>
      <c r="S528" t="s">
        <v>3758</v>
      </c>
      <c r="T528" t="s">
        <v>3759</v>
      </c>
      <c r="U528" s="201">
        <v>1669</v>
      </c>
      <c r="V528" t="s">
        <v>3044</v>
      </c>
      <c r="W528" t="s">
        <v>3765</v>
      </c>
      <c r="X528" t="s">
        <v>3761</v>
      </c>
      <c r="Y528" t="s">
        <v>3762</v>
      </c>
      <c r="Z528" t="s">
        <v>3763</v>
      </c>
      <c r="AA528">
        <v>2166136</v>
      </c>
    </row>
    <row r="529" spans="1:29" x14ac:dyDescent="0.2">
      <c r="A529" s="44" t="str">
        <f t="shared" si="41"/>
        <v>US Power Financial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1330442</v>
      </c>
      <c r="H529" s="198">
        <v>37046.296157407407</v>
      </c>
      <c r="I529" t="s">
        <v>3546</v>
      </c>
      <c r="M529" t="s">
        <v>2717</v>
      </c>
      <c r="N529" t="s">
        <v>1094</v>
      </c>
      <c r="O529" t="s">
        <v>1627</v>
      </c>
      <c r="P529" s="199">
        <v>50</v>
      </c>
      <c r="S529" t="s">
        <v>3504</v>
      </c>
      <c r="T529" t="s">
        <v>3759</v>
      </c>
      <c r="U529" s="201">
        <v>24.75</v>
      </c>
      <c r="V529" t="s">
        <v>1634</v>
      </c>
      <c r="W529" t="s">
        <v>1095</v>
      </c>
      <c r="X529" t="s">
        <v>1096</v>
      </c>
      <c r="Y529" t="s">
        <v>1097</v>
      </c>
      <c r="Z529" t="s">
        <v>2952</v>
      </c>
      <c r="AA529">
        <v>630639.1</v>
      </c>
      <c r="AB529" s="198">
        <v>37046.875</v>
      </c>
      <c r="AC529" s="198">
        <v>37046.875</v>
      </c>
    </row>
    <row r="530" spans="1:29" x14ac:dyDescent="0.2">
      <c r="A530" s="44" t="str">
        <f t="shared" si="41"/>
        <v>US Crude Financial</v>
      </c>
      <c r="B530" s="44" t="str">
        <f t="shared" si="42"/>
        <v>US</v>
      </c>
      <c r="C530" s="44" t="str">
        <f t="shared" si="43"/>
        <v>Crude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50000</v>
      </c>
      <c r="G530" s="202">
        <v>1330443</v>
      </c>
      <c r="H530" s="198">
        <v>37046.296180555553</v>
      </c>
      <c r="I530" t="s">
        <v>2239</v>
      </c>
      <c r="M530" t="s">
        <v>3619</v>
      </c>
      <c r="N530" t="s">
        <v>1088</v>
      </c>
      <c r="O530" t="s">
        <v>2442</v>
      </c>
      <c r="Q530" s="199">
        <v>50000</v>
      </c>
      <c r="S530" t="s">
        <v>3512</v>
      </c>
      <c r="T530" t="s">
        <v>3759</v>
      </c>
      <c r="U530" s="201">
        <v>28.5</v>
      </c>
      <c r="V530" t="s">
        <v>2240</v>
      </c>
      <c r="W530" t="s">
        <v>1090</v>
      </c>
      <c r="X530" t="s">
        <v>2283</v>
      </c>
      <c r="Y530" t="s">
        <v>2729</v>
      </c>
      <c r="Z530" t="s">
        <v>2952</v>
      </c>
      <c r="AA530">
        <v>112653</v>
      </c>
      <c r="AB530" s="198">
        <v>37073</v>
      </c>
      <c r="AC530" s="198">
        <v>37103</v>
      </c>
    </row>
    <row r="531" spans="1:29" x14ac:dyDescent="0.2">
      <c r="A531" s="44" t="str">
        <f t="shared" si="41"/>
        <v>US Natural Gas Financial</v>
      </c>
      <c r="B531" s="44" t="str">
        <f t="shared" si="42"/>
        <v>US</v>
      </c>
      <c r="C531" s="44" t="str">
        <f t="shared" si="43"/>
        <v>Natural Gas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31</v>
      </c>
      <c r="F531" s="213">
        <f t="shared" si="45"/>
        <v>155000</v>
      </c>
      <c r="G531" s="202">
        <v>1330444</v>
      </c>
      <c r="H531" s="198">
        <v>37046.296203703707</v>
      </c>
      <c r="I531" t="s">
        <v>2638</v>
      </c>
      <c r="M531" t="s">
        <v>3505</v>
      </c>
      <c r="N531" t="s">
        <v>2383</v>
      </c>
      <c r="O531" t="s">
        <v>2604</v>
      </c>
      <c r="Q531" s="199">
        <v>5000</v>
      </c>
      <c r="S531" t="s">
        <v>3506</v>
      </c>
      <c r="T531" t="s">
        <v>3759</v>
      </c>
      <c r="U531" s="201">
        <v>4.0250000000000004</v>
      </c>
      <c r="V531" t="s">
        <v>3949</v>
      </c>
      <c r="W531" t="s">
        <v>2810</v>
      </c>
      <c r="X531" t="s">
        <v>2384</v>
      </c>
      <c r="Y531" t="s">
        <v>3777</v>
      </c>
      <c r="Z531" t="s">
        <v>2952</v>
      </c>
      <c r="AA531" t="s">
        <v>1635</v>
      </c>
      <c r="AB531" s="198">
        <v>37073.875</v>
      </c>
      <c r="AC531" s="198">
        <v>37103.875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20</v>
      </c>
      <c r="G532" s="202">
        <v>1330446</v>
      </c>
      <c r="H532" s="198">
        <v>37046.296585648146</v>
      </c>
      <c r="I532" t="s">
        <v>3772</v>
      </c>
      <c r="M532" t="s">
        <v>3511</v>
      </c>
      <c r="N532" t="s">
        <v>3756</v>
      </c>
      <c r="O532" t="s">
        <v>3757</v>
      </c>
      <c r="P532" s="199">
        <v>20</v>
      </c>
      <c r="S532" t="s">
        <v>3758</v>
      </c>
      <c r="T532" t="s">
        <v>3759</v>
      </c>
      <c r="U532" s="201">
        <v>1668</v>
      </c>
      <c r="V532" t="s">
        <v>3717</v>
      </c>
      <c r="W532" t="s">
        <v>3765</v>
      </c>
      <c r="X532" t="s">
        <v>3761</v>
      </c>
      <c r="Y532" t="s">
        <v>3762</v>
      </c>
      <c r="Z532" t="s">
        <v>3763</v>
      </c>
      <c r="AA532">
        <v>2166146</v>
      </c>
    </row>
    <row r="533" spans="1:29" x14ac:dyDescent="0.2">
      <c r="A533" s="44" t="str">
        <f t="shared" si="41"/>
        <v>US Power Financial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1330448</v>
      </c>
      <c r="H533" s="198">
        <v>37046.296712962961</v>
      </c>
      <c r="I533" t="s">
        <v>3046</v>
      </c>
      <c r="M533" t="s">
        <v>2717</v>
      </c>
      <c r="N533" t="s">
        <v>1094</v>
      </c>
      <c r="O533" t="s">
        <v>1627</v>
      </c>
      <c r="Q533" s="199">
        <v>50</v>
      </c>
      <c r="S533" t="s">
        <v>3504</v>
      </c>
      <c r="T533" t="s">
        <v>3759</v>
      </c>
      <c r="U533" s="201">
        <v>25</v>
      </c>
      <c r="V533" t="s">
        <v>3049</v>
      </c>
      <c r="W533" t="s">
        <v>1095</v>
      </c>
      <c r="X533" t="s">
        <v>1096</v>
      </c>
      <c r="Y533" t="s">
        <v>1097</v>
      </c>
      <c r="Z533" t="s">
        <v>2952</v>
      </c>
      <c r="AA533">
        <v>630642.1</v>
      </c>
      <c r="AB533" s="198">
        <v>37046.875</v>
      </c>
      <c r="AC533" s="198">
        <v>37046.875</v>
      </c>
    </row>
    <row r="534" spans="1:29" x14ac:dyDescent="0.2">
      <c r="A534" s="44" t="str">
        <f t="shared" si="41"/>
        <v>US Natural Gas Financial</v>
      </c>
      <c r="B534" s="44" t="str">
        <f t="shared" si="42"/>
        <v>US</v>
      </c>
      <c r="C534" s="44" t="str">
        <f t="shared" si="43"/>
        <v>Natural Gas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31</v>
      </c>
      <c r="F534" s="213">
        <f t="shared" si="45"/>
        <v>465000</v>
      </c>
      <c r="G534" s="202">
        <v>1330450</v>
      </c>
      <c r="H534" s="198">
        <v>37046.296990740739</v>
      </c>
      <c r="I534" t="s">
        <v>3627</v>
      </c>
      <c r="M534" t="s">
        <v>3505</v>
      </c>
      <c r="N534" t="s">
        <v>2383</v>
      </c>
      <c r="O534" t="s">
        <v>2604</v>
      </c>
      <c r="Q534" s="199">
        <v>15000</v>
      </c>
      <c r="S534" t="s">
        <v>3506</v>
      </c>
      <c r="T534" t="s">
        <v>3759</v>
      </c>
      <c r="U534" s="201">
        <v>4.0350000000000001</v>
      </c>
      <c r="V534" t="s">
        <v>3066</v>
      </c>
      <c r="W534" t="s">
        <v>2810</v>
      </c>
      <c r="X534" t="s">
        <v>2384</v>
      </c>
      <c r="Y534" t="s">
        <v>3777</v>
      </c>
      <c r="Z534" t="s">
        <v>2952</v>
      </c>
      <c r="AA534" t="s">
        <v>1636</v>
      </c>
      <c r="AB534" s="198">
        <v>37073.875</v>
      </c>
      <c r="AC534" s="198">
        <v>37103.875</v>
      </c>
    </row>
    <row r="535" spans="1:29" x14ac:dyDescent="0.2">
      <c r="A535" s="44" t="str">
        <f t="shared" si="41"/>
        <v>US Natural Gas Financial</v>
      </c>
      <c r="B535" s="44" t="str">
        <f t="shared" si="42"/>
        <v>US</v>
      </c>
      <c r="C535" s="44" t="str">
        <f t="shared" si="43"/>
        <v>Natural Gas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31</v>
      </c>
      <c r="F535" s="213">
        <f t="shared" si="45"/>
        <v>465000</v>
      </c>
      <c r="G535" s="202">
        <v>1330451</v>
      </c>
      <c r="H535" s="198">
        <v>37046.297013888892</v>
      </c>
      <c r="I535" t="s">
        <v>2638</v>
      </c>
      <c r="M535" t="s">
        <v>3505</v>
      </c>
      <c r="N535" t="s">
        <v>2383</v>
      </c>
      <c r="O535" t="s">
        <v>2604</v>
      </c>
      <c r="P535" s="199">
        <v>15000</v>
      </c>
      <c r="S535" t="s">
        <v>3506</v>
      </c>
      <c r="T535" t="s">
        <v>3759</v>
      </c>
      <c r="U535" s="201">
        <v>4.03</v>
      </c>
      <c r="V535" t="s">
        <v>2740</v>
      </c>
      <c r="W535" t="s">
        <v>2810</v>
      </c>
      <c r="X535" t="s">
        <v>2384</v>
      </c>
      <c r="Y535" t="s">
        <v>3777</v>
      </c>
      <c r="Z535" t="s">
        <v>2952</v>
      </c>
      <c r="AA535" t="s">
        <v>1637</v>
      </c>
      <c r="AB535" s="198">
        <v>37073.875</v>
      </c>
      <c r="AC535" s="198">
        <v>37103.875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1330452</v>
      </c>
      <c r="H536" s="198">
        <v>37046.297037037039</v>
      </c>
      <c r="I536" t="s">
        <v>3534</v>
      </c>
      <c r="M536" t="s">
        <v>2717</v>
      </c>
      <c r="N536" t="s">
        <v>3532</v>
      </c>
      <c r="O536" t="s">
        <v>1638</v>
      </c>
      <c r="P536" s="199">
        <v>50</v>
      </c>
      <c r="S536" t="s">
        <v>3504</v>
      </c>
      <c r="T536" t="s">
        <v>3759</v>
      </c>
      <c r="U536" s="201">
        <v>41.5</v>
      </c>
      <c r="V536" t="s">
        <v>3138</v>
      </c>
      <c r="W536" t="s">
        <v>2380</v>
      </c>
      <c r="X536" t="s">
        <v>3710</v>
      </c>
      <c r="Y536" t="s">
        <v>1097</v>
      </c>
      <c r="Z536" t="s">
        <v>2947</v>
      </c>
      <c r="AA536">
        <v>630643.1</v>
      </c>
      <c r="AB536" s="198">
        <v>37047.875</v>
      </c>
      <c r="AC536" s="198">
        <v>37047.875</v>
      </c>
    </row>
    <row r="537" spans="1:29" x14ac:dyDescent="0.2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31</v>
      </c>
      <c r="F537" s="213">
        <f t="shared" si="45"/>
        <v>465000</v>
      </c>
      <c r="G537" s="202">
        <v>1330453</v>
      </c>
      <c r="H537" s="198">
        <v>37046.297071759262</v>
      </c>
      <c r="I537" t="s">
        <v>2600</v>
      </c>
      <c r="M537" t="s">
        <v>3505</v>
      </c>
      <c r="N537" t="s">
        <v>2383</v>
      </c>
      <c r="O537" t="s">
        <v>2604</v>
      </c>
      <c r="Q537" s="199">
        <v>15000</v>
      </c>
      <c r="S537" t="s">
        <v>3506</v>
      </c>
      <c r="T537" t="s">
        <v>3759</v>
      </c>
      <c r="U537" s="201">
        <v>4.0350000000000001</v>
      </c>
      <c r="V537" t="s">
        <v>2328</v>
      </c>
      <c r="W537" t="s">
        <v>2810</v>
      </c>
      <c r="X537" t="s">
        <v>2384</v>
      </c>
      <c r="Y537" t="s">
        <v>3777</v>
      </c>
      <c r="Z537" t="s">
        <v>2952</v>
      </c>
      <c r="AA537" t="s">
        <v>1639</v>
      </c>
      <c r="AB537" s="198">
        <v>37073.875</v>
      </c>
      <c r="AC537" s="198">
        <v>37103.875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30</v>
      </c>
      <c r="F538" s="213">
        <f t="shared" si="45"/>
        <v>1500</v>
      </c>
      <c r="G538" s="202">
        <v>1330454</v>
      </c>
      <c r="H538" s="198">
        <v>37046.297094907408</v>
      </c>
      <c r="I538" t="s">
        <v>3547</v>
      </c>
      <c r="M538" t="s">
        <v>2717</v>
      </c>
      <c r="N538" t="s">
        <v>2375</v>
      </c>
      <c r="O538" t="s">
        <v>1640</v>
      </c>
      <c r="Q538" s="199">
        <v>50</v>
      </c>
      <c r="S538" t="s">
        <v>3504</v>
      </c>
      <c r="T538" t="s">
        <v>3759</v>
      </c>
      <c r="U538" s="201">
        <v>45.25</v>
      </c>
      <c r="V538" t="s">
        <v>3676</v>
      </c>
      <c r="W538" t="s">
        <v>2631</v>
      </c>
      <c r="X538" t="s">
        <v>2632</v>
      </c>
      <c r="Y538" t="s">
        <v>1097</v>
      </c>
      <c r="Z538" t="s">
        <v>2947</v>
      </c>
      <c r="AA538">
        <v>630644.1</v>
      </c>
      <c r="AB538" s="198">
        <v>37135.875</v>
      </c>
      <c r="AC538" s="198">
        <v>37164.875</v>
      </c>
    </row>
    <row r="539" spans="1:29" x14ac:dyDescent="0.2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31</v>
      </c>
      <c r="F539" s="213">
        <f t="shared" si="45"/>
        <v>155000</v>
      </c>
      <c r="G539" s="202">
        <v>1330457</v>
      </c>
      <c r="H539" s="198">
        <v>37046.297233796293</v>
      </c>
      <c r="I539" t="s">
        <v>2382</v>
      </c>
      <c r="M539" t="s">
        <v>3505</v>
      </c>
      <c r="N539" t="s">
        <v>2383</v>
      </c>
      <c r="O539" t="s">
        <v>2604</v>
      </c>
      <c r="P539" s="199">
        <v>5000</v>
      </c>
      <c r="S539" t="s">
        <v>3506</v>
      </c>
      <c r="T539" t="s">
        <v>3759</v>
      </c>
      <c r="U539" s="201">
        <v>4.0350000000000001</v>
      </c>
      <c r="V539" t="s">
        <v>3672</v>
      </c>
      <c r="W539" t="s">
        <v>2810</v>
      </c>
      <c r="X539" t="s">
        <v>2384</v>
      </c>
      <c r="Y539" t="s">
        <v>3777</v>
      </c>
      <c r="Z539" t="s">
        <v>2952</v>
      </c>
      <c r="AA539" t="s">
        <v>1641</v>
      </c>
      <c r="AB539" s="198">
        <v>37073.875</v>
      </c>
      <c r="AC539" s="198">
        <v>37103.875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3</v>
      </c>
      <c r="F540" s="213">
        <f t="shared" si="45"/>
        <v>150</v>
      </c>
      <c r="G540" s="202">
        <v>1330458</v>
      </c>
      <c r="H540" s="198">
        <v>37046.29724537037</v>
      </c>
      <c r="I540" t="s">
        <v>3731</v>
      </c>
      <c r="M540" t="s">
        <v>2717</v>
      </c>
      <c r="N540" t="s">
        <v>3532</v>
      </c>
      <c r="O540" t="s">
        <v>1642</v>
      </c>
      <c r="P540" s="199">
        <v>50</v>
      </c>
      <c r="S540" t="s">
        <v>3504</v>
      </c>
      <c r="T540" t="s">
        <v>3759</v>
      </c>
      <c r="U540" s="201">
        <v>34.5</v>
      </c>
      <c r="V540" t="s">
        <v>1643</v>
      </c>
      <c r="W540" t="s">
        <v>3540</v>
      </c>
      <c r="X540" t="s">
        <v>2368</v>
      </c>
      <c r="Y540" t="s">
        <v>1097</v>
      </c>
      <c r="Z540" t="s">
        <v>2947</v>
      </c>
      <c r="AA540">
        <v>630645.1</v>
      </c>
      <c r="AB540" s="198">
        <v>37048.875</v>
      </c>
      <c r="AC540" s="198">
        <v>37050.875</v>
      </c>
    </row>
    <row r="541" spans="1:29" x14ac:dyDescent="0.2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465000</v>
      </c>
      <c r="G541" s="202">
        <v>1330460</v>
      </c>
      <c r="H541" s="198">
        <v>37046.297395833331</v>
      </c>
      <c r="I541" t="s">
        <v>3063</v>
      </c>
      <c r="M541" t="s">
        <v>3505</v>
      </c>
      <c r="N541" t="s">
        <v>2383</v>
      </c>
      <c r="O541" t="s">
        <v>2604</v>
      </c>
      <c r="P541" s="199">
        <v>15000</v>
      </c>
      <c r="S541" t="s">
        <v>3506</v>
      </c>
      <c r="T541" t="s">
        <v>3759</v>
      </c>
      <c r="U541" s="201">
        <v>4.03</v>
      </c>
      <c r="V541" t="s">
        <v>3520</v>
      </c>
      <c r="W541" t="s">
        <v>2810</v>
      </c>
      <c r="X541" t="s">
        <v>2384</v>
      </c>
      <c r="Y541" t="s">
        <v>3777</v>
      </c>
      <c r="Z541" t="s">
        <v>2952</v>
      </c>
      <c r="AA541" t="s">
        <v>1644</v>
      </c>
      <c r="AB541" s="198">
        <v>37073.875</v>
      </c>
      <c r="AC541" s="198">
        <v>37103.875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92</v>
      </c>
      <c r="F542" s="213">
        <f t="shared" si="45"/>
        <v>4600</v>
      </c>
      <c r="G542" s="202">
        <v>1330462</v>
      </c>
      <c r="H542" s="198">
        <v>37046.297766203701</v>
      </c>
      <c r="I542" t="s">
        <v>2660</v>
      </c>
      <c r="M542" t="s">
        <v>2717</v>
      </c>
      <c r="N542" t="s">
        <v>3532</v>
      </c>
      <c r="O542" t="s">
        <v>3550</v>
      </c>
      <c r="Q542" s="199">
        <v>50</v>
      </c>
      <c r="S542" t="s">
        <v>3504</v>
      </c>
      <c r="T542" t="s">
        <v>3759</v>
      </c>
      <c r="U542" s="201">
        <v>34.75</v>
      </c>
      <c r="V542" t="s">
        <v>2377</v>
      </c>
      <c r="W542" t="s">
        <v>3552</v>
      </c>
      <c r="X542" t="s">
        <v>3553</v>
      </c>
      <c r="Y542" t="s">
        <v>1097</v>
      </c>
      <c r="Z542" t="s">
        <v>2947</v>
      </c>
      <c r="AA542">
        <v>630646.1</v>
      </c>
      <c r="AB542" s="198">
        <v>37165.71597222222</v>
      </c>
      <c r="AC542" s="198">
        <v>37256.71597222222</v>
      </c>
    </row>
    <row r="543" spans="1:29" x14ac:dyDescent="0.2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5</v>
      </c>
      <c r="F543" s="213">
        <f t="shared" si="45"/>
        <v>250</v>
      </c>
      <c r="G543" s="202">
        <v>1330463</v>
      </c>
      <c r="H543" s="198">
        <v>37046.297835648147</v>
      </c>
      <c r="I543" t="s">
        <v>3554</v>
      </c>
      <c r="M543" t="s">
        <v>2717</v>
      </c>
      <c r="N543" t="s">
        <v>3532</v>
      </c>
      <c r="O543" t="s">
        <v>3999</v>
      </c>
      <c r="Q543" s="199">
        <v>50</v>
      </c>
      <c r="S543" t="s">
        <v>3504</v>
      </c>
      <c r="T543" t="s">
        <v>3759</v>
      </c>
      <c r="U543" s="201">
        <v>44.5</v>
      </c>
      <c r="V543" t="s">
        <v>3677</v>
      </c>
      <c r="W543" t="s">
        <v>3450</v>
      </c>
      <c r="X543" t="s">
        <v>3539</v>
      </c>
      <c r="Y543" t="s">
        <v>1097</v>
      </c>
      <c r="Z543" t="s">
        <v>2947</v>
      </c>
      <c r="AA543">
        <v>630647.1</v>
      </c>
      <c r="AB543" s="198">
        <v>37053.875</v>
      </c>
      <c r="AC543" s="198">
        <v>37057.875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5</v>
      </c>
      <c r="F544" s="213">
        <f t="shared" si="45"/>
        <v>250</v>
      </c>
      <c r="G544" s="202">
        <v>1330464</v>
      </c>
      <c r="H544" s="198">
        <v>37046.29787037037</v>
      </c>
      <c r="I544" t="s">
        <v>3554</v>
      </c>
      <c r="M544" t="s">
        <v>2717</v>
      </c>
      <c r="N544" t="s">
        <v>3532</v>
      </c>
      <c r="O544" t="s">
        <v>3999</v>
      </c>
      <c r="Q544" s="199">
        <v>50</v>
      </c>
      <c r="S544" t="s">
        <v>3504</v>
      </c>
      <c r="T544" t="s">
        <v>3759</v>
      </c>
      <c r="U544" s="201">
        <v>45</v>
      </c>
      <c r="V544" t="s">
        <v>3677</v>
      </c>
      <c r="W544" t="s">
        <v>3450</v>
      </c>
      <c r="X544" t="s">
        <v>3539</v>
      </c>
      <c r="Y544" t="s">
        <v>1097</v>
      </c>
      <c r="Z544" t="s">
        <v>2947</v>
      </c>
      <c r="AA544">
        <v>630648.1</v>
      </c>
      <c r="AB544" s="198">
        <v>37053.875</v>
      </c>
      <c r="AC544" s="198">
        <v>37057.875</v>
      </c>
    </row>
    <row r="545" spans="1:29" x14ac:dyDescent="0.2">
      <c r="A545" s="44" t="str">
        <f t="shared" si="41"/>
        <v>US Crude Financial</v>
      </c>
      <c r="B545" s="44" t="str">
        <f t="shared" si="42"/>
        <v>US</v>
      </c>
      <c r="C545" s="44" t="str">
        <f t="shared" si="43"/>
        <v>Crude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50000</v>
      </c>
      <c r="G545" s="202">
        <v>1330465</v>
      </c>
      <c r="H545" s="198">
        <v>37046.297881944447</v>
      </c>
      <c r="I545" t="s">
        <v>1087</v>
      </c>
      <c r="M545" t="s">
        <v>3619</v>
      </c>
      <c r="N545" t="s">
        <v>1088</v>
      </c>
      <c r="O545" t="s">
        <v>3528</v>
      </c>
      <c r="P545" s="199">
        <v>50000</v>
      </c>
      <c r="S545" t="s">
        <v>3512</v>
      </c>
      <c r="T545" t="s">
        <v>3759</v>
      </c>
      <c r="U545" s="201">
        <v>28.48</v>
      </c>
      <c r="V545" t="s">
        <v>3227</v>
      </c>
      <c r="W545" t="s">
        <v>1090</v>
      </c>
      <c r="X545" t="s">
        <v>1091</v>
      </c>
      <c r="Y545" t="s">
        <v>2729</v>
      </c>
      <c r="Z545" t="s">
        <v>2952</v>
      </c>
      <c r="AA545">
        <v>112654</v>
      </c>
      <c r="AB545" s="198">
        <v>37073</v>
      </c>
      <c r="AC545" s="198">
        <v>37103</v>
      </c>
    </row>
    <row r="546" spans="1:29" x14ac:dyDescent="0.2">
      <c r="A546" s="44" t="str">
        <f t="shared" si="41"/>
        <v>US Power Financial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30</v>
      </c>
      <c r="F546" s="213">
        <f t="shared" si="45"/>
        <v>1500</v>
      </c>
      <c r="G546" s="202">
        <v>1330466</v>
      </c>
      <c r="H546" s="198">
        <v>37046.297962962963</v>
      </c>
      <c r="I546" t="s">
        <v>2345</v>
      </c>
      <c r="M546" t="s">
        <v>2717</v>
      </c>
      <c r="N546" t="s">
        <v>1094</v>
      </c>
      <c r="O546" t="s">
        <v>1645</v>
      </c>
      <c r="Q546" s="199">
        <v>50</v>
      </c>
      <c r="S546" t="s">
        <v>3504</v>
      </c>
      <c r="T546" t="s">
        <v>3759</v>
      </c>
      <c r="U546" s="201">
        <v>60.75</v>
      </c>
      <c r="V546" t="s">
        <v>1618</v>
      </c>
      <c r="W546" t="s">
        <v>2369</v>
      </c>
      <c r="X546" t="s">
        <v>3555</v>
      </c>
      <c r="Y546" t="s">
        <v>1097</v>
      </c>
      <c r="Z546" t="s">
        <v>2952</v>
      </c>
      <c r="AA546">
        <v>630649.1</v>
      </c>
      <c r="AB546" s="198">
        <v>37135.875</v>
      </c>
      <c r="AC546" s="198">
        <v>37164.875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1330467</v>
      </c>
      <c r="H547" s="198">
        <v>37046.297974537039</v>
      </c>
      <c r="I547" t="s">
        <v>3732</v>
      </c>
      <c r="M547" t="s">
        <v>2717</v>
      </c>
      <c r="N547" t="s">
        <v>3532</v>
      </c>
      <c r="O547" t="s">
        <v>1598</v>
      </c>
      <c r="P547" s="199">
        <v>50</v>
      </c>
      <c r="S547" t="s">
        <v>3504</v>
      </c>
      <c r="T547" t="s">
        <v>3759</v>
      </c>
      <c r="U547" s="201">
        <v>24.75</v>
      </c>
      <c r="V547" t="s">
        <v>3858</v>
      </c>
      <c r="W547" t="s">
        <v>2733</v>
      </c>
      <c r="X547" t="s">
        <v>3541</v>
      </c>
      <c r="Y547" t="s">
        <v>1097</v>
      </c>
      <c r="Z547" t="s">
        <v>2947</v>
      </c>
      <c r="AA547">
        <v>630650.1</v>
      </c>
      <c r="AB547" s="198">
        <v>37047.875</v>
      </c>
      <c r="AC547" s="198">
        <v>37047.875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31</v>
      </c>
      <c r="F548" s="213">
        <f t="shared" si="45"/>
        <v>1550</v>
      </c>
      <c r="G548" s="202">
        <v>1330468</v>
      </c>
      <c r="H548" s="198">
        <v>37046.298078703701</v>
      </c>
      <c r="I548" t="s">
        <v>2391</v>
      </c>
      <c r="M548" t="s">
        <v>2717</v>
      </c>
      <c r="N548" t="s">
        <v>3532</v>
      </c>
      <c r="O548" t="s">
        <v>3192</v>
      </c>
      <c r="Q548" s="199">
        <v>50</v>
      </c>
      <c r="S548" t="s">
        <v>3504</v>
      </c>
      <c r="T548" t="s">
        <v>3759</v>
      </c>
      <c r="U548" s="201">
        <v>86</v>
      </c>
      <c r="V548" t="s">
        <v>2737</v>
      </c>
      <c r="W548" t="s">
        <v>1604</v>
      </c>
      <c r="X548" t="s">
        <v>3549</v>
      </c>
      <c r="Y548" t="s">
        <v>1097</v>
      </c>
      <c r="Z548" t="s">
        <v>2947</v>
      </c>
      <c r="AA548">
        <v>630651.1</v>
      </c>
      <c r="AB548" s="198">
        <v>37073.875</v>
      </c>
      <c r="AC548" s="198">
        <v>37103.875</v>
      </c>
    </row>
    <row r="549" spans="1:29" x14ac:dyDescent="0.2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20</v>
      </c>
      <c r="G549" s="202">
        <v>1330469</v>
      </c>
      <c r="H549" s="198">
        <v>37046.298414351855</v>
      </c>
      <c r="I549" t="s">
        <v>3779</v>
      </c>
      <c r="M549" t="s">
        <v>3511</v>
      </c>
      <c r="N549" t="s">
        <v>3818</v>
      </c>
      <c r="O549" t="s">
        <v>3819</v>
      </c>
      <c r="Q549" s="199">
        <v>20</v>
      </c>
      <c r="S549" t="s">
        <v>3758</v>
      </c>
      <c r="T549" t="s">
        <v>3759</v>
      </c>
      <c r="U549" s="201">
        <v>929</v>
      </c>
      <c r="V549" t="s">
        <v>1646</v>
      </c>
      <c r="W549" t="s">
        <v>3785</v>
      </c>
      <c r="X549" t="s">
        <v>3761</v>
      </c>
      <c r="Y549" t="s">
        <v>3762</v>
      </c>
      <c r="Z549" t="s">
        <v>3763</v>
      </c>
      <c r="AA549">
        <v>2166157</v>
      </c>
    </row>
    <row r="550" spans="1:29" x14ac:dyDescent="0.2">
      <c r="A550" s="44" t="str">
        <f t="shared" si="41"/>
        <v>US Natural Gas Financial</v>
      </c>
      <c r="B550" s="44" t="str">
        <f t="shared" si="42"/>
        <v>US</v>
      </c>
      <c r="C550" s="44" t="str">
        <f t="shared" si="43"/>
        <v>Natural Gas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31</v>
      </c>
      <c r="F550" s="213">
        <f t="shared" si="45"/>
        <v>155000</v>
      </c>
      <c r="G550" s="202">
        <v>1330470</v>
      </c>
      <c r="H550" s="198">
        <v>37046.298483796294</v>
      </c>
      <c r="I550" t="s">
        <v>3531</v>
      </c>
      <c r="M550" t="s">
        <v>3505</v>
      </c>
      <c r="N550" t="s">
        <v>2383</v>
      </c>
      <c r="O550" t="s">
        <v>2604</v>
      </c>
      <c r="P550" s="199">
        <v>5000</v>
      </c>
      <c r="S550" t="s">
        <v>3506</v>
      </c>
      <c r="T550" t="s">
        <v>3759</v>
      </c>
      <c r="U550" s="201">
        <v>4.03</v>
      </c>
      <c r="V550" t="s">
        <v>3720</v>
      </c>
      <c r="W550" t="s">
        <v>2810</v>
      </c>
      <c r="X550" t="s">
        <v>2384</v>
      </c>
      <c r="Y550" t="s">
        <v>3777</v>
      </c>
      <c r="Z550" t="s">
        <v>2952</v>
      </c>
      <c r="AA550" t="s">
        <v>1647</v>
      </c>
      <c r="AB550" s="198">
        <v>37073.875</v>
      </c>
      <c r="AC550" s="198">
        <v>37103.875</v>
      </c>
    </row>
    <row r="551" spans="1:29" x14ac:dyDescent="0.2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31</v>
      </c>
      <c r="F551" s="213">
        <f t="shared" si="45"/>
        <v>310000</v>
      </c>
      <c r="G551" s="202">
        <v>1330471</v>
      </c>
      <c r="H551" s="198">
        <v>37046.298564814817</v>
      </c>
      <c r="I551" t="s">
        <v>2638</v>
      </c>
      <c r="M551" t="s">
        <v>3505</v>
      </c>
      <c r="N551" t="s">
        <v>2383</v>
      </c>
      <c r="O551" t="s">
        <v>2604</v>
      </c>
      <c r="P551" s="199">
        <v>10000</v>
      </c>
      <c r="S551" t="s">
        <v>3506</v>
      </c>
      <c r="T551" t="s">
        <v>3759</v>
      </c>
      <c r="U551" s="201">
        <v>4.03</v>
      </c>
      <c r="V551" t="s">
        <v>2740</v>
      </c>
      <c r="W551" t="s">
        <v>2810</v>
      </c>
      <c r="X551" t="s">
        <v>2384</v>
      </c>
      <c r="Y551" t="s">
        <v>3777</v>
      </c>
      <c r="Z551" t="s">
        <v>2952</v>
      </c>
      <c r="AA551" t="s">
        <v>1648</v>
      </c>
      <c r="AB551" s="198">
        <v>37073.875</v>
      </c>
      <c r="AC551" s="198">
        <v>37103.875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30</v>
      </c>
      <c r="F552" s="213">
        <f t="shared" si="45"/>
        <v>1500</v>
      </c>
      <c r="G552" s="202">
        <v>1330472</v>
      </c>
      <c r="H552" s="198">
        <v>37046.298634259256</v>
      </c>
      <c r="I552" t="s">
        <v>3644</v>
      </c>
      <c r="M552" t="s">
        <v>2717</v>
      </c>
      <c r="N552" t="s">
        <v>3532</v>
      </c>
      <c r="O552" t="s">
        <v>2357</v>
      </c>
      <c r="Q552" s="199">
        <v>50</v>
      </c>
      <c r="S552" t="s">
        <v>3504</v>
      </c>
      <c r="T552" t="s">
        <v>3759</v>
      </c>
      <c r="U552" s="201">
        <v>37</v>
      </c>
      <c r="V552" t="s">
        <v>3530</v>
      </c>
      <c r="W552" t="s">
        <v>3552</v>
      </c>
      <c r="X552" t="s">
        <v>3537</v>
      </c>
      <c r="Y552" t="s">
        <v>1097</v>
      </c>
      <c r="Z552" t="s">
        <v>2947</v>
      </c>
      <c r="AA552">
        <v>630652.1</v>
      </c>
      <c r="AB552" s="198">
        <v>37135.71597222222</v>
      </c>
      <c r="AC552" s="198">
        <v>37164.71597222222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20</v>
      </c>
      <c r="G553" s="202">
        <v>1330473</v>
      </c>
      <c r="H553" s="198">
        <v>37046.298738425925</v>
      </c>
      <c r="I553" t="s">
        <v>2220</v>
      </c>
      <c r="M553" t="s">
        <v>3511</v>
      </c>
      <c r="N553" t="s">
        <v>3756</v>
      </c>
      <c r="O553" t="s">
        <v>3757</v>
      </c>
      <c r="P553" s="199">
        <v>20</v>
      </c>
      <c r="S553" t="s">
        <v>3758</v>
      </c>
      <c r="T553" t="s">
        <v>3759</v>
      </c>
      <c r="U553" s="201">
        <v>1667</v>
      </c>
      <c r="V553" t="s">
        <v>2221</v>
      </c>
      <c r="W553" t="s">
        <v>3765</v>
      </c>
      <c r="X553" t="s">
        <v>3761</v>
      </c>
      <c r="Y553" t="s">
        <v>3762</v>
      </c>
      <c r="Z553" t="s">
        <v>3763</v>
      </c>
      <c r="AA553">
        <v>2166159</v>
      </c>
    </row>
    <row r="554" spans="1:29" x14ac:dyDescent="0.2">
      <c r="A554" s="44" t="str">
        <f t="shared" si="41"/>
        <v>US Power Financial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1330474</v>
      </c>
      <c r="H554" s="198">
        <v>37046.298750000002</v>
      </c>
      <c r="I554" t="s">
        <v>2378</v>
      </c>
      <c r="M554" t="s">
        <v>2717</v>
      </c>
      <c r="N554" t="s">
        <v>1094</v>
      </c>
      <c r="O554" t="s">
        <v>1627</v>
      </c>
      <c r="P554" s="199">
        <v>50</v>
      </c>
      <c r="S554" t="s">
        <v>3504</v>
      </c>
      <c r="T554" t="s">
        <v>3759</v>
      </c>
      <c r="U554" s="201">
        <v>24.75</v>
      </c>
      <c r="V554" t="s">
        <v>1603</v>
      </c>
      <c r="W554" t="s">
        <v>1095</v>
      </c>
      <c r="X554" t="s">
        <v>1096</v>
      </c>
      <c r="Y554" t="s">
        <v>1097</v>
      </c>
      <c r="Z554" t="s">
        <v>2952</v>
      </c>
      <c r="AA554">
        <v>630654.1</v>
      </c>
      <c r="AB554" s="198">
        <v>37046.875</v>
      </c>
      <c r="AC554" s="198">
        <v>37046.875</v>
      </c>
    </row>
    <row r="555" spans="1:29" x14ac:dyDescent="0.2">
      <c r="A555" s="44" t="str">
        <f t="shared" si="41"/>
        <v>US Natural Gas Financial</v>
      </c>
      <c r="B555" s="44" t="str">
        <f t="shared" si="42"/>
        <v>US</v>
      </c>
      <c r="C555" s="44" t="str">
        <f t="shared" si="43"/>
        <v>Natural Gas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31</v>
      </c>
      <c r="F555" s="213">
        <f t="shared" si="45"/>
        <v>465000</v>
      </c>
      <c r="G555" s="202">
        <v>1330475</v>
      </c>
      <c r="H555" s="198">
        <v>37046.298842592594</v>
      </c>
      <c r="I555" t="s">
        <v>2382</v>
      </c>
      <c r="M555" t="s">
        <v>3505</v>
      </c>
      <c r="N555" t="s">
        <v>2383</v>
      </c>
      <c r="O555" t="s">
        <v>2604</v>
      </c>
      <c r="P555" s="199">
        <v>15000</v>
      </c>
      <c r="S555" t="s">
        <v>3506</v>
      </c>
      <c r="T555" t="s">
        <v>3759</v>
      </c>
      <c r="U555" s="201">
        <v>4.0250000000000004</v>
      </c>
      <c r="V555" t="s">
        <v>2612</v>
      </c>
      <c r="W555" t="s">
        <v>2810</v>
      </c>
      <c r="X555" t="s">
        <v>2384</v>
      </c>
      <c r="Y555" t="s">
        <v>3777</v>
      </c>
      <c r="Z555" t="s">
        <v>2952</v>
      </c>
      <c r="AA555" t="s">
        <v>1649</v>
      </c>
      <c r="AB555" s="198">
        <v>37073.875</v>
      </c>
      <c r="AC555" s="198">
        <v>37103.875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8</v>
      </c>
      <c r="G556" s="202">
        <v>1330478</v>
      </c>
      <c r="H556" s="198">
        <v>37046.299155092594</v>
      </c>
      <c r="I556" t="s">
        <v>2222</v>
      </c>
      <c r="M556" t="s">
        <v>3511</v>
      </c>
      <c r="N556" t="s">
        <v>3756</v>
      </c>
      <c r="O556" t="s">
        <v>3757</v>
      </c>
      <c r="Q556" s="199">
        <v>8</v>
      </c>
      <c r="S556" t="s">
        <v>3758</v>
      </c>
      <c r="T556" t="s">
        <v>3759</v>
      </c>
      <c r="U556" s="201">
        <v>1667</v>
      </c>
      <c r="V556" t="s">
        <v>2223</v>
      </c>
      <c r="W556" t="s">
        <v>3765</v>
      </c>
      <c r="X556" t="s">
        <v>3761</v>
      </c>
      <c r="Y556" t="s">
        <v>3762</v>
      </c>
      <c r="Z556" t="s">
        <v>3763</v>
      </c>
      <c r="AA556">
        <v>2166163</v>
      </c>
    </row>
    <row r="557" spans="1:29" x14ac:dyDescent="0.2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151</v>
      </c>
      <c r="F557" s="213">
        <f t="shared" si="45"/>
        <v>755000</v>
      </c>
      <c r="G557" s="202">
        <v>1330479</v>
      </c>
      <c r="H557" s="198">
        <v>37046.299247685187</v>
      </c>
      <c r="I557" t="s">
        <v>3063</v>
      </c>
      <c r="M557" t="s">
        <v>3505</v>
      </c>
      <c r="N557" t="s">
        <v>2383</v>
      </c>
      <c r="O557" t="s">
        <v>2622</v>
      </c>
      <c r="Q557" s="199">
        <v>5000</v>
      </c>
      <c r="S557" t="s">
        <v>3506</v>
      </c>
      <c r="T557" t="s">
        <v>3759</v>
      </c>
      <c r="U557" s="201">
        <v>4.42</v>
      </c>
      <c r="V557" t="s">
        <v>3370</v>
      </c>
      <c r="W557" t="s">
        <v>2810</v>
      </c>
      <c r="X557" t="s">
        <v>2384</v>
      </c>
      <c r="Y557" t="s">
        <v>3777</v>
      </c>
      <c r="Z557" t="s">
        <v>2952</v>
      </c>
      <c r="AA557" t="s">
        <v>1650</v>
      </c>
      <c r="AB557" s="198">
        <v>37196</v>
      </c>
      <c r="AC557" s="198">
        <v>37346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12</v>
      </c>
      <c r="G558" s="202">
        <v>1330480</v>
      </c>
      <c r="H558" s="198">
        <v>37046.299259259256</v>
      </c>
      <c r="I558" t="s">
        <v>3816</v>
      </c>
      <c r="M558" t="s">
        <v>3511</v>
      </c>
      <c r="N558" t="s">
        <v>3756</v>
      </c>
      <c r="O558" t="s">
        <v>3757</v>
      </c>
      <c r="Q558" s="199">
        <v>12</v>
      </c>
      <c r="S558" t="s">
        <v>3758</v>
      </c>
      <c r="T558" t="s">
        <v>3759</v>
      </c>
      <c r="U558" s="201">
        <v>1667</v>
      </c>
      <c r="V558" t="s">
        <v>3122</v>
      </c>
      <c r="W558" t="s">
        <v>3765</v>
      </c>
      <c r="X558" t="s">
        <v>3761</v>
      </c>
      <c r="Y558" t="s">
        <v>3762</v>
      </c>
      <c r="Z558" t="s">
        <v>3763</v>
      </c>
      <c r="AA558">
        <v>2166165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30</v>
      </c>
      <c r="F559" s="213">
        <f t="shared" si="45"/>
        <v>1500</v>
      </c>
      <c r="G559" s="202">
        <v>1330481</v>
      </c>
      <c r="H559" s="198">
        <v>37046.29928240741</v>
      </c>
      <c r="I559" t="s">
        <v>2363</v>
      </c>
      <c r="M559" t="s">
        <v>2717</v>
      </c>
      <c r="N559" t="s">
        <v>3532</v>
      </c>
      <c r="O559" t="s">
        <v>1651</v>
      </c>
      <c r="Q559" s="199">
        <v>50</v>
      </c>
      <c r="S559" t="s">
        <v>3504</v>
      </c>
      <c r="T559" t="s">
        <v>3759</v>
      </c>
      <c r="U559" s="201">
        <v>35.5</v>
      </c>
      <c r="V559" t="s">
        <v>1652</v>
      </c>
      <c r="W559" t="s">
        <v>1604</v>
      </c>
      <c r="X559" t="s">
        <v>2364</v>
      </c>
      <c r="Y559" t="s">
        <v>1097</v>
      </c>
      <c r="Z559" t="s">
        <v>2947</v>
      </c>
      <c r="AA559">
        <v>630657.1</v>
      </c>
      <c r="AB559" s="198">
        <v>37500.591666666667</v>
      </c>
      <c r="AC559" s="198">
        <v>37529.591666666667</v>
      </c>
    </row>
    <row r="560" spans="1:29" x14ac:dyDescent="0.2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20</v>
      </c>
      <c r="G560" s="202">
        <v>1330482</v>
      </c>
      <c r="H560" s="198">
        <v>37046.299363425926</v>
      </c>
      <c r="I560" t="s">
        <v>3816</v>
      </c>
      <c r="M560" t="s">
        <v>3511</v>
      </c>
      <c r="N560" t="s">
        <v>3756</v>
      </c>
      <c r="O560" t="s">
        <v>3757</v>
      </c>
      <c r="Q560" s="199">
        <v>20</v>
      </c>
      <c r="S560" t="s">
        <v>3758</v>
      </c>
      <c r="T560" t="s">
        <v>3759</v>
      </c>
      <c r="U560" s="201">
        <v>1668</v>
      </c>
      <c r="V560" t="s">
        <v>3122</v>
      </c>
      <c r="W560" t="s">
        <v>3765</v>
      </c>
      <c r="X560" t="s">
        <v>3761</v>
      </c>
      <c r="Y560" t="s">
        <v>3762</v>
      </c>
      <c r="Z560" t="s">
        <v>3763</v>
      </c>
      <c r="AA560">
        <v>2166167</v>
      </c>
    </row>
    <row r="561" spans="1:29" x14ac:dyDescent="0.2">
      <c r="A561" s="44" t="str">
        <f t="shared" si="41"/>
        <v xml:space="preserve"> Metals Financial</v>
      </c>
      <c r="B561" s="44" t="str">
        <f t="shared" si="42"/>
        <v/>
      </c>
      <c r="C561" s="44" t="str">
        <f t="shared" si="43"/>
        <v>Metals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</v>
      </c>
      <c r="F561" s="213">
        <f t="shared" si="45"/>
        <v>20</v>
      </c>
      <c r="G561" s="202">
        <v>1330483</v>
      </c>
      <c r="H561" s="198">
        <v>37046.299456018518</v>
      </c>
      <c r="I561" t="s">
        <v>3780</v>
      </c>
      <c r="M561" t="s">
        <v>3511</v>
      </c>
      <c r="N561" t="s">
        <v>3756</v>
      </c>
      <c r="O561" t="s">
        <v>3757</v>
      </c>
      <c r="P561" s="199">
        <v>20</v>
      </c>
      <c r="S561" t="s">
        <v>3758</v>
      </c>
      <c r="T561" t="s">
        <v>3759</v>
      </c>
      <c r="U561" s="201">
        <v>1667</v>
      </c>
      <c r="V561" t="s">
        <v>3125</v>
      </c>
      <c r="W561" t="s">
        <v>3765</v>
      </c>
      <c r="X561" t="s">
        <v>3761</v>
      </c>
      <c r="Y561" t="s">
        <v>3762</v>
      </c>
      <c r="Z561" t="s">
        <v>3763</v>
      </c>
      <c r="AA561">
        <v>2166169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</v>
      </c>
      <c r="F562" s="213">
        <f t="shared" si="45"/>
        <v>150</v>
      </c>
      <c r="G562" s="202">
        <v>1330484</v>
      </c>
      <c r="H562" s="198">
        <v>37046.299618055556</v>
      </c>
      <c r="I562" t="s">
        <v>2360</v>
      </c>
      <c r="M562" t="s">
        <v>2717</v>
      </c>
      <c r="N562" t="s">
        <v>3532</v>
      </c>
      <c r="O562" t="s">
        <v>1592</v>
      </c>
      <c r="P562" s="199">
        <v>50</v>
      </c>
      <c r="S562" t="s">
        <v>3504</v>
      </c>
      <c r="T562" t="s">
        <v>3759</v>
      </c>
      <c r="U562" s="201">
        <v>26.75</v>
      </c>
      <c r="V562" t="s">
        <v>1653</v>
      </c>
      <c r="W562" t="s">
        <v>3548</v>
      </c>
      <c r="X562" t="s">
        <v>3549</v>
      </c>
      <c r="Y562" t="s">
        <v>1097</v>
      </c>
      <c r="Z562" t="s">
        <v>2947</v>
      </c>
      <c r="AA562">
        <v>630658.1</v>
      </c>
      <c r="AB562" s="198">
        <v>37048.875</v>
      </c>
      <c r="AC562" s="198">
        <v>37050.875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3</v>
      </c>
      <c r="F563" s="213">
        <f t="shared" si="45"/>
        <v>150</v>
      </c>
      <c r="G563" s="202">
        <v>1330487</v>
      </c>
      <c r="H563" s="198">
        <v>37046.299803240741</v>
      </c>
      <c r="I563" t="s">
        <v>3732</v>
      </c>
      <c r="M563" t="s">
        <v>2717</v>
      </c>
      <c r="N563" t="s">
        <v>2375</v>
      </c>
      <c r="O563" t="s">
        <v>1654</v>
      </c>
      <c r="Q563" s="199">
        <v>50</v>
      </c>
      <c r="S563" t="s">
        <v>3504</v>
      </c>
      <c r="T563" t="s">
        <v>3759</v>
      </c>
      <c r="U563" s="201">
        <v>39.5</v>
      </c>
      <c r="V563" t="s">
        <v>1655</v>
      </c>
      <c r="W563" t="s">
        <v>2376</v>
      </c>
      <c r="X563" t="s">
        <v>2588</v>
      </c>
      <c r="Y563" t="s">
        <v>1097</v>
      </c>
      <c r="Z563" t="s">
        <v>2947</v>
      </c>
      <c r="AA563">
        <v>630661.1</v>
      </c>
      <c r="AB563" s="198">
        <v>37048.875</v>
      </c>
      <c r="AC563" s="198">
        <v>37050.875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3</v>
      </c>
      <c r="F564" s="213">
        <f t="shared" si="45"/>
        <v>150</v>
      </c>
      <c r="G564" s="202">
        <v>1330488</v>
      </c>
      <c r="H564" s="198">
        <v>37046.299814814818</v>
      </c>
      <c r="I564" t="s">
        <v>2391</v>
      </c>
      <c r="M564" t="s">
        <v>2717</v>
      </c>
      <c r="N564" t="s">
        <v>3532</v>
      </c>
      <c r="O564" t="s">
        <v>1592</v>
      </c>
      <c r="P564" s="199">
        <v>50</v>
      </c>
      <c r="S564" t="s">
        <v>3504</v>
      </c>
      <c r="T564" t="s">
        <v>3759</v>
      </c>
      <c r="U564" s="201">
        <v>26.5</v>
      </c>
      <c r="V564" t="s">
        <v>1656</v>
      </c>
      <c r="W564" t="s">
        <v>3548</v>
      </c>
      <c r="X564" t="s">
        <v>3549</v>
      </c>
      <c r="Y564" t="s">
        <v>1097</v>
      </c>
      <c r="Z564" t="s">
        <v>2947</v>
      </c>
      <c r="AA564">
        <v>630662.1</v>
      </c>
      <c r="AB564" s="198">
        <v>37048.875</v>
      </c>
      <c r="AC564" s="198">
        <v>37050.875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3</v>
      </c>
      <c r="F565" s="213">
        <f t="shared" si="45"/>
        <v>150</v>
      </c>
      <c r="G565" s="202">
        <v>1330489</v>
      </c>
      <c r="H565" s="198">
        <v>37046.299884259257</v>
      </c>
      <c r="I565" t="s">
        <v>3547</v>
      </c>
      <c r="M565" t="s">
        <v>2717</v>
      </c>
      <c r="N565" t="s">
        <v>3532</v>
      </c>
      <c r="O565" t="s">
        <v>1592</v>
      </c>
      <c r="Q565" s="199">
        <v>50</v>
      </c>
      <c r="S565" t="s">
        <v>3504</v>
      </c>
      <c r="T565" t="s">
        <v>3759</v>
      </c>
      <c r="U565" s="201">
        <v>26.75</v>
      </c>
      <c r="V565" t="s">
        <v>1098</v>
      </c>
      <c r="W565" t="s">
        <v>3548</v>
      </c>
      <c r="X565" t="s">
        <v>3549</v>
      </c>
      <c r="Y565" t="s">
        <v>1097</v>
      </c>
      <c r="Z565" t="s">
        <v>2947</v>
      </c>
      <c r="AA565">
        <v>630663.1</v>
      </c>
      <c r="AB565" s="198">
        <v>37048.875</v>
      </c>
      <c r="AC565" s="198">
        <v>37050.875</v>
      </c>
    </row>
    <row r="566" spans="1:29" x14ac:dyDescent="0.2">
      <c r="A566" s="44" t="str">
        <f t="shared" si="41"/>
        <v>US Natural Gas Financial</v>
      </c>
      <c r="B566" s="44" t="str">
        <f t="shared" si="42"/>
        <v>US</v>
      </c>
      <c r="C566" s="44" t="str">
        <f t="shared" si="43"/>
        <v>Natural Gas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31</v>
      </c>
      <c r="F566" s="213">
        <f t="shared" si="45"/>
        <v>155000</v>
      </c>
      <c r="G566" s="202">
        <v>1330491</v>
      </c>
      <c r="H566" s="198">
        <v>37046.300162037034</v>
      </c>
      <c r="I566" t="s">
        <v>3627</v>
      </c>
      <c r="M566" t="s">
        <v>3505</v>
      </c>
      <c r="N566" t="s">
        <v>2383</v>
      </c>
      <c r="O566" t="s">
        <v>2604</v>
      </c>
      <c r="Q566" s="199">
        <v>5000</v>
      </c>
      <c r="S566" t="s">
        <v>3506</v>
      </c>
      <c r="T566" t="s">
        <v>3759</v>
      </c>
      <c r="U566" s="201">
        <v>4.03</v>
      </c>
      <c r="V566" t="s">
        <v>2396</v>
      </c>
      <c r="W566" t="s">
        <v>2810</v>
      </c>
      <c r="X566" t="s">
        <v>2384</v>
      </c>
      <c r="Y566" t="s">
        <v>3777</v>
      </c>
      <c r="Z566" t="s">
        <v>2952</v>
      </c>
      <c r="AA566" t="s">
        <v>1657</v>
      </c>
      <c r="AB566" s="198">
        <v>37073.875</v>
      </c>
      <c r="AC566" s="198">
        <v>37103.875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62</v>
      </c>
      <c r="F567" s="213">
        <f t="shared" si="45"/>
        <v>3100</v>
      </c>
      <c r="G567" s="202">
        <v>1330494</v>
      </c>
      <c r="H567" s="198">
        <v>37046.300555555557</v>
      </c>
      <c r="I567" t="s">
        <v>3531</v>
      </c>
      <c r="M567" t="s">
        <v>2717</v>
      </c>
      <c r="N567" t="s">
        <v>3532</v>
      </c>
      <c r="O567" t="s">
        <v>1658</v>
      </c>
      <c r="Q567" s="199">
        <v>50</v>
      </c>
      <c r="S567" t="s">
        <v>3504</v>
      </c>
      <c r="T567" t="s">
        <v>3759</v>
      </c>
      <c r="U567" s="201">
        <v>72.75</v>
      </c>
      <c r="V567" t="s">
        <v>3215</v>
      </c>
      <c r="W567" t="s">
        <v>3540</v>
      </c>
      <c r="X567" t="s">
        <v>2381</v>
      </c>
      <c r="Y567" t="s">
        <v>1097</v>
      </c>
      <c r="Z567" t="s">
        <v>2947</v>
      </c>
      <c r="AA567">
        <v>630665.1</v>
      </c>
      <c r="AB567" s="198">
        <v>37438.594444444447</v>
      </c>
      <c r="AC567" s="198">
        <v>37499.594444444447</v>
      </c>
    </row>
    <row r="568" spans="1:29" x14ac:dyDescent="0.2">
      <c r="A568" s="44" t="str">
        <f t="shared" si="41"/>
        <v>US Natural Gas Financial</v>
      </c>
      <c r="B568" s="44" t="str">
        <f t="shared" si="42"/>
        <v>US</v>
      </c>
      <c r="C568" s="44" t="str">
        <f t="shared" si="43"/>
        <v>Natural Gas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365</v>
      </c>
      <c r="F568" s="213">
        <f t="shared" si="45"/>
        <v>1825000</v>
      </c>
      <c r="G568" s="202">
        <v>1330496</v>
      </c>
      <c r="H568" s="198">
        <v>37046.300567129627</v>
      </c>
      <c r="I568" t="s">
        <v>3531</v>
      </c>
      <c r="M568" t="s">
        <v>3505</v>
      </c>
      <c r="N568" t="s">
        <v>2383</v>
      </c>
      <c r="O568" t="s">
        <v>2643</v>
      </c>
      <c r="Q568" s="199">
        <v>5000</v>
      </c>
      <c r="S568" t="s">
        <v>3506</v>
      </c>
      <c r="T568" t="s">
        <v>3759</v>
      </c>
      <c r="U568" s="201">
        <v>4.08</v>
      </c>
      <c r="V568" t="s">
        <v>2501</v>
      </c>
      <c r="W568" t="s">
        <v>2810</v>
      </c>
      <c r="X568" t="s">
        <v>2384</v>
      </c>
      <c r="Y568" t="s">
        <v>3777</v>
      </c>
      <c r="Z568" t="s">
        <v>2952</v>
      </c>
      <c r="AA568" t="s">
        <v>1659</v>
      </c>
      <c r="AB568" s="198">
        <v>37257.875</v>
      </c>
      <c r="AC568" s="198">
        <v>37621.875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62</v>
      </c>
      <c r="F569" s="213">
        <f t="shared" si="45"/>
        <v>3100</v>
      </c>
      <c r="G569" s="202">
        <v>1330495</v>
      </c>
      <c r="H569" s="198">
        <v>37046.300567129627</v>
      </c>
      <c r="I569" t="s">
        <v>3531</v>
      </c>
      <c r="M569" t="s">
        <v>2717</v>
      </c>
      <c r="N569" t="s">
        <v>3532</v>
      </c>
      <c r="O569" t="s">
        <v>3996</v>
      </c>
      <c r="Q569" s="199">
        <v>50</v>
      </c>
      <c r="S569" t="s">
        <v>3504</v>
      </c>
      <c r="T569" t="s">
        <v>3759</v>
      </c>
      <c r="U569" s="201">
        <v>70.75</v>
      </c>
      <c r="V569" t="s">
        <v>1660</v>
      </c>
      <c r="W569" t="s">
        <v>3552</v>
      </c>
      <c r="X569" t="s">
        <v>3553</v>
      </c>
      <c r="Y569" t="s">
        <v>1097</v>
      </c>
      <c r="Z569" t="s">
        <v>2947</v>
      </c>
      <c r="AA569">
        <v>630666.1</v>
      </c>
      <c r="AB569" s="198">
        <v>37438.71597222222</v>
      </c>
      <c r="AC569" s="198">
        <v>37499.71597222222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4</v>
      </c>
      <c r="G570" s="202">
        <v>1330497</v>
      </c>
      <c r="H570" s="198">
        <v>37046.30064814815</v>
      </c>
      <c r="I570" t="s">
        <v>3779</v>
      </c>
      <c r="M570" t="s">
        <v>3511</v>
      </c>
      <c r="N570" t="s">
        <v>3756</v>
      </c>
      <c r="O570" t="s">
        <v>3757</v>
      </c>
      <c r="Q570" s="199">
        <v>4</v>
      </c>
      <c r="S570" t="s">
        <v>3758</v>
      </c>
      <c r="T570" t="s">
        <v>3759</v>
      </c>
      <c r="U570" s="201">
        <v>1667</v>
      </c>
      <c r="V570" t="s">
        <v>3817</v>
      </c>
      <c r="W570" t="s">
        <v>3765</v>
      </c>
      <c r="X570" t="s">
        <v>3761</v>
      </c>
      <c r="Y570" t="s">
        <v>3762</v>
      </c>
      <c r="Z570" t="s">
        <v>3763</v>
      </c>
      <c r="AA570">
        <v>2166173</v>
      </c>
    </row>
    <row r="571" spans="1:29" x14ac:dyDescent="0.2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20</v>
      </c>
      <c r="G571" s="202">
        <v>1330498</v>
      </c>
      <c r="H571" s="198">
        <v>37046.300659722219</v>
      </c>
      <c r="I571" t="s">
        <v>3781</v>
      </c>
      <c r="M571" t="s">
        <v>3511</v>
      </c>
      <c r="N571" t="s">
        <v>3818</v>
      </c>
      <c r="O571" t="s">
        <v>3819</v>
      </c>
      <c r="P571" s="199">
        <v>20</v>
      </c>
      <c r="S571" t="s">
        <v>3758</v>
      </c>
      <c r="T571" t="s">
        <v>3759</v>
      </c>
      <c r="U571" s="201">
        <v>928.5</v>
      </c>
      <c r="V571" t="s">
        <v>3872</v>
      </c>
      <c r="W571" t="s">
        <v>3785</v>
      </c>
      <c r="X571" t="s">
        <v>3761</v>
      </c>
      <c r="Y571" t="s">
        <v>3762</v>
      </c>
      <c r="Z571" t="s">
        <v>3763</v>
      </c>
      <c r="AA571">
        <v>2166177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16</v>
      </c>
      <c r="G572" s="202">
        <v>1330500</v>
      </c>
      <c r="H572" s="198">
        <v>37046.300729166665</v>
      </c>
      <c r="I572" t="s">
        <v>3781</v>
      </c>
      <c r="M572" t="s">
        <v>3511</v>
      </c>
      <c r="N572" t="s">
        <v>3756</v>
      </c>
      <c r="O572" t="s">
        <v>3757</v>
      </c>
      <c r="Q572" s="199">
        <v>16</v>
      </c>
      <c r="S572" t="s">
        <v>3758</v>
      </c>
      <c r="T572" t="s">
        <v>3759</v>
      </c>
      <c r="U572" s="201">
        <v>1667</v>
      </c>
      <c r="V572" t="s">
        <v>3810</v>
      </c>
      <c r="W572" t="s">
        <v>3765</v>
      </c>
      <c r="X572" t="s">
        <v>3761</v>
      </c>
      <c r="Y572" t="s">
        <v>3762</v>
      </c>
      <c r="Z572" t="s">
        <v>3763</v>
      </c>
      <c r="AA572">
        <v>2166179</v>
      </c>
    </row>
    <row r="573" spans="1:29" x14ac:dyDescent="0.2">
      <c r="A573" s="44" t="str">
        <f t="shared" si="41"/>
        <v>US Crude Financial</v>
      </c>
      <c r="B573" s="44" t="str">
        <f t="shared" si="42"/>
        <v>US</v>
      </c>
      <c r="C573" s="44" t="str">
        <f t="shared" si="43"/>
        <v>Crude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50000</v>
      </c>
      <c r="G573" s="202">
        <v>1330501</v>
      </c>
      <c r="H573" s="198">
        <v>37046.300868055558</v>
      </c>
      <c r="I573" t="s">
        <v>3531</v>
      </c>
      <c r="M573" t="s">
        <v>3619</v>
      </c>
      <c r="N573" t="s">
        <v>1088</v>
      </c>
      <c r="O573" t="s">
        <v>3528</v>
      </c>
      <c r="Q573" s="199">
        <v>50000</v>
      </c>
      <c r="S573" t="s">
        <v>3512</v>
      </c>
      <c r="T573" t="s">
        <v>3759</v>
      </c>
      <c r="U573" s="201">
        <v>28.5</v>
      </c>
      <c r="V573" t="s">
        <v>1661</v>
      </c>
      <c r="W573" t="s">
        <v>1090</v>
      </c>
      <c r="X573" t="s">
        <v>1091</v>
      </c>
      <c r="Y573" t="s">
        <v>2729</v>
      </c>
      <c r="Z573" t="s">
        <v>2952</v>
      </c>
      <c r="AA573">
        <v>112655</v>
      </c>
      <c r="AB573" s="198">
        <v>37073</v>
      </c>
      <c r="AC573" s="198">
        <v>37103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</v>
      </c>
      <c r="G574" s="202">
        <v>1330503</v>
      </c>
      <c r="H574" s="198">
        <v>37046.301053240742</v>
      </c>
      <c r="I574" t="s">
        <v>3554</v>
      </c>
      <c r="M574" t="s">
        <v>2717</v>
      </c>
      <c r="N574" t="s">
        <v>3532</v>
      </c>
      <c r="O574" t="s">
        <v>3851</v>
      </c>
      <c r="P574" s="199">
        <v>50</v>
      </c>
      <c r="S574" t="s">
        <v>3504</v>
      </c>
      <c r="T574" t="s">
        <v>3759</v>
      </c>
      <c r="U574" s="201">
        <v>26.5</v>
      </c>
      <c r="V574" t="s">
        <v>3031</v>
      </c>
      <c r="W574" t="s">
        <v>3548</v>
      </c>
      <c r="X574" t="s">
        <v>3549</v>
      </c>
      <c r="Y574" t="s">
        <v>1097</v>
      </c>
      <c r="Z574" t="s">
        <v>2947</v>
      </c>
      <c r="AA574">
        <v>630667.1</v>
      </c>
      <c r="AB574" s="198">
        <v>37047.875</v>
      </c>
      <c r="AC574" s="198">
        <v>37047.875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3</v>
      </c>
      <c r="F575" s="213">
        <f t="shared" si="45"/>
        <v>150</v>
      </c>
      <c r="G575" s="202">
        <v>1330504</v>
      </c>
      <c r="H575" s="198">
        <v>37046.301099537035</v>
      </c>
      <c r="I575" t="s">
        <v>2345</v>
      </c>
      <c r="M575" t="s">
        <v>2717</v>
      </c>
      <c r="N575" t="s">
        <v>3532</v>
      </c>
      <c r="O575" t="s">
        <v>1608</v>
      </c>
      <c r="Q575" s="199">
        <v>50</v>
      </c>
      <c r="S575" t="s">
        <v>3504</v>
      </c>
      <c r="T575" t="s">
        <v>3759</v>
      </c>
      <c r="U575" s="201">
        <v>23.5</v>
      </c>
      <c r="V575" t="s">
        <v>2327</v>
      </c>
      <c r="W575" t="s">
        <v>3536</v>
      </c>
      <c r="X575" t="s">
        <v>3537</v>
      </c>
      <c r="Y575" t="s">
        <v>1097</v>
      </c>
      <c r="Z575" t="s">
        <v>2947</v>
      </c>
      <c r="AA575">
        <v>630668.1</v>
      </c>
      <c r="AB575" s="198">
        <v>37048.875</v>
      </c>
      <c r="AC575" s="198">
        <v>37050.875</v>
      </c>
    </row>
    <row r="576" spans="1:29" x14ac:dyDescent="0.2">
      <c r="A576" s="44" t="str">
        <f t="shared" si="41"/>
        <v>US Power Physical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1330505</v>
      </c>
      <c r="H576" s="198">
        <v>37046.301261574074</v>
      </c>
      <c r="I576" t="s">
        <v>2378</v>
      </c>
      <c r="M576" t="s">
        <v>2717</v>
      </c>
      <c r="N576" t="s">
        <v>3532</v>
      </c>
      <c r="O576" t="s">
        <v>1582</v>
      </c>
      <c r="P576" s="199">
        <v>50</v>
      </c>
      <c r="S576" t="s">
        <v>3504</v>
      </c>
      <c r="T576" t="s">
        <v>3759</v>
      </c>
      <c r="U576" s="201">
        <v>37</v>
      </c>
      <c r="V576" t="s">
        <v>3135</v>
      </c>
      <c r="W576" t="s">
        <v>3450</v>
      </c>
      <c r="X576" t="s">
        <v>3539</v>
      </c>
      <c r="Y576" t="s">
        <v>1097</v>
      </c>
      <c r="Z576" t="s">
        <v>2947</v>
      </c>
      <c r="AA576">
        <v>630669.1</v>
      </c>
      <c r="AB576" s="198">
        <v>37047.875</v>
      </c>
      <c r="AC576" s="198">
        <v>37047.875</v>
      </c>
    </row>
    <row r="577" spans="1:29" x14ac:dyDescent="0.2">
      <c r="A577" s="44" t="str">
        <f t="shared" si="41"/>
        <v>US Crude Financial</v>
      </c>
      <c r="B577" s="44" t="str">
        <f t="shared" si="42"/>
        <v>US</v>
      </c>
      <c r="C577" s="44" t="str">
        <f t="shared" si="43"/>
        <v>Crude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50000</v>
      </c>
      <c r="G577" s="202">
        <v>1330506</v>
      </c>
      <c r="H577" s="198">
        <v>37046.30133101852</v>
      </c>
      <c r="I577" t="s">
        <v>3531</v>
      </c>
      <c r="M577" t="s">
        <v>3619</v>
      </c>
      <c r="N577" t="s">
        <v>1088</v>
      </c>
      <c r="O577" t="s">
        <v>3528</v>
      </c>
      <c r="Q577" s="199">
        <v>50000</v>
      </c>
      <c r="S577" t="s">
        <v>3512</v>
      </c>
      <c r="T577" t="s">
        <v>3759</v>
      </c>
      <c r="U577" s="201">
        <v>28.52</v>
      </c>
      <c r="V577" t="s">
        <v>1661</v>
      </c>
      <c r="W577" t="s">
        <v>1090</v>
      </c>
      <c r="X577" t="s">
        <v>1091</v>
      </c>
      <c r="Y577" t="s">
        <v>2729</v>
      </c>
      <c r="Z577" t="s">
        <v>2952</v>
      </c>
      <c r="AA577">
        <v>112656</v>
      </c>
      <c r="AB577" s="198">
        <v>37073</v>
      </c>
      <c r="AC577" s="198">
        <v>37103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59</v>
      </c>
      <c r="F578" s="213">
        <f t="shared" si="45"/>
        <v>2950</v>
      </c>
      <c r="G578" s="202">
        <v>1330507</v>
      </c>
      <c r="H578" s="198">
        <v>37046.301747685182</v>
      </c>
      <c r="I578" t="s">
        <v>3731</v>
      </c>
      <c r="M578" t="s">
        <v>2717</v>
      </c>
      <c r="N578" t="s">
        <v>3532</v>
      </c>
      <c r="O578" t="s">
        <v>1619</v>
      </c>
      <c r="P578" s="199">
        <v>50</v>
      </c>
      <c r="S578" t="s">
        <v>3504</v>
      </c>
      <c r="T578" t="s">
        <v>3759</v>
      </c>
      <c r="U578" s="201">
        <v>42.05</v>
      </c>
      <c r="V578" t="s">
        <v>3137</v>
      </c>
      <c r="W578" t="s">
        <v>1604</v>
      </c>
      <c r="X578" t="s">
        <v>2364</v>
      </c>
      <c r="Y578" t="s">
        <v>1097</v>
      </c>
      <c r="Z578" t="s">
        <v>2947</v>
      </c>
      <c r="AA578">
        <v>630670.1</v>
      </c>
      <c r="AB578" s="198">
        <v>37257.591666666667</v>
      </c>
      <c r="AC578" s="198">
        <v>37315.591666666667</v>
      </c>
    </row>
    <row r="579" spans="1:29" x14ac:dyDescent="0.2">
      <c r="A579" s="44" t="str">
        <f t="shared" si="41"/>
        <v>US Crude Financial</v>
      </c>
      <c r="B579" s="44" t="str">
        <f t="shared" si="42"/>
        <v>US</v>
      </c>
      <c r="C579" s="44" t="str">
        <f t="shared" si="43"/>
        <v>Crude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50000</v>
      </c>
      <c r="G579" s="202">
        <v>1330509</v>
      </c>
      <c r="H579" s="198">
        <v>37046.302233796298</v>
      </c>
      <c r="I579" t="s">
        <v>1087</v>
      </c>
      <c r="M579" t="s">
        <v>3619</v>
      </c>
      <c r="N579" t="s">
        <v>1088</v>
      </c>
      <c r="O579" t="s">
        <v>3528</v>
      </c>
      <c r="P579" s="199">
        <v>50000</v>
      </c>
      <c r="S579" t="s">
        <v>3512</v>
      </c>
      <c r="T579" t="s">
        <v>3759</v>
      </c>
      <c r="U579" s="201">
        <v>28.5</v>
      </c>
      <c r="V579" t="s">
        <v>1089</v>
      </c>
      <c r="W579" t="s">
        <v>1090</v>
      </c>
      <c r="X579" t="s">
        <v>1091</v>
      </c>
      <c r="Y579" t="s">
        <v>2729</v>
      </c>
      <c r="Z579" t="s">
        <v>2952</v>
      </c>
      <c r="AA579">
        <v>112657</v>
      </c>
      <c r="AB579" s="198">
        <v>37073</v>
      </c>
      <c r="AC579" s="198">
        <v>37103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50</v>
      </c>
      <c r="G580" s="202">
        <v>1330510</v>
      </c>
      <c r="H580" s="198">
        <v>37046.302418981482</v>
      </c>
      <c r="I580" t="s">
        <v>3534</v>
      </c>
      <c r="M580" t="s">
        <v>2717</v>
      </c>
      <c r="N580" t="s">
        <v>3532</v>
      </c>
      <c r="O580" t="s">
        <v>1598</v>
      </c>
      <c r="P580" s="199">
        <v>50</v>
      </c>
      <c r="S580" t="s">
        <v>3504</v>
      </c>
      <c r="T580" t="s">
        <v>3759</v>
      </c>
      <c r="U580" s="201">
        <v>24.5</v>
      </c>
      <c r="V580" t="s">
        <v>2730</v>
      </c>
      <c r="W580" t="s">
        <v>2733</v>
      </c>
      <c r="X580" t="s">
        <v>3541</v>
      </c>
      <c r="Y580" t="s">
        <v>1097</v>
      </c>
      <c r="Z580" t="s">
        <v>2947</v>
      </c>
      <c r="AA580">
        <v>630671.1</v>
      </c>
      <c r="AB580" s="198">
        <v>37047.875</v>
      </c>
      <c r="AC580" s="198">
        <v>37047.875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1330511</v>
      </c>
      <c r="H581" s="198">
        <v>37046.302465277775</v>
      </c>
      <c r="I581" t="s">
        <v>3554</v>
      </c>
      <c r="M581" t="s">
        <v>2717</v>
      </c>
      <c r="N581" t="s">
        <v>3532</v>
      </c>
      <c r="O581" t="s">
        <v>1586</v>
      </c>
      <c r="P581" s="199">
        <v>50</v>
      </c>
      <c r="S581" t="s">
        <v>3504</v>
      </c>
      <c r="T581" t="s">
        <v>3759</v>
      </c>
      <c r="U581" s="201">
        <v>21.5</v>
      </c>
      <c r="V581" t="s">
        <v>2362</v>
      </c>
      <c r="W581" t="s">
        <v>3536</v>
      </c>
      <c r="X581" t="s">
        <v>3537</v>
      </c>
      <c r="Y581" t="s">
        <v>1097</v>
      </c>
      <c r="Z581" t="s">
        <v>2947</v>
      </c>
      <c r="AA581">
        <v>630672.1</v>
      </c>
      <c r="AB581" s="198">
        <v>37047.875</v>
      </c>
      <c r="AC581" s="198">
        <v>37047.875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1330515</v>
      </c>
      <c r="H582" s="198">
        <v>37046.303124999999</v>
      </c>
      <c r="I582" t="s">
        <v>3554</v>
      </c>
      <c r="M582" t="s">
        <v>2717</v>
      </c>
      <c r="N582" t="s">
        <v>3532</v>
      </c>
      <c r="O582" t="s">
        <v>3851</v>
      </c>
      <c r="P582" s="199">
        <v>50</v>
      </c>
      <c r="S582" t="s">
        <v>3504</v>
      </c>
      <c r="T582" t="s">
        <v>3759</v>
      </c>
      <c r="U582" s="201">
        <v>26.4</v>
      </c>
      <c r="V582" t="s">
        <v>3031</v>
      </c>
      <c r="W582" t="s">
        <v>3548</v>
      </c>
      <c r="X582" t="s">
        <v>3549</v>
      </c>
      <c r="Y582" t="s">
        <v>1097</v>
      </c>
      <c r="Z582" t="s">
        <v>2947</v>
      </c>
      <c r="AA582">
        <v>630677.1</v>
      </c>
      <c r="AB582" s="198">
        <v>37047.875</v>
      </c>
      <c r="AC582" s="198">
        <v>37047.875</v>
      </c>
    </row>
    <row r="583" spans="1:29" x14ac:dyDescent="0.2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20</v>
      </c>
      <c r="G583" s="202">
        <v>1330516</v>
      </c>
      <c r="H583" s="198">
        <v>37046.303483796299</v>
      </c>
      <c r="I583" t="s">
        <v>3816</v>
      </c>
      <c r="M583" t="s">
        <v>3511</v>
      </c>
      <c r="N583" t="s">
        <v>3756</v>
      </c>
      <c r="O583" t="s">
        <v>3757</v>
      </c>
      <c r="Q583" s="199">
        <v>20</v>
      </c>
      <c r="S583" t="s">
        <v>3758</v>
      </c>
      <c r="T583" t="s">
        <v>3759</v>
      </c>
      <c r="U583" s="201">
        <v>1668</v>
      </c>
      <c r="V583" t="s">
        <v>3122</v>
      </c>
      <c r="W583" t="s">
        <v>3765</v>
      </c>
      <c r="X583" t="s">
        <v>3761</v>
      </c>
      <c r="Y583" t="s">
        <v>3762</v>
      </c>
      <c r="Z583" t="s">
        <v>3763</v>
      </c>
      <c r="AA583">
        <v>2166193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1330517</v>
      </c>
      <c r="H584" s="198">
        <v>37046.303506944445</v>
      </c>
      <c r="I584" t="s">
        <v>2355</v>
      </c>
      <c r="J584" t="s">
        <v>2532</v>
      </c>
      <c r="K584" t="s">
        <v>2373</v>
      </c>
      <c r="M584" t="s">
        <v>2717</v>
      </c>
      <c r="N584" t="s">
        <v>3532</v>
      </c>
      <c r="O584" t="s">
        <v>1582</v>
      </c>
      <c r="P584" s="199">
        <v>50</v>
      </c>
      <c r="S584" t="s">
        <v>3504</v>
      </c>
      <c r="T584" t="s">
        <v>3759</v>
      </c>
      <c r="U584" s="201">
        <v>36.75</v>
      </c>
      <c r="V584" t="s">
        <v>3035</v>
      </c>
      <c r="W584" t="s">
        <v>3450</v>
      </c>
      <c r="X584" t="s">
        <v>3539</v>
      </c>
      <c r="Y584" t="s">
        <v>1097</v>
      </c>
      <c r="Z584" t="s">
        <v>2947</v>
      </c>
      <c r="AA584">
        <v>630678.1</v>
      </c>
      <c r="AB584" s="198">
        <v>37047.875</v>
      </c>
      <c r="AC584" s="198">
        <v>37047.875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50</v>
      </c>
      <c r="G585" s="202">
        <v>1330518</v>
      </c>
      <c r="H585" s="198">
        <v>37046.303564814814</v>
      </c>
      <c r="I585" t="s">
        <v>3546</v>
      </c>
      <c r="M585" t="s">
        <v>2717</v>
      </c>
      <c r="N585" t="s">
        <v>3532</v>
      </c>
      <c r="O585" t="s">
        <v>1586</v>
      </c>
      <c r="P585" s="199">
        <v>50</v>
      </c>
      <c r="S585" t="s">
        <v>3504</v>
      </c>
      <c r="T585" t="s">
        <v>3759</v>
      </c>
      <c r="U585" s="201">
        <v>21.25</v>
      </c>
      <c r="V585" t="s">
        <v>3875</v>
      </c>
      <c r="W585" t="s">
        <v>3536</v>
      </c>
      <c r="X585" t="s">
        <v>3537</v>
      </c>
      <c r="Y585" t="s">
        <v>1097</v>
      </c>
      <c r="Z585" t="s">
        <v>2947</v>
      </c>
      <c r="AA585">
        <v>630679.1</v>
      </c>
      <c r="AB585" s="198">
        <v>37047.875</v>
      </c>
      <c r="AC585" s="198">
        <v>37047.875</v>
      </c>
    </row>
    <row r="586" spans="1:29" x14ac:dyDescent="0.2">
      <c r="A586" s="44" t="str">
        <f t="shared" si="41"/>
        <v xml:space="preserve"> Metals Financial</v>
      </c>
      <c r="B586" s="44" t="str">
        <f t="shared" si="42"/>
        <v/>
      </c>
      <c r="C586" s="44" t="str">
        <f t="shared" si="43"/>
        <v>Metals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1</v>
      </c>
      <c r="F586" s="213">
        <f t="shared" si="45"/>
        <v>20</v>
      </c>
      <c r="G586" s="202">
        <v>1330519</v>
      </c>
      <c r="H586" s="198">
        <v>37046.30395833333</v>
      </c>
      <c r="I586" t="s">
        <v>3772</v>
      </c>
      <c r="M586" t="s">
        <v>3511</v>
      </c>
      <c r="N586" t="s">
        <v>3768</v>
      </c>
      <c r="O586" t="s">
        <v>3769</v>
      </c>
      <c r="Q586" s="199">
        <v>20</v>
      </c>
      <c r="S586" t="s">
        <v>3758</v>
      </c>
      <c r="T586" t="s">
        <v>3759</v>
      </c>
      <c r="U586" s="201">
        <v>1508</v>
      </c>
      <c r="V586" t="s">
        <v>1569</v>
      </c>
      <c r="W586" t="s">
        <v>3765</v>
      </c>
      <c r="X586" t="s">
        <v>3761</v>
      </c>
      <c r="Y586" t="s">
        <v>3762</v>
      </c>
      <c r="Z586" t="s">
        <v>3763</v>
      </c>
      <c r="AA586">
        <v>2166195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1330520</v>
      </c>
      <c r="H587" s="198">
        <v>37046.304016203707</v>
      </c>
      <c r="I587" t="s">
        <v>1662</v>
      </c>
      <c r="M587" t="s">
        <v>2717</v>
      </c>
      <c r="N587" t="s">
        <v>3532</v>
      </c>
      <c r="O587" t="s">
        <v>1590</v>
      </c>
      <c r="P587" s="199">
        <v>50</v>
      </c>
      <c r="S587" t="s">
        <v>3504</v>
      </c>
      <c r="T587" t="s">
        <v>3759</v>
      </c>
      <c r="U587" s="201">
        <v>21.5</v>
      </c>
      <c r="V587" t="s">
        <v>1663</v>
      </c>
      <c r="W587" t="s">
        <v>3543</v>
      </c>
      <c r="X587" t="s">
        <v>3533</v>
      </c>
      <c r="Y587" t="s">
        <v>1097</v>
      </c>
      <c r="Z587" t="s">
        <v>2947</v>
      </c>
      <c r="AA587">
        <v>630680.1</v>
      </c>
      <c r="AB587" s="198">
        <v>37047.875</v>
      </c>
      <c r="AC587" s="198">
        <v>37047.875</v>
      </c>
    </row>
    <row r="588" spans="1:29" x14ac:dyDescent="0.2">
      <c r="A588" s="44" t="str">
        <f t="shared" si="46"/>
        <v>US Natural Gas Financial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31</v>
      </c>
      <c r="F588" s="213">
        <f t="shared" si="50"/>
        <v>77500</v>
      </c>
      <c r="G588" s="202">
        <v>1330521</v>
      </c>
      <c r="H588" s="198">
        <v>37046.304039351853</v>
      </c>
      <c r="I588" t="s">
        <v>3067</v>
      </c>
      <c r="M588" t="s">
        <v>3505</v>
      </c>
      <c r="N588" t="s">
        <v>2383</v>
      </c>
      <c r="O588" t="s">
        <v>2604</v>
      </c>
      <c r="Q588" s="199">
        <v>2500</v>
      </c>
      <c r="S588" t="s">
        <v>3506</v>
      </c>
      <c r="T588" t="s">
        <v>3759</v>
      </c>
      <c r="U588" s="201">
        <v>4.0449999999999999</v>
      </c>
      <c r="V588" t="s">
        <v>3364</v>
      </c>
      <c r="W588" t="s">
        <v>2810</v>
      </c>
      <c r="X588" t="s">
        <v>2384</v>
      </c>
      <c r="Y588" t="s">
        <v>3777</v>
      </c>
      <c r="Z588" t="s">
        <v>2952</v>
      </c>
      <c r="AA588" t="s">
        <v>1664</v>
      </c>
      <c r="AB588" s="198">
        <v>37073.875</v>
      </c>
      <c r="AC588" s="198">
        <v>37103.875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1330522</v>
      </c>
      <c r="H589" s="198">
        <v>37046.304097222222</v>
      </c>
      <c r="I589" t="s">
        <v>3542</v>
      </c>
      <c r="M589" t="s">
        <v>2717</v>
      </c>
      <c r="N589" t="s">
        <v>3532</v>
      </c>
      <c r="O589" t="s">
        <v>1665</v>
      </c>
      <c r="Q589" s="199">
        <v>50</v>
      </c>
      <c r="S589" t="s">
        <v>3504</v>
      </c>
      <c r="T589" t="s">
        <v>3759</v>
      </c>
      <c r="U589" s="201">
        <v>70</v>
      </c>
      <c r="V589" t="s">
        <v>3237</v>
      </c>
      <c r="W589" t="s">
        <v>3552</v>
      </c>
      <c r="X589" t="s">
        <v>3537</v>
      </c>
      <c r="Y589" t="s">
        <v>1097</v>
      </c>
      <c r="Z589" t="s">
        <v>2947</v>
      </c>
      <c r="AA589">
        <v>630681.1</v>
      </c>
      <c r="AB589" s="198">
        <v>37074.875</v>
      </c>
      <c r="AC589" s="198">
        <v>37078.875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5</v>
      </c>
      <c r="F590" s="213">
        <f t="shared" si="50"/>
        <v>250</v>
      </c>
      <c r="G590" s="202">
        <v>1330523</v>
      </c>
      <c r="H590" s="198">
        <v>37046.304178240738</v>
      </c>
      <c r="I590" t="s">
        <v>3542</v>
      </c>
      <c r="M590" t="s">
        <v>2717</v>
      </c>
      <c r="N590" t="s">
        <v>3532</v>
      </c>
      <c r="O590" t="s">
        <v>1665</v>
      </c>
      <c r="Q590" s="199">
        <v>50</v>
      </c>
      <c r="S590" t="s">
        <v>3504</v>
      </c>
      <c r="T590" t="s">
        <v>3759</v>
      </c>
      <c r="U590" s="201">
        <v>72.5</v>
      </c>
      <c r="V590" t="s">
        <v>3237</v>
      </c>
      <c r="W590" t="s">
        <v>3552</v>
      </c>
      <c r="X590" t="s">
        <v>3537</v>
      </c>
      <c r="Y590" t="s">
        <v>1097</v>
      </c>
      <c r="Z590" t="s">
        <v>2947</v>
      </c>
      <c r="AA590">
        <v>630682.1</v>
      </c>
      <c r="AB590" s="198">
        <v>37074.875</v>
      </c>
      <c r="AC590" s="198">
        <v>37078.875</v>
      </c>
    </row>
    <row r="591" spans="1:29" x14ac:dyDescent="0.2">
      <c r="A591" s="44" t="str">
        <f t="shared" si="46"/>
        <v>US Power Financial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1330524</v>
      </c>
      <c r="H591" s="198">
        <v>37046.304340277777</v>
      </c>
      <c r="I591" t="s">
        <v>2731</v>
      </c>
      <c r="M591" t="s">
        <v>2717</v>
      </c>
      <c r="N591" t="s">
        <v>1094</v>
      </c>
      <c r="O591" t="s">
        <v>1595</v>
      </c>
      <c r="Q591" s="199">
        <v>50</v>
      </c>
      <c r="S591" t="s">
        <v>3504</v>
      </c>
      <c r="T591" t="s">
        <v>3759</v>
      </c>
      <c r="U591" s="201">
        <v>41</v>
      </c>
      <c r="V591" t="s">
        <v>3367</v>
      </c>
      <c r="W591" t="s">
        <v>2359</v>
      </c>
      <c r="X591" t="s">
        <v>3539</v>
      </c>
      <c r="Y591" t="s">
        <v>1097</v>
      </c>
      <c r="Z591" t="s">
        <v>2952</v>
      </c>
      <c r="AA591">
        <v>630683.1</v>
      </c>
      <c r="AB591" s="198">
        <v>37047.875</v>
      </c>
      <c r="AC591" s="198">
        <v>37047.875</v>
      </c>
    </row>
    <row r="592" spans="1:29" x14ac:dyDescent="0.2">
      <c r="A592" s="44" t="str">
        <f t="shared" si="46"/>
        <v>US Power Financial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25</v>
      </c>
      <c r="F592" s="213">
        <f t="shared" si="50"/>
        <v>1250</v>
      </c>
      <c r="G592" s="202">
        <v>1330527</v>
      </c>
      <c r="H592" s="198">
        <v>37046.304664351854</v>
      </c>
      <c r="I592" t="s">
        <v>2613</v>
      </c>
      <c r="M592" t="s">
        <v>2717</v>
      </c>
      <c r="N592" t="s">
        <v>1094</v>
      </c>
      <c r="O592" t="s">
        <v>1666</v>
      </c>
      <c r="Q592" s="199">
        <v>50</v>
      </c>
      <c r="S592" t="s">
        <v>3504</v>
      </c>
      <c r="T592" t="s">
        <v>3759</v>
      </c>
      <c r="U592" s="201">
        <v>51</v>
      </c>
      <c r="V592" t="s">
        <v>3366</v>
      </c>
      <c r="W592" t="s">
        <v>2359</v>
      </c>
      <c r="X592" t="s">
        <v>3539</v>
      </c>
      <c r="Y592" t="s">
        <v>1097</v>
      </c>
      <c r="Z592" t="s">
        <v>2952</v>
      </c>
      <c r="AA592">
        <v>630685.1</v>
      </c>
      <c r="AB592" s="198">
        <v>37048.875</v>
      </c>
      <c r="AC592" s="198">
        <v>37072.875</v>
      </c>
    </row>
    <row r="593" spans="1:29" x14ac:dyDescent="0.2">
      <c r="A593" s="44" t="str">
        <f t="shared" si="46"/>
        <v>US Power Financial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1330528</v>
      </c>
      <c r="H593" s="198">
        <v>37046.304837962962</v>
      </c>
      <c r="I593" t="s">
        <v>2345</v>
      </c>
      <c r="M593" t="s">
        <v>2717</v>
      </c>
      <c r="N593" t="s">
        <v>1094</v>
      </c>
      <c r="O593" t="s">
        <v>1627</v>
      </c>
      <c r="Q593" s="199">
        <v>50</v>
      </c>
      <c r="S593" t="s">
        <v>3504</v>
      </c>
      <c r="T593" t="s">
        <v>3759</v>
      </c>
      <c r="U593" s="201">
        <v>25</v>
      </c>
      <c r="V593" t="s">
        <v>1574</v>
      </c>
      <c r="W593" t="s">
        <v>1095</v>
      </c>
      <c r="X593" t="s">
        <v>1096</v>
      </c>
      <c r="Y593" t="s">
        <v>1097</v>
      </c>
      <c r="Z593" t="s">
        <v>2952</v>
      </c>
      <c r="AA593">
        <v>630686.1</v>
      </c>
      <c r="AB593" s="198">
        <v>37046.875</v>
      </c>
      <c r="AC593" s="198">
        <v>37046.875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3</v>
      </c>
      <c r="F594" s="213">
        <f t="shared" si="50"/>
        <v>150</v>
      </c>
      <c r="G594" s="202">
        <v>1330529</v>
      </c>
      <c r="H594" s="198">
        <v>37046.304895833331</v>
      </c>
      <c r="I594" t="s">
        <v>2355</v>
      </c>
      <c r="M594" t="s">
        <v>2717</v>
      </c>
      <c r="N594" t="s">
        <v>3532</v>
      </c>
      <c r="O594" t="s">
        <v>1667</v>
      </c>
      <c r="Q594" s="199">
        <v>50</v>
      </c>
      <c r="S594" t="s">
        <v>3504</v>
      </c>
      <c r="T594" t="s">
        <v>3759</v>
      </c>
      <c r="U594" s="201">
        <v>25.5</v>
      </c>
      <c r="V594" t="s">
        <v>1100</v>
      </c>
      <c r="W594" t="s">
        <v>2733</v>
      </c>
      <c r="X594" t="s">
        <v>3541</v>
      </c>
      <c r="Y594" t="s">
        <v>1097</v>
      </c>
      <c r="Z594" t="s">
        <v>2947</v>
      </c>
      <c r="AA594">
        <v>630687.1</v>
      </c>
      <c r="AB594" s="198">
        <v>37048.875</v>
      </c>
      <c r="AC594" s="198">
        <v>37050.875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1330530</v>
      </c>
      <c r="H595" s="198">
        <v>37046.304918981485</v>
      </c>
      <c r="I595" t="s">
        <v>3538</v>
      </c>
      <c r="M595" t="s">
        <v>2717</v>
      </c>
      <c r="N595" t="s">
        <v>2375</v>
      </c>
      <c r="O595" t="s">
        <v>1668</v>
      </c>
      <c r="Q595" s="199">
        <v>50</v>
      </c>
      <c r="S595" t="s">
        <v>3504</v>
      </c>
      <c r="T595" t="s">
        <v>3759</v>
      </c>
      <c r="U595" s="201">
        <v>39.5</v>
      </c>
      <c r="V595" t="s">
        <v>1669</v>
      </c>
      <c r="W595" t="s">
        <v>2376</v>
      </c>
      <c r="X595" t="s">
        <v>2588</v>
      </c>
      <c r="Y595" t="s">
        <v>1097</v>
      </c>
      <c r="Z595" t="s">
        <v>2947</v>
      </c>
      <c r="AA595">
        <v>630688.1</v>
      </c>
      <c r="AB595" s="198">
        <v>37047.875</v>
      </c>
      <c r="AC595" s="198">
        <v>37047.875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25</v>
      </c>
      <c r="F596" s="213">
        <f t="shared" si="50"/>
        <v>1250</v>
      </c>
      <c r="G596" s="202">
        <v>1330531</v>
      </c>
      <c r="H596" s="198">
        <v>37046.30505787037</v>
      </c>
      <c r="I596" t="s">
        <v>2660</v>
      </c>
      <c r="M596" t="s">
        <v>2717</v>
      </c>
      <c r="N596" t="s">
        <v>3532</v>
      </c>
      <c r="O596" t="s">
        <v>1670</v>
      </c>
      <c r="P596" s="199">
        <v>50</v>
      </c>
      <c r="S596" t="s">
        <v>3504</v>
      </c>
      <c r="T596" t="s">
        <v>3759</v>
      </c>
      <c r="U596" s="201">
        <v>43.5</v>
      </c>
      <c r="V596" t="s">
        <v>2353</v>
      </c>
      <c r="W596" t="s">
        <v>3548</v>
      </c>
      <c r="X596" t="s">
        <v>3549</v>
      </c>
      <c r="Y596" t="s">
        <v>1097</v>
      </c>
      <c r="Z596" t="s">
        <v>2947</v>
      </c>
      <c r="AA596">
        <v>630689.1</v>
      </c>
      <c r="AB596" s="198">
        <v>37048.875</v>
      </c>
      <c r="AC596" s="198">
        <v>37072.875</v>
      </c>
    </row>
    <row r="597" spans="1:29" x14ac:dyDescent="0.2">
      <c r="A597" s="44" t="str">
        <f t="shared" si="46"/>
        <v>US Power Financial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50</v>
      </c>
      <c r="G597" s="202">
        <v>1330532</v>
      </c>
      <c r="H597" s="198">
        <v>37046.305231481485</v>
      </c>
      <c r="I597" t="s">
        <v>3546</v>
      </c>
      <c r="M597" t="s">
        <v>2717</v>
      </c>
      <c r="N597" t="s">
        <v>1094</v>
      </c>
      <c r="O597" t="s">
        <v>1627</v>
      </c>
      <c r="P597" s="199">
        <v>50</v>
      </c>
      <c r="S597" t="s">
        <v>3504</v>
      </c>
      <c r="T597" t="s">
        <v>3759</v>
      </c>
      <c r="U597" s="201">
        <v>24.75</v>
      </c>
      <c r="V597" t="s">
        <v>3878</v>
      </c>
      <c r="W597" t="s">
        <v>1095</v>
      </c>
      <c r="X597" t="s">
        <v>1096</v>
      </c>
      <c r="Y597" t="s">
        <v>1097</v>
      </c>
      <c r="Z597" t="s">
        <v>2952</v>
      </c>
      <c r="AA597">
        <v>630690.1</v>
      </c>
      <c r="AB597" s="198">
        <v>37046.875</v>
      </c>
      <c r="AC597" s="198">
        <v>37046.875</v>
      </c>
    </row>
    <row r="598" spans="1:29" x14ac:dyDescent="0.2">
      <c r="A598" s="44" t="str">
        <f t="shared" si="46"/>
        <v>US Natural Gas Financial</v>
      </c>
      <c r="B598" s="44" t="str">
        <f t="shared" si="47"/>
        <v>US</v>
      </c>
      <c r="C598" s="44" t="str">
        <f t="shared" si="48"/>
        <v>Natural Gas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151</v>
      </c>
      <c r="F598" s="213">
        <f t="shared" si="50"/>
        <v>755000</v>
      </c>
      <c r="G598" s="202">
        <v>1330533</v>
      </c>
      <c r="H598" s="198">
        <v>37046.305555555555</v>
      </c>
      <c r="I598" t="s">
        <v>3063</v>
      </c>
      <c r="M598" t="s">
        <v>3505</v>
      </c>
      <c r="N598" t="s">
        <v>2383</v>
      </c>
      <c r="O598" t="s">
        <v>2622</v>
      </c>
      <c r="Q598" s="199">
        <v>5000</v>
      </c>
      <c r="S598" t="s">
        <v>3506</v>
      </c>
      <c r="T598" t="s">
        <v>3759</v>
      </c>
      <c r="U598" s="201">
        <v>4.4400000000000004</v>
      </c>
      <c r="V598" t="s">
        <v>3370</v>
      </c>
      <c r="W598" t="s">
        <v>2810</v>
      </c>
      <c r="X598" t="s">
        <v>2384</v>
      </c>
      <c r="Y598" t="s">
        <v>3777</v>
      </c>
      <c r="Z598" t="s">
        <v>2952</v>
      </c>
      <c r="AA598" t="s">
        <v>1671</v>
      </c>
      <c r="AB598" s="198">
        <v>37196</v>
      </c>
      <c r="AC598" s="198">
        <v>37346</v>
      </c>
    </row>
    <row r="599" spans="1:29" x14ac:dyDescent="0.2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20</v>
      </c>
      <c r="G599" s="202">
        <v>1330534</v>
      </c>
      <c r="H599" s="198">
        <v>37046.305578703701</v>
      </c>
      <c r="I599" t="s">
        <v>3816</v>
      </c>
      <c r="M599" t="s">
        <v>3511</v>
      </c>
      <c r="N599" t="s">
        <v>3756</v>
      </c>
      <c r="O599" t="s">
        <v>3757</v>
      </c>
      <c r="Q599" s="199">
        <v>20</v>
      </c>
      <c r="S599" t="s">
        <v>3758</v>
      </c>
      <c r="T599" t="s">
        <v>3759</v>
      </c>
      <c r="U599" s="201">
        <v>1669</v>
      </c>
      <c r="V599" t="s">
        <v>3122</v>
      </c>
      <c r="W599" t="s">
        <v>3765</v>
      </c>
      <c r="X599" t="s">
        <v>3761</v>
      </c>
      <c r="Y599" t="s">
        <v>3762</v>
      </c>
      <c r="Z599" t="s">
        <v>3763</v>
      </c>
      <c r="AA599">
        <v>2166202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1330535</v>
      </c>
      <c r="H600" s="198">
        <v>37046.305671296293</v>
      </c>
      <c r="I600" t="s">
        <v>3538</v>
      </c>
      <c r="M600" t="s">
        <v>2717</v>
      </c>
      <c r="N600" t="s">
        <v>3532</v>
      </c>
      <c r="O600" t="s">
        <v>1583</v>
      </c>
      <c r="Q600" s="199">
        <v>50</v>
      </c>
      <c r="S600" t="s">
        <v>3504</v>
      </c>
      <c r="T600" t="s">
        <v>3759</v>
      </c>
      <c r="U600" s="201">
        <v>31.25</v>
      </c>
      <c r="V600" t="s">
        <v>1669</v>
      </c>
      <c r="W600" t="s">
        <v>3540</v>
      </c>
      <c r="X600" t="s">
        <v>2368</v>
      </c>
      <c r="Y600" t="s">
        <v>1097</v>
      </c>
      <c r="Z600" t="s">
        <v>2947</v>
      </c>
      <c r="AA600">
        <v>630691.1</v>
      </c>
      <c r="AB600" s="198">
        <v>37047.875</v>
      </c>
      <c r="AC600" s="198">
        <v>37047.875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20</v>
      </c>
      <c r="G601" s="202">
        <v>1330536</v>
      </c>
      <c r="H601" s="198">
        <v>37046.305925925924</v>
      </c>
      <c r="I601" t="s">
        <v>3772</v>
      </c>
      <c r="M601" t="s">
        <v>3511</v>
      </c>
      <c r="N601" t="s">
        <v>3768</v>
      </c>
      <c r="O601" t="s">
        <v>3769</v>
      </c>
      <c r="Q601" s="199">
        <v>20</v>
      </c>
      <c r="S601" t="s">
        <v>3758</v>
      </c>
      <c r="T601" t="s">
        <v>3759</v>
      </c>
      <c r="U601" s="201">
        <v>1509</v>
      </c>
      <c r="V601" t="s">
        <v>1569</v>
      </c>
      <c r="W601" t="s">
        <v>3765</v>
      </c>
      <c r="X601" t="s">
        <v>3761</v>
      </c>
      <c r="Y601" t="s">
        <v>3762</v>
      </c>
      <c r="Z601" t="s">
        <v>3763</v>
      </c>
      <c r="AA601">
        <v>2166210</v>
      </c>
    </row>
    <row r="602" spans="1:29" x14ac:dyDescent="0.2">
      <c r="A602" s="44" t="str">
        <f t="shared" si="46"/>
        <v>US Natural Gas Financial</v>
      </c>
      <c r="B602" s="44" t="str">
        <f t="shared" si="47"/>
        <v>US</v>
      </c>
      <c r="C602" s="44" t="str">
        <f t="shared" si="48"/>
        <v>Natural Gas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31</v>
      </c>
      <c r="F602" s="213">
        <f t="shared" si="50"/>
        <v>155000</v>
      </c>
      <c r="G602" s="202">
        <v>1330537</v>
      </c>
      <c r="H602" s="198">
        <v>37046.305937500001</v>
      </c>
      <c r="I602" t="s">
        <v>3669</v>
      </c>
      <c r="M602" t="s">
        <v>3505</v>
      </c>
      <c r="N602" t="s">
        <v>2383</v>
      </c>
      <c r="O602" t="s">
        <v>2604</v>
      </c>
      <c r="Q602" s="199">
        <v>5000</v>
      </c>
      <c r="S602" t="s">
        <v>3506</v>
      </c>
      <c r="T602" t="s">
        <v>3759</v>
      </c>
      <c r="U602" s="201">
        <v>4.0449999999999999</v>
      </c>
      <c r="V602" t="s">
        <v>3003</v>
      </c>
      <c r="W602" t="s">
        <v>2810</v>
      </c>
      <c r="X602" t="s">
        <v>2384</v>
      </c>
      <c r="Y602" t="s">
        <v>3777</v>
      </c>
      <c r="Z602" t="s">
        <v>2952</v>
      </c>
      <c r="AA602" t="s">
        <v>1672</v>
      </c>
      <c r="AB602" s="198">
        <v>37073.875</v>
      </c>
      <c r="AC602" s="198">
        <v>37103.875</v>
      </c>
    </row>
    <row r="603" spans="1:29" x14ac:dyDescent="0.2">
      <c r="A603" s="44" t="str">
        <f t="shared" si="46"/>
        <v>US Crude Financial</v>
      </c>
      <c r="B603" s="44" t="str">
        <f t="shared" si="47"/>
        <v>US</v>
      </c>
      <c r="C603" s="44" t="str">
        <f t="shared" si="48"/>
        <v>Crude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50000</v>
      </c>
      <c r="G603" s="202">
        <v>1330538</v>
      </c>
      <c r="H603" s="198">
        <v>37046.306064814817</v>
      </c>
      <c r="I603" t="s">
        <v>1087</v>
      </c>
      <c r="M603" t="s">
        <v>3619</v>
      </c>
      <c r="N603" t="s">
        <v>1088</v>
      </c>
      <c r="O603" t="s">
        <v>3528</v>
      </c>
      <c r="Q603" s="199">
        <v>50000</v>
      </c>
      <c r="S603" t="s">
        <v>3512</v>
      </c>
      <c r="T603" t="s">
        <v>3759</v>
      </c>
      <c r="U603" s="201">
        <v>28.52</v>
      </c>
      <c r="V603" t="s">
        <v>1089</v>
      </c>
      <c r="W603" t="s">
        <v>1090</v>
      </c>
      <c r="X603" t="s">
        <v>1091</v>
      </c>
      <c r="Y603" t="s">
        <v>2729</v>
      </c>
      <c r="Z603" t="s">
        <v>2952</v>
      </c>
      <c r="AA603">
        <v>112658</v>
      </c>
      <c r="AB603" s="198">
        <v>37073</v>
      </c>
      <c r="AC603" s="198">
        <v>37103</v>
      </c>
    </row>
    <row r="604" spans="1:29" x14ac:dyDescent="0.2">
      <c r="A604" s="44" t="str">
        <f t="shared" si="46"/>
        <v>US Power Financial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</v>
      </c>
      <c r="G604" s="202">
        <v>1330539</v>
      </c>
      <c r="H604" s="198">
        <v>37046.306087962963</v>
      </c>
      <c r="I604" t="s">
        <v>3046</v>
      </c>
      <c r="M604" t="s">
        <v>2717</v>
      </c>
      <c r="N604" t="s">
        <v>1094</v>
      </c>
      <c r="O604" t="s">
        <v>1627</v>
      </c>
      <c r="Q604" s="199">
        <v>50</v>
      </c>
      <c r="S604" t="s">
        <v>3504</v>
      </c>
      <c r="T604" t="s">
        <v>3759</v>
      </c>
      <c r="U604" s="201">
        <v>24.75</v>
      </c>
      <c r="V604" t="s">
        <v>3049</v>
      </c>
      <c r="W604" t="s">
        <v>1095</v>
      </c>
      <c r="X604" t="s">
        <v>1096</v>
      </c>
      <c r="Y604" t="s">
        <v>1097</v>
      </c>
      <c r="Z604" t="s">
        <v>2952</v>
      </c>
      <c r="AA604">
        <v>630692.1</v>
      </c>
      <c r="AB604" s="198">
        <v>37046.875</v>
      </c>
      <c r="AC604" s="198">
        <v>37046.875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31</v>
      </c>
      <c r="F605" s="213">
        <f t="shared" si="50"/>
        <v>1550</v>
      </c>
      <c r="G605" s="202">
        <v>1330540</v>
      </c>
      <c r="H605" s="198">
        <v>37046.30609953704</v>
      </c>
      <c r="I605" t="s">
        <v>3547</v>
      </c>
      <c r="M605" t="s">
        <v>2717</v>
      </c>
      <c r="N605" t="s">
        <v>3532</v>
      </c>
      <c r="O605" t="s">
        <v>3965</v>
      </c>
      <c r="Q605" s="199">
        <v>50</v>
      </c>
      <c r="S605" t="s">
        <v>3504</v>
      </c>
      <c r="T605" t="s">
        <v>3759</v>
      </c>
      <c r="U605" s="201">
        <v>77.25</v>
      </c>
      <c r="V605" t="s">
        <v>3551</v>
      </c>
      <c r="W605" t="s">
        <v>3552</v>
      </c>
      <c r="X605" t="s">
        <v>3553</v>
      </c>
      <c r="Y605" t="s">
        <v>1097</v>
      </c>
      <c r="Z605" t="s">
        <v>2947</v>
      </c>
      <c r="AA605">
        <v>630693.1</v>
      </c>
      <c r="AB605" s="198">
        <v>37104.875</v>
      </c>
      <c r="AC605" s="198">
        <v>37134.875</v>
      </c>
    </row>
    <row r="606" spans="1:29" x14ac:dyDescent="0.2">
      <c r="A606" s="44" t="str">
        <f t="shared" si="46"/>
        <v>US Power Financial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</v>
      </c>
      <c r="G606" s="202">
        <v>1330541</v>
      </c>
      <c r="H606" s="198">
        <v>37046.306423611109</v>
      </c>
      <c r="I606" t="s">
        <v>3531</v>
      </c>
      <c r="M606" t="s">
        <v>2717</v>
      </c>
      <c r="N606" t="s">
        <v>1094</v>
      </c>
      <c r="O606" t="s">
        <v>1627</v>
      </c>
      <c r="P606" s="199">
        <v>50</v>
      </c>
      <c r="S606" t="s">
        <v>3504</v>
      </c>
      <c r="T606" t="s">
        <v>3759</v>
      </c>
      <c r="U606" s="201">
        <v>24.5</v>
      </c>
      <c r="V606" t="s">
        <v>1673</v>
      </c>
      <c r="W606" t="s">
        <v>1095</v>
      </c>
      <c r="X606" t="s">
        <v>1096</v>
      </c>
      <c r="Y606" t="s">
        <v>1097</v>
      </c>
      <c r="Z606" t="s">
        <v>2952</v>
      </c>
      <c r="AA606">
        <v>630694.1</v>
      </c>
      <c r="AB606" s="198">
        <v>37046.875</v>
      </c>
      <c r="AC606" s="198">
        <v>37046.875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1330543</v>
      </c>
      <c r="H607" s="198">
        <v>37046.30667824074</v>
      </c>
      <c r="I607" t="s">
        <v>2389</v>
      </c>
      <c r="M607" t="s">
        <v>2717</v>
      </c>
      <c r="N607" t="s">
        <v>3532</v>
      </c>
      <c r="O607" t="s">
        <v>3851</v>
      </c>
      <c r="P607" s="199">
        <v>50</v>
      </c>
      <c r="S607" t="s">
        <v>3504</v>
      </c>
      <c r="T607" t="s">
        <v>3759</v>
      </c>
      <c r="U607" s="201">
        <v>26.3</v>
      </c>
      <c r="V607" t="s">
        <v>4012</v>
      </c>
      <c r="W607" t="s">
        <v>3548</v>
      </c>
      <c r="X607" t="s">
        <v>3549</v>
      </c>
      <c r="Y607" t="s">
        <v>1097</v>
      </c>
      <c r="Z607" t="s">
        <v>2947</v>
      </c>
      <c r="AA607">
        <v>630696.1</v>
      </c>
      <c r="AB607" s="198">
        <v>37047.875</v>
      </c>
      <c r="AC607" s="198">
        <v>37047.875</v>
      </c>
    </row>
    <row r="608" spans="1:29" x14ac:dyDescent="0.2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20</v>
      </c>
      <c r="G608" s="202">
        <v>1330546</v>
      </c>
      <c r="H608" s="198">
        <v>37046.307187500002</v>
      </c>
      <c r="I608" t="s">
        <v>3729</v>
      </c>
      <c r="M608" t="s">
        <v>3511</v>
      </c>
      <c r="N608" t="s">
        <v>3756</v>
      </c>
      <c r="O608" t="s">
        <v>3757</v>
      </c>
      <c r="P608" s="199">
        <v>20</v>
      </c>
      <c r="S608" t="s">
        <v>3758</v>
      </c>
      <c r="T608" t="s">
        <v>3759</v>
      </c>
      <c r="U608" s="201">
        <v>1668</v>
      </c>
      <c r="V608" t="s">
        <v>1531</v>
      </c>
      <c r="W608" t="s">
        <v>3765</v>
      </c>
      <c r="X608" t="s">
        <v>3761</v>
      </c>
      <c r="Y608" t="s">
        <v>3762</v>
      </c>
      <c r="Z608" t="s">
        <v>3763</v>
      </c>
      <c r="AA608">
        <v>2166225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</v>
      </c>
      <c r="G609" s="202">
        <v>1330547</v>
      </c>
      <c r="H609" s="198">
        <v>37046.307199074072</v>
      </c>
      <c r="I609" t="s">
        <v>2352</v>
      </c>
      <c r="M609" t="s">
        <v>2717</v>
      </c>
      <c r="N609" t="s">
        <v>3532</v>
      </c>
      <c r="O609" t="s">
        <v>1621</v>
      </c>
      <c r="P609" s="199">
        <v>50</v>
      </c>
      <c r="S609" t="s">
        <v>3504</v>
      </c>
      <c r="T609" t="s">
        <v>3759</v>
      </c>
      <c r="U609" s="201">
        <v>9.5</v>
      </c>
      <c r="V609" t="s">
        <v>3368</v>
      </c>
      <c r="W609" t="s">
        <v>3543</v>
      </c>
      <c r="X609" t="s">
        <v>3544</v>
      </c>
      <c r="Y609" t="s">
        <v>1097</v>
      </c>
      <c r="Z609" t="s">
        <v>2947</v>
      </c>
      <c r="AA609">
        <v>630700.1</v>
      </c>
      <c r="AB609" s="198">
        <v>37047.875</v>
      </c>
      <c r="AC609" s="198">
        <v>37047.875</v>
      </c>
    </row>
    <row r="610" spans="1:29" x14ac:dyDescent="0.2">
      <c r="A610" s="44" t="str">
        <f t="shared" si="46"/>
        <v xml:space="preserve"> Metals Financial</v>
      </c>
      <c r="B610" s="44" t="str">
        <f t="shared" si="47"/>
        <v/>
      </c>
      <c r="C610" s="44" t="str">
        <f t="shared" si="48"/>
        <v>Metals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20</v>
      </c>
      <c r="G610" s="202">
        <v>1330548</v>
      </c>
      <c r="H610" s="198">
        <v>37046.307233796295</v>
      </c>
      <c r="I610" t="s">
        <v>3729</v>
      </c>
      <c r="M610" t="s">
        <v>3511</v>
      </c>
      <c r="N610" t="s">
        <v>3768</v>
      </c>
      <c r="O610" t="s">
        <v>3769</v>
      </c>
      <c r="P610" s="199">
        <v>20</v>
      </c>
      <c r="S610" t="s">
        <v>3758</v>
      </c>
      <c r="T610" t="s">
        <v>3759</v>
      </c>
      <c r="U610" s="201">
        <v>1508</v>
      </c>
      <c r="V610" t="s">
        <v>3771</v>
      </c>
      <c r="W610" t="s">
        <v>3765</v>
      </c>
      <c r="X610" t="s">
        <v>3761</v>
      </c>
      <c r="Y610" t="s">
        <v>3762</v>
      </c>
      <c r="Z610" t="s">
        <v>3763</v>
      </c>
      <c r="AA610">
        <v>2166227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1330549</v>
      </c>
      <c r="H611" s="198">
        <v>37046.307245370372</v>
      </c>
      <c r="I611" t="s">
        <v>3546</v>
      </c>
      <c r="M611" t="s">
        <v>2717</v>
      </c>
      <c r="N611" t="s">
        <v>3532</v>
      </c>
      <c r="O611" t="s">
        <v>3851</v>
      </c>
      <c r="Q611" s="199">
        <v>50</v>
      </c>
      <c r="S611" t="s">
        <v>3504</v>
      </c>
      <c r="T611" t="s">
        <v>3759</v>
      </c>
      <c r="U611" s="201">
        <v>26.2</v>
      </c>
      <c r="V611" t="s">
        <v>2741</v>
      </c>
      <c r="W611" t="s">
        <v>3548</v>
      </c>
      <c r="X611" t="s">
        <v>3549</v>
      </c>
      <c r="Y611" t="s">
        <v>1097</v>
      </c>
      <c r="Z611" t="s">
        <v>2947</v>
      </c>
      <c r="AA611">
        <v>630701.1</v>
      </c>
      <c r="AB611" s="198">
        <v>37047.875</v>
      </c>
      <c r="AC611" s="198">
        <v>37047.875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1330550</v>
      </c>
      <c r="H612" s="198">
        <v>37046.307789351849</v>
      </c>
      <c r="I612" t="s">
        <v>2363</v>
      </c>
      <c r="M612" t="s">
        <v>2717</v>
      </c>
      <c r="N612" t="s">
        <v>3532</v>
      </c>
      <c r="O612" t="s">
        <v>1582</v>
      </c>
      <c r="Q612" s="199">
        <v>50</v>
      </c>
      <c r="S612" t="s">
        <v>3504</v>
      </c>
      <c r="T612" t="s">
        <v>3759</v>
      </c>
      <c r="U612" s="201">
        <v>37.5</v>
      </c>
      <c r="V612" t="s">
        <v>1596</v>
      </c>
      <c r="W612" t="s">
        <v>3450</v>
      </c>
      <c r="X612" t="s">
        <v>3539</v>
      </c>
      <c r="Y612" t="s">
        <v>1097</v>
      </c>
      <c r="Z612" t="s">
        <v>2947</v>
      </c>
      <c r="AA612">
        <v>630704.1</v>
      </c>
      <c r="AB612" s="198">
        <v>37047.875</v>
      </c>
      <c r="AC612" s="198">
        <v>37047.875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1330552</v>
      </c>
      <c r="H613" s="198">
        <v>37046.307997685188</v>
      </c>
      <c r="I613" t="s">
        <v>2731</v>
      </c>
      <c r="J613" t="s">
        <v>2372</v>
      </c>
      <c r="K613" t="s">
        <v>2373</v>
      </c>
      <c r="M613" t="s">
        <v>2717</v>
      </c>
      <c r="N613" t="s">
        <v>3532</v>
      </c>
      <c r="O613" t="s">
        <v>1582</v>
      </c>
      <c r="P613" s="199">
        <v>50</v>
      </c>
      <c r="S613" t="s">
        <v>3504</v>
      </c>
      <c r="T613" t="s">
        <v>3759</v>
      </c>
      <c r="U613" s="201">
        <v>37.5</v>
      </c>
      <c r="V613" t="s">
        <v>3155</v>
      </c>
      <c r="W613" t="s">
        <v>3450</v>
      </c>
      <c r="X613" t="s">
        <v>3539</v>
      </c>
      <c r="Y613" t="s">
        <v>1097</v>
      </c>
      <c r="Z613" t="s">
        <v>2947</v>
      </c>
      <c r="AA613">
        <v>630706.1</v>
      </c>
      <c r="AB613" s="198">
        <v>37047.875</v>
      </c>
      <c r="AC613" s="198">
        <v>37047.875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3</v>
      </c>
      <c r="F614" s="213">
        <f t="shared" si="50"/>
        <v>150</v>
      </c>
      <c r="G614" s="202">
        <v>1330554</v>
      </c>
      <c r="H614" s="198">
        <v>37046.308148148149</v>
      </c>
      <c r="I614" t="s">
        <v>2360</v>
      </c>
      <c r="M614" t="s">
        <v>2717</v>
      </c>
      <c r="N614" t="s">
        <v>3532</v>
      </c>
      <c r="O614" t="s">
        <v>1592</v>
      </c>
      <c r="P614" s="199">
        <v>50</v>
      </c>
      <c r="S614" t="s">
        <v>3504</v>
      </c>
      <c r="T614" t="s">
        <v>3759</v>
      </c>
      <c r="U614" s="201">
        <v>26.75</v>
      </c>
      <c r="V614" t="s">
        <v>1653</v>
      </c>
      <c r="W614" t="s">
        <v>3548</v>
      </c>
      <c r="X614" t="s">
        <v>3549</v>
      </c>
      <c r="Y614" t="s">
        <v>1097</v>
      </c>
      <c r="Z614" t="s">
        <v>2947</v>
      </c>
      <c r="AA614">
        <v>630707.1</v>
      </c>
      <c r="AB614" s="198">
        <v>37048.875</v>
      </c>
      <c r="AC614" s="198">
        <v>37050.875</v>
      </c>
    </row>
    <row r="615" spans="1:29" x14ac:dyDescent="0.2">
      <c r="A615" s="44" t="str">
        <f t="shared" si="46"/>
        <v>US Natural Gas Physical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10000</v>
      </c>
      <c r="G615" s="202">
        <v>1330557</v>
      </c>
      <c r="H615" s="198">
        <v>37046.308877314812</v>
      </c>
      <c r="I615" t="s">
        <v>2660</v>
      </c>
      <c r="M615" t="s">
        <v>3505</v>
      </c>
      <c r="N615" t="s">
        <v>3885</v>
      </c>
      <c r="O615" t="s">
        <v>1674</v>
      </c>
      <c r="P615" s="199">
        <v>10000</v>
      </c>
      <c r="S615" t="s">
        <v>3506</v>
      </c>
      <c r="T615" t="s">
        <v>3759</v>
      </c>
      <c r="U615" s="201">
        <v>4</v>
      </c>
      <c r="V615" t="s">
        <v>2459</v>
      </c>
      <c r="W615" t="s">
        <v>2594</v>
      </c>
      <c r="X615" t="s">
        <v>2595</v>
      </c>
      <c r="Y615" t="s">
        <v>2596</v>
      </c>
      <c r="Z615" t="s">
        <v>2952</v>
      </c>
      <c r="AA615">
        <v>826285</v>
      </c>
      <c r="AB615" s="198">
        <v>37047.875</v>
      </c>
      <c r="AC615" s="198">
        <v>37047.875</v>
      </c>
    </row>
    <row r="616" spans="1:29" x14ac:dyDescent="0.2">
      <c r="A616" s="44" t="str">
        <f t="shared" si="46"/>
        <v>US Crude Financial</v>
      </c>
      <c r="B616" s="44" t="str">
        <f t="shared" si="47"/>
        <v>US</v>
      </c>
      <c r="C616" s="44" t="str">
        <f t="shared" si="48"/>
        <v>Crude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20000</v>
      </c>
      <c r="G616" s="202">
        <v>1330558</v>
      </c>
      <c r="H616" s="198">
        <v>37046.308923611112</v>
      </c>
      <c r="I616" t="s">
        <v>2389</v>
      </c>
      <c r="M616" t="s">
        <v>3619</v>
      </c>
      <c r="N616" t="s">
        <v>1088</v>
      </c>
      <c r="O616" t="s">
        <v>2442</v>
      </c>
      <c r="P616" s="199">
        <v>20000</v>
      </c>
      <c r="S616" t="s">
        <v>3512</v>
      </c>
      <c r="T616" t="s">
        <v>3759</v>
      </c>
      <c r="U616" s="201">
        <v>28.56</v>
      </c>
      <c r="V616" t="s">
        <v>3161</v>
      </c>
      <c r="W616" t="s">
        <v>1090</v>
      </c>
      <c r="X616" t="s">
        <v>2283</v>
      </c>
      <c r="Y616" t="s">
        <v>2729</v>
      </c>
      <c r="Z616" t="s">
        <v>2952</v>
      </c>
      <c r="AA616">
        <v>112663</v>
      </c>
      <c r="AB616" s="198">
        <v>37073</v>
      </c>
      <c r="AC616" s="198">
        <v>37103</v>
      </c>
    </row>
    <row r="617" spans="1:29" x14ac:dyDescent="0.2">
      <c r="A617" s="44" t="str">
        <f t="shared" si="46"/>
        <v>US Crude Financial</v>
      </c>
      <c r="B617" s="44" t="str">
        <f t="shared" si="47"/>
        <v>US</v>
      </c>
      <c r="C617" s="44" t="str">
        <f t="shared" si="48"/>
        <v>Crude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30000</v>
      </c>
      <c r="G617" s="202">
        <v>1330559</v>
      </c>
      <c r="H617" s="198">
        <v>37046.309155092589</v>
      </c>
      <c r="I617" t="s">
        <v>1087</v>
      </c>
      <c r="M617" t="s">
        <v>3619</v>
      </c>
      <c r="N617" t="s">
        <v>1088</v>
      </c>
      <c r="O617" t="s">
        <v>3528</v>
      </c>
      <c r="P617" s="199">
        <v>30000</v>
      </c>
      <c r="S617" t="s">
        <v>3512</v>
      </c>
      <c r="T617" t="s">
        <v>3759</v>
      </c>
      <c r="U617" s="201">
        <v>28.56</v>
      </c>
      <c r="V617" t="s">
        <v>1089</v>
      </c>
      <c r="W617" t="s">
        <v>1090</v>
      </c>
      <c r="X617" t="s">
        <v>1091</v>
      </c>
      <c r="Y617" t="s">
        <v>2729</v>
      </c>
      <c r="Z617" t="s">
        <v>2952</v>
      </c>
      <c r="AA617">
        <v>112664</v>
      </c>
      <c r="AB617" s="198">
        <v>37073</v>
      </c>
      <c r="AC617" s="198">
        <v>37103</v>
      </c>
    </row>
    <row r="618" spans="1:29" x14ac:dyDescent="0.2">
      <c r="A618" s="44" t="str">
        <f t="shared" si="46"/>
        <v>US Natural Gas Financial</v>
      </c>
      <c r="B618" s="44" t="str">
        <f t="shared" si="47"/>
        <v>US</v>
      </c>
      <c r="C618" s="44" t="str">
        <f t="shared" si="48"/>
        <v>Natural Gas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31</v>
      </c>
      <c r="F618" s="213">
        <f t="shared" si="50"/>
        <v>232500</v>
      </c>
      <c r="G618" s="202">
        <v>1330560</v>
      </c>
      <c r="H618" s="198">
        <v>37046.309236111112</v>
      </c>
      <c r="I618" t="s">
        <v>2600</v>
      </c>
      <c r="M618" t="s">
        <v>3505</v>
      </c>
      <c r="N618" t="s">
        <v>2383</v>
      </c>
      <c r="O618" t="s">
        <v>2604</v>
      </c>
      <c r="Q618" s="199">
        <v>7500</v>
      </c>
      <c r="S618" t="s">
        <v>3506</v>
      </c>
      <c r="T618" t="s">
        <v>3759</v>
      </c>
      <c r="U618" s="201">
        <v>4.0449999999999999</v>
      </c>
      <c r="V618" t="s">
        <v>2328</v>
      </c>
      <c r="W618" t="s">
        <v>2810</v>
      </c>
      <c r="X618" t="s">
        <v>2384</v>
      </c>
      <c r="Y618" t="s">
        <v>3777</v>
      </c>
      <c r="Z618" t="s">
        <v>2952</v>
      </c>
      <c r="AA618" t="s">
        <v>1675</v>
      </c>
      <c r="AB618" s="198">
        <v>37073.875</v>
      </c>
      <c r="AC618" s="198">
        <v>37103.875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5</v>
      </c>
      <c r="F619" s="213">
        <f t="shared" si="50"/>
        <v>250</v>
      </c>
      <c r="G619" s="202">
        <v>1330562</v>
      </c>
      <c r="H619" s="198">
        <v>37046.309317129628</v>
      </c>
      <c r="I619" t="s">
        <v>2367</v>
      </c>
      <c r="M619" t="s">
        <v>2717</v>
      </c>
      <c r="N619" t="s">
        <v>3532</v>
      </c>
      <c r="O619" t="s">
        <v>3891</v>
      </c>
      <c r="Q619" s="199">
        <v>50</v>
      </c>
      <c r="S619" t="s">
        <v>3504</v>
      </c>
      <c r="T619" t="s">
        <v>3759</v>
      </c>
      <c r="U619" s="201">
        <v>36.5</v>
      </c>
      <c r="V619" t="s">
        <v>3146</v>
      </c>
      <c r="W619" t="s">
        <v>3536</v>
      </c>
      <c r="X619" t="s">
        <v>3537</v>
      </c>
      <c r="Y619" t="s">
        <v>1097</v>
      </c>
      <c r="Z619" t="s">
        <v>2947</v>
      </c>
      <c r="AA619">
        <v>630708.1</v>
      </c>
      <c r="AB619" s="198">
        <v>37053.875</v>
      </c>
      <c r="AC619" s="198">
        <v>37057.875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</v>
      </c>
      <c r="G620" s="202">
        <v>1330563</v>
      </c>
      <c r="H620" s="198">
        <v>37046.309351851851</v>
      </c>
      <c r="I620" t="s">
        <v>3554</v>
      </c>
      <c r="M620" t="s">
        <v>2717</v>
      </c>
      <c r="N620" t="s">
        <v>3532</v>
      </c>
      <c r="O620" t="s">
        <v>3851</v>
      </c>
      <c r="Q620" s="199">
        <v>50</v>
      </c>
      <c r="S620" t="s">
        <v>3504</v>
      </c>
      <c r="T620" t="s">
        <v>3759</v>
      </c>
      <c r="U620" s="201">
        <v>26.3</v>
      </c>
      <c r="V620" t="s">
        <v>3031</v>
      </c>
      <c r="W620" t="s">
        <v>3548</v>
      </c>
      <c r="X620" t="s">
        <v>3549</v>
      </c>
      <c r="Y620" t="s">
        <v>1097</v>
      </c>
      <c r="Z620" t="s">
        <v>2947</v>
      </c>
      <c r="AA620">
        <v>630709.1</v>
      </c>
      <c r="AB620" s="198">
        <v>37047.875</v>
      </c>
      <c r="AC620" s="198">
        <v>37047.875</v>
      </c>
    </row>
    <row r="621" spans="1:29" x14ac:dyDescent="0.2">
      <c r="A621" s="44" t="str">
        <f t="shared" si="46"/>
        <v>US Natural Gas Financial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31</v>
      </c>
      <c r="F621" s="213">
        <f t="shared" si="50"/>
        <v>465000</v>
      </c>
      <c r="G621" s="202">
        <v>1330564</v>
      </c>
      <c r="H621" s="198">
        <v>37046.30940972222</v>
      </c>
      <c r="I621" t="s">
        <v>2600</v>
      </c>
      <c r="M621" t="s">
        <v>3505</v>
      </c>
      <c r="N621" t="s">
        <v>2383</v>
      </c>
      <c r="O621" t="s">
        <v>2604</v>
      </c>
      <c r="Q621" s="199">
        <v>15000</v>
      </c>
      <c r="S621" t="s">
        <v>3506</v>
      </c>
      <c r="T621" t="s">
        <v>3759</v>
      </c>
      <c r="U621" s="201">
        <v>4.0449999999999999</v>
      </c>
      <c r="V621" t="s">
        <v>2328</v>
      </c>
      <c r="W621" t="s">
        <v>2810</v>
      </c>
      <c r="X621" t="s">
        <v>2384</v>
      </c>
      <c r="Y621" t="s">
        <v>3777</v>
      </c>
      <c r="Z621" t="s">
        <v>2952</v>
      </c>
      <c r="AA621" t="s">
        <v>1676</v>
      </c>
      <c r="AB621" s="198">
        <v>37073.875</v>
      </c>
      <c r="AC621" s="198">
        <v>37103.875</v>
      </c>
    </row>
    <row r="622" spans="1:29" x14ac:dyDescent="0.2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10</v>
      </c>
      <c r="G622" s="202">
        <v>1330565</v>
      </c>
      <c r="H622" s="198">
        <v>37046.309502314813</v>
      </c>
      <c r="I622" t="s">
        <v>3813</v>
      </c>
      <c r="M622" t="s">
        <v>3511</v>
      </c>
      <c r="N622" t="s">
        <v>3773</v>
      </c>
      <c r="O622" t="s">
        <v>3774</v>
      </c>
      <c r="Q622" s="199">
        <v>10</v>
      </c>
      <c r="S622" t="s">
        <v>3775</v>
      </c>
      <c r="T622" t="s">
        <v>3759</v>
      </c>
      <c r="U622" s="201">
        <v>1247</v>
      </c>
      <c r="V622" t="s">
        <v>3668</v>
      </c>
      <c r="W622" t="s">
        <v>3776</v>
      </c>
      <c r="X622" t="s">
        <v>3761</v>
      </c>
      <c r="Y622" t="s">
        <v>3762</v>
      </c>
      <c r="Z622" t="s">
        <v>3763</v>
      </c>
      <c r="AA622">
        <v>2166230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30</v>
      </c>
      <c r="F623" s="213">
        <f t="shared" si="50"/>
        <v>1500</v>
      </c>
      <c r="G623" s="202">
        <v>1330566</v>
      </c>
      <c r="H623" s="198">
        <v>37046.309687499997</v>
      </c>
      <c r="I623" t="s">
        <v>3547</v>
      </c>
      <c r="M623" t="s">
        <v>2717</v>
      </c>
      <c r="N623" t="s">
        <v>2375</v>
      </c>
      <c r="O623" t="s">
        <v>1640</v>
      </c>
      <c r="Q623" s="199">
        <v>50</v>
      </c>
      <c r="S623" t="s">
        <v>3504</v>
      </c>
      <c r="T623" t="s">
        <v>3759</v>
      </c>
      <c r="U623" s="201">
        <v>45.5</v>
      </c>
      <c r="V623" t="s">
        <v>3676</v>
      </c>
      <c r="W623" t="s">
        <v>2631</v>
      </c>
      <c r="X623" t="s">
        <v>2632</v>
      </c>
      <c r="Y623" t="s">
        <v>1097</v>
      </c>
      <c r="Z623" t="s">
        <v>2947</v>
      </c>
      <c r="AA623">
        <v>630710.1</v>
      </c>
      <c r="AB623" s="198">
        <v>37135.875</v>
      </c>
      <c r="AC623" s="198">
        <v>37164.875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25</v>
      </c>
      <c r="F624" s="213">
        <f t="shared" si="50"/>
        <v>1250</v>
      </c>
      <c r="G624" s="202">
        <v>1330568</v>
      </c>
      <c r="H624" s="198">
        <v>37046.310150462959</v>
      </c>
      <c r="I624" t="s">
        <v>3732</v>
      </c>
      <c r="M624" t="s">
        <v>2717</v>
      </c>
      <c r="N624" t="s">
        <v>2375</v>
      </c>
      <c r="O624" t="s">
        <v>1677</v>
      </c>
      <c r="Q624" s="199">
        <v>50</v>
      </c>
      <c r="S624" t="s">
        <v>3504</v>
      </c>
      <c r="T624" t="s">
        <v>3759</v>
      </c>
      <c r="U624" s="201">
        <v>43.25</v>
      </c>
      <c r="V624" t="s">
        <v>1655</v>
      </c>
      <c r="W624" t="s">
        <v>2376</v>
      </c>
      <c r="X624" t="s">
        <v>2588</v>
      </c>
      <c r="Y624" t="s">
        <v>1097</v>
      </c>
      <c r="Z624" t="s">
        <v>2947</v>
      </c>
      <c r="AA624">
        <v>630711.1</v>
      </c>
      <c r="AB624" s="198">
        <v>37048.875</v>
      </c>
      <c r="AC624" s="198">
        <v>37072.875</v>
      </c>
    </row>
    <row r="625" spans="1:29" x14ac:dyDescent="0.2">
      <c r="A625" s="44" t="str">
        <f t="shared" si="46"/>
        <v>US Crude Financial</v>
      </c>
      <c r="B625" s="44" t="str">
        <f t="shared" si="47"/>
        <v>US</v>
      </c>
      <c r="C625" s="44" t="str">
        <f t="shared" si="48"/>
        <v>Crude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50000</v>
      </c>
      <c r="G625" s="202">
        <v>1330569</v>
      </c>
      <c r="H625" s="198">
        <v>37046.310219907406</v>
      </c>
      <c r="I625" t="s">
        <v>1087</v>
      </c>
      <c r="M625" t="s">
        <v>3619</v>
      </c>
      <c r="N625" t="s">
        <v>1088</v>
      </c>
      <c r="O625" t="s">
        <v>3528</v>
      </c>
      <c r="P625" s="199">
        <v>50000</v>
      </c>
      <c r="S625" t="s">
        <v>3512</v>
      </c>
      <c r="T625" t="s">
        <v>3759</v>
      </c>
      <c r="U625" s="201">
        <v>28.54</v>
      </c>
      <c r="V625" t="s">
        <v>1089</v>
      </c>
      <c r="W625" t="s">
        <v>1090</v>
      </c>
      <c r="X625" t="s">
        <v>1091</v>
      </c>
      <c r="Y625" t="s">
        <v>2729</v>
      </c>
      <c r="Z625" t="s">
        <v>2952</v>
      </c>
      <c r="AA625">
        <v>112665</v>
      </c>
      <c r="AB625" s="198">
        <v>37073</v>
      </c>
      <c r="AC625" s="198">
        <v>37103</v>
      </c>
    </row>
    <row r="626" spans="1:29" x14ac:dyDescent="0.2">
      <c r="A626" s="44" t="str">
        <f t="shared" si="46"/>
        <v>US Natural Gas Physical</v>
      </c>
      <c r="B626" s="44" t="str">
        <f t="shared" si="47"/>
        <v>US</v>
      </c>
      <c r="C626" s="44" t="str">
        <f t="shared" si="48"/>
        <v>Natural Gas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10000</v>
      </c>
      <c r="G626" s="202">
        <v>1330570</v>
      </c>
      <c r="H626" s="198">
        <v>37046.310254629629</v>
      </c>
      <c r="I626" t="s">
        <v>2613</v>
      </c>
      <c r="M626" t="s">
        <v>3505</v>
      </c>
      <c r="N626" t="s">
        <v>3885</v>
      </c>
      <c r="O626" t="s">
        <v>1674</v>
      </c>
      <c r="P626" s="199">
        <v>10000</v>
      </c>
      <c r="S626" t="s">
        <v>3506</v>
      </c>
      <c r="T626" t="s">
        <v>3759</v>
      </c>
      <c r="U626" s="201">
        <v>3.9988000000000001</v>
      </c>
      <c r="V626" t="s">
        <v>2617</v>
      </c>
      <c r="W626" t="s">
        <v>2594</v>
      </c>
      <c r="X626" t="s">
        <v>2595</v>
      </c>
      <c r="Y626" t="s">
        <v>2596</v>
      </c>
      <c r="Z626" t="s">
        <v>2952</v>
      </c>
      <c r="AA626">
        <v>826286</v>
      </c>
      <c r="AB626" s="198">
        <v>37047.875</v>
      </c>
      <c r="AC626" s="198">
        <v>37047.875</v>
      </c>
    </row>
    <row r="627" spans="1:29" x14ac:dyDescent="0.2">
      <c r="A627" s="44" t="str">
        <f t="shared" si="46"/>
        <v>US Natural Gas Physical</v>
      </c>
      <c r="B627" s="44" t="str">
        <f t="shared" si="47"/>
        <v>US</v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10000</v>
      </c>
      <c r="G627" s="202">
        <v>1330571</v>
      </c>
      <c r="H627" s="198">
        <v>37046.310335648152</v>
      </c>
      <c r="I627" t="s">
        <v>2613</v>
      </c>
      <c r="M627" t="s">
        <v>3505</v>
      </c>
      <c r="N627" t="s">
        <v>3885</v>
      </c>
      <c r="O627" t="s">
        <v>1674</v>
      </c>
      <c r="P627" s="199">
        <v>10000</v>
      </c>
      <c r="S627" t="s">
        <v>3506</v>
      </c>
      <c r="T627" t="s">
        <v>3759</v>
      </c>
      <c r="U627" s="201">
        <v>3.9975000000000001</v>
      </c>
      <c r="V627" t="s">
        <v>2617</v>
      </c>
      <c r="W627" t="s">
        <v>2594</v>
      </c>
      <c r="X627" t="s">
        <v>2595</v>
      </c>
      <c r="Y627" t="s">
        <v>2596</v>
      </c>
      <c r="Z627" t="s">
        <v>2952</v>
      </c>
      <c r="AA627">
        <v>826287</v>
      </c>
      <c r="AB627" s="198">
        <v>37047.875</v>
      </c>
      <c r="AC627" s="198">
        <v>37047.875</v>
      </c>
    </row>
    <row r="628" spans="1:29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4</v>
      </c>
      <c r="G628" s="202">
        <v>1330573</v>
      </c>
      <c r="H628" s="198">
        <v>37046.310486111113</v>
      </c>
      <c r="I628" t="s">
        <v>2218</v>
      </c>
      <c r="M628" t="s">
        <v>3511</v>
      </c>
      <c r="N628" t="s">
        <v>3768</v>
      </c>
      <c r="O628" t="s">
        <v>3769</v>
      </c>
      <c r="Q628" s="199">
        <v>4</v>
      </c>
      <c r="S628" t="s">
        <v>3758</v>
      </c>
      <c r="T628" t="s">
        <v>3759</v>
      </c>
      <c r="U628" s="201">
        <v>1509</v>
      </c>
      <c r="V628" t="s">
        <v>2589</v>
      </c>
      <c r="W628" t="s">
        <v>3765</v>
      </c>
      <c r="X628" t="s">
        <v>3761</v>
      </c>
      <c r="Y628" t="s">
        <v>3762</v>
      </c>
      <c r="Z628" t="s">
        <v>3763</v>
      </c>
      <c r="AA628">
        <v>2166232</v>
      </c>
    </row>
    <row r="629" spans="1:29" x14ac:dyDescent="0.2">
      <c r="A629" s="44" t="str">
        <f t="shared" si="46"/>
        <v>US Power Financial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5</v>
      </c>
      <c r="F629" s="213">
        <f t="shared" si="50"/>
        <v>250</v>
      </c>
      <c r="G629" s="202">
        <v>1330574</v>
      </c>
      <c r="H629" s="198">
        <v>37046.310543981483</v>
      </c>
      <c r="I629" t="s">
        <v>2613</v>
      </c>
      <c r="M629" t="s">
        <v>2717</v>
      </c>
      <c r="N629" t="s">
        <v>1094</v>
      </c>
      <c r="O629" t="s">
        <v>3930</v>
      </c>
      <c r="Q629" s="199">
        <v>50</v>
      </c>
      <c r="S629" t="s">
        <v>3504</v>
      </c>
      <c r="T629" t="s">
        <v>3759</v>
      </c>
      <c r="U629" s="201">
        <v>46</v>
      </c>
      <c r="V629" t="s">
        <v>3366</v>
      </c>
      <c r="W629" t="s">
        <v>2359</v>
      </c>
      <c r="X629" t="s">
        <v>3539</v>
      </c>
      <c r="Y629" t="s">
        <v>1097</v>
      </c>
      <c r="Z629" t="s">
        <v>2952</v>
      </c>
      <c r="AA629">
        <v>630712.1</v>
      </c>
      <c r="AB629" s="198">
        <v>37053.875</v>
      </c>
      <c r="AC629" s="198">
        <v>37057.875</v>
      </c>
    </row>
    <row r="630" spans="1:29" x14ac:dyDescent="0.2">
      <c r="A630" s="44" t="str">
        <f t="shared" si="46"/>
        <v>US Natural Gas Physical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5000</v>
      </c>
      <c r="G630" s="202">
        <v>1330575</v>
      </c>
      <c r="H630" s="198">
        <v>37046.310613425929</v>
      </c>
      <c r="I630" t="s">
        <v>2619</v>
      </c>
      <c r="M630" t="s">
        <v>3505</v>
      </c>
      <c r="N630" t="s">
        <v>3885</v>
      </c>
      <c r="O630" t="s">
        <v>1678</v>
      </c>
      <c r="P630" s="199">
        <v>5000</v>
      </c>
      <c r="S630" t="s">
        <v>3506</v>
      </c>
      <c r="T630" t="s">
        <v>3759</v>
      </c>
      <c r="U630" s="201">
        <v>3.7850000000000001</v>
      </c>
      <c r="V630" t="s">
        <v>2284</v>
      </c>
      <c r="W630" t="s">
        <v>2457</v>
      </c>
      <c r="X630" t="s">
        <v>2615</v>
      </c>
      <c r="Y630" t="s">
        <v>2596</v>
      </c>
      <c r="Z630" t="s">
        <v>2952</v>
      </c>
      <c r="AA630">
        <v>826288</v>
      </c>
      <c r="AB630" s="198">
        <v>37047.875</v>
      </c>
      <c r="AC630" s="198">
        <v>37047.875</v>
      </c>
    </row>
    <row r="631" spans="1:29" x14ac:dyDescent="0.2">
      <c r="A631" s="44" t="str">
        <f t="shared" si="46"/>
        <v>US Natural Gas Physical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5000</v>
      </c>
      <c r="G631" s="202">
        <v>1330576</v>
      </c>
      <c r="H631" s="198">
        <v>37046.310624999998</v>
      </c>
      <c r="I631" t="s">
        <v>2619</v>
      </c>
      <c r="M631" t="s">
        <v>3505</v>
      </c>
      <c r="N631" t="s">
        <v>3885</v>
      </c>
      <c r="O631" t="s">
        <v>1679</v>
      </c>
      <c r="P631" s="199">
        <v>5000</v>
      </c>
      <c r="S631" t="s">
        <v>3506</v>
      </c>
      <c r="T631" t="s">
        <v>3759</v>
      </c>
      <c r="U631" s="201">
        <v>3.7850000000000001</v>
      </c>
      <c r="V631" t="s">
        <v>2252</v>
      </c>
      <c r="W631" t="s">
        <v>2457</v>
      </c>
      <c r="X631" t="s">
        <v>2615</v>
      </c>
      <c r="Y631" t="s">
        <v>2596</v>
      </c>
      <c r="Z631" t="s">
        <v>2952</v>
      </c>
      <c r="AA631">
        <v>826289</v>
      </c>
      <c r="AB631" s="198">
        <v>37047.875</v>
      </c>
      <c r="AC631" s="198">
        <v>37047.875</v>
      </c>
    </row>
    <row r="632" spans="1:29" x14ac:dyDescent="0.2">
      <c r="A632" s="44" t="str">
        <f t="shared" si="46"/>
        <v>US Natural Gas Physical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5000</v>
      </c>
      <c r="G632" s="202">
        <v>1330577</v>
      </c>
      <c r="H632" s="198">
        <v>37046.310624999998</v>
      </c>
      <c r="I632" t="s">
        <v>3094</v>
      </c>
      <c r="M632" t="s">
        <v>3505</v>
      </c>
      <c r="N632" t="s">
        <v>3885</v>
      </c>
      <c r="O632" t="s">
        <v>1680</v>
      </c>
      <c r="Q632" s="199">
        <v>5000</v>
      </c>
      <c r="S632" t="s">
        <v>3506</v>
      </c>
      <c r="T632" t="s">
        <v>3759</v>
      </c>
      <c r="U632" s="201">
        <v>3.79</v>
      </c>
      <c r="V632" t="s">
        <v>3095</v>
      </c>
      <c r="W632" t="s">
        <v>2457</v>
      </c>
      <c r="X632" t="s">
        <v>2615</v>
      </c>
      <c r="Y632" t="s">
        <v>2596</v>
      </c>
      <c r="Z632" t="s">
        <v>2952</v>
      </c>
      <c r="AA632">
        <v>826290</v>
      </c>
      <c r="AB632" s="198">
        <v>37047.875</v>
      </c>
      <c r="AC632" s="198">
        <v>37047.875</v>
      </c>
    </row>
    <row r="633" spans="1:29" x14ac:dyDescent="0.2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5000</v>
      </c>
      <c r="G633" s="202">
        <v>1330578</v>
      </c>
      <c r="H633" s="198">
        <v>37046.310636574075</v>
      </c>
      <c r="I633" t="s">
        <v>2619</v>
      </c>
      <c r="M633" t="s">
        <v>3505</v>
      </c>
      <c r="N633" t="s">
        <v>3885</v>
      </c>
      <c r="O633" t="s">
        <v>1681</v>
      </c>
      <c r="P633" s="199">
        <v>5000</v>
      </c>
      <c r="S633" t="s">
        <v>3506</v>
      </c>
      <c r="T633" t="s">
        <v>3759</v>
      </c>
      <c r="U633" s="201">
        <v>3.78</v>
      </c>
      <c r="V633" t="s">
        <v>2284</v>
      </c>
      <c r="W633" t="s">
        <v>2457</v>
      </c>
      <c r="X633" t="s">
        <v>2615</v>
      </c>
      <c r="Y633" t="s">
        <v>2596</v>
      </c>
      <c r="Z633" t="s">
        <v>2952</v>
      </c>
      <c r="AA633">
        <v>826291</v>
      </c>
      <c r="AB633" s="198">
        <v>37047.875</v>
      </c>
      <c r="AC633" s="198">
        <v>37047.875</v>
      </c>
    </row>
    <row r="634" spans="1:29" x14ac:dyDescent="0.2">
      <c r="A634" s="44" t="str">
        <f t="shared" si="46"/>
        <v>US Natural Gas Physical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5000</v>
      </c>
      <c r="G634" s="202">
        <v>1330579</v>
      </c>
      <c r="H634" s="198">
        <v>37046.310706018521</v>
      </c>
      <c r="I634" t="s">
        <v>2619</v>
      </c>
      <c r="M634" t="s">
        <v>3505</v>
      </c>
      <c r="N634" t="s">
        <v>3885</v>
      </c>
      <c r="O634" t="s">
        <v>1678</v>
      </c>
      <c r="P634" s="199">
        <v>5000</v>
      </c>
      <c r="S634" t="s">
        <v>3506</v>
      </c>
      <c r="T634" t="s">
        <v>3759</v>
      </c>
      <c r="U634" s="201">
        <v>3.7825000000000002</v>
      </c>
      <c r="V634" t="s">
        <v>2284</v>
      </c>
      <c r="W634" t="s">
        <v>2457</v>
      </c>
      <c r="X634" t="s">
        <v>2615</v>
      </c>
      <c r="Y634" t="s">
        <v>2596</v>
      </c>
      <c r="Z634" t="s">
        <v>2952</v>
      </c>
      <c r="AA634">
        <v>826292</v>
      </c>
      <c r="AB634" s="198">
        <v>37047.875</v>
      </c>
      <c r="AC634" s="198">
        <v>37047.875</v>
      </c>
    </row>
    <row r="635" spans="1:29" x14ac:dyDescent="0.2">
      <c r="A635" s="44" t="str">
        <f t="shared" si="46"/>
        <v>US Natural Gas Physical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5000</v>
      </c>
      <c r="G635" s="202">
        <v>1330580</v>
      </c>
      <c r="H635" s="198">
        <v>37046.310740740744</v>
      </c>
      <c r="I635" t="s">
        <v>2619</v>
      </c>
      <c r="M635" t="s">
        <v>3505</v>
      </c>
      <c r="N635" t="s">
        <v>3885</v>
      </c>
      <c r="O635" t="s">
        <v>1678</v>
      </c>
      <c r="P635" s="199">
        <v>5000</v>
      </c>
      <c r="S635" t="s">
        <v>3506</v>
      </c>
      <c r="T635" t="s">
        <v>3759</v>
      </c>
      <c r="U635" s="201">
        <v>3.78</v>
      </c>
      <c r="V635" t="s">
        <v>2284</v>
      </c>
      <c r="W635" t="s">
        <v>2457</v>
      </c>
      <c r="X635" t="s">
        <v>2615</v>
      </c>
      <c r="Y635" t="s">
        <v>2596</v>
      </c>
      <c r="Z635" t="s">
        <v>2952</v>
      </c>
      <c r="AA635">
        <v>826293</v>
      </c>
      <c r="AB635" s="198">
        <v>37047.875</v>
      </c>
      <c r="AC635" s="198">
        <v>37047.875</v>
      </c>
    </row>
    <row r="636" spans="1:29" x14ac:dyDescent="0.2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16</v>
      </c>
      <c r="G636" s="202">
        <v>1330581</v>
      </c>
      <c r="H636" s="198">
        <v>37046.310752314814</v>
      </c>
      <c r="I636" t="s">
        <v>2218</v>
      </c>
      <c r="M636" t="s">
        <v>3511</v>
      </c>
      <c r="N636" t="s">
        <v>3768</v>
      </c>
      <c r="O636" t="s">
        <v>3769</v>
      </c>
      <c r="Q636" s="199">
        <v>16</v>
      </c>
      <c r="S636" t="s">
        <v>3758</v>
      </c>
      <c r="T636" t="s">
        <v>3759</v>
      </c>
      <c r="U636" s="201">
        <v>1509</v>
      </c>
      <c r="V636" t="s">
        <v>2589</v>
      </c>
      <c r="W636" t="s">
        <v>3765</v>
      </c>
      <c r="X636" t="s">
        <v>3761</v>
      </c>
      <c r="Y636" t="s">
        <v>3762</v>
      </c>
      <c r="Z636" t="s">
        <v>3763</v>
      </c>
      <c r="AA636">
        <v>2166234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1330582</v>
      </c>
      <c r="H637" s="198">
        <v>37046.310752314814</v>
      </c>
      <c r="I637" t="s">
        <v>3554</v>
      </c>
      <c r="M637" t="s">
        <v>2717</v>
      </c>
      <c r="N637" t="s">
        <v>3532</v>
      </c>
      <c r="O637" t="s">
        <v>3851</v>
      </c>
      <c r="Q637" s="199">
        <v>50</v>
      </c>
      <c r="S637" t="s">
        <v>3504</v>
      </c>
      <c r="T637" t="s">
        <v>3759</v>
      </c>
      <c r="U637" s="201">
        <v>26.4</v>
      </c>
      <c r="V637" t="s">
        <v>3031</v>
      </c>
      <c r="W637" t="s">
        <v>3548</v>
      </c>
      <c r="X637" t="s">
        <v>3549</v>
      </c>
      <c r="Y637" t="s">
        <v>1097</v>
      </c>
      <c r="Z637" t="s">
        <v>2947</v>
      </c>
      <c r="AA637">
        <v>630713.1</v>
      </c>
      <c r="AB637" s="198">
        <v>37047.875</v>
      </c>
      <c r="AC637" s="198">
        <v>37047.875</v>
      </c>
    </row>
    <row r="638" spans="1:29" x14ac:dyDescent="0.2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5000</v>
      </c>
      <c r="G638" s="202">
        <v>1330583</v>
      </c>
      <c r="H638" s="198">
        <v>37046.310798611114</v>
      </c>
      <c r="I638" t="s">
        <v>2619</v>
      </c>
      <c r="M638" t="s">
        <v>3505</v>
      </c>
      <c r="N638" t="s">
        <v>3885</v>
      </c>
      <c r="O638" t="s">
        <v>1678</v>
      </c>
      <c r="P638" s="199">
        <v>5000</v>
      </c>
      <c r="S638" t="s">
        <v>3506</v>
      </c>
      <c r="T638" t="s">
        <v>3759</v>
      </c>
      <c r="U638" s="201">
        <v>3.7774999999999999</v>
      </c>
      <c r="V638" t="s">
        <v>2284</v>
      </c>
      <c r="W638" t="s">
        <v>2457</v>
      </c>
      <c r="X638" t="s">
        <v>2615</v>
      </c>
      <c r="Y638" t="s">
        <v>2596</v>
      </c>
      <c r="Z638" t="s">
        <v>2952</v>
      </c>
      <c r="AA638">
        <v>826294</v>
      </c>
      <c r="AB638" s="198">
        <v>37047.875</v>
      </c>
      <c r="AC638" s="198">
        <v>37047.875</v>
      </c>
    </row>
    <row r="639" spans="1:29" x14ac:dyDescent="0.2">
      <c r="A639" s="44" t="str">
        <f t="shared" si="46"/>
        <v>US Natural Gas Physical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5000</v>
      </c>
      <c r="G639" s="202">
        <v>1330584</v>
      </c>
      <c r="H639" s="198">
        <v>37046.310810185183</v>
      </c>
      <c r="I639" t="s">
        <v>2619</v>
      </c>
      <c r="M639" t="s">
        <v>3505</v>
      </c>
      <c r="N639" t="s">
        <v>3885</v>
      </c>
      <c r="O639" t="s">
        <v>1682</v>
      </c>
      <c r="Q639" s="199">
        <v>5000</v>
      </c>
      <c r="S639" t="s">
        <v>3506</v>
      </c>
      <c r="T639" t="s">
        <v>3759</v>
      </c>
      <c r="U639" s="201">
        <v>3.79</v>
      </c>
      <c r="V639" t="s">
        <v>2252</v>
      </c>
      <c r="W639" t="s">
        <v>2457</v>
      </c>
      <c r="X639" t="s">
        <v>2615</v>
      </c>
      <c r="Y639" t="s">
        <v>2596</v>
      </c>
      <c r="Z639" t="s">
        <v>2952</v>
      </c>
      <c r="AA639">
        <v>826295</v>
      </c>
      <c r="AB639" s="198">
        <v>37047.875</v>
      </c>
      <c r="AC639" s="198">
        <v>37047.875</v>
      </c>
    </row>
    <row r="640" spans="1:29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5000</v>
      </c>
      <c r="G640" s="202">
        <v>1330585</v>
      </c>
      <c r="H640" s="198">
        <v>37046.310844907406</v>
      </c>
      <c r="I640" t="s">
        <v>2619</v>
      </c>
      <c r="M640" t="s">
        <v>3505</v>
      </c>
      <c r="N640" t="s">
        <v>3885</v>
      </c>
      <c r="O640" t="s">
        <v>1680</v>
      </c>
      <c r="P640" s="199">
        <v>5000</v>
      </c>
      <c r="S640" t="s">
        <v>3506</v>
      </c>
      <c r="T640" t="s">
        <v>3759</v>
      </c>
      <c r="U640" s="201">
        <v>3.7875000000000001</v>
      </c>
      <c r="V640" t="s">
        <v>2284</v>
      </c>
      <c r="W640" t="s">
        <v>2457</v>
      </c>
      <c r="X640" t="s">
        <v>2615</v>
      </c>
      <c r="Y640" t="s">
        <v>2596</v>
      </c>
      <c r="Z640" t="s">
        <v>2952</v>
      </c>
      <c r="AA640">
        <v>826296</v>
      </c>
      <c r="AB640" s="198">
        <v>37047.875</v>
      </c>
      <c r="AC640" s="198">
        <v>37047.875</v>
      </c>
    </row>
    <row r="641" spans="1:29" x14ac:dyDescent="0.2">
      <c r="A641" s="44" t="str">
        <f t="shared" si="46"/>
        <v>US Natural Gas Physical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5000</v>
      </c>
      <c r="G641" s="202">
        <v>1330586</v>
      </c>
      <c r="H641" s="198">
        <v>37046.310914351852</v>
      </c>
      <c r="I641" t="s">
        <v>2619</v>
      </c>
      <c r="M641" t="s">
        <v>3505</v>
      </c>
      <c r="N641" t="s">
        <v>3885</v>
      </c>
      <c r="O641" t="s">
        <v>1682</v>
      </c>
      <c r="P641" s="199">
        <v>5000</v>
      </c>
      <c r="S641" t="s">
        <v>3506</v>
      </c>
      <c r="T641" t="s">
        <v>3759</v>
      </c>
      <c r="U641" s="201">
        <v>3.7875000000000001</v>
      </c>
      <c r="V641" t="s">
        <v>2284</v>
      </c>
      <c r="W641" t="s">
        <v>2457</v>
      </c>
      <c r="X641" t="s">
        <v>2615</v>
      </c>
      <c r="Y641" t="s">
        <v>2596</v>
      </c>
      <c r="Z641" t="s">
        <v>2952</v>
      </c>
      <c r="AA641">
        <v>826298</v>
      </c>
      <c r="AB641" s="198">
        <v>37047.875</v>
      </c>
      <c r="AC641" s="198">
        <v>37047.875</v>
      </c>
    </row>
    <row r="642" spans="1:29" x14ac:dyDescent="0.2">
      <c r="A642" s="44" t="str">
        <f t="shared" si="46"/>
        <v>US Natural Gas Physical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10000</v>
      </c>
      <c r="G642" s="202">
        <v>1330589</v>
      </c>
      <c r="H642" s="198">
        <v>37046.311157407406</v>
      </c>
      <c r="I642" t="s">
        <v>2355</v>
      </c>
      <c r="M642" t="s">
        <v>3505</v>
      </c>
      <c r="N642" t="s">
        <v>3885</v>
      </c>
      <c r="O642" t="s">
        <v>1674</v>
      </c>
      <c r="P642" s="199">
        <v>10000</v>
      </c>
      <c r="S642" t="s">
        <v>3506</v>
      </c>
      <c r="T642" t="s">
        <v>3759</v>
      </c>
      <c r="U642" s="201">
        <v>3.9963000000000002</v>
      </c>
      <c r="V642" t="s">
        <v>2620</v>
      </c>
      <c r="W642" t="s">
        <v>2594</v>
      </c>
      <c r="X642" t="s">
        <v>2595</v>
      </c>
      <c r="Y642" t="s">
        <v>2596</v>
      </c>
      <c r="Z642" t="s">
        <v>2952</v>
      </c>
      <c r="AA642">
        <v>826299</v>
      </c>
      <c r="AB642" s="198">
        <v>37047.875</v>
      </c>
      <c r="AC642" s="198">
        <v>37047.875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1330590</v>
      </c>
      <c r="H643" s="198">
        <v>37046.311215277776</v>
      </c>
      <c r="I643" t="s">
        <v>3554</v>
      </c>
      <c r="M643" t="s">
        <v>2717</v>
      </c>
      <c r="N643" t="s">
        <v>3532</v>
      </c>
      <c r="O643" t="s">
        <v>3851</v>
      </c>
      <c r="Q643" s="199">
        <v>50</v>
      </c>
      <c r="S643" t="s">
        <v>3504</v>
      </c>
      <c r="T643" t="s">
        <v>3759</v>
      </c>
      <c r="U643" s="201">
        <v>26.5</v>
      </c>
      <c r="V643" t="s">
        <v>3031</v>
      </c>
      <c r="W643" t="s">
        <v>3548</v>
      </c>
      <c r="X643" t="s">
        <v>3549</v>
      </c>
      <c r="Y643" t="s">
        <v>1097</v>
      </c>
      <c r="Z643" t="s">
        <v>2947</v>
      </c>
      <c r="AA643">
        <v>630715.1</v>
      </c>
      <c r="AB643" s="198">
        <v>37047.875</v>
      </c>
      <c r="AC643" s="198">
        <v>37047.875</v>
      </c>
    </row>
    <row r="644" spans="1:29" x14ac:dyDescent="0.2">
      <c r="A644" s="44" t="str">
        <f t="shared" si="46"/>
        <v>US Natural Gas Physical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</v>
      </c>
      <c r="G644" s="202">
        <v>1330591</v>
      </c>
      <c r="H644" s="198">
        <v>37046.311400462961</v>
      </c>
      <c r="I644" t="s">
        <v>2619</v>
      </c>
      <c r="M644" t="s">
        <v>3505</v>
      </c>
      <c r="N644" t="s">
        <v>3885</v>
      </c>
      <c r="O644" t="s">
        <v>1682</v>
      </c>
      <c r="P644" s="199">
        <v>5000</v>
      </c>
      <c r="S644" t="s">
        <v>3506</v>
      </c>
      <c r="T644" t="s">
        <v>3759</v>
      </c>
      <c r="U644" s="201">
        <v>3.7850000000000001</v>
      </c>
      <c r="V644" t="s">
        <v>2252</v>
      </c>
      <c r="W644" t="s">
        <v>2457</v>
      </c>
      <c r="X644" t="s">
        <v>2615</v>
      </c>
      <c r="Y644" t="s">
        <v>2596</v>
      </c>
      <c r="Z644" t="s">
        <v>2952</v>
      </c>
      <c r="AA644">
        <v>826300</v>
      </c>
      <c r="AB644" s="198">
        <v>37047.875</v>
      </c>
      <c r="AC644" s="198">
        <v>37047.875</v>
      </c>
    </row>
    <row r="645" spans="1:29" x14ac:dyDescent="0.2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5000</v>
      </c>
      <c r="G645" s="202">
        <v>1330592</v>
      </c>
      <c r="H645" s="198">
        <v>37046.31145833333</v>
      </c>
      <c r="I645" t="s">
        <v>2619</v>
      </c>
      <c r="M645" t="s">
        <v>3505</v>
      </c>
      <c r="N645" t="s">
        <v>3885</v>
      </c>
      <c r="O645" t="s">
        <v>1679</v>
      </c>
      <c r="P645" s="199">
        <v>5000</v>
      </c>
      <c r="S645" t="s">
        <v>3506</v>
      </c>
      <c r="T645" t="s">
        <v>3759</v>
      </c>
      <c r="U645" s="201">
        <v>3.7825000000000002</v>
      </c>
      <c r="V645" t="s">
        <v>2252</v>
      </c>
      <c r="W645" t="s">
        <v>2457</v>
      </c>
      <c r="X645" t="s">
        <v>2615</v>
      </c>
      <c r="Y645" t="s">
        <v>2596</v>
      </c>
      <c r="Z645" t="s">
        <v>2952</v>
      </c>
      <c r="AA645">
        <v>826301</v>
      </c>
      <c r="AB645" s="198">
        <v>37047.875</v>
      </c>
      <c r="AC645" s="198">
        <v>37047.875</v>
      </c>
    </row>
    <row r="646" spans="1:29" x14ac:dyDescent="0.2">
      <c r="A646" s="44" t="str">
        <f t="shared" si="46"/>
        <v>US Natural Gas Physical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10000</v>
      </c>
      <c r="G646" s="202">
        <v>1330593</v>
      </c>
      <c r="H646" s="198">
        <v>37046.311493055553</v>
      </c>
      <c r="I646" t="s">
        <v>3627</v>
      </c>
      <c r="M646" t="s">
        <v>3505</v>
      </c>
      <c r="N646" t="s">
        <v>3885</v>
      </c>
      <c r="O646" t="s">
        <v>1674</v>
      </c>
      <c r="P646" s="199">
        <v>10000</v>
      </c>
      <c r="S646" t="s">
        <v>3506</v>
      </c>
      <c r="T646" t="s">
        <v>3759</v>
      </c>
      <c r="U646" s="201">
        <v>3.9950000000000001</v>
      </c>
      <c r="V646" t="s">
        <v>2456</v>
      </c>
      <c r="W646" t="s">
        <v>2594</v>
      </c>
      <c r="X646" t="s">
        <v>2595</v>
      </c>
      <c r="Y646" t="s">
        <v>2596</v>
      </c>
      <c r="Z646" t="s">
        <v>2952</v>
      </c>
      <c r="AA646">
        <v>826302</v>
      </c>
      <c r="AB646" s="198">
        <v>37047.875</v>
      </c>
      <c r="AC646" s="198">
        <v>37047.875</v>
      </c>
    </row>
    <row r="647" spans="1:29" x14ac:dyDescent="0.2">
      <c r="A647" s="44" t="str">
        <f t="shared" si="46"/>
        <v>US Natural Gas Physical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13">
        <f t="shared" si="50"/>
        <v>5000</v>
      </c>
      <c r="G647" s="202">
        <v>1330594</v>
      </c>
      <c r="H647" s="198">
        <v>37046.311493055553</v>
      </c>
      <c r="I647" t="s">
        <v>2619</v>
      </c>
      <c r="M647" t="s">
        <v>3505</v>
      </c>
      <c r="N647" t="s">
        <v>3885</v>
      </c>
      <c r="O647" t="s">
        <v>1680</v>
      </c>
      <c r="P647" s="199">
        <v>5000</v>
      </c>
      <c r="S647" t="s">
        <v>3506</v>
      </c>
      <c r="T647" t="s">
        <v>3759</v>
      </c>
      <c r="U647" s="201">
        <v>3.7850000000000001</v>
      </c>
      <c r="V647" t="s">
        <v>2252</v>
      </c>
      <c r="W647" t="s">
        <v>2457</v>
      </c>
      <c r="X647" t="s">
        <v>2615</v>
      </c>
      <c r="Y647" t="s">
        <v>2596</v>
      </c>
      <c r="Z647" t="s">
        <v>2952</v>
      </c>
      <c r="AA647">
        <v>826303</v>
      </c>
      <c r="AB647" s="198">
        <v>37047.875</v>
      </c>
      <c r="AC647" s="198">
        <v>37047.875</v>
      </c>
    </row>
    <row r="648" spans="1:29" x14ac:dyDescent="0.2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10000</v>
      </c>
      <c r="G648" s="202">
        <v>1330595</v>
      </c>
      <c r="H648" s="198">
        <v>37046.311539351853</v>
      </c>
      <c r="I648" t="s">
        <v>3627</v>
      </c>
      <c r="M648" t="s">
        <v>3505</v>
      </c>
      <c r="N648" t="s">
        <v>3885</v>
      </c>
      <c r="O648" t="s">
        <v>1674</v>
      </c>
      <c r="P648" s="199">
        <v>10000</v>
      </c>
      <c r="S648" t="s">
        <v>3506</v>
      </c>
      <c r="T648" t="s">
        <v>3759</v>
      </c>
      <c r="U648" s="201">
        <v>3.9937999999999998</v>
      </c>
      <c r="V648" t="s">
        <v>2456</v>
      </c>
      <c r="W648" t="s">
        <v>2594</v>
      </c>
      <c r="X648" t="s">
        <v>2595</v>
      </c>
      <c r="Y648" t="s">
        <v>2596</v>
      </c>
      <c r="Z648" t="s">
        <v>2952</v>
      </c>
      <c r="AA648">
        <v>826304</v>
      </c>
      <c r="AB648" s="198">
        <v>37047.875</v>
      </c>
      <c r="AC648" s="198">
        <v>37047.875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</v>
      </c>
      <c r="G649" s="202">
        <v>1330596</v>
      </c>
      <c r="H649" s="198">
        <v>37046.311689814815</v>
      </c>
      <c r="I649" t="s">
        <v>3732</v>
      </c>
      <c r="M649" t="s">
        <v>2717</v>
      </c>
      <c r="N649" t="s">
        <v>3532</v>
      </c>
      <c r="O649" t="s">
        <v>1638</v>
      </c>
      <c r="Q649" s="199">
        <v>50</v>
      </c>
      <c r="S649" t="s">
        <v>3504</v>
      </c>
      <c r="T649" t="s">
        <v>3759</v>
      </c>
      <c r="U649" s="201">
        <v>43</v>
      </c>
      <c r="V649" t="s">
        <v>3858</v>
      </c>
      <c r="W649" t="s">
        <v>2380</v>
      </c>
      <c r="X649" t="s">
        <v>3710</v>
      </c>
      <c r="Y649" t="s">
        <v>1097</v>
      </c>
      <c r="Z649" t="s">
        <v>2947</v>
      </c>
      <c r="AA649">
        <v>630716.1</v>
      </c>
      <c r="AB649" s="198">
        <v>37047.875</v>
      </c>
      <c r="AC649" s="198">
        <v>37047.875</v>
      </c>
    </row>
    <row r="650" spans="1:29" x14ac:dyDescent="0.2">
      <c r="A650" s="44" t="str">
        <f t="shared" si="46"/>
        <v>US Natural Gas Financial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310000</v>
      </c>
      <c r="G650" s="202">
        <v>1330598</v>
      </c>
      <c r="H650" s="198">
        <v>37046.311701388891</v>
      </c>
      <c r="I650" t="s">
        <v>2635</v>
      </c>
      <c r="M650" t="s">
        <v>3505</v>
      </c>
      <c r="N650" t="s">
        <v>2383</v>
      </c>
      <c r="O650" t="s">
        <v>2604</v>
      </c>
      <c r="Q650" s="199">
        <v>10000</v>
      </c>
      <c r="S650" t="s">
        <v>3506</v>
      </c>
      <c r="T650" t="s">
        <v>3759</v>
      </c>
      <c r="U650" s="201">
        <v>4.0449999999999999</v>
      </c>
      <c r="V650" t="s">
        <v>2522</v>
      </c>
      <c r="W650" t="s">
        <v>2810</v>
      </c>
      <c r="X650" t="s">
        <v>2384</v>
      </c>
      <c r="Y650" t="s">
        <v>3777</v>
      </c>
      <c r="Z650" t="s">
        <v>2952</v>
      </c>
      <c r="AA650" t="s">
        <v>1683</v>
      </c>
      <c r="AB650" s="198">
        <v>37073.875</v>
      </c>
      <c r="AC650" s="198">
        <v>37103.875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5</v>
      </c>
      <c r="F651" s="213">
        <f t="shared" ref="F651:F714" si="55">E651*SUM(P651:Q651)</f>
        <v>250</v>
      </c>
      <c r="G651" s="202">
        <v>1330597</v>
      </c>
      <c r="H651" s="198">
        <v>37046.311701388891</v>
      </c>
      <c r="I651" t="s">
        <v>2345</v>
      </c>
      <c r="M651" t="s">
        <v>2717</v>
      </c>
      <c r="N651" t="s">
        <v>3532</v>
      </c>
      <c r="O651" t="s">
        <v>3891</v>
      </c>
      <c r="Q651" s="199">
        <v>50</v>
      </c>
      <c r="S651" t="s">
        <v>3504</v>
      </c>
      <c r="T651" t="s">
        <v>3759</v>
      </c>
      <c r="U651" s="201">
        <v>37</v>
      </c>
      <c r="V651" t="s">
        <v>2327</v>
      </c>
      <c r="W651" t="s">
        <v>3536</v>
      </c>
      <c r="X651" t="s">
        <v>3537</v>
      </c>
      <c r="Y651" t="s">
        <v>1097</v>
      </c>
      <c r="Z651" t="s">
        <v>2947</v>
      </c>
      <c r="AA651">
        <v>630717.1</v>
      </c>
      <c r="AB651" s="198">
        <v>37053.875</v>
      </c>
      <c r="AC651" s="198">
        <v>37057.875</v>
      </c>
    </row>
    <row r="652" spans="1:29" x14ac:dyDescent="0.2">
      <c r="A652" s="44" t="str">
        <f t="shared" si="51"/>
        <v>US Crude Financial</v>
      </c>
      <c r="B652" s="44" t="str">
        <f t="shared" si="52"/>
        <v>US</v>
      </c>
      <c r="C652" s="44" t="str">
        <f t="shared" si="53"/>
        <v>Crude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50000</v>
      </c>
      <c r="G652" s="202">
        <v>1330599</v>
      </c>
      <c r="H652" s="198">
        <v>37046.311886574076</v>
      </c>
      <c r="I652" t="s">
        <v>3531</v>
      </c>
      <c r="M652" t="s">
        <v>3619</v>
      </c>
      <c r="N652" t="s">
        <v>1088</v>
      </c>
      <c r="O652" t="s">
        <v>3528</v>
      </c>
      <c r="Q652" s="199">
        <v>50000</v>
      </c>
      <c r="S652" t="s">
        <v>3512</v>
      </c>
      <c r="T652" t="s">
        <v>3759</v>
      </c>
      <c r="U652" s="201">
        <v>28.56</v>
      </c>
      <c r="V652" t="s">
        <v>1661</v>
      </c>
      <c r="W652" t="s">
        <v>1090</v>
      </c>
      <c r="X652" t="s">
        <v>1091</v>
      </c>
      <c r="Y652" t="s">
        <v>2729</v>
      </c>
      <c r="Z652" t="s">
        <v>2952</v>
      </c>
      <c r="AA652">
        <v>112666</v>
      </c>
      <c r="AB652" s="198">
        <v>37073</v>
      </c>
      <c r="AC652" s="198">
        <v>37103</v>
      </c>
    </row>
    <row r="653" spans="1:29" x14ac:dyDescent="0.2">
      <c r="A653" s="44" t="str">
        <f t="shared" si="51"/>
        <v>US Natural Gas Physical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5000</v>
      </c>
      <c r="G653" s="202">
        <v>1330600</v>
      </c>
      <c r="H653" s="198">
        <v>37046.311967592592</v>
      </c>
      <c r="I653" t="s">
        <v>2619</v>
      </c>
      <c r="M653" t="s">
        <v>3505</v>
      </c>
      <c r="N653" t="s">
        <v>3885</v>
      </c>
      <c r="O653" t="s">
        <v>1682</v>
      </c>
      <c r="P653" s="199">
        <v>5000</v>
      </c>
      <c r="S653" t="s">
        <v>3506</v>
      </c>
      <c r="T653" t="s">
        <v>3759</v>
      </c>
      <c r="U653" s="201">
        <v>3.7825000000000002</v>
      </c>
      <c r="V653" t="s">
        <v>2252</v>
      </c>
      <c r="W653" t="s">
        <v>2457</v>
      </c>
      <c r="X653" t="s">
        <v>2615</v>
      </c>
      <c r="Y653" t="s">
        <v>2596</v>
      </c>
      <c r="Z653" t="s">
        <v>2952</v>
      </c>
      <c r="AA653">
        <v>826305</v>
      </c>
      <c r="AB653" s="198">
        <v>37047.875</v>
      </c>
      <c r="AC653" s="198">
        <v>37047.875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50</v>
      </c>
      <c r="G654" s="202">
        <v>1330601</v>
      </c>
      <c r="H654" s="198">
        <v>37046.312002314815</v>
      </c>
      <c r="I654" t="s">
        <v>2360</v>
      </c>
      <c r="M654" t="s">
        <v>2717</v>
      </c>
      <c r="N654" t="s">
        <v>3532</v>
      </c>
      <c r="O654" t="s">
        <v>1582</v>
      </c>
      <c r="P654" s="199">
        <v>50</v>
      </c>
      <c r="S654" t="s">
        <v>3504</v>
      </c>
      <c r="T654" t="s">
        <v>3759</v>
      </c>
      <c r="U654" s="201">
        <v>37.25</v>
      </c>
      <c r="V654" t="s">
        <v>1611</v>
      </c>
      <c r="W654" t="s">
        <v>3450</v>
      </c>
      <c r="X654" t="s">
        <v>3539</v>
      </c>
      <c r="Y654" t="s">
        <v>1097</v>
      </c>
      <c r="Z654" t="s">
        <v>2947</v>
      </c>
      <c r="AA654">
        <v>630718.1</v>
      </c>
      <c r="AB654" s="198">
        <v>37047.875</v>
      </c>
      <c r="AC654" s="198">
        <v>37047.875</v>
      </c>
    </row>
    <row r="655" spans="1:29" x14ac:dyDescent="0.2">
      <c r="A655" s="44" t="str">
        <f t="shared" si="51"/>
        <v>US Natural Gas Physical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3">
        <f t="shared" si="55"/>
        <v>10000</v>
      </c>
      <c r="G655" s="202">
        <v>1330603</v>
      </c>
      <c r="H655" s="198">
        <v>37046.312106481484</v>
      </c>
      <c r="I655" t="s">
        <v>2355</v>
      </c>
      <c r="M655" t="s">
        <v>3505</v>
      </c>
      <c r="N655" t="s">
        <v>3885</v>
      </c>
      <c r="O655" t="s">
        <v>1674</v>
      </c>
      <c r="P655" s="199">
        <v>10000</v>
      </c>
      <c r="S655" t="s">
        <v>3506</v>
      </c>
      <c r="T655" t="s">
        <v>3759</v>
      </c>
      <c r="U655" s="201">
        <v>3.9925000000000002</v>
      </c>
      <c r="V655" t="s">
        <v>2620</v>
      </c>
      <c r="W655" t="s">
        <v>2594</v>
      </c>
      <c r="X655" t="s">
        <v>2595</v>
      </c>
      <c r="Y655" t="s">
        <v>2596</v>
      </c>
      <c r="Z655" t="s">
        <v>2952</v>
      </c>
      <c r="AA655">
        <v>826306</v>
      </c>
      <c r="AB655" s="198">
        <v>37047.875</v>
      </c>
      <c r="AC655" s="198">
        <v>37047.875</v>
      </c>
    </row>
    <row r="656" spans="1:29" x14ac:dyDescent="0.2">
      <c r="A656" s="44" t="str">
        <f t="shared" si="51"/>
        <v xml:space="preserve"> Metals Financial</v>
      </c>
      <c r="B656" s="44" t="str">
        <f t="shared" si="52"/>
        <v/>
      </c>
      <c r="C656" s="44" t="str">
        <f t="shared" si="53"/>
        <v>Metals</v>
      </c>
      <c r="D656" s="44" t="str">
        <f t="shared" si="54"/>
        <v>Financial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20</v>
      </c>
      <c r="G656" s="202">
        <v>1330604</v>
      </c>
      <c r="H656" s="198">
        <v>37046.312175925923</v>
      </c>
      <c r="I656" t="s">
        <v>3729</v>
      </c>
      <c r="M656" t="s">
        <v>3511</v>
      </c>
      <c r="N656" t="s">
        <v>3768</v>
      </c>
      <c r="O656" t="s">
        <v>3769</v>
      </c>
      <c r="P656" s="199">
        <v>20</v>
      </c>
      <c r="S656" t="s">
        <v>3758</v>
      </c>
      <c r="T656" t="s">
        <v>3759</v>
      </c>
      <c r="U656" s="201">
        <v>1507</v>
      </c>
      <c r="V656" t="s">
        <v>3771</v>
      </c>
      <c r="W656" t="s">
        <v>3765</v>
      </c>
      <c r="X656" t="s">
        <v>3761</v>
      </c>
      <c r="Y656" t="s">
        <v>3762</v>
      </c>
      <c r="Z656" t="s">
        <v>3763</v>
      </c>
      <c r="AA656">
        <v>2166239</v>
      </c>
    </row>
    <row r="657" spans="1:29" x14ac:dyDescent="0.2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10000</v>
      </c>
      <c r="G657" s="202">
        <v>1330605</v>
      </c>
      <c r="H657" s="198">
        <v>37046.3121875</v>
      </c>
      <c r="I657" t="s">
        <v>2355</v>
      </c>
      <c r="M657" t="s">
        <v>3505</v>
      </c>
      <c r="N657" t="s">
        <v>3885</v>
      </c>
      <c r="O657" t="s">
        <v>1674</v>
      </c>
      <c r="P657" s="199">
        <v>10000</v>
      </c>
      <c r="S657" t="s">
        <v>3506</v>
      </c>
      <c r="T657" t="s">
        <v>3759</v>
      </c>
      <c r="U657" s="201">
        <v>3.9912999999999998</v>
      </c>
      <c r="V657" t="s">
        <v>2620</v>
      </c>
      <c r="W657" t="s">
        <v>2594</v>
      </c>
      <c r="X657" t="s">
        <v>2595</v>
      </c>
      <c r="Y657" t="s">
        <v>2596</v>
      </c>
      <c r="Z657" t="s">
        <v>2952</v>
      </c>
      <c r="AA657">
        <v>826307</v>
      </c>
      <c r="AB657" s="198">
        <v>37047.875</v>
      </c>
      <c r="AC657" s="198">
        <v>37047.875</v>
      </c>
    </row>
    <row r="658" spans="1:29" x14ac:dyDescent="0.2">
      <c r="A658" s="44" t="str">
        <f t="shared" si="51"/>
        <v>US Natural Gas Physical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10000</v>
      </c>
      <c r="G658" s="202">
        <v>1330607</v>
      </c>
      <c r="H658" s="198">
        <v>37046.312291666669</v>
      </c>
      <c r="I658" t="s">
        <v>3627</v>
      </c>
      <c r="M658" t="s">
        <v>3505</v>
      </c>
      <c r="N658" t="s">
        <v>3885</v>
      </c>
      <c r="O658" t="s">
        <v>1674</v>
      </c>
      <c r="P658" s="199">
        <v>10000</v>
      </c>
      <c r="S658" t="s">
        <v>3506</v>
      </c>
      <c r="T658" t="s">
        <v>3759</v>
      </c>
      <c r="U658" s="201">
        <v>3.99</v>
      </c>
      <c r="V658" t="s">
        <v>2456</v>
      </c>
      <c r="W658" t="s">
        <v>2594</v>
      </c>
      <c r="X658" t="s">
        <v>2595</v>
      </c>
      <c r="Y658" t="s">
        <v>2596</v>
      </c>
      <c r="Z658" t="s">
        <v>2952</v>
      </c>
      <c r="AA658">
        <v>826308</v>
      </c>
      <c r="AB658" s="198">
        <v>37047.875</v>
      </c>
      <c r="AC658" s="198">
        <v>37047.875</v>
      </c>
    </row>
    <row r="659" spans="1:29" x14ac:dyDescent="0.2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5000</v>
      </c>
      <c r="G659" s="202">
        <v>1330608</v>
      </c>
      <c r="H659" s="198">
        <v>37046.312349537038</v>
      </c>
      <c r="I659" t="s">
        <v>2619</v>
      </c>
      <c r="M659" t="s">
        <v>3505</v>
      </c>
      <c r="N659" t="s">
        <v>3885</v>
      </c>
      <c r="O659" t="s">
        <v>1681</v>
      </c>
      <c r="P659" s="199">
        <v>5000</v>
      </c>
      <c r="S659" t="s">
        <v>3506</v>
      </c>
      <c r="T659" t="s">
        <v>3759</v>
      </c>
      <c r="U659" s="201">
        <v>3.7725</v>
      </c>
      <c r="V659" t="s">
        <v>2284</v>
      </c>
      <c r="W659" t="s">
        <v>2457</v>
      </c>
      <c r="X659" t="s">
        <v>2615</v>
      </c>
      <c r="Y659" t="s">
        <v>2596</v>
      </c>
      <c r="Z659" t="s">
        <v>2952</v>
      </c>
      <c r="AA659">
        <v>826309</v>
      </c>
      <c r="AB659" s="198">
        <v>37047.875</v>
      </c>
      <c r="AC659" s="198">
        <v>37047.875</v>
      </c>
    </row>
    <row r="660" spans="1:29" x14ac:dyDescent="0.2">
      <c r="A660" s="44" t="str">
        <f t="shared" si="51"/>
        <v>US Natural Gas Physical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5000</v>
      </c>
      <c r="G660" s="202">
        <v>1330610</v>
      </c>
      <c r="H660" s="198">
        <v>37046.312418981484</v>
      </c>
      <c r="I660" t="s">
        <v>2618</v>
      </c>
      <c r="M660" t="s">
        <v>3505</v>
      </c>
      <c r="N660" t="s">
        <v>3885</v>
      </c>
      <c r="O660" t="s">
        <v>1679</v>
      </c>
      <c r="P660" s="199">
        <v>5000</v>
      </c>
      <c r="S660" t="s">
        <v>3506</v>
      </c>
      <c r="T660" t="s">
        <v>3759</v>
      </c>
      <c r="U660" s="201">
        <v>3.78</v>
      </c>
      <c r="V660" t="s">
        <v>3678</v>
      </c>
      <c r="W660" t="s">
        <v>2457</v>
      </c>
      <c r="X660" t="s">
        <v>2615</v>
      </c>
      <c r="Y660" t="s">
        <v>2596</v>
      </c>
      <c r="Z660" t="s">
        <v>2952</v>
      </c>
      <c r="AA660">
        <v>826310</v>
      </c>
      <c r="AB660" s="198">
        <v>37047.875</v>
      </c>
      <c r="AC660" s="198">
        <v>37047.875</v>
      </c>
    </row>
    <row r="661" spans="1:29" x14ac:dyDescent="0.2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</v>
      </c>
      <c r="G661" s="202">
        <v>1330611</v>
      </c>
      <c r="H661" s="198">
        <v>37046.312476851854</v>
      </c>
      <c r="I661" t="s">
        <v>2619</v>
      </c>
      <c r="M661" t="s">
        <v>3505</v>
      </c>
      <c r="N661" t="s">
        <v>3885</v>
      </c>
      <c r="O661" t="s">
        <v>1678</v>
      </c>
      <c r="P661" s="199">
        <v>5000</v>
      </c>
      <c r="S661" t="s">
        <v>3506</v>
      </c>
      <c r="T661" t="s">
        <v>3759</v>
      </c>
      <c r="U661" s="201">
        <v>3.7749999999999999</v>
      </c>
      <c r="V661" t="s">
        <v>2284</v>
      </c>
      <c r="W661" t="s">
        <v>2457</v>
      </c>
      <c r="X661" t="s">
        <v>2615</v>
      </c>
      <c r="Y661" t="s">
        <v>2596</v>
      </c>
      <c r="Z661" t="s">
        <v>2952</v>
      </c>
      <c r="AA661">
        <v>826311</v>
      </c>
      <c r="AB661" s="198">
        <v>37047.875</v>
      </c>
      <c r="AC661" s="198">
        <v>37047.875</v>
      </c>
    </row>
    <row r="662" spans="1:29" x14ac:dyDescent="0.2">
      <c r="A662" s="44" t="str">
        <f t="shared" si="51"/>
        <v>US Crude Financial</v>
      </c>
      <c r="B662" s="44" t="str">
        <f t="shared" si="52"/>
        <v>US</v>
      </c>
      <c r="C662" s="44" t="str">
        <f t="shared" si="53"/>
        <v>Crude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3">
        <f t="shared" si="55"/>
        <v>50000</v>
      </c>
      <c r="G662" s="202">
        <v>1330613</v>
      </c>
      <c r="H662" s="198">
        <v>37046.312858796293</v>
      </c>
      <c r="I662" t="s">
        <v>2382</v>
      </c>
      <c r="M662" t="s">
        <v>3619</v>
      </c>
      <c r="N662" t="s">
        <v>1088</v>
      </c>
      <c r="O662" t="s">
        <v>3528</v>
      </c>
      <c r="P662" s="199">
        <v>50000</v>
      </c>
      <c r="S662" t="s">
        <v>3512</v>
      </c>
      <c r="T662" t="s">
        <v>3759</v>
      </c>
      <c r="U662" s="201">
        <v>28.54</v>
      </c>
      <c r="V662" t="s">
        <v>3654</v>
      </c>
      <c r="W662" t="s">
        <v>1090</v>
      </c>
      <c r="X662" t="s">
        <v>1091</v>
      </c>
      <c r="Y662" t="s">
        <v>2729</v>
      </c>
      <c r="Z662" t="s">
        <v>2952</v>
      </c>
      <c r="AA662">
        <v>112667</v>
      </c>
      <c r="AB662" s="198">
        <v>37073</v>
      </c>
      <c r="AC662" s="198">
        <v>37103</v>
      </c>
    </row>
    <row r="663" spans="1:29" x14ac:dyDescent="0.2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151</v>
      </c>
      <c r="F663" s="213">
        <f t="shared" si="55"/>
        <v>755000</v>
      </c>
      <c r="G663" s="202">
        <v>1330614</v>
      </c>
      <c r="H663" s="198">
        <v>37046.313032407408</v>
      </c>
      <c r="I663" t="s">
        <v>2613</v>
      </c>
      <c r="M663" t="s">
        <v>3505</v>
      </c>
      <c r="N663" t="s">
        <v>2383</v>
      </c>
      <c r="O663" t="s">
        <v>2622</v>
      </c>
      <c r="Q663" s="199">
        <v>5000</v>
      </c>
      <c r="S663" t="s">
        <v>3506</v>
      </c>
      <c r="T663" t="s">
        <v>3759</v>
      </c>
      <c r="U663" s="201">
        <v>4.4450000000000003</v>
      </c>
      <c r="V663" t="s">
        <v>3663</v>
      </c>
      <c r="W663" t="s">
        <v>2810</v>
      </c>
      <c r="X663" t="s">
        <v>2384</v>
      </c>
      <c r="Y663" t="s">
        <v>3777</v>
      </c>
      <c r="Z663" t="s">
        <v>2952</v>
      </c>
      <c r="AA663" t="s">
        <v>1684</v>
      </c>
      <c r="AB663" s="198">
        <v>37196</v>
      </c>
      <c r="AC663" s="198">
        <v>37346</v>
      </c>
    </row>
    <row r="664" spans="1:29" x14ac:dyDescent="0.2">
      <c r="A664" s="44" t="str">
        <f t="shared" si="51"/>
        <v>US Crude Financial</v>
      </c>
      <c r="B664" s="44" t="str">
        <f t="shared" si="52"/>
        <v>US</v>
      </c>
      <c r="C664" s="44" t="str">
        <f t="shared" si="53"/>
        <v>Crude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25000</v>
      </c>
      <c r="G664" s="202">
        <v>1330615</v>
      </c>
      <c r="H664" s="198">
        <v>37046.313043981485</v>
      </c>
      <c r="I664" t="s">
        <v>2389</v>
      </c>
      <c r="M664" t="s">
        <v>3619</v>
      </c>
      <c r="N664" t="s">
        <v>1088</v>
      </c>
      <c r="O664" t="s">
        <v>2442</v>
      </c>
      <c r="P664" s="199">
        <v>25000</v>
      </c>
      <c r="S664" t="s">
        <v>3512</v>
      </c>
      <c r="T664" t="s">
        <v>3759</v>
      </c>
      <c r="U664" s="201">
        <v>28.52</v>
      </c>
      <c r="V664" t="s">
        <v>3161</v>
      </c>
      <c r="W664" t="s">
        <v>1090</v>
      </c>
      <c r="X664" t="s">
        <v>2283</v>
      </c>
      <c r="Y664" t="s">
        <v>2729</v>
      </c>
      <c r="Z664" t="s">
        <v>2952</v>
      </c>
      <c r="AA664">
        <v>112668</v>
      </c>
      <c r="AB664" s="198">
        <v>37073</v>
      </c>
      <c r="AC664" s="198">
        <v>37103</v>
      </c>
    </row>
    <row r="665" spans="1:29" x14ac:dyDescent="0.2">
      <c r="A665" s="44" t="str">
        <f t="shared" si="51"/>
        <v>US Power Financial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25</v>
      </c>
      <c r="F665" s="213">
        <f t="shared" si="55"/>
        <v>1250</v>
      </c>
      <c r="G665" s="202">
        <v>1330616</v>
      </c>
      <c r="H665" s="198">
        <v>37046.313171296293</v>
      </c>
      <c r="I665" t="s">
        <v>2474</v>
      </c>
      <c r="M665" t="s">
        <v>2717</v>
      </c>
      <c r="N665" t="s">
        <v>1094</v>
      </c>
      <c r="O665" t="s">
        <v>1666</v>
      </c>
      <c r="Q665" s="199">
        <v>50</v>
      </c>
      <c r="S665" t="s">
        <v>3504</v>
      </c>
      <c r="T665" t="s">
        <v>3759</v>
      </c>
      <c r="U665" s="201">
        <v>51.5</v>
      </c>
      <c r="V665" t="s">
        <v>1593</v>
      </c>
      <c r="W665" t="s">
        <v>2359</v>
      </c>
      <c r="X665" t="s">
        <v>3539</v>
      </c>
      <c r="Y665" t="s">
        <v>1097</v>
      </c>
      <c r="Z665" t="s">
        <v>2952</v>
      </c>
      <c r="AA665">
        <v>630720.1</v>
      </c>
      <c r="AB665" s="198">
        <v>37048.875</v>
      </c>
      <c r="AC665" s="198">
        <v>37072.875</v>
      </c>
    </row>
    <row r="666" spans="1:29" x14ac:dyDescent="0.2">
      <c r="A666" s="44" t="str">
        <f t="shared" si="51"/>
        <v>US Natural Gas Financial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365</v>
      </c>
      <c r="F666" s="213">
        <f t="shared" si="55"/>
        <v>1825000</v>
      </c>
      <c r="G666" s="202">
        <v>1330617</v>
      </c>
      <c r="H666" s="198">
        <v>37046.313206018516</v>
      </c>
      <c r="I666" t="s">
        <v>2358</v>
      </c>
      <c r="M666" t="s">
        <v>3505</v>
      </c>
      <c r="N666" t="s">
        <v>2383</v>
      </c>
      <c r="O666" t="s">
        <v>2643</v>
      </c>
      <c r="Q666" s="199">
        <v>5000</v>
      </c>
      <c r="S666" t="s">
        <v>3506</v>
      </c>
      <c r="T666" t="s">
        <v>3759</v>
      </c>
      <c r="U666" s="201">
        <v>4.0949999999999998</v>
      </c>
      <c r="V666" t="s">
        <v>2626</v>
      </c>
      <c r="W666" t="s">
        <v>2810</v>
      </c>
      <c r="X666" t="s">
        <v>2384</v>
      </c>
      <c r="Y666" t="s">
        <v>3777</v>
      </c>
      <c r="Z666" t="s">
        <v>2952</v>
      </c>
      <c r="AA666" t="s">
        <v>1685</v>
      </c>
      <c r="AB666" s="198">
        <v>37257.875</v>
      </c>
      <c r="AC666" s="198">
        <v>37621.875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1330619</v>
      </c>
      <c r="H667" s="198">
        <v>37046.313414351855</v>
      </c>
      <c r="I667" t="s">
        <v>3554</v>
      </c>
      <c r="M667" t="s">
        <v>2717</v>
      </c>
      <c r="N667" t="s">
        <v>3532</v>
      </c>
      <c r="O667" t="s">
        <v>3851</v>
      </c>
      <c r="Q667" s="199">
        <v>50</v>
      </c>
      <c r="S667" t="s">
        <v>3504</v>
      </c>
      <c r="T667" t="s">
        <v>3759</v>
      </c>
      <c r="U667" s="201">
        <v>26.6</v>
      </c>
      <c r="V667" t="s">
        <v>3031</v>
      </c>
      <c r="W667" t="s">
        <v>3548</v>
      </c>
      <c r="X667" t="s">
        <v>3549</v>
      </c>
      <c r="Y667" t="s">
        <v>1097</v>
      </c>
      <c r="Z667" t="s">
        <v>2947</v>
      </c>
      <c r="AA667">
        <v>630721.1</v>
      </c>
      <c r="AB667" s="198">
        <v>37047.875</v>
      </c>
      <c r="AC667" s="198">
        <v>37047.875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1330620</v>
      </c>
      <c r="H668" s="198">
        <v>37046.313425925924</v>
      </c>
      <c r="I668" t="s">
        <v>3534</v>
      </c>
      <c r="M668" t="s">
        <v>2717</v>
      </c>
      <c r="N668" t="s">
        <v>3532</v>
      </c>
      <c r="O668" t="s">
        <v>3851</v>
      </c>
      <c r="P668" s="199">
        <v>50</v>
      </c>
      <c r="S668" t="s">
        <v>3504</v>
      </c>
      <c r="T668" t="s">
        <v>3759</v>
      </c>
      <c r="U668" s="201">
        <v>26.5</v>
      </c>
      <c r="V668" t="s">
        <v>1587</v>
      </c>
      <c r="W668" t="s">
        <v>3548</v>
      </c>
      <c r="X668" t="s">
        <v>3549</v>
      </c>
      <c r="Y668" t="s">
        <v>1097</v>
      </c>
      <c r="Z668" t="s">
        <v>2947</v>
      </c>
      <c r="AA668">
        <v>630722.1</v>
      </c>
      <c r="AB668" s="198">
        <v>37047.875</v>
      </c>
      <c r="AC668" s="198">
        <v>37047.875</v>
      </c>
    </row>
    <row r="669" spans="1:29" x14ac:dyDescent="0.2">
      <c r="A669" s="44" t="str">
        <f t="shared" si="51"/>
        <v>US Power Financial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1330621</v>
      </c>
      <c r="H669" s="198">
        <v>37046.313564814816</v>
      </c>
      <c r="I669" t="s">
        <v>2363</v>
      </c>
      <c r="M669" t="s">
        <v>2717</v>
      </c>
      <c r="N669" t="s">
        <v>1094</v>
      </c>
      <c r="O669" t="s">
        <v>1595</v>
      </c>
      <c r="Q669" s="199">
        <v>50</v>
      </c>
      <c r="S669" t="s">
        <v>3504</v>
      </c>
      <c r="T669" t="s">
        <v>3759</v>
      </c>
      <c r="U669" s="201">
        <v>41.5</v>
      </c>
      <c r="V669" t="s">
        <v>1596</v>
      </c>
      <c r="W669" t="s">
        <v>2359</v>
      </c>
      <c r="X669" t="s">
        <v>3539</v>
      </c>
      <c r="Y669" t="s">
        <v>1097</v>
      </c>
      <c r="Z669" t="s">
        <v>2952</v>
      </c>
      <c r="AA669">
        <v>630723.1</v>
      </c>
      <c r="AB669" s="198">
        <v>37047.875</v>
      </c>
      <c r="AC669" s="198">
        <v>37047.875</v>
      </c>
    </row>
    <row r="670" spans="1:29" x14ac:dyDescent="0.2">
      <c r="A670" s="44" t="str">
        <f t="shared" si="51"/>
        <v>US Power Financial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1330622</v>
      </c>
      <c r="H670" s="198">
        <v>37046.313599537039</v>
      </c>
      <c r="I670" t="s">
        <v>2363</v>
      </c>
      <c r="M670" t="s">
        <v>2717</v>
      </c>
      <c r="N670" t="s">
        <v>1094</v>
      </c>
      <c r="O670" t="s">
        <v>1578</v>
      </c>
      <c r="Q670" s="199">
        <v>50</v>
      </c>
      <c r="S670" t="s">
        <v>3504</v>
      </c>
      <c r="T670" t="s">
        <v>3759</v>
      </c>
      <c r="U670" s="201">
        <v>29.75</v>
      </c>
      <c r="V670" t="s">
        <v>1596</v>
      </c>
      <c r="W670" t="s">
        <v>2359</v>
      </c>
      <c r="X670" t="s">
        <v>3539</v>
      </c>
      <c r="Y670" t="s">
        <v>1097</v>
      </c>
      <c r="Z670" t="s">
        <v>2952</v>
      </c>
      <c r="AA670">
        <v>630724.1</v>
      </c>
      <c r="AB670" s="198">
        <v>37047.875</v>
      </c>
      <c r="AC670" s="198">
        <v>37047.875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1330623</v>
      </c>
      <c r="H671" s="198">
        <v>37046.313634259262</v>
      </c>
      <c r="I671" t="s">
        <v>2360</v>
      </c>
      <c r="M671" t="s">
        <v>2717</v>
      </c>
      <c r="N671" t="s">
        <v>3532</v>
      </c>
      <c r="O671" t="s">
        <v>3851</v>
      </c>
      <c r="Q671" s="199">
        <v>50</v>
      </c>
      <c r="S671" t="s">
        <v>3504</v>
      </c>
      <c r="T671" t="s">
        <v>3759</v>
      </c>
      <c r="U671" s="201">
        <v>26.6</v>
      </c>
      <c r="V671" t="s">
        <v>3874</v>
      </c>
      <c r="W671" t="s">
        <v>3548</v>
      </c>
      <c r="X671" t="s">
        <v>3549</v>
      </c>
      <c r="Y671" t="s">
        <v>1097</v>
      </c>
      <c r="Z671" t="s">
        <v>2947</v>
      </c>
      <c r="AA671">
        <v>630725.1</v>
      </c>
      <c r="AB671" s="198">
        <v>37047.875</v>
      </c>
      <c r="AC671" s="198">
        <v>37047.875</v>
      </c>
    </row>
    <row r="672" spans="1:29" x14ac:dyDescent="0.2">
      <c r="A672" s="44" t="str">
        <f t="shared" si="51"/>
        <v>US Crude Financial</v>
      </c>
      <c r="B672" s="44" t="str">
        <f t="shared" si="52"/>
        <v>US</v>
      </c>
      <c r="C672" s="44" t="str">
        <f t="shared" si="53"/>
        <v>Crude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25000</v>
      </c>
      <c r="G672" s="202">
        <v>1330624</v>
      </c>
      <c r="H672" s="198">
        <v>37046.313634259262</v>
      </c>
      <c r="I672" t="s">
        <v>1087</v>
      </c>
      <c r="M672" t="s">
        <v>3619</v>
      </c>
      <c r="N672" t="s">
        <v>1088</v>
      </c>
      <c r="O672" t="s">
        <v>3528</v>
      </c>
      <c r="P672" s="199">
        <v>25000</v>
      </c>
      <c r="S672" t="s">
        <v>3512</v>
      </c>
      <c r="T672" t="s">
        <v>3759</v>
      </c>
      <c r="U672" s="201">
        <v>28.52</v>
      </c>
      <c r="V672" t="s">
        <v>1089</v>
      </c>
      <c r="W672" t="s">
        <v>1090</v>
      </c>
      <c r="X672" t="s">
        <v>1091</v>
      </c>
      <c r="Y672" t="s">
        <v>2729</v>
      </c>
      <c r="Z672" t="s">
        <v>2952</v>
      </c>
      <c r="AA672">
        <v>112669</v>
      </c>
      <c r="AB672" s="198">
        <v>37073</v>
      </c>
      <c r="AC672" s="198">
        <v>37103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5</v>
      </c>
      <c r="F673" s="213">
        <f t="shared" si="55"/>
        <v>250</v>
      </c>
      <c r="G673" s="202">
        <v>1330626</v>
      </c>
      <c r="H673" s="198">
        <v>37046.313726851855</v>
      </c>
      <c r="I673" t="s">
        <v>2355</v>
      </c>
      <c r="M673" t="s">
        <v>2717</v>
      </c>
      <c r="N673" t="s">
        <v>3532</v>
      </c>
      <c r="O673" t="s">
        <v>1686</v>
      </c>
      <c r="Q673" s="199">
        <v>50</v>
      </c>
      <c r="S673" t="s">
        <v>3504</v>
      </c>
      <c r="T673" t="s">
        <v>3759</v>
      </c>
      <c r="U673" s="201">
        <v>39</v>
      </c>
      <c r="V673" t="s">
        <v>1100</v>
      </c>
      <c r="W673" t="s">
        <v>2733</v>
      </c>
      <c r="X673" t="s">
        <v>3541</v>
      </c>
      <c r="Y673" t="s">
        <v>1097</v>
      </c>
      <c r="Z673" t="s">
        <v>2947</v>
      </c>
      <c r="AA673">
        <v>630726.1</v>
      </c>
      <c r="AB673" s="198">
        <v>37053.875</v>
      </c>
      <c r="AC673" s="198">
        <v>37057.875</v>
      </c>
    </row>
    <row r="674" spans="1:29" x14ac:dyDescent="0.2">
      <c r="A674" s="44" t="str">
        <f t="shared" si="51"/>
        <v>US Natural Gas Financial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151</v>
      </c>
      <c r="F674" s="213">
        <f t="shared" si="55"/>
        <v>755000</v>
      </c>
      <c r="G674" s="202">
        <v>1330628</v>
      </c>
      <c r="H674" s="198">
        <v>37046.313796296294</v>
      </c>
      <c r="I674" t="s">
        <v>3627</v>
      </c>
      <c r="M674" t="s">
        <v>3505</v>
      </c>
      <c r="N674" t="s">
        <v>2383</v>
      </c>
      <c r="O674" t="s">
        <v>2622</v>
      </c>
      <c r="P674" s="199">
        <v>5000</v>
      </c>
      <c r="S674" t="s">
        <v>3506</v>
      </c>
      <c r="T674" t="s">
        <v>3759</v>
      </c>
      <c r="U674" s="201">
        <v>4.4400000000000004</v>
      </c>
      <c r="V674" t="s">
        <v>3066</v>
      </c>
      <c r="W674" t="s">
        <v>2810</v>
      </c>
      <c r="X674" t="s">
        <v>2384</v>
      </c>
      <c r="Y674" t="s">
        <v>3777</v>
      </c>
      <c r="Z674" t="s">
        <v>2952</v>
      </c>
      <c r="AA674" t="s">
        <v>1687</v>
      </c>
      <c r="AB674" s="198">
        <v>37196</v>
      </c>
      <c r="AC674" s="198">
        <v>37346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5</v>
      </c>
      <c r="F675" s="213">
        <f t="shared" si="55"/>
        <v>250</v>
      </c>
      <c r="G675" s="202">
        <v>1330627</v>
      </c>
      <c r="H675" s="198">
        <v>37046.313796296294</v>
      </c>
      <c r="I675" t="s">
        <v>2355</v>
      </c>
      <c r="M675" t="s">
        <v>2717</v>
      </c>
      <c r="N675" t="s">
        <v>3532</v>
      </c>
      <c r="O675" t="s">
        <v>1686</v>
      </c>
      <c r="Q675" s="199">
        <v>50</v>
      </c>
      <c r="S675" t="s">
        <v>3504</v>
      </c>
      <c r="T675" t="s">
        <v>3759</v>
      </c>
      <c r="U675" s="201">
        <v>39.5</v>
      </c>
      <c r="V675" t="s">
        <v>1100</v>
      </c>
      <c r="W675" t="s">
        <v>2733</v>
      </c>
      <c r="X675" t="s">
        <v>3541</v>
      </c>
      <c r="Y675" t="s">
        <v>1097</v>
      </c>
      <c r="Z675" t="s">
        <v>2947</v>
      </c>
      <c r="AA675">
        <v>630727.1</v>
      </c>
      <c r="AB675" s="198">
        <v>37053.875</v>
      </c>
      <c r="AC675" s="198">
        <v>37057.875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</v>
      </c>
      <c r="G676" s="202">
        <v>1330630</v>
      </c>
      <c r="H676" s="198">
        <v>37046.313877314817</v>
      </c>
      <c r="I676" t="s">
        <v>2352</v>
      </c>
      <c r="M676" t="s">
        <v>2717</v>
      </c>
      <c r="N676" t="s">
        <v>3532</v>
      </c>
      <c r="O676" t="s">
        <v>1590</v>
      </c>
      <c r="Q676" s="199">
        <v>50</v>
      </c>
      <c r="S676" t="s">
        <v>3504</v>
      </c>
      <c r="T676" t="s">
        <v>3759</v>
      </c>
      <c r="U676" s="201">
        <v>21.5</v>
      </c>
      <c r="V676" t="s">
        <v>3368</v>
      </c>
      <c r="W676" t="s">
        <v>3543</v>
      </c>
      <c r="X676" t="s">
        <v>3533</v>
      </c>
      <c r="Y676" t="s">
        <v>1097</v>
      </c>
      <c r="Z676" t="s">
        <v>2947</v>
      </c>
      <c r="AA676">
        <v>630728.1</v>
      </c>
      <c r="AB676" s="198">
        <v>37047.875</v>
      </c>
      <c r="AC676" s="198">
        <v>37047.875</v>
      </c>
    </row>
    <row r="677" spans="1:29" x14ac:dyDescent="0.2">
      <c r="A677" s="44" t="str">
        <f t="shared" si="51"/>
        <v>US Natural Gas Financial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31</v>
      </c>
      <c r="F677" s="213">
        <f t="shared" si="55"/>
        <v>465000</v>
      </c>
      <c r="G677" s="202">
        <v>1330632</v>
      </c>
      <c r="H677" s="198">
        <v>37046.314050925925</v>
      </c>
      <c r="I677" t="s">
        <v>2638</v>
      </c>
      <c r="M677" t="s">
        <v>3505</v>
      </c>
      <c r="N677" t="s">
        <v>2383</v>
      </c>
      <c r="O677" t="s">
        <v>2604</v>
      </c>
      <c r="Q677" s="199">
        <v>15000</v>
      </c>
      <c r="S677" t="s">
        <v>3506</v>
      </c>
      <c r="T677" t="s">
        <v>3759</v>
      </c>
      <c r="U677" s="201">
        <v>4.0449999999999999</v>
      </c>
      <c r="V677" t="s">
        <v>2336</v>
      </c>
      <c r="W677" t="s">
        <v>2810</v>
      </c>
      <c r="X677" t="s">
        <v>2384</v>
      </c>
      <c r="Y677" t="s">
        <v>3777</v>
      </c>
      <c r="Z677" t="s">
        <v>2952</v>
      </c>
      <c r="AA677" t="s">
        <v>1688</v>
      </c>
      <c r="AB677" s="198">
        <v>37073.875</v>
      </c>
      <c r="AC677" s="198">
        <v>37103.875</v>
      </c>
    </row>
    <row r="678" spans="1:29" x14ac:dyDescent="0.2">
      <c r="A678" s="44" t="str">
        <f t="shared" si="51"/>
        <v>US Natural Gas Financial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31</v>
      </c>
      <c r="F678" s="213">
        <f t="shared" si="55"/>
        <v>155000</v>
      </c>
      <c r="G678" s="202">
        <v>1330633</v>
      </c>
      <c r="H678" s="198">
        <v>37046.314166666663</v>
      </c>
      <c r="I678" t="s">
        <v>2382</v>
      </c>
      <c r="M678" t="s">
        <v>3505</v>
      </c>
      <c r="N678" t="s">
        <v>2383</v>
      </c>
      <c r="O678" t="s">
        <v>2604</v>
      </c>
      <c r="P678" s="199">
        <v>5000</v>
      </c>
      <c r="S678" t="s">
        <v>3506</v>
      </c>
      <c r="T678" t="s">
        <v>3759</v>
      </c>
      <c r="U678" s="201">
        <v>4.04</v>
      </c>
      <c r="V678" t="s">
        <v>3672</v>
      </c>
      <c r="W678" t="s">
        <v>2810</v>
      </c>
      <c r="X678" t="s">
        <v>2384</v>
      </c>
      <c r="Y678" t="s">
        <v>3777</v>
      </c>
      <c r="Z678" t="s">
        <v>2952</v>
      </c>
      <c r="AA678" t="s">
        <v>1689</v>
      </c>
      <c r="AB678" s="198">
        <v>37073.875</v>
      </c>
      <c r="AC678" s="198">
        <v>37103.875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25</v>
      </c>
      <c r="F679" s="213">
        <f t="shared" si="55"/>
        <v>1250</v>
      </c>
      <c r="G679" s="202">
        <v>1330634</v>
      </c>
      <c r="H679" s="198">
        <v>37046.314282407409</v>
      </c>
      <c r="I679" t="s">
        <v>3554</v>
      </c>
      <c r="M679" t="s">
        <v>2717</v>
      </c>
      <c r="N679" t="s">
        <v>3532</v>
      </c>
      <c r="O679" t="s">
        <v>1690</v>
      </c>
      <c r="Q679" s="199">
        <v>50</v>
      </c>
      <c r="S679" t="s">
        <v>3504</v>
      </c>
      <c r="T679" t="s">
        <v>3759</v>
      </c>
      <c r="U679" s="201">
        <v>44</v>
      </c>
      <c r="V679" t="s">
        <v>3674</v>
      </c>
      <c r="W679" t="s">
        <v>3536</v>
      </c>
      <c r="X679" t="s">
        <v>3537</v>
      </c>
      <c r="Y679" t="s">
        <v>1097</v>
      </c>
      <c r="Z679" t="s">
        <v>2947</v>
      </c>
      <c r="AA679">
        <v>630730.1</v>
      </c>
      <c r="AB679" s="198">
        <v>37048.875</v>
      </c>
      <c r="AC679" s="198">
        <v>37072.875</v>
      </c>
    </row>
    <row r="680" spans="1:29" x14ac:dyDescent="0.2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151</v>
      </c>
      <c r="F680" s="213">
        <f t="shared" si="55"/>
        <v>755000</v>
      </c>
      <c r="G680" s="202">
        <v>1330635</v>
      </c>
      <c r="H680" s="198">
        <v>37046.314444444448</v>
      </c>
      <c r="I680" t="s">
        <v>3627</v>
      </c>
      <c r="M680" t="s">
        <v>3505</v>
      </c>
      <c r="N680" t="s">
        <v>2383</v>
      </c>
      <c r="O680" t="s">
        <v>2622</v>
      </c>
      <c r="P680" s="199">
        <v>5000</v>
      </c>
      <c r="S680" t="s">
        <v>3506</v>
      </c>
      <c r="T680" t="s">
        <v>3759</v>
      </c>
      <c r="U680" s="201">
        <v>4.4349999999999996</v>
      </c>
      <c r="V680" t="s">
        <v>3066</v>
      </c>
      <c r="W680" t="s">
        <v>2810</v>
      </c>
      <c r="X680" t="s">
        <v>2384</v>
      </c>
      <c r="Y680" t="s">
        <v>3777</v>
      </c>
      <c r="Z680" t="s">
        <v>2952</v>
      </c>
      <c r="AA680" t="s">
        <v>1691</v>
      </c>
      <c r="AB680" s="198">
        <v>37196</v>
      </c>
      <c r="AC680" s="198">
        <v>37346</v>
      </c>
    </row>
    <row r="681" spans="1:29" x14ac:dyDescent="0.2">
      <c r="A681" s="44" t="str">
        <f t="shared" si="51"/>
        <v xml:space="preserve"> Metals Financial</v>
      </c>
      <c r="B681" s="44" t="str">
        <f t="shared" si="52"/>
        <v/>
      </c>
      <c r="C681" s="44" t="str">
        <f t="shared" si="53"/>
        <v>Metals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4</v>
      </c>
      <c r="G681" s="202">
        <v>1330636</v>
      </c>
      <c r="H681" s="198">
        <v>37046.314606481479</v>
      </c>
      <c r="I681" t="s">
        <v>2218</v>
      </c>
      <c r="M681" t="s">
        <v>3511</v>
      </c>
      <c r="N681" t="s">
        <v>3768</v>
      </c>
      <c r="O681" t="s">
        <v>3769</v>
      </c>
      <c r="Q681" s="199">
        <v>4</v>
      </c>
      <c r="S681" t="s">
        <v>3758</v>
      </c>
      <c r="T681" t="s">
        <v>3759</v>
      </c>
      <c r="U681" s="201">
        <v>1507</v>
      </c>
      <c r="V681" t="s">
        <v>2589</v>
      </c>
      <c r="W681" t="s">
        <v>3765</v>
      </c>
      <c r="X681" t="s">
        <v>3761</v>
      </c>
      <c r="Y681" t="s">
        <v>3762</v>
      </c>
      <c r="Z681" t="s">
        <v>3763</v>
      </c>
      <c r="AA681">
        <v>2166247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5</v>
      </c>
      <c r="F682" s="213">
        <f t="shared" si="55"/>
        <v>250</v>
      </c>
      <c r="G682" s="202">
        <v>1330637</v>
      </c>
      <c r="H682" s="198">
        <v>37046.314756944441</v>
      </c>
      <c r="I682" t="s">
        <v>3546</v>
      </c>
      <c r="M682" t="s">
        <v>2717</v>
      </c>
      <c r="N682" t="s">
        <v>3532</v>
      </c>
      <c r="O682" t="s">
        <v>1686</v>
      </c>
      <c r="Q682" s="199">
        <v>50</v>
      </c>
      <c r="S682" t="s">
        <v>3504</v>
      </c>
      <c r="T682" t="s">
        <v>3759</v>
      </c>
      <c r="U682" s="201">
        <v>40</v>
      </c>
      <c r="V682" t="s">
        <v>3047</v>
      </c>
      <c r="W682" t="s">
        <v>2733</v>
      </c>
      <c r="X682" t="s">
        <v>3541</v>
      </c>
      <c r="Y682" t="s">
        <v>1097</v>
      </c>
      <c r="Z682" t="s">
        <v>2947</v>
      </c>
      <c r="AA682">
        <v>630731.1</v>
      </c>
      <c r="AB682" s="198">
        <v>37053.875</v>
      </c>
      <c r="AC682" s="198">
        <v>37057.875</v>
      </c>
    </row>
    <row r="683" spans="1:29" x14ac:dyDescent="0.2">
      <c r="A683" s="44" t="str">
        <f t="shared" si="51"/>
        <v>US Natural Gas Physical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10000</v>
      </c>
      <c r="G683" s="202">
        <v>1330638</v>
      </c>
      <c r="H683" s="198">
        <v>37046.314780092594</v>
      </c>
      <c r="I683" t="s">
        <v>3627</v>
      </c>
      <c r="M683" t="s">
        <v>3505</v>
      </c>
      <c r="N683" t="s">
        <v>3885</v>
      </c>
      <c r="O683" t="s">
        <v>1674</v>
      </c>
      <c r="P683" s="199">
        <v>10000</v>
      </c>
      <c r="S683" t="s">
        <v>3506</v>
      </c>
      <c r="T683" t="s">
        <v>3759</v>
      </c>
      <c r="U683" s="201">
        <v>3.9988000000000001</v>
      </c>
      <c r="V683" t="s">
        <v>2456</v>
      </c>
      <c r="W683" t="s">
        <v>2594</v>
      </c>
      <c r="X683" t="s">
        <v>2595</v>
      </c>
      <c r="Y683" t="s">
        <v>2596</v>
      </c>
      <c r="Z683" t="s">
        <v>2952</v>
      </c>
      <c r="AA683">
        <v>826312</v>
      </c>
      <c r="AB683" s="198">
        <v>37047.875</v>
      </c>
      <c r="AC683" s="198">
        <v>37047.875</v>
      </c>
    </row>
    <row r="684" spans="1:29" x14ac:dyDescent="0.2">
      <c r="A684" s="44" t="str">
        <f t="shared" si="51"/>
        <v>US Power Financial</v>
      </c>
      <c r="B684" s="44" t="str">
        <f t="shared" si="52"/>
        <v>US</v>
      </c>
      <c r="C684" s="44" t="str">
        <f t="shared" si="53"/>
        <v>Power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50</v>
      </c>
      <c r="G684" s="202">
        <v>1330640</v>
      </c>
      <c r="H684" s="198">
        <v>37046.314976851849</v>
      </c>
      <c r="I684" t="s">
        <v>3046</v>
      </c>
      <c r="M684" t="s">
        <v>2717</v>
      </c>
      <c r="N684" t="s">
        <v>1094</v>
      </c>
      <c r="O684" t="s">
        <v>1627</v>
      </c>
      <c r="Q684" s="199">
        <v>50</v>
      </c>
      <c r="S684" t="s">
        <v>3504</v>
      </c>
      <c r="T684" t="s">
        <v>3759</v>
      </c>
      <c r="U684" s="201">
        <v>24</v>
      </c>
      <c r="V684" t="s">
        <v>3049</v>
      </c>
      <c r="W684" t="s">
        <v>1095</v>
      </c>
      <c r="X684" t="s">
        <v>1096</v>
      </c>
      <c r="Y684" t="s">
        <v>1097</v>
      </c>
      <c r="Z684" t="s">
        <v>2952</v>
      </c>
      <c r="AA684">
        <v>630732.1</v>
      </c>
      <c r="AB684" s="198">
        <v>37046.875</v>
      </c>
      <c r="AC684" s="198">
        <v>37046.875</v>
      </c>
    </row>
    <row r="685" spans="1:29" x14ac:dyDescent="0.2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50</v>
      </c>
      <c r="G685" s="202">
        <v>1330641</v>
      </c>
      <c r="H685" s="198">
        <v>37046.315000000002</v>
      </c>
      <c r="I685" t="s">
        <v>2360</v>
      </c>
      <c r="M685" t="s">
        <v>2717</v>
      </c>
      <c r="N685" t="s">
        <v>3532</v>
      </c>
      <c r="O685" t="s">
        <v>3851</v>
      </c>
      <c r="P685" s="199">
        <v>50</v>
      </c>
      <c r="S685" t="s">
        <v>3504</v>
      </c>
      <c r="T685" t="s">
        <v>3759</v>
      </c>
      <c r="U685" s="201">
        <v>26.5</v>
      </c>
      <c r="V685" t="s">
        <v>1692</v>
      </c>
      <c r="W685" t="s">
        <v>3548</v>
      </c>
      <c r="X685" t="s">
        <v>3549</v>
      </c>
      <c r="Y685" t="s">
        <v>1097</v>
      </c>
      <c r="Z685" t="s">
        <v>2947</v>
      </c>
      <c r="AA685">
        <v>630733.1</v>
      </c>
      <c r="AB685" s="198">
        <v>37047.875</v>
      </c>
      <c r="AC685" s="198">
        <v>37047.875</v>
      </c>
    </row>
    <row r="686" spans="1:29" x14ac:dyDescent="0.2">
      <c r="A686" s="44" t="str">
        <f t="shared" si="51"/>
        <v>US Natural Gas Physical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5000</v>
      </c>
      <c r="G686" s="202">
        <v>1330644</v>
      </c>
      <c r="H686" s="198">
        <v>37046.31521990741</v>
      </c>
      <c r="I686" t="s">
        <v>2618</v>
      </c>
      <c r="M686" t="s">
        <v>3505</v>
      </c>
      <c r="N686" t="s">
        <v>3885</v>
      </c>
      <c r="O686" t="s">
        <v>1678</v>
      </c>
      <c r="Q686" s="199">
        <v>5000</v>
      </c>
      <c r="S686" t="s">
        <v>3506</v>
      </c>
      <c r="T686" t="s">
        <v>3759</v>
      </c>
      <c r="U686" s="201">
        <v>3.7774999999999999</v>
      </c>
      <c r="V686" t="s">
        <v>3678</v>
      </c>
      <c r="W686" t="s">
        <v>2457</v>
      </c>
      <c r="X686" t="s">
        <v>2615</v>
      </c>
      <c r="Y686" t="s">
        <v>2596</v>
      </c>
      <c r="Z686" t="s">
        <v>2952</v>
      </c>
      <c r="AA686">
        <v>826313</v>
      </c>
      <c r="AB686" s="198">
        <v>37047.875</v>
      </c>
      <c r="AC686" s="198">
        <v>37047.875</v>
      </c>
    </row>
    <row r="687" spans="1:29" x14ac:dyDescent="0.2">
      <c r="A687" s="44" t="str">
        <f t="shared" si="51"/>
        <v>US Natural Gas Financial</v>
      </c>
      <c r="B687" s="44" t="str">
        <f t="shared" si="52"/>
        <v>US</v>
      </c>
      <c r="C687" s="44" t="str">
        <f t="shared" si="53"/>
        <v>Natural Gas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25</v>
      </c>
      <c r="F687" s="213">
        <f t="shared" si="55"/>
        <v>125000</v>
      </c>
      <c r="G687" s="202">
        <v>1330645</v>
      </c>
      <c r="H687" s="198">
        <v>37046.315300925926</v>
      </c>
      <c r="I687" t="s">
        <v>3669</v>
      </c>
      <c r="M687" t="s">
        <v>3505</v>
      </c>
      <c r="N687" t="s">
        <v>2383</v>
      </c>
      <c r="O687" t="s">
        <v>1693</v>
      </c>
      <c r="Q687" s="199">
        <v>5000</v>
      </c>
      <c r="S687" t="s">
        <v>3506</v>
      </c>
      <c r="T687" t="s">
        <v>3759</v>
      </c>
      <c r="U687" s="201">
        <v>3.96</v>
      </c>
      <c r="V687" t="s">
        <v>3249</v>
      </c>
      <c r="W687" t="s">
        <v>2644</v>
      </c>
      <c r="X687" t="s">
        <v>2259</v>
      </c>
      <c r="Y687" t="s">
        <v>3777</v>
      </c>
      <c r="Z687" t="s">
        <v>2952</v>
      </c>
      <c r="AA687" t="s">
        <v>1694</v>
      </c>
      <c r="AB687" s="198">
        <v>37048.875</v>
      </c>
      <c r="AC687" s="198">
        <v>37072.875</v>
      </c>
    </row>
    <row r="688" spans="1:29" x14ac:dyDescent="0.2">
      <c r="A688" s="44" t="str">
        <f t="shared" si="51"/>
        <v>US Natural Gas Physical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10000</v>
      </c>
      <c r="G688" s="202">
        <v>1330646</v>
      </c>
      <c r="H688" s="198">
        <v>37046.315300925926</v>
      </c>
      <c r="I688" t="s">
        <v>3627</v>
      </c>
      <c r="M688" t="s">
        <v>3505</v>
      </c>
      <c r="N688" t="s">
        <v>3885</v>
      </c>
      <c r="O688" t="s">
        <v>1674</v>
      </c>
      <c r="P688" s="199">
        <v>10000</v>
      </c>
      <c r="S688" t="s">
        <v>3506</v>
      </c>
      <c r="T688" t="s">
        <v>3759</v>
      </c>
      <c r="U688" s="201">
        <v>4</v>
      </c>
      <c r="V688" t="s">
        <v>2456</v>
      </c>
      <c r="W688" t="s">
        <v>2594</v>
      </c>
      <c r="X688" t="s">
        <v>2595</v>
      </c>
      <c r="Y688" t="s">
        <v>2596</v>
      </c>
      <c r="Z688" t="s">
        <v>2952</v>
      </c>
      <c r="AA688">
        <v>826314</v>
      </c>
      <c r="AB688" s="198">
        <v>37047.875</v>
      </c>
      <c r="AC688" s="198">
        <v>37047.875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1330649</v>
      </c>
      <c r="H689" s="198">
        <v>37046.315509259257</v>
      </c>
      <c r="I689" t="s">
        <v>3732</v>
      </c>
      <c r="M689" t="s">
        <v>2717</v>
      </c>
      <c r="N689" t="s">
        <v>3532</v>
      </c>
      <c r="O689" t="s">
        <v>1598</v>
      </c>
      <c r="P689" s="199">
        <v>50</v>
      </c>
      <c r="S689" t="s">
        <v>3504</v>
      </c>
      <c r="T689" t="s">
        <v>3759</v>
      </c>
      <c r="U689" s="201">
        <v>24.25</v>
      </c>
      <c r="V689" t="s">
        <v>3858</v>
      </c>
      <c r="W689" t="s">
        <v>2733</v>
      </c>
      <c r="X689" t="s">
        <v>3541</v>
      </c>
      <c r="Y689" t="s">
        <v>1097</v>
      </c>
      <c r="Z689" t="s">
        <v>2947</v>
      </c>
      <c r="AA689">
        <v>630734.1</v>
      </c>
      <c r="AB689" s="198">
        <v>37047.875</v>
      </c>
      <c r="AC689" s="198">
        <v>37047.875</v>
      </c>
    </row>
    <row r="690" spans="1:29" x14ac:dyDescent="0.2">
      <c r="A690" s="44" t="str">
        <f t="shared" si="51"/>
        <v>US Natural Gas Financial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Financial</v>
      </c>
      <c r="E690" s="44">
        <f>IF(VLOOKUP(S690,'DD-Lookup'!$J$6:$L$50,3,FALSE)="Monthly",(YEAR(AC690)-YEAR(AB690))*12+MONTH(AC690)-MONTH(AB690)+1,(AC690-AB690+1))</f>
        <v>31</v>
      </c>
      <c r="F690" s="213">
        <f t="shared" si="55"/>
        <v>310000</v>
      </c>
      <c r="G690" s="202">
        <v>1330650</v>
      </c>
      <c r="H690" s="198">
        <v>37046.315578703703</v>
      </c>
      <c r="I690" t="s">
        <v>3669</v>
      </c>
      <c r="M690" t="s">
        <v>3505</v>
      </c>
      <c r="N690" t="s">
        <v>2383</v>
      </c>
      <c r="O690" t="s">
        <v>3196</v>
      </c>
      <c r="Q690" s="199">
        <v>10000</v>
      </c>
      <c r="S690" t="s">
        <v>3506</v>
      </c>
      <c r="T690" t="s">
        <v>3759</v>
      </c>
      <c r="U690" s="201">
        <v>4.0549999999999997</v>
      </c>
      <c r="V690" t="s">
        <v>3289</v>
      </c>
      <c r="W690" t="s">
        <v>2810</v>
      </c>
      <c r="X690" t="s">
        <v>2384</v>
      </c>
      <c r="Y690" t="s">
        <v>3777</v>
      </c>
      <c r="Z690" t="s">
        <v>2952</v>
      </c>
      <c r="AA690" t="s">
        <v>1695</v>
      </c>
      <c r="AB690" s="198">
        <v>37073.915972222225</v>
      </c>
      <c r="AC690" s="198">
        <v>37103.915972222225</v>
      </c>
    </row>
    <row r="691" spans="1:29" x14ac:dyDescent="0.2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5000</v>
      </c>
      <c r="G691" s="202">
        <v>1330651</v>
      </c>
      <c r="H691" s="198">
        <v>37046.315868055557</v>
      </c>
      <c r="I691" t="s">
        <v>2638</v>
      </c>
      <c r="M691" t="s">
        <v>3505</v>
      </c>
      <c r="N691" t="s">
        <v>3885</v>
      </c>
      <c r="O691" t="s">
        <v>1682</v>
      </c>
      <c r="Q691" s="199">
        <v>5000</v>
      </c>
      <c r="S691" t="s">
        <v>3506</v>
      </c>
      <c r="T691" t="s">
        <v>3759</v>
      </c>
      <c r="U691" s="201">
        <v>3.7850000000000001</v>
      </c>
      <c r="V691" t="s">
        <v>3897</v>
      </c>
      <c r="W691" t="s">
        <v>2457</v>
      </c>
      <c r="X691" t="s">
        <v>2615</v>
      </c>
      <c r="Y691" t="s">
        <v>2596</v>
      </c>
      <c r="Z691" t="s">
        <v>2952</v>
      </c>
      <c r="AA691">
        <v>826315</v>
      </c>
      <c r="AB691" s="198">
        <v>37047.875</v>
      </c>
      <c r="AC691" s="198">
        <v>37047.875</v>
      </c>
    </row>
    <row r="692" spans="1:29" x14ac:dyDescent="0.2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5000</v>
      </c>
      <c r="G692" s="202">
        <v>1330652</v>
      </c>
      <c r="H692" s="198">
        <v>37046.31591435185</v>
      </c>
      <c r="I692" t="s">
        <v>2618</v>
      </c>
      <c r="M692" t="s">
        <v>3505</v>
      </c>
      <c r="N692" t="s">
        <v>3885</v>
      </c>
      <c r="O692" t="s">
        <v>1679</v>
      </c>
      <c r="Q692" s="199">
        <v>5000</v>
      </c>
      <c r="S692" t="s">
        <v>3506</v>
      </c>
      <c r="T692" t="s">
        <v>3759</v>
      </c>
      <c r="U692" s="201">
        <v>3.7825000000000002</v>
      </c>
      <c r="V692" t="s">
        <v>2458</v>
      </c>
      <c r="W692" t="s">
        <v>2457</v>
      </c>
      <c r="X692" t="s">
        <v>2615</v>
      </c>
      <c r="Y692" t="s">
        <v>2596</v>
      </c>
      <c r="Z692" t="s">
        <v>2952</v>
      </c>
      <c r="AA692">
        <v>826316</v>
      </c>
      <c r="AB692" s="198">
        <v>37047.875</v>
      </c>
      <c r="AC692" s="198">
        <v>37047.875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123</v>
      </c>
      <c r="F693" s="213">
        <f t="shared" si="55"/>
        <v>307500</v>
      </c>
      <c r="G693" s="202">
        <v>1330653</v>
      </c>
      <c r="H693" s="198">
        <v>37046.315960648149</v>
      </c>
      <c r="I693" t="s">
        <v>2302</v>
      </c>
      <c r="M693" t="s">
        <v>3505</v>
      </c>
      <c r="N693" t="s">
        <v>2383</v>
      </c>
      <c r="O693" t="s">
        <v>3144</v>
      </c>
      <c r="Q693" s="199">
        <v>2500</v>
      </c>
      <c r="S693" t="s">
        <v>3506</v>
      </c>
      <c r="T693" t="s">
        <v>3759</v>
      </c>
      <c r="U693" s="201">
        <v>4.1449999999999996</v>
      </c>
      <c r="V693" t="s">
        <v>2303</v>
      </c>
      <c r="W693" t="s">
        <v>2810</v>
      </c>
      <c r="X693" t="s">
        <v>2384</v>
      </c>
      <c r="Y693" t="s">
        <v>3777</v>
      </c>
      <c r="Z693" t="s">
        <v>2952</v>
      </c>
      <c r="AA693" t="s">
        <v>1696</v>
      </c>
      <c r="AB693" s="198">
        <v>37073</v>
      </c>
      <c r="AC693" s="198">
        <v>37195</v>
      </c>
    </row>
    <row r="694" spans="1:29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5000</v>
      </c>
      <c r="G694" s="202">
        <v>1330654</v>
      </c>
      <c r="H694" s="198">
        <v>37046.315983796296</v>
      </c>
      <c r="I694" t="s">
        <v>2618</v>
      </c>
      <c r="M694" t="s">
        <v>3505</v>
      </c>
      <c r="N694" t="s">
        <v>3885</v>
      </c>
      <c r="O694" t="s">
        <v>1680</v>
      </c>
      <c r="Q694" s="199">
        <v>5000</v>
      </c>
      <c r="S694" t="s">
        <v>3506</v>
      </c>
      <c r="T694" t="s">
        <v>3759</v>
      </c>
      <c r="U694" s="201">
        <v>3.7875000000000001</v>
      </c>
      <c r="V694" t="s">
        <v>2458</v>
      </c>
      <c r="W694" t="s">
        <v>2457</v>
      </c>
      <c r="X694" t="s">
        <v>2615</v>
      </c>
      <c r="Y694" t="s">
        <v>2596</v>
      </c>
      <c r="Z694" t="s">
        <v>2952</v>
      </c>
      <c r="AA694">
        <v>826317</v>
      </c>
      <c r="AB694" s="198">
        <v>37047.875</v>
      </c>
      <c r="AC694" s="198">
        <v>37047.875</v>
      </c>
    </row>
    <row r="695" spans="1:29" x14ac:dyDescent="0.2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26</v>
      </c>
      <c r="F695" s="213">
        <f t="shared" si="55"/>
        <v>260000</v>
      </c>
      <c r="G695" s="202">
        <v>1330655</v>
      </c>
      <c r="H695" s="198">
        <v>37046.316111111111</v>
      </c>
      <c r="I695" t="s">
        <v>2358</v>
      </c>
      <c r="M695" t="s">
        <v>3505</v>
      </c>
      <c r="N695" t="s">
        <v>2383</v>
      </c>
      <c r="O695" t="s">
        <v>3298</v>
      </c>
      <c r="P695" s="199">
        <v>10000</v>
      </c>
      <c r="S695" t="s">
        <v>3506</v>
      </c>
      <c r="T695" t="s">
        <v>3759</v>
      </c>
      <c r="U695" s="201">
        <v>3.95</v>
      </c>
      <c r="V695" t="s">
        <v>3032</v>
      </c>
      <c r="W695" t="s">
        <v>2644</v>
      </c>
      <c r="X695" t="s">
        <v>2259</v>
      </c>
      <c r="Y695" t="s">
        <v>3777</v>
      </c>
      <c r="Z695" t="s">
        <v>2952</v>
      </c>
      <c r="AA695" t="s">
        <v>1697</v>
      </c>
      <c r="AB695" s="198">
        <v>37047.875</v>
      </c>
      <c r="AC695" s="198">
        <v>37072.875</v>
      </c>
    </row>
    <row r="696" spans="1:29" x14ac:dyDescent="0.2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20</v>
      </c>
      <c r="G696" s="202">
        <v>1330656</v>
      </c>
      <c r="H696" s="198">
        <v>37046.316122685188</v>
      </c>
      <c r="I696" t="s">
        <v>3816</v>
      </c>
      <c r="M696" t="s">
        <v>3511</v>
      </c>
      <c r="N696" t="s">
        <v>3756</v>
      </c>
      <c r="O696" t="s">
        <v>3757</v>
      </c>
      <c r="Q696" s="199">
        <v>20</v>
      </c>
      <c r="S696" t="s">
        <v>3758</v>
      </c>
      <c r="T696" t="s">
        <v>3759</v>
      </c>
      <c r="U696" s="201">
        <v>1668</v>
      </c>
      <c r="V696" t="s">
        <v>3122</v>
      </c>
      <c r="W696" t="s">
        <v>3765</v>
      </c>
      <c r="X696" t="s">
        <v>3761</v>
      </c>
      <c r="Y696" t="s">
        <v>3762</v>
      </c>
      <c r="Z696" t="s">
        <v>3763</v>
      </c>
      <c r="AA696">
        <v>2166256</v>
      </c>
    </row>
    <row r="697" spans="1:29" x14ac:dyDescent="0.2">
      <c r="A697" s="44" t="str">
        <f t="shared" si="51"/>
        <v>US Natural Gas Financial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31</v>
      </c>
      <c r="F697" s="213">
        <f t="shared" si="55"/>
        <v>310000</v>
      </c>
      <c r="G697" s="202">
        <v>1330657</v>
      </c>
      <c r="H697" s="198">
        <v>37046.316134259258</v>
      </c>
      <c r="I697" t="s">
        <v>2592</v>
      </c>
      <c r="M697" t="s">
        <v>3505</v>
      </c>
      <c r="N697" t="s">
        <v>2383</v>
      </c>
      <c r="O697" t="s">
        <v>2604</v>
      </c>
      <c r="P697" s="199">
        <v>10000</v>
      </c>
      <c r="S697" t="s">
        <v>3506</v>
      </c>
      <c r="T697" t="s">
        <v>3759</v>
      </c>
      <c r="U697" s="201">
        <v>4.05</v>
      </c>
      <c r="V697" t="s">
        <v>3017</v>
      </c>
      <c r="W697" t="s">
        <v>2810</v>
      </c>
      <c r="X697" t="s">
        <v>2384</v>
      </c>
      <c r="Y697" t="s">
        <v>3777</v>
      </c>
      <c r="Z697" t="s">
        <v>2952</v>
      </c>
      <c r="AA697" t="s">
        <v>1698</v>
      </c>
      <c r="AB697" s="198">
        <v>37073.875</v>
      </c>
      <c r="AC697" s="198">
        <v>37103.875</v>
      </c>
    </row>
    <row r="698" spans="1:29" x14ac:dyDescent="0.2">
      <c r="A698" s="44" t="str">
        <f t="shared" si="51"/>
        <v>US Natural Gas Financial</v>
      </c>
      <c r="B698" s="44" t="str">
        <f t="shared" si="52"/>
        <v>US</v>
      </c>
      <c r="C698" s="44" t="str">
        <f t="shared" si="53"/>
        <v>Natural Gas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123</v>
      </c>
      <c r="F698" s="213">
        <f t="shared" si="55"/>
        <v>615000</v>
      </c>
      <c r="G698" s="202">
        <v>1330658</v>
      </c>
      <c r="H698" s="198">
        <v>37046.316180555557</v>
      </c>
      <c r="I698" t="s">
        <v>2592</v>
      </c>
      <c r="M698" t="s">
        <v>3505</v>
      </c>
      <c r="N698" t="s">
        <v>2383</v>
      </c>
      <c r="O698" t="s">
        <v>3144</v>
      </c>
      <c r="Q698" s="199">
        <v>5000</v>
      </c>
      <c r="S698" t="s">
        <v>3506</v>
      </c>
      <c r="T698" t="s">
        <v>3759</v>
      </c>
      <c r="U698" s="201">
        <v>4.1500000000000004</v>
      </c>
      <c r="V698" t="s">
        <v>2279</v>
      </c>
      <c r="W698" t="s">
        <v>2810</v>
      </c>
      <c r="X698" t="s">
        <v>2384</v>
      </c>
      <c r="Y698" t="s">
        <v>3777</v>
      </c>
      <c r="Z698" t="s">
        <v>2952</v>
      </c>
      <c r="AA698" t="s">
        <v>1699</v>
      </c>
      <c r="AB698" s="198">
        <v>37073</v>
      </c>
      <c r="AC698" s="198">
        <v>37195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31</v>
      </c>
      <c r="F699" s="213">
        <f t="shared" si="55"/>
        <v>155000</v>
      </c>
      <c r="G699" s="202">
        <v>1330659</v>
      </c>
      <c r="H699" s="198">
        <v>37046.316180555557</v>
      </c>
      <c r="I699" t="s">
        <v>2599</v>
      </c>
      <c r="M699" t="s">
        <v>3505</v>
      </c>
      <c r="N699" t="s">
        <v>2383</v>
      </c>
      <c r="O699" t="s">
        <v>2604</v>
      </c>
      <c r="P699" s="199">
        <v>5000</v>
      </c>
      <c r="S699" t="s">
        <v>3506</v>
      </c>
      <c r="T699" t="s">
        <v>3759</v>
      </c>
      <c r="U699" s="201">
        <v>4.05</v>
      </c>
      <c r="V699" t="s">
        <v>3151</v>
      </c>
      <c r="W699" t="s">
        <v>2810</v>
      </c>
      <c r="X699" t="s">
        <v>2384</v>
      </c>
      <c r="Y699" t="s">
        <v>3777</v>
      </c>
      <c r="Z699" t="s">
        <v>2952</v>
      </c>
      <c r="AA699" t="s">
        <v>1700</v>
      </c>
      <c r="AB699" s="198">
        <v>37073.875</v>
      </c>
      <c r="AC699" s="198">
        <v>37103.875</v>
      </c>
    </row>
    <row r="700" spans="1:29" x14ac:dyDescent="0.2">
      <c r="A700" s="44" t="str">
        <f t="shared" si="51"/>
        <v>US Natural Gas Financial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123</v>
      </c>
      <c r="F700" s="213">
        <f t="shared" si="55"/>
        <v>615000</v>
      </c>
      <c r="G700" s="202">
        <v>1330660</v>
      </c>
      <c r="H700" s="198">
        <v>37046.316307870373</v>
      </c>
      <c r="I700" t="s">
        <v>2592</v>
      </c>
      <c r="M700" t="s">
        <v>3505</v>
      </c>
      <c r="N700" t="s">
        <v>2383</v>
      </c>
      <c r="O700" t="s">
        <v>3144</v>
      </c>
      <c r="Q700" s="199">
        <v>5000</v>
      </c>
      <c r="S700" t="s">
        <v>3506</v>
      </c>
      <c r="T700" t="s">
        <v>3759</v>
      </c>
      <c r="U700" s="201">
        <v>4.1500000000000004</v>
      </c>
      <c r="V700" t="s">
        <v>2279</v>
      </c>
      <c r="W700" t="s">
        <v>2810</v>
      </c>
      <c r="X700" t="s">
        <v>2384</v>
      </c>
      <c r="Y700" t="s">
        <v>3777</v>
      </c>
      <c r="Z700" t="s">
        <v>2952</v>
      </c>
      <c r="AA700" t="s">
        <v>1701</v>
      </c>
      <c r="AB700" s="198">
        <v>37073</v>
      </c>
      <c r="AC700" s="198">
        <v>37195</v>
      </c>
    </row>
    <row r="701" spans="1:29" x14ac:dyDescent="0.2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31</v>
      </c>
      <c r="F701" s="213">
        <f t="shared" si="55"/>
        <v>155000</v>
      </c>
      <c r="G701" s="202">
        <v>1330662</v>
      </c>
      <c r="H701" s="198">
        <v>37046.316921296297</v>
      </c>
      <c r="I701" t="s">
        <v>2599</v>
      </c>
      <c r="M701" t="s">
        <v>3505</v>
      </c>
      <c r="N701" t="s">
        <v>2383</v>
      </c>
      <c r="O701" t="s">
        <v>2604</v>
      </c>
      <c r="P701" s="199">
        <v>5000</v>
      </c>
      <c r="S701" t="s">
        <v>3506</v>
      </c>
      <c r="T701" t="s">
        <v>3759</v>
      </c>
      <c r="U701" s="201">
        <v>4.05</v>
      </c>
      <c r="V701" t="s">
        <v>3151</v>
      </c>
      <c r="W701" t="s">
        <v>2810</v>
      </c>
      <c r="X701" t="s">
        <v>2384</v>
      </c>
      <c r="Y701" t="s">
        <v>3777</v>
      </c>
      <c r="Z701" t="s">
        <v>2952</v>
      </c>
      <c r="AA701" t="s">
        <v>1702</v>
      </c>
      <c r="AB701" s="198">
        <v>37073.875</v>
      </c>
      <c r="AC701" s="198">
        <v>37103.875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3</v>
      </c>
      <c r="F702" s="213">
        <f t="shared" si="55"/>
        <v>150</v>
      </c>
      <c r="G702" s="202">
        <v>1330663</v>
      </c>
      <c r="H702" s="198">
        <v>37046.317025462966</v>
      </c>
      <c r="I702" t="s">
        <v>3546</v>
      </c>
      <c r="M702" t="s">
        <v>2717</v>
      </c>
      <c r="N702" t="s">
        <v>3532</v>
      </c>
      <c r="O702" t="s">
        <v>1592</v>
      </c>
      <c r="Q702" s="199">
        <v>50</v>
      </c>
      <c r="S702" t="s">
        <v>3504</v>
      </c>
      <c r="T702" t="s">
        <v>3759</v>
      </c>
      <c r="U702" s="201">
        <v>27</v>
      </c>
      <c r="V702" t="s">
        <v>2741</v>
      </c>
      <c r="W702" t="s">
        <v>3548</v>
      </c>
      <c r="X702" t="s">
        <v>3549</v>
      </c>
      <c r="Y702" t="s">
        <v>1097</v>
      </c>
      <c r="Z702" t="s">
        <v>2947</v>
      </c>
      <c r="AA702">
        <v>630735.1</v>
      </c>
      <c r="AB702" s="198">
        <v>37048.875</v>
      </c>
      <c r="AC702" s="198">
        <v>37050.875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</v>
      </c>
      <c r="G703" s="202">
        <v>1330664</v>
      </c>
      <c r="H703" s="198">
        <v>37046.31726851852</v>
      </c>
      <c r="I703" t="s">
        <v>2360</v>
      </c>
      <c r="M703" t="s">
        <v>2717</v>
      </c>
      <c r="N703" t="s">
        <v>3532</v>
      </c>
      <c r="O703" t="s">
        <v>1582</v>
      </c>
      <c r="P703" s="199">
        <v>50</v>
      </c>
      <c r="S703" t="s">
        <v>3504</v>
      </c>
      <c r="T703" t="s">
        <v>3759</v>
      </c>
      <c r="U703" s="201">
        <v>37</v>
      </c>
      <c r="V703" t="s">
        <v>1611</v>
      </c>
      <c r="W703" t="s">
        <v>3450</v>
      </c>
      <c r="X703" t="s">
        <v>3539</v>
      </c>
      <c r="Y703" t="s">
        <v>1097</v>
      </c>
      <c r="Z703" t="s">
        <v>2947</v>
      </c>
      <c r="AA703">
        <v>630736.1</v>
      </c>
      <c r="AB703" s="198">
        <v>37047.875</v>
      </c>
      <c r="AC703" s="198">
        <v>37047.875</v>
      </c>
    </row>
    <row r="704" spans="1:29" x14ac:dyDescent="0.2">
      <c r="A704" s="44" t="str">
        <f t="shared" si="51"/>
        <v>US Power Physical</v>
      </c>
      <c r="B704" s="44" t="str">
        <f t="shared" si="52"/>
        <v>US</v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92</v>
      </c>
      <c r="F704" s="213">
        <f t="shared" si="55"/>
        <v>4600</v>
      </c>
      <c r="G704" s="202">
        <v>1330665</v>
      </c>
      <c r="H704" s="198">
        <v>37046.317395833335</v>
      </c>
      <c r="I704" t="s">
        <v>2355</v>
      </c>
      <c r="M704" t="s">
        <v>2717</v>
      </c>
      <c r="N704" t="s">
        <v>3532</v>
      </c>
      <c r="O704" t="s">
        <v>1703</v>
      </c>
      <c r="Q704" s="199">
        <v>50</v>
      </c>
      <c r="S704" t="s">
        <v>3504</v>
      </c>
      <c r="T704" t="s">
        <v>3759</v>
      </c>
      <c r="U704" s="201">
        <v>35.5</v>
      </c>
      <c r="V704" t="s">
        <v>2334</v>
      </c>
      <c r="W704" t="s">
        <v>2733</v>
      </c>
      <c r="X704" t="s">
        <v>3710</v>
      </c>
      <c r="Y704" t="s">
        <v>1097</v>
      </c>
      <c r="Z704" t="s">
        <v>2947</v>
      </c>
      <c r="AA704">
        <v>630737.1</v>
      </c>
      <c r="AB704" s="198">
        <v>37165.600694444445</v>
      </c>
      <c r="AC704" s="198">
        <v>37256.600694444445</v>
      </c>
    </row>
    <row r="705" spans="1:29" x14ac:dyDescent="0.2">
      <c r="A705" s="44" t="str">
        <f t="shared" si="51"/>
        <v>US Natural Gas Financial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31</v>
      </c>
      <c r="F705" s="213">
        <f t="shared" si="55"/>
        <v>310000</v>
      </c>
      <c r="G705" s="202">
        <v>1330666</v>
      </c>
      <c r="H705" s="198">
        <v>37046.317696759259</v>
      </c>
      <c r="I705" t="s">
        <v>2543</v>
      </c>
      <c r="M705" t="s">
        <v>3505</v>
      </c>
      <c r="N705" t="s">
        <v>2383</v>
      </c>
      <c r="O705" t="s">
        <v>2604</v>
      </c>
      <c r="P705" s="199">
        <v>10000</v>
      </c>
      <c r="S705" t="s">
        <v>3506</v>
      </c>
      <c r="T705" t="s">
        <v>3759</v>
      </c>
      <c r="U705" s="201">
        <v>4.05</v>
      </c>
      <c r="V705" t="s">
        <v>3374</v>
      </c>
      <c r="W705" t="s">
        <v>2810</v>
      </c>
      <c r="X705" t="s">
        <v>2384</v>
      </c>
      <c r="Y705" t="s">
        <v>3777</v>
      </c>
      <c r="Z705" t="s">
        <v>2952</v>
      </c>
      <c r="AA705" t="s">
        <v>1704</v>
      </c>
      <c r="AB705" s="198">
        <v>37073.875</v>
      </c>
      <c r="AC705" s="198">
        <v>37103.875</v>
      </c>
    </row>
    <row r="706" spans="1:29" x14ac:dyDescent="0.2">
      <c r="A706" s="44" t="str">
        <f t="shared" si="51"/>
        <v>US Crude Financial</v>
      </c>
      <c r="B706" s="44" t="str">
        <f t="shared" si="52"/>
        <v>US</v>
      </c>
      <c r="C706" s="44" t="str">
        <f t="shared" si="53"/>
        <v>Crude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50000</v>
      </c>
      <c r="G706" s="202">
        <v>1330667</v>
      </c>
      <c r="H706" s="198">
        <v>37046.317824074074</v>
      </c>
      <c r="I706" t="s">
        <v>3063</v>
      </c>
      <c r="M706" t="s">
        <v>3619</v>
      </c>
      <c r="N706" t="s">
        <v>1088</v>
      </c>
      <c r="O706" t="s">
        <v>3528</v>
      </c>
      <c r="P706" s="199">
        <v>50000</v>
      </c>
      <c r="S706" t="s">
        <v>3512</v>
      </c>
      <c r="T706" t="s">
        <v>3759</v>
      </c>
      <c r="U706" s="201">
        <v>28.5</v>
      </c>
      <c r="V706" t="s">
        <v>1705</v>
      </c>
      <c r="W706" t="s">
        <v>1090</v>
      </c>
      <c r="X706" t="s">
        <v>1091</v>
      </c>
      <c r="Y706" t="s">
        <v>2729</v>
      </c>
      <c r="Z706" t="s">
        <v>2952</v>
      </c>
      <c r="AA706">
        <v>112670</v>
      </c>
      <c r="AB706" s="198">
        <v>37073</v>
      </c>
      <c r="AC706" s="198">
        <v>37103</v>
      </c>
    </row>
    <row r="707" spans="1:29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25</v>
      </c>
      <c r="F707" s="213">
        <f t="shared" si="55"/>
        <v>1250</v>
      </c>
      <c r="G707" s="202">
        <v>1330668</v>
      </c>
      <c r="H707" s="198">
        <v>37046.317847222221</v>
      </c>
      <c r="I707" t="s">
        <v>3503</v>
      </c>
      <c r="M707" t="s">
        <v>2717</v>
      </c>
      <c r="N707" t="s">
        <v>3532</v>
      </c>
      <c r="O707" t="s">
        <v>1706</v>
      </c>
      <c r="Q707" s="199">
        <v>50</v>
      </c>
      <c r="S707" t="s">
        <v>3504</v>
      </c>
      <c r="T707" t="s">
        <v>3759</v>
      </c>
      <c r="U707" s="201">
        <v>58</v>
      </c>
      <c r="V707" t="s">
        <v>3150</v>
      </c>
      <c r="W707" t="s">
        <v>2380</v>
      </c>
      <c r="X707" t="s">
        <v>3710</v>
      </c>
      <c r="Y707" t="s">
        <v>1097</v>
      </c>
      <c r="Z707" t="s">
        <v>2947</v>
      </c>
      <c r="AA707">
        <v>630738.1</v>
      </c>
      <c r="AB707" s="198">
        <v>37048.875</v>
      </c>
      <c r="AC707" s="198">
        <v>37072.875</v>
      </c>
    </row>
    <row r="708" spans="1:29" x14ac:dyDescent="0.2">
      <c r="A708" s="44" t="str">
        <f t="shared" si="51"/>
        <v>US Natural Gas Financial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123</v>
      </c>
      <c r="F708" s="213">
        <f t="shared" si="55"/>
        <v>615000</v>
      </c>
      <c r="G708" s="202">
        <v>1330669</v>
      </c>
      <c r="H708" s="198">
        <v>37046.317939814813</v>
      </c>
      <c r="I708" t="s">
        <v>3547</v>
      </c>
      <c r="M708" t="s">
        <v>3505</v>
      </c>
      <c r="N708" t="s">
        <v>2383</v>
      </c>
      <c r="O708" t="s">
        <v>3144</v>
      </c>
      <c r="P708" s="199">
        <v>5000</v>
      </c>
      <c r="S708" t="s">
        <v>3506</v>
      </c>
      <c r="T708" t="s">
        <v>3759</v>
      </c>
      <c r="U708" s="201">
        <v>4.1399999999999997</v>
      </c>
      <c r="V708" t="s">
        <v>1707</v>
      </c>
      <c r="W708" t="s">
        <v>2810</v>
      </c>
      <c r="X708" t="s">
        <v>2384</v>
      </c>
      <c r="Y708" t="s">
        <v>3777</v>
      </c>
      <c r="Z708" t="s">
        <v>2952</v>
      </c>
      <c r="AA708" t="s">
        <v>1708</v>
      </c>
      <c r="AB708" s="198">
        <v>37073</v>
      </c>
      <c r="AC708" s="198">
        <v>37195</v>
      </c>
    </row>
    <row r="709" spans="1:29" x14ac:dyDescent="0.2">
      <c r="A709" s="44" t="str">
        <f t="shared" si="51"/>
        <v>US Crude Financial</v>
      </c>
      <c r="B709" s="44" t="str">
        <f t="shared" si="52"/>
        <v>US</v>
      </c>
      <c r="C709" s="44" t="str">
        <f t="shared" si="53"/>
        <v>Crude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50000</v>
      </c>
      <c r="G709" s="202">
        <v>1330670</v>
      </c>
      <c r="H709" s="198">
        <v>37046.317939814813</v>
      </c>
      <c r="I709" t="s">
        <v>3531</v>
      </c>
      <c r="M709" t="s">
        <v>3619</v>
      </c>
      <c r="N709" t="s">
        <v>1088</v>
      </c>
      <c r="O709" t="s">
        <v>3528</v>
      </c>
      <c r="Q709" s="199">
        <v>50000</v>
      </c>
      <c r="S709" t="s">
        <v>3512</v>
      </c>
      <c r="T709" t="s">
        <v>3759</v>
      </c>
      <c r="U709" s="201">
        <v>28.52</v>
      </c>
      <c r="V709" t="s">
        <v>1661</v>
      </c>
      <c r="W709" t="s">
        <v>1090</v>
      </c>
      <c r="X709" t="s">
        <v>1091</v>
      </c>
      <c r="Y709" t="s">
        <v>2729</v>
      </c>
      <c r="Z709" t="s">
        <v>2952</v>
      </c>
      <c r="AA709">
        <v>112671</v>
      </c>
      <c r="AB709" s="198">
        <v>37073</v>
      </c>
      <c r="AC709" s="198">
        <v>37103</v>
      </c>
    </row>
    <row r="710" spans="1:29" x14ac:dyDescent="0.2">
      <c r="A710" s="44" t="str">
        <f t="shared" si="51"/>
        <v>US Natural Gas Physical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</v>
      </c>
      <c r="G710" s="202">
        <v>1330671</v>
      </c>
      <c r="H710" s="198">
        <v>37046.318252314813</v>
      </c>
      <c r="I710" t="s">
        <v>2613</v>
      </c>
      <c r="M710" t="s">
        <v>3505</v>
      </c>
      <c r="N710" t="s">
        <v>3885</v>
      </c>
      <c r="O710" t="s">
        <v>1674</v>
      </c>
      <c r="P710" s="199">
        <v>1</v>
      </c>
      <c r="S710" t="s">
        <v>3506</v>
      </c>
      <c r="T710" t="s">
        <v>3759</v>
      </c>
      <c r="U710" s="201">
        <v>3.9912999999999998</v>
      </c>
      <c r="V710" t="s">
        <v>2617</v>
      </c>
      <c r="W710" t="s">
        <v>2594</v>
      </c>
      <c r="X710" t="s">
        <v>2595</v>
      </c>
      <c r="Y710" t="s">
        <v>2596</v>
      </c>
      <c r="Z710" t="s">
        <v>2952</v>
      </c>
      <c r="AA710">
        <v>826318</v>
      </c>
      <c r="AB710" s="198">
        <v>37047.875</v>
      </c>
      <c r="AC710" s="198">
        <v>37047.875</v>
      </c>
    </row>
    <row r="711" spans="1:29" x14ac:dyDescent="0.2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25</v>
      </c>
      <c r="F711" s="213">
        <f t="shared" si="55"/>
        <v>1250</v>
      </c>
      <c r="G711" s="202">
        <v>1330674</v>
      </c>
      <c r="H711" s="198">
        <v>37046.318541666667</v>
      </c>
      <c r="I711" t="s">
        <v>3503</v>
      </c>
      <c r="M711" t="s">
        <v>2717</v>
      </c>
      <c r="N711" t="s">
        <v>3532</v>
      </c>
      <c r="O711" t="s">
        <v>1709</v>
      </c>
      <c r="P711" s="199">
        <v>50</v>
      </c>
      <c r="S711" t="s">
        <v>3504</v>
      </c>
      <c r="T711" t="s">
        <v>3759</v>
      </c>
      <c r="U711" s="201">
        <v>51.75</v>
      </c>
      <c r="V711" t="s">
        <v>3150</v>
      </c>
      <c r="W711" t="s">
        <v>3540</v>
      </c>
      <c r="X711" t="s">
        <v>2368</v>
      </c>
      <c r="Y711" t="s">
        <v>1097</v>
      </c>
      <c r="Z711" t="s">
        <v>2947</v>
      </c>
      <c r="AA711">
        <v>630745.1</v>
      </c>
      <c r="AB711" s="198">
        <v>37048.875</v>
      </c>
      <c r="AC711" s="198">
        <v>37072.875</v>
      </c>
    </row>
    <row r="712" spans="1:29" x14ac:dyDescent="0.2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20</v>
      </c>
      <c r="G712" s="202">
        <v>1330676</v>
      </c>
      <c r="H712" s="198">
        <v>37046.319155092591</v>
      </c>
      <c r="I712" t="s">
        <v>2220</v>
      </c>
      <c r="M712" t="s">
        <v>3511</v>
      </c>
      <c r="N712" t="s">
        <v>3756</v>
      </c>
      <c r="O712" t="s">
        <v>3757</v>
      </c>
      <c r="P712" s="199">
        <v>20</v>
      </c>
      <c r="S712" t="s">
        <v>3758</v>
      </c>
      <c r="T712" t="s">
        <v>3759</v>
      </c>
      <c r="U712" s="201">
        <v>1667</v>
      </c>
      <c r="V712" t="s">
        <v>2221</v>
      </c>
      <c r="W712" t="s">
        <v>3765</v>
      </c>
      <c r="X712" t="s">
        <v>3761</v>
      </c>
      <c r="Y712" t="s">
        <v>3762</v>
      </c>
      <c r="Z712" t="s">
        <v>3763</v>
      </c>
      <c r="AA712">
        <v>2166290</v>
      </c>
    </row>
    <row r="713" spans="1:29" x14ac:dyDescent="0.2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5</v>
      </c>
      <c r="F713" s="213">
        <f t="shared" si="55"/>
        <v>250</v>
      </c>
      <c r="G713" s="202">
        <v>1330679</v>
      </c>
      <c r="H713" s="198">
        <v>37046.319525462961</v>
      </c>
      <c r="I713" t="s">
        <v>3546</v>
      </c>
      <c r="M713" t="s">
        <v>2717</v>
      </c>
      <c r="N713" t="s">
        <v>3532</v>
      </c>
      <c r="O713" t="s">
        <v>1710</v>
      </c>
      <c r="Q713" s="199">
        <v>50</v>
      </c>
      <c r="S713" t="s">
        <v>3504</v>
      </c>
      <c r="T713" t="s">
        <v>3759</v>
      </c>
      <c r="U713" s="201">
        <v>48.75</v>
      </c>
      <c r="V713" t="s">
        <v>3047</v>
      </c>
      <c r="W713" t="s">
        <v>3540</v>
      </c>
      <c r="X713" t="s">
        <v>2368</v>
      </c>
      <c r="Y713" t="s">
        <v>1097</v>
      </c>
      <c r="Z713" t="s">
        <v>2947</v>
      </c>
      <c r="AA713">
        <v>630748.1</v>
      </c>
      <c r="AB713" s="198">
        <v>37053.875</v>
      </c>
      <c r="AC713" s="198">
        <v>37057.875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61</v>
      </c>
      <c r="F714" s="213">
        <f t="shared" si="55"/>
        <v>3050</v>
      </c>
      <c r="G714" s="202">
        <v>1330680</v>
      </c>
      <c r="H714" s="198">
        <v>37046.319548611114</v>
      </c>
      <c r="I714" t="s">
        <v>2391</v>
      </c>
      <c r="M714" t="s">
        <v>2717</v>
      </c>
      <c r="N714" t="s">
        <v>2375</v>
      </c>
      <c r="O714" t="s">
        <v>3675</v>
      </c>
      <c r="Q714" s="199">
        <v>50</v>
      </c>
      <c r="S714" t="s">
        <v>3504</v>
      </c>
      <c r="T714" t="s">
        <v>3759</v>
      </c>
      <c r="U714" s="201">
        <v>35</v>
      </c>
      <c r="V714" t="s">
        <v>2251</v>
      </c>
      <c r="W714" t="s">
        <v>2631</v>
      </c>
      <c r="X714" t="s">
        <v>2632</v>
      </c>
      <c r="Y714" t="s">
        <v>1097</v>
      </c>
      <c r="Z714" t="s">
        <v>2947</v>
      </c>
      <c r="AA714">
        <v>630749.1</v>
      </c>
      <c r="AB714" s="198">
        <v>37316</v>
      </c>
      <c r="AC714" s="198">
        <v>37376</v>
      </c>
    </row>
    <row r="715" spans="1:29" x14ac:dyDescent="0.2">
      <c r="A715" s="44" t="str">
        <f t="shared" ref="A715:A778" si="56">B715&amp;" "&amp;C715&amp;" "&amp;D715</f>
        <v>US Natural Gas Financial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365</v>
      </c>
      <c r="F715" s="213">
        <f t="shared" ref="F715:F778" si="60">E715*SUM(P715:Q715)</f>
        <v>1825000</v>
      </c>
      <c r="G715" s="202">
        <v>1330681</v>
      </c>
      <c r="H715" s="198">
        <v>37046.319664351853</v>
      </c>
      <c r="I715" t="s">
        <v>2600</v>
      </c>
      <c r="M715" t="s">
        <v>3505</v>
      </c>
      <c r="N715" t="s">
        <v>2383</v>
      </c>
      <c r="O715" t="s">
        <v>2643</v>
      </c>
      <c r="Q715" s="199">
        <v>5000</v>
      </c>
      <c r="S715" t="s">
        <v>3506</v>
      </c>
      <c r="T715" t="s">
        <v>3759</v>
      </c>
      <c r="U715" s="201">
        <v>4.0999999999999996</v>
      </c>
      <c r="V715" t="s">
        <v>2601</v>
      </c>
      <c r="W715" t="s">
        <v>2810</v>
      </c>
      <c r="X715" t="s">
        <v>2384</v>
      </c>
      <c r="Y715" t="s">
        <v>3777</v>
      </c>
      <c r="Z715" t="s">
        <v>2952</v>
      </c>
      <c r="AA715" t="s">
        <v>1711</v>
      </c>
      <c r="AB715" s="198">
        <v>37257.875</v>
      </c>
      <c r="AC715" s="198">
        <v>37621.875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30</v>
      </c>
      <c r="F716" s="213">
        <f t="shared" si="60"/>
        <v>1500</v>
      </c>
      <c r="G716" s="202">
        <v>1330682</v>
      </c>
      <c r="H716" s="198">
        <v>37046.319699074076</v>
      </c>
      <c r="I716" t="s">
        <v>2378</v>
      </c>
      <c r="M716" t="s">
        <v>2717</v>
      </c>
      <c r="N716" t="s">
        <v>3532</v>
      </c>
      <c r="O716" t="s">
        <v>2379</v>
      </c>
      <c r="Q716" s="199">
        <v>50</v>
      </c>
      <c r="S716" t="s">
        <v>3504</v>
      </c>
      <c r="T716" t="s">
        <v>3759</v>
      </c>
      <c r="U716" s="201">
        <v>43.5</v>
      </c>
      <c r="V716" t="s">
        <v>1712</v>
      </c>
      <c r="W716" t="s">
        <v>3540</v>
      </c>
      <c r="X716" t="s">
        <v>2381</v>
      </c>
      <c r="Y716" t="s">
        <v>1097</v>
      </c>
      <c r="Z716" t="s">
        <v>2947</v>
      </c>
      <c r="AA716">
        <v>630751.1</v>
      </c>
      <c r="AB716" s="198">
        <v>37135.594444444447</v>
      </c>
      <c r="AC716" s="198">
        <v>37164.594444444447</v>
      </c>
    </row>
    <row r="717" spans="1:29" x14ac:dyDescent="0.2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10</v>
      </c>
      <c r="G717" s="202">
        <v>1330683</v>
      </c>
      <c r="H717" s="198">
        <v>37046.319814814815</v>
      </c>
      <c r="I717" t="s">
        <v>3772</v>
      </c>
      <c r="M717" t="s">
        <v>3511</v>
      </c>
      <c r="N717" t="s">
        <v>3768</v>
      </c>
      <c r="O717" t="s">
        <v>3769</v>
      </c>
      <c r="Q717" s="199">
        <v>10</v>
      </c>
      <c r="S717" t="s">
        <v>3758</v>
      </c>
      <c r="T717" t="s">
        <v>3759</v>
      </c>
      <c r="U717" s="201">
        <v>1507</v>
      </c>
      <c r="V717" t="s">
        <v>1569</v>
      </c>
      <c r="W717" t="s">
        <v>3765</v>
      </c>
      <c r="X717" t="s">
        <v>3761</v>
      </c>
      <c r="Y717" t="s">
        <v>3762</v>
      </c>
      <c r="Z717" t="s">
        <v>3763</v>
      </c>
      <c r="AA717">
        <v>2166299</v>
      </c>
    </row>
    <row r="718" spans="1:29" x14ac:dyDescent="0.2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31</v>
      </c>
      <c r="F718" s="213">
        <f t="shared" si="60"/>
        <v>310000</v>
      </c>
      <c r="G718" s="202">
        <v>1330684</v>
      </c>
      <c r="H718" s="198">
        <v>37046.320057870369</v>
      </c>
      <c r="I718" t="s">
        <v>2635</v>
      </c>
      <c r="M718" t="s">
        <v>3505</v>
      </c>
      <c r="N718" t="s">
        <v>2383</v>
      </c>
      <c r="O718" t="s">
        <v>3196</v>
      </c>
      <c r="Q718" s="199">
        <v>10000</v>
      </c>
      <c r="S718" t="s">
        <v>3506</v>
      </c>
      <c r="T718" t="s">
        <v>3759</v>
      </c>
      <c r="U718" s="201">
        <v>4.0549999999999997</v>
      </c>
      <c r="V718" t="s">
        <v>2522</v>
      </c>
      <c r="W718" t="s">
        <v>2810</v>
      </c>
      <c r="X718" t="s">
        <v>2384</v>
      </c>
      <c r="Y718" t="s">
        <v>3777</v>
      </c>
      <c r="Z718" t="s">
        <v>2952</v>
      </c>
      <c r="AA718" t="s">
        <v>1713</v>
      </c>
      <c r="AB718" s="198">
        <v>37073.915972222225</v>
      </c>
      <c r="AC718" s="198">
        <v>37103.915972222225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1330685</v>
      </c>
      <c r="H719" s="198">
        <v>37046.320069444446</v>
      </c>
      <c r="I719" t="s">
        <v>1714</v>
      </c>
      <c r="J719" t="s">
        <v>2331</v>
      </c>
      <c r="K719" t="s">
        <v>2373</v>
      </c>
      <c r="M719" t="s">
        <v>2717</v>
      </c>
      <c r="N719" t="s">
        <v>3532</v>
      </c>
      <c r="O719" t="s">
        <v>1638</v>
      </c>
      <c r="P719" s="199">
        <v>50</v>
      </c>
      <c r="S719" t="s">
        <v>3504</v>
      </c>
      <c r="T719" t="s">
        <v>3759</v>
      </c>
      <c r="U719" s="201">
        <v>47</v>
      </c>
      <c r="V719" t="s">
        <v>3028</v>
      </c>
      <c r="W719" t="s">
        <v>2380</v>
      </c>
      <c r="X719" t="s">
        <v>3710</v>
      </c>
      <c r="Y719" t="s">
        <v>1097</v>
      </c>
      <c r="Z719" t="s">
        <v>2947</v>
      </c>
      <c r="AA719">
        <v>630753.1</v>
      </c>
      <c r="AB719" s="198">
        <v>37047.875</v>
      </c>
      <c r="AC719" s="198">
        <v>37047.875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31</v>
      </c>
      <c r="F720" s="213">
        <f t="shared" si="60"/>
        <v>1550</v>
      </c>
      <c r="G720" s="202">
        <v>1330686</v>
      </c>
      <c r="H720" s="198">
        <v>37046.320115740738</v>
      </c>
      <c r="I720" t="s">
        <v>3554</v>
      </c>
      <c r="M720" t="s">
        <v>2717</v>
      </c>
      <c r="N720" t="s">
        <v>3532</v>
      </c>
      <c r="O720" t="s">
        <v>1715</v>
      </c>
      <c r="Q720" s="199">
        <v>50</v>
      </c>
      <c r="S720" t="s">
        <v>3504</v>
      </c>
      <c r="T720" t="s">
        <v>3759</v>
      </c>
      <c r="U720" s="201">
        <v>40.75</v>
      </c>
      <c r="V720" t="s">
        <v>3048</v>
      </c>
      <c r="W720" t="s">
        <v>1604</v>
      </c>
      <c r="X720" t="s">
        <v>2364</v>
      </c>
      <c r="Y720" t="s">
        <v>1097</v>
      </c>
      <c r="Z720" t="s">
        <v>2947</v>
      </c>
      <c r="AA720">
        <v>630754.1</v>
      </c>
      <c r="AB720" s="198">
        <v>37377.591666666667</v>
      </c>
      <c r="AC720" s="198">
        <v>37407.591666666667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1330688</v>
      </c>
      <c r="H721" s="198">
        <v>37046.320185185185</v>
      </c>
      <c r="I721" t="s">
        <v>2356</v>
      </c>
      <c r="M721" t="s">
        <v>2717</v>
      </c>
      <c r="N721" t="s">
        <v>3532</v>
      </c>
      <c r="O721" t="s">
        <v>3851</v>
      </c>
      <c r="P721" s="199">
        <v>50</v>
      </c>
      <c r="S721" t="s">
        <v>3504</v>
      </c>
      <c r="T721" t="s">
        <v>3759</v>
      </c>
      <c r="U721" s="201">
        <v>26.4</v>
      </c>
      <c r="V721" t="s">
        <v>3871</v>
      </c>
      <c r="W721" t="s">
        <v>3548</v>
      </c>
      <c r="X721" t="s">
        <v>3549</v>
      </c>
      <c r="Y721" t="s">
        <v>1097</v>
      </c>
      <c r="Z721" t="s">
        <v>2947</v>
      </c>
      <c r="AA721">
        <v>630755.1</v>
      </c>
      <c r="AB721" s="198">
        <v>37047.875</v>
      </c>
      <c r="AC721" s="198">
        <v>37047.875</v>
      </c>
    </row>
    <row r="722" spans="1:29" x14ac:dyDescent="0.2">
      <c r="A722" s="44" t="str">
        <f t="shared" si="56"/>
        <v xml:space="preserve"> Metals Financial</v>
      </c>
      <c r="B722" s="44" t="str">
        <f t="shared" si="57"/>
        <v/>
      </c>
      <c r="C722" s="44" t="str">
        <f t="shared" si="58"/>
        <v>Metals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6</v>
      </c>
      <c r="G722" s="202">
        <v>1330689</v>
      </c>
      <c r="H722" s="198">
        <v>37046.320208333331</v>
      </c>
      <c r="I722" t="s">
        <v>3729</v>
      </c>
      <c r="M722" t="s">
        <v>3511</v>
      </c>
      <c r="N722" t="s">
        <v>3768</v>
      </c>
      <c r="O722" t="s">
        <v>3769</v>
      </c>
      <c r="Q722" s="199">
        <v>6</v>
      </c>
      <c r="S722" t="s">
        <v>3758</v>
      </c>
      <c r="T722" t="s">
        <v>3759</v>
      </c>
      <c r="U722" s="201">
        <v>1507</v>
      </c>
      <c r="V722" t="s">
        <v>3771</v>
      </c>
      <c r="W722" t="s">
        <v>3765</v>
      </c>
      <c r="X722" t="s">
        <v>3761</v>
      </c>
      <c r="Y722" t="s">
        <v>3762</v>
      </c>
      <c r="Z722" t="s">
        <v>3763</v>
      </c>
      <c r="AA722">
        <v>2166302</v>
      </c>
    </row>
    <row r="723" spans="1:29" x14ac:dyDescent="0.2">
      <c r="A723" s="44" t="str">
        <f t="shared" si="56"/>
        <v>US Natural Gas Financial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365</v>
      </c>
      <c r="F723" s="213">
        <f t="shared" si="60"/>
        <v>1825000</v>
      </c>
      <c r="G723" s="202">
        <v>1330690</v>
      </c>
      <c r="H723" s="198">
        <v>37046.320300925923</v>
      </c>
      <c r="I723" t="s">
        <v>2600</v>
      </c>
      <c r="M723" t="s">
        <v>3505</v>
      </c>
      <c r="N723" t="s">
        <v>2383</v>
      </c>
      <c r="O723" t="s">
        <v>2643</v>
      </c>
      <c r="Q723" s="199">
        <v>5000</v>
      </c>
      <c r="S723" t="s">
        <v>3506</v>
      </c>
      <c r="T723" t="s">
        <v>3759</v>
      </c>
      <c r="U723" s="201">
        <v>4.1050000000000004</v>
      </c>
      <c r="V723" t="s">
        <v>2601</v>
      </c>
      <c r="W723" t="s">
        <v>2810</v>
      </c>
      <c r="X723" t="s">
        <v>2384</v>
      </c>
      <c r="Y723" t="s">
        <v>3777</v>
      </c>
      <c r="Z723" t="s">
        <v>2952</v>
      </c>
      <c r="AA723" t="s">
        <v>1716</v>
      </c>
      <c r="AB723" s="198">
        <v>37257.875</v>
      </c>
      <c r="AC723" s="198">
        <v>37621.875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1330691</v>
      </c>
      <c r="H724" s="198">
        <v>37046.3203125</v>
      </c>
      <c r="I724" t="s">
        <v>3554</v>
      </c>
      <c r="M724" t="s">
        <v>2717</v>
      </c>
      <c r="N724" t="s">
        <v>3532</v>
      </c>
      <c r="O724" t="s">
        <v>3851</v>
      </c>
      <c r="Q724" s="199">
        <v>50</v>
      </c>
      <c r="S724" t="s">
        <v>3504</v>
      </c>
      <c r="T724" t="s">
        <v>3759</v>
      </c>
      <c r="U724" s="201">
        <v>26.5</v>
      </c>
      <c r="V724" t="s">
        <v>3031</v>
      </c>
      <c r="W724" t="s">
        <v>3548</v>
      </c>
      <c r="X724" t="s">
        <v>3549</v>
      </c>
      <c r="Y724" t="s">
        <v>1097</v>
      </c>
      <c r="Z724" t="s">
        <v>2947</v>
      </c>
      <c r="AA724">
        <v>630756.1</v>
      </c>
      <c r="AB724" s="198">
        <v>37047.875</v>
      </c>
      <c r="AC724" s="198">
        <v>37047.875</v>
      </c>
    </row>
    <row r="725" spans="1:29" x14ac:dyDescent="0.2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26</v>
      </c>
      <c r="F725" s="213">
        <f t="shared" si="60"/>
        <v>260000</v>
      </c>
      <c r="G725" s="202">
        <v>1330692</v>
      </c>
      <c r="H725" s="198">
        <v>37046.32068287037</v>
      </c>
      <c r="I725" t="s">
        <v>2514</v>
      </c>
      <c r="M725" t="s">
        <v>3505</v>
      </c>
      <c r="N725" t="s">
        <v>2383</v>
      </c>
      <c r="O725" t="s">
        <v>3298</v>
      </c>
      <c r="Q725" s="199">
        <v>10000</v>
      </c>
      <c r="S725" t="s">
        <v>3506</v>
      </c>
      <c r="T725" t="s">
        <v>3759</v>
      </c>
      <c r="U725" s="201">
        <v>3.95</v>
      </c>
      <c r="V725" t="s">
        <v>3979</v>
      </c>
      <c r="W725" t="s">
        <v>2644</v>
      </c>
      <c r="X725" t="s">
        <v>2259</v>
      </c>
      <c r="Y725" t="s">
        <v>3777</v>
      </c>
      <c r="Z725" t="s">
        <v>2952</v>
      </c>
      <c r="AA725" t="s">
        <v>1717</v>
      </c>
      <c r="AB725" s="198">
        <v>37047.875</v>
      </c>
      <c r="AC725" s="198">
        <v>37072.875</v>
      </c>
    </row>
    <row r="726" spans="1:29" x14ac:dyDescent="0.2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50</v>
      </c>
      <c r="G726" s="202">
        <v>1330693</v>
      </c>
      <c r="H726" s="198">
        <v>37046.320868055554</v>
      </c>
      <c r="I726" t="s">
        <v>3732</v>
      </c>
      <c r="M726" t="s">
        <v>2717</v>
      </c>
      <c r="N726" t="s">
        <v>3532</v>
      </c>
      <c r="O726" t="s">
        <v>1638</v>
      </c>
      <c r="Q726" s="199">
        <v>50</v>
      </c>
      <c r="S726" t="s">
        <v>3504</v>
      </c>
      <c r="T726" t="s">
        <v>3759</v>
      </c>
      <c r="U726" s="201">
        <v>47</v>
      </c>
      <c r="V726" t="s">
        <v>3858</v>
      </c>
      <c r="W726" t="s">
        <v>2380</v>
      </c>
      <c r="X726" t="s">
        <v>3710</v>
      </c>
      <c r="Y726" t="s">
        <v>1097</v>
      </c>
      <c r="Z726" t="s">
        <v>2947</v>
      </c>
      <c r="AA726">
        <v>630758.1</v>
      </c>
      <c r="AB726" s="198">
        <v>37047.875</v>
      </c>
      <c r="AC726" s="198">
        <v>37047.875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1330694</v>
      </c>
      <c r="H727" s="198">
        <v>37046.320868055554</v>
      </c>
      <c r="I727" t="s">
        <v>2633</v>
      </c>
      <c r="M727" t="s">
        <v>3505</v>
      </c>
      <c r="N727" t="s">
        <v>3885</v>
      </c>
      <c r="O727" t="s">
        <v>1718</v>
      </c>
      <c r="P727" s="199">
        <v>5000</v>
      </c>
      <c r="S727" t="s">
        <v>3506</v>
      </c>
      <c r="T727" t="s">
        <v>3759</v>
      </c>
      <c r="U727" s="201">
        <v>4.2549999999999999</v>
      </c>
      <c r="V727" t="s">
        <v>3219</v>
      </c>
      <c r="W727" t="s">
        <v>3143</v>
      </c>
      <c r="X727" t="s">
        <v>3065</v>
      </c>
      <c r="Y727" t="s">
        <v>2596</v>
      </c>
      <c r="Z727" t="s">
        <v>2952</v>
      </c>
      <c r="AA727">
        <v>826321</v>
      </c>
      <c r="AB727" s="198">
        <v>37047.875</v>
      </c>
      <c r="AC727" s="198">
        <v>37047.875</v>
      </c>
    </row>
    <row r="728" spans="1:29" x14ac:dyDescent="0.2">
      <c r="A728" s="44" t="str">
        <f t="shared" si="56"/>
        <v>US Natural Gas Financial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123</v>
      </c>
      <c r="F728" s="213">
        <f t="shared" si="60"/>
        <v>615000</v>
      </c>
      <c r="G728" s="202">
        <v>1330695</v>
      </c>
      <c r="H728" s="198">
        <v>37046.321296296293</v>
      </c>
      <c r="I728" t="s">
        <v>2239</v>
      </c>
      <c r="M728" t="s">
        <v>3505</v>
      </c>
      <c r="N728" t="s">
        <v>2383</v>
      </c>
      <c r="O728" t="s">
        <v>3144</v>
      </c>
      <c r="P728" s="199">
        <v>5000</v>
      </c>
      <c r="S728" t="s">
        <v>3506</v>
      </c>
      <c r="T728" t="s">
        <v>3759</v>
      </c>
      <c r="U728" s="201">
        <v>4.1399999999999997</v>
      </c>
      <c r="V728" t="s">
        <v>3856</v>
      </c>
      <c r="W728" t="s">
        <v>2810</v>
      </c>
      <c r="X728" t="s">
        <v>2384</v>
      </c>
      <c r="Y728" t="s">
        <v>3777</v>
      </c>
      <c r="Z728" t="s">
        <v>2952</v>
      </c>
      <c r="AA728" t="s">
        <v>1719</v>
      </c>
      <c r="AB728" s="198">
        <v>37073</v>
      </c>
      <c r="AC728" s="198">
        <v>37195</v>
      </c>
    </row>
    <row r="729" spans="1:29" x14ac:dyDescent="0.2">
      <c r="A729" s="44" t="str">
        <f t="shared" si="56"/>
        <v xml:space="preserve"> Metals Financial</v>
      </c>
      <c r="B729" s="44" t="str">
        <f t="shared" si="57"/>
        <v/>
      </c>
      <c r="C729" s="44" t="str">
        <f t="shared" si="58"/>
        <v>Metals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20</v>
      </c>
      <c r="G729" s="202">
        <v>1330696</v>
      </c>
      <c r="H729" s="198">
        <v>37046.321782407409</v>
      </c>
      <c r="I729" t="s">
        <v>3813</v>
      </c>
      <c r="M729" t="s">
        <v>3511</v>
      </c>
      <c r="N729" t="s">
        <v>3756</v>
      </c>
      <c r="O729" t="s">
        <v>3757</v>
      </c>
      <c r="P729" s="199">
        <v>20</v>
      </c>
      <c r="S729" t="s">
        <v>3758</v>
      </c>
      <c r="T729" t="s">
        <v>3759</v>
      </c>
      <c r="U729" s="201">
        <v>1666</v>
      </c>
      <c r="V729" t="s">
        <v>3815</v>
      </c>
      <c r="W729" t="s">
        <v>3765</v>
      </c>
      <c r="X729" t="s">
        <v>3761</v>
      </c>
      <c r="Y729" t="s">
        <v>3762</v>
      </c>
      <c r="Z729" t="s">
        <v>3763</v>
      </c>
      <c r="AA729">
        <v>2166331</v>
      </c>
    </row>
    <row r="730" spans="1:29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50</v>
      </c>
      <c r="G730" s="202">
        <v>1330697</v>
      </c>
      <c r="H730" s="198">
        <v>37046.321851851855</v>
      </c>
      <c r="I730" t="s">
        <v>3554</v>
      </c>
      <c r="M730" t="s">
        <v>2717</v>
      </c>
      <c r="N730" t="s">
        <v>3532</v>
      </c>
      <c r="O730" t="s">
        <v>3851</v>
      </c>
      <c r="Q730" s="199">
        <v>50</v>
      </c>
      <c r="S730" t="s">
        <v>3504</v>
      </c>
      <c r="T730" t="s">
        <v>3759</v>
      </c>
      <c r="U730" s="201">
        <v>26.6</v>
      </c>
      <c r="V730" t="s">
        <v>3031</v>
      </c>
      <c r="W730" t="s">
        <v>3548</v>
      </c>
      <c r="X730" t="s">
        <v>3549</v>
      </c>
      <c r="Y730" t="s">
        <v>1097</v>
      </c>
      <c r="Z730" t="s">
        <v>2947</v>
      </c>
      <c r="AA730">
        <v>630759.1</v>
      </c>
      <c r="AB730" s="198">
        <v>37047.875</v>
      </c>
      <c r="AC730" s="198">
        <v>37047.875</v>
      </c>
    </row>
    <row r="731" spans="1:29" x14ac:dyDescent="0.2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31</v>
      </c>
      <c r="F731" s="213">
        <f t="shared" si="60"/>
        <v>77500</v>
      </c>
      <c r="G731" s="202">
        <v>1330698</v>
      </c>
      <c r="H731" s="198">
        <v>37046.321898148148</v>
      </c>
      <c r="I731" t="s">
        <v>3067</v>
      </c>
      <c r="M731" t="s">
        <v>3505</v>
      </c>
      <c r="N731" t="s">
        <v>2383</v>
      </c>
      <c r="O731" t="s">
        <v>2604</v>
      </c>
      <c r="Q731" s="199">
        <v>2500</v>
      </c>
      <c r="S731" t="s">
        <v>3506</v>
      </c>
      <c r="T731" t="s">
        <v>3759</v>
      </c>
      <c r="U731" s="201">
        <v>4.0650000000000004</v>
      </c>
      <c r="V731" t="s">
        <v>3364</v>
      </c>
      <c r="W731" t="s">
        <v>2810</v>
      </c>
      <c r="X731" t="s">
        <v>2384</v>
      </c>
      <c r="Y731" t="s">
        <v>3777</v>
      </c>
      <c r="Z731" t="s">
        <v>2952</v>
      </c>
      <c r="AA731" t="s">
        <v>1720</v>
      </c>
      <c r="AB731" s="198">
        <v>37073.875</v>
      </c>
      <c r="AC731" s="198">
        <v>37103.875</v>
      </c>
    </row>
    <row r="732" spans="1:29" x14ac:dyDescent="0.2">
      <c r="A732" s="44" t="str">
        <f t="shared" si="56"/>
        <v>US Power Financial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Financial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1330699</v>
      </c>
      <c r="H732" s="198">
        <v>37046.322048611109</v>
      </c>
      <c r="I732" t="s">
        <v>2455</v>
      </c>
      <c r="M732" t="s">
        <v>2717</v>
      </c>
      <c r="N732" t="s">
        <v>1094</v>
      </c>
      <c r="O732" t="s">
        <v>1627</v>
      </c>
      <c r="P732" s="199">
        <v>50</v>
      </c>
      <c r="S732" t="s">
        <v>3504</v>
      </c>
      <c r="T732" t="s">
        <v>3759</v>
      </c>
      <c r="U732" s="201">
        <v>24</v>
      </c>
      <c r="V732" t="s">
        <v>1721</v>
      </c>
      <c r="W732" t="s">
        <v>1095</v>
      </c>
      <c r="X732" t="s">
        <v>1096</v>
      </c>
      <c r="Y732" t="s">
        <v>1097</v>
      </c>
      <c r="Z732" t="s">
        <v>2952</v>
      </c>
      <c r="AA732">
        <v>630760.1</v>
      </c>
      <c r="AB732" s="198">
        <v>37046.875</v>
      </c>
      <c r="AC732" s="198">
        <v>37046.875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5000</v>
      </c>
      <c r="G733" s="202">
        <v>1330700</v>
      </c>
      <c r="H733" s="198">
        <v>37046.322175925925</v>
      </c>
      <c r="I733" t="s">
        <v>2619</v>
      </c>
      <c r="M733" t="s">
        <v>3505</v>
      </c>
      <c r="N733" t="s">
        <v>3885</v>
      </c>
      <c r="O733" t="s">
        <v>1680</v>
      </c>
      <c r="P733" s="199">
        <v>5000</v>
      </c>
      <c r="S733" t="s">
        <v>3506</v>
      </c>
      <c r="T733" t="s">
        <v>3759</v>
      </c>
      <c r="U733" s="201">
        <v>3.7850000000000001</v>
      </c>
      <c r="V733" t="s">
        <v>2252</v>
      </c>
      <c r="W733" t="s">
        <v>2457</v>
      </c>
      <c r="X733" t="s">
        <v>2615</v>
      </c>
      <c r="Y733" t="s">
        <v>2596</v>
      </c>
      <c r="Z733" t="s">
        <v>2952</v>
      </c>
      <c r="AA733">
        <v>826322</v>
      </c>
      <c r="AB733" s="198">
        <v>37047.875</v>
      </c>
      <c r="AC733" s="198">
        <v>37047.875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1330701</v>
      </c>
      <c r="H734" s="198">
        <v>37046.322233796294</v>
      </c>
      <c r="I734" t="s">
        <v>2618</v>
      </c>
      <c r="M734" t="s">
        <v>3505</v>
      </c>
      <c r="N734" t="s">
        <v>3885</v>
      </c>
      <c r="O734" t="s">
        <v>3852</v>
      </c>
      <c r="Q734" s="199">
        <v>10000</v>
      </c>
      <c r="S734" t="s">
        <v>3506</v>
      </c>
      <c r="T734" t="s">
        <v>3759</v>
      </c>
      <c r="U734" s="201">
        <v>3.95</v>
      </c>
      <c r="V734" t="s">
        <v>2458</v>
      </c>
      <c r="W734" t="s">
        <v>2265</v>
      </c>
      <c r="X734" t="s">
        <v>2266</v>
      </c>
      <c r="Y734" t="s">
        <v>2596</v>
      </c>
      <c r="Z734" t="s">
        <v>2952</v>
      </c>
      <c r="AA734">
        <v>826323</v>
      </c>
      <c r="AB734" s="198">
        <v>37047.875</v>
      </c>
      <c r="AC734" s="198">
        <v>37047.875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5000</v>
      </c>
      <c r="G735" s="202">
        <v>1330702</v>
      </c>
      <c r="H735" s="198">
        <v>37046.32240740741</v>
      </c>
      <c r="I735" t="s">
        <v>2392</v>
      </c>
      <c r="M735" t="s">
        <v>3505</v>
      </c>
      <c r="N735" t="s">
        <v>3885</v>
      </c>
      <c r="O735" t="s">
        <v>1678</v>
      </c>
      <c r="P735" s="199">
        <v>5000</v>
      </c>
      <c r="S735" t="s">
        <v>3506</v>
      </c>
      <c r="T735" t="s">
        <v>3759</v>
      </c>
      <c r="U735" s="201">
        <v>3.7749999999999999</v>
      </c>
      <c r="V735" t="s">
        <v>3496</v>
      </c>
      <c r="W735" t="s">
        <v>2457</v>
      </c>
      <c r="X735" t="s">
        <v>2615</v>
      </c>
      <c r="Y735" t="s">
        <v>2596</v>
      </c>
      <c r="Z735" t="s">
        <v>2952</v>
      </c>
      <c r="AA735">
        <v>826324</v>
      </c>
      <c r="AB735" s="198">
        <v>37047.875</v>
      </c>
      <c r="AC735" s="198">
        <v>37047.875</v>
      </c>
    </row>
    <row r="736" spans="1:29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5000</v>
      </c>
      <c r="G736" s="202">
        <v>1330704</v>
      </c>
      <c r="H736" s="198">
        <v>37046.322453703702</v>
      </c>
      <c r="I736" t="s">
        <v>2392</v>
      </c>
      <c r="M736" t="s">
        <v>3505</v>
      </c>
      <c r="N736" t="s">
        <v>3885</v>
      </c>
      <c r="O736" t="s">
        <v>1678</v>
      </c>
      <c r="P736" s="199">
        <v>5000</v>
      </c>
      <c r="S736" t="s">
        <v>3506</v>
      </c>
      <c r="T736" t="s">
        <v>3759</v>
      </c>
      <c r="U736" s="201">
        <v>3.7725</v>
      </c>
      <c r="V736" t="s">
        <v>3496</v>
      </c>
      <c r="W736" t="s">
        <v>2457</v>
      </c>
      <c r="X736" t="s">
        <v>2615</v>
      </c>
      <c r="Y736" t="s">
        <v>2596</v>
      </c>
      <c r="Z736" t="s">
        <v>2952</v>
      </c>
      <c r="AA736">
        <v>826325</v>
      </c>
      <c r="AB736" s="198">
        <v>37047.875</v>
      </c>
      <c r="AC736" s="198">
        <v>37047.875</v>
      </c>
    </row>
    <row r="737" spans="1:29" x14ac:dyDescent="0.2">
      <c r="A737" s="44" t="str">
        <f t="shared" si="56"/>
        <v>US Power Financial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30</v>
      </c>
      <c r="F737" s="213">
        <f t="shared" si="60"/>
        <v>1500</v>
      </c>
      <c r="G737" s="202">
        <v>1330705</v>
      </c>
      <c r="H737" s="198">
        <v>37046.322453703702</v>
      </c>
      <c r="I737" t="s">
        <v>3554</v>
      </c>
      <c r="M737" t="s">
        <v>2717</v>
      </c>
      <c r="N737" t="s">
        <v>1094</v>
      </c>
      <c r="O737" t="s">
        <v>3213</v>
      </c>
      <c r="Q737" s="199">
        <v>50</v>
      </c>
      <c r="S737" t="s">
        <v>3504</v>
      </c>
      <c r="T737" t="s">
        <v>3759</v>
      </c>
      <c r="U737" s="201">
        <v>54.5</v>
      </c>
      <c r="V737" t="s">
        <v>3677</v>
      </c>
      <c r="W737" t="s">
        <v>2369</v>
      </c>
      <c r="X737" t="s">
        <v>3555</v>
      </c>
      <c r="Y737" t="s">
        <v>1097</v>
      </c>
      <c r="Z737" t="s">
        <v>2952</v>
      </c>
      <c r="AA737">
        <v>630763.1</v>
      </c>
      <c r="AB737" s="198">
        <v>37135.875</v>
      </c>
      <c r="AC737" s="198">
        <v>37164.875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5000</v>
      </c>
      <c r="G738" s="202">
        <v>1330706</v>
      </c>
      <c r="H738" s="198">
        <v>37046.322557870371</v>
      </c>
      <c r="I738" t="s">
        <v>2392</v>
      </c>
      <c r="M738" t="s">
        <v>3505</v>
      </c>
      <c r="N738" t="s">
        <v>3885</v>
      </c>
      <c r="O738" t="s">
        <v>1678</v>
      </c>
      <c r="P738" s="199">
        <v>5000</v>
      </c>
      <c r="S738" t="s">
        <v>3506</v>
      </c>
      <c r="T738" t="s">
        <v>3759</v>
      </c>
      <c r="U738" s="201">
        <v>3.77</v>
      </c>
      <c r="V738" t="s">
        <v>3496</v>
      </c>
      <c r="W738" t="s">
        <v>2457</v>
      </c>
      <c r="X738" t="s">
        <v>2615</v>
      </c>
      <c r="Y738" t="s">
        <v>2596</v>
      </c>
      <c r="Z738" t="s">
        <v>2952</v>
      </c>
      <c r="AA738">
        <v>826326</v>
      </c>
      <c r="AB738" s="198">
        <v>37047.875</v>
      </c>
      <c r="AC738" s="198">
        <v>37047.875</v>
      </c>
    </row>
    <row r="739" spans="1:29" x14ac:dyDescent="0.2">
      <c r="A739" s="44" t="str">
        <f t="shared" si="56"/>
        <v>US Power Physical</v>
      </c>
      <c r="B739" s="44" t="str">
        <f t="shared" si="57"/>
        <v>US</v>
      </c>
      <c r="C739" s="44" t="str">
        <f t="shared" si="58"/>
        <v>Power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50</v>
      </c>
      <c r="G739" s="202">
        <v>1330708</v>
      </c>
      <c r="H739" s="198">
        <v>37046.322685185187</v>
      </c>
      <c r="I739" t="s">
        <v>2602</v>
      </c>
      <c r="M739" t="s">
        <v>2717</v>
      </c>
      <c r="N739" t="s">
        <v>3532</v>
      </c>
      <c r="O739" t="s">
        <v>3851</v>
      </c>
      <c r="P739" s="199">
        <v>50</v>
      </c>
      <c r="S739" t="s">
        <v>3504</v>
      </c>
      <c r="T739" t="s">
        <v>3759</v>
      </c>
      <c r="U739" s="201">
        <v>26.5</v>
      </c>
      <c r="V739" t="s">
        <v>2603</v>
      </c>
      <c r="W739" t="s">
        <v>3548</v>
      </c>
      <c r="X739" t="s">
        <v>3549</v>
      </c>
      <c r="Y739" t="s">
        <v>1097</v>
      </c>
      <c r="Z739" t="s">
        <v>2947</v>
      </c>
      <c r="AA739">
        <v>630765.1</v>
      </c>
      <c r="AB739" s="198">
        <v>37047.875</v>
      </c>
      <c r="AC739" s="198">
        <v>37047.875</v>
      </c>
    </row>
    <row r="740" spans="1:29" x14ac:dyDescent="0.2">
      <c r="A740" s="44" t="str">
        <f t="shared" si="56"/>
        <v>US Crude Financial</v>
      </c>
      <c r="B740" s="44" t="str">
        <f t="shared" si="57"/>
        <v>US</v>
      </c>
      <c r="C740" s="44" t="str">
        <f t="shared" si="58"/>
        <v>Crude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50000</v>
      </c>
      <c r="G740" s="202">
        <v>1330709</v>
      </c>
      <c r="H740" s="198">
        <v>37046.32271990741</v>
      </c>
      <c r="I740" t="s">
        <v>3531</v>
      </c>
      <c r="M740" t="s">
        <v>3619</v>
      </c>
      <c r="N740" t="s">
        <v>1088</v>
      </c>
      <c r="O740" t="s">
        <v>3528</v>
      </c>
      <c r="Q740" s="199">
        <v>50000</v>
      </c>
      <c r="S740" t="s">
        <v>3512</v>
      </c>
      <c r="T740" t="s">
        <v>3759</v>
      </c>
      <c r="U740" s="201">
        <v>28.54</v>
      </c>
      <c r="V740" t="s">
        <v>1661</v>
      </c>
      <c r="W740" t="s">
        <v>1090</v>
      </c>
      <c r="X740" t="s">
        <v>1091</v>
      </c>
      <c r="Y740" t="s">
        <v>2729</v>
      </c>
      <c r="Z740" t="s">
        <v>2952</v>
      </c>
      <c r="AA740">
        <v>112672</v>
      </c>
      <c r="AB740" s="198">
        <v>37073</v>
      </c>
      <c r="AC740" s="198">
        <v>37103</v>
      </c>
    </row>
    <row r="741" spans="1:29" x14ac:dyDescent="0.2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123</v>
      </c>
      <c r="F741" s="213">
        <f t="shared" si="60"/>
        <v>615000</v>
      </c>
      <c r="G741" s="202">
        <v>1330710</v>
      </c>
      <c r="H741" s="198">
        <v>37046.322870370372</v>
      </c>
      <c r="I741" t="s">
        <v>2592</v>
      </c>
      <c r="M741" t="s">
        <v>3505</v>
      </c>
      <c r="N741" t="s">
        <v>2383</v>
      </c>
      <c r="O741" t="s">
        <v>3144</v>
      </c>
      <c r="Q741" s="199">
        <v>5000</v>
      </c>
      <c r="S741" t="s">
        <v>3506</v>
      </c>
      <c r="T741" t="s">
        <v>3759</v>
      </c>
      <c r="U741" s="201">
        <v>4.1449999999999996</v>
      </c>
      <c r="V741" t="s">
        <v>2279</v>
      </c>
      <c r="W741" t="s">
        <v>2810</v>
      </c>
      <c r="X741" t="s">
        <v>2384</v>
      </c>
      <c r="Y741" t="s">
        <v>3777</v>
      </c>
      <c r="Z741" t="s">
        <v>2952</v>
      </c>
      <c r="AA741" t="s">
        <v>1722</v>
      </c>
      <c r="AB741" s="198">
        <v>37073</v>
      </c>
      <c r="AC741" s="198">
        <v>37195</v>
      </c>
    </row>
    <row r="742" spans="1:29" x14ac:dyDescent="0.2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3</v>
      </c>
      <c r="F742" s="213">
        <f t="shared" si="60"/>
        <v>150</v>
      </c>
      <c r="G742" s="202">
        <v>1330711</v>
      </c>
      <c r="H742" s="198">
        <v>37046.322870370372</v>
      </c>
      <c r="I742" t="s">
        <v>3732</v>
      </c>
      <c r="M742" t="s">
        <v>2717</v>
      </c>
      <c r="N742" t="s">
        <v>2375</v>
      </c>
      <c r="O742" t="s">
        <v>1654</v>
      </c>
      <c r="Q742" s="199">
        <v>50</v>
      </c>
      <c r="S742" t="s">
        <v>3504</v>
      </c>
      <c r="T742" t="s">
        <v>3759</v>
      </c>
      <c r="U742" s="201">
        <v>40.25</v>
      </c>
      <c r="V742" t="s">
        <v>1655</v>
      </c>
      <c r="W742" t="s">
        <v>2376</v>
      </c>
      <c r="X742" t="s">
        <v>2588</v>
      </c>
      <c r="Y742" t="s">
        <v>1097</v>
      </c>
      <c r="Z742" t="s">
        <v>2947</v>
      </c>
      <c r="AA742">
        <v>630766.1</v>
      </c>
      <c r="AB742" s="198">
        <v>37048.875</v>
      </c>
      <c r="AC742" s="198">
        <v>37050.875</v>
      </c>
    </row>
    <row r="743" spans="1:29" x14ac:dyDescent="0.2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31</v>
      </c>
      <c r="F743" s="213">
        <f t="shared" si="60"/>
        <v>310000</v>
      </c>
      <c r="G743" s="202">
        <v>1330712</v>
      </c>
      <c r="H743" s="198">
        <v>37046.322905092595</v>
      </c>
      <c r="I743" t="s">
        <v>2660</v>
      </c>
      <c r="M743" t="s">
        <v>3505</v>
      </c>
      <c r="N743" t="s">
        <v>2383</v>
      </c>
      <c r="O743" t="s">
        <v>2604</v>
      </c>
      <c r="P743" s="199">
        <v>10000</v>
      </c>
      <c r="S743" t="s">
        <v>3506</v>
      </c>
      <c r="T743" t="s">
        <v>3759</v>
      </c>
      <c r="U743" s="201">
        <v>4.05</v>
      </c>
      <c r="V743" t="s">
        <v>3997</v>
      </c>
      <c r="W743" t="s">
        <v>2810</v>
      </c>
      <c r="X743" t="s">
        <v>2384</v>
      </c>
      <c r="Y743" t="s">
        <v>3777</v>
      </c>
      <c r="Z743" t="s">
        <v>2952</v>
      </c>
      <c r="AA743" t="s">
        <v>1723</v>
      </c>
      <c r="AB743" s="198">
        <v>37073.875</v>
      </c>
      <c r="AC743" s="198">
        <v>37103.875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10000</v>
      </c>
      <c r="G744" s="202">
        <v>1330713</v>
      </c>
      <c r="H744" s="198">
        <v>37046.323055555556</v>
      </c>
      <c r="I744" t="s">
        <v>3627</v>
      </c>
      <c r="M744" t="s">
        <v>3505</v>
      </c>
      <c r="N744" t="s">
        <v>3885</v>
      </c>
      <c r="O744" t="s">
        <v>1724</v>
      </c>
      <c r="Q744" s="199">
        <v>10000</v>
      </c>
      <c r="S744" t="s">
        <v>3506</v>
      </c>
      <c r="T744" t="s">
        <v>3759</v>
      </c>
      <c r="U744" s="201">
        <v>4.17</v>
      </c>
      <c r="V744" t="s">
        <v>2456</v>
      </c>
      <c r="W744" t="s">
        <v>2640</v>
      </c>
      <c r="X744" t="s">
        <v>2641</v>
      </c>
      <c r="Y744" t="s">
        <v>2596</v>
      </c>
      <c r="Z744" t="s">
        <v>2952</v>
      </c>
      <c r="AA744">
        <v>826327</v>
      </c>
      <c r="AB744" s="198">
        <v>37047.875</v>
      </c>
      <c r="AC744" s="198">
        <v>37047.875</v>
      </c>
    </row>
    <row r="745" spans="1:29" x14ac:dyDescent="0.2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5000</v>
      </c>
      <c r="G745" s="202">
        <v>1330714</v>
      </c>
      <c r="H745" s="198">
        <v>37046.323078703703</v>
      </c>
      <c r="I745" t="s">
        <v>3627</v>
      </c>
      <c r="M745" t="s">
        <v>3505</v>
      </c>
      <c r="N745" t="s">
        <v>3885</v>
      </c>
      <c r="O745" t="s">
        <v>1725</v>
      </c>
      <c r="Q745" s="199">
        <v>5000</v>
      </c>
      <c r="S745" t="s">
        <v>3506</v>
      </c>
      <c r="T745" t="s">
        <v>3759</v>
      </c>
      <c r="U745" s="201">
        <v>4.1399999999999997</v>
      </c>
      <c r="V745" t="s">
        <v>3064</v>
      </c>
      <c r="W745" t="s">
        <v>3060</v>
      </c>
      <c r="X745" t="s">
        <v>3061</v>
      </c>
      <c r="Y745" t="s">
        <v>2596</v>
      </c>
      <c r="Z745" t="s">
        <v>2952</v>
      </c>
      <c r="AA745">
        <v>826328</v>
      </c>
      <c r="AB745" s="198">
        <v>37047.875</v>
      </c>
      <c r="AC745" s="198">
        <v>37047.875</v>
      </c>
    </row>
    <row r="746" spans="1:29" x14ac:dyDescent="0.2">
      <c r="A746" s="44" t="str">
        <f t="shared" si="56"/>
        <v xml:space="preserve"> Metals Financial</v>
      </c>
      <c r="B746" s="44" t="str">
        <f t="shared" si="57"/>
        <v/>
      </c>
      <c r="C746" s="44" t="str">
        <f t="shared" si="58"/>
        <v>Metals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20</v>
      </c>
      <c r="G746" s="202">
        <v>1330715</v>
      </c>
      <c r="H746" s="198">
        <v>37046.32309027778</v>
      </c>
      <c r="I746" t="s">
        <v>3781</v>
      </c>
      <c r="M746" t="s">
        <v>3511</v>
      </c>
      <c r="N746" t="s">
        <v>3768</v>
      </c>
      <c r="O746" t="s">
        <v>3769</v>
      </c>
      <c r="P746" s="199">
        <v>20</v>
      </c>
      <c r="S746" t="s">
        <v>3758</v>
      </c>
      <c r="T746" t="s">
        <v>3759</v>
      </c>
      <c r="U746" s="201">
        <v>1506</v>
      </c>
      <c r="V746" t="s">
        <v>3810</v>
      </c>
      <c r="W746" t="s">
        <v>3765</v>
      </c>
      <c r="X746" t="s">
        <v>3761</v>
      </c>
      <c r="Y746" t="s">
        <v>3762</v>
      </c>
      <c r="Z746" t="s">
        <v>3763</v>
      </c>
      <c r="AA746">
        <v>2166355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</v>
      </c>
      <c r="G747" s="202">
        <v>1330716</v>
      </c>
      <c r="H747" s="198">
        <v>37046.323495370372</v>
      </c>
      <c r="I747" t="s">
        <v>2360</v>
      </c>
      <c r="M747" t="s">
        <v>2717</v>
      </c>
      <c r="N747" t="s">
        <v>3532</v>
      </c>
      <c r="O747" t="s">
        <v>3851</v>
      </c>
      <c r="P747" s="199">
        <v>50</v>
      </c>
      <c r="S747" t="s">
        <v>3504</v>
      </c>
      <c r="T747" t="s">
        <v>3759</v>
      </c>
      <c r="U747" s="201">
        <v>26.4</v>
      </c>
      <c r="V747" t="s">
        <v>1692</v>
      </c>
      <c r="W747" t="s">
        <v>3548</v>
      </c>
      <c r="X747" t="s">
        <v>3549</v>
      </c>
      <c r="Y747" t="s">
        <v>1097</v>
      </c>
      <c r="Z747" t="s">
        <v>2947</v>
      </c>
      <c r="AA747">
        <v>630767.1</v>
      </c>
      <c r="AB747" s="198">
        <v>37047.875</v>
      </c>
      <c r="AC747" s="198">
        <v>37047.875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5000</v>
      </c>
      <c r="G748" s="202">
        <v>1330717</v>
      </c>
      <c r="H748" s="198">
        <v>37046.323576388888</v>
      </c>
      <c r="I748" t="s">
        <v>3627</v>
      </c>
      <c r="M748" t="s">
        <v>3505</v>
      </c>
      <c r="N748" t="s">
        <v>3885</v>
      </c>
      <c r="O748" t="s">
        <v>1724</v>
      </c>
      <c r="Q748" s="199">
        <v>5000</v>
      </c>
      <c r="S748" t="s">
        <v>3506</v>
      </c>
      <c r="T748" t="s">
        <v>3759</v>
      </c>
      <c r="U748" s="201">
        <v>4.1749999999999998</v>
      </c>
      <c r="V748" t="s">
        <v>2456</v>
      </c>
      <c r="W748" t="s">
        <v>2640</v>
      </c>
      <c r="X748" t="s">
        <v>2641</v>
      </c>
      <c r="Y748" t="s">
        <v>2596</v>
      </c>
      <c r="Z748" t="s">
        <v>2952</v>
      </c>
      <c r="AA748">
        <v>826329</v>
      </c>
      <c r="AB748" s="198">
        <v>37047.875</v>
      </c>
      <c r="AC748" s="198">
        <v>37047.875</v>
      </c>
    </row>
    <row r="749" spans="1:29" x14ac:dyDescent="0.2">
      <c r="A749" s="44" t="str">
        <f t="shared" si="56"/>
        <v>US Power Physical</v>
      </c>
      <c r="B749" s="44" t="str">
        <f t="shared" si="57"/>
        <v>US</v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</v>
      </c>
      <c r="G749" s="202">
        <v>1330718</v>
      </c>
      <c r="H749" s="198">
        <v>37046.323680555557</v>
      </c>
      <c r="I749" t="s">
        <v>3554</v>
      </c>
      <c r="M749" t="s">
        <v>2717</v>
      </c>
      <c r="N749" t="s">
        <v>3532</v>
      </c>
      <c r="O749" t="s">
        <v>3851</v>
      </c>
      <c r="Q749" s="199">
        <v>50</v>
      </c>
      <c r="S749" t="s">
        <v>3504</v>
      </c>
      <c r="T749" t="s">
        <v>3759</v>
      </c>
      <c r="U749" s="201">
        <v>26.5</v>
      </c>
      <c r="V749" t="s">
        <v>3031</v>
      </c>
      <c r="W749" t="s">
        <v>3548</v>
      </c>
      <c r="X749" t="s">
        <v>3549</v>
      </c>
      <c r="Y749" t="s">
        <v>1097</v>
      </c>
      <c r="Z749" t="s">
        <v>2947</v>
      </c>
      <c r="AA749">
        <v>630768.1</v>
      </c>
      <c r="AB749" s="198">
        <v>37047.875</v>
      </c>
      <c r="AC749" s="198">
        <v>37047.875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1330720</v>
      </c>
      <c r="H750" s="198">
        <v>37046.324016203704</v>
      </c>
      <c r="I750" t="s">
        <v>2360</v>
      </c>
      <c r="M750" t="s">
        <v>2717</v>
      </c>
      <c r="N750" t="s">
        <v>3532</v>
      </c>
      <c r="O750" t="s">
        <v>3851</v>
      </c>
      <c r="P750" s="199">
        <v>50</v>
      </c>
      <c r="S750" t="s">
        <v>3504</v>
      </c>
      <c r="T750" t="s">
        <v>3759</v>
      </c>
      <c r="U750" s="201">
        <v>26.4</v>
      </c>
      <c r="V750" t="s">
        <v>1692</v>
      </c>
      <c r="W750" t="s">
        <v>3548</v>
      </c>
      <c r="X750" t="s">
        <v>3549</v>
      </c>
      <c r="Y750" t="s">
        <v>1097</v>
      </c>
      <c r="Z750" t="s">
        <v>2947</v>
      </c>
      <c r="AA750">
        <v>630769.1</v>
      </c>
      <c r="AB750" s="198">
        <v>37047.875</v>
      </c>
      <c r="AC750" s="198">
        <v>37047.875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25</v>
      </c>
      <c r="F751" s="213">
        <f t="shared" si="60"/>
        <v>1250</v>
      </c>
      <c r="G751" s="202">
        <v>1330721</v>
      </c>
      <c r="H751" s="198">
        <v>37046.324050925927</v>
      </c>
      <c r="I751" t="s">
        <v>2378</v>
      </c>
      <c r="M751" t="s">
        <v>2717</v>
      </c>
      <c r="N751" t="s">
        <v>2375</v>
      </c>
      <c r="O751" t="s">
        <v>1677</v>
      </c>
      <c r="Q751" s="199">
        <v>50</v>
      </c>
      <c r="S751" t="s">
        <v>3504</v>
      </c>
      <c r="T751" t="s">
        <v>3759</v>
      </c>
      <c r="U751" s="201">
        <v>44</v>
      </c>
      <c r="V751" t="s">
        <v>3670</v>
      </c>
      <c r="W751" t="s">
        <v>2376</v>
      </c>
      <c r="X751" t="s">
        <v>2588</v>
      </c>
      <c r="Y751" t="s">
        <v>1097</v>
      </c>
      <c r="Z751" t="s">
        <v>2947</v>
      </c>
      <c r="AA751">
        <v>630770.1</v>
      </c>
      <c r="AB751" s="198">
        <v>37048.875</v>
      </c>
      <c r="AC751" s="198">
        <v>37072.875</v>
      </c>
    </row>
    <row r="752" spans="1:29" x14ac:dyDescent="0.2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</v>
      </c>
      <c r="G752" s="202">
        <v>1330722</v>
      </c>
      <c r="H752" s="198">
        <v>37046.324166666665</v>
      </c>
      <c r="I752" t="s">
        <v>2360</v>
      </c>
      <c r="M752" t="s">
        <v>2717</v>
      </c>
      <c r="N752" t="s">
        <v>3532</v>
      </c>
      <c r="O752" t="s">
        <v>3851</v>
      </c>
      <c r="Q752" s="199">
        <v>50</v>
      </c>
      <c r="S752" t="s">
        <v>3504</v>
      </c>
      <c r="T752" t="s">
        <v>3759</v>
      </c>
      <c r="U752" s="201">
        <v>26.5</v>
      </c>
      <c r="V752" t="s">
        <v>3874</v>
      </c>
      <c r="W752" t="s">
        <v>3548</v>
      </c>
      <c r="X752" t="s">
        <v>3549</v>
      </c>
      <c r="Y752" t="s">
        <v>1097</v>
      </c>
      <c r="Z752" t="s">
        <v>2947</v>
      </c>
      <c r="AA752">
        <v>630771.1</v>
      </c>
      <c r="AB752" s="198">
        <v>37047.875</v>
      </c>
      <c r="AC752" s="198">
        <v>37047.875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25</v>
      </c>
      <c r="F753" s="213">
        <f t="shared" si="60"/>
        <v>1250</v>
      </c>
      <c r="G753" s="202">
        <v>1330723</v>
      </c>
      <c r="H753" s="198">
        <v>37046.324270833335</v>
      </c>
      <c r="I753" t="s">
        <v>2592</v>
      </c>
      <c r="M753" t="s">
        <v>2717</v>
      </c>
      <c r="N753" t="s">
        <v>2375</v>
      </c>
      <c r="O753" t="s">
        <v>1677</v>
      </c>
      <c r="P753" s="199">
        <v>50</v>
      </c>
      <c r="S753" t="s">
        <v>3504</v>
      </c>
      <c r="T753" t="s">
        <v>3759</v>
      </c>
      <c r="U753" s="201">
        <v>43.5</v>
      </c>
      <c r="V753" t="s">
        <v>1726</v>
      </c>
      <c r="W753" t="s">
        <v>2376</v>
      </c>
      <c r="X753" t="s">
        <v>2588</v>
      </c>
      <c r="Y753" t="s">
        <v>1097</v>
      </c>
      <c r="Z753" t="s">
        <v>2947</v>
      </c>
      <c r="AA753">
        <v>630772.1</v>
      </c>
      <c r="AB753" s="198">
        <v>37048.875</v>
      </c>
      <c r="AC753" s="198">
        <v>37072.875</v>
      </c>
    </row>
    <row r="754" spans="1:29" x14ac:dyDescent="0.2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13">
        <f t="shared" si="60"/>
        <v>5000</v>
      </c>
      <c r="G754" s="202">
        <v>1330724</v>
      </c>
      <c r="H754" s="198">
        <v>37046.324606481481</v>
      </c>
      <c r="I754" t="s">
        <v>2660</v>
      </c>
      <c r="M754" t="s">
        <v>3505</v>
      </c>
      <c r="N754" t="s">
        <v>3885</v>
      </c>
      <c r="O754" t="s">
        <v>1727</v>
      </c>
      <c r="Q754" s="199">
        <v>5000</v>
      </c>
      <c r="S754" t="s">
        <v>3506</v>
      </c>
      <c r="T754" t="s">
        <v>3759</v>
      </c>
      <c r="U754" s="201">
        <v>3.9049999999999998</v>
      </c>
      <c r="V754" t="s">
        <v>2459</v>
      </c>
      <c r="W754" t="s">
        <v>2629</v>
      </c>
      <c r="X754" t="s">
        <v>2630</v>
      </c>
      <c r="Y754" t="s">
        <v>2596</v>
      </c>
      <c r="Z754" t="s">
        <v>2952</v>
      </c>
      <c r="AA754">
        <v>826330</v>
      </c>
      <c r="AB754" s="198">
        <v>37047.875</v>
      </c>
      <c r="AC754" s="198">
        <v>37047.875</v>
      </c>
    </row>
    <row r="755" spans="1:29" x14ac:dyDescent="0.2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5000</v>
      </c>
      <c r="G755" s="202">
        <v>1330725</v>
      </c>
      <c r="H755" s="198">
        <v>37046.324664351851</v>
      </c>
      <c r="I755" t="s">
        <v>3627</v>
      </c>
      <c r="M755" t="s">
        <v>3505</v>
      </c>
      <c r="N755" t="s">
        <v>3885</v>
      </c>
      <c r="O755" t="s">
        <v>1725</v>
      </c>
      <c r="Q755" s="199">
        <v>5000</v>
      </c>
      <c r="S755" t="s">
        <v>3506</v>
      </c>
      <c r="T755" t="s">
        <v>3759</v>
      </c>
      <c r="U755" s="201">
        <v>4.1550000000000002</v>
      </c>
      <c r="V755" t="s">
        <v>3064</v>
      </c>
      <c r="W755" t="s">
        <v>3060</v>
      </c>
      <c r="X755" t="s">
        <v>3061</v>
      </c>
      <c r="Y755" t="s">
        <v>2596</v>
      </c>
      <c r="Z755" t="s">
        <v>2952</v>
      </c>
      <c r="AA755">
        <v>826331</v>
      </c>
      <c r="AB755" s="198">
        <v>37047.875</v>
      </c>
      <c r="AC755" s="198">
        <v>37047.875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5000</v>
      </c>
      <c r="G756" s="202">
        <v>1330726</v>
      </c>
      <c r="H756" s="198">
        <v>37046.324814814812</v>
      </c>
      <c r="I756" t="s">
        <v>3079</v>
      </c>
      <c r="M756" t="s">
        <v>3505</v>
      </c>
      <c r="N756" t="s">
        <v>3885</v>
      </c>
      <c r="O756" t="s">
        <v>1725</v>
      </c>
      <c r="Q756" s="199">
        <v>5000</v>
      </c>
      <c r="S756" t="s">
        <v>3506</v>
      </c>
      <c r="T756" t="s">
        <v>3759</v>
      </c>
      <c r="U756" s="201">
        <v>4.17</v>
      </c>
      <c r="V756" t="s">
        <v>3080</v>
      </c>
      <c r="W756" t="s">
        <v>3060</v>
      </c>
      <c r="X756" t="s">
        <v>3061</v>
      </c>
      <c r="Y756" t="s">
        <v>2596</v>
      </c>
      <c r="Z756" t="s">
        <v>2952</v>
      </c>
      <c r="AA756">
        <v>826332</v>
      </c>
      <c r="AB756" s="198">
        <v>37047.875</v>
      </c>
      <c r="AC756" s="198">
        <v>37047.875</v>
      </c>
    </row>
    <row r="757" spans="1:29" x14ac:dyDescent="0.2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1330727</v>
      </c>
      <c r="H757" s="198">
        <v>37046.324826388889</v>
      </c>
      <c r="I757" t="s">
        <v>2602</v>
      </c>
      <c r="M757" t="s">
        <v>2717</v>
      </c>
      <c r="N757" t="s">
        <v>3532</v>
      </c>
      <c r="O757" t="s">
        <v>3851</v>
      </c>
      <c r="P757" s="199">
        <v>50</v>
      </c>
      <c r="S757" t="s">
        <v>3504</v>
      </c>
      <c r="T757" t="s">
        <v>3759</v>
      </c>
      <c r="U757" s="201">
        <v>26.4</v>
      </c>
      <c r="V757" t="s">
        <v>2603</v>
      </c>
      <c r="W757" t="s">
        <v>3548</v>
      </c>
      <c r="X757" t="s">
        <v>3549</v>
      </c>
      <c r="Y757" t="s">
        <v>1097</v>
      </c>
      <c r="Z757" t="s">
        <v>2947</v>
      </c>
      <c r="AA757">
        <v>630774.1</v>
      </c>
      <c r="AB757" s="198">
        <v>37047.875</v>
      </c>
      <c r="AC757" s="198">
        <v>37047.875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10000</v>
      </c>
      <c r="G758" s="202">
        <v>1330728</v>
      </c>
      <c r="H758" s="198">
        <v>37046.324895833335</v>
      </c>
      <c r="I758" t="s">
        <v>2613</v>
      </c>
      <c r="M758" t="s">
        <v>3505</v>
      </c>
      <c r="N758" t="s">
        <v>3885</v>
      </c>
      <c r="O758" t="s">
        <v>1728</v>
      </c>
      <c r="Q758" s="199">
        <v>10000</v>
      </c>
      <c r="S758" t="s">
        <v>3506</v>
      </c>
      <c r="T758" t="s">
        <v>3759</v>
      </c>
      <c r="U758" s="201">
        <v>4.1500000000000004</v>
      </c>
      <c r="V758" t="s">
        <v>2617</v>
      </c>
      <c r="W758" t="s">
        <v>2640</v>
      </c>
      <c r="X758" t="s">
        <v>2641</v>
      </c>
      <c r="Y758" t="s">
        <v>2596</v>
      </c>
      <c r="Z758" t="s">
        <v>2952</v>
      </c>
      <c r="AA758">
        <v>826333</v>
      </c>
      <c r="AB758" s="198">
        <v>37047.875</v>
      </c>
      <c r="AC758" s="198">
        <v>37047.875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5308</v>
      </c>
      <c r="G759" s="202">
        <v>1330729</v>
      </c>
      <c r="H759" s="198">
        <v>37046.324930555558</v>
      </c>
      <c r="I759" t="s">
        <v>3079</v>
      </c>
      <c r="M759" t="s">
        <v>3505</v>
      </c>
      <c r="N759" t="s">
        <v>3885</v>
      </c>
      <c r="O759" t="s">
        <v>1729</v>
      </c>
      <c r="P759" s="199">
        <v>5308</v>
      </c>
      <c r="S759" t="s">
        <v>3506</v>
      </c>
      <c r="T759" t="s">
        <v>3759</v>
      </c>
      <c r="U759" s="201">
        <v>3.84</v>
      </c>
      <c r="V759" t="s">
        <v>3080</v>
      </c>
      <c r="W759" t="s">
        <v>2477</v>
      </c>
      <c r="X759" t="s">
        <v>3078</v>
      </c>
      <c r="Y759" t="s">
        <v>2596</v>
      </c>
      <c r="Z759" t="s">
        <v>2952</v>
      </c>
      <c r="AA759">
        <v>826334</v>
      </c>
      <c r="AB759" s="198">
        <v>37047.875</v>
      </c>
      <c r="AC759" s="198">
        <v>37047.875</v>
      </c>
    </row>
    <row r="760" spans="1:29" x14ac:dyDescent="0.2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10000</v>
      </c>
      <c r="G760" s="202">
        <v>1330730</v>
      </c>
      <c r="H760" s="198">
        <v>37046.324953703705</v>
      </c>
      <c r="I760" t="s">
        <v>2613</v>
      </c>
      <c r="M760" t="s">
        <v>3505</v>
      </c>
      <c r="N760" t="s">
        <v>3885</v>
      </c>
      <c r="O760" t="s">
        <v>1724</v>
      </c>
      <c r="P760" s="199">
        <v>10000</v>
      </c>
      <c r="S760" t="s">
        <v>3506</v>
      </c>
      <c r="T760" t="s">
        <v>3759</v>
      </c>
      <c r="U760" s="201">
        <v>4.17</v>
      </c>
      <c r="V760" t="s">
        <v>2617</v>
      </c>
      <c r="W760" t="s">
        <v>2640</v>
      </c>
      <c r="X760" t="s">
        <v>2641</v>
      </c>
      <c r="Y760" t="s">
        <v>2596</v>
      </c>
      <c r="Z760" t="s">
        <v>2952</v>
      </c>
      <c r="AA760">
        <v>826335</v>
      </c>
      <c r="AB760" s="198">
        <v>37047.875</v>
      </c>
      <c r="AC760" s="198">
        <v>37047.875</v>
      </c>
    </row>
    <row r="761" spans="1:29" x14ac:dyDescent="0.2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5</v>
      </c>
      <c r="F761" s="213">
        <f t="shared" si="60"/>
        <v>250</v>
      </c>
      <c r="G761" s="202">
        <v>1330731</v>
      </c>
      <c r="H761" s="198">
        <v>37046.32503472222</v>
      </c>
      <c r="I761" t="s">
        <v>2660</v>
      </c>
      <c r="M761" t="s">
        <v>2717</v>
      </c>
      <c r="N761" t="s">
        <v>3532</v>
      </c>
      <c r="O761" t="s">
        <v>1710</v>
      </c>
      <c r="P761" s="199">
        <v>50</v>
      </c>
      <c r="S761" t="s">
        <v>3504</v>
      </c>
      <c r="T761" t="s">
        <v>3759</v>
      </c>
      <c r="U761" s="201">
        <v>48.25</v>
      </c>
      <c r="V761" t="s">
        <v>1099</v>
      </c>
      <c r="W761" t="s">
        <v>3540</v>
      </c>
      <c r="X761" t="s">
        <v>2368</v>
      </c>
      <c r="Y761" t="s">
        <v>1097</v>
      </c>
      <c r="Z761" t="s">
        <v>2947</v>
      </c>
      <c r="AA761">
        <v>630775.1</v>
      </c>
      <c r="AB761" s="198">
        <v>37053.875</v>
      </c>
      <c r="AC761" s="198">
        <v>37057.875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1330732</v>
      </c>
      <c r="H762" s="198">
        <v>37046.325208333335</v>
      </c>
      <c r="I762" t="s">
        <v>3627</v>
      </c>
      <c r="M762" t="s">
        <v>3505</v>
      </c>
      <c r="N762" t="s">
        <v>3885</v>
      </c>
      <c r="O762" t="s">
        <v>1730</v>
      </c>
      <c r="P762" s="199">
        <v>10000</v>
      </c>
      <c r="S762" t="s">
        <v>3506</v>
      </c>
      <c r="T762" t="s">
        <v>3759</v>
      </c>
      <c r="U762" s="201">
        <v>3.8450000000000002</v>
      </c>
      <c r="V762" t="s">
        <v>3493</v>
      </c>
      <c r="W762" t="s">
        <v>2629</v>
      </c>
      <c r="X762" t="s">
        <v>2630</v>
      </c>
      <c r="Y762" t="s">
        <v>2596</v>
      </c>
      <c r="Z762" t="s">
        <v>2952</v>
      </c>
      <c r="AA762">
        <v>826336</v>
      </c>
      <c r="AB762" s="198">
        <v>37047.875</v>
      </c>
      <c r="AC762" s="198">
        <v>37047.875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1330733</v>
      </c>
      <c r="H763" s="198">
        <v>37046.325300925928</v>
      </c>
      <c r="I763" t="s">
        <v>3627</v>
      </c>
      <c r="M763" t="s">
        <v>3505</v>
      </c>
      <c r="N763" t="s">
        <v>3885</v>
      </c>
      <c r="O763" t="s">
        <v>1730</v>
      </c>
      <c r="P763" s="199">
        <v>10000</v>
      </c>
      <c r="S763" t="s">
        <v>3506</v>
      </c>
      <c r="T763" t="s">
        <v>3759</v>
      </c>
      <c r="U763" s="201">
        <v>3.8424999999999998</v>
      </c>
      <c r="V763" t="s">
        <v>3493</v>
      </c>
      <c r="W763" t="s">
        <v>2629</v>
      </c>
      <c r="X763" t="s">
        <v>2630</v>
      </c>
      <c r="Y763" t="s">
        <v>2596</v>
      </c>
      <c r="Z763" t="s">
        <v>2952</v>
      </c>
      <c r="AA763">
        <v>826337</v>
      </c>
      <c r="AB763" s="198">
        <v>37047.875</v>
      </c>
      <c r="AC763" s="198">
        <v>37047.875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10000</v>
      </c>
      <c r="G764" s="202">
        <v>1330734</v>
      </c>
      <c r="H764" s="198">
        <v>37046.32539351852</v>
      </c>
      <c r="I764" t="s">
        <v>3627</v>
      </c>
      <c r="M764" t="s">
        <v>3505</v>
      </c>
      <c r="N764" t="s">
        <v>3885</v>
      </c>
      <c r="O764" t="s">
        <v>1730</v>
      </c>
      <c r="P764" s="199">
        <v>10000</v>
      </c>
      <c r="S764" t="s">
        <v>3506</v>
      </c>
      <c r="T764" t="s">
        <v>3759</v>
      </c>
      <c r="U764" s="201">
        <v>3.84</v>
      </c>
      <c r="V764" t="s">
        <v>3493</v>
      </c>
      <c r="W764" t="s">
        <v>2629</v>
      </c>
      <c r="X764" t="s">
        <v>2630</v>
      </c>
      <c r="Y764" t="s">
        <v>2596</v>
      </c>
      <c r="Z764" t="s">
        <v>2952</v>
      </c>
      <c r="AA764">
        <v>826338</v>
      </c>
      <c r="AB764" s="198">
        <v>37047.875</v>
      </c>
      <c r="AC764" s="198">
        <v>37047.875</v>
      </c>
    </row>
    <row r="765" spans="1:29" x14ac:dyDescent="0.2">
      <c r="A765" s="44" t="str">
        <f t="shared" si="56"/>
        <v>US Natural Gas Financial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Financial</v>
      </c>
      <c r="E765" s="44">
        <f>IF(VLOOKUP(S765,'DD-Lookup'!$J$6:$L$50,3,FALSE)="Monthly",(YEAR(AC765)-YEAR(AB765))*12+MONTH(AC765)-MONTH(AB765)+1,(AC765-AB765+1))</f>
        <v>26</v>
      </c>
      <c r="F765" s="213">
        <f t="shared" si="60"/>
        <v>260000</v>
      </c>
      <c r="G765" s="202">
        <v>1330735</v>
      </c>
      <c r="H765" s="198">
        <v>37046.325428240743</v>
      </c>
      <c r="I765" t="s">
        <v>2635</v>
      </c>
      <c r="M765" t="s">
        <v>3505</v>
      </c>
      <c r="N765" t="s">
        <v>2383</v>
      </c>
      <c r="O765" t="s">
        <v>3298</v>
      </c>
      <c r="Q765" s="199">
        <v>10000</v>
      </c>
      <c r="S765" t="s">
        <v>3506</v>
      </c>
      <c r="T765" t="s">
        <v>3759</v>
      </c>
      <c r="U765" s="201">
        <v>3.9550000000000001</v>
      </c>
      <c r="V765" t="s">
        <v>2522</v>
      </c>
      <c r="W765" t="s">
        <v>2644</v>
      </c>
      <c r="X765" t="s">
        <v>2259</v>
      </c>
      <c r="Y765" t="s">
        <v>3777</v>
      </c>
      <c r="Z765" t="s">
        <v>2952</v>
      </c>
      <c r="AA765" t="s">
        <v>1731</v>
      </c>
      <c r="AB765" s="198">
        <v>37047.875</v>
      </c>
      <c r="AC765" s="198">
        <v>37072.875</v>
      </c>
    </row>
    <row r="766" spans="1:29" x14ac:dyDescent="0.2">
      <c r="A766" s="44" t="str">
        <f t="shared" si="56"/>
        <v>US Crude Financial</v>
      </c>
      <c r="B766" s="44" t="str">
        <f t="shared" si="57"/>
        <v>US</v>
      </c>
      <c r="C766" s="44" t="str">
        <f t="shared" si="58"/>
        <v>Crude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50000</v>
      </c>
      <c r="G766" s="202">
        <v>1330736</v>
      </c>
      <c r="H766" s="198">
        <v>37046.325428240743</v>
      </c>
      <c r="I766" t="s">
        <v>1087</v>
      </c>
      <c r="M766" t="s">
        <v>3619</v>
      </c>
      <c r="N766" t="s">
        <v>1088</v>
      </c>
      <c r="O766" t="s">
        <v>3528</v>
      </c>
      <c r="P766" s="199">
        <v>50000</v>
      </c>
      <c r="S766" t="s">
        <v>3512</v>
      </c>
      <c r="T766" t="s">
        <v>3759</v>
      </c>
      <c r="U766" s="201">
        <v>28.52</v>
      </c>
      <c r="V766" t="s">
        <v>1089</v>
      </c>
      <c r="W766" t="s">
        <v>1090</v>
      </c>
      <c r="X766" t="s">
        <v>1091</v>
      </c>
      <c r="Y766" t="s">
        <v>2729</v>
      </c>
      <c r="Z766" t="s">
        <v>2952</v>
      </c>
      <c r="AA766">
        <v>112673</v>
      </c>
      <c r="AB766" s="198">
        <v>37073</v>
      </c>
      <c r="AC766" s="198">
        <v>37103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10000</v>
      </c>
      <c r="G767" s="202">
        <v>1330737</v>
      </c>
      <c r="H767" s="198">
        <v>37046.325474537036</v>
      </c>
      <c r="I767" t="s">
        <v>3627</v>
      </c>
      <c r="M767" t="s">
        <v>3505</v>
      </c>
      <c r="N767" t="s">
        <v>3885</v>
      </c>
      <c r="O767" t="s">
        <v>1730</v>
      </c>
      <c r="P767" s="199">
        <v>10000</v>
      </c>
      <c r="S767" t="s">
        <v>3506</v>
      </c>
      <c r="T767" t="s">
        <v>3759</v>
      </c>
      <c r="U767" s="201">
        <v>3.8374999999999999</v>
      </c>
      <c r="V767" t="s">
        <v>3493</v>
      </c>
      <c r="W767" t="s">
        <v>2629</v>
      </c>
      <c r="X767" t="s">
        <v>2630</v>
      </c>
      <c r="Y767" t="s">
        <v>2596</v>
      </c>
      <c r="Z767" t="s">
        <v>2952</v>
      </c>
      <c r="AA767">
        <v>826339</v>
      </c>
      <c r="AB767" s="198">
        <v>37047.875</v>
      </c>
      <c r="AC767" s="198">
        <v>37047.875</v>
      </c>
    </row>
    <row r="768" spans="1:29" x14ac:dyDescent="0.2">
      <c r="A768" s="44" t="str">
        <f t="shared" si="56"/>
        <v xml:space="preserve"> Metals Financial</v>
      </c>
      <c r="B768" s="44" t="str">
        <f t="shared" si="57"/>
        <v/>
      </c>
      <c r="C768" s="44" t="str">
        <f t="shared" si="58"/>
        <v>Metals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</v>
      </c>
      <c r="G768" s="202">
        <v>1330738</v>
      </c>
      <c r="H768" s="198">
        <v>37046.325497685182</v>
      </c>
      <c r="I768" t="s">
        <v>3808</v>
      </c>
      <c r="M768" t="s">
        <v>3511</v>
      </c>
      <c r="N768" t="s">
        <v>3756</v>
      </c>
      <c r="O768" t="s">
        <v>3757</v>
      </c>
      <c r="Q768" s="199">
        <v>10</v>
      </c>
      <c r="S768" t="s">
        <v>3758</v>
      </c>
      <c r="T768" t="s">
        <v>3759</v>
      </c>
      <c r="U768" s="201">
        <v>1667</v>
      </c>
      <c r="V768" t="s">
        <v>1039</v>
      </c>
      <c r="W768" t="s">
        <v>3765</v>
      </c>
      <c r="X768" t="s">
        <v>3761</v>
      </c>
      <c r="Y768" t="s">
        <v>3762</v>
      </c>
      <c r="Z768" t="s">
        <v>3763</v>
      </c>
      <c r="AA768">
        <v>2166390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3">
        <f t="shared" si="60"/>
        <v>50</v>
      </c>
      <c r="G769" s="202">
        <v>1330739</v>
      </c>
      <c r="H769" s="198">
        <v>37046.325810185182</v>
      </c>
      <c r="I769" t="s">
        <v>3534</v>
      </c>
      <c r="M769" t="s">
        <v>2717</v>
      </c>
      <c r="N769" t="s">
        <v>3532</v>
      </c>
      <c r="O769" t="s">
        <v>1598</v>
      </c>
      <c r="P769" s="199">
        <v>50</v>
      </c>
      <c r="S769" t="s">
        <v>3504</v>
      </c>
      <c r="T769" t="s">
        <v>3759</v>
      </c>
      <c r="U769" s="201">
        <v>21.5</v>
      </c>
      <c r="V769" t="s">
        <v>3138</v>
      </c>
      <c r="W769" t="s">
        <v>2733</v>
      </c>
      <c r="X769" t="s">
        <v>3541</v>
      </c>
      <c r="Y769" t="s">
        <v>1097</v>
      </c>
      <c r="Z769" t="s">
        <v>2947</v>
      </c>
      <c r="AA769">
        <v>630776.1</v>
      </c>
      <c r="AB769" s="198">
        <v>37047.875</v>
      </c>
      <c r="AC769" s="198">
        <v>37047.875</v>
      </c>
    </row>
    <row r="770" spans="1:29" x14ac:dyDescent="0.2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5</v>
      </c>
      <c r="F770" s="213">
        <f t="shared" si="60"/>
        <v>250</v>
      </c>
      <c r="G770" s="202">
        <v>1330740</v>
      </c>
      <c r="H770" s="198">
        <v>37046.325891203705</v>
      </c>
      <c r="I770" t="s">
        <v>3546</v>
      </c>
      <c r="M770" t="s">
        <v>2717</v>
      </c>
      <c r="N770" t="s">
        <v>3532</v>
      </c>
      <c r="O770" t="s">
        <v>1686</v>
      </c>
      <c r="P770" s="199">
        <v>50</v>
      </c>
      <c r="S770" t="s">
        <v>3504</v>
      </c>
      <c r="T770" t="s">
        <v>3759</v>
      </c>
      <c r="U770" s="201">
        <v>40</v>
      </c>
      <c r="V770" t="s">
        <v>3047</v>
      </c>
      <c r="W770" t="s">
        <v>2733</v>
      </c>
      <c r="X770" t="s">
        <v>3541</v>
      </c>
      <c r="Y770" t="s">
        <v>1097</v>
      </c>
      <c r="Z770" t="s">
        <v>2947</v>
      </c>
      <c r="AA770">
        <v>630777.1</v>
      </c>
      <c r="AB770" s="198">
        <v>37053.875</v>
      </c>
      <c r="AC770" s="198">
        <v>37057.875</v>
      </c>
    </row>
    <row r="771" spans="1:29" x14ac:dyDescent="0.2">
      <c r="A771" s="44" t="str">
        <f t="shared" si="56"/>
        <v>US Power Physical</v>
      </c>
      <c r="B771" s="44" t="str">
        <f t="shared" si="57"/>
        <v>US</v>
      </c>
      <c r="C771" s="44" t="str">
        <f t="shared" si="58"/>
        <v>Power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25</v>
      </c>
      <c r="F771" s="213">
        <f t="shared" si="60"/>
        <v>1250</v>
      </c>
      <c r="G771" s="202">
        <v>1330741</v>
      </c>
      <c r="H771" s="198">
        <v>37046.325983796298</v>
      </c>
      <c r="I771" t="s">
        <v>3546</v>
      </c>
      <c r="M771" t="s">
        <v>2717</v>
      </c>
      <c r="N771" t="s">
        <v>3532</v>
      </c>
      <c r="O771" t="s">
        <v>1732</v>
      </c>
      <c r="Q771" s="199">
        <v>50</v>
      </c>
      <c r="S771" t="s">
        <v>3504</v>
      </c>
      <c r="T771" t="s">
        <v>3759</v>
      </c>
      <c r="U771" s="201">
        <v>16</v>
      </c>
      <c r="V771" t="s">
        <v>2741</v>
      </c>
      <c r="W771" t="s">
        <v>3548</v>
      </c>
      <c r="X771" t="s">
        <v>3549</v>
      </c>
      <c r="Y771" t="s">
        <v>1097</v>
      </c>
      <c r="Z771" t="s">
        <v>2947</v>
      </c>
      <c r="AA771">
        <v>630778.1</v>
      </c>
      <c r="AB771" s="198">
        <v>37048.875</v>
      </c>
      <c r="AC771" s="198">
        <v>37072.875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757</v>
      </c>
      <c r="G772" s="202">
        <v>1330742</v>
      </c>
      <c r="H772" s="198">
        <v>37046.325983796298</v>
      </c>
      <c r="I772" t="s">
        <v>2378</v>
      </c>
      <c r="M772" t="s">
        <v>3505</v>
      </c>
      <c r="N772" t="s">
        <v>3885</v>
      </c>
      <c r="O772" t="s">
        <v>1730</v>
      </c>
      <c r="Q772" s="199">
        <v>757</v>
      </c>
      <c r="S772" t="s">
        <v>3506</v>
      </c>
      <c r="T772" t="s">
        <v>3759</v>
      </c>
      <c r="U772" s="201">
        <v>3.84</v>
      </c>
      <c r="V772" t="s">
        <v>2627</v>
      </c>
      <c r="W772" t="s">
        <v>2629</v>
      </c>
      <c r="X772" t="s">
        <v>2630</v>
      </c>
      <c r="Y772" t="s">
        <v>2596</v>
      </c>
      <c r="Z772" t="s">
        <v>2952</v>
      </c>
      <c r="AA772">
        <v>826340</v>
      </c>
      <c r="AB772" s="198">
        <v>37047.875</v>
      </c>
      <c r="AC772" s="198">
        <v>37047.875</v>
      </c>
    </row>
    <row r="773" spans="1:29" x14ac:dyDescent="0.2">
      <c r="A773" s="44" t="str">
        <f t="shared" si="56"/>
        <v xml:space="preserve"> Natural Gas Physical</v>
      </c>
      <c r="B773" s="44" t="str">
        <f t="shared" si="57"/>
        <v/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10000</v>
      </c>
      <c r="G773" s="202">
        <v>1330743</v>
      </c>
      <c r="H773" s="198">
        <v>37046.32608796296</v>
      </c>
      <c r="I773" t="s">
        <v>2608</v>
      </c>
      <c r="M773" t="s">
        <v>3505</v>
      </c>
      <c r="N773" t="s">
        <v>2623</v>
      </c>
      <c r="O773" t="s">
        <v>1733</v>
      </c>
      <c r="P773" s="199">
        <v>10000</v>
      </c>
      <c r="S773" t="s">
        <v>3506</v>
      </c>
      <c r="T773" t="s">
        <v>3759</v>
      </c>
      <c r="U773" s="201">
        <v>4.1399999999999997</v>
      </c>
      <c r="V773" t="s">
        <v>2739</v>
      </c>
      <c r="W773" t="s">
        <v>2624</v>
      </c>
      <c r="X773" t="s">
        <v>2625</v>
      </c>
      <c r="Y773" t="s">
        <v>2596</v>
      </c>
      <c r="Z773" t="s">
        <v>2952</v>
      </c>
      <c r="AA773">
        <v>826341</v>
      </c>
      <c r="AB773" s="198">
        <v>37047.875</v>
      </c>
      <c r="AC773" s="198">
        <v>37047.875</v>
      </c>
    </row>
    <row r="774" spans="1:29" x14ac:dyDescent="0.2">
      <c r="A774" s="44" t="str">
        <f t="shared" si="56"/>
        <v xml:space="preserve"> Natural Gas Physical</v>
      </c>
      <c r="B774" s="44" t="str">
        <f t="shared" si="57"/>
        <v/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10000</v>
      </c>
      <c r="G774" s="202">
        <v>1330744</v>
      </c>
      <c r="H774" s="198">
        <v>37046.32613425926</v>
      </c>
      <c r="I774" t="s">
        <v>2608</v>
      </c>
      <c r="M774" t="s">
        <v>3505</v>
      </c>
      <c r="N774" t="s">
        <v>2623</v>
      </c>
      <c r="O774" t="s">
        <v>1733</v>
      </c>
      <c r="P774" s="199">
        <v>10000</v>
      </c>
      <c r="S774" t="s">
        <v>3506</v>
      </c>
      <c r="T774" t="s">
        <v>3759</v>
      </c>
      <c r="U774" s="201">
        <v>4.1349999999999998</v>
      </c>
      <c r="V774" t="s">
        <v>2739</v>
      </c>
      <c r="W774" t="s">
        <v>2624</v>
      </c>
      <c r="X774" t="s">
        <v>2625</v>
      </c>
      <c r="Y774" t="s">
        <v>2596</v>
      </c>
      <c r="Z774" t="s">
        <v>2952</v>
      </c>
      <c r="AA774">
        <v>826342</v>
      </c>
      <c r="AB774" s="198">
        <v>37047.875</v>
      </c>
      <c r="AC774" s="198">
        <v>37047.875</v>
      </c>
    </row>
    <row r="775" spans="1:29" x14ac:dyDescent="0.2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31</v>
      </c>
      <c r="F775" s="213">
        <f t="shared" si="60"/>
        <v>310000</v>
      </c>
      <c r="G775" s="202">
        <v>1330746</v>
      </c>
      <c r="H775" s="198">
        <v>37046.326249999998</v>
      </c>
      <c r="I775" t="s">
        <v>2638</v>
      </c>
      <c r="M775" t="s">
        <v>3505</v>
      </c>
      <c r="N775" t="s">
        <v>2383</v>
      </c>
      <c r="O775" t="s">
        <v>2604</v>
      </c>
      <c r="Q775" s="199">
        <v>10000</v>
      </c>
      <c r="S775" t="s">
        <v>3506</v>
      </c>
      <c r="T775" t="s">
        <v>3759</v>
      </c>
      <c r="U775" s="201">
        <v>4.0549999999999997</v>
      </c>
      <c r="V775" t="s">
        <v>2740</v>
      </c>
      <c r="W775" t="s">
        <v>2810</v>
      </c>
      <c r="X775" t="s">
        <v>2384</v>
      </c>
      <c r="Y775" t="s">
        <v>3777</v>
      </c>
      <c r="Z775" t="s">
        <v>2952</v>
      </c>
      <c r="AA775" t="s">
        <v>1734</v>
      </c>
      <c r="AB775" s="198">
        <v>37073.875</v>
      </c>
      <c r="AC775" s="198">
        <v>37103.875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5000</v>
      </c>
      <c r="G776" s="202">
        <v>1330747</v>
      </c>
      <c r="H776" s="198">
        <v>37046.326307870368</v>
      </c>
      <c r="I776" t="s">
        <v>2619</v>
      </c>
      <c r="M776" t="s">
        <v>3505</v>
      </c>
      <c r="N776" t="s">
        <v>3885</v>
      </c>
      <c r="O776" t="s">
        <v>1682</v>
      </c>
      <c r="P776" s="199">
        <v>5000</v>
      </c>
      <c r="S776" t="s">
        <v>3506</v>
      </c>
      <c r="T776" t="s">
        <v>3759</v>
      </c>
      <c r="U776" s="201">
        <v>3.7825000000000002</v>
      </c>
      <c r="V776" t="s">
        <v>2252</v>
      </c>
      <c r="W776" t="s">
        <v>2457</v>
      </c>
      <c r="X776" t="s">
        <v>2615</v>
      </c>
      <c r="Y776" t="s">
        <v>2596</v>
      </c>
      <c r="Z776" t="s">
        <v>2952</v>
      </c>
      <c r="AA776">
        <v>826343</v>
      </c>
      <c r="AB776" s="198">
        <v>37047.875</v>
      </c>
      <c r="AC776" s="198">
        <v>37047.875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5000</v>
      </c>
      <c r="G777" s="202">
        <v>1330748</v>
      </c>
      <c r="H777" s="198">
        <v>37046.326377314814</v>
      </c>
      <c r="I777" t="s">
        <v>2619</v>
      </c>
      <c r="M777" t="s">
        <v>3505</v>
      </c>
      <c r="N777" t="s">
        <v>3885</v>
      </c>
      <c r="O777" t="s">
        <v>1680</v>
      </c>
      <c r="P777" s="199">
        <v>5000</v>
      </c>
      <c r="S777" t="s">
        <v>3506</v>
      </c>
      <c r="T777" t="s">
        <v>3759</v>
      </c>
      <c r="U777" s="201">
        <v>3.7825000000000002</v>
      </c>
      <c r="V777" t="s">
        <v>2252</v>
      </c>
      <c r="W777" t="s">
        <v>2457</v>
      </c>
      <c r="X777" t="s">
        <v>2615</v>
      </c>
      <c r="Y777" t="s">
        <v>2596</v>
      </c>
      <c r="Z777" t="s">
        <v>2952</v>
      </c>
      <c r="AA777">
        <v>826344</v>
      </c>
      <c r="AB777" s="198">
        <v>37047.875</v>
      </c>
      <c r="AC777" s="198">
        <v>37047.875</v>
      </c>
    </row>
    <row r="778" spans="1:29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5</v>
      </c>
      <c r="F778" s="213">
        <f t="shared" si="60"/>
        <v>250</v>
      </c>
      <c r="G778" s="202">
        <v>1330749</v>
      </c>
      <c r="H778" s="198">
        <v>37046.326736111114</v>
      </c>
      <c r="I778" t="s">
        <v>2352</v>
      </c>
      <c r="M778" t="s">
        <v>2717</v>
      </c>
      <c r="N778" t="s">
        <v>3532</v>
      </c>
      <c r="O778" t="s">
        <v>1735</v>
      </c>
      <c r="Q778" s="199">
        <v>50</v>
      </c>
      <c r="S778" t="s">
        <v>3504</v>
      </c>
      <c r="T778" t="s">
        <v>3759</v>
      </c>
      <c r="U778" s="201">
        <v>49.75</v>
      </c>
      <c r="V778" t="s">
        <v>2268</v>
      </c>
      <c r="W778" t="s">
        <v>2380</v>
      </c>
      <c r="X778" t="s">
        <v>3710</v>
      </c>
      <c r="Y778" t="s">
        <v>1097</v>
      </c>
      <c r="Z778" t="s">
        <v>2947</v>
      </c>
      <c r="AA778">
        <v>630780.1</v>
      </c>
      <c r="AB778" s="198">
        <v>37053.875</v>
      </c>
      <c r="AC778" s="198">
        <v>37057.875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</v>
      </c>
      <c r="G779" s="202">
        <v>1330750</v>
      </c>
      <c r="H779" s="198">
        <v>37046.326736111114</v>
      </c>
      <c r="I779" t="s">
        <v>2392</v>
      </c>
      <c r="M779" t="s">
        <v>3505</v>
      </c>
      <c r="N779" t="s">
        <v>3885</v>
      </c>
      <c r="O779" t="s">
        <v>1678</v>
      </c>
      <c r="P779" s="199">
        <v>5000</v>
      </c>
      <c r="S779" t="s">
        <v>3506</v>
      </c>
      <c r="T779" t="s">
        <v>3759</v>
      </c>
      <c r="U779" s="201">
        <v>3.7625000000000002</v>
      </c>
      <c r="V779" t="s">
        <v>3496</v>
      </c>
      <c r="W779" t="s">
        <v>2457</v>
      </c>
      <c r="X779" t="s">
        <v>2615</v>
      </c>
      <c r="Y779" t="s">
        <v>2596</v>
      </c>
      <c r="Z779" t="s">
        <v>2952</v>
      </c>
      <c r="AA779">
        <v>826345</v>
      </c>
      <c r="AB779" s="198">
        <v>37047.875</v>
      </c>
      <c r="AC779" s="198">
        <v>37047.875</v>
      </c>
    </row>
    <row r="780" spans="1:29" x14ac:dyDescent="0.2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20000</v>
      </c>
      <c r="G780" s="202">
        <v>1330751</v>
      </c>
      <c r="H780" s="198">
        <v>37046.326793981483</v>
      </c>
      <c r="I780" t="s">
        <v>3627</v>
      </c>
      <c r="M780" t="s">
        <v>3505</v>
      </c>
      <c r="N780" t="s">
        <v>3885</v>
      </c>
      <c r="O780" t="s">
        <v>1736</v>
      </c>
      <c r="Q780" s="199">
        <v>20000</v>
      </c>
      <c r="S780" t="s">
        <v>3506</v>
      </c>
      <c r="T780" t="s">
        <v>3759</v>
      </c>
      <c r="U780" s="201">
        <v>4.1349999999999998</v>
      </c>
      <c r="V780" t="s">
        <v>3064</v>
      </c>
      <c r="W780" t="s">
        <v>2280</v>
      </c>
      <c r="X780" t="s">
        <v>2281</v>
      </c>
      <c r="Y780" t="s">
        <v>2596</v>
      </c>
      <c r="Z780" t="s">
        <v>2952</v>
      </c>
      <c r="AA780">
        <v>826346</v>
      </c>
      <c r="AB780" s="198">
        <v>37047.875</v>
      </c>
      <c r="AC780" s="198">
        <v>37047.875</v>
      </c>
    </row>
    <row r="781" spans="1:29" x14ac:dyDescent="0.2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5000</v>
      </c>
      <c r="G781" s="202">
        <v>1330752</v>
      </c>
      <c r="H781" s="198">
        <v>37046.326990740738</v>
      </c>
      <c r="I781" t="s">
        <v>2638</v>
      </c>
      <c r="M781" t="s">
        <v>3505</v>
      </c>
      <c r="N781" t="s">
        <v>3885</v>
      </c>
      <c r="O781" t="s">
        <v>1682</v>
      </c>
      <c r="Q781" s="199">
        <v>5000</v>
      </c>
      <c r="S781" t="s">
        <v>3506</v>
      </c>
      <c r="T781" t="s">
        <v>3759</v>
      </c>
      <c r="U781" s="201">
        <v>3.78</v>
      </c>
      <c r="V781" t="s">
        <v>3897</v>
      </c>
      <c r="W781" t="s">
        <v>2457</v>
      </c>
      <c r="X781" t="s">
        <v>2615</v>
      </c>
      <c r="Y781" t="s">
        <v>2596</v>
      </c>
      <c r="Z781" t="s">
        <v>2952</v>
      </c>
      <c r="AA781">
        <v>826347</v>
      </c>
      <c r="AB781" s="198">
        <v>37047.875</v>
      </c>
      <c r="AC781" s="198">
        <v>37047.875</v>
      </c>
    </row>
    <row r="782" spans="1:29" x14ac:dyDescent="0.2">
      <c r="A782" s="44" t="str">
        <f t="shared" si="61"/>
        <v xml:space="preserve"> Metals Financial</v>
      </c>
      <c r="B782" s="44" t="str">
        <f t="shared" si="62"/>
        <v/>
      </c>
      <c r="C782" s="44" t="str">
        <f t="shared" si="63"/>
        <v>Metals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10</v>
      </c>
      <c r="G782" s="202">
        <v>1330753</v>
      </c>
      <c r="H782" s="198">
        <v>37046.327141203707</v>
      </c>
      <c r="I782" t="s">
        <v>3781</v>
      </c>
      <c r="M782" t="s">
        <v>3511</v>
      </c>
      <c r="N782" t="s">
        <v>3756</v>
      </c>
      <c r="O782" t="s">
        <v>3757</v>
      </c>
      <c r="Q782" s="199">
        <v>10</v>
      </c>
      <c r="S782" t="s">
        <v>3758</v>
      </c>
      <c r="T782" t="s">
        <v>3759</v>
      </c>
      <c r="U782" s="201">
        <v>1667</v>
      </c>
      <c r="V782" t="s">
        <v>3810</v>
      </c>
      <c r="W782" t="s">
        <v>3765</v>
      </c>
      <c r="X782" t="s">
        <v>3761</v>
      </c>
      <c r="Y782" t="s">
        <v>3762</v>
      </c>
      <c r="Z782" t="s">
        <v>3763</v>
      </c>
      <c r="AA782">
        <v>2166410</v>
      </c>
    </row>
    <row r="783" spans="1:29" x14ac:dyDescent="0.2">
      <c r="A783" s="44" t="str">
        <f t="shared" si="61"/>
        <v>US Power Financial</v>
      </c>
      <c r="B783" s="44" t="str">
        <f t="shared" si="62"/>
        <v>US</v>
      </c>
      <c r="C783" s="44" t="str">
        <f t="shared" si="63"/>
        <v>Power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50</v>
      </c>
      <c r="G783" s="202">
        <v>1330754</v>
      </c>
      <c r="H783" s="198">
        <v>37046.327175925922</v>
      </c>
      <c r="I783" t="s">
        <v>2358</v>
      </c>
      <c r="M783" t="s">
        <v>2717</v>
      </c>
      <c r="N783" t="s">
        <v>1094</v>
      </c>
      <c r="O783" t="s">
        <v>1578</v>
      </c>
      <c r="P783" s="199">
        <v>50</v>
      </c>
      <c r="S783" t="s">
        <v>3504</v>
      </c>
      <c r="T783" t="s">
        <v>3759</v>
      </c>
      <c r="U783" s="201">
        <v>30</v>
      </c>
      <c r="V783" t="s">
        <v>1737</v>
      </c>
      <c r="W783" t="s">
        <v>2359</v>
      </c>
      <c r="X783" t="s">
        <v>3539</v>
      </c>
      <c r="Y783" t="s">
        <v>1097</v>
      </c>
      <c r="Z783" t="s">
        <v>2952</v>
      </c>
      <c r="AA783">
        <v>630781.1</v>
      </c>
      <c r="AB783" s="198">
        <v>37047.875</v>
      </c>
      <c r="AC783" s="198">
        <v>37047.875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10000</v>
      </c>
      <c r="G784" s="202">
        <v>1330755</v>
      </c>
      <c r="H784" s="198">
        <v>37046.327303240738</v>
      </c>
      <c r="I784" t="s">
        <v>3627</v>
      </c>
      <c r="M784" t="s">
        <v>3505</v>
      </c>
      <c r="N784" t="s">
        <v>3885</v>
      </c>
      <c r="O784" t="s">
        <v>1724</v>
      </c>
      <c r="P784" s="199">
        <v>10000</v>
      </c>
      <c r="S784" t="s">
        <v>3506</v>
      </c>
      <c r="T784" t="s">
        <v>3759</v>
      </c>
      <c r="U784" s="201">
        <v>4.165</v>
      </c>
      <c r="V784" t="s">
        <v>2456</v>
      </c>
      <c r="W784" t="s">
        <v>2640</v>
      </c>
      <c r="X784" t="s">
        <v>2641</v>
      </c>
      <c r="Y784" t="s">
        <v>2596</v>
      </c>
      <c r="Z784" t="s">
        <v>2952</v>
      </c>
      <c r="AA784">
        <v>826348</v>
      </c>
      <c r="AB784" s="198">
        <v>37047.875</v>
      </c>
      <c r="AC784" s="198">
        <v>37047.875</v>
      </c>
    </row>
    <row r="785" spans="1:29" x14ac:dyDescent="0.2">
      <c r="A785" s="44" t="str">
        <f t="shared" si="61"/>
        <v>US Natural Gas Physical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5000</v>
      </c>
      <c r="G785" s="202">
        <v>1330756</v>
      </c>
      <c r="H785" s="198">
        <v>37046.327326388891</v>
      </c>
      <c r="I785" t="s">
        <v>3094</v>
      </c>
      <c r="M785" t="s">
        <v>3505</v>
      </c>
      <c r="N785" t="s">
        <v>3885</v>
      </c>
      <c r="O785" t="s">
        <v>1680</v>
      </c>
      <c r="Q785" s="199">
        <v>5000</v>
      </c>
      <c r="S785" t="s">
        <v>3506</v>
      </c>
      <c r="T785" t="s">
        <v>3759</v>
      </c>
      <c r="U785" s="201">
        <v>3.78</v>
      </c>
      <c r="V785" t="s">
        <v>3095</v>
      </c>
      <c r="W785" t="s">
        <v>2457</v>
      </c>
      <c r="X785" t="s">
        <v>2615</v>
      </c>
      <c r="Y785" t="s">
        <v>2596</v>
      </c>
      <c r="Z785" t="s">
        <v>2952</v>
      </c>
      <c r="AA785">
        <v>826349</v>
      </c>
      <c r="AB785" s="198">
        <v>37047.875</v>
      </c>
      <c r="AC785" s="198">
        <v>37047.875</v>
      </c>
    </row>
    <row r="786" spans="1:29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5000</v>
      </c>
      <c r="G786" s="202">
        <v>1330757</v>
      </c>
      <c r="H786" s="198">
        <v>37046.327731481484</v>
      </c>
      <c r="I786" t="s">
        <v>2619</v>
      </c>
      <c r="M786" t="s">
        <v>3505</v>
      </c>
      <c r="N786" t="s">
        <v>3885</v>
      </c>
      <c r="O786" t="s">
        <v>1680</v>
      </c>
      <c r="P786" s="199">
        <v>5000</v>
      </c>
      <c r="S786" t="s">
        <v>3506</v>
      </c>
      <c r="T786" t="s">
        <v>3759</v>
      </c>
      <c r="U786" s="201">
        <v>3.7774999999999999</v>
      </c>
      <c r="V786" t="s">
        <v>2252</v>
      </c>
      <c r="W786" t="s">
        <v>2457</v>
      </c>
      <c r="X786" t="s">
        <v>2615</v>
      </c>
      <c r="Y786" t="s">
        <v>2596</v>
      </c>
      <c r="Z786" t="s">
        <v>2952</v>
      </c>
      <c r="AA786">
        <v>826350</v>
      </c>
      <c r="AB786" s="198">
        <v>37047.875</v>
      </c>
      <c r="AC786" s="198">
        <v>37047.875</v>
      </c>
    </row>
    <row r="787" spans="1:29" x14ac:dyDescent="0.2">
      <c r="A787" s="44" t="str">
        <f t="shared" si="61"/>
        <v xml:space="preserve"> Metals Financial</v>
      </c>
      <c r="B787" s="44" t="str">
        <f t="shared" si="62"/>
        <v/>
      </c>
      <c r="C787" s="44" t="str">
        <f t="shared" si="63"/>
        <v>Metals</v>
      </c>
      <c r="D787" s="44" t="str">
        <f t="shared" si="64"/>
        <v>Financial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4</v>
      </c>
      <c r="G787" s="202">
        <v>1330758</v>
      </c>
      <c r="H787" s="198">
        <v>37046.327766203707</v>
      </c>
      <c r="I787" t="s">
        <v>3886</v>
      </c>
      <c r="M787" t="s">
        <v>3511</v>
      </c>
      <c r="N787" t="s">
        <v>3818</v>
      </c>
      <c r="O787" t="s">
        <v>3318</v>
      </c>
      <c r="Q787" s="199">
        <v>4</v>
      </c>
      <c r="S787" t="s">
        <v>3758</v>
      </c>
      <c r="T787" t="s">
        <v>3759</v>
      </c>
      <c r="U787" s="201">
        <v>911.5</v>
      </c>
      <c r="V787" t="s">
        <v>3887</v>
      </c>
      <c r="W787" t="s">
        <v>3785</v>
      </c>
      <c r="X787" t="s">
        <v>3761</v>
      </c>
      <c r="Y787" t="s">
        <v>3762</v>
      </c>
      <c r="Z787" t="s">
        <v>3763</v>
      </c>
      <c r="AA787">
        <v>2166414</v>
      </c>
      <c r="AB787" s="198">
        <v>37062.875</v>
      </c>
      <c r="AC787" s="198">
        <v>37062.875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13">
        <f t="shared" si="65"/>
        <v>10000</v>
      </c>
      <c r="G788" s="202">
        <v>1330759</v>
      </c>
      <c r="H788" s="198">
        <v>37046.328113425923</v>
      </c>
      <c r="I788" t="s">
        <v>2618</v>
      </c>
      <c r="M788" t="s">
        <v>3505</v>
      </c>
      <c r="N788" t="s">
        <v>3885</v>
      </c>
      <c r="O788" t="s">
        <v>3852</v>
      </c>
      <c r="P788" s="199">
        <v>10000</v>
      </c>
      <c r="S788" t="s">
        <v>3506</v>
      </c>
      <c r="T788" t="s">
        <v>3759</v>
      </c>
      <c r="U788" s="201">
        <v>3.95</v>
      </c>
      <c r="V788" t="s">
        <v>2458</v>
      </c>
      <c r="W788" t="s">
        <v>2265</v>
      </c>
      <c r="X788" t="s">
        <v>2266</v>
      </c>
      <c r="Y788" t="s">
        <v>2596</v>
      </c>
      <c r="Z788" t="s">
        <v>2952</v>
      </c>
      <c r="AA788">
        <v>826351</v>
      </c>
      <c r="AB788" s="198">
        <v>37047.875</v>
      </c>
      <c r="AC788" s="198">
        <v>37047.875</v>
      </c>
    </row>
    <row r="789" spans="1:29" x14ac:dyDescent="0.2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5000</v>
      </c>
      <c r="G789" s="202">
        <v>1330760</v>
      </c>
      <c r="H789" s="198">
        <v>37046.328310185185</v>
      </c>
      <c r="I789" t="s">
        <v>3627</v>
      </c>
      <c r="M789" t="s">
        <v>3505</v>
      </c>
      <c r="N789" t="s">
        <v>3885</v>
      </c>
      <c r="O789" t="s">
        <v>1738</v>
      </c>
      <c r="P789" s="199">
        <v>5000</v>
      </c>
      <c r="S789" t="s">
        <v>3506</v>
      </c>
      <c r="T789" t="s">
        <v>3759</v>
      </c>
      <c r="U789" s="201">
        <v>3.83</v>
      </c>
      <c r="V789" t="s">
        <v>3493</v>
      </c>
      <c r="W789" t="s">
        <v>2629</v>
      </c>
      <c r="X789" t="s">
        <v>2630</v>
      </c>
      <c r="Y789" t="s">
        <v>2596</v>
      </c>
      <c r="Z789" t="s">
        <v>2952</v>
      </c>
      <c r="AA789">
        <v>826352</v>
      </c>
      <c r="AB789" s="198">
        <v>37047.875</v>
      </c>
      <c r="AC789" s="198">
        <v>37047.875</v>
      </c>
    </row>
    <row r="790" spans="1:29" x14ac:dyDescent="0.2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5000</v>
      </c>
      <c r="G790" s="202">
        <v>1330761</v>
      </c>
      <c r="H790" s="198">
        <v>37046.3283912037</v>
      </c>
      <c r="I790" t="s">
        <v>3627</v>
      </c>
      <c r="M790" t="s">
        <v>3505</v>
      </c>
      <c r="N790" t="s">
        <v>3885</v>
      </c>
      <c r="O790" t="s">
        <v>1738</v>
      </c>
      <c r="P790" s="199">
        <v>5000</v>
      </c>
      <c r="S790" t="s">
        <v>3506</v>
      </c>
      <c r="T790" t="s">
        <v>3759</v>
      </c>
      <c r="U790" s="201">
        <v>3.8250000000000002</v>
      </c>
      <c r="V790" t="s">
        <v>3493</v>
      </c>
      <c r="W790" t="s">
        <v>2629</v>
      </c>
      <c r="X790" t="s">
        <v>2630</v>
      </c>
      <c r="Y790" t="s">
        <v>2596</v>
      </c>
      <c r="Z790" t="s">
        <v>2952</v>
      </c>
      <c r="AA790">
        <v>826353</v>
      </c>
      <c r="AB790" s="198">
        <v>37047.875</v>
      </c>
      <c r="AC790" s="198">
        <v>37047.875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5000</v>
      </c>
      <c r="G791" s="202">
        <v>1330762</v>
      </c>
      <c r="H791" s="198">
        <v>37046.328414351854</v>
      </c>
      <c r="I791" t="s">
        <v>2392</v>
      </c>
      <c r="M791" t="s">
        <v>3505</v>
      </c>
      <c r="N791" t="s">
        <v>3885</v>
      </c>
      <c r="O791" t="s">
        <v>1679</v>
      </c>
      <c r="P791" s="199">
        <v>5000</v>
      </c>
      <c r="S791" t="s">
        <v>3506</v>
      </c>
      <c r="T791" t="s">
        <v>3759</v>
      </c>
      <c r="U791" s="201">
        <v>3.7749999999999999</v>
      </c>
      <c r="V791" t="s">
        <v>3679</v>
      </c>
      <c r="W791" t="s">
        <v>2457</v>
      </c>
      <c r="X791" t="s">
        <v>2615</v>
      </c>
      <c r="Y791" t="s">
        <v>2596</v>
      </c>
      <c r="Z791" t="s">
        <v>2952</v>
      </c>
      <c r="AA791">
        <v>826354</v>
      </c>
      <c r="AB791" s="198">
        <v>37047.875</v>
      </c>
      <c r="AC791" s="198">
        <v>37047.875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5000</v>
      </c>
      <c r="G792" s="202">
        <v>1330763</v>
      </c>
      <c r="H792" s="198">
        <v>37046.328483796293</v>
      </c>
      <c r="I792" t="s">
        <v>2355</v>
      </c>
      <c r="M792" t="s">
        <v>3505</v>
      </c>
      <c r="N792" t="s">
        <v>3885</v>
      </c>
      <c r="O792" t="s">
        <v>1679</v>
      </c>
      <c r="Q792" s="199">
        <v>5000</v>
      </c>
      <c r="S792" t="s">
        <v>3506</v>
      </c>
      <c r="T792" t="s">
        <v>3759</v>
      </c>
      <c r="U792" s="201">
        <v>3.7774999999999999</v>
      </c>
      <c r="V792" t="s">
        <v>2583</v>
      </c>
      <c r="W792" t="s">
        <v>2457</v>
      </c>
      <c r="X792" t="s">
        <v>2615</v>
      </c>
      <c r="Y792" t="s">
        <v>2596</v>
      </c>
      <c r="Z792" t="s">
        <v>2952</v>
      </c>
      <c r="AA792">
        <v>826355</v>
      </c>
      <c r="AB792" s="198">
        <v>37047.875</v>
      </c>
      <c r="AC792" s="198">
        <v>37047.875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5000</v>
      </c>
      <c r="G793" s="202">
        <v>1330764</v>
      </c>
      <c r="H793" s="198">
        <v>37046.328622685185</v>
      </c>
      <c r="I793" t="s">
        <v>2613</v>
      </c>
      <c r="M793" t="s">
        <v>3505</v>
      </c>
      <c r="N793" t="s">
        <v>3885</v>
      </c>
      <c r="O793" t="s">
        <v>1679</v>
      </c>
      <c r="P793" s="199">
        <v>5000</v>
      </c>
      <c r="S793" t="s">
        <v>3506</v>
      </c>
      <c r="T793" t="s">
        <v>3759</v>
      </c>
      <c r="U793" s="201">
        <v>3.7749999999999999</v>
      </c>
      <c r="V793" t="s">
        <v>1739</v>
      </c>
      <c r="W793" t="s">
        <v>2457</v>
      </c>
      <c r="X793" t="s">
        <v>2615</v>
      </c>
      <c r="Y793" t="s">
        <v>2596</v>
      </c>
      <c r="Z793" t="s">
        <v>2952</v>
      </c>
      <c r="AA793">
        <v>826356</v>
      </c>
      <c r="AB793" s="198">
        <v>37047.875</v>
      </c>
      <c r="AC793" s="198">
        <v>37047.875</v>
      </c>
    </row>
    <row r="794" spans="1:29" x14ac:dyDescent="0.2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1330765</v>
      </c>
      <c r="H794" s="198">
        <v>37046.328680555554</v>
      </c>
      <c r="I794" t="s">
        <v>3732</v>
      </c>
      <c r="M794" t="s">
        <v>2717</v>
      </c>
      <c r="N794" t="s">
        <v>3532</v>
      </c>
      <c r="O794" t="s">
        <v>1638</v>
      </c>
      <c r="P794" s="199">
        <v>50</v>
      </c>
      <c r="S794" t="s">
        <v>3504</v>
      </c>
      <c r="T794" t="s">
        <v>3759</v>
      </c>
      <c r="U794" s="201">
        <v>46.75</v>
      </c>
      <c r="V794" t="s">
        <v>3858</v>
      </c>
      <c r="W794" t="s">
        <v>2380</v>
      </c>
      <c r="X794" t="s">
        <v>3710</v>
      </c>
      <c r="Y794" t="s">
        <v>1097</v>
      </c>
      <c r="Z794" t="s">
        <v>2947</v>
      </c>
      <c r="AA794">
        <v>630782.1</v>
      </c>
      <c r="AB794" s="198">
        <v>37047.875</v>
      </c>
      <c r="AC794" s="198">
        <v>37047.875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5000</v>
      </c>
      <c r="G795" s="202">
        <v>1330766</v>
      </c>
      <c r="H795" s="198">
        <v>37046.328738425924</v>
      </c>
      <c r="I795" t="s">
        <v>2392</v>
      </c>
      <c r="M795" t="s">
        <v>3505</v>
      </c>
      <c r="N795" t="s">
        <v>3885</v>
      </c>
      <c r="O795" t="s">
        <v>1682</v>
      </c>
      <c r="P795" s="199">
        <v>5000</v>
      </c>
      <c r="S795" t="s">
        <v>3506</v>
      </c>
      <c r="T795" t="s">
        <v>3759</v>
      </c>
      <c r="U795" s="201">
        <v>3.7774999999999999</v>
      </c>
      <c r="V795" t="s">
        <v>3496</v>
      </c>
      <c r="W795" t="s">
        <v>2457</v>
      </c>
      <c r="X795" t="s">
        <v>2615</v>
      </c>
      <c r="Y795" t="s">
        <v>2596</v>
      </c>
      <c r="Z795" t="s">
        <v>2952</v>
      </c>
      <c r="AA795">
        <v>826357</v>
      </c>
      <c r="AB795" s="198">
        <v>37047.875</v>
      </c>
      <c r="AC795" s="198">
        <v>37047.875</v>
      </c>
    </row>
    <row r="796" spans="1:29" x14ac:dyDescent="0.2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10000</v>
      </c>
      <c r="G796" s="202">
        <v>1330767</v>
      </c>
      <c r="H796" s="198">
        <v>37046.328935185185</v>
      </c>
      <c r="I796" t="s">
        <v>2261</v>
      </c>
      <c r="M796" t="s">
        <v>3505</v>
      </c>
      <c r="N796" t="s">
        <v>3885</v>
      </c>
      <c r="O796" t="s">
        <v>1724</v>
      </c>
      <c r="P796" s="199">
        <v>10000</v>
      </c>
      <c r="S796" t="s">
        <v>3506</v>
      </c>
      <c r="T796" t="s">
        <v>3759</v>
      </c>
      <c r="U796" s="201">
        <v>4.16</v>
      </c>
      <c r="V796" t="s">
        <v>1740</v>
      </c>
      <c r="W796" t="s">
        <v>2640</v>
      </c>
      <c r="X796" t="s">
        <v>2641</v>
      </c>
      <c r="Y796" t="s">
        <v>2596</v>
      </c>
      <c r="Z796" t="s">
        <v>2952</v>
      </c>
      <c r="AA796">
        <v>826358</v>
      </c>
      <c r="AB796" s="198">
        <v>37047.875</v>
      </c>
      <c r="AC796" s="198">
        <v>37047.875</v>
      </c>
    </row>
    <row r="797" spans="1:29" x14ac:dyDescent="0.2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5000</v>
      </c>
      <c r="G797" s="202">
        <v>1330768</v>
      </c>
      <c r="H797" s="198">
        <v>37046.328958333332</v>
      </c>
      <c r="I797" t="s">
        <v>2613</v>
      </c>
      <c r="M797" t="s">
        <v>3505</v>
      </c>
      <c r="N797" t="s">
        <v>3885</v>
      </c>
      <c r="O797" t="s">
        <v>1679</v>
      </c>
      <c r="P797" s="199">
        <v>5000</v>
      </c>
      <c r="S797" t="s">
        <v>3506</v>
      </c>
      <c r="T797" t="s">
        <v>3759</v>
      </c>
      <c r="U797" s="201">
        <v>3.7725</v>
      </c>
      <c r="V797" t="s">
        <v>1739</v>
      </c>
      <c r="W797" t="s">
        <v>2457</v>
      </c>
      <c r="X797" t="s">
        <v>2615</v>
      </c>
      <c r="Y797" t="s">
        <v>2596</v>
      </c>
      <c r="Z797" t="s">
        <v>2952</v>
      </c>
      <c r="AA797">
        <v>826359</v>
      </c>
      <c r="AB797" s="198">
        <v>37047.875</v>
      </c>
      <c r="AC797" s="198">
        <v>37047.875</v>
      </c>
    </row>
    <row r="798" spans="1:29" x14ac:dyDescent="0.2">
      <c r="A798" s="44" t="str">
        <f t="shared" si="61"/>
        <v>US Natural Gas Financial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31</v>
      </c>
      <c r="F798" s="213">
        <f t="shared" si="65"/>
        <v>77500</v>
      </c>
      <c r="G798" s="202">
        <v>1330769</v>
      </c>
      <c r="H798" s="198">
        <v>37046.328969907408</v>
      </c>
      <c r="I798" t="s">
        <v>3731</v>
      </c>
      <c r="M798" t="s">
        <v>3505</v>
      </c>
      <c r="N798" t="s">
        <v>2383</v>
      </c>
      <c r="O798" t="s">
        <v>2604</v>
      </c>
      <c r="Q798" s="199">
        <v>2500</v>
      </c>
      <c r="S798" t="s">
        <v>3506</v>
      </c>
      <c r="T798" t="s">
        <v>3759</v>
      </c>
      <c r="U798" s="201">
        <v>4.0549999999999997</v>
      </c>
      <c r="V798" t="s">
        <v>3706</v>
      </c>
      <c r="W798" t="s">
        <v>2810</v>
      </c>
      <c r="X798" t="s">
        <v>2384</v>
      </c>
      <c r="Y798" t="s">
        <v>3777</v>
      </c>
      <c r="Z798" t="s">
        <v>2952</v>
      </c>
      <c r="AA798" t="s">
        <v>1741</v>
      </c>
      <c r="AB798" s="198">
        <v>37073.875</v>
      </c>
      <c r="AC798" s="198">
        <v>37103.875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5000</v>
      </c>
      <c r="G799" s="202">
        <v>1330770</v>
      </c>
      <c r="H799" s="198">
        <v>37046.32912037037</v>
      </c>
      <c r="I799" t="s">
        <v>3627</v>
      </c>
      <c r="M799" t="s">
        <v>3505</v>
      </c>
      <c r="N799" t="s">
        <v>3885</v>
      </c>
      <c r="O799" t="s">
        <v>1742</v>
      </c>
      <c r="P799" s="199">
        <v>5000</v>
      </c>
      <c r="S799" t="s">
        <v>3506</v>
      </c>
      <c r="T799" t="s">
        <v>3759</v>
      </c>
      <c r="U799" s="201">
        <v>4.2949999999999999</v>
      </c>
      <c r="V799" t="s">
        <v>3064</v>
      </c>
      <c r="W799" t="s">
        <v>3143</v>
      </c>
      <c r="X799" t="s">
        <v>3065</v>
      </c>
      <c r="Y799" t="s">
        <v>2596</v>
      </c>
      <c r="Z799" t="s">
        <v>2952</v>
      </c>
      <c r="AA799">
        <v>826360</v>
      </c>
      <c r="AB799" s="198">
        <v>37047.875</v>
      </c>
      <c r="AC799" s="198">
        <v>37047.875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31</v>
      </c>
      <c r="F800" s="213">
        <f t="shared" si="65"/>
        <v>155000</v>
      </c>
      <c r="G800" s="202">
        <v>1330771</v>
      </c>
      <c r="H800" s="198">
        <v>37046.329155092593</v>
      </c>
      <c r="I800" t="s">
        <v>3731</v>
      </c>
      <c r="M800" t="s">
        <v>3505</v>
      </c>
      <c r="N800" t="s">
        <v>2383</v>
      </c>
      <c r="O800" t="s">
        <v>2604</v>
      </c>
      <c r="Q800" s="199">
        <v>5000</v>
      </c>
      <c r="S800" t="s">
        <v>3506</v>
      </c>
      <c r="T800" t="s">
        <v>3759</v>
      </c>
      <c r="U800" s="201">
        <v>4.0599999999999996</v>
      </c>
      <c r="V800" t="s">
        <v>3706</v>
      </c>
      <c r="W800" t="s">
        <v>2810</v>
      </c>
      <c r="X800" t="s">
        <v>2384</v>
      </c>
      <c r="Y800" t="s">
        <v>3777</v>
      </c>
      <c r="Z800" t="s">
        <v>2952</v>
      </c>
      <c r="AA800" t="s">
        <v>1743</v>
      </c>
      <c r="AB800" s="198">
        <v>37073.875</v>
      </c>
      <c r="AC800" s="198">
        <v>37103.875</v>
      </c>
    </row>
    <row r="801" spans="1:29" x14ac:dyDescent="0.2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50</v>
      </c>
      <c r="G801" s="202">
        <v>1330772</v>
      </c>
      <c r="H801" s="198">
        <v>37046.329201388886</v>
      </c>
      <c r="I801" t="s">
        <v>3546</v>
      </c>
      <c r="M801" t="s">
        <v>2717</v>
      </c>
      <c r="N801" t="s">
        <v>3532</v>
      </c>
      <c r="O801" t="s">
        <v>3851</v>
      </c>
      <c r="Q801" s="199">
        <v>50</v>
      </c>
      <c r="S801" t="s">
        <v>3504</v>
      </c>
      <c r="T801" t="s">
        <v>3759</v>
      </c>
      <c r="U801" s="201">
        <v>26.5</v>
      </c>
      <c r="V801" t="s">
        <v>2741</v>
      </c>
      <c r="W801" t="s">
        <v>3548</v>
      </c>
      <c r="X801" t="s">
        <v>3549</v>
      </c>
      <c r="Y801" t="s">
        <v>1097</v>
      </c>
      <c r="Z801" t="s">
        <v>2947</v>
      </c>
      <c r="AA801">
        <v>630784.1</v>
      </c>
      <c r="AB801" s="198">
        <v>37047.875</v>
      </c>
      <c r="AC801" s="198">
        <v>37047.875</v>
      </c>
    </row>
    <row r="802" spans="1:29" x14ac:dyDescent="0.2">
      <c r="A802" s="44" t="str">
        <f t="shared" si="61"/>
        <v>US Power Financial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5</v>
      </c>
      <c r="F802" s="213">
        <f t="shared" si="65"/>
        <v>250</v>
      </c>
      <c r="G802" s="202">
        <v>1330773</v>
      </c>
      <c r="H802" s="198">
        <v>37046.329317129632</v>
      </c>
      <c r="I802" t="s">
        <v>2600</v>
      </c>
      <c r="M802" t="s">
        <v>2717</v>
      </c>
      <c r="N802" t="s">
        <v>1094</v>
      </c>
      <c r="O802" t="s">
        <v>3305</v>
      </c>
      <c r="P802" s="199">
        <v>50</v>
      </c>
      <c r="S802" t="s">
        <v>3504</v>
      </c>
      <c r="T802" t="s">
        <v>3759</v>
      </c>
      <c r="U802" s="201">
        <v>34.5</v>
      </c>
      <c r="V802" t="s">
        <v>3004</v>
      </c>
      <c r="W802" t="s">
        <v>2359</v>
      </c>
      <c r="X802" t="s">
        <v>3539</v>
      </c>
      <c r="Y802" t="s">
        <v>1097</v>
      </c>
      <c r="Z802" t="s">
        <v>2952</v>
      </c>
      <c r="AA802">
        <v>630785.1</v>
      </c>
      <c r="AB802" s="198">
        <v>37053.875</v>
      </c>
      <c r="AC802" s="198">
        <v>37057.875</v>
      </c>
    </row>
    <row r="803" spans="1:29" x14ac:dyDescent="0.2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123</v>
      </c>
      <c r="F803" s="213">
        <f t="shared" si="65"/>
        <v>615000</v>
      </c>
      <c r="G803" s="202">
        <v>1330774</v>
      </c>
      <c r="H803" s="198">
        <v>37046.329351851855</v>
      </c>
      <c r="I803" t="s">
        <v>2592</v>
      </c>
      <c r="M803" t="s">
        <v>3505</v>
      </c>
      <c r="N803" t="s">
        <v>2383</v>
      </c>
      <c r="O803" t="s">
        <v>3144</v>
      </c>
      <c r="Q803" s="199">
        <v>5000</v>
      </c>
      <c r="S803" t="s">
        <v>3506</v>
      </c>
      <c r="T803" t="s">
        <v>3759</v>
      </c>
      <c r="U803" s="201">
        <v>4.1449999999999996</v>
      </c>
      <c r="V803" t="s">
        <v>2279</v>
      </c>
      <c r="W803" t="s">
        <v>2810</v>
      </c>
      <c r="X803" t="s">
        <v>2384</v>
      </c>
      <c r="Y803" t="s">
        <v>3777</v>
      </c>
      <c r="Z803" t="s">
        <v>2952</v>
      </c>
      <c r="AA803" t="s">
        <v>1744</v>
      </c>
      <c r="AB803" s="198">
        <v>37073</v>
      </c>
      <c r="AC803" s="198">
        <v>37195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20000</v>
      </c>
      <c r="G804" s="202">
        <v>1330775</v>
      </c>
      <c r="H804" s="198">
        <v>37046.329375000001</v>
      </c>
      <c r="I804" t="s">
        <v>2273</v>
      </c>
      <c r="M804" t="s">
        <v>3505</v>
      </c>
      <c r="N804" t="s">
        <v>3885</v>
      </c>
      <c r="O804" t="s">
        <v>1736</v>
      </c>
      <c r="P804" s="199">
        <v>20000</v>
      </c>
      <c r="S804" t="s">
        <v>3506</v>
      </c>
      <c r="T804" t="s">
        <v>3759</v>
      </c>
      <c r="U804" s="201">
        <v>4.1150000000000002</v>
      </c>
      <c r="V804" t="s">
        <v>2274</v>
      </c>
      <c r="W804" t="s">
        <v>2280</v>
      </c>
      <c r="X804" t="s">
        <v>2281</v>
      </c>
      <c r="Y804" t="s">
        <v>2596</v>
      </c>
      <c r="Z804" t="s">
        <v>2952</v>
      </c>
      <c r="AA804">
        <v>826362</v>
      </c>
      <c r="AB804" s="198">
        <v>37047.875</v>
      </c>
      <c r="AC804" s="198">
        <v>37047.875</v>
      </c>
    </row>
    <row r="805" spans="1:29" x14ac:dyDescent="0.2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5000</v>
      </c>
      <c r="G805" s="202">
        <v>1330776</v>
      </c>
      <c r="H805" s="198">
        <v>37046.33</v>
      </c>
      <c r="I805" t="s">
        <v>2619</v>
      </c>
      <c r="M805" t="s">
        <v>3505</v>
      </c>
      <c r="N805" t="s">
        <v>3885</v>
      </c>
      <c r="O805" t="s">
        <v>1680</v>
      </c>
      <c r="P805" s="199">
        <v>5000</v>
      </c>
      <c r="S805" t="s">
        <v>3506</v>
      </c>
      <c r="T805" t="s">
        <v>3759</v>
      </c>
      <c r="U805" s="201">
        <v>3.7749999999999999</v>
      </c>
      <c r="V805" t="s">
        <v>2252</v>
      </c>
      <c r="W805" t="s">
        <v>2457</v>
      </c>
      <c r="X805" t="s">
        <v>2615</v>
      </c>
      <c r="Y805" t="s">
        <v>2596</v>
      </c>
      <c r="Z805" t="s">
        <v>2952</v>
      </c>
      <c r="AA805">
        <v>826363</v>
      </c>
      <c r="AB805" s="198">
        <v>37047.875</v>
      </c>
      <c r="AC805" s="198">
        <v>37047.875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</v>
      </c>
      <c r="G806" s="202">
        <v>1330777</v>
      </c>
      <c r="H806" s="198">
        <v>37046.330092592594</v>
      </c>
      <c r="I806" t="s">
        <v>2638</v>
      </c>
      <c r="M806" t="s">
        <v>3505</v>
      </c>
      <c r="N806" t="s">
        <v>3885</v>
      </c>
      <c r="O806" t="s">
        <v>1682</v>
      </c>
      <c r="Q806" s="199">
        <v>5000</v>
      </c>
      <c r="S806" t="s">
        <v>3506</v>
      </c>
      <c r="T806" t="s">
        <v>3759</v>
      </c>
      <c r="U806" s="201">
        <v>3.78</v>
      </c>
      <c r="V806" t="s">
        <v>3897</v>
      </c>
      <c r="W806" t="s">
        <v>2457</v>
      </c>
      <c r="X806" t="s">
        <v>2615</v>
      </c>
      <c r="Y806" t="s">
        <v>2596</v>
      </c>
      <c r="Z806" t="s">
        <v>2952</v>
      </c>
      <c r="AA806">
        <v>826364</v>
      </c>
      <c r="AB806" s="198">
        <v>37047.875</v>
      </c>
      <c r="AC806" s="198">
        <v>37047.875</v>
      </c>
    </row>
    <row r="807" spans="1:29" x14ac:dyDescent="0.2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31</v>
      </c>
      <c r="F807" s="213">
        <f t="shared" si="65"/>
        <v>465000</v>
      </c>
      <c r="G807" s="202">
        <v>1330778</v>
      </c>
      <c r="H807" s="198">
        <v>37046.33011574074</v>
      </c>
      <c r="I807" t="s">
        <v>2389</v>
      </c>
      <c r="M807" t="s">
        <v>3505</v>
      </c>
      <c r="N807" t="s">
        <v>2383</v>
      </c>
      <c r="O807" t="s">
        <v>2604</v>
      </c>
      <c r="P807" s="199">
        <v>15000</v>
      </c>
      <c r="S807" t="s">
        <v>3506</v>
      </c>
      <c r="T807" t="s">
        <v>3759</v>
      </c>
      <c r="U807" s="201">
        <v>4.05</v>
      </c>
      <c r="V807" t="s">
        <v>2390</v>
      </c>
      <c r="W807" t="s">
        <v>2810</v>
      </c>
      <c r="X807" t="s">
        <v>2384</v>
      </c>
      <c r="Y807" t="s">
        <v>3777</v>
      </c>
      <c r="Z807" t="s">
        <v>2952</v>
      </c>
      <c r="AA807" t="s">
        <v>1745</v>
      </c>
      <c r="AB807" s="198">
        <v>37073.875</v>
      </c>
      <c r="AC807" s="198">
        <v>37103.875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5000</v>
      </c>
      <c r="G808" s="202">
        <v>1330779</v>
      </c>
      <c r="H808" s="198">
        <v>37046.33017361111</v>
      </c>
      <c r="I808" t="s">
        <v>2261</v>
      </c>
      <c r="M808" t="s">
        <v>3505</v>
      </c>
      <c r="N808" t="s">
        <v>3885</v>
      </c>
      <c r="O808" t="s">
        <v>1678</v>
      </c>
      <c r="P808" s="199">
        <v>5000</v>
      </c>
      <c r="S808" t="s">
        <v>3506</v>
      </c>
      <c r="T808" t="s">
        <v>3759</v>
      </c>
      <c r="U808" s="201">
        <v>3.76</v>
      </c>
      <c r="V808" t="s">
        <v>1746</v>
      </c>
      <c r="W808" t="s">
        <v>2457</v>
      </c>
      <c r="X808" t="s">
        <v>2615</v>
      </c>
      <c r="Y808" t="s">
        <v>2596</v>
      </c>
      <c r="Z808" t="s">
        <v>2952</v>
      </c>
      <c r="AA808">
        <v>826366</v>
      </c>
      <c r="AB808" s="198">
        <v>37047.875</v>
      </c>
      <c r="AC808" s="198">
        <v>37047.875</v>
      </c>
    </row>
    <row r="809" spans="1:29" x14ac:dyDescent="0.2">
      <c r="A809" s="44" t="str">
        <f t="shared" si="61"/>
        <v>US Power Physical</v>
      </c>
      <c r="B809" s="44" t="str">
        <f t="shared" si="62"/>
        <v>US</v>
      </c>
      <c r="C809" s="44" t="str">
        <f t="shared" si="63"/>
        <v>Power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50</v>
      </c>
      <c r="G809" s="202">
        <v>1330780</v>
      </c>
      <c r="H809" s="198">
        <v>37046.330243055556</v>
      </c>
      <c r="I809" t="s">
        <v>3671</v>
      </c>
      <c r="M809" t="s">
        <v>2717</v>
      </c>
      <c r="N809" t="s">
        <v>3532</v>
      </c>
      <c r="O809" t="s">
        <v>1747</v>
      </c>
      <c r="Q809" s="199">
        <v>50</v>
      </c>
      <c r="S809" t="s">
        <v>3504</v>
      </c>
      <c r="T809" t="s">
        <v>3759</v>
      </c>
      <c r="U809" s="201">
        <v>10.75</v>
      </c>
      <c r="V809" t="s">
        <v>3998</v>
      </c>
      <c r="W809" t="s">
        <v>3543</v>
      </c>
      <c r="X809" t="s">
        <v>3544</v>
      </c>
      <c r="Y809" t="s">
        <v>1097</v>
      </c>
      <c r="Z809" t="s">
        <v>2947</v>
      </c>
      <c r="AA809">
        <v>630788.1</v>
      </c>
      <c r="AB809" s="198">
        <v>37047.875</v>
      </c>
      <c r="AC809" s="198">
        <v>37047.875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1330781</v>
      </c>
      <c r="H810" s="198">
        <v>37046.330254629633</v>
      </c>
      <c r="I810" t="s">
        <v>3627</v>
      </c>
      <c r="M810" t="s">
        <v>3505</v>
      </c>
      <c r="N810" t="s">
        <v>3885</v>
      </c>
      <c r="O810" t="s">
        <v>1724</v>
      </c>
      <c r="Q810" s="199">
        <v>10000</v>
      </c>
      <c r="S810" t="s">
        <v>3506</v>
      </c>
      <c r="T810" t="s">
        <v>3759</v>
      </c>
      <c r="U810" s="201">
        <v>4.165</v>
      </c>
      <c r="V810" t="s">
        <v>2456</v>
      </c>
      <c r="W810" t="s">
        <v>2640</v>
      </c>
      <c r="X810" t="s">
        <v>2641</v>
      </c>
      <c r="Y810" t="s">
        <v>2596</v>
      </c>
      <c r="Z810" t="s">
        <v>2952</v>
      </c>
      <c r="AA810">
        <v>826367</v>
      </c>
      <c r="AB810" s="198">
        <v>37047.875</v>
      </c>
      <c r="AC810" s="198">
        <v>37047.875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5000</v>
      </c>
      <c r="G811" s="202">
        <v>1330782</v>
      </c>
      <c r="H811" s="198">
        <v>37046.330312500002</v>
      </c>
      <c r="I811" t="s">
        <v>2392</v>
      </c>
      <c r="M811" t="s">
        <v>3505</v>
      </c>
      <c r="N811" t="s">
        <v>3885</v>
      </c>
      <c r="O811" t="s">
        <v>1679</v>
      </c>
      <c r="P811" s="199">
        <v>5000</v>
      </c>
      <c r="S811" t="s">
        <v>3506</v>
      </c>
      <c r="T811" t="s">
        <v>3759</v>
      </c>
      <c r="U811" s="201">
        <v>3.77</v>
      </c>
      <c r="V811" t="s">
        <v>3679</v>
      </c>
      <c r="W811" t="s">
        <v>2457</v>
      </c>
      <c r="X811" t="s">
        <v>2615</v>
      </c>
      <c r="Y811" t="s">
        <v>2596</v>
      </c>
      <c r="Z811" t="s">
        <v>2952</v>
      </c>
      <c r="AA811">
        <v>826368</v>
      </c>
      <c r="AB811" s="198">
        <v>37047.875</v>
      </c>
      <c r="AC811" s="198">
        <v>37047.875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5000</v>
      </c>
      <c r="G812" s="202">
        <v>1330783</v>
      </c>
      <c r="H812" s="198">
        <v>37046.330752314818</v>
      </c>
      <c r="I812" t="s">
        <v>3627</v>
      </c>
      <c r="M812" t="s">
        <v>3505</v>
      </c>
      <c r="N812" t="s">
        <v>3885</v>
      </c>
      <c r="O812" t="s">
        <v>1742</v>
      </c>
      <c r="P812" s="199">
        <v>5000</v>
      </c>
      <c r="S812" t="s">
        <v>3506</v>
      </c>
      <c r="T812" t="s">
        <v>3759</v>
      </c>
      <c r="U812" s="201">
        <v>4.29</v>
      </c>
      <c r="V812" t="s">
        <v>3064</v>
      </c>
      <c r="W812" t="s">
        <v>3143</v>
      </c>
      <c r="X812" t="s">
        <v>3065</v>
      </c>
      <c r="Y812" t="s">
        <v>2596</v>
      </c>
      <c r="Z812" t="s">
        <v>2952</v>
      </c>
      <c r="AA812">
        <v>826369</v>
      </c>
      <c r="AB812" s="198">
        <v>37047.875</v>
      </c>
      <c r="AC812" s="198">
        <v>37047.875</v>
      </c>
    </row>
    <row r="813" spans="1:29" x14ac:dyDescent="0.2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31</v>
      </c>
      <c r="F813" s="213">
        <f t="shared" si="65"/>
        <v>465000</v>
      </c>
      <c r="G813" s="202">
        <v>1330785</v>
      </c>
      <c r="H813" s="198">
        <v>37046.33085648148</v>
      </c>
      <c r="I813" t="s">
        <v>3531</v>
      </c>
      <c r="M813" t="s">
        <v>3505</v>
      </c>
      <c r="N813" t="s">
        <v>2383</v>
      </c>
      <c r="O813" t="s">
        <v>2604</v>
      </c>
      <c r="P813" s="199">
        <v>15000</v>
      </c>
      <c r="S813" t="s">
        <v>3506</v>
      </c>
      <c r="T813" t="s">
        <v>3759</v>
      </c>
      <c r="U813" s="201">
        <v>4.0449999999999999</v>
      </c>
      <c r="V813" t="s">
        <v>1748</v>
      </c>
      <c r="W813" t="s">
        <v>2810</v>
      </c>
      <c r="X813" t="s">
        <v>2384</v>
      </c>
      <c r="Y813" t="s">
        <v>3777</v>
      </c>
      <c r="Z813" t="s">
        <v>2952</v>
      </c>
      <c r="AA813" t="s">
        <v>1749</v>
      </c>
      <c r="AB813" s="198">
        <v>37073.875</v>
      </c>
      <c r="AC813" s="198">
        <v>37103.875</v>
      </c>
    </row>
    <row r="814" spans="1:29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26</v>
      </c>
      <c r="F814" s="213">
        <f t="shared" si="65"/>
        <v>6162</v>
      </c>
      <c r="G814" s="202">
        <v>1330786</v>
      </c>
      <c r="H814" s="198">
        <v>37046.330879629626</v>
      </c>
      <c r="I814" t="s">
        <v>2586</v>
      </c>
      <c r="M814" t="s">
        <v>3505</v>
      </c>
      <c r="N814" t="s">
        <v>3885</v>
      </c>
      <c r="O814" t="s">
        <v>1750</v>
      </c>
      <c r="P814" s="199">
        <v>237</v>
      </c>
      <c r="S814" t="s">
        <v>3506</v>
      </c>
      <c r="T814" t="s">
        <v>3759</v>
      </c>
      <c r="U814" s="201">
        <v>3.95</v>
      </c>
      <c r="V814" t="s">
        <v>1751</v>
      </c>
      <c r="W814" t="s">
        <v>2265</v>
      </c>
      <c r="X814" t="s">
        <v>2266</v>
      </c>
      <c r="Y814" t="s">
        <v>2596</v>
      </c>
      <c r="Z814" t="s">
        <v>2952</v>
      </c>
      <c r="AA814">
        <v>826371</v>
      </c>
      <c r="AB814" s="198">
        <v>37047.875</v>
      </c>
      <c r="AC814" s="198">
        <v>37072.875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</v>
      </c>
      <c r="G815" s="202">
        <v>1330788</v>
      </c>
      <c r="H815" s="198">
        <v>37046.330983796295</v>
      </c>
      <c r="I815" t="s">
        <v>2382</v>
      </c>
      <c r="M815" t="s">
        <v>3505</v>
      </c>
      <c r="N815" t="s">
        <v>3885</v>
      </c>
      <c r="O815" t="s">
        <v>1742</v>
      </c>
      <c r="P815" s="199">
        <v>5000</v>
      </c>
      <c r="S815" t="s">
        <v>3506</v>
      </c>
      <c r="T815" t="s">
        <v>3759</v>
      </c>
      <c r="U815" s="201">
        <v>4.2850000000000001</v>
      </c>
      <c r="V815" t="s">
        <v>2454</v>
      </c>
      <c r="W815" t="s">
        <v>3143</v>
      </c>
      <c r="X815" t="s">
        <v>3065</v>
      </c>
      <c r="Y815" t="s">
        <v>2596</v>
      </c>
      <c r="Z815" t="s">
        <v>2952</v>
      </c>
      <c r="AA815">
        <v>826372</v>
      </c>
      <c r="AB815" s="198">
        <v>37047.875</v>
      </c>
      <c r="AC815" s="198">
        <v>37047.875</v>
      </c>
    </row>
    <row r="816" spans="1:29" x14ac:dyDescent="0.2">
      <c r="A816" s="44" t="str">
        <f t="shared" si="61"/>
        <v>US Power Physical</v>
      </c>
      <c r="B816" s="44" t="str">
        <f t="shared" si="62"/>
        <v>US</v>
      </c>
      <c r="C816" s="44" t="str">
        <f t="shared" si="63"/>
        <v>Power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50</v>
      </c>
      <c r="G816" s="202">
        <v>1330789</v>
      </c>
      <c r="H816" s="198">
        <v>37046.331331018519</v>
      </c>
      <c r="I816" t="s">
        <v>2352</v>
      </c>
      <c r="M816" t="s">
        <v>2717</v>
      </c>
      <c r="N816" t="s">
        <v>3532</v>
      </c>
      <c r="O816" t="s">
        <v>1638</v>
      </c>
      <c r="P816" s="199">
        <v>50</v>
      </c>
      <c r="S816" t="s">
        <v>3504</v>
      </c>
      <c r="T816" t="s">
        <v>3759</v>
      </c>
      <c r="U816" s="201">
        <v>46.5</v>
      </c>
      <c r="V816" t="s">
        <v>1752</v>
      </c>
      <c r="W816" t="s">
        <v>2380</v>
      </c>
      <c r="X816" t="s">
        <v>3710</v>
      </c>
      <c r="Y816" t="s">
        <v>1097</v>
      </c>
      <c r="Z816" t="s">
        <v>2947</v>
      </c>
      <c r="AA816">
        <v>630789.1</v>
      </c>
      <c r="AB816" s="198">
        <v>37047.875</v>
      </c>
      <c r="AC816" s="198">
        <v>37047.875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10000</v>
      </c>
      <c r="G817" s="202">
        <v>1330790</v>
      </c>
      <c r="H817" s="198">
        <v>37046.331550925926</v>
      </c>
      <c r="I817" t="s">
        <v>2391</v>
      </c>
      <c r="M817" t="s">
        <v>3505</v>
      </c>
      <c r="N817" t="s">
        <v>3885</v>
      </c>
      <c r="O817" t="s">
        <v>1724</v>
      </c>
      <c r="P817" s="199">
        <v>10000</v>
      </c>
      <c r="S817" t="s">
        <v>3506</v>
      </c>
      <c r="T817" t="s">
        <v>3759</v>
      </c>
      <c r="U817" s="201">
        <v>4.16</v>
      </c>
      <c r="V817" t="s">
        <v>2650</v>
      </c>
      <c r="W817" t="s">
        <v>2640</v>
      </c>
      <c r="X817" t="s">
        <v>2641</v>
      </c>
      <c r="Y817" t="s">
        <v>2596</v>
      </c>
      <c r="Z817" t="s">
        <v>2952</v>
      </c>
      <c r="AA817">
        <v>826373</v>
      </c>
      <c r="AB817" s="198">
        <v>37047.875</v>
      </c>
      <c r="AC817" s="198">
        <v>37047.875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1330791</v>
      </c>
      <c r="H818" s="198">
        <v>37046.331585648149</v>
      </c>
      <c r="I818" t="s">
        <v>3062</v>
      </c>
      <c r="M818" t="s">
        <v>3505</v>
      </c>
      <c r="N818" t="s">
        <v>3885</v>
      </c>
      <c r="O818" t="s">
        <v>3865</v>
      </c>
      <c r="P818" s="199">
        <v>10000</v>
      </c>
      <c r="S818" t="s">
        <v>3506</v>
      </c>
      <c r="T818" t="s">
        <v>3759</v>
      </c>
      <c r="U818" s="201">
        <v>3.91</v>
      </c>
      <c r="V818" t="s">
        <v>3209</v>
      </c>
      <c r="W818" t="s">
        <v>2271</v>
      </c>
      <c r="X818" t="s">
        <v>2272</v>
      </c>
      <c r="Y818" t="s">
        <v>2596</v>
      </c>
      <c r="Z818" t="s">
        <v>2952</v>
      </c>
      <c r="AA818">
        <v>826374</v>
      </c>
      <c r="AB818" s="198">
        <v>37047.875</v>
      </c>
      <c r="AC818" s="198">
        <v>37047.875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705</v>
      </c>
      <c r="G819" s="202">
        <v>1330793</v>
      </c>
      <c r="H819" s="198">
        <v>37046.331678240742</v>
      </c>
      <c r="I819" t="s">
        <v>2660</v>
      </c>
      <c r="M819" t="s">
        <v>3505</v>
      </c>
      <c r="N819" t="s">
        <v>3885</v>
      </c>
      <c r="O819" t="s">
        <v>1679</v>
      </c>
      <c r="P819" s="199">
        <v>705</v>
      </c>
      <c r="S819" t="s">
        <v>3506</v>
      </c>
      <c r="T819" t="s">
        <v>3759</v>
      </c>
      <c r="U819" s="201">
        <v>3.7675000000000001</v>
      </c>
      <c r="V819" t="s">
        <v>2459</v>
      </c>
      <c r="W819" t="s">
        <v>2457</v>
      </c>
      <c r="X819" t="s">
        <v>2615</v>
      </c>
      <c r="Y819" t="s">
        <v>2596</v>
      </c>
      <c r="Z819" t="s">
        <v>2952</v>
      </c>
      <c r="AA819">
        <v>826375</v>
      </c>
      <c r="AB819" s="198">
        <v>37047.875</v>
      </c>
      <c r="AC819" s="198">
        <v>37047.875</v>
      </c>
    </row>
    <row r="820" spans="1:29" x14ac:dyDescent="0.2">
      <c r="A820" s="44" t="str">
        <f t="shared" si="61"/>
        <v>US Crude Financial</v>
      </c>
      <c r="B820" s="44" t="str">
        <f t="shared" si="62"/>
        <v>US</v>
      </c>
      <c r="C820" s="44" t="str">
        <f t="shared" si="63"/>
        <v>Crude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50000</v>
      </c>
      <c r="G820" s="202">
        <v>1330796</v>
      </c>
      <c r="H820" s="198">
        <v>37046.331712962965</v>
      </c>
      <c r="I820" t="s">
        <v>2374</v>
      </c>
      <c r="M820" t="s">
        <v>3619</v>
      </c>
      <c r="N820" t="s">
        <v>1088</v>
      </c>
      <c r="O820" t="s">
        <v>2442</v>
      </c>
      <c r="Q820" s="199">
        <v>50000</v>
      </c>
      <c r="S820" t="s">
        <v>3512</v>
      </c>
      <c r="T820" t="s">
        <v>3759</v>
      </c>
      <c r="U820" s="201">
        <v>28.54</v>
      </c>
      <c r="V820" t="s">
        <v>1753</v>
      </c>
      <c r="W820" t="s">
        <v>1090</v>
      </c>
      <c r="X820" t="s">
        <v>2283</v>
      </c>
      <c r="Y820" t="s">
        <v>2729</v>
      </c>
      <c r="Z820" t="s">
        <v>2952</v>
      </c>
      <c r="AA820">
        <v>112674</v>
      </c>
      <c r="AB820" s="198">
        <v>37073</v>
      </c>
      <c r="AC820" s="198">
        <v>37103</v>
      </c>
    </row>
    <row r="821" spans="1:29" x14ac:dyDescent="0.2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13">
        <f t="shared" si="65"/>
        <v>10000</v>
      </c>
      <c r="G821" s="202">
        <v>1330799</v>
      </c>
      <c r="H821" s="198">
        <v>37046.331817129627</v>
      </c>
      <c r="I821" t="s">
        <v>3062</v>
      </c>
      <c r="M821" t="s">
        <v>3505</v>
      </c>
      <c r="N821" t="s">
        <v>3885</v>
      </c>
      <c r="O821" t="s">
        <v>3865</v>
      </c>
      <c r="P821" s="199">
        <v>10000</v>
      </c>
      <c r="S821" t="s">
        <v>3506</v>
      </c>
      <c r="T821" t="s">
        <v>3759</v>
      </c>
      <c r="U821" s="201">
        <v>3.9</v>
      </c>
      <c r="V821" t="s">
        <v>3209</v>
      </c>
      <c r="W821" t="s">
        <v>2271</v>
      </c>
      <c r="X821" t="s">
        <v>2272</v>
      </c>
      <c r="Y821" t="s">
        <v>2596</v>
      </c>
      <c r="Z821" t="s">
        <v>2952</v>
      </c>
      <c r="AA821">
        <v>826377</v>
      </c>
      <c r="AB821" s="198">
        <v>37047.875</v>
      </c>
      <c r="AC821" s="198">
        <v>37047.875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5000</v>
      </c>
      <c r="G822" s="202">
        <v>1330800</v>
      </c>
      <c r="H822" s="198">
        <v>37046.331828703704</v>
      </c>
      <c r="I822" t="s">
        <v>2618</v>
      </c>
      <c r="M822" t="s">
        <v>3505</v>
      </c>
      <c r="N822" t="s">
        <v>3885</v>
      </c>
      <c r="O822" t="s">
        <v>1674</v>
      </c>
      <c r="P822" s="199">
        <v>5000</v>
      </c>
      <c r="S822" t="s">
        <v>3506</v>
      </c>
      <c r="T822" t="s">
        <v>3759</v>
      </c>
      <c r="U822" s="201">
        <v>3.9963000000000002</v>
      </c>
      <c r="V822" t="s">
        <v>3678</v>
      </c>
      <c r="W822" t="s">
        <v>2594</v>
      </c>
      <c r="X822" t="s">
        <v>2595</v>
      </c>
      <c r="Y822" t="s">
        <v>2596</v>
      </c>
      <c r="Z822" t="s">
        <v>2952</v>
      </c>
      <c r="AA822">
        <v>826378</v>
      </c>
      <c r="AB822" s="198">
        <v>37047.875</v>
      </c>
      <c r="AC822" s="198">
        <v>37047.875</v>
      </c>
    </row>
    <row r="823" spans="1:29" x14ac:dyDescent="0.2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365</v>
      </c>
      <c r="F823" s="213">
        <f t="shared" si="65"/>
        <v>1825000</v>
      </c>
      <c r="G823" s="202">
        <v>1330803</v>
      </c>
      <c r="H823" s="198">
        <v>37046.33189814815</v>
      </c>
      <c r="I823" t="s">
        <v>2382</v>
      </c>
      <c r="M823" t="s">
        <v>3505</v>
      </c>
      <c r="N823" t="s">
        <v>2383</v>
      </c>
      <c r="O823" t="s">
        <v>2643</v>
      </c>
      <c r="P823" s="199">
        <v>5000</v>
      </c>
      <c r="S823" t="s">
        <v>3506</v>
      </c>
      <c r="T823" t="s">
        <v>3759</v>
      </c>
      <c r="U823" s="201">
        <v>4.09</v>
      </c>
      <c r="V823" t="s">
        <v>2470</v>
      </c>
      <c r="W823" t="s">
        <v>2810</v>
      </c>
      <c r="X823" t="s">
        <v>2384</v>
      </c>
      <c r="Y823" t="s">
        <v>3777</v>
      </c>
      <c r="Z823" t="s">
        <v>2952</v>
      </c>
      <c r="AA823" t="s">
        <v>1754</v>
      </c>
      <c r="AB823" s="198">
        <v>37257.875</v>
      </c>
      <c r="AC823" s="198">
        <v>37621.875</v>
      </c>
    </row>
    <row r="824" spans="1:29" x14ac:dyDescent="0.2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5000</v>
      </c>
      <c r="G824" s="202">
        <v>1330804</v>
      </c>
      <c r="H824" s="198">
        <v>37046.331921296296</v>
      </c>
      <c r="I824" t="s">
        <v>2618</v>
      </c>
      <c r="M824" t="s">
        <v>3505</v>
      </c>
      <c r="N824" t="s">
        <v>3885</v>
      </c>
      <c r="O824" t="s">
        <v>1678</v>
      </c>
      <c r="Q824" s="199">
        <v>5000</v>
      </c>
      <c r="S824" t="s">
        <v>3506</v>
      </c>
      <c r="T824" t="s">
        <v>3759</v>
      </c>
      <c r="U824" s="201">
        <v>3.7625000000000002</v>
      </c>
      <c r="V824" t="s">
        <v>3678</v>
      </c>
      <c r="W824" t="s">
        <v>2457</v>
      </c>
      <c r="X824" t="s">
        <v>2615</v>
      </c>
      <c r="Y824" t="s">
        <v>2596</v>
      </c>
      <c r="Z824" t="s">
        <v>2952</v>
      </c>
      <c r="AA824">
        <v>826379</v>
      </c>
      <c r="AB824" s="198">
        <v>37047.875</v>
      </c>
      <c r="AC824" s="198">
        <v>37047.875</v>
      </c>
    </row>
    <row r="825" spans="1:29" x14ac:dyDescent="0.2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26</v>
      </c>
      <c r="F825" s="213">
        <f t="shared" si="65"/>
        <v>253838</v>
      </c>
      <c r="G825" s="202">
        <v>1330805</v>
      </c>
      <c r="H825" s="198">
        <v>37046.331979166665</v>
      </c>
      <c r="I825" t="s">
        <v>3531</v>
      </c>
      <c r="M825" t="s">
        <v>3505</v>
      </c>
      <c r="N825" t="s">
        <v>2383</v>
      </c>
      <c r="O825" t="s">
        <v>3298</v>
      </c>
      <c r="P825" s="199">
        <v>9763</v>
      </c>
      <c r="S825" t="s">
        <v>3506</v>
      </c>
      <c r="T825" t="s">
        <v>3759</v>
      </c>
      <c r="U825" s="201">
        <v>3.95</v>
      </c>
      <c r="V825" t="s">
        <v>3720</v>
      </c>
      <c r="W825" t="s">
        <v>2644</v>
      </c>
      <c r="X825" t="s">
        <v>2259</v>
      </c>
      <c r="Y825" t="s">
        <v>3777</v>
      </c>
      <c r="Z825" t="s">
        <v>2952</v>
      </c>
      <c r="AA825" t="s">
        <v>1755</v>
      </c>
      <c r="AB825" s="198">
        <v>37047.875</v>
      </c>
      <c r="AC825" s="198">
        <v>37072.875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10000</v>
      </c>
      <c r="G826" s="202">
        <v>1330806</v>
      </c>
      <c r="H826" s="198">
        <v>37046.331979166665</v>
      </c>
      <c r="I826" t="s">
        <v>3531</v>
      </c>
      <c r="M826" t="s">
        <v>3505</v>
      </c>
      <c r="N826" t="s">
        <v>3885</v>
      </c>
      <c r="O826" t="s">
        <v>1756</v>
      </c>
      <c r="P826" s="199">
        <v>10000</v>
      </c>
      <c r="S826" t="s">
        <v>3506</v>
      </c>
      <c r="T826" t="s">
        <v>3759</v>
      </c>
      <c r="U826" s="201">
        <v>3.9350000000000001</v>
      </c>
      <c r="V826" t="s">
        <v>3524</v>
      </c>
      <c r="W826" t="s">
        <v>2477</v>
      </c>
      <c r="X826" t="s">
        <v>2540</v>
      </c>
      <c r="Y826" t="s">
        <v>2596</v>
      </c>
      <c r="Z826" t="s">
        <v>2952</v>
      </c>
      <c r="AA826">
        <v>826380</v>
      </c>
      <c r="AB826" s="198">
        <v>37047.875</v>
      </c>
      <c r="AC826" s="198">
        <v>37047.875</v>
      </c>
    </row>
    <row r="827" spans="1:29" x14ac:dyDescent="0.2">
      <c r="A827" s="44" t="str">
        <f t="shared" si="61"/>
        <v>US Natural Gas Physical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1500</v>
      </c>
      <c r="G827" s="202">
        <v>1330807</v>
      </c>
      <c r="H827" s="198">
        <v>37046.332013888888</v>
      </c>
      <c r="I827" t="s">
        <v>2261</v>
      </c>
      <c r="M827" t="s">
        <v>3505</v>
      </c>
      <c r="N827" t="s">
        <v>3885</v>
      </c>
      <c r="O827" t="s">
        <v>3865</v>
      </c>
      <c r="P827" s="199">
        <v>1500</v>
      </c>
      <c r="S827" t="s">
        <v>3506</v>
      </c>
      <c r="T827" t="s">
        <v>3759</v>
      </c>
      <c r="U827" s="201">
        <v>3.895</v>
      </c>
      <c r="V827" t="s">
        <v>3680</v>
      </c>
      <c r="W827" t="s">
        <v>2271</v>
      </c>
      <c r="X827" t="s">
        <v>2272</v>
      </c>
      <c r="Y827" t="s">
        <v>2596</v>
      </c>
      <c r="Z827" t="s">
        <v>2952</v>
      </c>
      <c r="AA827">
        <v>826381</v>
      </c>
      <c r="AB827" s="198">
        <v>37047.875</v>
      </c>
      <c r="AC827" s="198">
        <v>37047.875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1500</v>
      </c>
      <c r="G828" s="202">
        <v>1330809</v>
      </c>
      <c r="H828" s="198">
        <v>37046.332025462965</v>
      </c>
      <c r="I828" t="s">
        <v>2261</v>
      </c>
      <c r="M828" t="s">
        <v>3505</v>
      </c>
      <c r="N828" t="s">
        <v>3885</v>
      </c>
      <c r="O828" t="s">
        <v>1680</v>
      </c>
      <c r="Q828" s="199">
        <v>1500</v>
      </c>
      <c r="S828" t="s">
        <v>3506</v>
      </c>
      <c r="T828" t="s">
        <v>3759</v>
      </c>
      <c r="U828" s="201">
        <v>3.7774999999999999</v>
      </c>
      <c r="V828" t="s">
        <v>3375</v>
      </c>
      <c r="W828" t="s">
        <v>2457</v>
      </c>
      <c r="X828" t="s">
        <v>2615</v>
      </c>
      <c r="Y828" t="s">
        <v>2596</v>
      </c>
      <c r="Z828" t="s">
        <v>2952</v>
      </c>
      <c r="AA828">
        <v>826382</v>
      </c>
      <c r="AB828" s="198">
        <v>37047.875</v>
      </c>
      <c r="AC828" s="198">
        <v>37047.875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5000</v>
      </c>
      <c r="G829" s="202">
        <v>1330810</v>
      </c>
      <c r="H829" s="198">
        <v>37046.332048611112</v>
      </c>
      <c r="I829" t="s">
        <v>2597</v>
      </c>
      <c r="M829" t="s">
        <v>3505</v>
      </c>
      <c r="N829" t="s">
        <v>3885</v>
      </c>
      <c r="O829" t="s">
        <v>1678</v>
      </c>
      <c r="Q829" s="199">
        <v>5000</v>
      </c>
      <c r="S829" t="s">
        <v>3506</v>
      </c>
      <c r="T829" t="s">
        <v>3759</v>
      </c>
      <c r="U829" s="201">
        <v>3.7650000000000001</v>
      </c>
      <c r="V829" t="s">
        <v>2628</v>
      </c>
      <c r="W829" t="s">
        <v>2457</v>
      </c>
      <c r="X829" t="s">
        <v>2615</v>
      </c>
      <c r="Y829" t="s">
        <v>2596</v>
      </c>
      <c r="Z829" t="s">
        <v>2952</v>
      </c>
      <c r="AA829">
        <v>826383</v>
      </c>
      <c r="AB829" s="198">
        <v>37047.875</v>
      </c>
      <c r="AC829" s="198">
        <v>37047.875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1330811</v>
      </c>
      <c r="H830" s="198">
        <v>37046.332048611112</v>
      </c>
      <c r="I830" t="s">
        <v>2261</v>
      </c>
      <c r="M830" t="s">
        <v>3505</v>
      </c>
      <c r="N830" t="s">
        <v>3885</v>
      </c>
      <c r="O830" t="s">
        <v>1678</v>
      </c>
      <c r="P830" s="199">
        <v>5000</v>
      </c>
      <c r="S830" t="s">
        <v>3506</v>
      </c>
      <c r="T830" t="s">
        <v>3759</v>
      </c>
      <c r="U830" s="201">
        <v>3.7625000000000002</v>
      </c>
      <c r="V830" t="s">
        <v>1746</v>
      </c>
      <c r="W830" t="s">
        <v>2457</v>
      </c>
      <c r="X830" t="s">
        <v>2615</v>
      </c>
      <c r="Y830" t="s">
        <v>2596</v>
      </c>
      <c r="Z830" t="s">
        <v>2952</v>
      </c>
      <c r="AA830">
        <v>826384</v>
      </c>
      <c r="AB830" s="198">
        <v>37047.875</v>
      </c>
      <c r="AC830" s="198">
        <v>37047.875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95000</v>
      </c>
      <c r="G831" s="202">
        <v>1330812</v>
      </c>
      <c r="H831" s="198">
        <v>37046.332060185188</v>
      </c>
      <c r="I831" t="s">
        <v>2613</v>
      </c>
      <c r="M831" t="s">
        <v>3505</v>
      </c>
      <c r="N831" t="s">
        <v>3885</v>
      </c>
      <c r="O831" t="s">
        <v>1674</v>
      </c>
      <c r="P831" s="199">
        <v>95000</v>
      </c>
      <c r="S831" t="s">
        <v>3506</v>
      </c>
      <c r="T831" t="s">
        <v>3759</v>
      </c>
      <c r="U831" s="201">
        <v>3.9963000000000002</v>
      </c>
      <c r="V831" t="s">
        <v>2617</v>
      </c>
      <c r="W831" t="s">
        <v>2594</v>
      </c>
      <c r="X831" t="s">
        <v>2595</v>
      </c>
      <c r="Y831" t="s">
        <v>2596</v>
      </c>
      <c r="Z831" t="s">
        <v>2952</v>
      </c>
      <c r="AA831">
        <v>826385</v>
      </c>
      <c r="AB831" s="198">
        <v>37047.875</v>
      </c>
      <c r="AC831" s="198">
        <v>37047.875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5000</v>
      </c>
      <c r="G832" s="202">
        <v>1330814</v>
      </c>
      <c r="H832" s="198">
        <v>37046.332118055558</v>
      </c>
      <c r="I832" t="s">
        <v>2621</v>
      </c>
      <c r="M832" t="s">
        <v>3505</v>
      </c>
      <c r="N832" t="s">
        <v>3885</v>
      </c>
      <c r="O832" t="s">
        <v>1757</v>
      </c>
      <c r="Q832" s="199">
        <v>5000</v>
      </c>
      <c r="S832" t="s">
        <v>3506</v>
      </c>
      <c r="T832" t="s">
        <v>3759</v>
      </c>
      <c r="U832" s="201">
        <v>3.8250000000000002</v>
      </c>
      <c r="V832" t="s">
        <v>3190</v>
      </c>
      <c r="W832" t="s">
        <v>2629</v>
      </c>
      <c r="X832" t="s">
        <v>2630</v>
      </c>
      <c r="Y832" t="s">
        <v>2596</v>
      </c>
      <c r="Z832" t="s">
        <v>2952</v>
      </c>
      <c r="AA832">
        <v>826386</v>
      </c>
      <c r="AB832" s="198">
        <v>37047.875</v>
      </c>
      <c r="AC832" s="198">
        <v>37047.875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5000</v>
      </c>
      <c r="G833" s="202">
        <v>1330816</v>
      </c>
      <c r="H833" s="198">
        <v>37046.33221064815</v>
      </c>
      <c r="I833" t="s">
        <v>2355</v>
      </c>
      <c r="M833" t="s">
        <v>3505</v>
      </c>
      <c r="N833" t="s">
        <v>3885</v>
      </c>
      <c r="O833" t="s">
        <v>1728</v>
      </c>
      <c r="P833" s="199">
        <v>5000</v>
      </c>
      <c r="S833" t="s">
        <v>3506</v>
      </c>
      <c r="T833" t="s">
        <v>3759</v>
      </c>
      <c r="U833" s="201">
        <v>4.1449999999999996</v>
      </c>
      <c r="V833" t="s">
        <v>2620</v>
      </c>
      <c r="W833" t="s">
        <v>2640</v>
      </c>
      <c r="X833" t="s">
        <v>2641</v>
      </c>
      <c r="Y833" t="s">
        <v>2596</v>
      </c>
      <c r="Z833" t="s">
        <v>2952</v>
      </c>
      <c r="AA833">
        <v>826387</v>
      </c>
      <c r="AB833" s="198">
        <v>37047.875</v>
      </c>
      <c r="AC833" s="198">
        <v>37047.875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377500</v>
      </c>
      <c r="G834" s="202">
        <v>1330818</v>
      </c>
      <c r="H834" s="198">
        <v>37046.332291666666</v>
      </c>
      <c r="I834" t="s">
        <v>2613</v>
      </c>
      <c r="M834" t="s">
        <v>3505</v>
      </c>
      <c r="N834" t="s">
        <v>2383</v>
      </c>
      <c r="O834" t="s">
        <v>2622</v>
      </c>
      <c r="P834" s="199">
        <v>2500</v>
      </c>
      <c r="S834" t="s">
        <v>3506</v>
      </c>
      <c r="T834" t="s">
        <v>3759</v>
      </c>
      <c r="U834" s="201">
        <v>4.4349999999999996</v>
      </c>
      <c r="V834" t="s">
        <v>2576</v>
      </c>
      <c r="W834" t="s">
        <v>2810</v>
      </c>
      <c r="X834" t="s">
        <v>2384</v>
      </c>
      <c r="Y834" t="s">
        <v>3777</v>
      </c>
      <c r="Z834" t="s">
        <v>2952</v>
      </c>
      <c r="AA834" t="s">
        <v>1758</v>
      </c>
      <c r="AB834" s="198">
        <v>37196</v>
      </c>
      <c r="AC834" s="198">
        <v>37346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10000</v>
      </c>
      <c r="G835" s="202">
        <v>1330819</v>
      </c>
      <c r="H835" s="198">
        <v>37046.332291666666</v>
      </c>
      <c r="I835" t="s">
        <v>3627</v>
      </c>
      <c r="M835" t="s">
        <v>3505</v>
      </c>
      <c r="N835" t="s">
        <v>3885</v>
      </c>
      <c r="O835" t="s">
        <v>1724</v>
      </c>
      <c r="Q835" s="199">
        <v>10000</v>
      </c>
      <c r="S835" t="s">
        <v>3506</v>
      </c>
      <c r="T835" t="s">
        <v>3759</v>
      </c>
      <c r="U835" s="201">
        <v>4.165</v>
      </c>
      <c r="V835" t="s">
        <v>2456</v>
      </c>
      <c r="W835" t="s">
        <v>2640</v>
      </c>
      <c r="X835" t="s">
        <v>2641</v>
      </c>
      <c r="Y835" t="s">
        <v>2596</v>
      </c>
      <c r="Z835" t="s">
        <v>2952</v>
      </c>
      <c r="AA835">
        <v>826388</v>
      </c>
      <c r="AB835" s="198">
        <v>37047.875</v>
      </c>
      <c r="AC835" s="198">
        <v>37047.875</v>
      </c>
    </row>
    <row r="836" spans="1:29" x14ac:dyDescent="0.2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31</v>
      </c>
      <c r="F836" s="213">
        <f t="shared" si="65"/>
        <v>310000</v>
      </c>
      <c r="G836" s="202">
        <v>1330820</v>
      </c>
      <c r="H836" s="198">
        <v>37046.332314814812</v>
      </c>
      <c r="I836" t="s">
        <v>2543</v>
      </c>
      <c r="M836" t="s">
        <v>3505</v>
      </c>
      <c r="N836" t="s">
        <v>2383</v>
      </c>
      <c r="O836" t="s">
        <v>2604</v>
      </c>
      <c r="Q836" s="199">
        <v>10000</v>
      </c>
      <c r="S836" t="s">
        <v>3506</v>
      </c>
      <c r="T836" t="s">
        <v>3759</v>
      </c>
      <c r="U836" s="201">
        <v>4.04</v>
      </c>
      <c r="V836" t="s">
        <v>2299</v>
      </c>
      <c r="W836" t="s">
        <v>2810</v>
      </c>
      <c r="X836" t="s">
        <v>2384</v>
      </c>
      <c r="Y836" t="s">
        <v>3777</v>
      </c>
      <c r="Z836" t="s">
        <v>2952</v>
      </c>
      <c r="AA836" t="s">
        <v>1759</v>
      </c>
      <c r="AB836" s="198">
        <v>37073.875</v>
      </c>
      <c r="AC836" s="198">
        <v>37103.875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10000</v>
      </c>
      <c r="G837" s="202">
        <v>1330821</v>
      </c>
      <c r="H837" s="198">
        <v>37046.332384259258</v>
      </c>
      <c r="I837" t="s">
        <v>3069</v>
      </c>
      <c r="M837" t="s">
        <v>3505</v>
      </c>
      <c r="N837" t="s">
        <v>3885</v>
      </c>
      <c r="O837" t="s">
        <v>3852</v>
      </c>
      <c r="P837" s="199">
        <v>10000</v>
      </c>
      <c r="S837" t="s">
        <v>3506</v>
      </c>
      <c r="T837" t="s">
        <v>3759</v>
      </c>
      <c r="U837" s="201">
        <v>3.95</v>
      </c>
      <c r="V837" t="s">
        <v>3070</v>
      </c>
      <c r="W837" t="s">
        <v>2265</v>
      </c>
      <c r="X837" t="s">
        <v>2266</v>
      </c>
      <c r="Y837" t="s">
        <v>2596</v>
      </c>
      <c r="Z837" t="s">
        <v>2952</v>
      </c>
      <c r="AA837">
        <v>826389</v>
      </c>
      <c r="AB837" s="198">
        <v>37047.875</v>
      </c>
      <c r="AC837" s="198">
        <v>37047.875</v>
      </c>
    </row>
    <row r="838" spans="1:29" x14ac:dyDescent="0.2">
      <c r="A838" s="44" t="str">
        <f t="shared" si="61"/>
        <v xml:space="preserve"> Metals Financial</v>
      </c>
      <c r="B838" s="44" t="str">
        <f t="shared" si="62"/>
        <v/>
      </c>
      <c r="C838" s="44" t="str">
        <f t="shared" si="63"/>
        <v>Metals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4</v>
      </c>
      <c r="G838" s="202">
        <v>1330824</v>
      </c>
      <c r="H838" s="198">
        <v>37046.332476851851</v>
      </c>
      <c r="I838" t="s">
        <v>3779</v>
      </c>
      <c r="M838" t="s">
        <v>3511</v>
      </c>
      <c r="N838" t="s">
        <v>3768</v>
      </c>
      <c r="O838" t="s">
        <v>3769</v>
      </c>
      <c r="Q838" s="199">
        <v>4</v>
      </c>
      <c r="S838" t="s">
        <v>3758</v>
      </c>
      <c r="T838" t="s">
        <v>3759</v>
      </c>
      <c r="U838" s="201">
        <v>1507</v>
      </c>
      <c r="V838" t="s">
        <v>3817</v>
      </c>
      <c r="W838" t="s">
        <v>3765</v>
      </c>
      <c r="X838" t="s">
        <v>3761</v>
      </c>
      <c r="Y838" t="s">
        <v>3762</v>
      </c>
      <c r="Z838" t="s">
        <v>3763</v>
      </c>
      <c r="AA838">
        <v>2166421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1330825</v>
      </c>
      <c r="H839" s="198">
        <v>37046.332557870373</v>
      </c>
      <c r="I839" t="s">
        <v>3627</v>
      </c>
      <c r="M839" t="s">
        <v>3505</v>
      </c>
      <c r="N839" t="s">
        <v>3885</v>
      </c>
      <c r="O839" t="s">
        <v>1760</v>
      </c>
      <c r="P839" s="199">
        <v>10000</v>
      </c>
      <c r="S839" t="s">
        <v>3506</v>
      </c>
      <c r="T839" t="s">
        <v>3759</v>
      </c>
      <c r="U839" s="201">
        <v>3.855</v>
      </c>
      <c r="V839" t="s">
        <v>3502</v>
      </c>
      <c r="W839" t="s">
        <v>2477</v>
      </c>
      <c r="X839" t="s">
        <v>3078</v>
      </c>
      <c r="Y839" t="s">
        <v>2596</v>
      </c>
      <c r="Z839" t="s">
        <v>2952</v>
      </c>
      <c r="AA839">
        <v>826390</v>
      </c>
      <c r="AB839" s="198">
        <v>37047.875</v>
      </c>
      <c r="AC839" s="198">
        <v>37047.875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10000</v>
      </c>
      <c r="G840" s="202">
        <v>1330828</v>
      </c>
      <c r="H840" s="198">
        <v>37046.332592592589</v>
      </c>
      <c r="I840" t="s">
        <v>3627</v>
      </c>
      <c r="M840" t="s">
        <v>3505</v>
      </c>
      <c r="N840" t="s">
        <v>3885</v>
      </c>
      <c r="O840" t="s">
        <v>1760</v>
      </c>
      <c r="P840" s="199">
        <v>10000</v>
      </c>
      <c r="S840" t="s">
        <v>3506</v>
      </c>
      <c r="T840" t="s">
        <v>3759</v>
      </c>
      <c r="U840" s="201">
        <v>3.85</v>
      </c>
      <c r="V840" t="s">
        <v>3502</v>
      </c>
      <c r="W840" t="s">
        <v>2477</v>
      </c>
      <c r="X840" t="s">
        <v>3078</v>
      </c>
      <c r="Y840" t="s">
        <v>2596</v>
      </c>
      <c r="Z840" t="s">
        <v>2952</v>
      </c>
      <c r="AA840">
        <v>826391</v>
      </c>
      <c r="AB840" s="198">
        <v>37047.875</v>
      </c>
      <c r="AC840" s="198">
        <v>37047.875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1330829</v>
      </c>
      <c r="H841" s="198">
        <v>37046.332627314812</v>
      </c>
      <c r="I841" t="s">
        <v>3627</v>
      </c>
      <c r="M841" t="s">
        <v>3505</v>
      </c>
      <c r="N841" t="s">
        <v>3885</v>
      </c>
      <c r="O841" t="s">
        <v>1761</v>
      </c>
      <c r="P841" s="199">
        <v>10000</v>
      </c>
      <c r="S841" t="s">
        <v>3506</v>
      </c>
      <c r="T841" t="s">
        <v>3759</v>
      </c>
      <c r="U841" s="201">
        <v>3.855</v>
      </c>
      <c r="V841" t="s">
        <v>3502</v>
      </c>
      <c r="W841" t="s">
        <v>2477</v>
      </c>
      <c r="X841" t="s">
        <v>3078</v>
      </c>
      <c r="Y841" t="s">
        <v>2596</v>
      </c>
      <c r="Z841" t="s">
        <v>2952</v>
      </c>
      <c r="AA841">
        <v>826392</v>
      </c>
      <c r="AB841" s="198">
        <v>37047.875</v>
      </c>
      <c r="AC841" s="198">
        <v>37047.875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10000</v>
      </c>
      <c r="G842" s="202">
        <v>1330830</v>
      </c>
      <c r="H842" s="198">
        <v>37046.332743055558</v>
      </c>
      <c r="I842" t="s">
        <v>2618</v>
      </c>
      <c r="M842" t="s">
        <v>3505</v>
      </c>
      <c r="N842" t="s">
        <v>3885</v>
      </c>
      <c r="O842" t="s">
        <v>1762</v>
      </c>
      <c r="P842" s="199">
        <v>10000</v>
      </c>
      <c r="S842" t="s">
        <v>3506</v>
      </c>
      <c r="T842" t="s">
        <v>3759</v>
      </c>
      <c r="U842" s="201">
        <v>4.3</v>
      </c>
      <c r="V842" t="s">
        <v>2465</v>
      </c>
      <c r="W842" t="s">
        <v>3075</v>
      </c>
      <c r="X842" t="s">
        <v>3076</v>
      </c>
      <c r="Y842" t="s">
        <v>2596</v>
      </c>
      <c r="Z842" t="s">
        <v>2952</v>
      </c>
      <c r="AA842">
        <v>826394</v>
      </c>
      <c r="AB842" s="198">
        <v>37047.875</v>
      </c>
      <c r="AC842" s="198">
        <v>37047.875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13">
        <f t="shared" ref="F843:F906" si="70">E843*SUM(P843:Q843)</f>
        <v>5000</v>
      </c>
      <c r="G843" s="202">
        <v>1330831</v>
      </c>
      <c r="H843" s="198">
        <v>37046.332766203705</v>
      </c>
      <c r="I843" t="s">
        <v>2261</v>
      </c>
      <c r="M843" t="s">
        <v>3505</v>
      </c>
      <c r="N843" t="s">
        <v>3885</v>
      </c>
      <c r="O843" t="s">
        <v>1678</v>
      </c>
      <c r="P843" s="199">
        <v>5000</v>
      </c>
      <c r="S843" t="s">
        <v>3506</v>
      </c>
      <c r="T843" t="s">
        <v>3759</v>
      </c>
      <c r="U843" s="201">
        <v>3.76</v>
      </c>
      <c r="V843" t="s">
        <v>1746</v>
      </c>
      <c r="W843" t="s">
        <v>2457</v>
      </c>
      <c r="X843" t="s">
        <v>2615</v>
      </c>
      <c r="Y843" t="s">
        <v>2596</v>
      </c>
      <c r="Z843" t="s">
        <v>2952</v>
      </c>
      <c r="AA843">
        <v>826395</v>
      </c>
      <c r="AB843" s="198">
        <v>37047.875</v>
      </c>
      <c r="AC843" s="198">
        <v>37047.875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10000</v>
      </c>
      <c r="G844" s="202">
        <v>1330832</v>
      </c>
      <c r="H844" s="198">
        <v>37046.332777777781</v>
      </c>
      <c r="I844" t="s">
        <v>2275</v>
      </c>
      <c r="M844" t="s">
        <v>3505</v>
      </c>
      <c r="N844" t="s">
        <v>3885</v>
      </c>
      <c r="O844" t="s">
        <v>1762</v>
      </c>
      <c r="Q844" s="199">
        <v>10000</v>
      </c>
      <c r="S844" t="s">
        <v>3506</v>
      </c>
      <c r="T844" t="s">
        <v>3759</v>
      </c>
      <c r="U844" s="201">
        <v>4.4000000000000004</v>
      </c>
      <c r="V844" t="s">
        <v>3700</v>
      </c>
      <c r="W844" t="s">
        <v>3075</v>
      </c>
      <c r="X844" t="s">
        <v>3076</v>
      </c>
      <c r="Y844" t="s">
        <v>2596</v>
      </c>
      <c r="Z844" t="s">
        <v>2952</v>
      </c>
      <c r="AA844">
        <v>826396</v>
      </c>
      <c r="AB844" s="198">
        <v>37047.875</v>
      </c>
      <c r="AC844" s="198">
        <v>37047.875</v>
      </c>
    </row>
    <row r="845" spans="1:29" x14ac:dyDescent="0.2">
      <c r="A845" s="44" t="str">
        <f t="shared" si="66"/>
        <v xml:space="preserve"> Natural Gas Physical</v>
      </c>
      <c r="B845" s="44" t="str">
        <f t="shared" si="67"/>
        <v/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4</v>
      </c>
      <c r="F845" s="213">
        <f t="shared" si="70"/>
        <v>400000</v>
      </c>
      <c r="G845" s="202">
        <v>1330833</v>
      </c>
      <c r="H845" s="198">
        <v>37046.332800925928</v>
      </c>
      <c r="I845" t="s">
        <v>3797</v>
      </c>
      <c r="M845" t="s">
        <v>3505</v>
      </c>
      <c r="N845" t="s">
        <v>2215</v>
      </c>
      <c r="O845" t="s">
        <v>1763</v>
      </c>
      <c r="P845" s="199">
        <v>100000</v>
      </c>
      <c r="S845" t="s">
        <v>3792</v>
      </c>
      <c r="T845" t="s">
        <v>3793</v>
      </c>
      <c r="U845" s="201">
        <v>21.1</v>
      </c>
      <c r="V845" t="s">
        <v>1079</v>
      </c>
      <c r="W845" t="s">
        <v>2216</v>
      </c>
      <c r="X845" t="s">
        <v>2217</v>
      </c>
      <c r="Y845" t="s">
        <v>3796</v>
      </c>
      <c r="Z845" t="s">
        <v>3764</v>
      </c>
      <c r="AA845">
        <v>106188</v>
      </c>
      <c r="AB845" s="198">
        <v>37047.875</v>
      </c>
      <c r="AC845" s="198">
        <v>37050.875</v>
      </c>
    </row>
    <row r="846" spans="1:29" x14ac:dyDescent="0.2">
      <c r="A846" s="44" t="str">
        <f t="shared" si="66"/>
        <v xml:space="preserve"> Natural Gas Physical</v>
      </c>
      <c r="B846" s="44" t="str">
        <f t="shared" si="67"/>
        <v/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50000</v>
      </c>
      <c r="G846" s="202">
        <v>1330834</v>
      </c>
      <c r="H846" s="198">
        <v>37046.332812499997</v>
      </c>
      <c r="I846" t="s">
        <v>3229</v>
      </c>
      <c r="M846" t="s">
        <v>3505</v>
      </c>
      <c r="N846" t="s">
        <v>3790</v>
      </c>
      <c r="O846" t="s">
        <v>1764</v>
      </c>
      <c r="Q846" s="199">
        <v>50000</v>
      </c>
      <c r="S846" t="s">
        <v>3792</v>
      </c>
      <c r="T846" t="s">
        <v>3793</v>
      </c>
      <c r="U846" s="201">
        <v>21</v>
      </c>
      <c r="V846" t="s">
        <v>3230</v>
      </c>
      <c r="W846" t="s">
        <v>3802</v>
      </c>
      <c r="X846" t="s">
        <v>3795</v>
      </c>
      <c r="Y846" t="s">
        <v>3796</v>
      </c>
      <c r="Z846" t="s">
        <v>3764</v>
      </c>
      <c r="AA846">
        <v>106189</v>
      </c>
      <c r="AB846" s="198">
        <v>37047.875</v>
      </c>
      <c r="AC846" s="198">
        <v>37047.875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5000</v>
      </c>
      <c r="G847" s="202">
        <v>1330836</v>
      </c>
      <c r="H847" s="198">
        <v>37046.332812499997</v>
      </c>
      <c r="I847" t="s">
        <v>3087</v>
      </c>
      <c r="M847" t="s">
        <v>3505</v>
      </c>
      <c r="N847" t="s">
        <v>3885</v>
      </c>
      <c r="O847" t="s">
        <v>1762</v>
      </c>
      <c r="P847" s="199">
        <v>5000</v>
      </c>
      <c r="S847" t="s">
        <v>3506</v>
      </c>
      <c r="T847" t="s">
        <v>3759</v>
      </c>
      <c r="U847" s="201">
        <v>4.3</v>
      </c>
      <c r="V847" t="s">
        <v>3088</v>
      </c>
      <c r="W847" t="s">
        <v>3075</v>
      </c>
      <c r="X847" t="s">
        <v>3076</v>
      </c>
      <c r="Y847" t="s">
        <v>2596</v>
      </c>
      <c r="Z847" t="s">
        <v>2952</v>
      </c>
      <c r="AA847">
        <v>826397</v>
      </c>
      <c r="AB847" s="198">
        <v>37047.875</v>
      </c>
      <c r="AC847" s="198">
        <v>37047.875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10000</v>
      </c>
      <c r="G848" s="202">
        <v>1330835</v>
      </c>
      <c r="H848" s="198">
        <v>37046.332812499997</v>
      </c>
      <c r="I848" t="s">
        <v>2619</v>
      </c>
      <c r="M848" t="s">
        <v>3505</v>
      </c>
      <c r="N848" t="s">
        <v>3885</v>
      </c>
      <c r="O848" t="s">
        <v>1674</v>
      </c>
      <c r="P848" s="199">
        <v>10000</v>
      </c>
      <c r="S848" t="s">
        <v>3506</v>
      </c>
      <c r="T848" t="s">
        <v>3759</v>
      </c>
      <c r="U848" s="201">
        <v>3.9912999999999998</v>
      </c>
      <c r="V848" t="s">
        <v>2461</v>
      </c>
      <c r="W848" t="s">
        <v>2594</v>
      </c>
      <c r="X848" t="s">
        <v>2595</v>
      </c>
      <c r="Y848" t="s">
        <v>2596</v>
      </c>
      <c r="Z848" t="s">
        <v>2952</v>
      </c>
      <c r="AA848">
        <v>826398</v>
      </c>
      <c r="AB848" s="198">
        <v>37047.875</v>
      </c>
      <c r="AC848" s="198">
        <v>37047.875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5000</v>
      </c>
      <c r="G849" s="202">
        <v>1330837</v>
      </c>
      <c r="H849" s="198">
        <v>37046.332870370374</v>
      </c>
      <c r="I849" t="s">
        <v>2618</v>
      </c>
      <c r="M849" t="s">
        <v>3505</v>
      </c>
      <c r="N849" t="s">
        <v>3885</v>
      </c>
      <c r="O849" t="s">
        <v>1762</v>
      </c>
      <c r="P849" s="199">
        <v>5000</v>
      </c>
      <c r="S849" t="s">
        <v>3506</v>
      </c>
      <c r="T849" t="s">
        <v>3759</v>
      </c>
      <c r="U849" s="201">
        <v>4.2</v>
      </c>
      <c r="V849" t="s">
        <v>2465</v>
      </c>
      <c r="W849" t="s">
        <v>3075</v>
      </c>
      <c r="X849" t="s">
        <v>3076</v>
      </c>
      <c r="Y849" t="s">
        <v>2596</v>
      </c>
      <c r="Z849" t="s">
        <v>2952</v>
      </c>
      <c r="AA849">
        <v>826399</v>
      </c>
      <c r="AB849" s="198">
        <v>37047.875</v>
      </c>
      <c r="AC849" s="198">
        <v>37047.875</v>
      </c>
    </row>
    <row r="850" spans="1:29" x14ac:dyDescent="0.2">
      <c r="A850" s="44" t="str">
        <f t="shared" si="66"/>
        <v>US Power Financial</v>
      </c>
      <c r="B850" s="44" t="str">
        <f t="shared" si="67"/>
        <v>US</v>
      </c>
      <c r="C850" s="44" t="str">
        <f t="shared" si="68"/>
        <v>Power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1</v>
      </c>
      <c r="F850" s="213">
        <f t="shared" si="70"/>
        <v>50</v>
      </c>
      <c r="G850" s="202">
        <v>1330838</v>
      </c>
      <c r="H850" s="198">
        <v>37046.332905092589</v>
      </c>
      <c r="I850" t="s">
        <v>3731</v>
      </c>
      <c r="M850" t="s">
        <v>2717</v>
      </c>
      <c r="N850" t="s">
        <v>1094</v>
      </c>
      <c r="O850" t="s">
        <v>1595</v>
      </c>
      <c r="P850" s="199">
        <v>50</v>
      </c>
      <c r="S850" t="s">
        <v>3504</v>
      </c>
      <c r="T850" t="s">
        <v>3759</v>
      </c>
      <c r="U850" s="201">
        <v>41.75</v>
      </c>
      <c r="V850" t="s">
        <v>1765</v>
      </c>
      <c r="W850" t="s">
        <v>2359</v>
      </c>
      <c r="X850" t="s">
        <v>3539</v>
      </c>
      <c r="Y850" t="s">
        <v>1097</v>
      </c>
      <c r="Z850" t="s">
        <v>2952</v>
      </c>
      <c r="AA850">
        <v>630793.1</v>
      </c>
      <c r="AB850" s="198">
        <v>37047.875</v>
      </c>
      <c r="AC850" s="198">
        <v>37047.875</v>
      </c>
    </row>
    <row r="851" spans="1:29" x14ac:dyDescent="0.2">
      <c r="A851" s="44" t="str">
        <f t="shared" si="66"/>
        <v>US Power Physical</v>
      </c>
      <c r="B851" s="44" t="str">
        <f t="shared" si="67"/>
        <v>US</v>
      </c>
      <c r="C851" s="44" t="str">
        <f t="shared" si="68"/>
        <v>Power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</v>
      </c>
      <c r="G851" s="202">
        <v>1330839</v>
      </c>
      <c r="H851" s="198">
        <v>37046.332986111112</v>
      </c>
      <c r="I851" t="s">
        <v>3732</v>
      </c>
      <c r="M851" t="s">
        <v>2717</v>
      </c>
      <c r="N851" t="s">
        <v>3532</v>
      </c>
      <c r="O851" t="s">
        <v>1590</v>
      </c>
      <c r="Q851" s="199">
        <v>50</v>
      </c>
      <c r="S851" t="s">
        <v>3504</v>
      </c>
      <c r="T851" t="s">
        <v>3759</v>
      </c>
      <c r="U851" s="201">
        <v>22.25</v>
      </c>
      <c r="V851" t="s">
        <v>3025</v>
      </c>
      <c r="W851" t="s">
        <v>3543</v>
      </c>
      <c r="X851" t="s">
        <v>3533</v>
      </c>
      <c r="Y851" t="s">
        <v>1097</v>
      </c>
      <c r="Z851" t="s">
        <v>2947</v>
      </c>
      <c r="AA851">
        <v>630794.1</v>
      </c>
      <c r="AB851" s="198">
        <v>37047.875</v>
      </c>
      <c r="AC851" s="198">
        <v>37047.875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1330841</v>
      </c>
      <c r="H852" s="198">
        <v>37046.333020833335</v>
      </c>
      <c r="I852" t="s">
        <v>2392</v>
      </c>
      <c r="M852" t="s">
        <v>3505</v>
      </c>
      <c r="N852" t="s">
        <v>3885</v>
      </c>
      <c r="O852" t="s">
        <v>1678</v>
      </c>
      <c r="P852" s="199">
        <v>5000</v>
      </c>
      <c r="S852" t="s">
        <v>3506</v>
      </c>
      <c r="T852" t="s">
        <v>3759</v>
      </c>
      <c r="U852" s="201">
        <v>3.7574999999999998</v>
      </c>
      <c r="V852" t="s">
        <v>3496</v>
      </c>
      <c r="W852" t="s">
        <v>2457</v>
      </c>
      <c r="X852" t="s">
        <v>2615</v>
      </c>
      <c r="Y852" t="s">
        <v>2596</v>
      </c>
      <c r="Z852" t="s">
        <v>2952</v>
      </c>
      <c r="AA852">
        <v>826401</v>
      </c>
      <c r="AB852" s="198">
        <v>37047.875</v>
      </c>
      <c r="AC852" s="198">
        <v>37047.875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10000</v>
      </c>
      <c r="G853" s="202">
        <v>1330842</v>
      </c>
      <c r="H853" s="198">
        <v>37046.333067129628</v>
      </c>
      <c r="I853" t="s">
        <v>3627</v>
      </c>
      <c r="M853" t="s">
        <v>3505</v>
      </c>
      <c r="N853" t="s">
        <v>3885</v>
      </c>
      <c r="O853" t="s">
        <v>1760</v>
      </c>
      <c r="P853" s="199">
        <v>10000</v>
      </c>
      <c r="S853" t="s">
        <v>3506</v>
      </c>
      <c r="T853" t="s">
        <v>3759</v>
      </c>
      <c r="U853" s="201">
        <v>3.8450000000000002</v>
      </c>
      <c r="V853" t="s">
        <v>3502</v>
      </c>
      <c r="W853" t="s">
        <v>2477</v>
      </c>
      <c r="X853" t="s">
        <v>3078</v>
      </c>
      <c r="Y853" t="s">
        <v>2596</v>
      </c>
      <c r="Z853" t="s">
        <v>2952</v>
      </c>
      <c r="AA853">
        <v>826402</v>
      </c>
      <c r="AB853" s="198">
        <v>37047.875</v>
      </c>
      <c r="AC853" s="198">
        <v>37047.875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10000</v>
      </c>
      <c r="G854" s="202">
        <v>1330843</v>
      </c>
      <c r="H854" s="198">
        <v>37046.333148148151</v>
      </c>
      <c r="I854" t="s">
        <v>2618</v>
      </c>
      <c r="M854" t="s">
        <v>3505</v>
      </c>
      <c r="N854" t="s">
        <v>3885</v>
      </c>
      <c r="O854" t="s">
        <v>1674</v>
      </c>
      <c r="P854" s="199">
        <v>10000</v>
      </c>
      <c r="S854" t="s">
        <v>3506</v>
      </c>
      <c r="T854" t="s">
        <v>3759</v>
      </c>
      <c r="U854" s="201">
        <v>3.9912999999999998</v>
      </c>
      <c r="V854" t="s">
        <v>2458</v>
      </c>
      <c r="W854" t="s">
        <v>2594</v>
      </c>
      <c r="X854" t="s">
        <v>2595</v>
      </c>
      <c r="Y854" t="s">
        <v>2596</v>
      </c>
      <c r="Z854" t="s">
        <v>2952</v>
      </c>
      <c r="AA854">
        <v>826403</v>
      </c>
      <c r="AB854" s="198">
        <v>37047.875</v>
      </c>
      <c r="AC854" s="198">
        <v>37047.875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1330844</v>
      </c>
      <c r="H855" s="198">
        <v>37046.333194444444</v>
      </c>
      <c r="I855" t="s">
        <v>3627</v>
      </c>
      <c r="M855" t="s">
        <v>3505</v>
      </c>
      <c r="N855" t="s">
        <v>3885</v>
      </c>
      <c r="O855" t="s">
        <v>1738</v>
      </c>
      <c r="P855" s="199">
        <v>5000</v>
      </c>
      <c r="S855" t="s">
        <v>3506</v>
      </c>
      <c r="T855" t="s">
        <v>3759</v>
      </c>
      <c r="U855" s="201">
        <v>3.82</v>
      </c>
      <c r="V855" t="s">
        <v>3493</v>
      </c>
      <c r="W855" t="s">
        <v>2629</v>
      </c>
      <c r="X855" t="s">
        <v>2630</v>
      </c>
      <c r="Y855" t="s">
        <v>2596</v>
      </c>
      <c r="Z855" t="s">
        <v>2952</v>
      </c>
      <c r="AA855">
        <v>826404</v>
      </c>
      <c r="AB855" s="198">
        <v>37047.875</v>
      </c>
      <c r="AC855" s="198">
        <v>37047.875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10000</v>
      </c>
      <c r="G856" s="202">
        <v>1330845</v>
      </c>
      <c r="H856" s="198">
        <v>37046.33321759259</v>
      </c>
      <c r="I856" t="s">
        <v>2660</v>
      </c>
      <c r="M856" t="s">
        <v>3505</v>
      </c>
      <c r="N856" t="s">
        <v>3885</v>
      </c>
      <c r="O856" t="s">
        <v>1727</v>
      </c>
      <c r="P856" s="199">
        <v>10000</v>
      </c>
      <c r="S856" t="s">
        <v>3506</v>
      </c>
      <c r="T856" t="s">
        <v>3759</v>
      </c>
      <c r="U856" s="201">
        <v>3.9</v>
      </c>
      <c r="V856" t="s">
        <v>2459</v>
      </c>
      <c r="W856" t="s">
        <v>2629</v>
      </c>
      <c r="X856" t="s">
        <v>2630</v>
      </c>
      <c r="Y856" t="s">
        <v>2596</v>
      </c>
      <c r="Z856" t="s">
        <v>2952</v>
      </c>
      <c r="AA856">
        <v>826405</v>
      </c>
      <c r="AB856" s="198">
        <v>37047.875</v>
      </c>
      <c r="AC856" s="198">
        <v>37047.875</v>
      </c>
    </row>
    <row r="857" spans="1:29" x14ac:dyDescent="0.2">
      <c r="A857" s="44" t="str">
        <f t="shared" si="66"/>
        <v>US Crude Financial</v>
      </c>
      <c r="B857" s="44" t="str">
        <f t="shared" si="67"/>
        <v>US</v>
      </c>
      <c r="C857" s="44" t="str">
        <f t="shared" si="68"/>
        <v>Crude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50000</v>
      </c>
      <c r="G857" s="202">
        <v>1330847</v>
      </c>
      <c r="H857" s="198">
        <v>37046.33326388889</v>
      </c>
      <c r="I857" t="s">
        <v>1087</v>
      </c>
      <c r="M857" t="s">
        <v>3619</v>
      </c>
      <c r="N857" t="s">
        <v>1088</v>
      </c>
      <c r="O857" t="s">
        <v>3528</v>
      </c>
      <c r="Q857" s="199">
        <v>50000</v>
      </c>
      <c r="S857" t="s">
        <v>3512</v>
      </c>
      <c r="T857" t="s">
        <v>3759</v>
      </c>
      <c r="U857" s="201">
        <v>28.56</v>
      </c>
      <c r="V857" t="s">
        <v>2634</v>
      </c>
      <c r="W857" t="s">
        <v>1090</v>
      </c>
      <c r="X857" t="s">
        <v>1091</v>
      </c>
      <c r="Y857" t="s">
        <v>2729</v>
      </c>
      <c r="Z857" t="s">
        <v>2952</v>
      </c>
      <c r="AA857">
        <v>112675</v>
      </c>
      <c r="AB857" s="198">
        <v>37073</v>
      </c>
      <c r="AC857" s="198">
        <v>37103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10000</v>
      </c>
      <c r="G858" s="202">
        <v>1330848</v>
      </c>
      <c r="H858" s="198">
        <v>37046.333275462966</v>
      </c>
      <c r="I858" t="s">
        <v>2618</v>
      </c>
      <c r="M858" t="s">
        <v>3505</v>
      </c>
      <c r="N858" t="s">
        <v>3885</v>
      </c>
      <c r="O858" t="s">
        <v>1766</v>
      </c>
      <c r="P858" s="199">
        <v>10000</v>
      </c>
      <c r="S858" t="s">
        <v>3506</v>
      </c>
      <c r="T858" t="s">
        <v>3759</v>
      </c>
      <c r="U858" s="201">
        <v>3.8475000000000001</v>
      </c>
      <c r="V858" t="s">
        <v>2458</v>
      </c>
      <c r="W858" t="s">
        <v>2629</v>
      </c>
      <c r="X858" t="s">
        <v>2630</v>
      </c>
      <c r="Y858" t="s">
        <v>2596</v>
      </c>
      <c r="Z858" t="s">
        <v>2952</v>
      </c>
      <c r="AA858">
        <v>826406</v>
      </c>
      <c r="AB858" s="198">
        <v>37047.875</v>
      </c>
      <c r="AC858" s="198">
        <v>37047.875</v>
      </c>
    </row>
    <row r="859" spans="1:29" x14ac:dyDescent="0.2">
      <c r="A859" s="44" t="str">
        <f t="shared" si="66"/>
        <v>US Natural Gas Financial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Financial</v>
      </c>
      <c r="E859" s="44">
        <f>IF(VLOOKUP(S859,'DD-Lookup'!$J$6:$L$50,3,FALSE)="Monthly",(YEAR(AC859)-YEAR(AB859))*12+MONTH(AC859)-MONTH(AB859)+1,(AC859-AB859+1))</f>
        <v>31</v>
      </c>
      <c r="F859" s="213">
        <f t="shared" si="70"/>
        <v>465000</v>
      </c>
      <c r="G859" s="202">
        <v>1330849</v>
      </c>
      <c r="H859" s="198">
        <v>37046.333356481482</v>
      </c>
      <c r="I859" t="s">
        <v>2382</v>
      </c>
      <c r="M859" t="s">
        <v>3505</v>
      </c>
      <c r="N859" t="s">
        <v>2383</v>
      </c>
      <c r="O859" t="s">
        <v>2604</v>
      </c>
      <c r="P859" s="199">
        <v>15000</v>
      </c>
      <c r="S859" t="s">
        <v>3506</v>
      </c>
      <c r="T859" t="s">
        <v>3759</v>
      </c>
      <c r="U859" s="201">
        <v>4.03</v>
      </c>
      <c r="V859" t="s">
        <v>2454</v>
      </c>
      <c r="W859" t="s">
        <v>2810</v>
      </c>
      <c r="X859" t="s">
        <v>2384</v>
      </c>
      <c r="Y859" t="s">
        <v>3777</v>
      </c>
      <c r="Z859" t="s">
        <v>2952</v>
      </c>
      <c r="AA859" t="s">
        <v>1767</v>
      </c>
      <c r="AB859" s="198">
        <v>37073.875</v>
      </c>
      <c r="AC859" s="198">
        <v>37103.875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1330850</v>
      </c>
      <c r="H860" s="198">
        <v>37046.333391203705</v>
      </c>
      <c r="I860" t="s">
        <v>3482</v>
      </c>
      <c r="M860" t="s">
        <v>3505</v>
      </c>
      <c r="N860" t="s">
        <v>3885</v>
      </c>
      <c r="O860" t="s">
        <v>3852</v>
      </c>
      <c r="P860" s="199">
        <v>5000</v>
      </c>
      <c r="S860" t="s">
        <v>3506</v>
      </c>
      <c r="T860" t="s">
        <v>3759</v>
      </c>
      <c r="U860" s="201">
        <v>3.94</v>
      </c>
      <c r="V860" t="s">
        <v>3954</v>
      </c>
      <c r="W860" t="s">
        <v>2265</v>
      </c>
      <c r="X860" t="s">
        <v>2266</v>
      </c>
      <c r="Y860" t="s">
        <v>2596</v>
      </c>
      <c r="Z860" t="s">
        <v>2952</v>
      </c>
      <c r="AA860">
        <v>826407</v>
      </c>
      <c r="AB860" s="198">
        <v>37047.875</v>
      </c>
      <c r="AC860" s="198">
        <v>37047.875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1330851</v>
      </c>
      <c r="H861" s="198">
        <v>37046.333402777775</v>
      </c>
      <c r="I861" t="s">
        <v>3531</v>
      </c>
      <c r="M861" t="s">
        <v>3505</v>
      </c>
      <c r="N861" t="s">
        <v>3885</v>
      </c>
      <c r="O861" t="s">
        <v>1678</v>
      </c>
      <c r="Q861" s="199">
        <v>5000</v>
      </c>
      <c r="S861" t="s">
        <v>3506</v>
      </c>
      <c r="T861" t="s">
        <v>3759</v>
      </c>
      <c r="U861" s="201">
        <v>3.76</v>
      </c>
      <c r="V861" t="s">
        <v>2529</v>
      </c>
      <c r="W861" t="s">
        <v>2457</v>
      </c>
      <c r="X861" t="s">
        <v>2615</v>
      </c>
      <c r="Y861" t="s">
        <v>2596</v>
      </c>
      <c r="Z861" t="s">
        <v>2952</v>
      </c>
      <c r="AA861">
        <v>826408</v>
      </c>
      <c r="AB861" s="198">
        <v>37047.875</v>
      </c>
      <c r="AC861" s="198">
        <v>37047.875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1330852</v>
      </c>
      <c r="H862" s="198">
        <v>37046.333472222221</v>
      </c>
      <c r="I862" t="s">
        <v>3547</v>
      </c>
      <c r="M862" t="s">
        <v>3505</v>
      </c>
      <c r="N862" t="s">
        <v>3885</v>
      </c>
      <c r="O862" t="s">
        <v>1742</v>
      </c>
      <c r="Q862" s="199">
        <v>5000</v>
      </c>
      <c r="S862" t="s">
        <v>3506</v>
      </c>
      <c r="T862" t="s">
        <v>3759</v>
      </c>
      <c r="U862" s="201">
        <v>4.29</v>
      </c>
      <c r="V862" t="s">
        <v>2206</v>
      </c>
      <c r="W862" t="s">
        <v>3143</v>
      </c>
      <c r="X862" t="s">
        <v>3065</v>
      </c>
      <c r="Y862" t="s">
        <v>2596</v>
      </c>
      <c r="Z862" t="s">
        <v>2952</v>
      </c>
      <c r="AA862">
        <v>826409</v>
      </c>
      <c r="AB862" s="198">
        <v>37047.875</v>
      </c>
      <c r="AC862" s="198">
        <v>37047.875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1330853</v>
      </c>
      <c r="H863" s="198">
        <v>37046.333553240744</v>
      </c>
      <c r="I863" t="s">
        <v>2618</v>
      </c>
      <c r="M863" t="s">
        <v>3505</v>
      </c>
      <c r="N863" t="s">
        <v>3885</v>
      </c>
      <c r="O863" t="s">
        <v>1730</v>
      </c>
      <c r="P863" s="199">
        <v>5000</v>
      </c>
      <c r="S863" t="s">
        <v>3506</v>
      </c>
      <c r="T863" t="s">
        <v>3759</v>
      </c>
      <c r="U863" s="201">
        <v>3.835</v>
      </c>
      <c r="V863" t="s">
        <v>2458</v>
      </c>
      <c r="W863" t="s">
        <v>2629</v>
      </c>
      <c r="X863" t="s">
        <v>2630</v>
      </c>
      <c r="Y863" t="s">
        <v>2596</v>
      </c>
      <c r="Z863" t="s">
        <v>2952</v>
      </c>
      <c r="AA863">
        <v>826410</v>
      </c>
      <c r="AB863" s="198">
        <v>37047.875</v>
      </c>
      <c r="AC863" s="198">
        <v>37047.875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5000</v>
      </c>
      <c r="G864" s="202">
        <v>1330854</v>
      </c>
      <c r="H864" s="198">
        <v>37046.333611111113</v>
      </c>
      <c r="I864" t="s">
        <v>2392</v>
      </c>
      <c r="M864" t="s">
        <v>3505</v>
      </c>
      <c r="N864" t="s">
        <v>3885</v>
      </c>
      <c r="O864" t="s">
        <v>1682</v>
      </c>
      <c r="P864" s="199">
        <v>5000</v>
      </c>
      <c r="S864" t="s">
        <v>3506</v>
      </c>
      <c r="T864" t="s">
        <v>3759</v>
      </c>
      <c r="U864" s="201">
        <v>3.7774999999999999</v>
      </c>
      <c r="V864" t="s">
        <v>3496</v>
      </c>
      <c r="W864" t="s">
        <v>2457</v>
      </c>
      <c r="X864" t="s">
        <v>2615</v>
      </c>
      <c r="Y864" t="s">
        <v>2596</v>
      </c>
      <c r="Z864" t="s">
        <v>2952</v>
      </c>
      <c r="AA864">
        <v>826411</v>
      </c>
      <c r="AB864" s="198">
        <v>37047.875</v>
      </c>
      <c r="AC864" s="198">
        <v>37047.875</v>
      </c>
    </row>
    <row r="865" spans="1:29" x14ac:dyDescent="0.2">
      <c r="A865" s="44" t="str">
        <f t="shared" si="66"/>
        <v>US Natural Gas Financial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31</v>
      </c>
      <c r="F865" s="213">
        <f t="shared" si="70"/>
        <v>77500</v>
      </c>
      <c r="G865" s="202">
        <v>1330855</v>
      </c>
      <c r="H865" s="198">
        <v>37046.333738425928</v>
      </c>
      <c r="I865" t="s">
        <v>2543</v>
      </c>
      <c r="M865" t="s">
        <v>3505</v>
      </c>
      <c r="N865" t="s">
        <v>2383</v>
      </c>
      <c r="O865" t="s">
        <v>2604</v>
      </c>
      <c r="Q865" s="199">
        <v>2500</v>
      </c>
      <c r="S865" t="s">
        <v>3506</v>
      </c>
      <c r="T865" t="s">
        <v>3759</v>
      </c>
      <c r="U865" s="201">
        <v>4.0350000000000001</v>
      </c>
      <c r="V865" t="s">
        <v>2299</v>
      </c>
      <c r="W865" t="s">
        <v>2810</v>
      </c>
      <c r="X865" t="s">
        <v>2384</v>
      </c>
      <c r="Y865" t="s">
        <v>3777</v>
      </c>
      <c r="Z865" t="s">
        <v>2952</v>
      </c>
      <c r="AA865" t="s">
        <v>1768</v>
      </c>
      <c r="AB865" s="198">
        <v>37073.875</v>
      </c>
      <c r="AC865" s="198">
        <v>37103.875</v>
      </c>
    </row>
    <row r="866" spans="1:29" x14ac:dyDescent="0.2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123</v>
      </c>
      <c r="F866" s="213">
        <f t="shared" si="70"/>
        <v>307500</v>
      </c>
      <c r="G866" s="202">
        <v>1330856</v>
      </c>
      <c r="H866" s="198">
        <v>37046.333773148152</v>
      </c>
      <c r="I866" t="s">
        <v>3063</v>
      </c>
      <c r="M866" t="s">
        <v>3505</v>
      </c>
      <c r="N866" t="s">
        <v>2383</v>
      </c>
      <c r="O866" t="s">
        <v>3144</v>
      </c>
      <c r="P866" s="199">
        <v>2500</v>
      </c>
      <c r="S866" t="s">
        <v>3506</v>
      </c>
      <c r="T866" t="s">
        <v>3759</v>
      </c>
      <c r="U866" s="201">
        <v>4.1150000000000002</v>
      </c>
      <c r="V866" t="s">
        <v>3001</v>
      </c>
      <c r="W866" t="s">
        <v>2810</v>
      </c>
      <c r="X866" t="s">
        <v>2384</v>
      </c>
      <c r="Y866" t="s">
        <v>3777</v>
      </c>
      <c r="Z866" t="s">
        <v>2952</v>
      </c>
      <c r="AA866" t="s">
        <v>1769</v>
      </c>
      <c r="AB866" s="198">
        <v>37073</v>
      </c>
      <c r="AC866" s="198">
        <v>37195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30000</v>
      </c>
      <c r="G867" s="202">
        <v>1330857</v>
      </c>
      <c r="H867" s="198">
        <v>37046.333796296298</v>
      </c>
      <c r="I867" t="s">
        <v>3627</v>
      </c>
      <c r="M867" t="s">
        <v>3505</v>
      </c>
      <c r="N867" t="s">
        <v>3885</v>
      </c>
      <c r="O867" t="s">
        <v>1674</v>
      </c>
      <c r="P867" s="199">
        <v>30000</v>
      </c>
      <c r="S867" t="s">
        <v>3506</v>
      </c>
      <c r="T867" t="s">
        <v>3759</v>
      </c>
      <c r="U867" s="201">
        <v>3.9887999999999999</v>
      </c>
      <c r="V867" t="s">
        <v>2456</v>
      </c>
      <c r="W867" t="s">
        <v>2594</v>
      </c>
      <c r="X867" t="s">
        <v>2595</v>
      </c>
      <c r="Y867" t="s">
        <v>2596</v>
      </c>
      <c r="Z867" t="s">
        <v>2952</v>
      </c>
      <c r="AA867">
        <v>826412</v>
      </c>
      <c r="AB867" s="198">
        <v>37047.875</v>
      </c>
      <c r="AC867" s="198">
        <v>37047.875</v>
      </c>
    </row>
    <row r="868" spans="1:29" x14ac:dyDescent="0.2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31</v>
      </c>
      <c r="F868" s="213">
        <f t="shared" si="70"/>
        <v>1550</v>
      </c>
      <c r="G868" s="202">
        <v>1330858</v>
      </c>
      <c r="H868" s="198">
        <v>37046.333807870367</v>
      </c>
      <c r="I868" t="s">
        <v>2391</v>
      </c>
      <c r="M868" t="s">
        <v>2717</v>
      </c>
      <c r="N868" t="s">
        <v>3532</v>
      </c>
      <c r="O868" t="s">
        <v>3876</v>
      </c>
      <c r="Q868" s="199">
        <v>50</v>
      </c>
      <c r="S868" t="s">
        <v>3504</v>
      </c>
      <c r="T868" t="s">
        <v>3759</v>
      </c>
      <c r="U868" s="201">
        <v>88.25</v>
      </c>
      <c r="V868" t="s">
        <v>2737</v>
      </c>
      <c r="W868" t="s">
        <v>3552</v>
      </c>
      <c r="X868" t="s">
        <v>3553</v>
      </c>
      <c r="Y868" t="s">
        <v>1097</v>
      </c>
      <c r="Z868" t="s">
        <v>2947</v>
      </c>
      <c r="AA868">
        <v>630795.1</v>
      </c>
      <c r="AB868" s="198">
        <v>37073.875</v>
      </c>
      <c r="AC868" s="198">
        <v>37103.875</v>
      </c>
    </row>
    <row r="869" spans="1:29" x14ac:dyDescent="0.2">
      <c r="A869" s="44" t="str">
        <f t="shared" si="66"/>
        <v>US Crude Financial</v>
      </c>
      <c r="B869" s="44" t="str">
        <f t="shared" si="67"/>
        <v>US</v>
      </c>
      <c r="C869" s="44" t="str">
        <f t="shared" si="68"/>
        <v>Crude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50000</v>
      </c>
      <c r="G869" s="202">
        <v>1330859</v>
      </c>
      <c r="H869" s="198">
        <v>37046.333854166667</v>
      </c>
      <c r="I869" t="s">
        <v>3729</v>
      </c>
      <c r="M869" t="s">
        <v>3619</v>
      </c>
      <c r="N869" t="s">
        <v>1088</v>
      </c>
      <c r="O869" t="s">
        <v>2442</v>
      </c>
      <c r="Q869" s="199">
        <v>50000</v>
      </c>
      <c r="S869" t="s">
        <v>3512</v>
      </c>
      <c r="T869" t="s">
        <v>3759</v>
      </c>
      <c r="U869" s="201">
        <v>28.58</v>
      </c>
      <c r="V869" t="s">
        <v>1560</v>
      </c>
      <c r="W869" t="s">
        <v>1090</v>
      </c>
      <c r="X869" t="s">
        <v>2283</v>
      </c>
      <c r="Y869" t="s">
        <v>2729</v>
      </c>
      <c r="Z869" t="s">
        <v>2952</v>
      </c>
      <c r="AA869">
        <v>112676</v>
      </c>
      <c r="AB869" s="198">
        <v>37073</v>
      </c>
      <c r="AC869" s="198">
        <v>37103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10000</v>
      </c>
      <c r="G870" s="202">
        <v>1330860</v>
      </c>
      <c r="H870" s="198">
        <v>37046.333935185183</v>
      </c>
      <c r="I870" t="s">
        <v>2378</v>
      </c>
      <c r="M870" t="s">
        <v>3505</v>
      </c>
      <c r="N870" t="s">
        <v>3885</v>
      </c>
      <c r="O870" t="s">
        <v>1736</v>
      </c>
      <c r="Q870" s="199">
        <v>10000</v>
      </c>
      <c r="S870" t="s">
        <v>3506</v>
      </c>
      <c r="T870" t="s">
        <v>3759</v>
      </c>
      <c r="U870" s="201">
        <v>4.13</v>
      </c>
      <c r="V870" t="s">
        <v>2999</v>
      </c>
      <c r="W870" t="s">
        <v>2280</v>
      </c>
      <c r="X870" t="s">
        <v>2281</v>
      </c>
      <c r="Y870" t="s">
        <v>2596</v>
      </c>
      <c r="Z870" t="s">
        <v>2952</v>
      </c>
      <c r="AA870">
        <v>826413</v>
      </c>
      <c r="AB870" s="198">
        <v>37047.875</v>
      </c>
      <c r="AC870" s="198">
        <v>37047.875</v>
      </c>
    </row>
    <row r="871" spans="1:29" x14ac:dyDescent="0.2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5000</v>
      </c>
      <c r="G871" s="202">
        <v>1330861</v>
      </c>
      <c r="H871" s="198">
        <v>37046.33394675926</v>
      </c>
      <c r="I871" t="s">
        <v>2618</v>
      </c>
      <c r="M871" t="s">
        <v>3505</v>
      </c>
      <c r="N871" t="s">
        <v>3885</v>
      </c>
      <c r="O871" t="s">
        <v>1679</v>
      </c>
      <c r="P871" s="199">
        <v>5000</v>
      </c>
      <c r="S871" t="s">
        <v>3506</v>
      </c>
      <c r="T871" t="s">
        <v>3759</v>
      </c>
      <c r="U871" s="201">
        <v>3.7675000000000001</v>
      </c>
      <c r="V871" t="s">
        <v>2458</v>
      </c>
      <c r="W871" t="s">
        <v>2457</v>
      </c>
      <c r="X871" t="s">
        <v>2615</v>
      </c>
      <c r="Y871" t="s">
        <v>2596</v>
      </c>
      <c r="Z871" t="s">
        <v>2952</v>
      </c>
      <c r="AA871">
        <v>826414</v>
      </c>
      <c r="AB871" s="198">
        <v>37047.875</v>
      </c>
      <c r="AC871" s="198">
        <v>37047.875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5000</v>
      </c>
      <c r="G872" s="202">
        <v>1330863</v>
      </c>
      <c r="H872" s="198">
        <v>37046.333993055552</v>
      </c>
      <c r="I872" t="s">
        <v>2355</v>
      </c>
      <c r="M872" t="s">
        <v>3505</v>
      </c>
      <c r="N872" t="s">
        <v>3885</v>
      </c>
      <c r="O872" t="s">
        <v>1681</v>
      </c>
      <c r="P872" s="199">
        <v>5000</v>
      </c>
      <c r="S872" t="s">
        <v>3506</v>
      </c>
      <c r="T872" t="s">
        <v>3759</v>
      </c>
      <c r="U872" s="201">
        <v>3.75</v>
      </c>
      <c r="V872" t="s">
        <v>2583</v>
      </c>
      <c r="W872" t="s">
        <v>2457</v>
      </c>
      <c r="X872" t="s">
        <v>2615</v>
      </c>
      <c r="Y872" t="s">
        <v>2596</v>
      </c>
      <c r="Z872" t="s">
        <v>2952</v>
      </c>
      <c r="AA872">
        <v>826416</v>
      </c>
      <c r="AB872" s="198">
        <v>37047.875</v>
      </c>
      <c r="AC872" s="198">
        <v>37047.875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5000</v>
      </c>
      <c r="G873" s="202">
        <v>1330862</v>
      </c>
      <c r="H873" s="198">
        <v>37046.333993055552</v>
      </c>
      <c r="I873" t="s">
        <v>2618</v>
      </c>
      <c r="M873" t="s">
        <v>3505</v>
      </c>
      <c r="N873" t="s">
        <v>3885</v>
      </c>
      <c r="O873" t="s">
        <v>1679</v>
      </c>
      <c r="P873" s="199">
        <v>5000</v>
      </c>
      <c r="S873" t="s">
        <v>3506</v>
      </c>
      <c r="T873" t="s">
        <v>3759</v>
      </c>
      <c r="U873" s="201">
        <v>3.7650000000000001</v>
      </c>
      <c r="V873" t="s">
        <v>2458</v>
      </c>
      <c r="W873" t="s">
        <v>2457</v>
      </c>
      <c r="X873" t="s">
        <v>2615</v>
      </c>
      <c r="Y873" t="s">
        <v>2596</v>
      </c>
      <c r="Z873" t="s">
        <v>2952</v>
      </c>
      <c r="AA873">
        <v>826415</v>
      </c>
      <c r="AB873" s="198">
        <v>37047.875</v>
      </c>
      <c r="AC873" s="198">
        <v>37047.875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5000</v>
      </c>
      <c r="G874" s="202">
        <v>1330864</v>
      </c>
      <c r="H874" s="198">
        <v>37046.334004629629</v>
      </c>
      <c r="I874" t="s">
        <v>2391</v>
      </c>
      <c r="M874" t="s">
        <v>3505</v>
      </c>
      <c r="N874" t="s">
        <v>3885</v>
      </c>
      <c r="O874" t="s">
        <v>1742</v>
      </c>
      <c r="P874" s="199">
        <v>5000</v>
      </c>
      <c r="S874" t="s">
        <v>3506</v>
      </c>
      <c r="T874" t="s">
        <v>3759</v>
      </c>
      <c r="U874" s="201">
        <v>4.2850000000000001</v>
      </c>
      <c r="V874" t="s">
        <v>3648</v>
      </c>
      <c r="W874" t="s">
        <v>3143</v>
      </c>
      <c r="X874" t="s">
        <v>3065</v>
      </c>
      <c r="Y874" t="s">
        <v>2596</v>
      </c>
      <c r="Z874" t="s">
        <v>2952</v>
      </c>
      <c r="AA874">
        <v>826417</v>
      </c>
      <c r="AB874" s="198">
        <v>37047.875</v>
      </c>
      <c r="AC874" s="198">
        <v>37047.875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5000</v>
      </c>
      <c r="G875" s="202">
        <v>1330865</v>
      </c>
      <c r="H875" s="198">
        <v>37046.334016203706</v>
      </c>
      <c r="I875" t="s">
        <v>2619</v>
      </c>
      <c r="M875" t="s">
        <v>3505</v>
      </c>
      <c r="N875" t="s">
        <v>3885</v>
      </c>
      <c r="O875" t="s">
        <v>1679</v>
      </c>
      <c r="Q875" s="199">
        <v>5000</v>
      </c>
      <c r="S875" t="s">
        <v>3506</v>
      </c>
      <c r="T875" t="s">
        <v>3759</v>
      </c>
      <c r="U875" s="201">
        <v>3.7675000000000001</v>
      </c>
      <c r="V875" t="s">
        <v>2252</v>
      </c>
      <c r="W875" t="s">
        <v>2457</v>
      </c>
      <c r="X875" t="s">
        <v>2615</v>
      </c>
      <c r="Y875" t="s">
        <v>2596</v>
      </c>
      <c r="Z875" t="s">
        <v>2952</v>
      </c>
      <c r="AA875">
        <v>826418</v>
      </c>
      <c r="AB875" s="198">
        <v>37047.875</v>
      </c>
      <c r="AC875" s="198">
        <v>37047.875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5000</v>
      </c>
      <c r="G876" s="202">
        <v>1330867</v>
      </c>
      <c r="H876" s="198">
        <v>37046.334039351852</v>
      </c>
      <c r="I876" t="s">
        <v>2509</v>
      </c>
      <c r="M876" t="s">
        <v>3505</v>
      </c>
      <c r="N876" t="s">
        <v>3885</v>
      </c>
      <c r="O876" t="s">
        <v>1724</v>
      </c>
      <c r="P876" s="199">
        <v>5000</v>
      </c>
      <c r="S876" t="s">
        <v>3506</v>
      </c>
      <c r="T876" t="s">
        <v>3759</v>
      </c>
      <c r="U876" s="201">
        <v>4.16</v>
      </c>
      <c r="V876" t="s">
        <v>2510</v>
      </c>
      <c r="W876" t="s">
        <v>2640</v>
      </c>
      <c r="X876" t="s">
        <v>2641</v>
      </c>
      <c r="Y876" t="s">
        <v>2596</v>
      </c>
      <c r="Z876" t="s">
        <v>2952</v>
      </c>
      <c r="AA876">
        <v>826419</v>
      </c>
      <c r="AB876" s="198">
        <v>37047.875</v>
      </c>
      <c r="AC876" s="198">
        <v>37047.875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5000</v>
      </c>
      <c r="G877" s="202">
        <v>1330868</v>
      </c>
      <c r="H877" s="198">
        <v>37046.334062499998</v>
      </c>
      <c r="I877" t="s">
        <v>2391</v>
      </c>
      <c r="M877" t="s">
        <v>3505</v>
      </c>
      <c r="N877" t="s">
        <v>3885</v>
      </c>
      <c r="O877" t="s">
        <v>1742</v>
      </c>
      <c r="P877" s="199">
        <v>5000</v>
      </c>
      <c r="S877" t="s">
        <v>3506</v>
      </c>
      <c r="T877" t="s">
        <v>3759</v>
      </c>
      <c r="U877" s="201">
        <v>4.28</v>
      </c>
      <c r="V877" t="s">
        <v>3648</v>
      </c>
      <c r="W877" t="s">
        <v>3143</v>
      </c>
      <c r="X877" t="s">
        <v>3065</v>
      </c>
      <c r="Y877" t="s">
        <v>2596</v>
      </c>
      <c r="Z877" t="s">
        <v>2952</v>
      </c>
      <c r="AA877">
        <v>826420</v>
      </c>
      <c r="AB877" s="198">
        <v>37047.875</v>
      </c>
      <c r="AC877" s="198">
        <v>37047.875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5000</v>
      </c>
      <c r="G878" s="202">
        <v>1330869</v>
      </c>
      <c r="H878" s="198">
        <v>37046.334108796298</v>
      </c>
      <c r="I878" t="s">
        <v>2619</v>
      </c>
      <c r="M878" t="s">
        <v>3505</v>
      </c>
      <c r="N878" t="s">
        <v>3885</v>
      </c>
      <c r="O878" t="s">
        <v>1682</v>
      </c>
      <c r="P878" s="199">
        <v>5000</v>
      </c>
      <c r="S878" t="s">
        <v>3506</v>
      </c>
      <c r="T878" t="s">
        <v>3759</v>
      </c>
      <c r="U878" s="201">
        <v>3.7749999999999999</v>
      </c>
      <c r="V878" t="s">
        <v>2252</v>
      </c>
      <c r="W878" t="s">
        <v>2457</v>
      </c>
      <c r="X878" t="s">
        <v>2615</v>
      </c>
      <c r="Y878" t="s">
        <v>2596</v>
      </c>
      <c r="Z878" t="s">
        <v>2952</v>
      </c>
      <c r="AA878">
        <v>826421</v>
      </c>
      <c r="AB878" s="198">
        <v>37047.875</v>
      </c>
      <c r="AC878" s="198">
        <v>37047.875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1330870</v>
      </c>
      <c r="H879" s="198">
        <v>37046.334155092591</v>
      </c>
      <c r="I879" t="s">
        <v>3731</v>
      </c>
      <c r="M879" t="s">
        <v>3505</v>
      </c>
      <c r="N879" t="s">
        <v>3885</v>
      </c>
      <c r="O879" t="s">
        <v>3852</v>
      </c>
      <c r="P879" s="199">
        <v>10000</v>
      </c>
      <c r="S879" t="s">
        <v>3506</v>
      </c>
      <c r="T879" t="s">
        <v>3759</v>
      </c>
      <c r="U879" s="201">
        <v>3.94</v>
      </c>
      <c r="V879" t="s">
        <v>1770</v>
      </c>
      <c r="W879" t="s">
        <v>2265</v>
      </c>
      <c r="X879" t="s">
        <v>2266</v>
      </c>
      <c r="Y879" t="s">
        <v>2596</v>
      </c>
      <c r="Z879" t="s">
        <v>2952</v>
      </c>
      <c r="AA879">
        <v>826422</v>
      </c>
      <c r="AB879" s="198">
        <v>37047.875</v>
      </c>
      <c r="AC879" s="198">
        <v>37047.875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69</v>
      </c>
      <c r="G880" s="202">
        <v>1330871</v>
      </c>
      <c r="H880" s="198">
        <v>37046.334166666667</v>
      </c>
      <c r="I880" t="s">
        <v>2613</v>
      </c>
      <c r="M880" t="s">
        <v>3505</v>
      </c>
      <c r="N880" t="s">
        <v>3885</v>
      </c>
      <c r="O880" t="s">
        <v>1674</v>
      </c>
      <c r="Q880" s="199">
        <v>69</v>
      </c>
      <c r="S880" t="s">
        <v>3506</v>
      </c>
      <c r="T880" t="s">
        <v>3759</v>
      </c>
      <c r="U880" s="201">
        <v>3.9912999999999998</v>
      </c>
      <c r="V880" t="s">
        <v>2617</v>
      </c>
      <c r="W880" t="s">
        <v>2594</v>
      </c>
      <c r="X880" t="s">
        <v>2595</v>
      </c>
      <c r="Y880" t="s">
        <v>2596</v>
      </c>
      <c r="Z880" t="s">
        <v>2952</v>
      </c>
      <c r="AA880">
        <v>826423</v>
      </c>
      <c r="AB880" s="198">
        <v>37047.875</v>
      </c>
      <c r="AC880" s="198">
        <v>37047.875</v>
      </c>
    </row>
    <row r="881" spans="1:29" x14ac:dyDescent="0.2">
      <c r="A881" s="44" t="str">
        <f t="shared" si="66"/>
        <v>US Power Physical</v>
      </c>
      <c r="B881" s="44" t="str">
        <f t="shared" si="67"/>
        <v>US</v>
      </c>
      <c r="C881" s="44" t="str">
        <f t="shared" si="68"/>
        <v>Power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25</v>
      </c>
      <c r="G881" s="202">
        <v>1330873</v>
      </c>
      <c r="H881" s="198">
        <v>37046.334201388891</v>
      </c>
      <c r="I881" t="s">
        <v>3554</v>
      </c>
      <c r="M881" t="s">
        <v>2717</v>
      </c>
      <c r="N881" t="s">
        <v>3468</v>
      </c>
      <c r="O881" t="s">
        <v>1771</v>
      </c>
      <c r="P881" s="199">
        <v>25</v>
      </c>
      <c r="S881" t="s">
        <v>3504</v>
      </c>
      <c r="T881" t="s">
        <v>3759</v>
      </c>
      <c r="U881" s="201">
        <v>140</v>
      </c>
      <c r="V881" t="s">
        <v>2992</v>
      </c>
      <c r="W881" t="s">
        <v>3492</v>
      </c>
      <c r="X881" t="s">
        <v>3038</v>
      </c>
      <c r="Y881" t="s">
        <v>1097</v>
      </c>
      <c r="Z881" t="s">
        <v>2947</v>
      </c>
      <c r="AA881">
        <v>630797.1</v>
      </c>
      <c r="AB881" s="198">
        <v>37047.875</v>
      </c>
      <c r="AC881" s="198">
        <v>37047.875</v>
      </c>
    </row>
    <row r="882" spans="1:29" x14ac:dyDescent="0.2">
      <c r="A882" s="44" t="str">
        <f t="shared" si="66"/>
        <v>US Power Physical</v>
      </c>
      <c r="B882" s="44" t="str">
        <f t="shared" si="67"/>
        <v>US</v>
      </c>
      <c r="C882" s="44" t="str">
        <f t="shared" si="68"/>
        <v>Power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25</v>
      </c>
      <c r="G882" s="202">
        <v>1330872</v>
      </c>
      <c r="H882" s="198">
        <v>37046.334201388891</v>
      </c>
      <c r="I882" t="s">
        <v>3554</v>
      </c>
      <c r="M882" t="s">
        <v>2717</v>
      </c>
      <c r="N882" t="s">
        <v>3468</v>
      </c>
      <c r="O882" t="s">
        <v>1772</v>
      </c>
      <c r="P882" s="199">
        <v>25</v>
      </c>
      <c r="S882" t="s">
        <v>3504</v>
      </c>
      <c r="T882" t="s">
        <v>3759</v>
      </c>
      <c r="U882" s="201">
        <v>160</v>
      </c>
      <c r="V882" t="s">
        <v>3378</v>
      </c>
      <c r="W882" t="s">
        <v>3473</v>
      </c>
      <c r="X882" t="s">
        <v>3469</v>
      </c>
      <c r="Y882" t="s">
        <v>1097</v>
      </c>
      <c r="Z882" t="s">
        <v>2947</v>
      </c>
      <c r="AA882">
        <v>630796.1</v>
      </c>
      <c r="AB882" s="198">
        <v>37047.875</v>
      </c>
      <c r="AC882" s="198">
        <v>37047.875</v>
      </c>
    </row>
    <row r="883" spans="1:29" x14ac:dyDescent="0.2">
      <c r="A883" s="44" t="str">
        <f t="shared" si="66"/>
        <v>US Power Physical</v>
      </c>
      <c r="B883" s="44" t="str">
        <f t="shared" si="67"/>
        <v>US</v>
      </c>
      <c r="C883" s="44" t="str">
        <f t="shared" si="68"/>
        <v>Power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25</v>
      </c>
      <c r="G883" s="202">
        <v>1330874</v>
      </c>
      <c r="H883" s="198">
        <v>37046.33425925926</v>
      </c>
      <c r="I883" t="s">
        <v>2345</v>
      </c>
      <c r="M883" t="s">
        <v>2717</v>
      </c>
      <c r="N883" t="s">
        <v>3468</v>
      </c>
      <c r="O883" t="s">
        <v>1772</v>
      </c>
      <c r="P883" s="199">
        <v>25</v>
      </c>
      <c r="S883" t="s">
        <v>3504</v>
      </c>
      <c r="T883" t="s">
        <v>3759</v>
      </c>
      <c r="U883" s="201">
        <v>150</v>
      </c>
      <c r="V883" t="s">
        <v>2463</v>
      </c>
      <c r="W883" t="s">
        <v>3473</v>
      </c>
      <c r="X883" t="s">
        <v>3469</v>
      </c>
      <c r="Y883" t="s">
        <v>1097</v>
      </c>
      <c r="Z883" t="s">
        <v>2947</v>
      </c>
      <c r="AA883">
        <v>630798.1</v>
      </c>
      <c r="AB883" s="198">
        <v>37047.875</v>
      </c>
      <c r="AC883" s="198">
        <v>37047.875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25</v>
      </c>
      <c r="G884" s="202">
        <v>1330875</v>
      </c>
      <c r="H884" s="198">
        <v>37046.334270833337</v>
      </c>
      <c r="I884" t="s">
        <v>2505</v>
      </c>
      <c r="M884" t="s">
        <v>2717</v>
      </c>
      <c r="N884" t="s">
        <v>3468</v>
      </c>
      <c r="O884" t="s">
        <v>1771</v>
      </c>
      <c r="P884" s="199">
        <v>25</v>
      </c>
      <c r="S884" t="s">
        <v>3504</v>
      </c>
      <c r="T884" t="s">
        <v>3759</v>
      </c>
      <c r="U884" s="201">
        <v>137.5</v>
      </c>
      <c r="V884" t="s">
        <v>2506</v>
      </c>
      <c r="W884" t="s">
        <v>3492</v>
      </c>
      <c r="X884" t="s">
        <v>3038</v>
      </c>
      <c r="Y884" t="s">
        <v>1097</v>
      </c>
      <c r="Z884" t="s">
        <v>2947</v>
      </c>
      <c r="AA884">
        <v>630799.1</v>
      </c>
      <c r="AB884" s="198">
        <v>37047.875</v>
      </c>
      <c r="AC884" s="198">
        <v>37047.875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5000</v>
      </c>
      <c r="G885" s="202">
        <v>1330876</v>
      </c>
      <c r="H885" s="198">
        <v>37046.334340277775</v>
      </c>
      <c r="I885" t="s">
        <v>2509</v>
      </c>
      <c r="M885" t="s">
        <v>3505</v>
      </c>
      <c r="N885" t="s">
        <v>3885</v>
      </c>
      <c r="O885" t="s">
        <v>1724</v>
      </c>
      <c r="P885" s="199">
        <v>5000</v>
      </c>
      <c r="S885" t="s">
        <v>3506</v>
      </c>
      <c r="T885" t="s">
        <v>3759</v>
      </c>
      <c r="U885" s="201">
        <v>4.16</v>
      </c>
      <c r="V885" t="s">
        <v>1773</v>
      </c>
      <c r="W885" t="s">
        <v>2640</v>
      </c>
      <c r="X885" t="s">
        <v>2641</v>
      </c>
      <c r="Y885" t="s">
        <v>2596</v>
      </c>
      <c r="Z885" t="s">
        <v>2952</v>
      </c>
      <c r="AA885">
        <v>826424</v>
      </c>
      <c r="AB885" s="198">
        <v>37047.875</v>
      </c>
      <c r="AC885" s="198">
        <v>37047.875</v>
      </c>
    </row>
    <row r="886" spans="1:29" x14ac:dyDescent="0.2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25</v>
      </c>
      <c r="G886" s="202">
        <v>1330878</v>
      </c>
      <c r="H886" s="198">
        <v>37046.334363425929</v>
      </c>
      <c r="I886" t="s">
        <v>2455</v>
      </c>
      <c r="M886" t="s">
        <v>2717</v>
      </c>
      <c r="N886" t="s">
        <v>3470</v>
      </c>
      <c r="O886" t="s">
        <v>1774</v>
      </c>
      <c r="P886" s="199">
        <v>25</v>
      </c>
      <c r="S886" t="s">
        <v>3504</v>
      </c>
      <c r="T886" t="s">
        <v>3759</v>
      </c>
      <c r="U886" s="201">
        <v>138</v>
      </c>
      <c r="V886" t="s">
        <v>3900</v>
      </c>
      <c r="W886" t="s">
        <v>3514</v>
      </c>
      <c r="X886" t="s">
        <v>3472</v>
      </c>
      <c r="Y886" t="s">
        <v>1097</v>
      </c>
      <c r="Z886" t="s">
        <v>2947</v>
      </c>
      <c r="AA886">
        <v>630800.1</v>
      </c>
      <c r="AB886" s="198">
        <v>37047.875</v>
      </c>
      <c r="AC886" s="198">
        <v>37047.875</v>
      </c>
    </row>
    <row r="887" spans="1:29" x14ac:dyDescent="0.2">
      <c r="A887" s="44" t="str">
        <f t="shared" si="66"/>
        <v>US Power Physical</v>
      </c>
      <c r="B887" s="44" t="str">
        <f t="shared" si="67"/>
        <v>US</v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25</v>
      </c>
      <c r="G887" s="202">
        <v>1330879</v>
      </c>
      <c r="H887" s="198">
        <v>37046.334363425929</v>
      </c>
      <c r="I887" t="s">
        <v>3474</v>
      </c>
      <c r="M887" t="s">
        <v>2717</v>
      </c>
      <c r="N887" t="s">
        <v>3470</v>
      </c>
      <c r="O887" t="s">
        <v>1775</v>
      </c>
      <c r="P887" s="199">
        <v>25</v>
      </c>
      <c r="S887" t="s">
        <v>3504</v>
      </c>
      <c r="T887" t="s">
        <v>3759</v>
      </c>
      <c r="U887" s="201">
        <v>140</v>
      </c>
      <c r="V887" t="s">
        <v>3484</v>
      </c>
      <c r="W887" t="s">
        <v>3514</v>
      </c>
      <c r="X887" t="s">
        <v>3472</v>
      </c>
      <c r="Y887" t="s">
        <v>1097</v>
      </c>
      <c r="Z887" t="s">
        <v>2947</v>
      </c>
      <c r="AA887">
        <v>630801.1</v>
      </c>
      <c r="AB887" s="198">
        <v>37047.875</v>
      </c>
      <c r="AC887" s="198">
        <v>37047.875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43</v>
      </c>
      <c r="G888" s="202">
        <v>1330877</v>
      </c>
      <c r="H888" s="198">
        <v>37046.334363425929</v>
      </c>
      <c r="I888" t="s">
        <v>2638</v>
      </c>
      <c r="M888" t="s">
        <v>3505</v>
      </c>
      <c r="N888" t="s">
        <v>3885</v>
      </c>
      <c r="O888" t="s">
        <v>1738</v>
      </c>
      <c r="P888" s="199">
        <v>43</v>
      </c>
      <c r="S888" t="s">
        <v>3506</v>
      </c>
      <c r="T888" t="s">
        <v>3759</v>
      </c>
      <c r="U888" s="201">
        <v>3.8149999999999999</v>
      </c>
      <c r="V888" t="s">
        <v>2530</v>
      </c>
      <c r="W888" t="s">
        <v>2629</v>
      </c>
      <c r="X888" t="s">
        <v>2630</v>
      </c>
      <c r="Y888" t="s">
        <v>2596</v>
      </c>
      <c r="Z888" t="s">
        <v>2952</v>
      </c>
      <c r="AA888">
        <v>826425</v>
      </c>
      <c r="AB888" s="198">
        <v>37047.875</v>
      </c>
      <c r="AC888" s="198">
        <v>37047.875</v>
      </c>
    </row>
    <row r="889" spans="1:29" x14ac:dyDescent="0.2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25</v>
      </c>
      <c r="G889" s="202">
        <v>1330880</v>
      </c>
      <c r="H889" s="198">
        <v>37046.334409722222</v>
      </c>
      <c r="I889" t="s">
        <v>2345</v>
      </c>
      <c r="M889" t="s">
        <v>2717</v>
      </c>
      <c r="N889" t="s">
        <v>3468</v>
      </c>
      <c r="O889" t="s">
        <v>1772</v>
      </c>
      <c r="P889" s="199">
        <v>25</v>
      </c>
      <c r="S889" t="s">
        <v>3504</v>
      </c>
      <c r="T889" t="s">
        <v>3759</v>
      </c>
      <c r="U889" s="201">
        <v>140</v>
      </c>
      <c r="V889" t="s">
        <v>2463</v>
      </c>
      <c r="W889" t="s">
        <v>3473</v>
      </c>
      <c r="X889" t="s">
        <v>3469</v>
      </c>
      <c r="Y889" t="s">
        <v>1097</v>
      </c>
      <c r="Z889" t="s">
        <v>2947</v>
      </c>
      <c r="AA889">
        <v>630802.1</v>
      </c>
      <c r="AB889" s="198">
        <v>37047.875</v>
      </c>
      <c r="AC889" s="198">
        <v>37047.875</v>
      </c>
    </row>
    <row r="890" spans="1:29" x14ac:dyDescent="0.2">
      <c r="A890" s="44" t="str">
        <f t="shared" si="66"/>
        <v>US Natural Gas Financial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31</v>
      </c>
      <c r="F890" s="213">
        <f t="shared" si="70"/>
        <v>77500</v>
      </c>
      <c r="G890" s="202">
        <v>1330881</v>
      </c>
      <c r="H890" s="198">
        <v>37046.334513888891</v>
      </c>
      <c r="I890" t="s">
        <v>3531</v>
      </c>
      <c r="M890" t="s">
        <v>3505</v>
      </c>
      <c r="N890" t="s">
        <v>2383</v>
      </c>
      <c r="O890" t="s">
        <v>2604</v>
      </c>
      <c r="Q890" s="199">
        <v>2500</v>
      </c>
      <c r="S890" t="s">
        <v>3506</v>
      </c>
      <c r="T890" t="s">
        <v>3759</v>
      </c>
      <c r="U890" s="201">
        <v>4.0350000000000001</v>
      </c>
      <c r="V890" t="s">
        <v>3720</v>
      </c>
      <c r="W890" t="s">
        <v>2810</v>
      </c>
      <c r="X890" t="s">
        <v>2384</v>
      </c>
      <c r="Y890" t="s">
        <v>3777</v>
      </c>
      <c r="Z890" t="s">
        <v>2952</v>
      </c>
      <c r="AA890" t="s">
        <v>1776</v>
      </c>
      <c r="AB890" s="198">
        <v>37073.875</v>
      </c>
      <c r="AC890" s="198">
        <v>37103.875</v>
      </c>
    </row>
    <row r="891" spans="1:29" x14ac:dyDescent="0.2">
      <c r="A891" s="44" t="str">
        <f t="shared" si="66"/>
        <v>US Power Physical</v>
      </c>
      <c r="B891" s="44" t="str">
        <f t="shared" si="67"/>
        <v>US</v>
      </c>
      <c r="C891" s="44" t="str">
        <f t="shared" si="68"/>
        <v>Power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25</v>
      </c>
      <c r="G891" s="202">
        <v>1330882</v>
      </c>
      <c r="H891" s="198">
        <v>37046.334618055553</v>
      </c>
      <c r="I891" t="s">
        <v>2592</v>
      </c>
      <c r="M891" t="s">
        <v>2717</v>
      </c>
      <c r="N891" t="s">
        <v>3468</v>
      </c>
      <c r="O891" t="s">
        <v>1772</v>
      </c>
      <c r="P891" s="199">
        <v>25</v>
      </c>
      <c r="S891" t="s">
        <v>3504</v>
      </c>
      <c r="T891" t="s">
        <v>3759</v>
      </c>
      <c r="U891" s="201">
        <v>140</v>
      </c>
      <c r="V891" t="s">
        <v>1777</v>
      </c>
      <c r="W891" t="s">
        <v>3473</v>
      </c>
      <c r="X891" t="s">
        <v>3469</v>
      </c>
      <c r="Y891" t="s">
        <v>1097</v>
      </c>
      <c r="Z891" t="s">
        <v>2947</v>
      </c>
      <c r="AA891">
        <v>630803.1</v>
      </c>
      <c r="AB891" s="198">
        <v>37047.875</v>
      </c>
      <c r="AC891" s="198">
        <v>37047.875</v>
      </c>
    </row>
    <row r="892" spans="1:29" x14ac:dyDescent="0.2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25</v>
      </c>
      <c r="G892" s="202">
        <v>1330883</v>
      </c>
      <c r="H892" s="198">
        <v>37046.334722222222</v>
      </c>
      <c r="I892" t="s">
        <v>3087</v>
      </c>
      <c r="M892" t="s">
        <v>2717</v>
      </c>
      <c r="N892" t="s">
        <v>3468</v>
      </c>
      <c r="O892" t="s">
        <v>1771</v>
      </c>
      <c r="P892" s="199">
        <v>25</v>
      </c>
      <c r="S892" t="s">
        <v>3504</v>
      </c>
      <c r="T892" t="s">
        <v>3759</v>
      </c>
      <c r="U892" s="201">
        <v>132.5</v>
      </c>
      <c r="V892" t="s">
        <v>1778</v>
      </c>
      <c r="W892" t="s">
        <v>3492</v>
      </c>
      <c r="X892" t="s">
        <v>3038</v>
      </c>
      <c r="Y892" t="s">
        <v>1097</v>
      </c>
      <c r="Z892" t="s">
        <v>2947</v>
      </c>
      <c r="AA892">
        <v>630804.1</v>
      </c>
      <c r="AB892" s="198">
        <v>37047.875</v>
      </c>
      <c r="AC892" s="198">
        <v>37047.875</v>
      </c>
    </row>
    <row r="893" spans="1:29" x14ac:dyDescent="0.2">
      <c r="A893" s="44" t="str">
        <f t="shared" si="66"/>
        <v>US Power Physical</v>
      </c>
      <c r="B893" s="44" t="str">
        <f t="shared" si="67"/>
        <v>US</v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25</v>
      </c>
      <c r="G893" s="202">
        <v>1330884</v>
      </c>
      <c r="H893" s="198">
        <v>37046.334826388891</v>
      </c>
      <c r="I893" t="s">
        <v>3474</v>
      </c>
      <c r="M893" t="s">
        <v>2717</v>
      </c>
      <c r="N893" t="s">
        <v>3468</v>
      </c>
      <c r="O893" t="s">
        <v>1772</v>
      </c>
      <c r="P893" s="199">
        <v>25</v>
      </c>
      <c r="S893" t="s">
        <v>3504</v>
      </c>
      <c r="T893" t="s">
        <v>3759</v>
      </c>
      <c r="U893" s="201">
        <v>130</v>
      </c>
      <c r="V893" t="s">
        <v>1779</v>
      </c>
      <c r="W893" t="s">
        <v>3473</v>
      </c>
      <c r="X893" t="s">
        <v>3469</v>
      </c>
      <c r="Y893" t="s">
        <v>1097</v>
      </c>
      <c r="Z893" t="s">
        <v>2947</v>
      </c>
      <c r="AA893">
        <v>630805.1</v>
      </c>
      <c r="AB893" s="198">
        <v>37047.875</v>
      </c>
      <c r="AC893" s="198">
        <v>37047.875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10000</v>
      </c>
      <c r="G894" s="202">
        <v>1330885</v>
      </c>
      <c r="H894" s="198">
        <v>37046.334872685184</v>
      </c>
      <c r="I894" t="s">
        <v>3482</v>
      </c>
      <c r="M894" t="s">
        <v>3505</v>
      </c>
      <c r="N894" t="s">
        <v>3885</v>
      </c>
      <c r="O894" t="s">
        <v>1780</v>
      </c>
      <c r="P894" s="199">
        <v>10000</v>
      </c>
      <c r="S894" t="s">
        <v>3506</v>
      </c>
      <c r="T894" t="s">
        <v>3759</v>
      </c>
      <c r="U894" s="201">
        <v>3.93</v>
      </c>
      <c r="V894" t="s">
        <v>3954</v>
      </c>
      <c r="W894" t="s">
        <v>2265</v>
      </c>
      <c r="X894" t="s">
        <v>2266</v>
      </c>
      <c r="Y894" t="s">
        <v>2596</v>
      </c>
      <c r="Z894" t="s">
        <v>2952</v>
      </c>
      <c r="AA894">
        <v>826427</v>
      </c>
      <c r="AB894" s="198">
        <v>37047.875</v>
      </c>
      <c r="AC894" s="198">
        <v>37047.875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5000</v>
      </c>
      <c r="G895" s="202">
        <v>1330886</v>
      </c>
      <c r="H895" s="198">
        <v>37046.334907407407</v>
      </c>
      <c r="I895" t="s">
        <v>2434</v>
      </c>
      <c r="M895" t="s">
        <v>3505</v>
      </c>
      <c r="N895" t="s">
        <v>3885</v>
      </c>
      <c r="O895" t="s">
        <v>1678</v>
      </c>
      <c r="P895" s="199">
        <v>5000</v>
      </c>
      <c r="S895" t="s">
        <v>3506</v>
      </c>
      <c r="T895" t="s">
        <v>3759</v>
      </c>
      <c r="U895" s="201">
        <v>3.7574999999999998</v>
      </c>
      <c r="V895" t="s">
        <v>2435</v>
      </c>
      <c r="W895" t="s">
        <v>2457</v>
      </c>
      <c r="X895" t="s">
        <v>2615</v>
      </c>
      <c r="Y895" t="s">
        <v>2596</v>
      </c>
      <c r="Z895" t="s">
        <v>2952</v>
      </c>
      <c r="AA895">
        <v>826428</v>
      </c>
      <c r="AB895" s="198">
        <v>37047.875</v>
      </c>
      <c r="AC895" s="198">
        <v>37047.875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5000</v>
      </c>
      <c r="G896" s="202">
        <v>1330887</v>
      </c>
      <c r="H896" s="198">
        <v>37046.334918981483</v>
      </c>
      <c r="I896" t="s">
        <v>3547</v>
      </c>
      <c r="M896" t="s">
        <v>3505</v>
      </c>
      <c r="N896" t="s">
        <v>3885</v>
      </c>
      <c r="O896" t="s">
        <v>1742</v>
      </c>
      <c r="Q896" s="199">
        <v>5000</v>
      </c>
      <c r="S896" t="s">
        <v>3506</v>
      </c>
      <c r="T896" t="s">
        <v>3759</v>
      </c>
      <c r="U896" s="201">
        <v>4.2850000000000001</v>
      </c>
      <c r="V896" t="s">
        <v>2206</v>
      </c>
      <c r="W896" t="s">
        <v>3143</v>
      </c>
      <c r="X896" t="s">
        <v>3065</v>
      </c>
      <c r="Y896" t="s">
        <v>2596</v>
      </c>
      <c r="Z896" t="s">
        <v>2952</v>
      </c>
      <c r="AA896">
        <v>826429</v>
      </c>
      <c r="AB896" s="198">
        <v>37047.875</v>
      </c>
      <c r="AC896" s="198">
        <v>37047.875</v>
      </c>
    </row>
    <row r="897" spans="1:29" x14ac:dyDescent="0.2">
      <c r="A897" s="44" t="str">
        <f t="shared" si="66"/>
        <v>US Power Physical</v>
      </c>
      <c r="B897" s="44" t="str">
        <f t="shared" si="67"/>
        <v>US</v>
      </c>
      <c r="C897" s="44" t="str">
        <f t="shared" si="68"/>
        <v>Power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25</v>
      </c>
      <c r="G897" s="202">
        <v>1330888</v>
      </c>
      <c r="H897" s="198">
        <v>37046.335023148145</v>
      </c>
      <c r="I897" t="s">
        <v>3474</v>
      </c>
      <c r="M897" t="s">
        <v>2717</v>
      </c>
      <c r="N897" t="s">
        <v>3470</v>
      </c>
      <c r="O897" t="s">
        <v>1775</v>
      </c>
      <c r="P897" s="199">
        <v>25</v>
      </c>
      <c r="S897" t="s">
        <v>3504</v>
      </c>
      <c r="T897" t="s">
        <v>3759</v>
      </c>
      <c r="U897" s="201">
        <v>115</v>
      </c>
      <c r="V897" t="s">
        <v>3484</v>
      </c>
      <c r="W897" t="s">
        <v>3514</v>
      </c>
      <c r="X897" t="s">
        <v>3472</v>
      </c>
      <c r="Y897" t="s">
        <v>1097</v>
      </c>
      <c r="Z897" t="s">
        <v>2947</v>
      </c>
      <c r="AA897">
        <v>630806.1</v>
      </c>
      <c r="AB897" s="198">
        <v>37047.875</v>
      </c>
      <c r="AC897" s="198">
        <v>37047.875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10000</v>
      </c>
      <c r="G898" s="202">
        <v>1330889</v>
      </c>
      <c r="H898" s="198">
        <v>37046.335092592592</v>
      </c>
      <c r="I898" t="s">
        <v>3547</v>
      </c>
      <c r="M898" t="s">
        <v>3505</v>
      </c>
      <c r="N898" t="s">
        <v>3885</v>
      </c>
      <c r="O898" t="s">
        <v>1781</v>
      </c>
      <c r="P898" s="199">
        <v>10000</v>
      </c>
      <c r="S898" t="s">
        <v>3506</v>
      </c>
      <c r="T898" t="s">
        <v>3759</v>
      </c>
      <c r="U898" s="201">
        <v>3.9</v>
      </c>
      <c r="V898" t="s">
        <v>2253</v>
      </c>
      <c r="W898" t="s">
        <v>3084</v>
      </c>
      <c r="X898" t="s">
        <v>3076</v>
      </c>
      <c r="Y898" t="s">
        <v>2596</v>
      </c>
      <c r="Z898" t="s">
        <v>2952</v>
      </c>
      <c r="AA898">
        <v>826430</v>
      </c>
      <c r="AB898" s="198">
        <v>37047.875</v>
      </c>
      <c r="AC898" s="198">
        <v>37047.875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3">
        <f t="shared" si="70"/>
        <v>5000</v>
      </c>
      <c r="G899" s="202">
        <v>1330890</v>
      </c>
      <c r="H899" s="198">
        <v>37046.335092592592</v>
      </c>
      <c r="I899" t="s">
        <v>3098</v>
      </c>
      <c r="M899" t="s">
        <v>3505</v>
      </c>
      <c r="N899" t="s">
        <v>3885</v>
      </c>
      <c r="O899" t="s">
        <v>1742</v>
      </c>
      <c r="P899" s="199">
        <v>5000</v>
      </c>
      <c r="S899" t="s">
        <v>3506</v>
      </c>
      <c r="T899" t="s">
        <v>3759</v>
      </c>
      <c r="U899" s="201">
        <v>4.28</v>
      </c>
      <c r="V899" t="s">
        <v>3840</v>
      </c>
      <c r="W899" t="s">
        <v>3143</v>
      </c>
      <c r="X899" t="s">
        <v>3065</v>
      </c>
      <c r="Y899" t="s">
        <v>2596</v>
      </c>
      <c r="Z899" t="s">
        <v>2952</v>
      </c>
      <c r="AA899">
        <v>826431</v>
      </c>
      <c r="AB899" s="198">
        <v>37047.875</v>
      </c>
      <c r="AC899" s="198">
        <v>37047.875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10000</v>
      </c>
      <c r="G900" s="202">
        <v>1330891</v>
      </c>
      <c r="H900" s="198">
        <v>37046.335173611114</v>
      </c>
      <c r="I900" t="s">
        <v>2635</v>
      </c>
      <c r="M900" t="s">
        <v>3505</v>
      </c>
      <c r="N900" t="s">
        <v>3885</v>
      </c>
      <c r="O900" t="s">
        <v>1781</v>
      </c>
      <c r="P900" s="199">
        <v>10000</v>
      </c>
      <c r="S900" t="s">
        <v>3506</v>
      </c>
      <c r="T900" t="s">
        <v>3759</v>
      </c>
      <c r="U900" s="201">
        <v>3.875</v>
      </c>
      <c r="V900" t="s">
        <v>2522</v>
      </c>
      <c r="W900" t="s">
        <v>3084</v>
      </c>
      <c r="X900" t="s">
        <v>3076</v>
      </c>
      <c r="Y900" t="s">
        <v>2596</v>
      </c>
      <c r="Z900" t="s">
        <v>2952</v>
      </c>
      <c r="AA900">
        <v>826432</v>
      </c>
      <c r="AB900" s="198">
        <v>37047.875</v>
      </c>
      <c r="AC900" s="198">
        <v>37047.875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1330892</v>
      </c>
      <c r="H901" s="198">
        <v>37046.335289351853</v>
      </c>
      <c r="I901" t="s">
        <v>3627</v>
      </c>
      <c r="M901" t="s">
        <v>3505</v>
      </c>
      <c r="N901" t="s">
        <v>3885</v>
      </c>
      <c r="O901" t="s">
        <v>1728</v>
      </c>
      <c r="P901" s="199">
        <v>5000</v>
      </c>
      <c r="S901" t="s">
        <v>3506</v>
      </c>
      <c r="T901" t="s">
        <v>3759</v>
      </c>
      <c r="U901" s="201">
        <v>4.1449999999999996</v>
      </c>
      <c r="V901" t="s">
        <v>2456</v>
      </c>
      <c r="W901" t="s">
        <v>2640</v>
      </c>
      <c r="X901" t="s">
        <v>2641</v>
      </c>
      <c r="Y901" t="s">
        <v>2596</v>
      </c>
      <c r="Z901" t="s">
        <v>2952</v>
      </c>
      <c r="AA901">
        <v>826433</v>
      </c>
      <c r="AB901" s="198">
        <v>37047.875</v>
      </c>
      <c r="AC901" s="198">
        <v>37047.875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1330893</v>
      </c>
      <c r="H902" s="198">
        <v>37046.335300925923</v>
      </c>
      <c r="I902" t="s">
        <v>2635</v>
      </c>
      <c r="M902" t="s">
        <v>3505</v>
      </c>
      <c r="N902" t="s">
        <v>3885</v>
      </c>
      <c r="O902" t="s">
        <v>1781</v>
      </c>
      <c r="P902" s="199">
        <v>10000</v>
      </c>
      <c r="S902" t="s">
        <v>3506</v>
      </c>
      <c r="T902" t="s">
        <v>3759</v>
      </c>
      <c r="U902" s="201">
        <v>3.85</v>
      </c>
      <c r="V902" t="s">
        <v>2522</v>
      </c>
      <c r="W902" t="s">
        <v>3084</v>
      </c>
      <c r="X902" t="s">
        <v>3076</v>
      </c>
      <c r="Y902" t="s">
        <v>2596</v>
      </c>
      <c r="Z902" t="s">
        <v>2952</v>
      </c>
      <c r="AA902">
        <v>826434</v>
      </c>
      <c r="AB902" s="198">
        <v>37047.875</v>
      </c>
      <c r="AC902" s="198">
        <v>37047.875</v>
      </c>
    </row>
    <row r="903" spans="1:29" x14ac:dyDescent="0.2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25</v>
      </c>
      <c r="G903" s="202">
        <v>1330894</v>
      </c>
      <c r="H903" s="198">
        <v>37046.335370370369</v>
      </c>
      <c r="I903" t="s">
        <v>2592</v>
      </c>
      <c r="M903" t="s">
        <v>2717</v>
      </c>
      <c r="N903" t="s">
        <v>3468</v>
      </c>
      <c r="O903" t="s">
        <v>1772</v>
      </c>
      <c r="P903" s="199">
        <v>25</v>
      </c>
      <c r="S903" t="s">
        <v>3504</v>
      </c>
      <c r="T903" t="s">
        <v>3759</v>
      </c>
      <c r="U903" s="201">
        <v>130</v>
      </c>
      <c r="V903" t="s">
        <v>1777</v>
      </c>
      <c r="W903" t="s">
        <v>3473</v>
      </c>
      <c r="X903" t="s">
        <v>3469</v>
      </c>
      <c r="Y903" t="s">
        <v>1097</v>
      </c>
      <c r="Z903" t="s">
        <v>2947</v>
      </c>
      <c r="AA903">
        <v>630807.1</v>
      </c>
      <c r="AB903" s="198">
        <v>37047.875</v>
      </c>
      <c r="AC903" s="198">
        <v>37047.875</v>
      </c>
    </row>
    <row r="904" spans="1:29" x14ac:dyDescent="0.2">
      <c r="A904" s="44" t="str">
        <f t="shared" si="66"/>
        <v>US Power Financial</v>
      </c>
      <c r="B904" s="44" t="str">
        <f t="shared" si="67"/>
        <v>US</v>
      </c>
      <c r="C904" s="44" t="str">
        <f t="shared" si="68"/>
        <v>Power</v>
      </c>
      <c r="D904" s="44" t="str">
        <f t="shared" si="69"/>
        <v>Financial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</v>
      </c>
      <c r="G904" s="202">
        <v>1330895</v>
      </c>
      <c r="H904" s="198">
        <v>37046.335439814815</v>
      </c>
      <c r="I904" t="s">
        <v>3046</v>
      </c>
      <c r="M904" t="s">
        <v>2717</v>
      </c>
      <c r="N904" t="s">
        <v>1094</v>
      </c>
      <c r="O904" t="s">
        <v>3860</v>
      </c>
      <c r="P904" s="199">
        <v>50</v>
      </c>
      <c r="S904" t="s">
        <v>3504</v>
      </c>
      <c r="T904" t="s">
        <v>3759</v>
      </c>
      <c r="U904" s="201">
        <v>26.4</v>
      </c>
      <c r="V904" t="s">
        <v>3049</v>
      </c>
      <c r="W904" t="s">
        <v>3548</v>
      </c>
      <c r="X904" t="s">
        <v>3549</v>
      </c>
      <c r="Y904" t="s">
        <v>1097</v>
      </c>
      <c r="Z904" t="s">
        <v>2952</v>
      </c>
      <c r="AA904">
        <v>630808.1</v>
      </c>
      <c r="AB904" s="198">
        <v>37047.875</v>
      </c>
      <c r="AC904" s="198">
        <v>37047.875</v>
      </c>
    </row>
    <row r="905" spans="1:29" x14ac:dyDescent="0.2">
      <c r="A905" s="44" t="str">
        <f t="shared" si="66"/>
        <v>US Power Physical</v>
      </c>
      <c r="B905" s="44" t="str">
        <f t="shared" si="67"/>
        <v>US</v>
      </c>
      <c r="C905" s="44" t="str">
        <f t="shared" si="68"/>
        <v>Power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25</v>
      </c>
      <c r="G905" s="202">
        <v>1330896</v>
      </c>
      <c r="H905" s="198">
        <v>37046.335601851853</v>
      </c>
      <c r="I905" t="s">
        <v>2355</v>
      </c>
      <c r="M905" t="s">
        <v>2717</v>
      </c>
      <c r="N905" t="s">
        <v>3470</v>
      </c>
      <c r="O905" t="s">
        <v>1774</v>
      </c>
      <c r="P905" s="199">
        <v>25</v>
      </c>
      <c r="S905" t="s">
        <v>3504</v>
      </c>
      <c r="T905" t="s">
        <v>3759</v>
      </c>
      <c r="U905" s="201">
        <v>115</v>
      </c>
      <c r="V905" t="s">
        <v>3471</v>
      </c>
      <c r="W905" t="s">
        <v>3514</v>
      </c>
      <c r="X905" t="s">
        <v>3472</v>
      </c>
      <c r="Y905" t="s">
        <v>1097</v>
      </c>
      <c r="Z905" t="s">
        <v>2947</v>
      </c>
      <c r="AA905">
        <v>630809.1</v>
      </c>
      <c r="AB905" s="198">
        <v>37047.875</v>
      </c>
      <c r="AC905" s="198">
        <v>37047.875</v>
      </c>
    </row>
    <row r="906" spans="1:29" x14ac:dyDescent="0.2">
      <c r="A906" s="44" t="str">
        <f t="shared" si="66"/>
        <v>US Power Physical</v>
      </c>
      <c r="B906" s="44" t="str">
        <f t="shared" si="67"/>
        <v>US</v>
      </c>
      <c r="C906" s="44" t="str">
        <f t="shared" si="68"/>
        <v>Power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25</v>
      </c>
      <c r="G906" s="202">
        <v>1330898</v>
      </c>
      <c r="H906" s="198">
        <v>37046.335648148146</v>
      </c>
      <c r="I906" t="s">
        <v>1782</v>
      </c>
      <c r="M906" t="s">
        <v>2717</v>
      </c>
      <c r="N906" t="s">
        <v>3468</v>
      </c>
      <c r="O906" t="s">
        <v>1772</v>
      </c>
      <c r="P906" s="199">
        <v>25</v>
      </c>
      <c r="S906" t="s">
        <v>3504</v>
      </c>
      <c r="T906" t="s">
        <v>3759</v>
      </c>
      <c r="U906" s="201">
        <v>125</v>
      </c>
      <c r="V906" t="s">
        <v>1783</v>
      </c>
      <c r="W906" t="s">
        <v>3473</v>
      </c>
      <c r="X906" t="s">
        <v>3469</v>
      </c>
      <c r="Y906" t="s">
        <v>1097</v>
      </c>
      <c r="Z906" t="s">
        <v>2947</v>
      </c>
      <c r="AA906">
        <v>630810.1</v>
      </c>
      <c r="AB906" s="198">
        <v>37047.875</v>
      </c>
      <c r="AC906" s="198">
        <v>37047.875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5000</v>
      </c>
      <c r="G907" s="202">
        <v>1330897</v>
      </c>
      <c r="H907" s="198">
        <v>37046.335648148146</v>
      </c>
      <c r="I907" t="s">
        <v>3067</v>
      </c>
      <c r="M907" t="s">
        <v>3505</v>
      </c>
      <c r="N907" t="s">
        <v>3885</v>
      </c>
      <c r="O907" t="s">
        <v>1728</v>
      </c>
      <c r="P907" s="199">
        <v>5000</v>
      </c>
      <c r="S907" t="s">
        <v>3506</v>
      </c>
      <c r="T907" t="s">
        <v>3759</v>
      </c>
      <c r="U907" s="201">
        <v>4.1399999999999997</v>
      </c>
      <c r="V907" t="s">
        <v>2539</v>
      </c>
      <c r="W907" t="s">
        <v>2640</v>
      </c>
      <c r="X907" t="s">
        <v>2641</v>
      </c>
      <c r="Y907" t="s">
        <v>2596</v>
      </c>
      <c r="Z907" t="s">
        <v>2952</v>
      </c>
      <c r="AA907">
        <v>826435</v>
      </c>
      <c r="AB907" s="198">
        <v>37047.875</v>
      </c>
      <c r="AC907" s="198">
        <v>37047.875</v>
      </c>
    </row>
    <row r="908" spans="1:29" x14ac:dyDescent="0.2">
      <c r="A908" s="44" t="str">
        <f t="shared" si="71"/>
        <v>US Power Physical</v>
      </c>
      <c r="B908" s="44" t="str">
        <f t="shared" si="72"/>
        <v>US</v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25</v>
      </c>
      <c r="G908" s="202">
        <v>1330899</v>
      </c>
      <c r="H908" s="198">
        <v>37046.335810185185</v>
      </c>
      <c r="I908" t="s">
        <v>2391</v>
      </c>
      <c r="M908" t="s">
        <v>2717</v>
      </c>
      <c r="N908" t="s">
        <v>3468</v>
      </c>
      <c r="O908" t="s">
        <v>1772</v>
      </c>
      <c r="Q908" s="199">
        <v>25</v>
      </c>
      <c r="S908" t="s">
        <v>3504</v>
      </c>
      <c r="T908" t="s">
        <v>3759</v>
      </c>
      <c r="U908" s="201">
        <v>130</v>
      </c>
      <c r="V908" t="s">
        <v>1784</v>
      </c>
      <c r="W908" t="s">
        <v>3473</v>
      </c>
      <c r="X908" t="s">
        <v>3469</v>
      </c>
      <c r="Y908" t="s">
        <v>1097</v>
      </c>
      <c r="Z908" t="s">
        <v>2947</v>
      </c>
      <c r="AA908">
        <v>630811.1</v>
      </c>
      <c r="AB908" s="198">
        <v>37047.875</v>
      </c>
      <c r="AC908" s="198">
        <v>37047.875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10000</v>
      </c>
      <c r="G909" s="202">
        <v>1330900</v>
      </c>
      <c r="H909" s="198">
        <v>37046.335833333331</v>
      </c>
      <c r="I909" t="s">
        <v>2355</v>
      </c>
      <c r="M909" t="s">
        <v>3505</v>
      </c>
      <c r="N909" t="s">
        <v>3885</v>
      </c>
      <c r="O909" t="s">
        <v>1781</v>
      </c>
      <c r="P909" s="199">
        <v>10000</v>
      </c>
      <c r="S909" t="s">
        <v>3506</v>
      </c>
      <c r="T909" t="s">
        <v>3759</v>
      </c>
      <c r="U909" s="201">
        <v>3.8250000000000002</v>
      </c>
      <c r="V909" t="s">
        <v>3093</v>
      </c>
      <c r="W909" t="s">
        <v>3084</v>
      </c>
      <c r="X909" t="s">
        <v>3076</v>
      </c>
      <c r="Y909" t="s">
        <v>2596</v>
      </c>
      <c r="Z909" t="s">
        <v>2952</v>
      </c>
      <c r="AA909">
        <v>826436</v>
      </c>
      <c r="AB909" s="198">
        <v>37047.875</v>
      </c>
      <c r="AC909" s="198">
        <v>37047.875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3000</v>
      </c>
      <c r="G910" s="202">
        <v>1330901</v>
      </c>
      <c r="H910" s="198">
        <v>37046.335844907408</v>
      </c>
      <c r="I910" t="s">
        <v>2269</v>
      </c>
      <c r="M910" t="s">
        <v>3505</v>
      </c>
      <c r="N910" t="s">
        <v>3885</v>
      </c>
      <c r="O910" t="s">
        <v>1724</v>
      </c>
      <c r="Q910" s="199">
        <v>3000</v>
      </c>
      <c r="S910" t="s">
        <v>3506</v>
      </c>
      <c r="T910" t="s">
        <v>3759</v>
      </c>
      <c r="U910" s="201">
        <v>4.165</v>
      </c>
      <c r="V910" t="s">
        <v>2270</v>
      </c>
      <c r="W910" t="s">
        <v>2640</v>
      </c>
      <c r="X910" t="s">
        <v>2641</v>
      </c>
      <c r="Y910" t="s">
        <v>2596</v>
      </c>
      <c r="Z910" t="s">
        <v>2952</v>
      </c>
      <c r="AA910">
        <v>826437</v>
      </c>
      <c r="AB910" s="198">
        <v>37047.875</v>
      </c>
      <c r="AC910" s="198">
        <v>37047.875</v>
      </c>
    </row>
    <row r="911" spans="1:29" x14ac:dyDescent="0.2">
      <c r="A911" s="44" t="str">
        <f t="shared" si="71"/>
        <v>US Natural Gas Financial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Financial</v>
      </c>
      <c r="E911" s="44">
        <f>IF(VLOOKUP(S911,'DD-Lookup'!$J$6:$L$50,3,FALSE)="Monthly",(YEAR(AC911)-YEAR(AB911))*12+MONTH(AC911)-MONTH(AB911)+1,(AC911-AB911+1))</f>
        <v>26</v>
      </c>
      <c r="F911" s="213">
        <f t="shared" si="75"/>
        <v>130000</v>
      </c>
      <c r="G911" s="202">
        <v>1330902</v>
      </c>
      <c r="H911" s="198">
        <v>37046.335902777777</v>
      </c>
      <c r="I911" t="s">
        <v>2358</v>
      </c>
      <c r="M911" t="s">
        <v>3505</v>
      </c>
      <c r="N911" t="s">
        <v>2383</v>
      </c>
      <c r="O911" t="s">
        <v>1785</v>
      </c>
      <c r="P911" s="199">
        <v>5000</v>
      </c>
      <c r="S911" t="s">
        <v>3506</v>
      </c>
      <c r="T911" t="s">
        <v>3759</v>
      </c>
      <c r="U911" s="201">
        <v>3.9</v>
      </c>
      <c r="V911" t="s">
        <v>3032</v>
      </c>
      <c r="W911" t="s">
        <v>2515</v>
      </c>
      <c r="X911" t="s">
        <v>2516</v>
      </c>
      <c r="Y911" t="s">
        <v>3777</v>
      </c>
      <c r="Z911" t="s">
        <v>2952</v>
      </c>
      <c r="AA911" t="s">
        <v>1786</v>
      </c>
      <c r="AB911" s="198">
        <v>37047.875</v>
      </c>
      <c r="AC911" s="198">
        <v>37072.875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5000</v>
      </c>
      <c r="G912" s="202">
        <v>1330903</v>
      </c>
      <c r="H912" s="198">
        <v>37046.335914351854</v>
      </c>
      <c r="I912" t="s">
        <v>2633</v>
      </c>
      <c r="M912" t="s">
        <v>3505</v>
      </c>
      <c r="N912" t="s">
        <v>3885</v>
      </c>
      <c r="O912" t="s">
        <v>1725</v>
      </c>
      <c r="P912" s="199">
        <v>5000</v>
      </c>
      <c r="S912" t="s">
        <v>3506</v>
      </c>
      <c r="T912" t="s">
        <v>3759</v>
      </c>
      <c r="U912" s="201">
        <v>4.1550000000000002</v>
      </c>
      <c r="V912" t="s">
        <v>3219</v>
      </c>
      <c r="W912" t="s">
        <v>3060</v>
      </c>
      <c r="X912" t="s">
        <v>3061</v>
      </c>
      <c r="Y912" t="s">
        <v>2596</v>
      </c>
      <c r="Z912" t="s">
        <v>2952</v>
      </c>
      <c r="AA912">
        <v>826438</v>
      </c>
      <c r="AB912" s="198">
        <v>37047.875</v>
      </c>
      <c r="AC912" s="198">
        <v>37047.875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5000</v>
      </c>
      <c r="G913" s="202">
        <v>1330904</v>
      </c>
      <c r="H913" s="198">
        <v>37046.3359375</v>
      </c>
      <c r="I913" t="s">
        <v>3087</v>
      </c>
      <c r="M913" t="s">
        <v>3505</v>
      </c>
      <c r="N913" t="s">
        <v>3885</v>
      </c>
      <c r="O913" t="s">
        <v>1762</v>
      </c>
      <c r="P913" s="199">
        <v>5000</v>
      </c>
      <c r="S913" t="s">
        <v>3506</v>
      </c>
      <c r="T913" t="s">
        <v>3759</v>
      </c>
      <c r="U913" s="201">
        <v>4.2</v>
      </c>
      <c r="V913" t="s">
        <v>3088</v>
      </c>
      <c r="W913" t="s">
        <v>3075</v>
      </c>
      <c r="X913" t="s">
        <v>3076</v>
      </c>
      <c r="Y913" t="s">
        <v>2596</v>
      </c>
      <c r="Z913" t="s">
        <v>2952</v>
      </c>
      <c r="AA913">
        <v>826439</v>
      </c>
      <c r="AB913" s="198">
        <v>37047.875</v>
      </c>
      <c r="AC913" s="198">
        <v>37047.875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10000</v>
      </c>
      <c r="G914" s="202">
        <v>1330905</v>
      </c>
      <c r="H914" s="198">
        <v>37046.3359837963</v>
      </c>
      <c r="I914" t="s">
        <v>3069</v>
      </c>
      <c r="M914" t="s">
        <v>3505</v>
      </c>
      <c r="N914" t="s">
        <v>3885</v>
      </c>
      <c r="O914" t="s">
        <v>3852</v>
      </c>
      <c r="P914" s="199">
        <v>10000</v>
      </c>
      <c r="S914" t="s">
        <v>3506</v>
      </c>
      <c r="T914" t="s">
        <v>3759</v>
      </c>
      <c r="U914" s="201">
        <v>3.93</v>
      </c>
      <c r="V914" t="s">
        <v>2544</v>
      </c>
      <c r="W914" t="s">
        <v>2265</v>
      </c>
      <c r="X914" t="s">
        <v>2266</v>
      </c>
      <c r="Y914" t="s">
        <v>2596</v>
      </c>
      <c r="Z914" t="s">
        <v>2952</v>
      </c>
      <c r="AA914">
        <v>826440</v>
      </c>
      <c r="AB914" s="198">
        <v>37047.875</v>
      </c>
      <c r="AC914" s="198">
        <v>37047.875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</v>
      </c>
      <c r="G915" s="202">
        <v>1330906</v>
      </c>
      <c r="H915" s="198">
        <v>37046.336018518516</v>
      </c>
      <c r="I915" t="s">
        <v>2392</v>
      </c>
      <c r="M915" t="s">
        <v>3505</v>
      </c>
      <c r="N915" t="s">
        <v>3885</v>
      </c>
      <c r="O915" t="s">
        <v>1682</v>
      </c>
      <c r="P915" s="199">
        <v>5000</v>
      </c>
      <c r="S915" t="s">
        <v>3506</v>
      </c>
      <c r="T915" t="s">
        <v>3759</v>
      </c>
      <c r="U915" s="201">
        <v>3.7725</v>
      </c>
      <c r="V915" t="s">
        <v>3496</v>
      </c>
      <c r="W915" t="s">
        <v>2457</v>
      </c>
      <c r="X915" t="s">
        <v>2615</v>
      </c>
      <c r="Y915" t="s">
        <v>2596</v>
      </c>
      <c r="Z915" t="s">
        <v>2952</v>
      </c>
      <c r="AA915">
        <v>826441</v>
      </c>
      <c r="AB915" s="198">
        <v>37047.875</v>
      </c>
      <c r="AC915" s="198">
        <v>37047.875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5000</v>
      </c>
      <c r="G916" s="202">
        <v>1330907</v>
      </c>
      <c r="H916" s="198">
        <v>37046.336041666669</v>
      </c>
      <c r="I916" t="s">
        <v>2392</v>
      </c>
      <c r="M916" t="s">
        <v>3505</v>
      </c>
      <c r="N916" t="s">
        <v>3885</v>
      </c>
      <c r="O916" t="s">
        <v>1679</v>
      </c>
      <c r="P916" s="199">
        <v>5000</v>
      </c>
      <c r="S916" t="s">
        <v>3506</v>
      </c>
      <c r="T916" t="s">
        <v>3759</v>
      </c>
      <c r="U916" s="201">
        <v>3.7650000000000001</v>
      </c>
      <c r="V916" t="s">
        <v>3679</v>
      </c>
      <c r="W916" t="s">
        <v>2457</v>
      </c>
      <c r="X916" t="s">
        <v>2615</v>
      </c>
      <c r="Y916" t="s">
        <v>2596</v>
      </c>
      <c r="Z916" t="s">
        <v>2952</v>
      </c>
      <c r="AA916">
        <v>826442</v>
      </c>
      <c r="AB916" s="198">
        <v>37047.875</v>
      </c>
      <c r="AC916" s="198">
        <v>37047.875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10000</v>
      </c>
      <c r="G917" s="202">
        <v>1330908</v>
      </c>
      <c r="H917" s="198">
        <v>37046.336053240739</v>
      </c>
      <c r="I917" t="s">
        <v>3069</v>
      </c>
      <c r="M917" t="s">
        <v>3505</v>
      </c>
      <c r="N917" t="s">
        <v>3885</v>
      </c>
      <c r="O917" t="s">
        <v>3852</v>
      </c>
      <c r="P917" s="199">
        <v>10000</v>
      </c>
      <c r="S917" t="s">
        <v>3506</v>
      </c>
      <c r="T917" t="s">
        <v>3759</v>
      </c>
      <c r="U917" s="201">
        <v>3.92</v>
      </c>
      <c r="V917" t="s">
        <v>2544</v>
      </c>
      <c r="W917" t="s">
        <v>2265</v>
      </c>
      <c r="X917" t="s">
        <v>2266</v>
      </c>
      <c r="Y917" t="s">
        <v>2596</v>
      </c>
      <c r="Z917" t="s">
        <v>2952</v>
      </c>
      <c r="AA917">
        <v>826443</v>
      </c>
      <c r="AB917" s="198">
        <v>37047.875</v>
      </c>
      <c r="AC917" s="198">
        <v>37047.875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</v>
      </c>
      <c r="G918" s="202">
        <v>1330909</v>
      </c>
      <c r="H918" s="198">
        <v>37046.336064814815</v>
      </c>
      <c r="I918" t="s">
        <v>2660</v>
      </c>
      <c r="M918" t="s">
        <v>3505</v>
      </c>
      <c r="N918" t="s">
        <v>3885</v>
      </c>
      <c r="O918" t="s">
        <v>1738</v>
      </c>
      <c r="P918" s="199">
        <v>5000</v>
      </c>
      <c r="S918" t="s">
        <v>3506</v>
      </c>
      <c r="T918" t="s">
        <v>3759</v>
      </c>
      <c r="U918" s="201">
        <v>3.8149999999999999</v>
      </c>
      <c r="V918" t="s">
        <v>2459</v>
      </c>
      <c r="W918" t="s">
        <v>2629</v>
      </c>
      <c r="X918" t="s">
        <v>2630</v>
      </c>
      <c r="Y918" t="s">
        <v>2596</v>
      </c>
      <c r="Z918" t="s">
        <v>2952</v>
      </c>
      <c r="AA918">
        <v>826444</v>
      </c>
      <c r="AB918" s="198">
        <v>37047.875</v>
      </c>
      <c r="AC918" s="198">
        <v>37047.875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5000</v>
      </c>
      <c r="G919" s="202">
        <v>1330910</v>
      </c>
      <c r="H919" s="198">
        <v>37046.336099537039</v>
      </c>
      <c r="I919" t="s">
        <v>2597</v>
      </c>
      <c r="M919" t="s">
        <v>3505</v>
      </c>
      <c r="N919" t="s">
        <v>3885</v>
      </c>
      <c r="O919" t="s">
        <v>1680</v>
      </c>
      <c r="P919" s="199">
        <v>5000</v>
      </c>
      <c r="S919" t="s">
        <v>3506</v>
      </c>
      <c r="T919" t="s">
        <v>3759</v>
      </c>
      <c r="U919" s="201">
        <v>3.7725</v>
      </c>
      <c r="V919" t="s">
        <v>2598</v>
      </c>
      <c r="W919" t="s">
        <v>2457</v>
      </c>
      <c r="X919" t="s">
        <v>2615</v>
      </c>
      <c r="Y919" t="s">
        <v>2596</v>
      </c>
      <c r="Z919" t="s">
        <v>2952</v>
      </c>
      <c r="AA919">
        <v>826445</v>
      </c>
      <c r="AB919" s="198">
        <v>37047.875</v>
      </c>
      <c r="AC919" s="198">
        <v>37047.875</v>
      </c>
    </row>
    <row r="920" spans="1:29" x14ac:dyDescent="0.2">
      <c r="A920" s="44" t="str">
        <f t="shared" si="71"/>
        <v>US Natural Gas Financial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123</v>
      </c>
      <c r="F920" s="213">
        <f t="shared" si="75"/>
        <v>1230000</v>
      </c>
      <c r="G920" s="202">
        <v>1330911</v>
      </c>
      <c r="H920" s="198">
        <v>37046.336296296293</v>
      </c>
      <c r="I920" t="s">
        <v>2600</v>
      </c>
      <c r="M920" t="s">
        <v>3505</v>
      </c>
      <c r="N920" t="s">
        <v>2605</v>
      </c>
      <c r="O920" t="s">
        <v>1787</v>
      </c>
      <c r="Q920" s="199">
        <v>10000</v>
      </c>
      <c r="S920" t="s">
        <v>3506</v>
      </c>
      <c r="T920" t="s">
        <v>3759</v>
      </c>
      <c r="U920" s="201">
        <v>-0.12</v>
      </c>
      <c r="V920" t="s">
        <v>3286</v>
      </c>
      <c r="W920" t="s">
        <v>3497</v>
      </c>
      <c r="X920" t="s">
        <v>3498</v>
      </c>
      <c r="Y920" t="s">
        <v>3777</v>
      </c>
      <c r="Z920" t="s">
        <v>2952</v>
      </c>
      <c r="AA920" t="s">
        <v>1788</v>
      </c>
      <c r="AB920" s="198">
        <v>37073</v>
      </c>
      <c r="AC920" s="198">
        <v>37195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1330912</v>
      </c>
      <c r="H921" s="198">
        <v>37046.336400462962</v>
      </c>
      <c r="I921" t="s">
        <v>2619</v>
      </c>
      <c r="M921" t="s">
        <v>3505</v>
      </c>
      <c r="N921" t="s">
        <v>3885</v>
      </c>
      <c r="O921" t="s">
        <v>1682</v>
      </c>
      <c r="P921" s="199">
        <v>5000</v>
      </c>
      <c r="S921" t="s">
        <v>3506</v>
      </c>
      <c r="T921" t="s">
        <v>3759</v>
      </c>
      <c r="U921" s="201">
        <v>3.76</v>
      </c>
      <c r="V921" t="s">
        <v>2252</v>
      </c>
      <c r="W921" t="s">
        <v>2457</v>
      </c>
      <c r="X921" t="s">
        <v>2615</v>
      </c>
      <c r="Y921" t="s">
        <v>2596</v>
      </c>
      <c r="Z921" t="s">
        <v>2952</v>
      </c>
      <c r="AA921">
        <v>826446</v>
      </c>
      <c r="AB921" s="198">
        <v>37047.875</v>
      </c>
      <c r="AC921" s="198">
        <v>37047.875</v>
      </c>
    </row>
    <row r="922" spans="1:29" x14ac:dyDescent="0.2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25</v>
      </c>
      <c r="G922" s="202">
        <v>1330914</v>
      </c>
      <c r="H922" s="198">
        <v>37046.336446759262</v>
      </c>
      <c r="I922" t="s">
        <v>3474</v>
      </c>
      <c r="M922" t="s">
        <v>2717</v>
      </c>
      <c r="N922" t="s">
        <v>3470</v>
      </c>
      <c r="O922" t="s">
        <v>1774</v>
      </c>
      <c r="Q922" s="199">
        <v>25</v>
      </c>
      <c r="S922" t="s">
        <v>3504</v>
      </c>
      <c r="T922" t="s">
        <v>3759</v>
      </c>
      <c r="U922" s="201">
        <v>118</v>
      </c>
      <c r="V922" t="s">
        <v>1779</v>
      </c>
      <c r="W922" t="s">
        <v>3514</v>
      </c>
      <c r="X922" t="s">
        <v>3472</v>
      </c>
      <c r="Y922" t="s">
        <v>1097</v>
      </c>
      <c r="Z922" t="s">
        <v>2947</v>
      </c>
      <c r="AA922">
        <v>630812.1</v>
      </c>
      <c r="AB922" s="198">
        <v>37047.875</v>
      </c>
      <c r="AC922" s="198">
        <v>37047.875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5000</v>
      </c>
      <c r="G923" s="202">
        <v>1330913</v>
      </c>
      <c r="H923" s="198">
        <v>37046.336446759262</v>
      </c>
      <c r="I923" t="s">
        <v>2619</v>
      </c>
      <c r="M923" t="s">
        <v>3505</v>
      </c>
      <c r="N923" t="s">
        <v>3885</v>
      </c>
      <c r="O923" t="s">
        <v>1680</v>
      </c>
      <c r="P923" s="199">
        <v>5000</v>
      </c>
      <c r="S923" t="s">
        <v>3506</v>
      </c>
      <c r="T923" t="s">
        <v>3759</v>
      </c>
      <c r="U923" s="201">
        <v>3.76</v>
      </c>
      <c r="V923" t="s">
        <v>2252</v>
      </c>
      <c r="W923" t="s">
        <v>2457</v>
      </c>
      <c r="X923" t="s">
        <v>2615</v>
      </c>
      <c r="Y923" t="s">
        <v>2596</v>
      </c>
      <c r="Z923" t="s">
        <v>2952</v>
      </c>
      <c r="AA923">
        <v>826447</v>
      </c>
      <c r="AB923" s="198">
        <v>37047.875</v>
      </c>
      <c r="AC923" s="198">
        <v>37047.875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5000</v>
      </c>
      <c r="G924" s="202">
        <v>1330915</v>
      </c>
      <c r="H924" s="198">
        <v>37046.336539351854</v>
      </c>
      <c r="I924" t="s">
        <v>2392</v>
      </c>
      <c r="M924" t="s">
        <v>3505</v>
      </c>
      <c r="N924" t="s">
        <v>3885</v>
      </c>
      <c r="O924" t="s">
        <v>1682</v>
      </c>
      <c r="P924" s="199">
        <v>5000</v>
      </c>
      <c r="S924" t="s">
        <v>3506</v>
      </c>
      <c r="T924" t="s">
        <v>3759</v>
      </c>
      <c r="U924" s="201">
        <v>3.7574999999999998</v>
      </c>
      <c r="V924" t="s">
        <v>3496</v>
      </c>
      <c r="W924" t="s">
        <v>2457</v>
      </c>
      <c r="X924" t="s">
        <v>2615</v>
      </c>
      <c r="Y924" t="s">
        <v>2596</v>
      </c>
      <c r="Z924" t="s">
        <v>2952</v>
      </c>
      <c r="AA924">
        <v>826448</v>
      </c>
      <c r="AB924" s="198">
        <v>37047.875</v>
      </c>
      <c r="AC924" s="198">
        <v>37047.875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1330916</v>
      </c>
      <c r="H925" s="198">
        <v>37046.33662037037</v>
      </c>
      <c r="I925" t="s">
        <v>2660</v>
      </c>
      <c r="M925" t="s">
        <v>3505</v>
      </c>
      <c r="N925" t="s">
        <v>3885</v>
      </c>
      <c r="O925" t="s">
        <v>1727</v>
      </c>
      <c r="Q925" s="199">
        <v>5000</v>
      </c>
      <c r="S925" t="s">
        <v>3506</v>
      </c>
      <c r="T925" t="s">
        <v>3759</v>
      </c>
      <c r="U925" s="201">
        <v>3.895</v>
      </c>
      <c r="V925" t="s">
        <v>2459</v>
      </c>
      <c r="W925" t="s">
        <v>2629</v>
      </c>
      <c r="X925" t="s">
        <v>2630</v>
      </c>
      <c r="Y925" t="s">
        <v>2596</v>
      </c>
      <c r="Z925" t="s">
        <v>2952</v>
      </c>
      <c r="AA925">
        <v>826449</v>
      </c>
      <c r="AB925" s="198">
        <v>37047.875</v>
      </c>
      <c r="AC925" s="198">
        <v>37047.875</v>
      </c>
    </row>
    <row r="926" spans="1:29" x14ac:dyDescent="0.2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25</v>
      </c>
      <c r="G926" s="202">
        <v>1330918</v>
      </c>
      <c r="H926" s="198">
        <v>37046.336655092593</v>
      </c>
      <c r="I926" t="s">
        <v>3547</v>
      </c>
      <c r="M926" t="s">
        <v>2717</v>
      </c>
      <c r="N926" t="s">
        <v>3468</v>
      </c>
      <c r="O926" t="s">
        <v>1771</v>
      </c>
      <c r="Q926" s="199">
        <v>25</v>
      </c>
      <c r="S926" t="s">
        <v>3504</v>
      </c>
      <c r="T926" t="s">
        <v>3759</v>
      </c>
      <c r="U926" s="201">
        <v>110</v>
      </c>
      <c r="V926" t="s">
        <v>2528</v>
      </c>
      <c r="W926" t="s">
        <v>3492</v>
      </c>
      <c r="X926" t="s">
        <v>3038</v>
      </c>
      <c r="Y926" t="s">
        <v>1097</v>
      </c>
      <c r="Z926" t="s">
        <v>2947</v>
      </c>
      <c r="AA926">
        <v>630814.1</v>
      </c>
      <c r="AB926" s="198">
        <v>37047.875</v>
      </c>
      <c r="AC926" s="198">
        <v>37047.875</v>
      </c>
    </row>
    <row r="927" spans="1:29" x14ac:dyDescent="0.2">
      <c r="A927" s="44" t="str">
        <f t="shared" si="71"/>
        <v>US Power Physical</v>
      </c>
      <c r="B927" s="44" t="str">
        <f t="shared" si="72"/>
        <v>US</v>
      </c>
      <c r="C927" s="44" t="str">
        <f t="shared" si="73"/>
        <v>Power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25</v>
      </c>
      <c r="G927" s="202">
        <v>1330917</v>
      </c>
      <c r="H927" s="198">
        <v>37046.336655092593</v>
      </c>
      <c r="I927" t="s">
        <v>3474</v>
      </c>
      <c r="M927" t="s">
        <v>2717</v>
      </c>
      <c r="N927" t="s">
        <v>3468</v>
      </c>
      <c r="O927" t="s">
        <v>1789</v>
      </c>
      <c r="P927" s="199">
        <v>25</v>
      </c>
      <c r="S927" t="s">
        <v>3504</v>
      </c>
      <c r="T927" t="s">
        <v>3759</v>
      </c>
      <c r="U927" s="201">
        <v>35</v>
      </c>
      <c r="V927" t="s">
        <v>1779</v>
      </c>
      <c r="W927" t="s">
        <v>2651</v>
      </c>
      <c r="X927" t="s">
        <v>3469</v>
      </c>
      <c r="Y927" t="s">
        <v>1097</v>
      </c>
      <c r="Z927" t="s">
        <v>2947</v>
      </c>
      <c r="AA927">
        <v>630813.1</v>
      </c>
      <c r="AB927" s="198">
        <v>37047.875</v>
      </c>
      <c r="AC927" s="198">
        <v>37047.875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10000</v>
      </c>
      <c r="G928" s="202">
        <v>1330919</v>
      </c>
      <c r="H928" s="198">
        <v>37046.336701388886</v>
      </c>
      <c r="I928" t="s">
        <v>3627</v>
      </c>
      <c r="M928" t="s">
        <v>3505</v>
      </c>
      <c r="N928" t="s">
        <v>3885</v>
      </c>
      <c r="O928" t="s">
        <v>1724</v>
      </c>
      <c r="P928" s="199">
        <v>10000</v>
      </c>
      <c r="S928" t="s">
        <v>3506</v>
      </c>
      <c r="T928" t="s">
        <v>3759</v>
      </c>
      <c r="U928" s="201">
        <v>4.1550000000000002</v>
      </c>
      <c r="V928" t="s">
        <v>2456</v>
      </c>
      <c r="W928" t="s">
        <v>2640</v>
      </c>
      <c r="X928" t="s">
        <v>2641</v>
      </c>
      <c r="Y928" t="s">
        <v>2596</v>
      </c>
      <c r="Z928" t="s">
        <v>2952</v>
      </c>
      <c r="AA928">
        <v>826450</v>
      </c>
      <c r="AB928" s="198">
        <v>37047.875</v>
      </c>
      <c r="AC928" s="198">
        <v>37047.875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5000</v>
      </c>
      <c r="G929" s="202">
        <v>1330920</v>
      </c>
      <c r="H929" s="198">
        <v>37046.336805555555</v>
      </c>
      <c r="I929" t="s">
        <v>2355</v>
      </c>
      <c r="M929" t="s">
        <v>3505</v>
      </c>
      <c r="N929" t="s">
        <v>3885</v>
      </c>
      <c r="O929" t="s">
        <v>1678</v>
      </c>
      <c r="P929" s="199">
        <v>5000</v>
      </c>
      <c r="S929" t="s">
        <v>3506</v>
      </c>
      <c r="T929" t="s">
        <v>3759</v>
      </c>
      <c r="U929" s="201">
        <v>3.74</v>
      </c>
      <c r="V929" t="s">
        <v>2583</v>
      </c>
      <c r="W929" t="s">
        <v>2457</v>
      </c>
      <c r="X929" t="s">
        <v>2615</v>
      </c>
      <c r="Y929" t="s">
        <v>2596</v>
      </c>
      <c r="Z929" t="s">
        <v>2952</v>
      </c>
      <c r="AA929">
        <v>826451</v>
      </c>
      <c r="AB929" s="198">
        <v>37047.875</v>
      </c>
      <c r="AC929" s="198">
        <v>37047.875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2500</v>
      </c>
      <c r="G930" s="202">
        <v>1330921</v>
      </c>
      <c r="H930" s="198">
        <v>37046.336851851855</v>
      </c>
      <c r="I930" t="s">
        <v>2392</v>
      </c>
      <c r="M930" t="s">
        <v>3505</v>
      </c>
      <c r="N930" t="s">
        <v>3885</v>
      </c>
      <c r="O930" t="s">
        <v>1680</v>
      </c>
      <c r="Q930" s="199">
        <v>2500</v>
      </c>
      <c r="S930" t="s">
        <v>3506</v>
      </c>
      <c r="T930" t="s">
        <v>3759</v>
      </c>
      <c r="U930" s="201">
        <v>3.7574999999999998</v>
      </c>
      <c r="V930" t="s">
        <v>3496</v>
      </c>
      <c r="W930" t="s">
        <v>2457</v>
      </c>
      <c r="X930" t="s">
        <v>2615</v>
      </c>
      <c r="Y930" t="s">
        <v>2596</v>
      </c>
      <c r="Z930" t="s">
        <v>2952</v>
      </c>
      <c r="AA930">
        <v>826452</v>
      </c>
      <c r="AB930" s="198">
        <v>37047.875</v>
      </c>
      <c r="AC930" s="198">
        <v>37047.875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5000</v>
      </c>
      <c r="G931" s="202">
        <v>1330922</v>
      </c>
      <c r="H931" s="198">
        <v>37046.33693287037</v>
      </c>
      <c r="I931" t="s">
        <v>2355</v>
      </c>
      <c r="M931" t="s">
        <v>3505</v>
      </c>
      <c r="N931" t="s">
        <v>3885</v>
      </c>
      <c r="O931" t="s">
        <v>1682</v>
      </c>
      <c r="Q931" s="199">
        <v>5000</v>
      </c>
      <c r="S931" t="s">
        <v>3506</v>
      </c>
      <c r="T931" t="s">
        <v>3759</v>
      </c>
      <c r="U931" s="201">
        <v>3.76</v>
      </c>
      <c r="V931" t="s">
        <v>2593</v>
      </c>
      <c r="W931" t="s">
        <v>2457</v>
      </c>
      <c r="X931" t="s">
        <v>2615</v>
      </c>
      <c r="Y931" t="s">
        <v>2596</v>
      </c>
      <c r="Z931" t="s">
        <v>2952</v>
      </c>
      <c r="AA931">
        <v>826453</v>
      </c>
      <c r="AB931" s="198">
        <v>37047.875</v>
      </c>
      <c r="AC931" s="198">
        <v>37047.875</v>
      </c>
    </row>
    <row r="932" spans="1:29" x14ac:dyDescent="0.2">
      <c r="A932" s="44" t="str">
        <f t="shared" si="71"/>
        <v>US Power Financial</v>
      </c>
      <c r="B932" s="44" t="str">
        <f t="shared" si="72"/>
        <v>US</v>
      </c>
      <c r="C932" s="44" t="str">
        <f t="shared" si="73"/>
        <v>Power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</v>
      </c>
      <c r="G932" s="202">
        <v>1330923</v>
      </c>
      <c r="H932" s="198">
        <v>37046.33697916667</v>
      </c>
      <c r="I932" t="s">
        <v>2363</v>
      </c>
      <c r="M932" t="s">
        <v>2717</v>
      </c>
      <c r="N932" t="s">
        <v>1094</v>
      </c>
      <c r="O932" t="s">
        <v>1595</v>
      </c>
      <c r="Q932" s="199">
        <v>50</v>
      </c>
      <c r="S932" t="s">
        <v>3504</v>
      </c>
      <c r="T932" t="s">
        <v>3759</v>
      </c>
      <c r="U932" s="201">
        <v>41.75</v>
      </c>
      <c r="V932" t="s">
        <v>1596</v>
      </c>
      <c r="W932" t="s">
        <v>2359</v>
      </c>
      <c r="X932" t="s">
        <v>3539</v>
      </c>
      <c r="Y932" t="s">
        <v>1097</v>
      </c>
      <c r="Z932" t="s">
        <v>2952</v>
      </c>
      <c r="AA932">
        <v>630815.1</v>
      </c>
      <c r="AB932" s="198">
        <v>37047.875</v>
      </c>
      <c r="AC932" s="198">
        <v>37047.875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1000</v>
      </c>
      <c r="G933" s="202">
        <v>1330924</v>
      </c>
      <c r="H933" s="198">
        <v>37046.33699074074</v>
      </c>
      <c r="I933" t="s">
        <v>2597</v>
      </c>
      <c r="M933" t="s">
        <v>3505</v>
      </c>
      <c r="N933" t="s">
        <v>3885</v>
      </c>
      <c r="O933" t="s">
        <v>1680</v>
      </c>
      <c r="Q933" s="199">
        <v>1000</v>
      </c>
      <c r="S933" t="s">
        <v>3506</v>
      </c>
      <c r="T933" t="s">
        <v>3759</v>
      </c>
      <c r="U933" s="201">
        <v>3.7574999999999998</v>
      </c>
      <c r="V933" t="s">
        <v>2598</v>
      </c>
      <c r="W933" t="s">
        <v>2457</v>
      </c>
      <c r="X933" t="s">
        <v>2615</v>
      </c>
      <c r="Y933" t="s">
        <v>2596</v>
      </c>
      <c r="Z933" t="s">
        <v>2952</v>
      </c>
      <c r="AA933">
        <v>826454</v>
      </c>
      <c r="AB933" s="198">
        <v>37047.875</v>
      </c>
      <c r="AC933" s="198">
        <v>37047.875</v>
      </c>
    </row>
    <row r="934" spans="1:29" x14ac:dyDescent="0.2">
      <c r="A934" s="44" t="str">
        <f t="shared" si="71"/>
        <v>US Power Physical</v>
      </c>
      <c r="B934" s="44" t="str">
        <f t="shared" si="72"/>
        <v>US</v>
      </c>
      <c r="C934" s="44" t="str">
        <f t="shared" si="73"/>
        <v>Power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3">
        <f t="shared" si="75"/>
        <v>150</v>
      </c>
      <c r="G934" s="202">
        <v>1330925</v>
      </c>
      <c r="H934" s="198">
        <v>37046.337002314816</v>
      </c>
      <c r="I934" t="s">
        <v>3732</v>
      </c>
      <c r="M934" t="s">
        <v>2717</v>
      </c>
      <c r="N934" t="s">
        <v>3532</v>
      </c>
      <c r="O934" t="s">
        <v>1592</v>
      </c>
      <c r="P934" s="199">
        <v>50</v>
      </c>
      <c r="S934" t="s">
        <v>3504</v>
      </c>
      <c r="T934" t="s">
        <v>3759</v>
      </c>
      <c r="U934" s="201">
        <v>27</v>
      </c>
      <c r="V934" t="s">
        <v>2371</v>
      </c>
      <c r="W934" t="s">
        <v>3548</v>
      </c>
      <c r="X934" t="s">
        <v>3549</v>
      </c>
      <c r="Y934" t="s">
        <v>1097</v>
      </c>
      <c r="Z934" t="s">
        <v>2947</v>
      </c>
      <c r="AA934">
        <v>630816.1</v>
      </c>
      <c r="AB934" s="198">
        <v>37048.875</v>
      </c>
      <c r="AC934" s="198">
        <v>37050.875</v>
      </c>
    </row>
    <row r="935" spans="1:29" x14ac:dyDescent="0.2">
      <c r="A935" s="44" t="str">
        <f t="shared" si="71"/>
        <v>US Power Financial</v>
      </c>
      <c r="B935" s="44" t="str">
        <f t="shared" si="72"/>
        <v>US</v>
      </c>
      <c r="C935" s="44" t="str">
        <f t="shared" si="73"/>
        <v>Power</v>
      </c>
      <c r="D935" s="44" t="str">
        <f t="shared" si="74"/>
        <v>Financial</v>
      </c>
      <c r="E935" s="44">
        <f>IF(VLOOKUP(S935,'DD-Lookup'!$J$6:$L$50,3,FALSE)="Monthly",(YEAR(AC935)-YEAR(AB935))*12+MONTH(AC935)-MONTH(AB935)+1,(AC935-AB935+1))</f>
        <v>3</v>
      </c>
      <c r="F935" s="213">
        <f t="shared" si="75"/>
        <v>150</v>
      </c>
      <c r="G935" s="202">
        <v>1330926</v>
      </c>
      <c r="H935" s="198">
        <v>37046.337025462963</v>
      </c>
      <c r="I935" t="s">
        <v>2363</v>
      </c>
      <c r="M935" t="s">
        <v>2717</v>
      </c>
      <c r="N935" t="s">
        <v>1094</v>
      </c>
      <c r="O935" t="s">
        <v>1594</v>
      </c>
      <c r="Q935" s="199">
        <v>50</v>
      </c>
      <c r="S935" t="s">
        <v>3504</v>
      </c>
      <c r="T935" t="s">
        <v>3759</v>
      </c>
      <c r="U935" s="201">
        <v>41.5</v>
      </c>
      <c r="V935" t="s">
        <v>1596</v>
      </c>
      <c r="W935" t="s">
        <v>2359</v>
      </c>
      <c r="X935" t="s">
        <v>3539</v>
      </c>
      <c r="Y935" t="s">
        <v>1097</v>
      </c>
      <c r="Z935" t="s">
        <v>2952</v>
      </c>
      <c r="AA935">
        <v>630817.1</v>
      </c>
      <c r="AB935" s="198">
        <v>37048.875</v>
      </c>
      <c r="AC935" s="198">
        <v>37050.875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4000</v>
      </c>
      <c r="G936" s="202">
        <v>1330927</v>
      </c>
      <c r="H936" s="198">
        <v>37046.337071759262</v>
      </c>
      <c r="I936" t="s">
        <v>2597</v>
      </c>
      <c r="M936" t="s">
        <v>3505</v>
      </c>
      <c r="N936" t="s">
        <v>3885</v>
      </c>
      <c r="O936" t="s">
        <v>1680</v>
      </c>
      <c r="Q936" s="199">
        <v>4000</v>
      </c>
      <c r="S936" t="s">
        <v>3506</v>
      </c>
      <c r="T936" t="s">
        <v>3759</v>
      </c>
      <c r="U936" s="201">
        <v>3.76</v>
      </c>
      <c r="V936" t="s">
        <v>2598</v>
      </c>
      <c r="W936" t="s">
        <v>2457</v>
      </c>
      <c r="X936" t="s">
        <v>2615</v>
      </c>
      <c r="Y936" t="s">
        <v>2596</v>
      </c>
      <c r="Z936" t="s">
        <v>2952</v>
      </c>
      <c r="AA936">
        <v>826455</v>
      </c>
      <c r="AB936" s="198">
        <v>37047.875</v>
      </c>
      <c r="AC936" s="198">
        <v>37047.875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3000</v>
      </c>
      <c r="G937" s="202">
        <v>1330928</v>
      </c>
      <c r="H937" s="198">
        <v>37046.337094907409</v>
      </c>
      <c r="I937" t="s">
        <v>2355</v>
      </c>
      <c r="M937" t="s">
        <v>3505</v>
      </c>
      <c r="N937" t="s">
        <v>3885</v>
      </c>
      <c r="O937" t="s">
        <v>1682</v>
      </c>
      <c r="Q937" s="199">
        <v>3000</v>
      </c>
      <c r="S937" t="s">
        <v>3506</v>
      </c>
      <c r="T937" t="s">
        <v>3759</v>
      </c>
      <c r="U937" s="201">
        <v>3.7625000000000002</v>
      </c>
      <c r="V937" t="s">
        <v>2593</v>
      </c>
      <c r="W937" t="s">
        <v>2457</v>
      </c>
      <c r="X937" t="s">
        <v>2615</v>
      </c>
      <c r="Y937" t="s">
        <v>2596</v>
      </c>
      <c r="Z937" t="s">
        <v>2952</v>
      </c>
      <c r="AA937">
        <v>826456</v>
      </c>
      <c r="AB937" s="198">
        <v>37047.875</v>
      </c>
      <c r="AC937" s="198">
        <v>37047.875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25</v>
      </c>
      <c r="G938" s="202">
        <v>1330929</v>
      </c>
      <c r="H938" s="198">
        <v>37046.337118055555</v>
      </c>
      <c r="I938" t="s">
        <v>3040</v>
      </c>
      <c r="M938" t="s">
        <v>2717</v>
      </c>
      <c r="N938" t="s">
        <v>3468</v>
      </c>
      <c r="O938" t="s">
        <v>1771</v>
      </c>
      <c r="P938" s="199">
        <v>25</v>
      </c>
      <c r="S938" t="s">
        <v>3504</v>
      </c>
      <c r="T938" t="s">
        <v>3759</v>
      </c>
      <c r="U938" s="201">
        <v>100</v>
      </c>
      <c r="V938" t="s">
        <v>3903</v>
      </c>
      <c r="W938" t="s">
        <v>3492</v>
      </c>
      <c r="X938" t="s">
        <v>3038</v>
      </c>
      <c r="Y938" t="s">
        <v>1097</v>
      </c>
      <c r="Z938" t="s">
        <v>2947</v>
      </c>
      <c r="AA938">
        <v>630818.1</v>
      </c>
      <c r="AB938" s="198">
        <v>37047.875</v>
      </c>
      <c r="AC938" s="198">
        <v>37047.875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10000</v>
      </c>
      <c r="G939" s="202">
        <v>1330930</v>
      </c>
      <c r="H939" s="198">
        <v>37046.337129629632</v>
      </c>
      <c r="I939" t="s">
        <v>2260</v>
      </c>
      <c r="M939" t="s">
        <v>3505</v>
      </c>
      <c r="N939" t="s">
        <v>3885</v>
      </c>
      <c r="O939" t="s">
        <v>1724</v>
      </c>
      <c r="P939" s="199">
        <v>10000</v>
      </c>
      <c r="S939" t="s">
        <v>3506</v>
      </c>
      <c r="T939" t="s">
        <v>3759</v>
      </c>
      <c r="U939" s="201">
        <v>4.1500000000000004</v>
      </c>
      <c r="V939" t="s">
        <v>3189</v>
      </c>
      <c r="W939" t="s">
        <v>2640</v>
      </c>
      <c r="X939" t="s">
        <v>2641</v>
      </c>
      <c r="Y939" t="s">
        <v>2596</v>
      </c>
      <c r="Z939" t="s">
        <v>2952</v>
      </c>
      <c r="AA939">
        <v>826457</v>
      </c>
      <c r="AB939" s="198">
        <v>37047.875</v>
      </c>
      <c r="AC939" s="198">
        <v>37047.875</v>
      </c>
    </row>
    <row r="940" spans="1:29" x14ac:dyDescent="0.2">
      <c r="A940" s="44" t="str">
        <f t="shared" si="71"/>
        <v>US Natural Gas Financial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123</v>
      </c>
      <c r="F940" s="213">
        <f t="shared" si="75"/>
        <v>615000</v>
      </c>
      <c r="G940" s="202">
        <v>1330931</v>
      </c>
      <c r="H940" s="198">
        <v>37046.337152777778</v>
      </c>
      <c r="I940" t="s">
        <v>2592</v>
      </c>
      <c r="M940" t="s">
        <v>3505</v>
      </c>
      <c r="N940" t="s">
        <v>2383</v>
      </c>
      <c r="O940" t="s">
        <v>3144</v>
      </c>
      <c r="Q940" s="199">
        <v>5000</v>
      </c>
      <c r="S940" t="s">
        <v>3506</v>
      </c>
      <c r="T940" t="s">
        <v>3759</v>
      </c>
      <c r="U940" s="201">
        <v>4.125</v>
      </c>
      <c r="V940" t="s">
        <v>2279</v>
      </c>
      <c r="W940" t="s">
        <v>2810</v>
      </c>
      <c r="X940" t="s">
        <v>2384</v>
      </c>
      <c r="Y940" t="s">
        <v>3777</v>
      </c>
      <c r="Z940" t="s">
        <v>2952</v>
      </c>
      <c r="AA940" t="s">
        <v>1790</v>
      </c>
      <c r="AB940" s="198">
        <v>37073</v>
      </c>
      <c r="AC940" s="198">
        <v>37195</v>
      </c>
    </row>
    <row r="941" spans="1:29" x14ac:dyDescent="0.2">
      <c r="A941" s="44" t="str">
        <f t="shared" si="71"/>
        <v>US Power Physical</v>
      </c>
      <c r="B941" s="44" t="str">
        <f t="shared" si="72"/>
        <v>US</v>
      </c>
      <c r="C941" s="44" t="str">
        <f t="shared" si="73"/>
        <v>Power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</v>
      </c>
      <c r="G941" s="202">
        <v>1330932</v>
      </c>
      <c r="H941" s="198">
        <v>37046.337175925924</v>
      </c>
      <c r="I941" t="s">
        <v>2378</v>
      </c>
      <c r="M941" t="s">
        <v>2717</v>
      </c>
      <c r="N941" t="s">
        <v>3468</v>
      </c>
      <c r="O941" t="s">
        <v>1789</v>
      </c>
      <c r="P941" s="199">
        <v>25</v>
      </c>
      <c r="S941" t="s">
        <v>3504</v>
      </c>
      <c r="T941" t="s">
        <v>3759</v>
      </c>
      <c r="U941" s="201">
        <v>30</v>
      </c>
      <c r="V941" t="s">
        <v>3916</v>
      </c>
      <c r="W941" t="s">
        <v>2651</v>
      </c>
      <c r="X941" t="s">
        <v>3469</v>
      </c>
      <c r="Y941" t="s">
        <v>1097</v>
      </c>
      <c r="Z941" t="s">
        <v>2947</v>
      </c>
      <c r="AA941">
        <v>630819.1</v>
      </c>
      <c r="AB941" s="198">
        <v>37047.875</v>
      </c>
      <c r="AC941" s="198">
        <v>37047.875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</v>
      </c>
      <c r="G942" s="202">
        <v>1330933</v>
      </c>
      <c r="H942" s="198">
        <v>37046.337233796294</v>
      </c>
      <c r="I942" t="s">
        <v>2619</v>
      </c>
      <c r="M942" t="s">
        <v>3505</v>
      </c>
      <c r="N942" t="s">
        <v>3885</v>
      </c>
      <c r="O942" t="s">
        <v>1678</v>
      </c>
      <c r="Q942" s="199">
        <v>5000</v>
      </c>
      <c r="S942" t="s">
        <v>3506</v>
      </c>
      <c r="T942" t="s">
        <v>3759</v>
      </c>
      <c r="U942" s="201">
        <v>3.7374999999999998</v>
      </c>
      <c r="V942" t="s">
        <v>2284</v>
      </c>
      <c r="W942" t="s">
        <v>2457</v>
      </c>
      <c r="X942" t="s">
        <v>2615</v>
      </c>
      <c r="Y942" t="s">
        <v>2596</v>
      </c>
      <c r="Z942" t="s">
        <v>2952</v>
      </c>
      <c r="AA942">
        <v>826459</v>
      </c>
      <c r="AB942" s="198">
        <v>37047.875</v>
      </c>
      <c r="AC942" s="198">
        <v>37047.875</v>
      </c>
    </row>
    <row r="943" spans="1:29" x14ac:dyDescent="0.2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</v>
      </c>
      <c r="G943" s="202">
        <v>1330934</v>
      </c>
      <c r="H943" s="198">
        <v>37046.337256944447</v>
      </c>
      <c r="I943" t="s">
        <v>2592</v>
      </c>
      <c r="M943" t="s">
        <v>2717</v>
      </c>
      <c r="N943" t="s">
        <v>3470</v>
      </c>
      <c r="O943" t="s">
        <v>1775</v>
      </c>
      <c r="Q943" s="199">
        <v>25</v>
      </c>
      <c r="S943" t="s">
        <v>3504</v>
      </c>
      <c r="T943" t="s">
        <v>3759</v>
      </c>
      <c r="U943" s="201">
        <v>122</v>
      </c>
      <c r="V943" t="s">
        <v>1777</v>
      </c>
      <c r="W943" t="s">
        <v>3514</v>
      </c>
      <c r="X943" t="s">
        <v>3472</v>
      </c>
      <c r="Y943" t="s">
        <v>1097</v>
      </c>
      <c r="Z943" t="s">
        <v>2947</v>
      </c>
      <c r="AA943">
        <v>630820.1</v>
      </c>
      <c r="AB943" s="198">
        <v>37047.875</v>
      </c>
      <c r="AC943" s="198">
        <v>37047.875</v>
      </c>
    </row>
    <row r="944" spans="1:29" x14ac:dyDescent="0.2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25</v>
      </c>
      <c r="G944" s="202">
        <v>1330935</v>
      </c>
      <c r="H944" s="198">
        <v>37046.337291666663</v>
      </c>
      <c r="I944" t="s">
        <v>3907</v>
      </c>
      <c r="M944" t="s">
        <v>2717</v>
      </c>
      <c r="N944" t="s">
        <v>3468</v>
      </c>
      <c r="O944" t="s">
        <v>1771</v>
      </c>
      <c r="P944" s="199">
        <v>25</v>
      </c>
      <c r="S944" t="s">
        <v>3504</v>
      </c>
      <c r="T944" t="s">
        <v>3759</v>
      </c>
      <c r="U944" s="201">
        <v>105</v>
      </c>
      <c r="V944" t="s">
        <v>3908</v>
      </c>
      <c r="W944" t="s">
        <v>3492</v>
      </c>
      <c r="X944" t="s">
        <v>3038</v>
      </c>
      <c r="Y944" t="s">
        <v>1097</v>
      </c>
      <c r="Z944" t="s">
        <v>2947</v>
      </c>
      <c r="AA944">
        <v>630821.1</v>
      </c>
      <c r="AB944" s="198">
        <v>37047.875</v>
      </c>
      <c r="AC944" s="198">
        <v>37047.875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10000</v>
      </c>
      <c r="G945" s="202">
        <v>1330936</v>
      </c>
      <c r="H945" s="198">
        <v>37046.33734953704</v>
      </c>
      <c r="I945" t="s">
        <v>2613</v>
      </c>
      <c r="M945" t="s">
        <v>3505</v>
      </c>
      <c r="N945" t="s">
        <v>3885</v>
      </c>
      <c r="O945" t="s">
        <v>3863</v>
      </c>
      <c r="Q945" s="199">
        <v>10000</v>
      </c>
      <c r="S945" t="s">
        <v>3506</v>
      </c>
      <c r="T945" t="s">
        <v>3759</v>
      </c>
      <c r="U945" s="201">
        <v>3.8849999999999998</v>
      </c>
      <c r="V945" t="s">
        <v>3716</v>
      </c>
      <c r="W945" t="s">
        <v>2271</v>
      </c>
      <c r="X945" t="s">
        <v>2272</v>
      </c>
      <c r="Y945" t="s">
        <v>2596</v>
      </c>
      <c r="Z945" t="s">
        <v>2952</v>
      </c>
      <c r="AA945">
        <v>826460</v>
      </c>
      <c r="AB945" s="198">
        <v>37047.875</v>
      </c>
      <c r="AC945" s="198">
        <v>37047.875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5000</v>
      </c>
      <c r="G946" s="202">
        <v>1330937</v>
      </c>
      <c r="H946" s="198">
        <v>37046.337395833332</v>
      </c>
      <c r="I946" t="s">
        <v>2392</v>
      </c>
      <c r="M946" t="s">
        <v>3505</v>
      </c>
      <c r="N946" t="s">
        <v>3885</v>
      </c>
      <c r="O946" t="s">
        <v>1680</v>
      </c>
      <c r="Q946" s="199">
        <v>5000</v>
      </c>
      <c r="S946" t="s">
        <v>3506</v>
      </c>
      <c r="T946" t="s">
        <v>3759</v>
      </c>
      <c r="U946" s="201">
        <v>3.76</v>
      </c>
      <c r="V946" t="s">
        <v>3496</v>
      </c>
      <c r="W946" t="s">
        <v>2457</v>
      </c>
      <c r="X946" t="s">
        <v>2615</v>
      </c>
      <c r="Y946" t="s">
        <v>2596</v>
      </c>
      <c r="Z946" t="s">
        <v>2952</v>
      </c>
      <c r="AA946">
        <v>826463</v>
      </c>
      <c r="AB946" s="198">
        <v>37047.875</v>
      </c>
      <c r="AC946" s="198">
        <v>37047.875</v>
      </c>
    </row>
    <row r="947" spans="1:29" x14ac:dyDescent="0.2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123</v>
      </c>
      <c r="F947" s="213">
        <f t="shared" si="75"/>
        <v>615000</v>
      </c>
      <c r="G947" s="202">
        <v>1330938</v>
      </c>
      <c r="H947" s="198">
        <v>37046.337430555555</v>
      </c>
      <c r="I947" t="s">
        <v>2592</v>
      </c>
      <c r="M947" t="s">
        <v>3505</v>
      </c>
      <c r="N947" t="s">
        <v>2383</v>
      </c>
      <c r="O947" t="s">
        <v>3144</v>
      </c>
      <c r="Q947" s="199">
        <v>5000</v>
      </c>
      <c r="S947" t="s">
        <v>3506</v>
      </c>
      <c r="T947" t="s">
        <v>3759</v>
      </c>
      <c r="U947" s="201">
        <v>4.13</v>
      </c>
      <c r="V947" t="s">
        <v>2279</v>
      </c>
      <c r="W947" t="s">
        <v>2810</v>
      </c>
      <c r="X947" t="s">
        <v>2384</v>
      </c>
      <c r="Y947" t="s">
        <v>3777</v>
      </c>
      <c r="Z947" t="s">
        <v>2952</v>
      </c>
      <c r="AA947" t="s">
        <v>1791</v>
      </c>
      <c r="AB947" s="198">
        <v>37073</v>
      </c>
      <c r="AC947" s="198">
        <v>37195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25</v>
      </c>
      <c r="G948" s="202">
        <v>1330939</v>
      </c>
      <c r="H948" s="198">
        <v>37046.337442129632</v>
      </c>
      <c r="I948" t="s">
        <v>2355</v>
      </c>
      <c r="M948" t="s">
        <v>2717</v>
      </c>
      <c r="N948" t="s">
        <v>3468</v>
      </c>
      <c r="O948" t="s">
        <v>1772</v>
      </c>
      <c r="P948" s="199">
        <v>25</v>
      </c>
      <c r="S948" t="s">
        <v>3504</v>
      </c>
      <c r="T948" t="s">
        <v>3759</v>
      </c>
      <c r="U948" s="201">
        <v>135</v>
      </c>
      <c r="V948" t="s">
        <v>3471</v>
      </c>
      <c r="W948" t="s">
        <v>3473</v>
      </c>
      <c r="X948" t="s">
        <v>3469</v>
      </c>
      <c r="Y948" t="s">
        <v>1097</v>
      </c>
      <c r="Z948" t="s">
        <v>2947</v>
      </c>
      <c r="AA948">
        <v>630822.1</v>
      </c>
      <c r="AB948" s="198">
        <v>37047.875</v>
      </c>
      <c r="AC948" s="198">
        <v>37047.875</v>
      </c>
    </row>
    <row r="949" spans="1:29" x14ac:dyDescent="0.2">
      <c r="A949" s="44" t="str">
        <f t="shared" si="71"/>
        <v>US Power Physical</v>
      </c>
      <c r="B949" s="44" t="str">
        <f t="shared" si="72"/>
        <v>US</v>
      </c>
      <c r="C949" s="44" t="str">
        <f t="shared" si="73"/>
        <v>Power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</v>
      </c>
      <c r="G949" s="202">
        <v>1330940</v>
      </c>
      <c r="H949" s="198">
        <v>37046.337453703702</v>
      </c>
      <c r="I949" t="s">
        <v>2360</v>
      </c>
      <c r="M949" t="s">
        <v>2717</v>
      </c>
      <c r="N949" t="s">
        <v>3532</v>
      </c>
      <c r="O949" t="s">
        <v>3851</v>
      </c>
      <c r="Q949" s="199">
        <v>50</v>
      </c>
      <c r="S949" t="s">
        <v>3504</v>
      </c>
      <c r="T949" t="s">
        <v>3759</v>
      </c>
      <c r="U949" s="201">
        <v>26.3</v>
      </c>
      <c r="V949" t="s">
        <v>3874</v>
      </c>
      <c r="W949" t="s">
        <v>3548</v>
      </c>
      <c r="X949" t="s">
        <v>3549</v>
      </c>
      <c r="Y949" t="s">
        <v>1097</v>
      </c>
      <c r="Z949" t="s">
        <v>2947</v>
      </c>
      <c r="AA949">
        <v>630823.1</v>
      </c>
      <c r="AB949" s="198">
        <v>37047.875</v>
      </c>
      <c r="AC949" s="198">
        <v>37047.875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5000</v>
      </c>
      <c r="G950" s="202">
        <v>1330941</v>
      </c>
      <c r="H950" s="198">
        <v>37046.337488425925</v>
      </c>
      <c r="I950" t="s">
        <v>2392</v>
      </c>
      <c r="M950" t="s">
        <v>3505</v>
      </c>
      <c r="N950" t="s">
        <v>3885</v>
      </c>
      <c r="O950" t="s">
        <v>1682</v>
      </c>
      <c r="P950" s="199">
        <v>5000</v>
      </c>
      <c r="S950" t="s">
        <v>3506</v>
      </c>
      <c r="T950" t="s">
        <v>3759</v>
      </c>
      <c r="U950" s="201">
        <v>3.7574999999999998</v>
      </c>
      <c r="V950" t="s">
        <v>3496</v>
      </c>
      <c r="W950" t="s">
        <v>2457</v>
      </c>
      <c r="X950" t="s">
        <v>2615</v>
      </c>
      <c r="Y950" t="s">
        <v>2596</v>
      </c>
      <c r="Z950" t="s">
        <v>2952</v>
      </c>
      <c r="AA950">
        <v>826461</v>
      </c>
      <c r="AB950" s="198">
        <v>37047.875</v>
      </c>
      <c r="AC950" s="198">
        <v>37047.875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25</v>
      </c>
      <c r="G951" s="202">
        <v>1330942</v>
      </c>
      <c r="H951" s="198">
        <v>37046.337511574071</v>
      </c>
      <c r="I951" t="s">
        <v>2345</v>
      </c>
      <c r="M951" t="s">
        <v>2717</v>
      </c>
      <c r="N951" t="s">
        <v>3468</v>
      </c>
      <c r="O951" t="s">
        <v>1792</v>
      </c>
      <c r="Q951" s="199">
        <v>25</v>
      </c>
      <c r="S951" t="s">
        <v>3504</v>
      </c>
      <c r="T951" t="s">
        <v>3759</v>
      </c>
      <c r="U951" s="201">
        <v>45</v>
      </c>
      <c r="V951" t="s">
        <v>2531</v>
      </c>
      <c r="W951" t="s">
        <v>3037</v>
      </c>
      <c r="X951" t="s">
        <v>3469</v>
      </c>
      <c r="Y951" t="s">
        <v>1097</v>
      </c>
      <c r="Z951" t="s">
        <v>2947</v>
      </c>
      <c r="AA951">
        <v>630824.1</v>
      </c>
      <c r="AB951" s="198">
        <v>37047.875</v>
      </c>
      <c r="AC951" s="198">
        <v>37047.875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1330943</v>
      </c>
      <c r="H952" s="198">
        <v>37046.337523148148</v>
      </c>
      <c r="I952" t="s">
        <v>2360</v>
      </c>
      <c r="M952" t="s">
        <v>2717</v>
      </c>
      <c r="N952" t="s">
        <v>3470</v>
      </c>
      <c r="O952" t="s">
        <v>1793</v>
      </c>
      <c r="Q952" s="199">
        <v>25</v>
      </c>
      <c r="S952" t="s">
        <v>3504</v>
      </c>
      <c r="T952" t="s">
        <v>3759</v>
      </c>
      <c r="U952" s="201">
        <v>57</v>
      </c>
      <c r="V952" t="s">
        <v>1794</v>
      </c>
      <c r="W952" t="s">
        <v>3475</v>
      </c>
      <c r="X952" t="s">
        <v>3472</v>
      </c>
      <c r="Y952" t="s">
        <v>1097</v>
      </c>
      <c r="Z952" t="s">
        <v>2947</v>
      </c>
      <c r="AA952">
        <v>630825.1</v>
      </c>
      <c r="AB952" s="198">
        <v>37047.875</v>
      </c>
      <c r="AC952" s="198">
        <v>37047.875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5000</v>
      </c>
      <c r="G953" s="202">
        <v>1330944</v>
      </c>
      <c r="H953" s="198">
        <v>37046.337777777779</v>
      </c>
      <c r="I953" t="s">
        <v>2592</v>
      </c>
      <c r="M953" t="s">
        <v>3505</v>
      </c>
      <c r="N953" t="s">
        <v>3885</v>
      </c>
      <c r="O953" t="s">
        <v>1795</v>
      </c>
      <c r="P953" s="199">
        <v>5000</v>
      </c>
      <c r="S953" t="s">
        <v>3506</v>
      </c>
      <c r="T953" t="s">
        <v>3759</v>
      </c>
      <c r="U953" s="201">
        <v>5</v>
      </c>
      <c r="V953" t="s">
        <v>2202</v>
      </c>
      <c r="W953" t="s">
        <v>3075</v>
      </c>
      <c r="X953" t="s">
        <v>3076</v>
      </c>
      <c r="Y953" t="s">
        <v>2596</v>
      </c>
      <c r="Z953" t="s">
        <v>2952</v>
      </c>
      <c r="AA953">
        <v>826464</v>
      </c>
      <c r="AB953" s="198">
        <v>37047.875</v>
      </c>
      <c r="AC953" s="198">
        <v>37047.875</v>
      </c>
    </row>
    <row r="954" spans="1:29" x14ac:dyDescent="0.2">
      <c r="A954" s="44" t="str">
        <f t="shared" si="71"/>
        <v>US Power Physical</v>
      </c>
      <c r="B954" s="44" t="str">
        <f t="shared" si="72"/>
        <v>US</v>
      </c>
      <c r="C954" s="44" t="str">
        <f t="shared" si="73"/>
        <v>Power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25</v>
      </c>
      <c r="G954" s="202">
        <v>1330945</v>
      </c>
      <c r="H954" s="198">
        <v>37046.337812500002</v>
      </c>
      <c r="I954" t="s">
        <v>2345</v>
      </c>
      <c r="M954" t="s">
        <v>2717</v>
      </c>
      <c r="N954" t="s">
        <v>3468</v>
      </c>
      <c r="O954" t="s">
        <v>1772</v>
      </c>
      <c r="P954" s="199">
        <v>25</v>
      </c>
      <c r="S954" t="s">
        <v>3504</v>
      </c>
      <c r="T954" t="s">
        <v>3759</v>
      </c>
      <c r="U954" s="201">
        <v>131</v>
      </c>
      <c r="V954" t="s">
        <v>2463</v>
      </c>
      <c r="W954" t="s">
        <v>3473</v>
      </c>
      <c r="X954" t="s">
        <v>3469</v>
      </c>
      <c r="Y954" t="s">
        <v>1097</v>
      </c>
      <c r="Z954" t="s">
        <v>2947</v>
      </c>
      <c r="AA954">
        <v>630826.1</v>
      </c>
      <c r="AB954" s="198">
        <v>37047.875</v>
      </c>
      <c r="AC954" s="198">
        <v>37047.875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5000</v>
      </c>
      <c r="G955" s="202">
        <v>1330946</v>
      </c>
      <c r="H955" s="198">
        <v>37046.337824074071</v>
      </c>
      <c r="I955" t="s">
        <v>2392</v>
      </c>
      <c r="M955" t="s">
        <v>3505</v>
      </c>
      <c r="N955" t="s">
        <v>3885</v>
      </c>
      <c r="O955" t="s">
        <v>1682</v>
      </c>
      <c r="P955" s="199">
        <v>5000</v>
      </c>
      <c r="S955" t="s">
        <v>3506</v>
      </c>
      <c r="T955" t="s">
        <v>3759</v>
      </c>
      <c r="U955" s="201">
        <v>3.7549999999999999</v>
      </c>
      <c r="V955" t="s">
        <v>3496</v>
      </c>
      <c r="W955" t="s">
        <v>2457</v>
      </c>
      <c r="X955" t="s">
        <v>2615</v>
      </c>
      <c r="Y955" t="s">
        <v>2596</v>
      </c>
      <c r="Z955" t="s">
        <v>2952</v>
      </c>
      <c r="AA955">
        <v>826465</v>
      </c>
      <c r="AB955" s="198">
        <v>37047.875</v>
      </c>
      <c r="AC955" s="198">
        <v>37047.875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1330947</v>
      </c>
      <c r="H956" s="198">
        <v>37046.337870370371</v>
      </c>
      <c r="I956" t="s">
        <v>3627</v>
      </c>
      <c r="M956" t="s">
        <v>3505</v>
      </c>
      <c r="N956" t="s">
        <v>3885</v>
      </c>
      <c r="O956" t="s">
        <v>1728</v>
      </c>
      <c r="P956" s="199">
        <v>10000</v>
      </c>
      <c r="S956" t="s">
        <v>3506</v>
      </c>
      <c r="T956" t="s">
        <v>3759</v>
      </c>
      <c r="U956" s="201">
        <v>4.13</v>
      </c>
      <c r="V956" t="s">
        <v>2456</v>
      </c>
      <c r="W956" t="s">
        <v>2640</v>
      </c>
      <c r="X956" t="s">
        <v>2641</v>
      </c>
      <c r="Y956" t="s">
        <v>2596</v>
      </c>
      <c r="Z956" t="s">
        <v>2952</v>
      </c>
      <c r="AA956">
        <v>826466</v>
      </c>
      <c r="AB956" s="198">
        <v>37047.875</v>
      </c>
      <c r="AC956" s="198">
        <v>37047.875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1330948</v>
      </c>
      <c r="H957" s="198">
        <v>37046.337893518517</v>
      </c>
      <c r="I957" t="s">
        <v>2355</v>
      </c>
      <c r="M957" t="s">
        <v>3505</v>
      </c>
      <c r="N957" t="s">
        <v>3885</v>
      </c>
      <c r="O957" t="s">
        <v>1781</v>
      </c>
      <c r="P957" s="199">
        <v>10000</v>
      </c>
      <c r="S957" t="s">
        <v>3506</v>
      </c>
      <c r="T957" t="s">
        <v>3759</v>
      </c>
      <c r="U957" s="201">
        <v>3.8</v>
      </c>
      <c r="V957" t="s">
        <v>3093</v>
      </c>
      <c r="W957" t="s">
        <v>3084</v>
      </c>
      <c r="X957" t="s">
        <v>3076</v>
      </c>
      <c r="Y957" t="s">
        <v>2596</v>
      </c>
      <c r="Z957" t="s">
        <v>2952</v>
      </c>
      <c r="AA957">
        <v>826467</v>
      </c>
      <c r="AB957" s="198">
        <v>37047.875</v>
      </c>
      <c r="AC957" s="198">
        <v>37047.875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5000</v>
      </c>
      <c r="G958" s="202">
        <v>1330949</v>
      </c>
      <c r="H958" s="198">
        <v>37046.337916666664</v>
      </c>
      <c r="I958" t="s">
        <v>2569</v>
      </c>
      <c r="M958" t="s">
        <v>3505</v>
      </c>
      <c r="N958" t="s">
        <v>3885</v>
      </c>
      <c r="O958" t="s">
        <v>1795</v>
      </c>
      <c r="P958" s="199">
        <v>5000</v>
      </c>
      <c r="S958" t="s">
        <v>3506</v>
      </c>
      <c r="T958" t="s">
        <v>3759</v>
      </c>
      <c r="U958" s="201">
        <v>4.8499999999999996</v>
      </c>
      <c r="V958" t="s">
        <v>2570</v>
      </c>
      <c r="W958" t="s">
        <v>3075</v>
      </c>
      <c r="X958" t="s">
        <v>3076</v>
      </c>
      <c r="Y958" t="s">
        <v>2596</v>
      </c>
      <c r="Z958" t="s">
        <v>2952</v>
      </c>
      <c r="AA958">
        <v>826468</v>
      </c>
      <c r="AB958" s="198">
        <v>37047.875</v>
      </c>
      <c r="AC958" s="198">
        <v>37047.875</v>
      </c>
    </row>
    <row r="959" spans="1:29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31</v>
      </c>
      <c r="F959" s="213">
        <f t="shared" si="75"/>
        <v>775</v>
      </c>
      <c r="G959" s="202">
        <v>1330950</v>
      </c>
      <c r="H959" s="198">
        <v>37046.337939814817</v>
      </c>
      <c r="I959" t="s">
        <v>2355</v>
      </c>
      <c r="M959" t="s">
        <v>2717</v>
      </c>
      <c r="N959" t="s">
        <v>3468</v>
      </c>
      <c r="O959" t="s">
        <v>2469</v>
      </c>
      <c r="P959" s="199">
        <v>25</v>
      </c>
      <c r="S959" t="s">
        <v>3504</v>
      </c>
      <c r="T959" t="s">
        <v>3759</v>
      </c>
      <c r="U959" s="201">
        <v>337</v>
      </c>
      <c r="V959" t="s">
        <v>3471</v>
      </c>
      <c r="W959" t="s">
        <v>2520</v>
      </c>
      <c r="X959" t="s">
        <v>3469</v>
      </c>
      <c r="Y959" t="s">
        <v>1097</v>
      </c>
      <c r="Z959" t="s">
        <v>2947</v>
      </c>
      <c r="AA959">
        <v>630827.1</v>
      </c>
      <c r="AB959" s="198">
        <v>37104.875</v>
      </c>
      <c r="AC959" s="198">
        <v>37134.875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10000</v>
      </c>
      <c r="G960" s="202">
        <v>1330951</v>
      </c>
      <c r="H960" s="198">
        <v>37046.337951388887</v>
      </c>
      <c r="I960" t="s">
        <v>3503</v>
      </c>
      <c r="M960" t="s">
        <v>3505</v>
      </c>
      <c r="N960" t="s">
        <v>3885</v>
      </c>
      <c r="O960" t="s">
        <v>1762</v>
      </c>
      <c r="P960" s="199">
        <v>10000</v>
      </c>
      <c r="S960" t="s">
        <v>3506</v>
      </c>
      <c r="T960" t="s">
        <v>3759</v>
      </c>
      <c r="U960" s="201">
        <v>4.1500000000000004</v>
      </c>
      <c r="V960" t="s">
        <v>1796</v>
      </c>
      <c r="W960" t="s">
        <v>3075</v>
      </c>
      <c r="X960" t="s">
        <v>3076</v>
      </c>
      <c r="Y960" t="s">
        <v>2596</v>
      </c>
      <c r="Z960" t="s">
        <v>2952</v>
      </c>
      <c r="AA960">
        <v>826469</v>
      </c>
      <c r="AB960" s="198">
        <v>37047.875</v>
      </c>
      <c r="AC960" s="198">
        <v>37047.875</v>
      </c>
    </row>
    <row r="961" spans="1:29" x14ac:dyDescent="0.2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25</v>
      </c>
      <c r="G961" s="202">
        <v>1330952</v>
      </c>
      <c r="H961" s="198">
        <v>37046.33798611111</v>
      </c>
      <c r="I961" t="s">
        <v>3474</v>
      </c>
      <c r="M961" t="s">
        <v>2717</v>
      </c>
      <c r="N961" t="s">
        <v>3468</v>
      </c>
      <c r="O961" t="s">
        <v>1789</v>
      </c>
      <c r="P961" s="199">
        <v>25</v>
      </c>
      <c r="S961" t="s">
        <v>3504</v>
      </c>
      <c r="T961" t="s">
        <v>3759</v>
      </c>
      <c r="U961" s="201">
        <v>27</v>
      </c>
      <c r="V961" t="s">
        <v>1779</v>
      </c>
      <c r="W961" t="s">
        <v>2651</v>
      </c>
      <c r="X961" t="s">
        <v>3469</v>
      </c>
      <c r="Y961" t="s">
        <v>1097</v>
      </c>
      <c r="Z961" t="s">
        <v>2947</v>
      </c>
      <c r="AA961">
        <v>630828.1</v>
      </c>
      <c r="AB961" s="198">
        <v>37047.875</v>
      </c>
      <c r="AC961" s="198">
        <v>37047.875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10000</v>
      </c>
      <c r="G962" s="202">
        <v>1330953</v>
      </c>
      <c r="H962" s="198">
        <v>37046.33803240741</v>
      </c>
      <c r="I962" t="s">
        <v>2260</v>
      </c>
      <c r="M962" t="s">
        <v>3505</v>
      </c>
      <c r="N962" t="s">
        <v>3885</v>
      </c>
      <c r="O962" t="s">
        <v>1724</v>
      </c>
      <c r="P962" s="199">
        <v>10000</v>
      </c>
      <c r="S962" t="s">
        <v>3506</v>
      </c>
      <c r="T962" t="s">
        <v>3759</v>
      </c>
      <c r="U962" s="201">
        <v>4.1399999999999997</v>
      </c>
      <c r="V962" t="s">
        <v>3189</v>
      </c>
      <c r="W962" t="s">
        <v>2640</v>
      </c>
      <c r="X962" t="s">
        <v>2641</v>
      </c>
      <c r="Y962" t="s">
        <v>2596</v>
      </c>
      <c r="Z962" t="s">
        <v>2952</v>
      </c>
      <c r="AA962">
        <v>826470</v>
      </c>
      <c r="AB962" s="198">
        <v>37047.875</v>
      </c>
      <c r="AC962" s="198">
        <v>37047.875</v>
      </c>
    </row>
    <row r="963" spans="1:29" x14ac:dyDescent="0.2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775</v>
      </c>
      <c r="G963" s="202">
        <v>1330954</v>
      </c>
      <c r="H963" s="198">
        <v>37046.338113425925</v>
      </c>
      <c r="I963" t="s">
        <v>2360</v>
      </c>
      <c r="M963" t="s">
        <v>2717</v>
      </c>
      <c r="N963" t="s">
        <v>3468</v>
      </c>
      <c r="O963" t="s">
        <v>2469</v>
      </c>
      <c r="P963" s="199">
        <v>25</v>
      </c>
      <c r="S963" t="s">
        <v>3504</v>
      </c>
      <c r="T963" t="s">
        <v>3759</v>
      </c>
      <c r="U963" s="201">
        <v>332</v>
      </c>
      <c r="V963" t="s">
        <v>3906</v>
      </c>
      <c r="W963" t="s">
        <v>2520</v>
      </c>
      <c r="X963" t="s">
        <v>3469</v>
      </c>
      <c r="Y963" t="s">
        <v>1097</v>
      </c>
      <c r="Z963" t="s">
        <v>2947</v>
      </c>
      <c r="AA963">
        <v>630829.1</v>
      </c>
      <c r="AB963" s="198">
        <v>37104.875</v>
      </c>
      <c r="AC963" s="198">
        <v>37134.875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1330955</v>
      </c>
      <c r="H964" s="198">
        <v>37046.338113425925</v>
      </c>
      <c r="I964" t="s">
        <v>2660</v>
      </c>
      <c r="M964" t="s">
        <v>2717</v>
      </c>
      <c r="N964" t="s">
        <v>3468</v>
      </c>
      <c r="O964" t="s">
        <v>1789</v>
      </c>
      <c r="P964" s="199">
        <v>25</v>
      </c>
      <c r="S964" t="s">
        <v>3504</v>
      </c>
      <c r="T964" t="s">
        <v>3759</v>
      </c>
      <c r="U964" s="201">
        <v>25</v>
      </c>
      <c r="V964" t="s">
        <v>3169</v>
      </c>
      <c r="W964" t="s">
        <v>2651</v>
      </c>
      <c r="X964" t="s">
        <v>3469</v>
      </c>
      <c r="Y964" t="s">
        <v>1097</v>
      </c>
      <c r="Z964" t="s">
        <v>2947</v>
      </c>
      <c r="AA964">
        <v>630830.1</v>
      </c>
      <c r="AB964" s="198">
        <v>37047.875</v>
      </c>
      <c r="AC964" s="198">
        <v>37047.875</v>
      </c>
    </row>
    <row r="965" spans="1:29" x14ac:dyDescent="0.2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25</v>
      </c>
      <c r="G965" s="202">
        <v>1330957</v>
      </c>
      <c r="H965" s="198">
        <v>37046.338182870371</v>
      </c>
      <c r="I965" t="s">
        <v>3503</v>
      </c>
      <c r="M965" t="s">
        <v>2717</v>
      </c>
      <c r="N965" t="s">
        <v>3470</v>
      </c>
      <c r="O965" t="s">
        <v>1793</v>
      </c>
      <c r="P965" s="199">
        <v>25</v>
      </c>
      <c r="S965" t="s">
        <v>3504</v>
      </c>
      <c r="T965" t="s">
        <v>3759</v>
      </c>
      <c r="U965" s="201">
        <v>55</v>
      </c>
      <c r="V965" t="s">
        <v>1797</v>
      </c>
      <c r="W965" t="s">
        <v>3475</v>
      </c>
      <c r="X965" t="s">
        <v>3472</v>
      </c>
      <c r="Y965" t="s">
        <v>1097</v>
      </c>
      <c r="Z965" t="s">
        <v>2947</v>
      </c>
      <c r="AA965">
        <v>630832.1</v>
      </c>
      <c r="AB965" s="198">
        <v>37047.875</v>
      </c>
      <c r="AC965" s="198">
        <v>37047.875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5000</v>
      </c>
      <c r="G966" s="202">
        <v>1330958</v>
      </c>
      <c r="H966" s="198">
        <v>37046.338182870371</v>
      </c>
      <c r="I966" t="s">
        <v>3087</v>
      </c>
      <c r="M966" t="s">
        <v>3505</v>
      </c>
      <c r="N966" t="s">
        <v>3885</v>
      </c>
      <c r="O966" t="s">
        <v>1762</v>
      </c>
      <c r="P966" s="199">
        <v>5000</v>
      </c>
      <c r="S966" t="s">
        <v>3506</v>
      </c>
      <c r="T966" t="s">
        <v>3759</v>
      </c>
      <c r="U966" s="201">
        <v>4.05</v>
      </c>
      <c r="V966" t="s">
        <v>3088</v>
      </c>
      <c r="W966" t="s">
        <v>3075</v>
      </c>
      <c r="X966" t="s">
        <v>3076</v>
      </c>
      <c r="Y966" t="s">
        <v>2596</v>
      </c>
      <c r="Z966" t="s">
        <v>2952</v>
      </c>
      <c r="AA966">
        <v>826471</v>
      </c>
      <c r="AB966" s="198">
        <v>37047.875</v>
      </c>
      <c r="AC966" s="198">
        <v>37047.875</v>
      </c>
    </row>
    <row r="967" spans="1:29" x14ac:dyDescent="0.2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</v>
      </c>
      <c r="G967" s="202">
        <v>1330956</v>
      </c>
      <c r="H967" s="198">
        <v>37046.338182870371</v>
      </c>
      <c r="I967" t="s">
        <v>2602</v>
      </c>
      <c r="M967" t="s">
        <v>2717</v>
      </c>
      <c r="N967" t="s">
        <v>3532</v>
      </c>
      <c r="O967" t="s">
        <v>3851</v>
      </c>
      <c r="Q967" s="199">
        <v>50</v>
      </c>
      <c r="S967" t="s">
        <v>3504</v>
      </c>
      <c r="T967" t="s">
        <v>3759</v>
      </c>
      <c r="U967" s="201">
        <v>26.4</v>
      </c>
      <c r="V967" t="s">
        <v>2603</v>
      </c>
      <c r="W967" t="s">
        <v>3548</v>
      </c>
      <c r="X967" t="s">
        <v>3549</v>
      </c>
      <c r="Y967" t="s">
        <v>1097</v>
      </c>
      <c r="Z967" t="s">
        <v>2947</v>
      </c>
      <c r="AA967">
        <v>630831.1</v>
      </c>
      <c r="AB967" s="198">
        <v>37047.875</v>
      </c>
      <c r="AC967" s="198">
        <v>37047.875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5000</v>
      </c>
      <c r="G968" s="202">
        <v>1330959</v>
      </c>
      <c r="H968" s="198">
        <v>37046.338194444441</v>
      </c>
      <c r="I968" t="s">
        <v>3547</v>
      </c>
      <c r="M968" t="s">
        <v>3505</v>
      </c>
      <c r="N968" t="s">
        <v>3885</v>
      </c>
      <c r="O968" t="s">
        <v>1798</v>
      </c>
      <c r="Q968" s="199">
        <v>5000</v>
      </c>
      <c r="S968" t="s">
        <v>3506</v>
      </c>
      <c r="T968" t="s">
        <v>3759</v>
      </c>
      <c r="U968" s="201">
        <v>2.82</v>
      </c>
      <c r="V968" t="s">
        <v>3057</v>
      </c>
      <c r="W968" t="s">
        <v>3681</v>
      </c>
      <c r="X968" t="s">
        <v>3486</v>
      </c>
      <c r="Y968" t="s">
        <v>2596</v>
      </c>
      <c r="Z968" t="s">
        <v>2952</v>
      </c>
      <c r="AA968">
        <v>826472</v>
      </c>
      <c r="AB968" s="198">
        <v>37047.875</v>
      </c>
      <c r="AC968" s="198">
        <v>37047.875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7000</v>
      </c>
      <c r="G969" s="202">
        <v>1330960</v>
      </c>
      <c r="H969" s="198">
        <v>37046.338206018518</v>
      </c>
      <c r="I969" t="s">
        <v>2613</v>
      </c>
      <c r="M969" t="s">
        <v>3505</v>
      </c>
      <c r="N969" t="s">
        <v>3885</v>
      </c>
      <c r="O969" t="s">
        <v>1724</v>
      </c>
      <c r="Q969" s="199">
        <v>7000</v>
      </c>
      <c r="S969" t="s">
        <v>3506</v>
      </c>
      <c r="T969" t="s">
        <v>3759</v>
      </c>
      <c r="U969" s="201">
        <v>4.1399999999999997</v>
      </c>
      <c r="V969" t="s">
        <v>2617</v>
      </c>
      <c r="W969" t="s">
        <v>2640</v>
      </c>
      <c r="X969" t="s">
        <v>2641</v>
      </c>
      <c r="Y969" t="s">
        <v>2596</v>
      </c>
      <c r="Z969" t="s">
        <v>2952</v>
      </c>
      <c r="AA969">
        <v>826473</v>
      </c>
      <c r="AB969" s="198">
        <v>37047.875</v>
      </c>
      <c r="AC969" s="198">
        <v>37047.875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5000</v>
      </c>
      <c r="G970" s="202">
        <v>1330961</v>
      </c>
      <c r="H970" s="198">
        <v>37046.338217592594</v>
      </c>
      <c r="I970" t="s">
        <v>3531</v>
      </c>
      <c r="M970" t="s">
        <v>3505</v>
      </c>
      <c r="N970" t="s">
        <v>3885</v>
      </c>
      <c r="O970" t="s">
        <v>1795</v>
      </c>
      <c r="P970" s="199">
        <v>5000</v>
      </c>
      <c r="S970" t="s">
        <v>3506</v>
      </c>
      <c r="T970" t="s">
        <v>3759</v>
      </c>
      <c r="U970" s="201">
        <v>4.6500000000000004</v>
      </c>
      <c r="V970" t="s">
        <v>2395</v>
      </c>
      <c r="W970" t="s">
        <v>3075</v>
      </c>
      <c r="X970" t="s">
        <v>3076</v>
      </c>
      <c r="Y970" t="s">
        <v>2596</v>
      </c>
      <c r="Z970" t="s">
        <v>2952</v>
      </c>
      <c r="AA970">
        <v>826474</v>
      </c>
      <c r="AB970" s="198">
        <v>37047.875</v>
      </c>
      <c r="AC970" s="198">
        <v>37047.875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1330962</v>
      </c>
      <c r="H971" s="198">
        <v>37046.338217592594</v>
      </c>
      <c r="I971" t="s">
        <v>2660</v>
      </c>
      <c r="M971" t="s">
        <v>3505</v>
      </c>
      <c r="N971" t="s">
        <v>3885</v>
      </c>
      <c r="O971" t="s">
        <v>1727</v>
      </c>
      <c r="P971" s="199">
        <v>10000</v>
      </c>
      <c r="S971" t="s">
        <v>3506</v>
      </c>
      <c r="T971" t="s">
        <v>3759</v>
      </c>
      <c r="U971" s="201">
        <v>3.8925000000000001</v>
      </c>
      <c r="V971" t="s">
        <v>2459</v>
      </c>
      <c r="W971" t="s">
        <v>2629</v>
      </c>
      <c r="X971" t="s">
        <v>2630</v>
      </c>
      <c r="Y971" t="s">
        <v>2596</v>
      </c>
      <c r="Z971" t="s">
        <v>2952</v>
      </c>
      <c r="AA971">
        <v>826475</v>
      </c>
      <c r="AB971" s="198">
        <v>37047.875</v>
      </c>
      <c r="AC971" s="198">
        <v>37047.875</v>
      </c>
    </row>
    <row r="972" spans="1:29" x14ac:dyDescent="0.2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50</v>
      </c>
      <c r="G972" s="202">
        <v>1330965</v>
      </c>
      <c r="H972" s="198">
        <v>37046.338321759256</v>
      </c>
      <c r="I972" t="s">
        <v>3534</v>
      </c>
      <c r="M972" t="s">
        <v>2717</v>
      </c>
      <c r="N972" t="s">
        <v>3532</v>
      </c>
      <c r="O972" t="s">
        <v>3851</v>
      </c>
      <c r="P972" s="199">
        <v>50</v>
      </c>
      <c r="S972" t="s">
        <v>3504</v>
      </c>
      <c r="T972" t="s">
        <v>3759</v>
      </c>
      <c r="U972" s="201">
        <v>26.3</v>
      </c>
      <c r="V972" t="s">
        <v>1587</v>
      </c>
      <c r="W972" t="s">
        <v>3548</v>
      </c>
      <c r="X972" t="s">
        <v>3549</v>
      </c>
      <c r="Y972" t="s">
        <v>1097</v>
      </c>
      <c r="Z972" t="s">
        <v>2947</v>
      </c>
      <c r="AA972">
        <v>630833.1</v>
      </c>
      <c r="AB972" s="198">
        <v>37047.875</v>
      </c>
      <c r="AC972" s="198">
        <v>37047.875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5000</v>
      </c>
      <c r="G973" s="202">
        <v>1330964</v>
      </c>
      <c r="H973" s="198">
        <v>37046.338321759256</v>
      </c>
      <c r="I973" t="s">
        <v>2275</v>
      </c>
      <c r="M973" t="s">
        <v>3505</v>
      </c>
      <c r="N973" t="s">
        <v>3885</v>
      </c>
      <c r="O973" t="s">
        <v>1762</v>
      </c>
      <c r="P973" s="199">
        <v>5000</v>
      </c>
      <c r="S973" t="s">
        <v>3506</v>
      </c>
      <c r="T973" t="s">
        <v>3759</v>
      </c>
      <c r="U973" s="201">
        <v>3.95</v>
      </c>
      <c r="V973" t="s">
        <v>3700</v>
      </c>
      <c r="W973" t="s">
        <v>3075</v>
      </c>
      <c r="X973" t="s">
        <v>3076</v>
      </c>
      <c r="Y973" t="s">
        <v>2596</v>
      </c>
      <c r="Z973" t="s">
        <v>2952</v>
      </c>
      <c r="AA973">
        <v>826476</v>
      </c>
      <c r="AB973" s="198">
        <v>37047.875</v>
      </c>
      <c r="AC973" s="198">
        <v>37047.875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5000</v>
      </c>
      <c r="G974" s="202">
        <v>1330963</v>
      </c>
      <c r="H974" s="198">
        <v>37046.338321759256</v>
      </c>
      <c r="I974" t="s">
        <v>3627</v>
      </c>
      <c r="M974" t="s">
        <v>3505</v>
      </c>
      <c r="N974" t="s">
        <v>3885</v>
      </c>
      <c r="O974" t="s">
        <v>1799</v>
      </c>
      <c r="P974" s="199">
        <v>5000</v>
      </c>
      <c r="S974" t="s">
        <v>3506</v>
      </c>
      <c r="T974" t="s">
        <v>3759</v>
      </c>
      <c r="U974" s="201">
        <v>2.85</v>
      </c>
      <c r="V974" t="s">
        <v>2492</v>
      </c>
      <c r="W974" t="s">
        <v>3084</v>
      </c>
      <c r="X974" t="s">
        <v>3076</v>
      </c>
      <c r="Y974" t="s">
        <v>2596</v>
      </c>
      <c r="Z974" t="s">
        <v>2952</v>
      </c>
      <c r="AA974">
        <v>826477</v>
      </c>
      <c r="AB974" s="198">
        <v>37047.875</v>
      </c>
      <c r="AC974" s="198">
        <v>37047.875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25</v>
      </c>
      <c r="G975" s="202">
        <v>1330966</v>
      </c>
      <c r="H975" s="198">
        <v>37046.338333333333</v>
      </c>
      <c r="I975" t="s">
        <v>2391</v>
      </c>
      <c r="M975" t="s">
        <v>2717</v>
      </c>
      <c r="N975" t="s">
        <v>3470</v>
      </c>
      <c r="O975" t="s">
        <v>1774</v>
      </c>
      <c r="P975" s="199">
        <v>25</v>
      </c>
      <c r="S975" t="s">
        <v>3504</v>
      </c>
      <c r="T975" t="s">
        <v>3759</v>
      </c>
      <c r="U975" s="201">
        <v>110</v>
      </c>
      <c r="V975" t="s">
        <v>3042</v>
      </c>
      <c r="W975" t="s">
        <v>3514</v>
      </c>
      <c r="X975" t="s">
        <v>3472</v>
      </c>
      <c r="Y975" t="s">
        <v>1097</v>
      </c>
      <c r="Z975" t="s">
        <v>2947</v>
      </c>
      <c r="AA975">
        <v>630834.1</v>
      </c>
      <c r="AB975" s="198">
        <v>37047.875</v>
      </c>
      <c r="AC975" s="198">
        <v>37047.875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10000</v>
      </c>
      <c r="G976" s="202">
        <v>1330967</v>
      </c>
      <c r="H976" s="198">
        <v>37046.338333333333</v>
      </c>
      <c r="I976" t="s">
        <v>2613</v>
      </c>
      <c r="M976" t="s">
        <v>3505</v>
      </c>
      <c r="N976" t="s">
        <v>3885</v>
      </c>
      <c r="O976" t="s">
        <v>1800</v>
      </c>
      <c r="Q976" s="199">
        <v>10000</v>
      </c>
      <c r="S976" t="s">
        <v>3506</v>
      </c>
      <c r="T976" t="s">
        <v>3759</v>
      </c>
      <c r="U976" s="201">
        <v>3.78</v>
      </c>
      <c r="V976" t="s">
        <v>3913</v>
      </c>
      <c r="W976" t="s">
        <v>2429</v>
      </c>
      <c r="X976" t="s">
        <v>2296</v>
      </c>
      <c r="Y976" t="s">
        <v>2596</v>
      </c>
      <c r="Z976" t="s">
        <v>2952</v>
      </c>
      <c r="AA976">
        <v>826478</v>
      </c>
      <c r="AB976" s="198">
        <v>37047.875</v>
      </c>
      <c r="AC976" s="198">
        <v>37047.875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5000</v>
      </c>
      <c r="G977" s="202">
        <v>1330968</v>
      </c>
      <c r="H977" s="198">
        <v>37046.33834490741</v>
      </c>
      <c r="I977" t="s">
        <v>3531</v>
      </c>
      <c r="M977" t="s">
        <v>3505</v>
      </c>
      <c r="N977" t="s">
        <v>3885</v>
      </c>
      <c r="O977" t="s">
        <v>1795</v>
      </c>
      <c r="P977" s="199">
        <v>5000</v>
      </c>
      <c r="S977" t="s">
        <v>3506</v>
      </c>
      <c r="T977" t="s">
        <v>3759</v>
      </c>
      <c r="U977" s="201">
        <v>4.55</v>
      </c>
      <c r="V977" t="s">
        <v>2395</v>
      </c>
      <c r="W977" t="s">
        <v>3075</v>
      </c>
      <c r="X977" t="s">
        <v>3076</v>
      </c>
      <c r="Y977" t="s">
        <v>2596</v>
      </c>
      <c r="Z977" t="s">
        <v>2952</v>
      </c>
      <c r="AA977">
        <v>826479</v>
      </c>
      <c r="AB977" s="198">
        <v>37047.875</v>
      </c>
      <c r="AC977" s="198">
        <v>37047.875</v>
      </c>
    </row>
    <row r="978" spans="1:29" x14ac:dyDescent="0.2">
      <c r="A978" s="44" t="str">
        <f t="shared" si="76"/>
        <v>US Power Physical</v>
      </c>
      <c r="B978" s="44" t="str">
        <f t="shared" si="77"/>
        <v>US</v>
      </c>
      <c r="C978" s="44" t="str">
        <f t="shared" si="78"/>
        <v>Power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25</v>
      </c>
      <c r="G978" s="202">
        <v>1330969</v>
      </c>
      <c r="H978" s="198">
        <v>37046.338379629633</v>
      </c>
      <c r="I978" t="s">
        <v>3732</v>
      </c>
      <c r="M978" t="s">
        <v>2717</v>
      </c>
      <c r="N978" t="s">
        <v>3470</v>
      </c>
      <c r="O978" t="s">
        <v>1801</v>
      </c>
      <c r="P978" s="199">
        <v>25</v>
      </c>
      <c r="S978" t="s">
        <v>3504</v>
      </c>
      <c r="T978" t="s">
        <v>3759</v>
      </c>
      <c r="U978" s="201">
        <v>32</v>
      </c>
      <c r="V978" t="s">
        <v>1086</v>
      </c>
      <c r="W978" t="s">
        <v>3475</v>
      </c>
      <c r="X978" t="s">
        <v>3472</v>
      </c>
      <c r="Y978" t="s">
        <v>1097</v>
      </c>
      <c r="Z978" t="s">
        <v>2947</v>
      </c>
      <c r="AA978">
        <v>630835.1</v>
      </c>
      <c r="AB978" s="198">
        <v>37047.875</v>
      </c>
      <c r="AC978" s="198">
        <v>37047.875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1330970</v>
      </c>
      <c r="H979" s="198">
        <v>37046.338425925926</v>
      </c>
      <c r="I979" t="s">
        <v>3531</v>
      </c>
      <c r="M979" t="s">
        <v>3505</v>
      </c>
      <c r="N979" t="s">
        <v>3885</v>
      </c>
      <c r="O979" t="s">
        <v>1795</v>
      </c>
      <c r="P979" s="199">
        <v>5000</v>
      </c>
      <c r="S979" t="s">
        <v>3506</v>
      </c>
      <c r="T979" t="s">
        <v>3759</v>
      </c>
      <c r="U979" s="201">
        <v>4.45</v>
      </c>
      <c r="V979" t="s">
        <v>2395</v>
      </c>
      <c r="W979" t="s">
        <v>3075</v>
      </c>
      <c r="X979" t="s">
        <v>3076</v>
      </c>
      <c r="Y979" t="s">
        <v>2596</v>
      </c>
      <c r="Z979" t="s">
        <v>2952</v>
      </c>
      <c r="AA979">
        <v>826480</v>
      </c>
      <c r="AB979" s="198">
        <v>37047.875</v>
      </c>
      <c r="AC979" s="198">
        <v>37047.875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50000</v>
      </c>
      <c r="G980" s="202">
        <v>1330971</v>
      </c>
      <c r="H980" s="198">
        <v>37046.338472222225</v>
      </c>
      <c r="I980" t="s">
        <v>2618</v>
      </c>
      <c r="M980" t="s">
        <v>3505</v>
      </c>
      <c r="N980" t="s">
        <v>3885</v>
      </c>
      <c r="O980" t="s">
        <v>1674</v>
      </c>
      <c r="P980" s="199">
        <v>50000</v>
      </c>
      <c r="S980" t="s">
        <v>3506</v>
      </c>
      <c r="T980" t="s">
        <v>3759</v>
      </c>
      <c r="U980" s="201">
        <v>3.9813000000000001</v>
      </c>
      <c r="V980" t="s">
        <v>2458</v>
      </c>
      <c r="W980" t="s">
        <v>2594</v>
      </c>
      <c r="X980" t="s">
        <v>2595</v>
      </c>
      <c r="Y980" t="s">
        <v>2596</v>
      </c>
      <c r="Z980" t="s">
        <v>2952</v>
      </c>
      <c r="AA980">
        <v>826481</v>
      </c>
      <c r="AB980" s="198">
        <v>37047.875</v>
      </c>
      <c r="AC980" s="198">
        <v>37047.875</v>
      </c>
    </row>
    <row r="981" spans="1:29" x14ac:dyDescent="0.2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25</v>
      </c>
      <c r="G981" s="202">
        <v>1330972</v>
      </c>
      <c r="H981" s="198">
        <v>37046.338541666664</v>
      </c>
      <c r="I981" t="s">
        <v>3039</v>
      </c>
      <c r="M981" t="s">
        <v>2717</v>
      </c>
      <c r="N981" t="s">
        <v>3470</v>
      </c>
      <c r="O981" t="s">
        <v>1775</v>
      </c>
      <c r="P981" s="199">
        <v>25</v>
      </c>
      <c r="S981" t="s">
        <v>3504</v>
      </c>
      <c r="T981" t="s">
        <v>3759</v>
      </c>
      <c r="U981" s="201">
        <v>115</v>
      </c>
      <c r="V981" t="s">
        <v>1802</v>
      </c>
      <c r="W981" t="s">
        <v>3514</v>
      </c>
      <c r="X981" t="s">
        <v>3472</v>
      </c>
      <c r="Y981" t="s">
        <v>1097</v>
      </c>
      <c r="Z981" t="s">
        <v>2947</v>
      </c>
      <c r="AA981">
        <v>630836.1</v>
      </c>
      <c r="AB981" s="198">
        <v>37047.875</v>
      </c>
      <c r="AC981" s="198">
        <v>37047.875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10000</v>
      </c>
      <c r="G982" s="202">
        <v>1330973</v>
      </c>
      <c r="H982" s="198">
        <v>37046.338587962964</v>
      </c>
      <c r="I982" t="s">
        <v>3627</v>
      </c>
      <c r="M982" t="s">
        <v>3505</v>
      </c>
      <c r="N982" t="s">
        <v>3885</v>
      </c>
      <c r="O982" t="s">
        <v>1727</v>
      </c>
      <c r="P982" s="199">
        <v>10000</v>
      </c>
      <c r="S982" t="s">
        <v>3506</v>
      </c>
      <c r="T982" t="s">
        <v>3759</v>
      </c>
      <c r="U982" s="201">
        <v>3.8875000000000002</v>
      </c>
      <c r="V982" t="s">
        <v>3493</v>
      </c>
      <c r="W982" t="s">
        <v>2629</v>
      </c>
      <c r="X982" t="s">
        <v>2630</v>
      </c>
      <c r="Y982" t="s">
        <v>2596</v>
      </c>
      <c r="Z982" t="s">
        <v>2952</v>
      </c>
      <c r="AA982">
        <v>826482</v>
      </c>
      <c r="AB982" s="198">
        <v>37047.875</v>
      </c>
      <c r="AC982" s="198">
        <v>37047.875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1330974</v>
      </c>
      <c r="H983" s="198">
        <v>37046.338645833333</v>
      </c>
      <c r="I983" t="s">
        <v>3627</v>
      </c>
      <c r="M983" t="s">
        <v>3505</v>
      </c>
      <c r="N983" t="s">
        <v>3885</v>
      </c>
      <c r="O983" t="s">
        <v>1727</v>
      </c>
      <c r="P983" s="199">
        <v>10000</v>
      </c>
      <c r="S983" t="s">
        <v>3506</v>
      </c>
      <c r="T983" t="s">
        <v>3759</v>
      </c>
      <c r="U983" s="201">
        <v>3.8849999999999998</v>
      </c>
      <c r="V983" t="s">
        <v>3493</v>
      </c>
      <c r="W983" t="s">
        <v>2629</v>
      </c>
      <c r="X983" t="s">
        <v>2630</v>
      </c>
      <c r="Y983" t="s">
        <v>2596</v>
      </c>
      <c r="Z983" t="s">
        <v>2952</v>
      </c>
      <c r="AA983">
        <v>826484</v>
      </c>
      <c r="AB983" s="198">
        <v>37047.875</v>
      </c>
      <c r="AC983" s="198">
        <v>37047.875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5000</v>
      </c>
      <c r="G984" s="202">
        <v>1330975</v>
      </c>
      <c r="H984" s="198">
        <v>37046.33866898148</v>
      </c>
      <c r="I984" t="s">
        <v>2355</v>
      </c>
      <c r="M984" t="s">
        <v>3505</v>
      </c>
      <c r="N984" t="s">
        <v>3885</v>
      </c>
      <c r="O984" t="s">
        <v>1681</v>
      </c>
      <c r="P984" s="199">
        <v>5000</v>
      </c>
      <c r="S984" t="s">
        <v>3506</v>
      </c>
      <c r="T984" t="s">
        <v>3759</v>
      </c>
      <c r="U984" s="201">
        <v>3.7225000000000001</v>
      </c>
      <c r="V984" t="s">
        <v>2583</v>
      </c>
      <c r="W984" t="s">
        <v>2457</v>
      </c>
      <c r="X984" t="s">
        <v>2615</v>
      </c>
      <c r="Y984" t="s">
        <v>2596</v>
      </c>
      <c r="Z984" t="s">
        <v>2952</v>
      </c>
      <c r="AA984">
        <v>826485</v>
      </c>
      <c r="AB984" s="198">
        <v>37047.875</v>
      </c>
      <c r="AC984" s="198">
        <v>37047.875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5000</v>
      </c>
      <c r="G985" s="202">
        <v>1330976</v>
      </c>
      <c r="H985" s="198">
        <v>37046.338750000003</v>
      </c>
      <c r="I985" t="s">
        <v>2275</v>
      </c>
      <c r="M985" t="s">
        <v>3505</v>
      </c>
      <c r="N985" t="s">
        <v>3885</v>
      </c>
      <c r="O985" t="s">
        <v>1803</v>
      </c>
      <c r="P985" s="199">
        <v>5000</v>
      </c>
      <c r="S985" t="s">
        <v>3506</v>
      </c>
      <c r="T985" t="s">
        <v>3759</v>
      </c>
      <c r="U985" s="201">
        <v>2.76</v>
      </c>
      <c r="V985" t="s">
        <v>2276</v>
      </c>
      <c r="W985" t="s">
        <v>3681</v>
      </c>
      <c r="X985" t="s">
        <v>3486</v>
      </c>
      <c r="Y985" t="s">
        <v>2596</v>
      </c>
      <c r="Z985" t="s">
        <v>2952</v>
      </c>
      <c r="AA985">
        <v>826486</v>
      </c>
      <c r="AB985" s="198">
        <v>37047.875</v>
      </c>
      <c r="AC985" s="198">
        <v>37047.875</v>
      </c>
    </row>
    <row r="986" spans="1:29" x14ac:dyDescent="0.2">
      <c r="A986" s="44" t="str">
        <f t="shared" si="76"/>
        <v xml:space="preserve"> Power Physical</v>
      </c>
      <c r="B986" s="44" t="str">
        <f t="shared" si="77"/>
        <v/>
      </c>
      <c r="C986" s="44" t="str">
        <f t="shared" si="78"/>
        <v>Power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182</v>
      </c>
      <c r="F986" s="213">
        <f t="shared" si="80"/>
        <v>3640</v>
      </c>
      <c r="G986" s="202">
        <v>1330977</v>
      </c>
      <c r="H986" s="198">
        <v>37046.338819444441</v>
      </c>
      <c r="I986" t="s">
        <v>2443</v>
      </c>
      <c r="M986" t="s">
        <v>2717</v>
      </c>
      <c r="N986" t="s">
        <v>3823</v>
      </c>
      <c r="O986" t="s">
        <v>3126</v>
      </c>
      <c r="Q986" s="199">
        <v>20</v>
      </c>
      <c r="S986" t="s">
        <v>3504</v>
      </c>
      <c r="T986" t="s">
        <v>3793</v>
      </c>
      <c r="U986" s="201">
        <v>21.59</v>
      </c>
      <c r="V986" t="s">
        <v>3160</v>
      </c>
      <c r="W986" t="s">
        <v>3824</v>
      </c>
      <c r="X986" t="s">
        <v>2210</v>
      </c>
      <c r="Y986" t="s">
        <v>2211</v>
      </c>
      <c r="Z986" t="s">
        <v>2212</v>
      </c>
      <c r="AA986">
        <v>110072.1</v>
      </c>
      <c r="AB986" s="198">
        <v>37165</v>
      </c>
      <c r="AC986" s="198">
        <v>37346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10000</v>
      </c>
      <c r="G987" s="202">
        <v>1330978</v>
      </c>
      <c r="H987" s="198">
        <v>37046.338819444441</v>
      </c>
      <c r="I987" t="s">
        <v>3627</v>
      </c>
      <c r="M987" t="s">
        <v>3505</v>
      </c>
      <c r="N987" t="s">
        <v>3885</v>
      </c>
      <c r="O987" t="s">
        <v>1727</v>
      </c>
      <c r="P987" s="199">
        <v>10000</v>
      </c>
      <c r="S987" t="s">
        <v>3506</v>
      </c>
      <c r="T987" t="s">
        <v>3759</v>
      </c>
      <c r="U987" s="201">
        <v>3.88</v>
      </c>
      <c r="V987" t="s">
        <v>3493</v>
      </c>
      <c r="W987" t="s">
        <v>2629</v>
      </c>
      <c r="X987" t="s">
        <v>2630</v>
      </c>
      <c r="Y987" t="s">
        <v>2596</v>
      </c>
      <c r="Z987" t="s">
        <v>2952</v>
      </c>
      <c r="AA987">
        <v>826487</v>
      </c>
      <c r="AB987" s="198">
        <v>37047.875</v>
      </c>
      <c r="AC987" s="198">
        <v>37047.875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5000</v>
      </c>
      <c r="G988" s="202">
        <v>1330979</v>
      </c>
      <c r="H988" s="198">
        <v>37046.338877314818</v>
      </c>
      <c r="I988" t="s">
        <v>2638</v>
      </c>
      <c r="M988" t="s">
        <v>3505</v>
      </c>
      <c r="N988" t="s">
        <v>3885</v>
      </c>
      <c r="O988" t="s">
        <v>1728</v>
      </c>
      <c r="P988" s="199">
        <v>5000</v>
      </c>
      <c r="S988" t="s">
        <v>3506</v>
      </c>
      <c r="T988" t="s">
        <v>3759</v>
      </c>
      <c r="U988" s="201">
        <v>4.12</v>
      </c>
      <c r="V988" t="s">
        <v>2478</v>
      </c>
      <c r="W988" t="s">
        <v>2640</v>
      </c>
      <c r="X988" t="s">
        <v>2641</v>
      </c>
      <c r="Y988" t="s">
        <v>2596</v>
      </c>
      <c r="Z988" t="s">
        <v>2952</v>
      </c>
      <c r="AA988">
        <v>826488</v>
      </c>
      <c r="AB988" s="198">
        <v>37047.875</v>
      </c>
      <c r="AC988" s="198">
        <v>37047.875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26</v>
      </c>
      <c r="F989" s="213">
        <f t="shared" si="80"/>
        <v>260000</v>
      </c>
      <c r="G989" s="202">
        <v>1330980</v>
      </c>
      <c r="H989" s="198">
        <v>37046.338900462964</v>
      </c>
      <c r="I989" t="s">
        <v>1804</v>
      </c>
      <c r="M989" t="s">
        <v>3505</v>
      </c>
      <c r="N989" t="s">
        <v>3885</v>
      </c>
      <c r="O989" t="s">
        <v>3862</v>
      </c>
      <c r="P989" s="199">
        <v>10000</v>
      </c>
      <c r="S989" t="s">
        <v>3506</v>
      </c>
      <c r="T989" t="s">
        <v>3759</v>
      </c>
      <c r="U989" s="201">
        <v>3.88</v>
      </c>
      <c r="V989" t="s">
        <v>1805</v>
      </c>
      <c r="W989" t="s">
        <v>2271</v>
      </c>
      <c r="X989" t="s">
        <v>2272</v>
      </c>
      <c r="Y989" t="s">
        <v>2596</v>
      </c>
      <c r="Z989" t="s">
        <v>2952</v>
      </c>
      <c r="AA989">
        <v>826490</v>
      </c>
      <c r="AB989" s="198">
        <v>37047.875</v>
      </c>
      <c r="AC989" s="198">
        <v>37072.875</v>
      </c>
    </row>
    <row r="990" spans="1:29" x14ac:dyDescent="0.2">
      <c r="A990" s="44" t="str">
        <f t="shared" si="76"/>
        <v>US Natural Gas Financial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31</v>
      </c>
      <c r="F990" s="213">
        <f t="shared" si="80"/>
        <v>465000</v>
      </c>
      <c r="G990" s="202">
        <v>1330982</v>
      </c>
      <c r="H990" s="198">
        <v>37046.338958333334</v>
      </c>
      <c r="I990" t="s">
        <v>2600</v>
      </c>
      <c r="M990" t="s">
        <v>3505</v>
      </c>
      <c r="N990" t="s">
        <v>2383</v>
      </c>
      <c r="O990" t="s">
        <v>2604</v>
      </c>
      <c r="Q990" s="199">
        <v>15000</v>
      </c>
      <c r="S990" t="s">
        <v>3506</v>
      </c>
      <c r="T990" t="s">
        <v>3759</v>
      </c>
      <c r="U990" s="201">
        <v>4.0449999999999999</v>
      </c>
      <c r="V990" t="s">
        <v>2328</v>
      </c>
      <c r="W990" t="s">
        <v>2810</v>
      </c>
      <c r="X990" t="s">
        <v>2384</v>
      </c>
      <c r="Y990" t="s">
        <v>3777</v>
      </c>
      <c r="Z990" t="s">
        <v>2952</v>
      </c>
      <c r="AA990" t="s">
        <v>1806</v>
      </c>
      <c r="AB990" s="198">
        <v>37073.875</v>
      </c>
      <c r="AC990" s="198">
        <v>37103.875</v>
      </c>
    </row>
    <row r="991" spans="1:29" x14ac:dyDescent="0.2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31</v>
      </c>
      <c r="F991" s="213">
        <f t="shared" si="80"/>
        <v>775</v>
      </c>
      <c r="G991" s="202">
        <v>1330983</v>
      </c>
      <c r="H991" s="198">
        <v>37046.338969907411</v>
      </c>
      <c r="I991" t="s">
        <v>2360</v>
      </c>
      <c r="M991" t="s">
        <v>2717</v>
      </c>
      <c r="N991" t="s">
        <v>3468</v>
      </c>
      <c r="O991" t="s">
        <v>2469</v>
      </c>
      <c r="P991" s="199">
        <v>25</v>
      </c>
      <c r="S991" t="s">
        <v>3504</v>
      </c>
      <c r="T991" t="s">
        <v>3759</v>
      </c>
      <c r="U991" s="201">
        <v>327</v>
      </c>
      <c r="V991" t="s">
        <v>2234</v>
      </c>
      <c r="W991" t="s">
        <v>2520</v>
      </c>
      <c r="X991" t="s">
        <v>3469</v>
      </c>
      <c r="Y991" t="s">
        <v>1097</v>
      </c>
      <c r="Z991" t="s">
        <v>2947</v>
      </c>
      <c r="AA991">
        <v>630838.1</v>
      </c>
      <c r="AB991" s="198">
        <v>37104.875</v>
      </c>
      <c r="AC991" s="198">
        <v>37134.875</v>
      </c>
    </row>
    <row r="992" spans="1:29" x14ac:dyDescent="0.2">
      <c r="A992" s="44" t="str">
        <f t="shared" si="76"/>
        <v>US Power Physical</v>
      </c>
      <c r="B992" s="44" t="str">
        <f t="shared" si="77"/>
        <v>US</v>
      </c>
      <c r="C992" s="44" t="str">
        <f t="shared" si="78"/>
        <v>Power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25</v>
      </c>
      <c r="G992" s="202">
        <v>1330984</v>
      </c>
      <c r="H992" s="198">
        <v>37046.339039351849</v>
      </c>
      <c r="I992" t="s">
        <v>2360</v>
      </c>
      <c r="M992" t="s">
        <v>2717</v>
      </c>
      <c r="N992" t="s">
        <v>3470</v>
      </c>
      <c r="O992" t="s">
        <v>1793</v>
      </c>
      <c r="Q992" s="199">
        <v>25</v>
      </c>
      <c r="S992" t="s">
        <v>3504</v>
      </c>
      <c r="T992" t="s">
        <v>3759</v>
      </c>
      <c r="U992" s="201">
        <v>56</v>
      </c>
      <c r="V992" t="s">
        <v>1794</v>
      </c>
      <c r="W992" t="s">
        <v>3475</v>
      </c>
      <c r="X992" t="s">
        <v>3472</v>
      </c>
      <c r="Y992" t="s">
        <v>1097</v>
      </c>
      <c r="Z992" t="s">
        <v>2947</v>
      </c>
      <c r="AA992">
        <v>630839.1</v>
      </c>
      <c r="AB992" s="198">
        <v>37047.875</v>
      </c>
      <c r="AC992" s="198">
        <v>37047.875</v>
      </c>
    </row>
    <row r="993" spans="1:29" x14ac:dyDescent="0.2">
      <c r="A993" s="44" t="str">
        <f t="shared" si="76"/>
        <v>US Power Physical</v>
      </c>
      <c r="B993" s="44" t="str">
        <f t="shared" si="77"/>
        <v>US</v>
      </c>
      <c r="C993" s="44" t="str">
        <f t="shared" si="78"/>
        <v>Power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25</v>
      </c>
      <c r="G993" s="202">
        <v>1330985</v>
      </c>
      <c r="H993" s="198">
        <v>37046.339085648149</v>
      </c>
      <c r="I993" t="s">
        <v>3531</v>
      </c>
      <c r="M993" t="s">
        <v>2717</v>
      </c>
      <c r="N993" t="s">
        <v>3468</v>
      </c>
      <c r="O993" t="s">
        <v>1792</v>
      </c>
      <c r="Q993" s="199">
        <v>25</v>
      </c>
      <c r="S993" t="s">
        <v>3504</v>
      </c>
      <c r="T993" t="s">
        <v>3759</v>
      </c>
      <c r="U993" s="201">
        <v>50</v>
      </c>
      <c r="V993" t="s">
        <v>3377</v>
      </c>
      <c r="W993" t="s">
        <v>3037</v>
      </c>
      <c r="X993" t="s">
        <v>3469</v>
      </c>
      <c r="Y993" t="s">
        <v>1097</v>
      </c>
      <c r="Z993" t="s">
        <v>2947</v>
      </c>
      <c r="AA993">
        <v>630840.1</v>
      </c>
      <c r="AB993" s="198">
        <v>37047.875</v>
      </c>
      <c r="AC993" s="198">
        <v>37047.875</v>
      </c>
    </row>
    <row r="994" spans="1:29" x14ac:dyDescent="0.2">
      <c r="A994" s="44" t="str">
        <f t="shared" si="76"/>
        <v xml:space="preserve"> Natural Gas Physical</v>
      </c>
      <c r="B994" s="44" t="str">
        <f t="shared" si="77"/>
        <v/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10000</v>
      </c>
      <c r="G994" s="202">
        <v>1330987</v>
      </c>
      <c r="H994" s="198">
        <v>37046.339108796295</v>
      </c>
      <c r="I994" t="s">
        <v>2608</v>
      </c>
      <c r="M994" t="s">
        <v>3505</v>
      </c>
      <c r="N994" t="s">
        <v>2623</v>
      </c>
      <c r="O994" t="s">
        <v>1733</v>
      </c>
      <c r="P994" s="199">
        <v>10000</v>
      </c>
      <c r="S994" t="s">
        <v>3506</v>
      </c>
      <c r="T994" t="s">
        <v>3759</v>
      </c>
      <c r="U994" s="201">
        <v>4.125</v>
      </c>
      <c r="V994" t="s">
        <v>2739</v>
      </c>
      <c r="W994" t="s">
        <v>2624</v>
      </c>
      <c r="X994" t="s">
        <v>2625</v>
      </c>
      <c r="Y994" t="s">
        <v>2596</v>
      </c>
      <c r="Z994" t="s">
        <v>2952</v>
      </c>
      <c r="AA994">
        <v>826491</v>
      </c>
      <c r="AB994" s="198">
        <v>37047.875</v>
      </c>
      <c r="AC994" s="198">
        <v>37047.875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1330988</v>
      </c>
      <c r="H995" s="198">
        <v>37046.339131944442</v>
      </c>
      <c r="I995" t="s">
        <v>3531</v>
      </c>
      <c r="M995" t="s">
        <v>3505</v>
      </c>
      <c r="N995" t="s">
        <v>3885</v>
      </c>
      <c r="O995" t="s">
        <v>1795</v>
      </c>
      <c r="P995" s="199">
        <v>5000</v>
      </c>
      <c r="S995" t="s">
        <v>3506</v>
      </c>
      <c r="T995" t="s">
        <v>3759</v>
      </c>
      <c r="U995" s="201">
        <v>4.3499999999999996</v>
      </c>
      <c r="V995" t="s">
        <v>2395</v>
      </c>
      <c r="W995" t="s">
        <v>3075</v>
      </c>
      <c r="X995" t="s">
        <v>3076</v>
      </c>
      <c r="Y995" t="s">
        <v>2596</v>
      </c>
      <c r="Z995" t="s">
        <v>2952</v>
      </c>
      <c r="AA995">
        <v>826492</v>
      </c>
      <c r="AB995" s="198">
        <v>37047.875</v>
      </c>
      <c r="AC995" s="198">
        <v>37047.875</v>
      </c>
    </row>
    <row r="996" spans="1:29" x14ac:dyDescent="0.2">
      <c r="A996" s="44" t="str">
        <f t="shared" si="76"/>
        <v>US Power Physical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</v>
      </c>
      <c r="G996" s="202">
        <v>1330989</v>
      </c>
      <c r="H996" s="198">
        <v>37046.339155092595</v>
      </c>
      <c r="I996" t="s">
        <v>3671</v>
      </c>
      <c r="M996" t="s">
        <v>2717</v>
      </c>
      <c r="N996" t="s">
        <v>3532</v>
      </c>
      <c r="O996" t="s">
        <v>1590</v>
      </c>
      <c r="Q996" s="199">
        <v>50</v>
      </c>
      <c r="S996" t="s">
        <v>3504</v>
      </c>
      <c r="T996" t="s">
        <v>3759</v>
      </c>
      <c r="U996" s="201">
        <v>22.5</v>
      </c>
      <c r="V996" t="s">
        <v>3998</v>
      </c>
      <c r="W996" t="s">
        <v>3543</v>
      </c>
      <c r="X996" t="s">
        <v>3533</v>
      </c>
      <c r="Y996" t="s">
        <v>1097</v>
      </c>
      <c r="Z996" t="s">
        <v>2947</v>
      </c>
      <c r="AA996">
        <v>630841.1</v>
      </c>
      <c r="AB996" s="198">
        <v>37047.875</v>
      </c>
      <c r="AC996" s="198">
        <v>37047.875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5000</v>
      </c>
      <c r="G997" s="202">
        <v>1330991</v>
      </c>
      <c r="H997" s="198">
        <v>37046.33929398148</v>
      </c>
      <c r="I997" t="s">
        <v>2391</v>
      </c>
      <c r="M997" t="s">
        <v>3505</v>
      </c>
      <c r="N997" t="s">
        <v>3885</v>
      </c>
      <c r="O997" t="s">
        <v>1742</v>
      </c>
      <c r="P997" s="199">
        <v>5000</v>
      </c>
      <c r="S997" t="s">
        <v>3506</v>
      </c>
      <c r="T997" t="s">
        <v>3759</v>
      </c>
      <c r="U997" s="201">
        <v>4.2549999999999999</v>
      </c>
      <c r="V997" t="s">
        <v>3648</v>
      </c>
      <c r="W997" t="s">
        <v>3143</v>
      </c>
      <c r="X997" t="s">
        <v>3065</v>
      </c>
      <c r="Y997" t="s">
        <v>2596</v>
      </c>
      <c r="Z997" t="s">
        <v>2952</v>
      </c>
      <c r="AA997">
        <v>826494</v>
      </c>
      <c r="AB997" s="198">
        <v>37047.875</v>
      </c>
      <c r="AC997" s="198">
        <v>37047.875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5000</v>
      </c>
      <c r="G998" s="202">
        <v>1330993</v>
      </c>
      <c r="H998" s="198">
        <v>37046.339363425926</v>
      </c>
      <c r="I998" t="s">
        <v>2391</v>
      </c>
      <c r="M998" t="s">
        <v>3505</v>
      </c>
      <c r="N998" t="s">
        <v>3885</v>
      </c>
      <c r="O998" t="s">
        <v>1742</v>
      </c>
      <c r="P998" s="199">
        <v>5000</v>
      </c>
      <c r="S998" t="s">
        <v>3506</v>
      </c>
      <c r="T998" t="s">
        <v>3759</v>
      </c>
      <c r="U998" s="201">
        <v>4.25</v>
      </c>
      <c r="V998" t="s">
        <v>3648</v>
      </c>
      <c r="W998" t="s">
        <v>3143</v>
      </c>
      <c r="X998" t="s">
        <v>3065</v>
      </c>
      <c r="Y998" t="s">
        <v>2596</v>
      </c>
      <c r="Z998" t="s">
        <v>2952</v>
      </c>
      <c r="AA998">
        <v>826495</v>
      </c>
      <c r="AB998" s="198">
        <v>37047.875</v>
      </c>
      <c r="AC998" s="198">
        <v>37047.875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1330994</v>
      </c>
      <c r="H999" s="198">
        <v>37046.339375000003</v>
      </c>
      <c r="I999" t="s">
        <v>2322</v>
      </c>
      <c r="M999" t="s">
        <v>3505</v>
      </c>
      <c r="N999" t="s">
        <v>3885</v>
      </c>
      <c r="O999" t="s">
        <v>1730</v>
      </c>
      <c r="P999" s="199">
        <v>5000</v>
      </c>
      <c r="S999" t="s">
        <v>3506</v>
      </c>
      <c r="T999" t="s">
        <v>3759</v>
      </c>
      <c r="U999" s="201">
        <v>3.81</v>
      </c>
      <c r="V999" t="s">
        <v>2329</v>
      </c>
      <c r="W999" t="s">
        <v>2629</v>
      </c>
      <c r="X999" t="s">
        <v>2630</v>
      </c>
      <c r="Y999" t="s">
        <v>2596</v>
      </c>
      <c r="Z999" t="s">
        <v>2952</v>
      </c>
      <c r="AA999">
        <v>826496</v>
      </c>
      <c r="AB999" s="198">
        <v>37047.875</v>
      </c>
      <c r="AC999" s="198">
        <v>37047.875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1330996</v>
      </c>
      <c r="H1000" s="198">
        <v>37046.339421296296</v>
      </c>
      <c r="I1000" t="s">
        <v>1807</v>
      </c>
      <c r="M1000" t="s">
        <v>2717</v>
      </c>
      <c r="N1000" t="s">
        <v>3468</v>
      </c>
      <c r="O1000" t="s">
        <v>1771</v>
      </c>
      <c r="P1000" s="199">
        <v>25</v>
      </c>
      <c r="S1000" t="s">
        <v>3504</v>
      </c>
      <c r="T1000" t="s">
        <v>3759</v>
      </c>
      <c r="U1000" s="201">
        <v>100</v>
      </c>
      <c r="V1000" t="s">
        <v>1808</v>
      </c>
      <c r="W1000" t="s">
        <v>3492</v>
      </c>
      <c r="X1000" t="s">
        <v>3038</v>
      </c>
      <c r="Y1000" t="s">
        <v>1097</v>
      </c>
      <c r="Z1000" t="s">
        <v>2947</v>
      </c>
      <c r="AA1000">
        <v>630842.1</v>
      </c>
      <c r="AB1000" s="198">
        <v>37047.875</v>
      </c>
      <c r="AC1000" s="198">
        <v>37047.875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1330997</v>
      </c>
      <c r="H1001" s="198">
        <v>37046.339502314811</v>
      </c>
      <c r="I1001" t="s">
        <v>2660</v>
      </c>
      <c r="M1001" t="s">
        <v>2717</v>
      </c>
      <c r="N1001" t="s">
        <v>3468</v>
      </c>
      <c r="O1001" t="s">
        <v>1789</v>
      </c>
      <c r="P1001" s="199">
        <v>25</v>
      </c>
      <c r="S1001" t="s">
        <v>3504</v>
      </c>
      <c r="T1001" t="s">
        <v>3759</v>
      </c>
      <c r="U1001" s="201">
        <v>25</v>
      </c>
      <c r="V1001" t="s">
        <v>3169</v>
      </c>
      <c r="W1001" t="s">
        <v>2651</v>
      </c>
      <c r="X1001" t="s">
        <v>3469</v>
      </c>
      <c r="Y1001" t="s">
        <v>1097</v>
      </c>
      <c r="Z1001" t="s">
        <v>2947</v>
      </c>
      <c r="AA1001">
        <v>630843.1</v>
      </c>
      <c r="AB1001" s="198">
        <v>37047.875</v>
      </c>
      <c r="AC1001" s="198">
        <v>37047.875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1330998</v>
      </c>
      <c r="H1002" s="198">
        <v>37046.339560185188</v>
      </c>
      <c r="I1002" t="s">
        <v>2592</v>
      </c>
      <c r="M1002" t="s">
        <v>2717</v>
      </c>
      <c r="N1002" t="s">
        <v>3468</v>
      </c>
      <c r="O1002" t="s">
        <v>1772</v>
      </c>
      <c r="P1002" s="199">
        <v>25</v>
      </c>
      <c r="S1002" t="s">
        <v>3504</v>
      </c>
      <c r="T1002" t="s">
        <v>3759</v>
      </c>
      <c r="U1002" s="201">
        <v>125</v>
      </c>
      <c r="V1002" t="s">
        <v>1777</v>
      </c>
      <c r="W1002" t="s">
        <v>3473</v>
      </c>
      <c r="X1002" t="s">
        <v>3469</v>
      </c>
      <c r="Y1002" t="s">
        <v>1097</v>
      </c>
      <c r="Z1002" t="s">
        <v>2947</v>
      </c>
      <c r="AA1002">
        <v>630844.1</v>
      </c>
      <c r="AB1002" s="198">
        <v>37047.875</v>
      </c>
      <c r="AC1002" s="198">
        <v>37047.875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1330999</v>
      </c>
      <c r="H1003" s="198">
        <v>37046.339583333334</v>
      </c>
      <c r="I1003" t="s">
        <v>2514</v>
      </c>
      <c r="M1003" t="s">
        <v>3505</v>
      </c>
      <c r="N1003" t="s">
        <v>3885</v>
      </c>
      <c r="O1003" t="s">
        <v>1799</v>
      </c>
      <c r="Q1003" s="199">
        <v>5000</v>
      </c>
      <c r="S1003" t="s">
        <v>3506</v>
      </c>
      <c r="T1003" t="s">
        <v>3759</v>
      </c>
      <c r="U1003" s="201">
        <v>2.9</v>
      </c>
      <c r="V1003" t="s">
        <v>3975</v>
      </c>
      <c r="W1003" t="s">
        <v>3084</v>
      </c>
      <c r="X1003" t="s">
        <v>3076</v>
      </c>
      <c r="Y1003" t="s">
        <v>2596</v>
      </c>
      <c r="Z1003" t="s">
        <v>2952</v>
      </c>
      <c r="AA1003">
        <v>826497</v>
      </c>
      <c r="AB1003" s="198">
        <v>37047.875</v>
      </c>
      <c r="AC1003" s="198">
        <v>37047.875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1331000</v>
      </c>
      <c r="H1004" s="198">
        <v>37046.339606481481</v>
      </c>
      <c r="I1004" t="s">
        <v>2345</v>
      </c>
      <c r="M1004" t="s">
        <v>2717</v>
      </c>
      <c r="N1004" t="s">
        <v>3468</v>
      </c>
      <c r="O1004" t="s">
        <v>1772</v>
      </c>
      <c r="Q1004" s="199">
        <v>25</v>
      </c>
      <c r="S1004" t="s">
        <v>3504</v>
      </c>
      <c r="T1004" t="s">
        <v>3759</v>
      </c>
      <c r="U1004" s="201">
        <v>130</v>
      </c>
      <c r="V1004" t="s">
        <v>2463</v>
      </c>
      <c r="W1004" t="s">
        <v>3473</v>
      </c>
      <c r="X1004" t="s">
        <v>3469</v>
      </c>
      <c r="Y1004" t="s">
        <v>1097</v>
      </c>
      <c r="Z1004" t="s">
        <v>2947</v>
      </c>
      <c r="AA1004">
        <v>630845.1</v>
      </c>
      <c r="AB1004" s="198">
        <v>37047.875</v>
      </c>
      <c r="AC1004" s="198">
        <v>37047.875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1331002</v>
      </c>
      <c r="H1005" s="198">
        <v>37046.339618055557</v>
      </c>
      <c r="I1005" t="s">
        <v>3040</v>
      </c>
      <c r="M1005" t="s">
        <v>2717</v>
      </c>
      <c r="N1005" t="s">
        <v>3468</v>
      </c>
      <c r="O1005" t="s">
        <v>1789</v>
      </c>
      <c r="P1005" s="199">
        <v>25</v>
      </c>
      <c r="S1005" t="s">
        <v>3504</v>
      </c>
      <c r="T1005" t="s">
        <v>3759</v>
      </c>
      <c r="U1005" s="201">
        <v>23</v>
      </c>
      <c r="V1005" t="s">
        <v>1809</v>
      </c>
      <c r="W1005" t="s">
        <v>2651</v>
      </c>
      <c r="X1005" t="s">
        <v>3469</v>
      </c>
      <c r="Y1005" t="s">
        <v>1097</v>
      </c>
      <c r="Z1005" t="s">
        <v>2947</v>
      </c>
      <c r="AA1005">
        <v>630846.1</v>
      </c>
      <c r="AB1005" s="198">
        <v>37047.875</v>
      </c>
      <c r="AC1005" s="198">
        <v>37047.875</v>
      </c>
    </row>
    <row r="1006" spans="1:29" x14ac:dyDescent="0.2">
      <c r="A1006" s="44" t="str">
        <f t="shared" si="76"/>
        <v>US Power Physical</v>
      </c>
      <c r="B1006" s="44" t="str">
        <f t="shared" si="77"/>
        <v>US</v>
      </c>
      <c r="C1006" s="44" t="str">
        <f t="shared" si="78"/>
        <v>Power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31</v>
      </c>
      <c r="F1006" s="213">
        <f t="shared" si="80"/>
        <v>775</v>
      </c>
      <c r="G1006" s="202">
        <v>1331003</v>
      </c>
      <c r="H1006" s="198">
        <v>37046.339687500003</v>
      </c>
      <c r="I1006" t="s">
        <v>2592</v>
      </c>
      <c r="M1006" t="s">
        <v>2717</v>
      </c>
      <c r="N1006" t="s">
        <v>3468</v>
      </c>
      <c r="O1006" t="s">
        <v>2469</v>
      </c>
      <c r="P1006" s="199">
        <v>25</v>
      </c>
      <c r="S1006" t="s">
        <v>3504</v>
      </c>
      <c r="T1006" t="s">
        <v>3759</v>
      </c>
      <c r="U1006" s="201">
        <v>320</v>
      </c>
      <c r="V1006" t="s">
        <v>3166</v>
      </c>
      <c r="W1006" t="s">
        <v>2520</v>
      </c>
      <c r="X1006" t="s">
        <v>3469</v>
      </c>
      <c r="Y1006" t="s">
        <v>1097</v>
      </c>
      <c r="Z1006" t="s">
        <v>2947</v>
      </c>
      <c r="AA1006">
        <v>630847.1</v>
      </c>
      <c r="AB1006" s="198">
        <v>37104.875</v>
      </c>
      <c r="AC1006" s="198">
        <v>37134.875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31</v>
      </c>
      <c r="F1007" s="213">
        <f t="shared" si="80"/>
        <v>775</v>
      </c>
      <c r="G1007" s="202">
        <v>1331004</v>
      </c>
      <c r="H1007" s="198">
        <v>37046.339699074073</v>
      </c>
      <c r="I1007" t="s">
        <v>2345</v>
      </c>
      <c r="M1007" t="s">
        <v>2717</v>
      </c>
      <c r="N1007" t="s">
        <v>3470</v>
      </c>
      <c r="O1007" t="s">
        <v>3932</v>
      </c>
      <c r="P1007" s="199">
        <v>25</v>
      </c>
      <c r="S1007" t="s">
        <v>3504</v>
      </c>
      <c r="T1007" t="s">
        <v>3759</v>
      </c>
      <c r="U1007" s="201">
        <v>277</v>
      </c>
      <c r="V1007" t="s">
        <v>2320</v>
      </c>
      <c r="W1007" t="s">
        <v>3165</v>
      </c>
      <c r="X1007" t="s">
        <v>3472</v>
      </c>
      <c r="Y1007" t="s">
        <v>1097</v>
      </c>
      <c r="Z1007" t="s">
        <v>2947</v>
      </c>
      <c r="AA1007">
        <v>630848.1</v>
      </c>
      <c r="AB1007" s="198">
        <v>37104.875</v>
      </c>
      <c r="AC1007" s="198">
        <v>37134.875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1331005</v>
      </c>
      <c r="H1008" s="198">
        <v>37046.339803240742</v>
      </c>
      <c r="I1008" t="s">
        <v>3531</v>
      </c>
      <c r="M1008" t="s">
        <v>3505</v>
      </c>
      <c r="N1008" t="s">
        <v>3885</v>
      </c>
      <c r="O1008" t="s">
        <v>1756</v>
      </c>
      <c r="Q1008" s="199">
        <v>10000</v>
      </c>
      <c r="S1008" t="s">
        <v>3506</v>
      </c>
      <c r="T1008" t="s">
        <v>3759</v>
      </c>
      <c r="U1008" s="201">
        <v>3.91</v>
      </c>
      <c r="V1008" t="s">
        <v>3524</v>
      </c>
      <c r="W1008" t="s">
        <v>2477</v>
      </c>
      <c r="X1008" t="s">
        <v>2540</v>
      </c>
      <c r="Y1008" t="s">
        <v>2596</v>
      </c>
      <c r="Z1008" t="s">
        <v>2952</v>
      </c>
      <c r="AA1008">
        <v>826498</v>
      </c>
      <c r="AB1008" s="198">
        <v>37047.875</v>
      </c>
      <c r="AC1008" s="198">
        <v>37047.875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5000</v>
      </c>
      <c r="G1009" s="202">
        <v>1331006</v>
      </c>
      <c r="H1009" s="198">
        <v>37046.339814814812</v>
      </c>
      <c r="I1009" t="s">
        <v>2619</v>
      </c>
      <c r="M1009" t="s">
        <v>3505</v>
      </c>
      <c r="N1009" t="s">
        <v>3885</v>
      </c>
      <c r="O1009" t="s">
        <v>1682</v>
      </c>
      <c r="Q1009" s="199">
        <v>5000</v>
      </c>
      <c r="S1009" t="s">
        <v>3506</v>
      </c>
      <c r="T1009" t="s">
        <v>3759</v>
      </c>
      <c r="U1009" s="201">
        <v>3.7574999999999998</v>
      </c>
      <c r="V1009" t="s">
        <v>2252</v>
      </c>
      <c r="W1009" t="s">
        <v>2457</v>
      </c>
      <c r="X1009" t="s">
        <v>2615</v>
      </c>
      <c r="Y1009" t="s">
        <v>2596</v>
      </c>
      <c r="Z1009" t="s">
        <v>2952</v>
      </c>
      <c r="AA1009">
        <v>826499</v>
      </c>
      <c r="AB1009" s="198">
        <v>37047.875</v>
      </c>
      <c r="AC1009" s="198">
        <v>37047.875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26</v>
      </c>
      <c r="F1010" s="213">
        <f t="shared" si="80"/>
        <v>260000</v>
      </c>
      <c r="G1010" s="202">
        <v>1331007</v>
      </c>
      <c r="H1010" s="198">
        <v>37046.339895833335</v>
      </c>
      <c r="I1010" t="s">
        <v>1804</v>
      </c>
      <c r="M1010" t="s">
        <v>3505</v>
      </c>
      <c r="N1010" t="s">
        <v>3885</v>
      </c>
      <c r="O1010" t="s">
        <v>3862</v>
      </c>
      <c r="P1010" s="199">
        <v>10000</v>
      </c>
      <c r="S1010" t="s">
        <v>3506</v>
      </c>
      <c r="T1010" t="s">
        <v>3759</v>
      </c>
      <c r="U1010" s="201">
        <v>3.87</v>
      </c>
      <c r="V1010" t="s">
        <v>1805</v>
      </c>
      <c r="W1010" t="s">
        <v>2271</v>
      </c>
      <c r="X1010" t="s">
        <v>2272</v>
      </c>
      <c r="Y1010" t="s">
        <v>2596</v>
      </c>
      <c r="Z1010" t="s">
        <v>2952</v>
      </c>
      <c r="AA1010">
        <v>826500</v>
      </c>
      <c r="AB1010" s="198">
        <v>37047.875</v>
      </c>
      <c r="AC1010" s="198">
        <v>37072.875</v>
      </c>
    </row>
    <row r="1011" spans="1:29" x14ac:dyDescent="0.2">
      <c r="A1011" s="44" t="str">
        <f t="shared" si="76"/>
        <v>US Natural Gas Financial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Financial</v>
      </c>
      <c r="E1011" s="44">
        <f>IF(VLOOKUP(S1011,'DD-Lookup'!$J$6:$L$50,3,FALSE)="Monthly",(YEAR(AC1011)-YEAR(AB1011))*12+MONTH(AC1011)-MONTH(AB1011)+1,(AC1011-AB1011+1))</f>
        <v>26</v>
      </c>
      <c r="F1011" s="213">
        <f t="shared" si="80"/>
        <v>260000</v>
      </c>
      <c r="G1011" s="202">
        <v>1331009</v>
      </c>
      <c r="H1011" s="198">
        <v>37046.340011574073</v>
      </c>
      <c r="I1011" t="s">
        <v>3069</v>
      </c>
      <c r="M1011" t="s">
        <v>3505</v>
      </c>
      <c r="N1011" t="s">
        <v>2383</v>
      </c>
      <c r="O1011" t="s">
        <v>3298</v>
      </c>
      <c r="Q1011" s="199">
        <v>10000</v>
      </c>
      <c r="S1011" t="s">
        <v>3506</v>
      </c>
      <c r="T1011" t="s">
        <v>3759</v>
      </c>
      <c r="U1011" s="201">
        <v>3.93</v>
      </c>
      <c r="V1011" t="s">
        <v>2544</v>
      </c>
      <c r="W1011" t="s">
        <v>2644</v>
      </c>
      <c r="X1011" t="s">
        <v>2259</v>
      </c>
      <c r="Y1011" t="s">
        <v>3777</v>
      </c>
      <c r="Z1011" t="s">
        <v>2952</v>
      </c>
      <c r="AA1011" t="s">
        <v>1810</v>
      </c>
      <c r="AB1011" s="198">
        <v>37047.875</v>
      </c>
      <c r="AC1011" s="198">
        <v>37072.875</v>
      </c>
    </row>
    <row r="1012" spans="1:29" x14ac:dyDescent="0.2">
      <c r="A1012" s="44" t="str">
        <f t="shared" si="76"/>
        <v>US Power Physical</v>
      </c>
      <c r="B1012" s="44" t="str">
        <f t="shared" si="77"/>
        <v>US</v>
      </c>
      <c r="C1012" s="44" t="str">
        <f t="shared" si="78"/>
        <v>Power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25</v>
      </c>
      <c r="G1012" s="202">
        <v>1331010</v>
      </c>
      <c r="H1012" s="198">
        <v>37046.34003472222</v>
      </c>
      <c r="I1012" t="s">
        <v>3474</v>
      </c>
      <c r="M1012" t="s">
        <v>2717</v>
      </c>
      <c r="N1012" t="s">
        <v>3470</v>
      </c>
      <c r="O1012" t="s">
        <v>1793</v>
      </c>
      <c r="P1012" s="199">
        <v>25</v>
      </c>
      <c r="S1012" t="s">
        <v>3504</v>
      </c>
      <c r="T1012" t="s">
        <v>3759</v>
      </c>
      <c r="U1012" s="201">
        <v>54</v>
      </c>
      <c r="V1012" t="s">
        <v>3484</v>
      </c>
      <c r="W1012" t="s">
        <v>3475</v>
      </c>
      <c r="X1012" t="s">
        <v>3472</v>
      </c>
      <c r="Y1012" t="s">
        <v>1097</v>
      </c>
      <c r="Z1012" t="s">
        <v>2947</v>
      </c>
      <c r="AA1012">
        <v>630849.1</v>
      </c>
      <c r="AB1012" s="198">
        <v>37047.875</v>
      </c>
      <c r="AC1012" s="198">
        <v>37047.875</v>
      </c>
    </row>
    <row r="1013" spans="1:29" x14ac:dyDescent="0.2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30</v>
      </c>
      <c r="F1013" s="213">
        <f t="shared" si="80"/>
        <v>750</v>
      </c>
      <c r="G1013" s="202">
        <v>1331011</v>
      </c>
      <c r="H1013" s="198">
        <v>37046.340092592596</v>
      </c>
      <c r="I1013" t="s">
        <v>2355</v>
      </c>
      <c r="M1013" t="s">
        <v>2717</v>
      </c>
      <c r="N1013" t="s">
        <v>3470</v>
      </c>
      <c r="O1013" t="s">
        <v>3170</v>
      </c>
      <c r="P1013" s="199">
        <v>25</v>
      </c>
      <c r="S1013" t="s">
        <v>3504</v>
      </c>
      <c r="T1013" t="s">
        <v>3759</v>
      </c>
      <c r="U1013" s="201">
        <v>182</v>
      </c>
      <c r="V1013" t="s">
        <v>3471</v>
      </c>
      <c r="W1013" t="s">
        <v>3165</v>
      </c>
      <c r="X1013" t="s">
        <v>3167</v>
      </c>
      <c r="Y1013" t="s">
        <v>1097</v>
      </c>
      <c r="Z1013" t="s">
        <v>2947</v>
      </c>
      <c r="AA1013">
        <v>630850.1</v>
      </c>
      <c r="AB1013" s="198">
        <v>37135.875</v>
      </c>
      <c r="AC1013" s="198">
        <v>37164.875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25</v>
      </c>
      <c r="G1014" s="202">
        <v>1331013</v>
      </c>
      <c r="H1014" s="198">
        <v>37046.340104166666</v>
      </c>
      <c r="I1014" t="s">
        <v>2660</v>
      </c>
      <c r="M1014" t="s">
        <v>2717</v>
      </c>
      <c r="N1014" t="s">
        <v>3470</v>
      </c>
      <c r="O1014" t="s">
        <v>1774</v>
      </c>
      <c r="Q1014" s="199">
        <v>25</v>
      </c>
      <c r="S1014" t="s">
        <v>3504</v>
      </c>
      <c r="T1014" t="s">
        <v>3759</v>
      </c>
      <c r="U1014" s="201">
        <v>110</v>
      </c>
      <c r="V1014" t="s">
        <v>3169</v>
      </c>
      <c r="W1014" t="s">
        <v>3514</v>
      </c>
      <c r="X1014" t="s">
        <v>3472</v>
      </c>
      <c r="Y1014" t="s">
        <v>1097</v>
      </c>
      <c r="Z1014" t="s">
        <v>2947</v>
      </c>
      <c r="AA1014">
        <v>630851.1</v>
      </c>
      <c r="AB1014" s="198">
        <v>37047.875</v>
      </c>
      <c r="AC1014" s="198">
        <v>37047.875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3500</v>
      </c>
      <c r="G1015" s="202">
        <v>1331012</v>
      </c>
      <c r="H1015" s="198">
        <v>37046.340104166666</v>
      </c>
      <c r="I1015" t="s">
        <v>3067</v>
      </c>
      <c r="M1015" t="s">
        <v>3505</v>
      </c>
      <c r="N1015" t="s">
        <v>3885</v>
      </c>
      <c r="O1015" t="s">
        <v>1728</v>
      </c>
      <c r="P1015" s="199">
        <v>3500</v>
      </c>
      <c r="S1015" t="s">
        <v>3506</v>
      </c>
      <c r="T1015" t="s">
        <v>3759</v>
      </c>
      <c r="U1015" s="201">
        <v>4.12</v>
      </c>
      <c r="V1015" t="s">
        <v>2539</v>
      </c>
      <c r="W1015" t="s">
        <v>2640</v>
      </c>
      <c r="X1015" t="s">
        <v>2641</v>
      </c>
      <c r="Y1015" t="s">
        <v>2596</v>
      </c>
      <c r="Z1015" t="s">
        <v>2952</v>
      </c>
      <c r="AA1015">
        <v>826501</v>
      </c>
      <c r="AB1015" s="198">
        <v>37047.875</v>
      </c>
      <c r="AC1015" s="198">
        <v>37047.875</v>
      </c>
    </row>
    <row r="1016" spans="1:29" x14ac:dyDescent="0.2">
      <c r="A1016" s="44" t="str">
        <f t="shared" si="76"/>
        <v>US Power Financial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92</v>
      </c>
      <c r="F1016" s="213">
        <f t="shared" si="80"/>
        <v>4600</v>
      </c>
      <c r="G1016" s="202">
        <v>1331014</v>
      </c>
      <c r="H1016" s="198">
        <v>37046.340127314812</v>
      </c>
      <c r="I1016" t="s">
        <v>2600</v>
      </c>
      <c r="M1016" t="s">
        <v>2717</v>
      </c>
      <c r="N1016" t="s">
        <v>1094</v>
      </c>
      <c r="O1016" t="s">
        <v>3162</v>
      </c>
      <c r="Q1016" s="199">
        <v>50</v>
      </c>
      <c r="S1016" t="s">
        <v>3504</v>
      </c>
      <c r="T1016" t="s">
        <v>3759</v>
      </c>
      <c r="U1016" s="201">
        <v>53.75</v>
      </c>
      <c r="V1016" t="s">
        <v>3004</v>
      </c>
      <c r="W1016" t="s">
        <v>2369</v>
      </c>
      <c r="X1016" t="s">
        <v>3555</v>
      </c>
      <c r="Y1016" t="s">
        <v>1097</v>
      </c>
      <c r="Z1016" t="s">
        <v>2952</v>
      </c>
      <c r="AA1016">
        <v>630852.1</v>
      </c>
      <c r="AB1016" s="198">
        <v>37165</v>
      </c>
      <c r="AC1016" s="198">
        <v>37256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10000</v>
      </c>
      <c r="G1017" s="202">
        <v>1331015</v>
      </c>
      <c r="H1017" s="198">
        <v>37046.340138888889</v>
      </c>
      <c r="I1017" t="s">
        <v>3482</v>
      </c>
      <c r="M1017" t="s">
        <v>3505</v>
      </c>
      <c r="N1017" t="s">
        <v>3885</v>
      </c>
      <c r="O1017" t="s">
        <v>3865</v>
      </c>
      <c r="P1017" s="199">
        <v>10000</v>
      </c>
      <c r="S1017" t="s">
        <v>3506</v>
      </c>
      <c r="T1017" t="s">
        <v>3759</v>
      </c>
      <c r="U1017" s="201">
        <v>3.8650000000000002</v>
      </c>
      <c r="V1017" t="s">
        <v>3954</v>
      </c>
      <c r="W1017" t="s">
        <v>2271</v>
      </c>
      <c r="X1017" t="s">
        <v>2272</v>
      </c>
      <c r="Y1017" t="s">
        <v>2596</v>
      </c>
      <c r="Z1017" t="s">
        <v>2952</v>
      </c>
      <c r="AA1017">
        <v>826502</v>
      </c>
      <c r="AB1017" s="198">
        <v>37047.875</v>
      </c>
      <c r="AC1017" s="198">
        <v>37047.875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10000</v>
      </c>
      <c r="G1018" s="202">
        <v>1331016</v>
      </c>
      <c r="H1018" s="198">
        <v>37046.340150462966</v>
      </c>
      <c r="I1018" t="s">
        <v>2543</v>
      </c>
      <c r="M1018" t="s">
        <v>3505</v>
      </c>
      <c r="N1018" t="s">
        <v>3885</v>
      </c>
      <c r="O1018" t="s">
        <v>3852</v>
      </c>
      <c r="Q1018" s="199">
        <v>10000</v>
      </c>
      <c r="S1018" t="s">
        <v>3506</v>
      </c>
      <c r="T1018" t="s">
        <v>3759</v>
      </c>
      <c r="U1018" s="201">
        <v>3.9249999999999998</v>
      </c>
      <c r="V1018" t="s">
        <v>3374</v>
      </c>
      <c r="W1018" t="s">
        <v>2265</v>
      </c>
      <c r="X1018" t="s">
        <v>2266</v>
      </c>
      <c r="Y1018" t="s">
        <v>2596</v>
      </c>
      <c r="Z1018" t="s">
        <v>2952</v>
      </c>
      <c r="AA1018">
        <v>826503</v>
      </c>
      <c r="AB1018" s="198">
        <v>37047.875</v>
      </c>
      <c r="AC1018" s="198">
        <v>37047.875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5000</v>
      </c>
      <c r="G1019" s="202">
        <v>1331017</v>
      </c>
      <c r="H1019" s="198">
        <v>37046.340173611112</v>
      </c>
      <c r="I1019" t="s">
        <v>2277</v>
      </c>
      <c r="M1019" t="s">
        <v>3505</v>
      </c>
      <c r="N1019" t="s">
        <v>3885</v>
      </c>
      <c r="O1019" t="s">
        <v>1678</v>
      </c>
      <c r="P1019" s="199">
        <v>5000</v>
      </c>
      <c r="S1019" t="s">
        <v>3506</v>
      </c>
      <c r="T1019" t="s">
        <v>3759</v>
      </c>
      <c r="U1019" s="201">
        <v>3.7349999999999999</v>
      </c>
      <c r="V1019" t="s">
        <v>2648</v>
      </c>
      <c r="W1019" t="s">
        <v>2457</v>
      </c>
      <c r="X1019" t="s">
        <v>2615</v>
      </c>
      <c r="Y1019" t="s">
        <v>2596</v>
      </c>
      <c r="Z1019" t="s">
        <v>2952</v>
      </c>
      <c r="AA1019">
        <v>826504</v>
      </c>
      <c r="AB1019" s="198">
        <v>37047.875</v>
      </c>
      <c r="AC1019" s="198">
        <v>37047.875</v>
      </c>
    </row>
    <row r="1020" spans="1:29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25</v>
      </c>
      <c r="G1020" s="202">
        <v>1331018</v>
      </c>
      <c r="H1020" s="198">
        <v>37046.340185185189</v>
      </c>
      <c r="I1020" t="s">
        <v>2355</v>
      </c>
      <c r="M1020" t="s">
        <v>2717</v>
      </c>
      <c r="N1020" t="s">
        <v>3468</v>
      </c>
      <c r="O1020" t="s">
        <v>1811</v>
      </c>
      <c r="P1020" s="199">
        <v>25</v>
      </c>
      <c r="S1020" t="s">
        <v>3504</v>
      </c>
      <c r="T1020" t="s">
        <v>3759</v>
      </c>
      <c r="U1020" s="201">
        <v>100</v>
      </c>
      <c r="V1020" t="s">
        <v>3471</v>
      </c>
      <c r="W1020" t="s">
        <v>3037</v>
      </c>
      <c r="X1020" t="s">
        <v>3038</v>
      </c>
      <c r="Y1020" t="s">
        <v>1097</v>
      </c>
      <c r="Z1020" t="s">
        <v>2947</v>
      </c>
      <c r="AA1020">
        <v>630853.1</v>
      </c>
      <c r="AB1020" s="198">
        <v>37047.875</v>
      </c>
      <c r="AC1020" s="198">
        <v>37047.875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25</v>
      </c>
      <c r="G1021" s="202">
        <v>1331019</v>
      </c>
      <c r="H1021" s="198">
        <v>37046.340219907404</v>
      </c>
      <c r="I1021" t="s">
        <v>2355</v>
      </c>
      <c r="M1021" t="s">
        <v>2717</v>
      </c>
      <c r="N1021" t="s">
        <v>3468</v>
      </c>
      <c r="O1021" t="s">
        <v>1792</v>
      </c>
      <c r="P1021" s="199">
        <v>25</v>
      </c>
      <c r="S1021" t="s">
        <v>3504</v>
      </c>
      <c r="T1021" t="s">
        <v>3759</v>
      </c>
      <c r="U1021" s="201">
        <v>45</v>
      </c>
      <c r="V1021" t="s">
        <v>3471</v>
      </c>
      <c r="W1021" t="s">
        <v>3037</v>
      </c>
      <c r="X1021" t="s">
        <v>3469</v>
      </c>
      <c r="Y1021" t="s">
        <v>1097</v>
      </c>
      <c r="Z1021" t="s">
        <v>2947</v>
      </c>
      <c r="AA1021">
        <v>630854.1</v>
      </c>
      <c r="AB1021" s="198">
        <v>37047.875</v>
      </c>
      <c r="AC1021" s="198">
        <v>37047.875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10000</v>
      </c>
      <c r="G1022" s="202">
        <v>1331020</v>
      </c>
      <c r="H1022" s="198">
        <v>37046.340231481481</v>
      </c>
      <c r="I1022" t="s">
        <v>3627</v>
      </c>
      <c r="M1022" t="s">
        <v>3505</v>
      </c>
      <c r="N1022" t="s">
        <v>3885</v>
      </c>
      <c r="O1022" t="s">
        <v>1781</v>
      </c>
      <c r="P1022" s="199">
        <v>10000</v>
      </c>
      <c r="S1022" t="s">
        <v>3506</v>
      </c>
      <c r="T1022" t="s">
        <v>3759</v>
      </c>
      <c r="U1022" s="201">
        <v>3.85</v>
      </c>
      <c r="V1022" t="s">
        <v>3491</v>
      </c>
      <c r="W1022" t="s">
        <v>3084</v>
      </c>
      <c r="X1022" t="s">
        <v>3076</v>
      </c>
      <c r="Y1022" t="s">
        <v>2596</v>
      </c>
      <c r="Z1022" t="s">
        <v>2952</v>
      </c>
      <c r="AA1022">
        <v>826506</v>
      </c>
      <c r="AB1022" s="198">
        <v>37047.875</v>
      </c>
      <c r="AC1022" s="198">
        <v>37047.875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1500</v>
      </c>
      <c r="G1023" s="202">
        <v>1331021</v>
      </c>
      <c r="H1023" s="198">
        <v>37046.340254629627</v>
      </c>
      <c r="I1023" t="s">
        <v>2260</v>
      </c>
      <c r="M1023" t="s">
        <v>3505</v>
      </c>
      <c r="N1023" t="s">
        <v>3885</v>
      </c>
      <c r="O1023" t="s">
        <v>1728</v>
      </c>
      <c r="P1023" s="199">
        <v>1500</v>
      </c>
      <c r="S1023" t="s">
        <v>3506</v>
      </c>
      <c r="T1023" t="s">
        <v>3759</v>
      </c>
      <c r="U1023" s="201">
        <v>4.12</v>
      </c>
      <c r="V1023" t="s">
        <v>3189</v>
      </c>
      <c r="W1023" t="s">
        <v>2640</v>
      </c>
      <c r="X1023" t="s">
        <v>2641</v>
      </c>
      <c r="Y1023" t="s">
        <v>2596</v>
      </c>
      <c r="Z1023" t="s">
        <v>2952</v>
      </c>
      <c r="AA1023">
        <v>826507</v>
      </c>
      <c r="AB1023" s="198">
        <v>37047.875</v>
      </c>
      <c r="AC1023" s="198">
        <v>37047.875</v>
      </c>
    </row>
    <row r="1024" spans="1:29" x14ac:dyDescent="0.2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1331022</v>
      </c>
      <c r="H1024" s="198">
        <v>37046.340324074074</v>
      </c>
      <c r="I1024" t="s">
        <v>2345</v>
      </c>
      <c r="M1024" t="s">
        <v>2717</v>
      </c>
      <c r="N1024" t="s">
        <v>3470</v>
      </c>
      <c r="O1024" t="s">
        <v>1801</v>
      </c>
      <c r="P1024" s="199">
        <v>25</v>
      </c>
      <c r="S1024" t="s">
        <v>3504</v>
      </c>
      <c r="T1024" t="s">
        <v>3759</v>
      </c>
      <c r="U1024" s="201">
        <v>27</v>
      </c>
      <c r="V1024" t="s">
        <v>1812</v>
      </c>
      <c r="W1024" t="s">
        <v>3475</v>
      </c>
      <c r="X1024" t="s">
        <v>3472</v>
      </c>
      <c r="Y1024" t="s">
        <v>1097</v>
      </c>
      <c r="Z1024" t="s">
        <v>2947</v>
      </c>
      <c r="AA1024">
        <v>630855.1</v>
      </c>
      <c r="AB1024" s="198">
        <v>37047.875</v>
      </c>
      <c r="AC1024" s="198">
        <v>37047.875</v>
      </c>
    </row>
    <row r="1025" spans="1:29" x14ac:dyDescent="0.2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5</v>
      </c>
      <c r="F1025" s="213">
        <f t="shared" si="80"/>
        <v>250</v>
      </c>
      <c r="G1025" s="202">
        <v>1331024</v>
      </c>
      <c r="H1025" s="198">
        <v>37046.34034722222</v>
      </c>
      <c r="I1025" t="s">
        <v>2367</v>
      </c>
      <c r="M1025" t="s">
        <v>2717</v>
      </c>
      <c r="N1025" t="s">
        <v>3532</v>
      </c>
      <c r="O1025" t="s">
        <v>3891</v>
      </c>
      <c r="P1025" s="199">
        <v>50</v>
      </c>
      <c r="S1025" t="s">
        <v>3504</v>
      </c>
      <c r="T1025" t="s">
        <v>3759</v>
      </c>
      <c r="U1025" s="201">
        <v>37</v>
      </c>
      <c r="V1025" t="s">
        <v>3146</v>
      </c>
      <c r="W1025" t="s">
        <v>3536</v>
      </c>
      <c r="X1025" t="s">
        <v>3537</v>
      </c>
      <c r="Y1025" t="s">
        <v>1097</v>
      </c>
      <c r="Z1025" t="s">
        <v>2947</v>
      </c>
      <c r="AA1025">
        <v>630856.1</v>
      </c>
      <c r="AB1025" s="198">
        <v>37053.875</v>
      </c>
      <c r="AC1025" s="198">
        <v>37057.875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1331025</v>
      </c>
      <c r="H1026" s="198">
        <v>37046.34039351852</v>
      </c>
      <c r="I1026" t="s">
        <v>3499</v>
      </c>
      <c r="M1026" t="s">
        <v>2717</v>
      </c>
      <c r="N1026" t="s">
        <v>3470</v>
      </c>
      <c r="O1026" t="s">
        <v>1793</v>
      </c>
      <c r="Q1026" s="199">
        <v>25</v>
      </c>
      <c r="S1026" t="s">
        <v>3504</v>
      </c>
      <c r="T1026" t="s">
        <v>3759</v>
      </c>
      <c r="U1026" s="201">
        <v>55</v>
      </c>
      <c r="V1026" t="s">
        <v>2990</v>
      </c>
      <c r="W1026" t="s">
        <v>3475</v>
      </c>
      <c r="X1026" t="s">
        <v>3472</v>
      </c>
      <c r="Y1026" t="s">
        <v>1097</v>
      </c>
      <c r="Z1026" t="s">
        <v>2947</v>
      </c>
      <c r="AA1026">
        <v>630857.1</v>
      </c>
      <c r="AB1026" s="198">
        <v>37047.875</v>
      </c>
      <c r="AC1026" s="198">
        <v>37047.875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1331026</v>
      </c>
      <c r="H1027" s="198">
        <v>37046.340405092589</v>
      </c>
      <c r="I1027" t="s">
        <v>1807</v>
      </c>
      <c r="M1027" t="s">
        <v>2717</v>
      </c>
      <c r="N1027" t="s">
        <v>3468</v>
      </c>
      <c r="O1027" t="s">
        <v>1771</v>
      </c>
      <c r="P1027" s="199">
        <v>25</v>
      </c>
      <c r="S1027" t="s">
        <v>3504</v>
      </c>
      <c r="T1027" t="s">
        <v>3759</v>
      </c>
      <c r="U1027" s="201">
        <v>96</v>
      </c>
      <c r="V1027" t="s">
        <v>1808</v>
      </c>
      <c r="W1027" t="s">
        <v>3492</v>
      </c>
      <c r="X1027" t="s">
        <v>3038</v>
      </c>
      <c r="Y1027" t="s">
        <v>1097</v>
      </c>
      <c r="Z1027" t="s">
        <v>2947</v>
      </c>
      <c r="AA1027">
        <v>630858.1</v>
      </c>
      <c r="AB1027" s="198">
        <v>37047.875</v>
      </c>
      <c r="AC1027" s="198">
        <v>37047.875</v>
      </c>
    </row>
    <row r="1028" spans="1:29" x14ac:dyDescent="0.2">
      <c r="A1028" s="44" t="str">
        <f t="shared" si="76"/>
        <v>US Power Physical</v>
      </c>
      <c r="B1028" s="44" t="str">
        <f t="shared" si="77"/>
        <v>US</v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25</v>
      </c>
      <c r="G1028" s="202">
        <v>1331027</v>
      </c>
      <c r="H1028" s="198">
        <v>37046.340486111112</v>
      </c>
      <c r="I1028" t="s">
        <v>2391</v>
      </c>
      <c r="J1028" t="s">
        <v>2532</v>
      </c>
      <c r="K1028" t="s">
        <v>2373</v>
      </c>
      <c r="M1028" t="s">
        <v>2717</v>
      </c>
      <c r="N1028" t="s">
        <v>3470</v>
      </c>
      <c r="O1028" t="s">
        <v>1775</v>
      </c>
      <c r="Q1028" s="199">
        <v>25</v>
      </c>
      <c r="S1028" t="s">
        <v>3504</v>
      </c>
      <c r="T1028" t="s">
        <v>3759</v>
      </c>
      <c r="U1028" s="201">
        <v>120</v>
      </c>
      <c r="V1028" t="s">
        <v>3563</v>
      </c>
      <c r="W1028" t="s">
        <v>3514</v>
      </c>
      <c r="X1028" t="s">
        <v>3472</v>
      </c>
      <c r="Y1028" t="s">
        <v>1097</v>
      </c>
      <c r="Z1028" t="s">
        <v>2947</v>
      </c>
      <c r="AA1028">
        <v>630859.1</v>
      </c>
      <c r="AB1028" s="198">
        <v>37047.875</v>
      </c>
      <c r="AC1028" s="198">
        <v>37047.875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5000</v>
      </c>
      <c r="G1029" s="202">
        <v>1331028</v>
      </c>
      <c r="H1029" s="198">
        <v>37046.340486111112</v>
      </c>
      <c r="I1029" t="s">
        <v>2392</v>
      </c>
      <c r="M1029" t="s">
        <v>3505</v>
      </c>
      <c r="N1029" t="s">
        <v>3885</v>
      </c>
      <c r="O1029" t="s">
        <v>1680</v>
      </c>
      <c r="Q1029" s="199">
        <v>5000</v>
      </c>
      <c r="S1029" t="s">
        <v>3506</v>
      </c>
      <c r="T1029" t="s">
        <v>3759</v>
      </c>
      <c r="U1029" s="201">
        <v>3.7625000000000002</v>
      </c>
      <c r="V1029" t="s">
        <v>3496</v>
      </c>
      <c r="W1029" t="s">
        <v>2457</v>
      </c>
      <c r="X1029" t="s">
        <v>2615</v>
      </c>
      <c r="Y1029" t="s">
        <v>2596</v>
      </c>
      <c r="Z1029" t="s">
        <v>2952</v>
      </c>
      <c r="AA1029">
        <v>826508</v>
      </c>
      <c r="AB1029" s="198">
        <v>37047.875</v>
      </c>
      <c r="AC1029" s="198">
        <v>37047.875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10000</v>
      </c>
      <c r="G1030" s="202">
        <v>1331029</v>
      </c>
      <c r="H1030" s="198">
        <v>37046.340532407405</v>
      </c>
      <c r="I1030" t="s">
        <v>3531</v>
      </c>
      <c r="M1030" t="s">
        <v>3505</v>
      </c>
      <c r="N1030" t="s">
        <v>3885</v>
      </c>
      <c r="O1030" t="s">
        <v>1795</v>
      </c>
      <c r="P1030" s="199">
        <v>10000</v>
      </c>
      <c r="S1030" t="s">
        <v>3506</v>
      </c>
      <c r="T1030" t="s">
        <v>3759</v>
      </c>
      <c r="U1030" s="201">
        <v>4.1500000000000004</v>
      </c>
      <c r="V1030" t="s">
        <v>2395</v>
      </c>
      <c r="W1030" t="s">
        <v>3075</v>
      </c>
      <c r="X1030" t="s">
        <v>3076</v>
      </c>
      <c r="Y1030" t="s">
        <v>2596</v>
      </c>
      <c r="Z1030" t="s">
        <v>2952</v>
      </c>
      <c r="AA1030">
        <v>826509</v>
      </c>
      <c r="AB1030" s="198">
        <v>37047.875</v>
      </c>
      <c r="AC1030" s="198">
        <v>37047.875</v>
      </c>
    </row>
    <row r="1031" spans="1:29" x14ac:dyDescent="0.2">
      <c r="A1031" s="44" t="str">
        <f t="shared" si="76"/>
        <v>US Natural Gas Financial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Financial</v>
      </c>
      <c r="E1031" s="44">
        <f>IF(VLOOKUP(S1031,'DD-Lookup'!$J$6:$L$50,3,FALSE)="Monthly",(YEAR(AC1031)-YEAR(AB1031))*12+MONTH(AC1031)-MONTH(AB1031)+1,(AC1031-AB1031+1))</f>
        <v>31</v>
      </c>
      <c r="F1031" s="213">
        <f t="shared" si="80"/>
        <v>155000</v>
      </c>
      <c r="G1031" s="202">
        <v>1331030</v>
      </c>
      <c r="H1031" s="198">
        <v>37046.340543981481</v>
      </c>
      <c r="I1031" t="s">
        <v>2345</v>
      </c>
      <c r="M1031" t="s">
        <v>3505</v>
      </c>
      <c r="N1031" t="s">
        <v>2383</v>
      </c>
      <c r="O1031" t="s">
        <v>3196</v>
      </c>
      <c r="P1031" s="199">
        <v>5000</v>
      </c>
      <c r="S1031" t="s">
        <v>3506</v>
      </c>
      <c r="T1031" t="s">
        <v>3759</v>
      </c>
      <c r="U1031" s="201">
        <v>4.0250000000000004</v>
      </c>
      <c r="V1031" t="s">
        <v>1813</v>
      </c>
      <c r="W1031" t="s">
        <v>2810</v>
      </c>
      <c r="X1031" t="s">
        <v>2384</v>
      </c>
      <c r="Y1031" t="s">
        <v>3777</v>
      </c>
      <c r="Z1031" t="s">
        <v>2952</v>
      </c>
      <c r="AA1031" t="s">
        <v>1814</v>
      </c>
      <c r="AB1031" s="198">
        <v>37073.915972222225</v>
      </c>
      <c r="AC1031" s="198">
        <v>37103.915972222225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</v>
      </c>
      <c r="G1032" s="202">
        <v>1331031</v>
      </c>
      <c r="H1032" s="198">
        <v>37046.340567129628</v>
      </c>
      <c r="I1032" t="s">
        <v>2569</v>
      </c>
      <c r="M1032" t="s">
        <v>3505</v>
      </c>
      <c r="N1032" t="s">
        <v>3885</v>
      </c>
      <c r="O1032" t="s">
        <v>1795</v>
      </c>
      <c r="Q1032" s="199">
        <v>5000</v>
      </c>
      <c r="S1032" t="s">
        <v>3506</v>
      </c>
      <c r="T1032" t="s">
        <v>3759</v>
      </c>
      <c r="U1032" s="201">
        <v>4.25</v>
      </c>
      <c r="V1032" t="s">
        <v>2570</v>
      </c>
      <c r="W1032" t="s">
        <v>3075</v>
      </c>
      <c r="X1032" t="s">
        <v>3076</v>
      </c>
      <c r="Y1032" t="s">
        <v>2596</v>
      </c>
      <c r="Z1032" t="s">
        <v>2952</v>
      </c>
      <c r="AA1032">
        <v>826510</v>
      </c>
      <c r="AB1032" s="198">
        <v>37047.875</v>
      </c>
      <c r="AC1032" s="198">
        <v>37047.875</v>
      </c>
    </row>
    <row r="1033" spans="1:29" x14ac:dyDescent="0.2">
      <c r="A1033" s="44" t="str">
        <f t="shared" si="76"/>
        <v>US Power Financial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Financial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</v>
      </c>
      <c r="G1033" s="202">
        <v>1331032</v>
      </c>
      <c r="H1033" s="198">
        <v>37046.340578703705</v>
      </c>
      <c r="I1033" t="s">
        <v>3046</v>
      </c>
      <c r="M1033" t="s">
        <v>2717</v>
      </c>
      <c r="N1033" t="s">
        <v>1094</v>
      </c>
      <c r="O1033" t="s">
        <v>3860</v>
      </c>
      <c r="P1033" s="199">
        <v>50</v>
      </c>
      <c r="S1033" t="s">
        <v>3504</v>
      </c>
      <c r="T1033" t="s">
        <v>3759</v>
      </c>
      <c r="U1033" s="201">
        <v>26.2</v>
      </c>
      <c r="V1033" t="s">
        <v>3049</v>
      </c>
      <c r="W1033" t="s">
        <v>3548</v>
      </c>
      <c r="X1033" t="s">
        <v>3549</v>
      </c>
      <c r="Y1033" t="s">
        <v>1097</v>
      </c>
      <c r="Z1033" t="s">
        <v>2952</v>
      </c>
      <c r="AA1033">
        <v>630860.1</v>
      </c>
      <c r="AB1033" s="198">
        <v>37047.875</v>
      </c>
      <c r="AC1033" s="198">
        <v>37047.875</v>
      </c>
    </row>
    <row r="1034" spans="1:29" x14ac:dyDescent="0.2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25</v>
      </c>
      <c r="G1034" s="202">
        <v>1331033</v>
      </c>
      <c r="H1034" s="198">
        <v>37046.340601851851</v>
      </c>
      <c r="I1034" t="s">
        <v>3499</v>
      </c>
      <c r="M1034" t="s">
        <v>2717</v>
      </c>
      <c r="N1034" t="s">
        <v>3468</v>
      </c>
      <c r="O1034" t="s">
        <v>1771</v>
      </c>
      <c r="Q1034" s="199">
        <v>25</v>
      </c>
      <c r="S1034" t="s">
        <v>3504</v>
      </c>
      <c r="T1034" t="s">
        <v>3759</v>
      </c>
      <c r="U1034" s="201">
        <v>100</v>
      </c>
      <c r="V1034" t="s">
        <v>2990</v>
      </c>
      <c r="W1034" t="s">
        <v>3492</v>
      </c>
      <c r="X1034" t="s">
        <v>3038</v>
      </c>
      <c r="Y1034" t="s">
        <v>1097</v>
      </c>
      <c r="Z1034" t="s">
        <v>2947</v>
      </c>
      <c r="AA1034">
        <v>630861.1</v>
      </c>
      <c r="AB1034" s="198">
        <v>37047.875</v>
      </c>
      <c r="AC1034" s="198">
        <v>37047.875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25</v>
      </c>
      <c r="G1035" s="202">
        <v>1331035</v>
      </c>
      <c r="H1035" s="198">
        <v>37046.340624999997</v>
      </c>
      <c r="I1035" t="s">
        <v>2356</v>
      </c>
      <c r="M1035" t="s">
        <v>2717</v>
      </c>
      <c r="N1035" t="s">
        <v>3470</v>
      </c>
      <c r="O1035" t="s">
        <v>1774</v>
      </c>
      <c r="Q1035" s="199">
        <v>25</v>
      </c>
      <c r="S1035" t="s">
        <v>3504</v>
      </c>
      <c r="T1035" t="s">
        <v>3759</v>
      </c>
      <c r="U1035" s="201">
        <v>113</v>
      </c>
      <c r="V1035" t="s">
        <v>3928</v>
      </c>
      <c r="W1035" t="s">
        <v>3514</v>
      </c>
      <c r="X1035" t="s">
        <v>3472</v>
      </c>
      <c r="Y1035" t="s">
        <v>1097</v>
      </c>
      <c r="Z1035" t="s">
        <v>2947</v>
      </c>
      <c r="AA1035">
        <v>630862.1</v>
      </c>
      <c r="AB1035" s="198">
        <v>37047.875</v>
      </c>
      <c r="AC1035" s="198">
        <v>37047.875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1331034</v>
      </c>
      <c r="H1036" s="198">
        <v>37046.340624999997</v>
      </c>
      <c r="I1036" t="s">
        <v>2392</v>
      </c>
      <c r="M1036" t="s">
        <v>3505</v>
      </c>
      <c r="N1036" t="s">
        <v>3885</v>
      </c>
      <c r="O1036" t="s">
        <v>1680</v>
      </c>
      <c r="Q1036" s="199">
        <v>5000</v>
      </c>
      <c r="S1036" t="s">
        <v>3506</v>
      </c>
      <c r="T1036" t="s">
        <v>3759</v>
      </c>
      <c r="U1036" s="201">
        <v>3.7650000000000001</v>
      </c>
      <c r="V1036" t="s">
        <v>3496</v>
      </c>
      <c r="W1036" t="s">
        <v>2457</v>
      </c>
      <c r="X1036" t="s">
        <v>2615</v>
      </c>
      <c r="Y1036" t="s">
        <v>2596</v>
      </c>
      <c r="Z1036" t="s">
        <v>2952</v>
      </c>
      <c r="AA1036">
        <v>826511</v>
      </c>
      <c r="AB1036" s="198">
        <v>37047.875</v>
      </c>
      <c r="AC1036" s="198">
        <v>37047.875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10000</v>
      </c>
      <c r="G1037" s="202">
        <v>1331036</v>
      </c>
      <c r="H1037" s="198">
        <v>37046.340787037036</v>
      </c>
      <c r="I1037" t="s">
        <v>2618</v>
      </c>
      <c r="M1037" t="s">
        <v>3505</v>
      </c>
      <c r="N1037" t="s">
        <v>3885</v>
      </c>
      <c r="O1037" t="s">
        <v>1762</v>
      </c>
      <c r="P1037" s="199">
        <v>10000</v>
      </c>
      <c r="S1037" t="s">
        <v>3506</v>
      </c>
      <c r="T1037" t="s">
        <v>3759</v>
      </c>
      <c r="U1037" s="201">
        <v>3.8</v>
      </c>
      <c r="V1037" t="s">
        <v>2465</v>
      </c>
      <c r="W1037" t="s">
        <v>3075</v>
      </c>
      <c r="X1037" t="s">
        <v>3076</v>
      </c>
      <c r="Y1037" t="s">
        <v>2596</v>
      </c>
      <c r="Z1037" t="s">
        <v>2952</v>
      </c>
      <c r="AA1037">
        <v>826512</v>
      </c>
      <c r="AB1037" s="198">
        <v>37047.875</v>
      </c>
      <c r="AC1037" s="198">
        <v>37047.875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5000</v>
      </c>
      <c r="G1038" s="202">
        <v>1331037</v>
      </c>
      <c r="H1038" s="198">
        <v>37046.340798611112</v>
      </c>
      <c r="I1038" t="s">
        <v>3069</v>
      </c>
      <c r="M1038" t="s">
        <v>3505</v>
      </c>
      <c r="N1038" t="s">
        <v>3885</v>
      </c>
      <c r="O1038" t="s">
        <v>1725</v>
      </c>
      <c r="P1038" s="199">
        <v>5000</v>
      </c>
      <c r="S1038" t="s">
        <v>3506</v>
      </c>
      <c r="T1038" t="s">
        <v>3759</v>
      </c>
      <c r="U1038" s="201">
        <v>4.1399999999999997</v>
      </c>
      <c r="V1038" t="s">
        <v>3896</v>
      </c>
      <c r="W1038" t="s">
        <v>3060</v>
      </c>
      <c r="X1038" t="s">
        <v>3061</v>
      </c>
      <c r="Y1038" t="s">
        <v>2596</v>
      </c>
      <c r="Z1038" t="s">
        <v>2952</v>
      </c>
      <c r="AA1038">
        <v>826513</v>
      </c>
      <c r="AB1038" s="198">
        <v>37047.875</v>
      </c>
      <c r="AC1038" s="198">
        <v>37047.875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1331038</v>
      </c>
      <c r="H1039" s="198">
        <v>37046.340856481482</v>
      </c>
      <c r="I1039" t="s">
        <v>3499</v>
      </c>
      <c r="M1039" t="s">
        <v>2717</v>
      </c>
      <c r="N1039" t="s">
        <v>3470</v>
      </c>
      <c r="O1039" t="s">
        <v>1793</v>
      </c>
      <c r="Q1039" s="199">
        <v>25</v>
      </c>
      <c r="S1039" t="s">
        <v>3504</v>
      </c>
      <c r="T1039" t="s">
        <v>3759</v>
      </c>
      <c r="U1039" s="201">
        <v>55</v>
      </c>
      <c r="V1039" t="s">
        <v>2990</v>
      </c>
      <c r="W1039" t="s">
        <v>3475</v>
      </c>
      <c r="X1039" t="s">
        <v>3472</v>
      </c>
      <c r="Y1039" t="s">
        <v>1097</v>
      </c>
      <c r="Z1039" t="s">
        <v>2947</v>
      </c>
      <c r="AA1039">
        <v>630863.1</v>
      </c>
      <c r="AB1039" s="198">
        <v>37047.875</v>
      </c>
      <c r="AC1039" s="198">
        <v>37047.875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92</v>
      </c>
      <c r="F1040" s="213">
        <f t="shared" si="85"/>
        <v>2300</v>
      </c>
      <c r="G1040" s="202">
        <v>1331040</v>
      </c>
      <c r="H1040" s="198">
        <v>37046.340902777774</v>
      </c>
      <c r="I1040" t="s">
        <v>2391</v>
      </c>
      <c r="M1040" t="s">
        <v>2717</v>
      </c>
      <c r="N1040" t="s">
        <v>3470</v>
      </c>
      <c r="O1040" t="s">
        <v>3224</v>
      </c>
      <c r="P1040" s="199">
        <v>25</v>
      </c>
      <c r="S1040" t="s">
        <v>3504</v>
      </c>
      <c r="T1040" t="s">
        <v>3759</v>
      </c>
      <c r="U1040" s="201">
        <v>117</v>
      </c>
      <c r="V1040" t="s">
        <v>3173</v>
      </c>
      <c r="W1040" t="s">
        <v>3165</v>
      </c>
      <c r="X1040" t="s">
        <v>3167</v>
      </c>
      <c r="Y1040" t="s">
        <v>1097</v>
      </c>
      <c r="Z1040" t="s">
        <v>2947</v>
      </c>
      <c r="AA1040">
        <v>630864.1</v>
      </c>
      <c r="AB1040" s="198">
        <v>37165</v>
      </c>
      <c r="AC1040" s="198">
        <v>37256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10000</v>
      </c>
      <c r="G1041" s="202">
        <v>1331039</v>
      </c>
      <c r="H1041" s="198">
        <v>37046.340902777774</v>
      </c>
      <c r="I1041" t="s">
        <v>2391</v>
      </c>
      <c r="M1041" t="s">
        <v>3505</v>
      </c>
      <c r="N1041" t="s">
        <v>3885</v>
      </c>
      <c r="O1041" t="s">
        <v>1781</v>
      </c>
      <c r="P1041" s="199">
        <v>10000</v>
      </c>
      <c r="S1041" t="s">
        <v>3506</v>
      </c>
      <c r="T1041" t="s">
        <v>3759</v>
      </c>
      <c r="U1041" s="201">
        <v>3.8250000000000002</v>
      </c>
      <c r="V1041" t="s">
        <v>3177</v>
      </c>
      <c r="W1041" t="s">
        <v>3084</v>
      </c>
      <c r="X1041" t="s">
        <v>3076</v>
      </c>
      <c r="Y1041" t="s">
        <v>2596</v>
      </c>
      <c r="Z1041" t="s">
        <v>2952</v>
      </c>
      <c r="AA1041">
        <v>826514</v>
      </c>
      <c r="AB1041" s="198">
        <v>37047.875</v>
      </c>
      <c r="AC1041" s="198">
        <v>37047.875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26</v>
      </c>
      <c r="F1042" s="213">
        <f t="shared" si="85"/>
        <v>130000</v>
      </c>
      <c r="G1042" s="202">
        <v>1331041</v>
      </c>
      <c r="H1042" s="198">
        <v>37046.34097222222</v>
      </c>
      <c r="I1042" t="s">
        <v>3069</v>
      </c>
      <c r="M1042" t="s">
        <v>3505</v>
      </c>
      <c r="N1042" t="s">
        <v>2383</v>
      </c>
      <c r="O1042" t="s">
        <v>3298</v>
      </c>
      <c r="Q1042" s="199">
        <v>5000</v>
      </c>
      <c r="S1042" t="s">
        <v>3506</v>
      </c>
      <c r="T1042" t="s">
        <v>3759</v>
      </c>
      <c r="U1042" s="201">
        <v>3.9350000000000001</v>
      </c>
      <c r="V1042" t="s">
        <v>2544</v>
      </c>
      <c r="W1042" t="s">
        <v>2644</v>
      </c>
      <c r="X1042" t="s">
        <v>2259</v>
      </c>
      <c r="Y1042" t="s">
        <v>3777</v>
      </c>
      <c r="Z1042" t="s">
        <v>2952</v>
      </c>
      <c r="AA1042" t="s">
        <v>1815</v>
      </c>
      <c r="AB1042" s="198">
        <v>37047.875</v>
      </c>
      <c r="AC1042" s="198">
        <v>37072.875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5000</v>
      </c>
      <c r="G1043" s="202">
        <v>1331042</v>
      </c>
      <c r="H1043" s="198">
        <v>37046.341087962966</v>
      </c>
      <c r="I1043" t="s">
        <v>2660</v>
      </c>
      <c r="M1043" t="s">
        <v>3505</v>
      </c>
      <c r="N1043" t="s">
        <v>3885</v>
      </c>
      <c r="O1043" t="s">
        <v>1679</v>
      </c>
      <c r="Q1043" s="199">
        <v>5000</v>
      </c>
      <c r="S1043" t="s">
        <v>3506</v>
      </c>
      <c r="T1043" t="s">
        <v>3759</v>
      </c>
      <c r="U1043" s="201">
        <v>3.7574999999999998</v>
      </c>
      <c r="V1043" t="s">
        <v>2459</v>
      </c>
      <c r="W1043" t="s">
        <v>2457</v>
      </c>
      <c r="X1043" t="s">
        <v>2615</v>
      </c>
      <c r="Y1043" t="s">
        <v>2596</v>
      </c>
      <c r="Z1043" t="s">
        <v>2952</v>
      </c>
      <c r="AA1043">
        <v>826515</v>
      </c>
      <c r="AB1043" s="198">
        <v>37047.875</v>
      </c>
      <c r="AC1043" s="198">
        <v>37047.875</v>
      </c>
    </row>
    <row r="1044" spans="1:29" x14ac:dyDescent="0.2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25</v>
      </c>
      <c r="G1044" s="202">
        <v>1331043</v>
      </c>
      <c r="H1044" s="198">
        <v>37046.341111111113</v>
      </c>
      <c r="I1044" t="s">
        <v>3474</v>
      </c>
      <c r="M1044" t="s">
        <v>2717</v>
      </c>
      <c r="N1044" t="s">
        <v>3468</v>
      </c>
      <c r="O1044" t="s">
        <v>1811</v>
      </c>
      <c r="Q1044" s="199">
        <v>25</v>
      </c>
      <c r="S1044" t="s">
        <v>3504</v>
      </c>
      <c r="T1044" t="s">
        <v>3759</v>
      </c>
      <c r="U1044" s="201">
        <v>105</v>
      </c>
      <c r="V1044" t="s">
        <v>3484</v>
      </c>
      <c r="W1044" t="s">
        <v>3037</v>
      </c>
      <c r="X1044" t="s">
        <v>3038</v>
      </c>
      <c r="Y1044" t="s">
        <v>1097</v>
      </c>
      <c r="Z1044" t="s">
        <v>2947</v>
      </c>
      <c r="AA1044">
        <v>630865.1</v>
      </c>
      <c r="AB1044" s="198">
        <v>37047.875</v>
      </c>
      <c r="AC1044" s="198">
        <v>37047.875</v>
      </c>
    </row>
    <row r="1045" spans="1:29" x14ac:dyDescent="0.2">
      <c r="A1045" s="44" t="str">
        <f t="shared" si="81"/>
        <v>US Power Physical</v>
      </c>
      <c r="B1045" s="44" t="str">
        <f t="shared" si="82"/>
        <v>US</v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</v>
      </c>
      <c r="G1045" s="202">
        <v>1331044</v>
      </c>
      <c r="H1045" s="198">
        <v>37046.341111111113</v>
      </c>
      <c r="I1045" t="s">
        <v>3087</v>
      </c>
      <c r="M1045" t="s">
        <v>2717</v>
      </c>
      <c r="N1045" t="s">
        <v>3468</v>
      </c>
      <c r="O1045" t="s">
        <v>1811</v>
      </c>
      <c r="P1045" s="199">
        <v>25</v>
      </c>
      <c r="S1045" t="s">
        <v>3504</v>
      </c>
      <c r="T1045" t="s">
        <v>3759</v>
      </c>
      <c r="U1045" s="201">
        <v>100</v>
      </c>
      <c r="V1045" t="s">
        <v>1778</v>
      </c>
      <c r="W1045" t="s">
        <v>3037</v>
      </c>
      <c r="X1045" t="s">
        <v>3038</v>
      </c>
      <c r="Y1045" t="s">
        <v>1097</v>
      </c>
      <c r="Z1045" t="s">
        <v>2947</v>
      </c>
      <c r="AA1045">
        <v>630866.1</v>
      </c>
      <c r="AB1045" s="198">
        <v>37047.875</v>
      </c>
      <c r="AC1045" s="198">
        <v>37047.875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</v>
      </c>
      <c r="G1046" s="202">
        <v>1331045</v>
      </c>
      <c r="H1046" s="198">
        <v>37046.341145833336</v>
      </c>
      <c r="I1046" t="s">
        <v>1084</v>
      </c>
      <c r="M1046" t="s">
        <v>2717</v>
      </c>
      <c r="N1046" t="s">
        <v>3532</v>
      </c>
      <c r="O1046" t="s">
        <v>1590</v>
      </c>
      <c r="P1046" s="199">
        <v>50</v>
      </c>
      <c r="S1046" t="s">
        <v>3504</v>
      </c>
      <c r="T1046" t="s">
        <v>3759</v>
      </c>
      <c r="U1046" s="201">
        <v>22.25</v>
      </c>
      <c r="V1046" t="s">
        <v>1816</v>
      </c>
      <c r="W1046" t="s">
        <v>3543</v>
      </c>
      <c r="X1046" t="s">
        <v>3533</v>
      </c>
      <c r="Y1046" t="s">
        <v>1097</v>
      </c>
      <c r="Z1046" t="s">
        <v>2947</v>
      </c>
      <c r="AA1046">
        <v>630867.1</v>
      </c>
      <c r="AB1046" s="198">
        <v>37047.875</v>
      </c>
      <c r="AC1046" s="198">
        <v>37047.875</v>
      </c>
    </row>
    <row r="1047" spans="1:29" x14ac:dyDescent="0.2">
      <c r="A1047" s="44" t="str">
        <f t="shared" si="81"/>
        <v>US Power Physical</v>
      </c>
      <c r="B1047" s="44" t="str">
        <f t="shared" si="82"/>
        <v>US</v>
      </c>
      <c r="C1047" s="44" t="str">
        <f t="shared" si="83"/>
        <v>Power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25</v>
      </c>
      <c r="G1047" s="202">
        <v>1331046</v>
      </c>
      <c r="H1047" s="198">
        <v>37046.341168981482</v>
      </c>
      <c r="I1047" t="s">
        <v>2505</v>
      </c>
      <c r="M1047" t="s">
        <v>2717</v>
      </c>
      <c r="N1047" t="s">
        <v>3468</v>
      </c>
      <c r="O1047" t="s">
        <v>1771</v>
      </c>
      <c r="Q1047" s="199">
        <v>25</v>
      </c>
      <c r="S1047" t="s">
        <v>3504</v>
      </c>
      <c r="T1047" t="s">
        <v>3759</v>
      </c>
      <c r="U1047" s="201">
        <v>100.5</v>
      </c>
      <c r="V1047" t="s">
        <v>2506</v>
      </c>
      <c r="W1047" t="s">
        <v>3492</v>
      </c>
      <c r="X1047" t="s">
        <v>3038</v>
      </c>
      <c r="Y1047" t="s">
        <v>1097</v>
      </c>
      <c r="Z1047" t="s">
        <v>2947</v>
      </c>
      <c r="AA1047">
        <v>630868.1</v>
      </c>
      <c r="AB1047" s="198">
        <v>37047.875</v>
      </c>
      <c r="AC1047" s="198">
        <v>37047.875</v>
      </c>
    </row>
    <row r="1048" spans="1:29" x14ac:dyDescent="0.2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25</v>
      </c>
      <c r="G1048" s="202">
        <v>1331047</v>
      </c>
      <c r="H1048" s="198">
        <v>37046.341180555559</v>
      </c>
      <c r="I1048" t="s">
        <v>1807</v>
      </c>
      <c r="M1048" t="s">
        <v>2717</v>
      </c>
      <c r="N1048" t="s">
        <v>3468</v>
      </c>
      <c r="O1048" t="s">
        <v>1771</v>
      </c>
      <c r="P1048" s="199">
        <v>25</v>
      </c>
      <c r="S1048" t="s">
        <v>3504</v>
      </c>
      <c r="T1048" t="s">
        <v>3759</v>
      </c>
      <c r="U1048" s="201">
        <v>99.5</v>
      </c>
      <c r="V1048" t="s">
        <v>1808</v>
      </c>
      <c r="W1048" t="s">
        <v>3492</v>
      </c>
      <c r="X1048" t="s">
        <v>3038</v>
      </c>
      <c r="Y1048" t="s">
        <v>1097</v>
      </c>
      <c r="Z1048" t="s">
        <v>2947</v>
      </c>
      <c r="AA1048">
        <v>630869.1</v>
      </c>
      <c r="AB1048" s="198">
        <v>37047.875</v>
      </c>
      <c r="AC1048" s="198">
        <v>37047.875</v>
      </c>
    </row>
    <row r="1049" spans="1:29" x14ac:dyDescent="0.2">
      <c r="A1049" s="44" t="str">
        <f t="shared" si="81"/>
        <v>US Power Physical</v>
      </c>
      <c r="B1049" s="44" t="str">
        <f t="shared" si="82"/>
        <v>US</v>
      </c>
      <c r="C1049" s="44" t="str">
        <f t="shared" si="83"/>
        <v>Power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50</v>
      </c>
      <c r="G1049" s="202">
        <v>1331048</v>
      </c>
      <c r="H1049" s="198">
        <v>37046.341203703705</v>
      </c>
      <c r="I1049" t="s">
        <v>2355</v>
      </c>
      <c r="M1049" t="s">
        <v>2717</v>
      </c>
      <c r="N1049" t="s">
        <v>3532</v>
      </c>
      <c r="O1049" t="s">
        <v>1602</v>
      </c>
      <c r="P1049" s="199">
        <v>50</v>
      </c>
      <c r="S1049" t="s">
        <v>3504</v>
      </c>
      <c r="T1049" t="s">
        <v>3759</v>
      </c>
      <c r="U1049" s="201">
        <v>10</v>
      </c>
      <c r="V1049" t="s">
        <v>3140</v>
      </c>
      <c r="W1049" t="s">
        <v>3548</v>
      </c>
      <c r="X1049" t="s">
        <v>3549</v>
      </c>
      <c r="Y1049" t="s">
        <v>1097</v>
      </c>
      <c r="Z1049" t="s">
        <v>2947</v>
      </c>
      <c r="AA1049">
        <v>630870.1</v>
      </c>
      <c r="AB1049" s="198">
        <v>37047.875</v>
      </c>
      <c r="AC1049" s="198">
        <v>37047.875</v>
      </c>
    </row>
    <row r="1050" spans="1:29" x14ac:dyDescent="0.2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50</v>
      </c>
      <c r="G1050" s="202">
        <v>1331049</v>
      </c>
      <c r="H1050" s="198">
        <v>37046.341215277775</v>
      </c>
      <c r="I1050" t="s">
        <v>2660</v>
      </c>
      <c r="M1050" t="s">
        <v>2717</v>
      </c>
      <c r="N1050" t="s">
        <v>3532</v>
      </c>
      <c r="O1050" t="s">
        <v>1590</v>
      </c>
      <c r="Q1050" s="199">
        <v>50</v>
      </c>
      <c r="S1050" t="s">
        <v>3504</v>
      </c>
      <c r="T1050" t="s">
        <v>3759</v>
      </c>
      <c r="U1050" s="201">
        <v>22.5</v>
      </c>
      <c r="V1050" t="s">
        <v>3041</v>
      </c>
      <c r="W1050" t="s">
        <v>3543</v>
      </c>
      <c r="X1050" t="s">
        <v>3533</v>
      </c>
      <c r="Y1050" t="s">
        <v>1097</v>
      </c>
      <c r="Z1050" t="s">
        <v>2947</v>
      </c>
      <c r="AA1050">
        <v>630871.1</v>
      </c>
      <c r="AB1050" s="198">
        <v>37047.875</v>
      </c>
      <c r="AC1050" s="198">
        <v>37047.875</v>
      </c>
    </row>
    <row r="1051" spans="1:29" x14ac:dyDescent="0.2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92</v>
      </c>
      <c r="F1051" s="213">
        <f t="shared" si="85"/>
        <v>2300</v>
      </c>
      <c r="G1051" s="202">
        <v>1331051</v>
      </c>
      <c r="H1051" s="198">
        <v>37046.341238425928</v>
      </c>
      <c r="I1051" t="s">
        <v>3554</v>
      </c>
      <c r="M1051" t="s">
        <v>2717</v>
      </c>
      <c r="N1051" t="s">
        <v>3468</v>
      </c>
      <c r="O1051" t="s">
        <v>3921</v>
      </c>
      <c r="P1051" s="199">
        <v>25</v>
      </c>
      <c r="S1051" t="s">
        <v>3504</v>
      </c>
      <c r="T1051" t="s">
        <v>3759</v>
      </c>
      <c r="U1051" s="201">
        <v>57</v>
      </c>
      <c r="V1051" t="s">
        <v>1817</v>
      </c>
      <c r="W1051" t="s">
        <v>2997</v>
      </c>
      <c r="X1051" t="s">
        <v>3922</v>
      </c>
      <c r="Y1051" t="s">
        <v>1097</v>
      </c>
      <c r="Z1051" t="s">
        <v>2947</v>
      </c>
      <c r="AA1051">
        <v>630872.1</v>
      </c>
      <c r="AB1051" s="198">
        <v>37165.564583333333</v>
      </c>
      <c r="AC1051" s="198">
        <v>37256.564583333333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1331050</v>
      </c>
      <c r="H1052" s="198">
        <v>37046.341238425928</v>
      </c>
      <c r="I1052" t="s">
        <v>3168</v>
      </c>
      <c r="M1052" t="s">
        <v>2717</v>
      </c>
      <c r="N1052" t="s">
        <v>3468</v>
      </c>
      <c r="O1052" t="s">
        <v>1772</v>
      </c>
      <c r="P1052" s="199">
        <v>25</v>
      </c>
      <c r="S1052" t="s">
        <v>3504</v>
      </c>
      <c r="T1052" t="s">
        <v>3759</v>
      </c>
      <c r="U1052" s="201">
        <v>128</v>
      </c>
      <c r="V1052" t="s">
        <v>1818</v>
      </c>
      <c r="W1052" t="s">
        <v>3473</v>
      </c>
      <c r="X1052" t="s">
        <v>3469</v>
      </c>
      <c r="Y1052" t="s">
        <v>1097</v>
      </c>
      <c r="Z1052" t="s">
        <v>2947</v>
      </c>
      <c r="AA1052">
        <v>630873.1</v>
      </c>
      <c r="AB1052" s="198">
        <v>37047.875</v>
      </c>
      <c r="AC1052" s="198">
        <v>37047.875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31</v>
      </c>
      <c r="F1053" s="213">
        <f t="shared" si="85"/>
        <v>775</v>
      </c>
      <c r="G1053" s="202">
        <v>1331052</v>
      </c>
      <c r="H1053" s="198">
        <v>37046.341261574074</v>
      </c>
      <c r="I1053" t="s">
        <v>2378</v>
      </c>
      <c r="M1053" t="s">
        <v>2717</v>
      </c>
      <c r="N1053" t="s">
        <v>3470</v>
      </c>
      <c r="O1053" t="s">
        <v>1819</v>
      </c>
      <c r="P1053" s="199">
        <v>25</v>
      </c>
      <c r="S1053" t="s">
        <v>3504</v>
      </c>
      <c r="T1053" t="s">
        <v>3759</v>
      </c>
      <c r="U1053" s="201">
        <v>274</v>
      </c>
      <c r="V1053" t="s">
        <v>1820</v>
      </c>
      <c r="W1053" t="s">
        <v>3165</v>
      </c>
      <c r="X1053" t="s">
        <v>3167</v>
      </c>
      <c r="Y1053" t="s">
        <v>1097</v>
      </c>
      <c r="Z1053" t="s">
        <v>2947</v>
      </c>
      <c r="AA1053">
        <v>630874.1</v>
      </c>
      <c r="AB1053" s="198">
        <v>37104.875</v>
      </c>
      <c r="AC1053" s="198">
        <v>37134.875</v>
      </c>
    </row>
    <row r="1054" spans="1:29" x14ac:dyDescent="0.2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5000</v>
      </c>
      <c r="G1054" s="202">
        <v>1331053</v>
      </c>
      <c r="H1054" s="198">
        <v>37046.341261574074</v>
      </c>
      <c r="I1054" t="s">
        <v>2355</v>
      </c>
      <c r="M1054" t="s">
        <v>3505</v>
      </c>
      <c r="N1054" t="s">
        <v>3885</v>
      </c>
      <c r="O1054" t="s">
        <v>1679</v>
      </c>
      <c r="Q1054" s="199">
        <v>5000</v>
      </c>
      <c r="S1054" t="s">
        <v>3506</v>
      </c>
      <c r="T1054" t="s">
        <v>3759</v>
      </c>
      <c r="U1054" s="201">
        <v>3.76</v>
      </c>
      <c r="V1054" t="s">
        <v>2282</v>
      </c>
      <c r="W1054" t="s">
        <v>2457</v>
      </c>
      <c r="X1054" t="s">
        <v>2615</v>
      </c>
      <c r="Y1054" t="s">
        <v>2596</v>
      </c>
      <c r="Z1054" t="s">
        <v>2952</v>
      </c>
      <c r="AA1054">
        <v>826516</v>
      </c>
      <c r="AB1054" s="198">
        <v>37047.875</v>
      </c>
      <c r="AC1054" s="198">
        <v>37047.875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5000</v>
      </c>
      <c r="G1055" s="202">
        <v>1331054</v>
      </c>
      <c r="H1055" s="198">
        <v>37046.341319444444</v>
      </c>
      <c r="I1055" t="s">
        <v>2597</v>
      </c>
      <c r="M1055" t="s">
        <v>3505</v>
      </c>
      <c r="N1055" t="s">
        <v>3885</v>
      </c>
      <c r="O1055" t="s">
        <v>1678</v>
      </c>
      <c r="Q1055" s="199">
        <v>5000</v>
      </c>
      <c r="S1055" t="s">
        <v>3506</v>
      </c>
      <c r="T1055" t="s">
        <v>3759</v>
      </c>
      <c r="U1055" s="201">
        <v>3.7374999999999998</v>
      </c>
      <c r="V1055" t="s">
        <v>2628</v>
      </c>
      <c r="W1055" t="s">
        <v>2457</v>
      </c>
      <c r="X1055" t="s">
        <v>2615</v>
      </c>
      <c r="Y1055" t="s">
        <v>2596</v>
      </c>
      <c r="Z1055" t="s">
        <v>2952</v>
      </c>
      <c r="AA1055">
        <v>826517</v>
      </c>
      <c r="AB1055" s="198">
        <v>37047.875</v>
      </c>
      <c r="AC1055" s="198">
        <v>37047.875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5000</v>
      </c>
      <c r="G1056" s="202">
        <v>1331055</v>
      </c>
      <c r="H1056" s="198">
        <v>37046.34134259259</v>
      </c>
      <c r="I1056" t="s">
        <v>2355</v>
      </c>
      <c r="M1056" t="s">
        <v>3505</v>
      </c>
      <c r="N1056" t="s">
        <v>3885</v>
      </c>
      <c r="O1056" t="s">
        <v>1679</v>
      </c>
      <c r="Q1056" s="199">
        <v>5000</v>
      </c>
      <c r="S1056" t="s">
        <v>3506</v>
      </c>
      <c r="T1056" t="s">
        <v>3759</v>
      </c>
      <c r="U1056" s="201">
        <v>3.7625000000000002</v>
      </c>
      <c r="V1056" t="s">
        <v>2583</v>
      </c>
      <c r="W1056" t="s">
        <v>2457</v>
      </c>
      <c r="X1056" t="s">
        <v>2615</v>
      </c>
      <c r="Y1056" t="s">
        <v>2596</v>
      </c>
      <c r="Z1056" t="s">
        <v>2952</v>
      </c>
      <c r="AA1056">
        <v>826518</v>
      </c>
      <c r="AB1056" s="198">
        <v>37047.875</v>
      </c>
      <c r="AC1056" s="198">
        <v>37047.875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10000</v>
      </c>
      <c r="G1057" s="202">
        <v>1331056</v>
      </c>
      <c r="H1057" s="198">
        <v>37046.341354166667</v>
      </c>
      <c r="I1057" t="s">
        <v>3627</v>
      </c>
      <c r="M1057" t="s">
        <v>3505</v>
      </c>
      <c r="N1057" t="s">
        <v>3885</v>
      </c>
      <c r="O1057" t="s">
        <v>1730</v>
      </c>
      <c r="Q1057" s="199">
        <v>10000</v>
      </c>
      <c r="S1057" t="s">
        <v>3506</v>
      </c>
      <c r="T1057" t="s">
        <v>3759</v>
      </c>
      <c r="U1057" s="201">
        <v>3.8125</v>
      </c>
      <c r="V1057" t="s">
        <v>3493</v>
      </c>
      <c r="W1057" t="s">
        <v>2629</v>
      </c>
      <c r="X1057" t="s">
        <v>2630</v>
      </c>
      <c r="Y1057" t="s">
        <v>2596</v>
      </c>
      <c r="Z1057" t="s">
        <v>2952</v>
      </c>
      <c r="AA1057">
        <v>826519</v>
      </c>
      <c r="AB1057" s="198">
        <v>37047.875</v>
      </c>
      <c r="AC1057" s="198">
        <v>37047.875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</v>
      </c>
      <c r="G1058" s="202">
        <v>1331057</v>
      </c>
      <c r="H1058" s="198">
        <v>37046.341423611113</v>
      </c>
      <c r="I1058" t="s">
        <v>2355</v>
      </c>
      <c r="M1058" t="s">
        <v>3505</v>
      </c>
      <c r="N1058" t="s">
        <v>3885</v>
      </c>
      <c r="O1058" t="s">
        <v>1679</v>
      </c>
      <c r="Q1058" s="199">
        <v>5000</v>
      </c>
      <c r="S1058" t="s">
        <v>3506</v>
      </c>
      <c r="T1058" t="s">
        <v>3759</v>
      </c>
      <c r="U1058" s="201">
        <v>3.7650000000000001</v>
      </c>
      <c r="V1058" t="s">
        <v>2583</v>
      </c>
      <c r="W1058" t="s">
        <v>2457</v>
      </c>
      <c r="X1058" t="s">
        <v>2615</v>
      </c>
      <c r="Y1058" t="s">
        <v>2596</v>
      </c>
      <c r="Z1058" t="s">
        <v>2952</v>
      </c>
      <c r="AA1058">
        <v>826520</v>
      </c>
      <c r="AB1058" s="198">
        <v>37047.875</v>
      </c>
      <c r="AC1058" s="198">
        <v>37047.875</v>
      </c>
    </row>
    <row r="1059" spans="1:29" x14ac:dyDescent="0.2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5000</v>
      </c>
      <c r="G1059" s="202">
        <v>1331058</v>
      </c>
      <c r="H1059" s="198">
        <v>37046.341435185182</v>
      </c>
      <c r="I1059" t="s">
        <v>2597</v>
      </c>
      <c r="M1059" t="s">
        <v>3505</v>
      </c>
      <c r="N1059" t="s">
        <v>3885</v>
      </c>
      <c r="O1059" t="s">
        <v>1674</v>
      </c>
      <c r="Q1059" s="199">
        <v>5000</v>
      </c>
      <c r="S1059" t="s">
        <v>3506</v>
      </c>
      <c r="T1059" t="s">
        <v>3759</v>
      </c>
      <c r="U1059" s="201">
        <v>3.9813000000000001</v>
      </c>
      <c r="V1059" t="s">
        <v>2598</v>
      </c>
      <c r="W1059" t="s">
        <v>2594</v>
      </c>
      <c r="X1059" t="s">
        <v>2595</v>
      </c>
      <c r="Y1059" t="s">
        <v>2596</v>
      </c>
      <c r="Z1059" t="s">
        <v>2952</v>
      </c>
      <c r="AA1059">
        <v>826521</v>
      </c>
      <c r="AB1059" s="198">
        <v>37047.875</v>
      </c>
      <c r="AC1059" s="198">
        <v>37047.875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10000</v>
      </c>
      <c r="G1060" s="202">
        <v>1331059</v>
      </c>
      <c r="H1060" s="198">
        <v>37046.341493055559</v>
      </c>
      <c r="I1060" t="s">
        <v>3531</v>
      </c>
      <c r="M1060" t="s">
        <v>3505</v>
      </c>
      <c r="N1060" t="s">
        <v>3885</v>
      </c>
      <c r="O1060" t="s">
        <v>1795</v>
      </c>
      <c r="P1060" s="199">
        <v>10000</v>
      </c>
      <c r="S1060" t="s">
        <v>3506</v>
      </c>
      <c r="T1060" t="s">
        <v>3759</v>
      </c>
      <c r="U1060" s="201">
        <v>4.05</v>
      </c>
      <c r="V1060" t="s">
        <v>2395</v>
      </c>
      <c r="W1060" t="s">
        <v>3075</v>
      </c>
      <c r="X1060" t="s">
        <v>3076</v>
      </c>
      <c r="Y1060" t="s">
        <v>2596</v>
      </c>
      <c r="Z1060" t="s">
        <v>2952</v>
      </c>
      <c r="AA1060">
        <v>826522</v>
      </c>
      <c r="AB1060" s="198">
        <v>37047.875</v>
      </c>
      <c r="AC1060" s="198">
        <v>37047.875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26</v>
      </c>
      <c r="F1061" s="213">
        <f t="shared" si="85"/>
        <v>7800</v>
      </c>
      <c r="G1061" s="202">
        <v>1331061</v>
      </c>
      <c r="H1061" s="198">
        <v>37046.341550925928</v>
      </c>
      <c r="I1061" t="s">
        <v>1821</v>
      </c>
      <c r="M1061" t="s">
        <v>3505</v>
      </c>
      <c r="N1061" t="s">
        <v>3885</v>
      </c>
      <c r="O1061" t="s">
        <v>3307</v>
      </c>
      <c r="P1061" s="199">
        <v>300</v>
      </c>
      <c r="S1061" t="s">
        <v>3506</v>
      </c>
      <c r="T1061" t="s">
        <v>3759</v>
      </c>
      <c r="U1061" s="201">
        <v>4.085</v>
      </c>
      <c r="V1061" t="s">
        <v>1822</v>
      </c>
      <c r="W1061" t="s">
        <v>2280</v>
      </c>
      <c r="X1061" t="s">
        <v>2281</v>
      </c>
      <c r="Y1061" t="s">
        <v>2596</v>
      </c>
      <c r="Z1061" t="s">
        <v>2952</v>
      </c>
      <c r="AA1061">
        <v>826525</v>
      </c>
      <c r="AB1061" s="198">
        <v>37047.875</v>
      </c>
      <c r="AC1061" s="198">
        <v>37072.875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50000</v>
      </c>
      <c r="G1062" s="202">
        <v>1331066</v>
      </c>
      <c r="H1062" s="198">
        <v>37046.341574074075</v>
      </c>
      <c r="I1062" t="s">
        <v>2613</v>
      </c>
      <c r="M1062" t="s">
        <v>3505</v>
      </c>
      <c r="N1062" t="s">
        <v>3885</v>
      </c>
      <c r="O1062" t="s">
        <v>1674</v>
      </c>
      <c r="Q1062" s="199">
        <v>50000</v>
      </c>
      <c r="S1062" t="s">
        <v>3506</v>
      </c>
      <c r="T1062" t="s">
        <v>3759</v>
      </c>
      <c r="U1062" s="201">
        <v>3.9813000000000001</v>
      </c>
      <c r="V1062" t="s">
        <v>2617</v>
      </c>
      <c r="W1062" t="s">
        <v>2594</v>
      </c>
      <c r="X1062" t="s">
        <v>2595</v>
      </c>
      <c r="Y1062" t="s">
        <v>2596</v>
      </c>
      <c r="Z1062" t="s">
        <v>2952</v>
      </c>
      <c r="AA1062">
        <v>826524</v>
      </c>
      <c r="AB1062" s="198">
        <v>37047.875</v>
      </c>
      <c r="AC1062" s="198">
        <v>37047.875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1290</v>
      </c>
      <c r="G1063" s="202">
        <v>1331065</v>
      </c>
      <c r="H1063" s="198">
        <v>37046.341574074075</v>
      </c>
      <c r="I1063" t="s">
        <v>2597</v>
      </c>
      <c r="M1063" t="s">
        <v>3505</v>
      </c>
      <c r="N1063" t="s">
        <v>3885</v>
      </c>
      <c r="O1063" t="s">
        <v>1678</v>
      </c>
      <c r="Q1063" s="199">
        <v>1290</v>
      </c>
      <c r="S1063" t="s">
        <v>3506</v>
      </c>
      <c r="T1063" t="s">
        <v>3759</v>
      </c>
      <c r="U1063" s="201">
        <v>3.74</v>
      </c>
      <c r="V1063" t="s">
        <v>2628</v>
      </c>
      <c r="W1063" t="s">
        <v>2457</v>
      </c>
      <c r="X1063" t="s">
        <v>2615</v>
      </c>
      <c r="Y1063" t="s">
        <v>2596</v>
      </c>
      <c r="Z1063" t="s">
        <v>2952</v>
      </c>
      <c r="AA1063">
        <v>826523</v>
      </c>
      <c r="AB1063" s="198">
        <v>37047.875</v>
      </c>
      <c r="AC1063" s="198">
        <v>37047.875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1331067</v>
      </c>
      <c r="H1064" s="198">
        <v>37046.341620370367</v>
      </c>
      <c r="I1064" t="s">
        <v>2378</v>
      </c>
      <c r="M1064" t="s">
        <v>2717</v>
      </c>
      <c r="N1064" t="s">
        <v>3468</v>
      </c>
      <c r="O1064" t="s">
        <v>1789</v>
      </c>
      <c r="Q1064" s="199">
        <v>25</v>
      </c>
      <c r="S1064" t="s">
        <v>3504</v>
      </c>
      <c r="T1064" t="s">
        <v>3759</v>
      </c>
      <c r="U1064" s="201">
        <v>25</v>
      </c>
      <c r="V1064" t="s">
        <v>3916</v>
      </c>
      <c r="W1064" t="s">
        <v>2651</v>
      </c>
      <c r="X1064" t="s">
        <v>3469</v>
      </c>
      <c r="Y1064" t="s">
        <v>1097</v>
      </c>
      <c r="Z1064" t="s">
        <v>2947</v>
      </c>
      <c r="AA1064">
        <v>630877.1</v>
      </c>
      <c r="AB1064" s="198">
        <v>37047.875</v>
      </c>
      <c r="AC1064" s="198">
        <v>37047.875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10000</v>
      </c>
      <c r="G1065" s="202">
        <v>1331068</v>
      </c>
      <c r="H1065" s="198">
        <v>37046.341643518521</v>
      </c>
      <c r="I1065" t="s">
        <v>3531</v>
      </c>
      <c r="M1065" t="s">
        <v>3505</v>
      </c>
      <c r="N1065" t="s">
        <v>3885</v>
      </c>
      <c r="O1065" t="s">
        <v>1762</v>
      </c>
      <c r="P1065" s="199">
        <v>10000</v>
      </c>
      <c r="S1065" t="s">
        <v>3506</v>
      </c>
      <c r="T1065" t="s">
        <v>3759</v>
      </c>
      <c r="U1065" s="201">
        <v>3.65</v>
      </c>
      <c r="V1065" t="s">
        <v>3957</v>
      </c>
      <c r="W1065" t="s">
        <v>3075</v>
      </c>
      <c r="X1065" t="s">
        <v>3076</v>
      </c>
      <c r="Y1065" t="s">
        <v>2596</v>
      </c>
      <c r="Z1065" t="s">
        <v>2952</v>
      </c>
      <c r="AA1065">
        <v>826526</v>
      </c>
      <c r="AB1065" s="198">
        <v>37047.875</v>
      </c>
      <c r="AC1065" s="198">
        <v>37047.875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1331071</v>
      </c>
      <c r="H1066" s="198">
        <v>37046.34171296296</v>
      </c>
      <c r="I1066" t="s">
        <v>3168</v>
      </c>
      <c r="M1066" t="s">
        <v>2717</v>
      </c>
      <c r="N1066" t="s">
        <v>3468</v>
      </c>
      <c r="O1066" t="s">
        <v>1772</v>
      </c>
      <c r="P1066" s="199">
        <v>25</v>
      </c>
      <c r="S1066" t="s">
        <v>3504</v>
      </c>
      <c r="T1066" t="s">
        <v>3759</v>
      </c>
      <c r="U1066" s="201">
        <v>128</v>
      </c>
      <c r="V1066" t="s">
        <v>1818</v>
      </c>
      <c r="W1066" t="s">
        <v>3473</v>
      </c>
      <c r="X1066" t="s">
        <v>3469</v>
      </c>
      <c r="Y1066" t="s">
        <v>1097</v>
      </c>
      <c r="Z1066" t="s">
        <v>2947</v>
      </c>
      <c r="AA1066">
        <v>630880.1</v>
      </c>
      <c r="AB1066" s="198">
        <v>37047.875</v>
      </c>
      <c r="AC1066" s="198">
        <v>37047.875</v>
      </c>
    </row>
    <row r="1067" spans="1:29" x14ac:dyDescent="0.2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10000</v>
      </c>
      <c r="G1067" s="202">
        <v>1331072</v>
      </c>
      <c r="H1067" s="198">
        <v>37046.34171296296</v>
      </c>
      <c r="I1067" t="s">
        <v>2260</v>
      </c>
      <c r="M1067" t="s">
        <v>3505</v>
      </c>
      <c r="N1067" t="s">
        <v>3885</v>
      </c>
      <c r="O1067" t="s">
        <v>1724</v>
      </c>
      <c r="P1067" s="199">
        <v>10000</v>
      </c>
      <c r="S1067" t="s">
        <v>3506</v>
      </c>
      <c r="T1067" t="s">
        <v>3759</v>
      </c>
      <c r="U1067" s="201">
        <v>4.1349999999999998</v>
      </c>
      <c r="V1067" t="s">
        <v>3189</v>
      </c>
      <c r="W1067" t="s">
        <v>2640</v>
      </c>
      <c r="X1067" t="s">
        <v>2641</v>
      </c>
      <c r="Y1067" t="s">
        <v>2596</v>
      </c>
      <c r="Z1067" t="s">
        <v>2952</v>
      </c>
      <c r="AA1067">
        <v>826527</v>
      </c>
      <c r="AB1067" s="198">
        <v>37047.875</v>
      </c>
      <c r="AC1067" s="198">
        <v>37047.875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10000</v>
      </c>
      <c r="G1068" s="202">
        <v>1331073</v>
      </c>
      <c r="H1068" s="198">
        <v>37046.341782407406</v>
      </c>
      <c r="I1068" t="s">
        <v>2613</v>
      </c>
      <c r="M1068" t="s">
        <v>3505</v>
      </c>
      <c r="N1068" t="s">
        <v>3885</v>
      </c>
      <c r="O1068" t="s">
        <v>1727</v>
      </c>
      <c r="P1068" s="199">
        <v>10000</v>
      </c>
      <c r="S1068" t="s">
        <v>3506</v>
      </c>
      <c r="T1068" t="s">
        <v>3759</v>
      </c>
      <c r="U1068" s="201">
        <v>3.875</v>
      </c>
      <c r="V1068" t="s">
        <v>2476</v>
      </c>
      <c r="W1068" t="s">
        <v>2629</v>
      </c>
      <c r="X1068" t="s">
        <v>2630</v>
      </c>
      <c r="Y1068" t="s">
        <v>2596</v>
      </c>
      <c r="Z1068" t="s">
        <v>2952</v>
      </c>
      <c r="AA1068">
        <v>826528</v>
      </c>
      <c r="AB1068" s="198">
        <v>37047.875</v>
      </c>
      <c r="AC1068" s="198">
        <v>37047.875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5000</v>
      </c>
      <c r="G1069" s="202">
        <v>1331074</v>
      </c>
      <c r="H1069" s="198">
        <v>37046.341805555552</v>
      </c>
      <c r="I1069" t="s">
        <v>2275</v>
      </c>
      <c r="M1069" t="s">
        <v>3505</v>
      </c>
      <c r="N1069" t="s">
        <v>3885</v>
      </c>
      <c r="O1069" t="s">
        <v>1798</v>
      </c>
      <c r="P1069" s="199">
        <v>5000</v>
      </c>
      <c r="S1069" t="s">
        <v>3506</v>
      </c>
      <c r="T1069" t="s">
        <v>3759</v>
      </c>
      <c r="U1069" s="201">
        <v>2.77</v>
      </c>
      <c r="V1069" t="s">
        <v>2276</v>
      </c>
      <c r="W1069" t="s">
        <v>3681</v>
      </c>
      <c r="X1069" t="s">
        <v>3486</v>
      </c>
      <c r="Y1069" t="s">
        <v>2596</v>
      </c>
      <c r="Z1069" t="s">
        <v>2952</v>
      </c>
      <c r="AA1069">
        <v>826529</v>
      </c>
      <c r="AB1069" s="198">
        <v>37047.875</v>
      </c>
      <c r="AC1069" s="198">
        <v>37047.875</v>
      </c>
    </row>
    <row r="1070" spans="1:29" x14ac:dyDescent="0.2">
      <c r="A1070" s="44" t="str">
        <f t="shared" si="81"/>
        <v>US Power Physical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25</v>
      </c>
      <c r="G1070" s="202">
        <v>1331075</v>
      </c>
      <c r="H1070" s="198">
        <v>37046.341817129629</v>
      </c>
      <c r="I1070" t="s">
        <v>3489</v>
      </c>
      <c r="M1070" t="s">
        <v>2717</v>
      </c>
      <c r="N1070" t="s">
        <v>3470</v>
      </c>
      <c r="O1070" t="s">
        <v>1774</v>
      </c>
      <c r="P1070" s="199">
        <v>25</v>
      </c>
      <c r="S1070" t="s">
        <v>3504</v>
      </c>
      <c r="T1070" t="s">
        <v>3759</v>
      </c>
      <c r="U1070" s="201">
        <v>110</v>
      </c>
      <c r="V1070" t="s">
        <v>2201</v>
      </c>
      <c r="W1070" t="s">
        <v>3514</v>
      </c>
      <c r="X1070" t="s">
        <v>3472</v>
      </c>
      <c r="Y1070" t="s">
        <v>1097</v>
      </c>
      <c r="Z1070" t="s">
        <v>2947</v>
      </c>
      <c r="AA1070">
        <v>630881.1</v>
      </c>
      <c r="AB1070" s="198">
        <v>37047.875</v>
      </c>
      <c r="AC1070" s="198">
        <v>37047.875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3434</v>
      </c>
      <c r="G1071" s="202">
        <v>1331077</v>
      </c>
      <c r="H1071" s="198">
        <v>37046.341909722221</v>
      </c>
      <c r="I1071" t="s">
        <v>2378</v>
      </c>
      <c r="M1071" t="s">
        <v>3505</v>
      </c>
      <c r="N1071" t="s">
        <v>3885</v>
      </c>
      <c r="O1071" t="s">
        <v>1823</v>
      </c>
      <c r="Q1071" s="199">
        <v>3434</v>
      </c>
      <c r="S1071" t="s">
        <v>3506</v>
      </c>
      <c r="T1071" t="s">
        <v>3759</v>
      </c>
      <c r="U1071" s="201">
        <v>2.82</v>
      </c>
      <c r="V1071" t="s">
        <v>1824</v>
      </c>
      <c r="W1071" t="s">
        <v>3097</v>
      </c>
      <c r="X1071" t="s">
        <v>3076</v>
      </c>
      <c r="Y1071" t="s">
        <v>2596</v>
      </c>
      <c r="Z1071" t="s">
        <v>2952</v>
      </c>
      <c r="AA1071">
        <v>826530</v>
      </c>
      <c r="AB1071" s="198">
        <v>37047.875</v>
      </c>
      <c r="AC1071" s="198">
        <v>37047.875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10000</v>
      </c>
      <c r="G1072" s="202">
        <v>1331078</v>
      </c>
      <c r="H1072" s="198">
        <v>37046.341932870368</v>
      </c>
      <c r="I1072" t="s">
        <v>2261</v>
      </c>
      <c r="M1072" t="s">
        <v>3505</v>
      </c>
      <c r="N1072" t="s">
        <v>3885</v>
      </c>
      <c r="O1072" t="s">
        <v>1825</v>
      </c>
      <c r="Q1072" s="199">
        <v>10000</v>
      </c>
      <c r="S1072" t="s">
        <v>3506</v>
      </c>
      <c r="T1072" t="s">
        <v>3759</v>
      </c>
      <c r="U1072" s="201">
        <v>3.9762</v>
      </c>
      <c r="V1072" t="s">
        <v>3052</v>
      </c>
      <c r="W1072" t="s">
        <v>2594</v>
      </c>
      <c r="X1072" t="s">
        <v>2595</v>
      </c>
      <c r="Y1072" t="s">
        <v>2596</v>
      </c>
      <c r="Z1072" t="s">
        <v>2952</v>
      </c>
      <c r="AA1072">
        <v>826531</v>
      </c>
      <c r="AB1072" s="198">
        <v>37047.875</v>
      </c>
      <c r="AC1072" s="198">
        <v>37047.875</v>
      </c>
    </row>
    <row r="1073" spans="1:29" x14ac:dyDescent="0.2">
      <c r="A1073" s="44" t="str">
        <f t="shared" si="81"/>
        <v>US Crude Financial</v>
      </c>
      <c r="B1073" s="44" t="str">
        <f t="shared" si="82"/>
        <v>US</v>
      </c>
      <c r="C1073" s="44" t="str">
        <f t="shared" si="83"/>
        <v>Crude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15000</v>
      </c>
      <c r="G1073" s="202">
        <v>1331079</v>
      </c>
      <c r="H1073" s="198">
        <v>37046.341932870368</v>
      </c>
      <c r="I1073" t="s">
        <v>2389</v>
      </c>
      <c r="M1073" t="s">
        <v>3619</v>
      </c>
      <c r="N1073" t="s">
        <v>1088</v>
      </c>
      <c r="O1073" t="s">
        <v>2442</v>
      </c>
      <c r="P1073" s="199">
        <v>15000</v>
      </c>
      <c r="S1073" t="s">
        <v>3512</v>
      </c>
      <c r="T1073" t="s">
        <v>3759</v>
      </c>
      <c r="U1073" s="201">
        <v>28.62</v>
      </c>
      <c r="V1073" t="s">
        <v>3161</v>
      </c>
      <c r="W1073" t="s">
        <v>1090</v>
      </c>
      <c r="X1073" t="s">
        <v>2283</v>
      </c>
      <c r="Y1073" t="s">
        <v>2729</v>
      </c>
      <c r="Z1073" t="s">
        <v>2952</v>
      </c>
      <c r="AA1073">
        <v>112681</v>
      </c>
      <c r="AB1073" s="198">
        <v>37073</v>
      </c>
      <c r="AC1073" s="198">
        <v>37103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25</v>
      </c>
      <c r="G1074" s="202">
        <v>1331080</v>
      </c>
      <c r="H1074" s="198">
        <v>37046.341944444444</v>
      </c>
      <c r="I1074" t="s">
        <v>2378</v>
      </c>
      <c r="M1074" t="s">
        <v>2717</v>
      </c>
      <c r="N1074" t="s">
        <v>3468</v>
      </c>
      <c r="O1074" t="s">
        <v>1826</v>
      </c>
      <c r="P1074" s="199">
        <v>25</v>
      </c>
      <c r="S1074" t="s">
        <v>3504</v>
      </c>
      <c r="T1074" t="s">
        <v>3759</v>
      </c>
      <c r="U1074" s="201">
        <v>135</v>
      </c>
      <c r="V1074" t="s">
        <v>3916</v>
      </c>
      <c r="W1074" t="s">
        <v>3473</v>
      </c>
      <c r="X1074" t="s">
        <v>3469</v>
      </c>
      <c r="Y1074" t="s">
        <v>1097</v>
      </c>
      <c r="Z1074" t="s">
        <v>2947</v>
      </c>
      <c r="AA1074">
        <v>630882.1</v>
      </c>
      <c r="AB1074" s="198">
        <v>37047.875</v>
      </c>
      <c r="AC1074" s="198">
        <v>37047.875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10000</v>
      </c>
      <c r="G1075" s="202">
        <v>1331082</v>
      </c>
      <c r="H1075" s="198">
        <v>37046.342060185183</v>
      </c>
      <c r="I1075" t="s">
        <v>3627</v>
      </c>
      <c r="M1075" t="s">
        <v>3505</v>
      </c>
      <c r="N1075" t="s">
        <v>3885</v>
      </c>
      <c r="O1075" t="s">
        <v>1781</v>
      </c>
      <c r="P1075" s="199">
        <v>10000</v>
      </c>
      <c r="S1075" t="s">
        <v>3506</v>
      </c>
      <c r="T1075" t="s">
        <v>3759</v>
      </c>
      <c r="U1075" s="201">
        <v>3.85</v>
      </c>
      <c r="V1075" t="s">
        <v>3491</v>
      </c>
      <c r="W1075" t="s">
        <v>3084</v>
      </c>
      <c r="X1075" t="s">
        <v>3076</v>
      </c>
      <c r="Y1075" t="s">
        <v>2596</v>
      </c>
      <c r="Z1075" t="s">
        <v>2952</v>
      </c>
      <c r="AA1075">
        <v>826532</v>
      </c>
      <c r="AB1075" s="198">
        <v>37047.875</v>
      </c>
      <c r="AC1075" s="198">
        <v>37047.875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1331083</v>
      </c>
      <c r="H1076" s="198">
        <v>37046.342118055552</v>
      </c>
      <c r="I1076" t="s">
        <v>3476</v>
      </c>
      <c r="M1076" t="s">
        <v>3505</v>
      </c>
      <c r="N1076" t="s">
        <v>3885</v>
      </c>
      <c r="O1076" t="s">
        <v>1795</v>
      </c>
      <c r="Q1076" s="199">
        <v>10000</v>
      </c>
      <c r="S1076" t="s">
        <v>3506</v>
      </c>
      <c r="T1076" t="s">
        <v>3759</v>
      </c>
      <c r="U1076" s="201">
        <v>4.05</v>
      </c>
      <c r="V1076" t="s">
        <v>3183</v>
      </c>
      <c r="W1076" t="s">
        <v>3075</v>
      </c>
      <c r="X1076" t="s">
        <v>3076</v>
      </c>
      <c r="Y1076" t="s">
        <v>2596</v>
      </c>
      <c r="Z1076" t="s">
        <v>2952</v>
      </c>
      <c r="AA1076">
        <v>826533</v>
      </c>
      <c r="AB1076" s="198">
        <v>37047.875</v>
      </c>
      <c r="AC1076" s="198">
        <v>37047.875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9866</v>
      </c>
      <c r="G1077" s="202">
        <v>1331084</v>
      </c>
      <c r="H1077" s="198">
        <v>37046.342141203706</v>
      </c>
      <c r="I1077" t="s">
        <v>3069</v>
      </c>
      <c r="M1077" t="s">
        <v>3505</v>
      </c>
      <c r="N1077" t="s">
        <v>3885</v>
      </c>
      <c r="O1077" t="s">
        <v>1736</v>
      </c>
      <c r="P1077" s="199">
        <v>9866</v>
      </c>
      <c r="S1077" t="s">
        <v>3506</v>
      </c>
      <c r="T1077" t="s">
        <v>3759</v>
      </c>
      <c r="U1077" s="201">
        <v>4.08</v>
      </c>
      <c r="V1077" t="s">
        <v>3896</v>
      </c>
      <c r="W1077" t="s">
        <v>2280</v>
      </c>
      <c r="X1077" t="s">
        <v>2281</v>
      </c>
      <c r="Y1077" t="s">
        <v>2596</v>
      </c>
      <c r="Z1077" t="s">
        <v>2952</v>
      </c>
      <c r="AA1077">
        <v>826534</v>
      </c>
      <c r="AB1077" s="198">
        <v>37047.875</v>
      </c>
      <c r="AC1077" s="198">
        <v>37047.875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5000</v>
      </c>
      <c r="G1078" s="202">
        <v>1331085</v>
      </c>
      <c r="H1078" s="198">
        <v>37046.342175925929</v>
      </c>
      <c r="I1078" t="s">
        <v>2392</v>
      </c>
      <c r="M1078" t="s">
        <v>3505</v>
      </c>
      <c r="N1078" t="s">
        <v>3885</v>
      </c>
      <c r="O1078" t="s">
        <v>1679</v>
      </c>
      <c r="P1078" s="199">
        <v>5000</v>
      </c>
      <c r="S1078" t="s">
        <v>3506</v>
      </c>
      <c r="T1078" t="s">
        <v>3759</v>
      </c>
      <c r="U1078" s="201">
        <v>3.7675000000000001</v>
      </c>
      <c r="V1078" t="s">
        <v>3679</v>
      </c>
      <c r="W1078" t="s">
        <v>2457</v>
      </c>
      <c r="X1078" t="s">
        <v>2615</v>
      </c>
      <c r="Y1078" t="s">
        <v>2596</v>
      </c>
      <c r="Z1078" t="s">
        <v>2952</v>
      </c>
      <c r="AA1078">
        <v>826535</v>
      </c>
      <c r="AB1078" s="198">
        <v>37047.875</v>
      </c>
      <c r="AC1078" s="198">
        <v>37047.875</v>
      </c>
    </row>
    <row r="1079" spans="1:29" x14ac:dyDescent="0.2">
      <c r="A1079" s="44" t="str">
        <f t="shared" si="81"/>
        <v xml:space="preserve"> Natural Gas Physical</v>
      </c>
      <c r="B1079" s="44" t="str">
        <f t="shared" si="82"/>
        <v/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4</v>
      </c>
      <c r="F1079" s="213">
        <f t="shared" si="85"/>
        <v>400000</v>
      </c>
      <c r="G1079" s="202">
        <v>1331086</v>
      </c>
      <c r="H1079" s="198">
        <v>37046.342187499999</v>
      </c>
      <c r="I1079" t="s">
        <v>3797</v>
      </c>
      <c r="M1079" t="s">
        <v>3505</v>
      </c>
      <c r="N1079" t="s">
        <v>2215</v>
      </c>
      <c r="O1079" t="s">
        <v>1763</v>
      </c>
      <c r="P1079" s="199">
        <v>100000</v>
      </c>
      <c r="S1079" t="s">
        <v>3792</v>
      </c>
      <c r="T1079" t="s">
        <v>3793</v>
      </c>
      <c r="U1079" s="201">
        <v>21.1</v>
      </c>
      <c r="V1079" t="s">
        <v>1079</v>
      </c>
      <c r="W1079" t="s">
        <v>2216</v>
      </c>
      <c r="X1079" t="s">
        <v>2217</v>
      </c>
      <c r="Y1079" t="s">
        <v>3796</v>
      </c>
      <c r="Z1079" t="s">
        <v>3764</v>
      </c>
      <c r="AA1079">
        <v>106190</v>
      </c>
      <c r="AB1079" s="198">
        <v>37047.875</v>
      </c>
      <c r="AC1079" s="198">
        <v>37050.875</v>
      </c>
    </row>
    <row r="1080" spans="1:29" x14ac:dyDescent="0.2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1331087</v>
      </c>
      <c r="H1080" s="198">
        <v>37046.342199074075</v>
      </c>
      <c r="I1080" t="s">
        <v>3499</v>
      </c>
      <c r="M1080" t="s">
        <v>2717</v>
      </c>
      <c r="N1080" t="s">
        <v>3470</v>
      </c>
      <c r="O1080" t="s">
        <v>1793</v>
      </c>
      <c r="Q1080" s="199">
        <v>25</v>
      </c>
      <c r="S1080" t="s">
        <v>3504</v>
      </c>
      <c r="T1080" t="s">
        <v>3759</v>
      </c>
      <c r="U1080" s="201">
        <v>55</v>
      </c>
      <c r="V1080" t="s">
        <v>2990</v>
      </c>
      <c r="W1080" t="s">
        <v>3475</v>
      </c>
      <c r="X1080" t="s">
        <v>3472</v>
      </c>
      <c r="Y1080" t="s">
        <v>1097</v>
      </c>
      <c r="Z1080" t="s">
        <v>2947</v>
      </c>
      <c r="AA1080">
        <v>630884.1</v>
      </c>
      <c r="AB1080" s="198">
        <v>37047.875</v>
      </c>
      <c r="AC1080" s="198">
        <v>37047.875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1331088</v>
      </c>
      <c r="H1081" s="198">
        <v>37046.342256944445</v>
      </c>
      <c r="I1081" t="s">
        <v>2378</v>
      </c>
      <c r="M1081" t="s">
        <v>3505</v>
      </c>
      <c r="N1081" t="s">
        <v>3885</v>
      </c>
      <c r="O1081" t="s">
        <v>1795</v>
      </c>
      <c r="Q1081" s="199">
        <v>10000</v>
      </c>
      <c r="S1081" t="s">
        <v>3506</v>
      </c>
      <c r="T1081" t="s">
        <v>3759</v>
      </c>
      <c r="U1081" s="201">
        <v>4.1500000000000004</v>
      </c>
      <c r="V1081" t="s">
        <v>3521</v>
      </c>
      <c r="W1081" t="s">
        <v>3075</v>
      </c>
      <c r="X1081" t="s">
        <v>3076</v>
      </c>
      <c r="Y1081" t="s">
        <v>2596</v>
      </c>
      <c r="Z1081" t="s">
        <v>2952</v>
      </c>
      <c r="AA1081">
        <v>826536</v>
      </c>
      <c r="AB1081" s="198">
        <v>37047.875</v>
      </c>
      <c r="AC1081" s="198">
        <v>37047.875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10000</v>
      </c>
      <c r="G1082" s="202">
        <v>1331089</v>
      </c>
      <c r="H1082" s="198">
        <v>37046.342314814814</v>
      </c>
      <c r="I1082" t="s">
        <v>3627</v>
      </c>
      <c r="M1082" t="s">
        <v>3505</v>
      </c>
      <c r="N1082" t="s">
        <v>3885</v>
      </c>
      <c r="O1082" t="s">
        <v>1724</v>
      </c>
      <c r="P1082" s="199">
        <v>10000</v>
      </c>
      <c r="S1082" t="s">
        <v>3506</v>
      </c>
      <c r="T1082" t="s">
        <v>3759</v>
      </c>
      <c r="U1082" s="201">
        <v>4.13</v>
      </c>
      <c r="V1082" t="s">
        <v>2456</v>
      </c>
      <c r="W1082" t="s">
        <v>2640</v>
      </c>
      <c r="X1082" t="s">
        <v>2641</v>
      </c>
      <c r="Y1082" t="s">
        <v>2596</v>
      </c>
      <c r="Z1082" t="s">
        <v>2952</v>
      </c>
      <c r="AA1082">
        <v>826537</v>
      </c>
      <c r="AB1082" s="198">
        <v>37047.875</v>
      </c>
      <c r="AC1082" s="198">
        <v>37047.875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1331091</v>
      </c>
      <c r="H1083" s="198">
        <v>37046.342326388891</v>
      </c>
      <c r="I1083" t="s">
        <v>2391</v>
      </c>
      <c r="J1083" t="s">
        <v>2532</v>
      </c>
      <c r="K1083" t="s">
        <v>2373</v>
      </c>
      <c r="M1083" t="s">
        <v>2717</v>
      </c>
      <c r="N1083" t="s">
        <v>3468</v>
      </c>
      <c r="O1083" t="s">
        <v>1789</v>
      </c>
      <c r="P1083" s="199">
        <v>25</v>
      </c>
      <c r="S1083" t="s">
        <v>3504</v>
      </c>
      <c r="T1083" t="s">
        <v>3759</v>
      </c>
      <c r="U1083" s="201">
        <v>25</v>
      </c>
      <c r="V1083" t="s">
        <v>3563</v>
      </c>
      <c r="W1083" t="s">
        <v>2651</v>
      </c>
      <c r="X1083" t="s">
        <v>3469</v>
      </c>
      <c r="Y1083" t="s">
        <v>1097</v>
      </c>
      <c r="Z1083" t="s">
        <v>2947</v>
      </c>
      <c r="AA1083">
        <v>630885.1</v>
      </c>
      <c r="AB1083" s="198">
        <v>37047.875</v>
      </c>
      <c r="AC1083" s="198">
        <v>37047.875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1331090</v>
      </c>
      <c r="H1084" s="198">
        <v>37046.342326388891</v>
      </c>
      <c r="I1084" t="s">
        <v>3531</v>
      </c>
      <c r="M1084" t="s">
        <v>3505</v>
      </c>
      <c r="N1084" t="s">
        <v>3885</v>
      </c>
      <c r="O1084" t="s">
        <v>1795</v>
      </c>
      <c r="P1084" s="199">
        <v>10000</v>
      </c>
      <c r="S1084" t="s">
        <v>3506</v>
      </c>
      <c r="T1084" t="s">
        <v>3759</v>
      </c>
      <c r="U1084" s="201">
        <v>4.05</v>
      </c>
      <c r="V1084" t="s">
        <v>2395</v>
      </c>
      <c r="W1084" t="s">
        <v>3075</v>
      </c>
      <c r="X1084" t="s">
        <v>3076</v>
      </c>
      <c r="Y1084" t="s">
        <v>2596</v>
      </c>
      <c r="Z1084" t="s">
        <v>2952</v>
      </c>
      <c r="AA1084">
        <v>826538</v>
      </c>
      <c r="AB1084" s="198">
        <v>37047.875</v>
      </c>
      <c r="AC1084" s="198">
        <v>37047.875</v>
      </c>
    </row>
    <row r="1085" spans="1:29" x14ac:dyDescent="0.2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5000</v>
      </c>
      <c r="G1085" s="202">
        <v>1331092</v>
      </c>
      <c r="H1085" s="198">
        <v>37046.34233796296</v>
      </c>
      <c r="I1085" t="s">
        <v>3071</v>
      </c>
      <c r="M1085" t="s">
        <v>3505</v>
      </c>
      <c r="N1085" t="s">
        <v>3885</v>
      </c>
      <c r="O1085" t="s">
        <v>1795</v>
      </c>
      <c r="Q1085" s="199">
        <v>5000</v>
      </c>
      <c r="S1085" t="s">
        <v>3506</v>
      </c>
      <c r="T1085" t="s">
        <v>3759</v>
      </c>
      <c r="U1085" s="201">
        <v>4.1500000000000004</v>
      </c>
      <c r="V1085" t="s">
        <v>3917</v>
      </c>
      <c r="W1085" t="s">
        <v>3075</v>
      </c>
      <c r="X1085" t="s">
        <v>3076</v>
      </c>
      <c r="Y1085" t="s">
        <v>2596</v>
      </c>
      <c r="Z1085" t="s">
        <v>2952</v>
      </c>
      <c r="AA1085">
        <v>826539</v>
      </c>
      <c r="AB1085" s="198">
        <v>37047.875</v>
      </c>
      <c r="AC1085" s="198">
        <v>37047.875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1331093</v>
      </c>
      <c r="H1086" s="198">
        <v>37046.34238425926</v>
      </c>
      <c r="I1086" t="s">
        <v>2592</v>
      </c>
      <c r="M1086" t="s">
        <v>3505</v>
      </c>
      <c r="N1086" t="s">
        <v>3885</v>
      </c>
      <c r="O1086" t="s">
        <v>1795</v>
      </c>
      <c r="Q1086" s="199">
        <v>5000</v>
      </c>
      <c r="S1086" t="s">
        <v>3506</v>
      </c>
      <c r="T1086" t="s">
        <v>3759</v>
      </c>
      <c r="U1086" s="201">
        <v>4.1500000000000004</v>
      </c>
      <c r="V1086" t="s">
        <v>2202</v>
      </c>
      <c r="W1086" t="s">
        <v>3075</v>
      </c>
      <c r="X1086" t="s">
        <v>3076</v>
      </c>
      <c r="Y1086" t="s">
        <v>2596</v>
      </c>
      <c r="Z1086" t="s">
        <v>2952</v>
      </c>
      <c r="AA1086">
        <v>826540</v>
      </c>
      <c r="AB1086" s="198">
        <v>37047.875</v>
      </c>
      <c r="AC1086" s="198">
        <v>37047.875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25000</v>
      </c>
      <c r="G1087" s="202">
        <v>1331094</v>
      </c>
      <c r="H1087" s="198">
        <v>37046.342418981483</v>
      </c>
      <c r="I1087" t="s">
        <v>3482</v>
      </c>
      <c r="M1087" t="s">
        <v>3505</v>
      </c>
      <c r="N1087" t="s">
        <v>3885</v>
      </c>
      <c r="O1087" t="s">
        <v>1674</v>
      </c>
      <c r="Q1087" s="199">
        <v>25000</v>
      </c>
      <c r="S1087" t="s">
        <v>3506</v>
      </c>
      <c r="T1087" t="s">
        <v>3759</v>
      </c>
      <c r="U1087" s="201">
        <v>3.9862000000000002</v>
      </c>
      <c r="V1087" t="s">
        <v>2460</v>
      </c>
      <c r="W1087" t="s">
        <v>2594</v>
      </c>
      <c r="X1087" t="s">
        <v>2595</v>
      </c>
      <c r="Y1087" t="s">
        <v>2596</v>
      </c>
      <c r="Z1087" t="s">
        <v>2952</v>
      </c>
      <c r="AA1087">
        <v>826541</v>
      </c>
      <c r="AB1087" s="198">
        <v>37047.875</v>
      </c>
      <c r="AC1087" s="198">
        <v>37047.875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1331095</v>
      </c>
      <c r="H1088" s="198">
        <v>37046.342430555553</v>
      </c>
      <c r="I1088" t="s">
        <v>2345</v>
      </c>
      <c r="M1088" t="s">
        <v>2717</v>
      </c>
      <c r="N1088" t="s">
        <v>3470</v>
      </c>
      <c r="O1088" t="s">
        <v>1774</v>
      </c>
      <c r="Q1088" s="199">
        <v>25</v>
      </c>
      <c r="S1088" t="s">
        <v>3504</v>
      </c>
      <c r="T1088" t="s">
        <v>3759</v>
      </c>
      <c r="U1088" s="201">
        <v>115</v>
      </c>
      <c r="V1088" t="s">
        <v>2463</v>
      </c>
      <c r="W1088" t="s">
        <v>3514</v>
      </c>
      <c r="X1088" t="s">
        <v>3472</v>
      </c>
      <c r="Y1088" t="s">
        <v>1097</v>
      </c>
      <c r="Z1088" t="s">
        <v>2947</v>
      </c>
      <c r="AA1088">
        <v>630886.1</v>
      </c>
      <c r="AB1088" s="198">
        <v>37047.875</v>
      </c>
      <c r="AC1088" s="198">
        <v>37047.875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1331096</v>
      </c>
      <c r="H1089" s="198">
        <v>37046.342430555553</v>
      </c>
      <c r="I1089" t="s">
        <v>3554</v>
      </c>
      <c r="M1089" t="s">
        <v>2717</v>
      </c>
      <c r="N1089" t="s">
        <v>3468</v>
      </c>
      <c r="O1089" t="s">
        <v>1772</v>
      </c>
      <c r="Q1089" s="199">
        <v>25</v>
      </c>
      <c r="S1089" t="s">
        <v>3504</v>
      </c>
      <c r="T1089" t="s">
        <v>3759</v>
      </c>
      <c r="U1089" s="201">
        <v>132</v>
      </c>
      <c r="V1089" t="s">
        <v>3378</v>
      </c>
      <c r="W1089" t="s">
        <v>3473</v>
      </c>
      <c r="X1089" t="s">
        <v>3469</v>
      </c>
      <c r="Y1089" t="s">
        <v>1097</v>
      </c>
      <c r="Z1089" t="s">
        <v>2947</v>
      </c>
      <c r="AA1089">
        <v>630887.1</v>
      </c>
      <c r="AB1089" s="198">
        <v>37047.875</v>
      </c>
      <c r="AC1089" s="198">
        <v>37047.875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10000</v>
      </c>
      <c r="G1090" s="202">
        <v>1331097</v>
      </c>
      <c r="H1090" s="198">
        <v>37046.342430555553</v>
      </c>
      <c r="I1090" t="s">
        <v>2275</v>
      </c>
      <c r="M1090" t="s">
        <v>3505</v>
      </c>
      <c r="N1090" t="s">
        <v>3885</v>
      </c>
      <c r="O1090" t="s">
        <v>1762</v>
      </c>
      <c r="Q1090" s="199">
        <v>10000</v>
      </c>
      <c r="S1090" t="s">
        <v>3506</v>
      </c>
      <c r="T1090" t="s">
        <v>3759</v>
      </c>
      <c r="U1090" s="201">
        <v>3.75</v>
      </c>
      <c r="V1090" t="s">
        <v>3700</v>
      </c>
      <c r="W1090" t="s">
        <v>3075</v>
      </c>
      <c r="X1090" t="s">
        <v>3076</v>
      </c>
      <c r="Y1090" t="s">
        <v>2596</v>
      </c>
      <c r="Z1090" t="s">
        <v>2952</v>
      </c>
      <c r="AA1090">
        <v>826542</v>
      </c>
      <c r="AB1090" s="198">
        <v>37047.875</v>
      </c>
      <c r="AC1090" s="198">
        <v>37047.875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1331098</v>
      </c>
      <c r="H1091" s="198">
        <v>37046.342476851853</v>
      </c>
      <c r="I1091" t="s">
        <v>3531</v>
      </c>
      <c r="M1091" t="s">
        <v>2717</v>
      </c>
      <c r="N1091" t="s">
        <v>3470</v>
      </c>
      <c r="O1091" t="s">
        <v>1775</v>
      </c>
      <c r="Q1091" s="199">
        <v>25</v>
      </c>
      <c r="S1091" t="s">
        <v>3504</v>
      </c>
      <c r="T1091" t="s">
        <v>3759</v>
      </c>
      <c r="U1091" s="201">
        <v>120</v>
      </c>
      <c r="V1091" t="s">
        <v>3515</v>
      </c>
      <c r="W1091" t="s">
        <v>3514</v>
      </c>
      <c r="X1091" t="s">
        <v>3472</v>
      </c>
      <c r="Y1091" t="s">
        <v>1097</v>
      </c>
      <c r="Z1091" t="s">
        <v>2947</v>
      </c>
      <c r="AA1091">
        <v>630888.1</v>
      </c>
      <c r="AB1091" s="198">
        <v>37047.875</v>
      </c>
      <c r="AC1091" s="198">
        <v>37047.875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25</v>
      </c>
      <c r="G1092" s="202">
        <v>1331099</v>
      </c>
      <c r="H1092" s="198">
        <v>37046.342511574076</v>
      </c>
      <c r="I1092" t="s">
        <v>3531</v>
      </c>
      <c r="M1092" t="s">
        <v>2717</v>
      </c>
      <c r="N1092" t="s">
        <v>3470</v>
      </c>
      <c r="O1092" t="s">
        <v>1793</v>
      </c>
      <c r="Q1092" s="199">
        <v>25</v>
      </c>
      <c r="S1092" t="s">
        <v>3504</v>
      </c>
      <c r="T1092" t="s">
        <v>3759</v>
      </c>
      <c r="U1092" s="201">
        <v>57</v>
      </c>
      <c r="V1092" t="s">
        <v>3515</v>
      </c>
      <c r="W1092" t="s">
        <v>3475</v>
      </c>
      <c r="X1092" t="s">
        <v>3472</v>
      </c>
      <c r="Y1092" t="s">
        <v>1097</v>
      </c>
      <c r="Z1092" t="s">
        <v>2947</v>
      </c>
      <c r="AA1092">
        <v>630889.1</v>
      </c>
      <c r="AB1092" s="198">
        <v>37047.875</v>
      </c>
      <c r="AC1092" s="198">
        <v>37047.875</v>
      </c>
    </row>
    <row r="1093" spans="1:29" x14ac:dyDescent="0.2">
      <c r="A1093" s="44" t="str">
        <f t="shared" si="81"/>
        <v>US Natural Gas Financial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Financial</v>
      </c>
      <c r="E1093" s="44">
        <f>IF(VLOOKUP(S1093,'DD-Lookup'!$J$6:$L$50,3,FALSE)="Monthly",(YEAR(AC1093)-YEAR(AB1093))*12+MONTH(AC1093)-MONTH(AB1093)+1,(AC1093-AB1093+1))</f>
        <v>26</v>
      </c>
      <c r="F1093" s="213">
        <f t="shared" si="85"/>
        <v>252200</v>
      </c>
      <c r="G1093" s="202">
        <v>1331100</v>
      </c>
      <c r="H1093" s="198">
        <v>37046.342592592591</v>
      </c>
      <c r="I1093" t="s">
        <v>2600</v>
      </c>
      <c r="M1093" t="s">
        <v>3505</v>
      </c>
      <c r="N1093" t="s">
        <v>2383</v>
      </c>
      <c r="O1093" t="s">
        <v>3313</v>
      </c>
      <c r="P1093" s="199">
        <v>9700</v>
      </c>
      <c r="S1093" t="s">
        <v>3506</v>
      </c>
      <c r="T1093" t="s">
        <v>3759</v>
      </c>
      <c r="U1093" s="201">
        <v>4.2850000000000001</v>
      </c>
      <c r="V1093" t="s">
        <v>3576</v>
      </c>
      <c r="W1093" t="s">
        <v>3143</v>
      </c>
      <c r="X1093" t="s">
        <v>2300</v>
      </c>
      <c r="Y1093" t="s">
        <v>3777</v>
      </c>
      <c r="Z1093" t="s">
        <v>2952</v>
      </c>
      <c r="AA1093" t="s">
        <v>1827</v>
      </c>
      <c r="AB1093" s="198">
        <v>37047.875</v>
      </c>
      <c r="AC1093" s="198">
        <v>37072.875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10000</v>
      </c>
      <c r="G1094" s="202">
        <v>1331101</v>
      </c>
      <c r="H1094" s="198">
        <v>37046.342604166668</v>
      </c>
      <c r="I1094" t="s">
        <v>2638</v>
      </c>
      <c r="M1094" t="s">
        <v>3505</v>
      </c>
      <c r="N1094" t="s">
        <v>3915</v>
      </c>
      <c r="O1094" t="s">
        <v>1828</v>
      </c>
      <c r="Q1094" s="199">
        <v>10000</v>
      </c>
      <c r="S1094" t="s">
        <v>3506</v>
      </c>
      <c r="T1094" t="s">
        <v>3759</v>
      </c>
      <c r="U1094" s="201">
        <v>3.55</v>
      </c>
      <c r="V1094" t="s">
        <v>3174</v>
      </c>
      <c r="W1094" t="s">
        <v>3075</v>
      </c>
      <c r="X1094" t="s">
        <v>3076</v>
      </c>
      <c r="Y1094" t="s">
        <v>2596</v>
      </c>
      <c r="Z1094" t="s">
        <v>2952</v>
      </c>
      <c r="AA1094">
        <v>826543</v>
      </c>
      <c r="AB1094" s="198">
        <v>37047.875</v>
      </c>
      <c r="AC1094" s="198">
        <v>37047.875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1331103</v>
      </c>
      <c r="H1095" s="198">
        <v>37046.342604166668</v>
      </c>
      <c r="I1095" t="s">
        <v>3627</v>
      </c>
      <c r="M1095" t="s">
        <v>3505</v>
      </c>
      <c r="N1095" t="s">
        <v>3885</v>
      </c>
      <c r="O1095" t="s">
        <v>1738</v>
      </c>
      <c r="P1095" s="199">
        <v>5000</v>
      </c>
      <c r="S1095" t="s">
        <v>3506</v>
      </c>
      <c r="T1095" t="s">
        <v>3759</v>
      </c>
      <c r="U1095" s="201">
        <v>3.8</v>
      </c>
      <c r="V1095" t="s">
        <v>3493</v>
      </c>
      <c r="W1095" t="s">
        <v>2629</v>
      </c>
      <c r="X1095" t="s">
        <v>2630</v>
      </c>
      <c r="Y1095" t="s">
        <v>2596</v>
      </c>
      <c r="Z1095" t="s">
        <v>2952</v>
      </c>
      <c r="AA1095">
        <v>826544</v>
      </c>
      <c r="AB1095" s="198">
        <v>37047.875</v>
      </c>
      <c r="AC1095" s="198">
        <v>37047.875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10000</v>
      </c>
      <c r="G1096" s="202">
        <v>1331105</v>
      </c>
      <c r="H1096" s="198">
        <v>37046.342638888891</v>
      </c>
      <c r="I1096" t="s">
        <v>2619</v>
      </c>
      <c r="M1096" t="s">
        <v>3505</v>
      </c>
      <c r="N1096" t="s">
        <v>3885</v>
      </c>
      <c r="O1096" t="s">
        <v>1681</v>
      </c>
      <c r="Q1096" s="199">
        <v>10000</v>
      </c>
      <c r="S1096" t="s">
        <v>3506</v>
      </c>
      <c r="T1096" t="s">
        <v>3759</v>
      </c>
      <c r="U1096" s="201">
        <v>3.72</v>
      </c>
      <c r="V1096" t="s">
        <v>2284</v>
      </c>
      <c r="W1096" t="s">
        <v>2457</v>
      </c>
      <c r="X1096" t="s">
        <v>2615</v>
      </c>
      <c r="Y1096" t="s">
        <v>2596</v>
      </c>
      <c r="Z1096" t="s">
        <v>2952</v>
      </c>
      <c r="AA1096">
        <v>826545</v>
      </c>
      <c r="AB1096" s="198">
        <v>37047.875</v>
      </c>
      <c r="AC1096" s="198">
        <v>37047.875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5000</v>
      </c>
      <c r="G1097" s="202">
        <v>1331104</v>
      </c>
      <c r="H1097" s="198">
        <v>37046.342638888891</v>
      </c>
      <c r="I1097" t="s">
        <v>3627</v>
      </c>
      <c r="M1097" t="s">
        <v>3505</v>
      </c>
      <c r="N1097" t="s">
        <v>3885</v>
      </c>
      <c r="O1097" t="s">
        <v>1738</v>
      </c>
      <c r="P1097" s="199">
        <v>5000</v>
      </c>
      <c r="S1097" t="s">
        <v>3506</v>
      </c>
      <c r="T1097" t="s">
        <v>3759</v>
      </c>
      <c r="U1097" s="201">
        <v>3.7949999999999999</v>
      </c>
      <c r="V1097" t="s">
        <v>3493</v>
      </c>
      <c r="W1097" t="s">
        <v>2629</v>
      </c>
      <c r="X1097" t="s">
        <v>2630</v>
      </c>
      <c r="Y1097" t="s">
        <v>2596</v>
      </c>
      <c r="Z1097" t="s">
        <v>2952</v>
      </c>
      <c r="AA1097">
        <v>826546</v>
      </c>
      <c r="AB1097" s="198">
        <v>37047.875</v>
      </c>
      <c r="AC1097" s="198">
        <v>37047.875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5000</v>
      </c>
      <c r="G1098" s="202">
        <v>1331106</v>
      </c>
      <c r="H1098" s="198">
        <v>37046.342685185184</v>
      </c>
      <c r="I1098" t="s">
        <v>3627</v>
      </c>
      <c r="M1098" t="s">
        <v>3505</v>
      </c>
      <c r="N1098" t="s">
        <v>3885</v>
      </c>
      <c r="O1098" t="s">
        <v>1738</v>
      </c>
      <c r="P1098" s="199">
        <v>5000</v>
      </c>
      <c r="S1098" t="s">
        <v>3506</v>
      </c>
      <c r="T1098" t="s">
        <v>3759</v>
      </c>
      <c r="U1098" s="201">
        <v>3.79</v>
      </c>
      <c r="V1098" t="s">
        <v>3493</v>
      </c>
      <c r="W1098" t="s">
        <v>2629</v>
      </c>
      <c r="X1098" t="s">
        <v>2630</v>
      </c>
      <c r="Y1098" t="s">
        <v>2596</v>
      </c>
      <c r="Z1098" t="s">
        <v>2952</v>
      </c>
      <c r="AA1098">
        <v>826547</v>
      </c>
      <c r="AB1098" s="198">
        <v>37047.875</v>
      </c>
      <c r="AC1098" s="198">
        <v>37047.875</v>
      </c>
    </row>
    <row r="1099" spans="1:29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25</v>
      </c>
      <c r="G1099" s="202">
        <v>1331107</v>
      </c>
      <c r="H1099" s="198">
        <v>37046.342719907407</v>
      </c>
      <c r="I1099" t="s">
        <v>2355</v>
      </c>
      <c r="M1099" t="s">
        <v>2717</v>
      </c>
      <c r="N1099" t="s">
        <v>3468</v>
      </c>
      <c r="O1099" t="s">
        <v>1792</v>
      </c>
      <c r="P1099" s="199">
        <v>25</v>
      </c>
      <c r="S1099" t="s">
        <v>3504</v>
      </c>
      <c r="T1099" t="s">
        <v>3759</v>
      </c>
      <c r="U1099" s="201">
        <v>45</v>
      </c>
      <c r="V1099" t="s">
        <v>3471</v>
      </c>
      <c r="W1099" t="s">
        <v>3037</v>
      </c>
      <c r="X1099" t="s">
        <v>3469</v>
      </c>
      <c r="Y1099" t="s">
        <v>1097</v>
      </c>
      <c r="Z1099" t="s">
        <v>2947</v>
      </c>
      <c r="AA1099">
        <v>630890.1</v>
      </c>
      <c r="AB1099" s="198">
        <v>37047.875</v>
      </c>
      <c r="AC1099" s="198">
        <v>37047.875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1331108</v>
      </c>
      <c r="H1100" s="198">
        <v>37046.342789351853</v>
      </c>
      <c r="I1100" t="s">
        <v>2378</v>
      </c>
      <c r="M1100" t="s">
        <v>2717</v>
      </c>
      <c r="N1100" t="s">
        <v>3468</v>
      </c>
      <c r="O1100" t="s">
        <v>1826</v>
      </c>
      <c r="P1100" s="199">
        <v>25</v>
      </c>
      <c r="S1100" t="s">
        <v>3504</v>
      </c>
      <c r="T1100" t="s">
        <v>3759</v>
      </c>
      <c r="U1100" s="201">
        <v>129</v>
      </c>
      <c r="V1100" t="s">
        <v>3916</v>
      </c>
      <c r="W1100" t="s">
        <v>3473</v>
      </c>
      <c r="X1100" t="s">
        <v>3469</v>
      </c>
      <c r="Y1100" t="s">
        <v>1097</v>
      </c>
      <c r="Z1100" t="s">
        <v>2947</v>
      </c>
      <c r="AA1100">
        <v>630892.1</v>
      </c>
      <c r="AB1100" s="198">
        <v>37047.875</v>
      </c>
      <c r="AC1100" s="198">
        <v>37047.875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31</v>
      </c>
      <c r="F1101" s="213">
        <f t="shared" si="90"/>
        <v>775</v>
      </c>
      <c r="G1101" s="202">
        <v>1331109</v>
      </c>
      <c r="H1101" s="198">
        <v>37046.342835648145</v>
      </c>
      <c r="I1101" t="s">
        <v>2360</v>
      </c>
      <c r="M1101" t="s">
        <v>2717</v>
      </c>
      <c r="N1101" t="s">
        <v>3468</v>
      </c>
      <c r="O1101" t="s">
        <v>2469</v>
      </c>
      <c r="Q1101" s="199">
        <v>25</v>
      </c>
      <c r="S1101" t="s">
        <v>3504</v>
      </c>
      <c r="T1101" t="s">
        <v>3759</v>
      </c>
      <c r="U1101" s="201">
        <v>323</v>
      </c>
      <c r="V1101" t="s">
        <v>2234</v>
      </c>
      <c r="W1101" t="s">
        <v>2520</v>
      </c>
      <c r="X1101" t="s">
        <v>3469</v>
      </c>
      <c r="Y1101" t="s">
        <v>1097</v>
      </c>
      <c r="Z1101" t="s">
        <v>2947</v>
      </c>
      <c r="AA1101">
        <v>630893.1</v>
      </c>
      <c r="AB1101" s="198">
        <v>37104.875</v>
      </c>
      <c r="AC1101" s="198">
        <v>37134.875</v>
      </c>
    </row>
    <row r="1102" spans="1:29" x14ac:dyDescent="0.2">
      <c r="A1102" s="44" t="str">
        <f t="shared" si="86"/>
        <v>US Natural Gas Financial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123</v>
      </c>
      <c r="F1102" s="213">
        <f t="shared" si="90"/>
        <v>615000</v>
      </c>
      <c r="G1102" s="202">
        <v>1331111</v>
      </c>
      <c r="H1102" s="198">
        <v>37046.342893518522</v>
      </c>
      <c r="I1102" t="s">
        <v>2592</v>
      </c>
      <c r="M1102" t="s">
        <v>3505</v>
      </c>
      <c r="N1102" t="s">
        <v>2383</v>
      </c>
      <c r="O1102" t="s">
        <v>3144</v>
      </c>
      <c r="Q1102" s="199">
        <v>5000</v>
      </c>
      <c r="S1102" t="s">
        <v>3506</v>
      </c>
      <c r="T1102" t="s">
        <v>3759</v>
      </c>
      <c r="U1102" s="201">
        <v>4.13</v>
      </c>
      <c r="V1102" t="s">
        <v>2279</v>
      </c>
      <c r="W1102" t="s">
        <v>2810</v>
      </c>
      <c r="X1102" t="s">
        <v>2384</v>
      </c>
      <c r="Y1102" t="s">
        <v>3777</v>
      </c>
      <c r="Z1102" t="s">
        <v>2952</v>
      </c>
      <c r="AA1102" t="s">
        <v>1829</v>
      </c>
      <c r="AB1102" s="198">
        <v>37073</v>
      </c>
      <c r="AC1102" s="198">
        <v>37195</v>
      </c>
    </row>
    <row r="1103" spans="1:29" x14ac:dyDescent="0.2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2688</v>
      </c>
      <c r="G1103" s="202">
        <v>1331112</v>
      </c>
      <c r="H1103" s="198">
        <v>37046.342893518522</v>
      </c>
      <c r="I1103" t="s">
        <v>3071</v>
      </c>
      <c r="M1103" t="s">
        <v>3505</v>
      </c>
      <c r="N1103" t="s">
        <v>3885</v>
      </c>
      <c r="O1103" t="s">
        <v>1795</v>
      </c>
      <c r="Q1103" s="199">
        <v>2688</v>
      </c>
      <c r="S1103" t="s">
        <v>3506</v>
      </c>
      <c r="T1103" t="s">
        <v>3759</v>
      </c>
      <c r="U1103" s="201">
        <v>4.25</v>
      </c>
      <c r="V1103" t="s">
        <v>3917</v>
      </c>
      <c r="W1103" t="s">
        <v>3075</v>
      </c>
      <c r="X1103" t="s">
        <v>3076</v>
      </c>
      <c r="Y1103" t="s">
        <v>2596</v>
      </c>
      <c r="Z1103" t="s">
        <v>2952</v>
      </c>
      <c r="AA1103">
        <v>826548</v>
      </c>
      <c r="AB1103" s="198">
        <v>37047.875</v>
      </c>
      <c r="AC1103" s="198">
        <v>37047.875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1331113</v>
      </c>
      <c r="H1104" s="198">
        <v>37046.342951388891</v>
      </c>
      <c r="I1104" t="s">
        <v>2345</v>
      </c>
      <c r="M1104" t="s">
        <v>2717</v>
      </c>
      <c r="N1104" t="s">
        <v>3470</v>
      </c>
      <c r="O1104" t="s">
        <v>1801</v>
      </c>
      <c r="P1104" s="199">
        <v>25</v>
      </c>
      <c r="S1104" t="s">
        <v>3504</v>
      </c>
      <c r="T1104" t="s">
        <v>3759</v>
      </c>
      <c r="U1104" s="201">
        <v>27</v>
      </c>
      <c r="V1104" t="s">
        <v>1812</v>
      </c>
      <c r="W1104" t="s">
        <v>3475</v>
      </c>
      <c r="X1104" t="s">
        <v>3472</v>
      </c>
      <c r="Y1104" t="s">
        <v>1097</v>
      </c>
      <c r="Z1104" t="s">
        <v>2947</v>
      </c>
      <c r="AA1104">
        <v>630894.1</v>
      </c>
      <c r="AB1104" s="198">
        <v>37047.875</v>
      </c>
      <c r="AC1104" s="198">
        <v>37047.875</v>
      </c>
    </row>
    <row r="1105" spans="1:29" x14ac:dyDescent="0.2">
      <c r="A1105" s="44" t="str">
        <f t="shared" si="86"/>
        <v>US Natural Gas Financial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Financial</v>
      </c>
      <c r="E1105" s="44">
        <f>IF(VLOOKUP(S1105,'DD-Lookup'!$J$6:$L$50,3,FALSE)="Monthly",(YEAR(AC1105)-YEAR(AB1105))*12+MONTH(AC1105)-MONTH(AB1105)+1,(AC1105-AB1105+1))</f>
        <v>26</v>
      </c>
      <c r="F1105" s="213">
        <f t="shared" si="90"/>
        <v>130000</v>
      </c>
      <c r="G1105" s="202">
        <v>1331114</v>
      </c>
      <c r="H1105" s="198">
        <v>37046.342962962961</v>
      </c>
      <c r="I1105" t="s">
        <v>2613</v>
      </c>
      <c r="M1105" t="s">
        <v>3505</v>
      </c>
      <c r="N1105" t="s">
        <v>2383</v>
      </c>
      <c r="O1105" t="s">
        <v>3298</v>
      </c>
      <c r="Q1105" s="199">
        <v>5000</v>
      </c>
      <c r="S1105" t="s">
        <v>3506</v>
      </c>
      <c r="T1105" t="s">
        <v>3759</v>
      </c>
      <c r="U1105" s="201">
        <v>3.93</v>
      </c>
      <c r="V1105" t="s">
        <v>3068</v>
      </c>
      <c r="W1105" t="s">
        <v>2644</v>
      </c>
      <c r="X1105" t="s">
        <v>2259</v>
      </c>
      <c r="Y1105" t="s">
        <v>3777</v>
      </c>
      <c r="Z1105" t="s">
        <v>2952</v>
      </c>
      <c r="AA1105" t="s">
        <v>1830</v>
      </c>
      <c r="AB1105" s="198">
        <v>37047.875</v>
      </c>
      <c r="AC1105" s="198">
        <v>37072.875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1331115</v>
      </c>
      <c r="H1106" s="198">
        <v>37046.343009259261</v>
      </c>
      <c r="I1106" t="s">
        <v>3499</v>
      </c>
      <c r="M1106" t="s">
        <v>2717</v>
      </c>
      <c r="N1106" t="s">
        <v>3470</v>
      </c>
      <c r="O1106" t="s">
        <v>1801</v>
      </c>
      <c r="Q1106" s="199">
        <v>25</v>
      </c>
      <c r="S1106" t="s">
        <v>3504</v>
      </c>
      <c r="T1106" t="s">
        <v>3759</v>
      </c>
      <c r="U1106" s="201">
        <v>30</v>
      </c>
      <c r="V1106" t="s">
        <v>2990</v>
      </c>
      <c r="W1106" t="s">
        <v>3475</v>
      </c>
      <c r="X1106" t="s">
        <v>3472</v>
      </c>
      <c r="Y1106" t="s">
        <v>1097</v>
      </c>
      <c r="Z1106" t="s">
        <v>2947</v>
      </c>
      <c r="AA1106">
        <v>630895.1</v>
      </c>
      <c r="AB1106" s="198">
        <v>37047.875</v>
      </c>
      <c r="AC1106" s="198">
        <v>37047.875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1331117</v>
      </c>
      <c r="H1107" s="198">
        <v>37046.343032407407</v>
      </c>
      <c r="I1107" t="s">
        <v>2618</v>
      </c>
      <c r="M1107" t="s">
        <v>3505</v>
      </c>
      <c r="N1107" t="s">
        <v>3885</v>
      </c>
      <c r="O1107" t="s">
        <v>1730</v>
      </c>
      <c r="Q1107" s="199">
        <v>10000</v>
      </c>
      <c r="S1107" t="s">
        <v>3506</v>
      </c>
      <c r="T1107" t="s">
        <v>3759</v>
      </c>
      <c r="U1107" s="201">
        <v>3.8149999999999999</v>
      </c>
      <c r="V1107" t="s">
        <v>2458</v>
      </c>
      <c r="W1107" t="s">
        <v>2629</v>
      </c>
      <c r="X1107" t="s">
        <v>2630</v>
      </c>
      <c r="Y1107" t="s">
        <v>2596</v>
      </c>
      <c r="Z1107" t="s">
        <v>2952</v>
      </c>
      <c r="AA1107">
        <v>826549</v>
      </c>
      <c r="AB1107" s="198">
        <v>37047.875</v>
      </c>
      <c r="AC1107" s="198">
        <v>37047.875</v>
      </c>
    </row>
    <row r="1108" spans="1:29" x14ac:dyDescent="0.2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3229</v>
      </c>
      <c r="G1108" s="202">
        <v>1331118</v>
      </c>
      <c r="H1108" s="198">
        <v>37046.34306712963</v>
      </c>
      <c r="I1108" t="s">
        <v>2613</v>
      </c>
      <c r="M1108" t="s">
        <v>3505</v>
      </c>
      <c r="N1108" t="s">
        <v>3885</v>
      </c>
      <c r="O1108" t="s">
        <v>3863</v>
      </c>
      <c r="Q1108" s="199">
        <v>3229</v>
      </c>
      <c r="S1108" t="s">
        <v>3506</v>
      </c>
      <c r="T1108" t="s">
        <v>3759</v>
      </c>
      <c r="U1108" s="201">
        <v>3.8849999999999998</v>
      </c>
      <c r="V1108" t="s">
        <v>3716</v>
      </c>
      <c r="W1108" t="s">
        <v>2271</v>
      </c>
      <c r="X1108" t="s">
        <v>2272</v>
      </c>
      <c r="Y1108" t="s">
        <v>2596</v>
      </c>
      <c r="Z1108" t="s">
        <v>2952</v>
      </c>
      <c r="AA1108">
        <v>826550</v>
      </c>
      <c r="AB1108" s="198">
        <v>37047.875</v>
      </c>
      <c r="AC1108" s="198">
        <v>37047.875</v>
      </c>
    </row>
    <row r="1109" spans="1:29" x14ac:dyDescent="0.2">
      <c r="A1109" s="44" t="str">
        <f t="shared" si="86"/>
        <v>US Power Physical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25</v>
      </c>
      <c r="G1109" s="202">
        <v>1331119</v>
      </c>
      <c r="H1109" s="198">
        <v>37046.343090277776</v>
      </c>
      <c r="I1109" t="s">
        <v>2360</v>
      </c>
      <c r="M1109" t="s">
        <v>2717</v>
      </c>
      <c r="N1109" t="s">
        <v>3468</v>
      </c>
      <c r="O1109" t="s">
        <v>1772</v>
      </c>
      <c r="Q1109" s="199">
        <v>25</v>
      </c>
      <c r="S1109" t="s">
        <v>3504</v>
      </c>
      <c r="T1109" t="s">
        <v>3759</v>
      </c>
      <c r="U1109" s="201">
        <v>134</v>
      </c>
      <c r="V1109" t="s">
        <v>3906</v>
      </c>
      <c r="W1109" t="s">
        <v>3473</v>
      </c>
      <c r="X1109" t="s">
        <v>3469</v>
      </c>
      <c r="Y1109" t="s">
        <v>1097</v>
      </c>
      <c r="Z1109" t="s">
        <v>2947</v>
      </c>
      <c r="AA1109">
        <v>630897.1</v>
      </c>
      <c r="AB1109" s="198">
        <v>37047.875</v>
      </c>
      <c r="AC1109" s="198">
        <v>37047.875</v>
      </c>
    </row>
    <row r="1110" spans="1:29" x14ac:dyDescent="0.2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</v>
      </c>
      <c r="G1110" s="202">
        <v>1331120</v>
      </c>
      <c r="H1110" s="198">
        <v>37046.343090277776</v>
      </c>
      <c r="I1110" t="s">
        <v>1084</v>
      </c>
      <c r="M1110" t="s">
        <v>2717</v>
      </c>
      <c r="N1110" t="s">
        <v>3532</v>
      </c>
      <c r="O1110" t="s">
        <v>1590</v>
      </c>
      <c r="P1110" s="199">
        <v>50</v>
      </c>
      <c r="S1110" t="s">
        <v>3504</v>
      </c>
      <c r="T1110" t="s">
        <v>3759</v>
      </c>
      <c r="U1110" s="201">
        <v>22.25</v>
      </c>
      <c r="V1110" t="s">
        <v>1816</v>
      </c>
      <c r="W1110" t="s">
        <v>3543</v>
      </c>
      <c r="X1110" t="s">
        <v>3533</v>
      </c>
      <c r="Y1110" t="s">
        <v>1097</v>
      </c>
      <c r="Z1110" t="s">
        <v>2947</v>
      </c>
      <c r="AA1110">
        <v>630896.1</v>
      </c>
      <c r="AB1110" s="198">
        <v>37047.875</v>
      </c>
      <c r="AC1110" s="198">
        <v>37047.875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10000</v>
      </c>
      <c r="G1111" s="202">
        <v>1331121</v>
      </c>
      <c r="H1111" s="198">
        <v>37046.343194444446</v>
      </c>
      <c r="I1111" t="s">
        <v>2355</v>
      </c>
      <c r="M1111" t="s">
        <v>3505</v>
      </c>
      <c r="N1111" t="s">
        <v>3885</v>
      </c>
      <c r="O1111" t="s">
        <v>1724</v>
      </c>
      <c r="Q1111" s="199">
        <v>10000</v>
      </c>
      <c r="S1111" t="s">
        <v>3506</v>
      </c>
      <c r="T1111" t="s">
        <v>3759</v>
      </c>
      <c r="U1111" s="201">
        <v>4.13</v>
      </c>
      <c r="V1111" t="s">
        <v>2620</v>
      </c>
      <c r="W1111" t="s">
        <v>2640</v>
      </c>
      <c r="X1111" t="s">
        <v>2641</v>
      </c>
      <c r="Y1111" t="s">
        <v>2596</v>
      </c>
      <c r="Z1111" t="s">
        <v>2952</v>
      </c>
      <c r="AA1111">
        <v>826551</v>
      </c>
      <c r="AB1111" s="198">
        <v>37047.875</v>
      </c>
      <c r="AC1111" s="198">
        <v>37047.875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1331122</v>
      </c>
      <c r="H1112" s="198">
        <v>37046.343217592592</v>
      </c>
      <c r="I1112" t="s">
        <v>3732</v>
      </c>
      <c r="M1112" t="s">
        <v>2717</v>
      </c>
      <c r="N1112" t="s">
        <v>3468</v>
      </c>
      <c r="O1112" t="s">
        <v>1772</v>
      </c>
      <c r="P1112" s="199">
        <v>25</v>
      </c>
      <c r="S1112" t="s">
        <v>3504</v>
      </c>
      <c r="T1112" t="s">
        <v>3759</v>
      </c>
      <c r="U1112" s="201">
        <v>129</v>
      </c>
      <c r="V1112" t="s">
        <v>1086</v>
      </c>
      <c r="W1112" t="s">
        <v>3473</v>
      </c>
      <c r="X1112" t="s">
        <v>3469</v>
      </c>
      <c r="Y1112" t="s">
        <v>1097</v>
      </c>
      <c r="Z1112" t="s">
        <v>2947</v>
      </c>
      <c r="AA1112">
        <v>630898.1</v>
      </c>
      <c r="AB1112" s="198">
        <v>37047.875</v>
      </c>
      <c r="AC1112" s="198">
        <v>37047.875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1331123</v>
      </c>
      <c r="H1113" s="198">
        <v>37046.343240740738</v>
      </c>
      <c r="I1113" t="s">
        <v>2660</v>
      </c>
      <c r="M1113" t="s">
        <v>2717</v>
      </c>
      <c r="N1113" t="s">
        <v>3470</v>
      </c>
      <c r="O1113" t="s">
        <v>1801</v>
      </c>
      <c r="Q1113" s="199">
        <v>25</v>
      </c>
      <c r="S1113" t="s">
        <v>3504</v>
      </c>
      <c r="T1113" t="s">
        <v>3759</v>
      </c>
      <c r="U1113" s="201">
        <v>30</v>
      </c>
      <c r="V1113" t="s">
        <v>3169</v>
      </c>
      <c r="W1113" t="s">
        <v>3475</v>
      </c>
      <c r="X1113" t="s">
        <v>3472</v>
      </c>
      <c r="Y1113" t="s">
        <v>1097</v>
      </c>
      <c r="Z1113" t="s">
        <v>2947</v>
      </c>
      <c r="AA1113">
        <v>630899.1</v>
      </c>
      <c r="AB1113" s="198">
        <v>37047.875</v>
      </c>
      <c r="AC1113" s="198">
        <v>37047.875</v>
      </c>
    </row>
    <row r="1114" spans="1:29" x14ac:dyDescent="0.2">
      <c r="A1114" s="44" t="str">
        <f t="shared" si="86"/>
        <v>US Natural Gas Financial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Financial</v>
      </c>
      <c r="E1114" s="44">
        <f>IF(VLOOKUP(S1114,'DD-Lookup'!$J$6:$L$50,3,FALSE)="Monthly",(YEAR(AC1114)-YEAR(AB1114))*12+MONTH(AC1114)-MONTH(AB1114)+1,(AC1114-AB1114+1))</f>
        <v>123</v>
      </c>
      <c r="F1114" s="213">
        <f t="shared" si="90"/>
        <v>615000</v>
      </c>
      <c r="G1114" s="202">
        <v>1331124</v>
      </c>
      <c r="H1114" s="198">
        <v>37046.343356481484</v>
      </c>
      <c r="I1114" t="s">
        <v>2592</v>
      </c>
      <c r="M1114" t="s">
        <v>3505</v>
      </c>
      <c r="N1114" t="s">
        <v>2383</v>
      </c>
      <c r="O1114" t="s">
        <v>3144</v>
      </c>
      <c r="Q1114" s="199">
        <v>5000</v>
      </c>
      <c r="S1114" t="s">
        <v>3506</v>
      </c>
      <c r="T1114" t="s">
        <v>3759</v>
      </c>
      <c r="U1114" s="201">
        <v>4.13</v>
      </c>
      <c r="V1114" t="s">
        <v>2279</v>
      </c>
      <c r="W1114" t="s">
        <v>2810</v>
      </c>
      <c r="X1114" t="s">
        <v>2384</v>
      </c>
      <c r="Y1114" t="s">
        <v>3777</v>
      </c>
      <c r="Z1114" t="s">
        <v>2952</v>
      </c>
      <c r="AA1114" t="s">
        <v>1831</v>
      </c>
      <c r="AB1114" s="198">
        <v>37073</v>
      </c>
      <c r="AC1114" s="198">
        <v>37195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1331125</v>
      </c>
      <c r="H1115" s="198">
        <v>37046.343391203707</v>
      </c>
      <c r="I1115" t="s">
        <v>3531</v>
      </c>
      <c r="M1115" t="s">
        <v>2717</v>
      </c>
      <c r="N1115" t="s">
        <v>3470</v>
      </c>
      <c r="O1115" t="s">
        <v>1793</v>
      </c>
      <c r="Q1115" s="199">
        <v>25</v>
      </c>
      <c r="S1115" t="s">
        <v>3504</v>
      </c>
      <c r="T1115" t="s">
        <v>3759</v>
      </c>
      <c r="U1115" s="201">
        <v>57</v>
      </c>
      <c r="V1115" t="s">
        <v>3515</v>
      </c>
      <c r="W1115" t="s">
        <v>3475</v>
      </c>
      <c r="X1115" t="s">
        <v>3472</v>
      </c>
      <c r="Y1115" t="s">
        <v>1097</v>
      </c>
      <c r="Z1115" t="s">
        <v>2947</v>
      </c>
      <c r="AA1115">
        <v>630900.1</v>
      </c>
      <c r="AB1115" s="198">
        <v>37047.875</v>
      </c>
      <c r="AC1115" s="198">
        <v>37047.875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31</v>
      </c>
      <c r="F1116" s="213">
        <f t="shared" si="90"/>
        <v>775</v>
      </c>
      <c r="G1116" s="202">
        <v>1331126</v>
      </c>
      <c r="H1116" s="198">
        <v>37046.343402777777</v>
      </c>
      <c r="I1116" t="s">
        <v>2592</v>
      </c>
      <c r="M1116" t="s">
        <v>2717</v>
      </c>
      <c r="N1116" t="s">
        <v>3468</v>
      </c>
      <c r="O1116" t="s">
        <v>3172</v>
      </c>
      <c r="P1116" s="199">
        <v>25</v>
      </c>
      <c r="S1116" t="s">
        <v>3504</v>
      </c>
      <c r="T1116" t="s">
        <v>3759</v>
      </c>
      <c r="U1116" s="201">
        <v>282</v>
      </c>
      <c r="V1116" t="s">
        <v>3166</v>
      </c>
      <c r="W1116" t="s">
        <v>2520</v>
      </c>
      <c r="X1116" t="s">
        <v>3469</v>
      </c>
      <c r="Y1116" t="s">
        <v>1097</v>
      </c>
      <c r="Z1116" t="s">
        <v>2947</v>
      </c>
      <c r="AA1116">
        <v>630901.1</v>
      </c>
      <c r="AB1116" s="198">
        <v>37073.875</v>
      </c>
      <c r="AC1116" s="198">
        <v>37103.875</v>
      </c>
    </row>
    <row r="1117" spans="1:29" x14ac:dyDescent="0.2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10000</v>
      </c>
      <c r="G1117" s="202">
        <v>1331127</v>
      </c>
      <c r="H1117" s="198">
        <v>37046.343472222223</v>
      </c>
      <c r="I1117" t="s">
        <v>2378</v>
      </c>
      <c r="M1117" t="s">
        <v>3505</v>
      </c>
      <c r="N1117" t="s">
        <v>3885</v>
      </c>
      <c r="O1117" t="s">
        <v>1781</v>
      </c>
      <c r="P1117" s="199">
        <v>10000</v>
      </c>
      <c r="S1117" t="s">
        <v>3506</v>
      </c>
      <c r="T1117" t="s">
        <v>3759</v>
      </c>
      <c r="U1117" s="201">
        <v>3.8250000000000002</v>
      </c>
      <c r="V1117" t="s">
        <v>3571</v>
      </c>
      <c r="W1117" t="s">
        <v>3084</v>
      </c>
      <c r="X1117" t="s">
        <v>3076</v>
      </c>
      <c r="Y1117" t="s">
        <v>2596</v>
      </c>
      <c r="Z1117" t="s">
        <v>2952</v>
      </c>
      <c r="AA1117">
        <v>826552</v>
      </c>
      <c r="AB1117" s="198">
        <v>37047.875</v>
      </c>
      <c r="AC1117" s="198">
        <v>37047.875</v>
      </c>
    </row>
    <row r="1118" spans="1:29" x14ac:dyDescent="0.2">
      <c r="A1118" s="44" t="str">
        <f t="shared" si="86"/>
        <v>US Natural Gas Financial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151</v>
      </c>
      <c r="F1118" s="213">
        <f t="shared" si="90"/>
        <v>755000</v>
      </c>
      <c r="G1118" s="202">
        <v>1331129</v>
      </c>
      <c r="H1118" s="198">
        <v>37046.3434837963</v>
      </c>
      <c r="I1118" t="s">
        <v>2561</v>
      </c>
      <c r="M1118" t="s">
        <v>3505</v>
      </c>
      <c r="N1118" t="s">
        <v>2383</v>
      </c>
      <c r="O1118" t="s">
        <v>2622</v>
      </c>
      <c r="P1118" s="199">
        <v>5000</v>
      </c>
      <c r="S1118" t="s">
        <v>3506</v>
      </c>
      <c r="T1118" t="s">
        <v>3759</v>
      </c>
      <c r="U1118" s="201">
        <v>4.43</v>
      </c>
      <c r="V1118" t="s">
        <v>3689</v>
      </c>
      <c r="W1118" t="s">
        <v>2810</v>
      </c>
      <c r="X1118" t="s">
        <v>2384</v>
      </c>
      <c r="Y1118" t="s">
        <v>3777</v>
      </c>
      <c r="Z1118" t="s">
        <v>2952</v>
      </c>
      <c r="AA1118" t="s">
        <v>1832</v>
      </c>
      <c r="AB1118" s="198">
        <v>37196</v>
      </c>
      <c r="AC1118" s="198">
        <v>37346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1331130</v>
      </c>
      <c r="H1119" s="198">
        <v>37046.343530092592</v>
      </c>
      <c r="I1119" t="s">
        <v>3732</v>
      </c>
      <c r="M1119" t="s">
        <v>2717</v>
      </c>
      <c r="N1119" t="s">
        <v>3468</v>
      </c>
      <c r="O1119" t="s">
        <v>1811</v>
      </c>
      <c r="Q1119" s="199">
        <v>25</v>
      </c>
      <c r="S1119" t="s">
        <v>3504</v>
      </c>
      <c r="T1119" t="s">
        <v>3759</v>
      </c>
      <c r="U1119" s="201">
        <v>108</v>
      </c>
      <c r="V1119" t="s">
        <v>3910</v>
      </c>
      <c r="W1119" t="s">
        <v>3037</v>
      </c>
      <c r="X1119" t="s">
        <v>3038</v>
      </c>
      <c r="Y1119" t="s">
        <v>1097</v>
      </c>
      <c r="Z1119" t="s">
        <v>2947</v>
      </c>
      <c r="AA1119">
        <v>630902.1</v>
      </c>
      <c r="AB1119" s="198">
        <v>37047.875</v>
      </c>
      <c r="AC1119" s="198">
        <v>37047.875</v>
      </c>
    </row>
    <row r="1120" spans="1:29" x14ac:dyDescent="0.2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3</v>
      </c>
      <c r="F1120" s="213">
        <f t="shared" si="90"/>
        <v>150</v>
      </c>
      <c r="G1120" s="202">
        <v>1331131</v>
      </c>
      <c r="H1120" s="198">
        <v>37046.343541666669</v>
      </c>
      <c r="I1120" t="s">
        <v>3534</v>
      </c>
      <c r="M1120" t="s">
        <v>2717</v>
      </c>
      <c r="N1120" t="s">
        <v>3532</v>
      </c>
      <c r="O1120" t="s">
        <v>1833</v>
      </c>
      <c r="P1120" s="199">
        <v>50</v>
      </c>
      <c r="S1120" t="s">
        <v>3504</v>
      </c>
      <c r="T1120" t="s">
        <v>3759</v>
      </c>
      <c r="U1120" s="201">
        <v>48.5</v>
      </c>
      <c r="V1120" t="s">
        <v>3138</v>
      </c>
      <c r="W1120" t="s">
        <v>2380</v>
      </c>
      <c r="X1120" t="s">
        <v>3710</v>
      </c>
      <c r="Y1120" t="s">
        <v>1097</v>
      </c>
      <c r="Z1120" t="s">
        <v>2947</v>
      </c>
      <c r="AA1120">
        <v>630903.1</v>
      </c>
      <c r="AB1120" s="198">
        <v>37048.875</v>
      </c>
      <c r="AC1120" s="198">
        <v>37050.875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</v>
      </c>
      <c r="G1121" s="202">
        <v>1331132</v>
      </c>
      <c r="H1121" s="198">
        <v>37046.343680555554</v>
      </c>
      <c r="I1121" t="s">
        <v>2618</v>
      </c>
      <c r="M1121" t="s">
        <v>3505</v>
      </c>
      <c r="N1121" t="s">
        <v>3885</v>
      </c>
      <c r="O1121" t="s">
        <v>1678</v>
      </c>
      <c r="Q1121" s="199">
        <v>5000</v>
      </c>
      <c r="S1121" t="s">
        <v>3506</v>
      </c>
      <c r="T1121" t="s">
        <v>3759</v>
      </c>
      <c r="U1121" s="201">
        <v>3.74</v>
      </c>
      <c r="V1121" t="s">
        <v>3678</v>
      </c>
      <c r="W1121" t="s">
        <v>2457</v>
      </c>
      <c r="X1121" t="s">
        <v>2615</v>
      </c>
      <c r="Y1121" t="s">
        <v>2596</v>
      </c>
      <c r="Z1121" t="s">
        <v>2952</v>
      </c>
      <c r="AA1121">
        <v>826553</v>
      </c>
      <c r="AB1121" s="198">
        <v>37047.875</v>
      </c>
      <c r="AC1121" s="198">
        <v>37047.875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5000</v>
      </c>
      <c r="G1122" s="202">
        <v>1331133</v>
      </c>
      <c r="H1122" s="198">
        <v>37046.343715277777</v>
      </c>
      <c r="I1122" t="s">
        <v>2618</v>
      </c>
      <c r="M1122" t="s">
        <v>3505</v>
      </c>
      <c r="N1122" t="s">
        <v>3885</v>
      </c>
      <c r="O1122" t="s">
        <v>1679</v>
      </c>
      <c r="P1122" s="199">
        <v>5000</v>
      </c>
      <c r="S1122" t="s">
        <v>3506</v>
      </c>
      <c r="T1122" t="s">
        <v>3759</v>
      </c>
      <c r="U1122" s="201">
        <v>3.7650000000000001</v>
      </c>
      <c r="V1122" t="s">
        <v>3678</v>
      </c>
      <c r="W1122" t="s">
        <v>2457</v>
      </c>
      <c r="X1122" t="s">
        <v>2615</v>
      </c>
      <c r="Y1122" t="s">
        <v>2596</v>
      </c>
      <c r="Z1122" t="s">
        <v>2952</v>
      </c>
      <c r="AA1122">
        <v>826554</v>
      </c>
      <c r="AB1122" s="198">
        <v>37047.875</v>
      </c>
      <c r="AC1122" s="198">
        <v>37047.875</v>
      </c>
    </row>
    <row r="1123" spans="1:29" x14ac:dyDescent="0.2">
      <c r="A1123" s="44" t="str">
        <f t="shared" si="86"/>
        <v>US Power Physical</v>
      </c>
      <c r="B1123" s="44" t="str">
        <f t="shared" si="87"/>
        <v>US</v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25</v>
      </c>
      <c r="G1123" s="202">
        <v>1331135</v>
      </c>
      <c r="H1123" s="198">
        <v>37046.343819444446</v>
      </c>
      <c r="I1123" t="s">
        <v>3040</v>
      </c>
      <c r="M1123" t="s">
        <v>2717</v>
      </c>
      <c r="N1123" t="s">
        <v>3468</v>
      </c>
      <c r="O1123" t="s">
        <v>1772</v>
      </c>
      <c r="P1123" s="199">
        <v>25</v>
      </c>
      <c r="S1123" t="s">
        <v>3504</v>
      </c>
      <c r="T1123" t="s">
        <v>3759</v>
      </c>
      <c r="U1123" s="201">
        <v>127</v>
      </c>
      <c r="V1123" t="s">
        <v>3899</v>
      </c>
      <c r="W1123" t="s">
        <v>3473</v>
      </c>
      <c r="X1123" t="s">
        <v>3469</v>
      </c>
      <c r="Y1123" t="s">
        <v>1097</v>
      </c>
      <c r="Z1123" t="s">
        <v>2947</v>
      </c>
      <c r="AA1123">
        <v>630904.1</v>
      </c>
      <c r="AB1123" s="198">
        <v>37047.875</v>
      </c>
      <c r="AC1123" s="198">
        <v>37047.875</v>
      </c>
    </row>
    <row r="1124" spans="1:29" x14ac:dyDescent="0.2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123</v>
      </c>
      <c r="F1124" s="213">
        <f t="shared" si="90"/>
        <v>615000</v>
      </c>
      <c r="G1124" s="202">
        <v>1331136</v>
      </c>
      <c r="H1124" s="198">
        <v>37046.343842592592</v>
      </c>
      <c r="I1124" t="s">
        <v>2592</v>
      </c>
      <c r="M1124" t="s">
        <v>3505</v>
      </c>
      <c r="N1124" t="s">
        <v>2383</v>
      </c>
      <c r="O1124" t="s">
        <v>3144</v>
      </c>
      <c r="Q1124" s="199">
        <v>5000</v>
      </c>
      <c r="S1124" t="s">
        <v>3506</v>
      </c>
      <c r="T1124" t="s">
        <v>3759</v>
      </c>
      <c r="U1124" s="201">
        <v>4.13</v>
      </c>
      <c r="V1124" t="s">
        <v>2279</v>
      </c>
      <c r="W1124" t="s">
        <v>2810</v>
      </c>
      <c r="X1124" t="s">
        <v>2384</v>
      </c>
      <c r="Y1124" t="s">
        <v>3777</v>
      </c>
      <c r="Z1124" t="s">
        <v>2952</v>
      </c>
      <c r="AA1124" t="s">
        <v>1834</v>
      </c>
      <c r="AB1124" s="198">
        <v>37073</v>
      </c>
      <c r="AC1124" s="198">
        <v>37195</v>
      </c>
    </row>
    <row r="1125" spans="1:29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1331137</v>
      </c>
      <c r="H1125" s="198">
        <v>37046.344004629631</v>
      </c>
      <c r="I1125" t="s">
        <v>2988</v>
      </c>
      <c r="M1125" t="s">
        <v>2717</v>
      </c>
      <c r="N1125" t="s">
        <v>3470</v>
      </c>
      <c r="O1125" t="s">
        <v>1775</v>
      </c>
      <c r="P1125" s="199">
        <v>25</v>
      </c>
      <c r="S1125" t="s">
        <v>3504</v>
      </c>
      <c r="T1125" t="s">
        <v>3759</v>
      </c>
      <c r="U1125" s="201">
        <v>115</v>
      </c>
      <c r="V1125" t="s">
        <v>2989</v>
      </c>
      <c r="W1125" t="s">
        <v>3514</v>
      </c>
      <c r="X1125" t="s">
        <v>3472</v>
      </c>
      <c r="Y1125" t="s">
        <v>1097</v>
      </c>
      <c r="Z1125" t="s">
        <v>2947</v>
      </c>
      <c r="AA1125">
        <v>630905.1</v>
      </c>
      <c r="AB1125" s="198">
        <v>37047.875</v>
      </c>
      <c r="AC1125" s="198">
        <v>37047.875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31</v>
      </c>
      <c r="F1126" s="213">
        <f t="shared" si="90"/>
        <v>775</v>
      </c>
      <c r="G1126" s="202">
        <v>1331138</v>
      </c>
      <c r="H1126" s="198">
        <v>37046.344039351854</v>
      </c>
      <c r="I1126" t="s">
        <v>2592</v>
      </c>
      <c r="M1126" t="s">
        <v>2717</v>
      </c>
      <c r="N1126" t="s">
        <v>3468</v>
      </c>
      <c r="O1126" t="s">
        <v>2469</v>
      </c>
      <c r="P1126" s="199">
        <v>25</v>
      </c>
      <c r="S1126" t="s">
        <v>3504</v>
      </c>
      <c r="T1126" t="s">
        <v>3759</v>
      </c>
      <c r="U1126" s="201">
        <v>320</v>
      </c>
      <c r="V1126" t="s">
        <v>3166</v>
      </c>
      <c r="W1126" t="s">
        <v>2520</v>
      </c>
      <c r="X1126" t="s">
        <v>3469</v>
      </c>
      <c r="Y1126" t="s">
        <v>1097</v>
      </c>
      <c r="Z1126" t="s">
        <v>2947</v>
      </c>
      <c r="AA1126">
        <v>630906.1</v>
      </c>
      <c r="AB1126" s="198">
        <v>37104.875</v>
      </c>
      <c r="AC1126" s="198">
        <v>37134.875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1331139</v>
      </c>
      <c r="H1127" s="198">
        <v>37046.344039351854</v>
      </c>
      <c r="I1127" t="s">
        <v>2543</v>
      </c>
      <c r="M1127" t="s">
        <v>3505</v>
      </c>
      <c r="N1127" t="s">
        <v>3885</v>
      </c>
      <c r="O1127" t="s">
        <v>3852</v>
      </c>
      <c r="Q1127" s="199">
        <v>10000</v>
      </c>
      <c r="S1127" t="s">
        <v>3506</v>
      </c>
      <c r="T1127" t="s">
        <v>3759</v>
      </c>
      <c r="U1127" s="201">
        <v>3.93</v>
      </c>
      <c r="V1127" t="s">
        <v>3374</v>
      </c>
      <c r="W1127" t="s">
        <v>2265</v>
      </c>
      <c r="X1127" t="s">
        <v>2266</v>
      </c>
      <c r="Y1127" t="s">
        <v>2596</v>
      </c>
      <c r="Z1127" t="s">
        <v>2952</v>
      </c>
      <c r="AA1127">
        <v>826555</v>
      </c>
      <c r="AB1127" s="198">
        <v>37047.875</v>
      </c>
      <c r="AC1127" s="198">
        <v>37047.875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5000</v>
      </c>
      <c r="G1128" s="202">
        <v>1331141</v>
      </c>
      <c r="H1128" s="198">
        <v>37046.3440625</v>
      </c>
      <c r="I1128" t="s">
        <v>2345</v>
      </c>
      <c r="M1128" t="s">
        <v>3505</v>
      </c>
      <c r="N1128" t="s">
        <v>3885</v>
      </c>
      <c r="O1128" t="s">
        <v>1742</v>
      </c>
      <c r="P1128" s="199">
        <v>5000</v>
      </c>
      <c r="S1128" t="s">
        <v>3506</v>
      </c>
      <c r="T1128" t="s">
        <v>3759</v>
      </c>
      <c r="U1128" s="201">
        <v>4.2350000000000003</v>
      </c>
      <c r="V1128" t="s">
        <v>1813</v>
      </c>
      <c r="W1128" t="s">
        <v>3143</v>
      </c>
      <c r="X1128" t="s">
        <v>3065</v>
      </c>
      <c r="Y1128" t="s">
        <v>2596</v>
      </c>
      <c r="Z1128" t="s">
        <v>2952</v>
      </c>
      <c r="AA1128">
        <v>826556</v>
      </c>
      <c r="AB1128" s="198">
        <v>37047.875</v>
      </c>
      <c r="AC1128" s="198">
        <v>37047.875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10000</v>
      </c>
      <c r="G1129" s="202">
        <v>1331143</v>
      </c>
      <c r="H1129" s="198">
        <v>37046.344108796293</v>
      </c>
      <c r="I1129" t="s">
        <v>2613</v>
      </c>
      <c r="M1129" t="s">
        <v>3505</v>
      </c>
      <c r="N1129" t="s">
        <v>3885</v>
      </c>
      <c r="O1129" t="s">
        <v>1835</v>
      </c>
      <c r="P1129" s="199">
        <v>10000</v>
      </c>
      <c r="S1129" t="s">
        <v>3506</v>
      </c>
      <c r="T1129" t="s">
        <v>3759</v>
      </c>
      <c r="U1129" s="201">
        <v>8.85</v>
      </c>
      <c r="V1129" t="s">
        <v>3008</v>
      </c>
      <c r="W1129" t="s">
        <v>3156</v>
      </c>
      <c r="X1129" t="s">
        <v>3076</v>
      </c>
      <c r="Y1129" t="s">
        <v>2596</v>
      </c>
      <c r="Z1129" t="s">
        <v>2952</v>
      </c>
      <c r="AA1129">
        <v>826558</v>
      </c>
      <c r="AB1129" s="198">
        <v>37047.875</v>
      </c>
      <c r="AC1129" s="198">
        <v>37047.875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5000</v>
      </c>
      <c r="G1130" s="202">
        <v>1331142</v>
      </c>
      <c r="H1130" s="198">
        <v>37046.344108796293</v>
      </c>
      <c r="I1130" t="s">
        <v>2514</v>
      </c>
      <c r="M1130" t="s">
        <v>3505</v>
      </c>
      <c r="N1130" t="s">
        <v>3885</v>
      </c>
      <c r="O1130" t="s">
        <v>1781</v>
      </c>
      <c r="P1130" s="199">
        <v>5000</v>
      </c>
      <c r="S1130" t="s">
        <v>3506</v>
      </c>
      <c r="T1130" t="s">
        <v>3759</v>
      </c>
      <c r="U1130" s="201">
        <v>3.85</v>
      </c>
      <c r="V1130" t="s">
        <v>3975</v>
      </c>
      <c r="W1130" t="s">
        <v>3084</v>
      </c>
      <c r="X1130" t="s">
        <v>3076</v>
      </c>
      <c r="Y1130" t="s">
        <v>2596</v>
      </c>
      <c r="Z1130" t="s">
        <v>2952</v>
      </c>
      <c r="AA1130">
        <v>826557</v>
      </c>
      <c r="AB1130" s="198">
        <v>37047.875</v>
      </c>
      <c r="AC1130" s="198">
        <v>37047.875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5000</v>
      </c>
      <c r="G1131" s="202">
        <v>1331144</v>
      </c>
      <c r="H1131" s="198">
        <v>37046.34412037037</v>
      </c>
      <c r="I1131" t="s">
        <v>2378</v>
      </c>
      <c r="M1131" t="s">
        <v>3505</v>
      </c>
      <c r="N1131" t="s">
        <v>3885</v>
      </c>
      <c r="O1131" t="s">
        <v>1781</v>
      </c>
      <c r="P1131" s="199">
        <v>5000</v>
      </c>
      <c r="S1131" t="s">
        <v>3506</v>
      </c>
      <c r="T1131" t="s">
        <v>3759</v>
      </c>
      <c r="U1131" s="201">
        <v>3.85</v>
      </c>
      <c r="V1131" t="s">
        <v>3571</v>
      </c>
      <c r="W1131" t="s">
        <v>3084</v>
      </c>
      <c r="X1131" t="s">
        <v>3076</v>
      </c>
      <c r="Y1131" t="s">
        <v>2596</v>
      </c>
      <c r="Z1131" t="s">
        <v>2952</v>
      </c>
      <c r="AA1131">
        <v>826559</v>
      </c>
      <c r="AB1131" s="198">
        <v>37047.875</v>
      </c>
      <c r="AC1131" s="198">
        <v>37047.875</v>
      </c>
    </row>
    <row r="1132" spans="1:29" x14ac:dyDescent="0.2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25</v>
      </c>
      <c r="G1132" s="202">
        <v>1331145</v>
      </c>
      <c r="H1132" s="198">
        <v>37046.344131944446</v>
      </c>
      <c r="I1132" t="s">
        <v>2378</v>
      </c>
      <c r="M1132" t="s">
        <v>2717</v>
      </c>
      <c r="N1132" t="s">
        <v>3468</v>
      </c>
      <c r="O1132" t="s">
        <v>1826</v>
      </c>
      <c r="P1132" s="199">
        <v>25</v>
      </c>
      <c r="S1132" t="s">
        <v>3504</v>
      </c>
      <c r="T1132" t="s">
        <v>3759</v>
      </c>
      <c r="U1132" s="201">
        <v>120</v>
      </c>
      <c r="V1132" t="s">
        <v>3916</v>
      </c>
      <c r="W1132" t="s">
        <v>3473</v>
      </c>
      <c r="X1132" t="s">
        <v>3469</v>
      </c>
      <c r="Y1132" t="s">
        <v>1097</v>
      </c>
      <c r="Z1132" t="s">
        <v>2947</v>
      </c>
      <c r="AA1132">
        <v>630907.1</v>
      </c>
      <c r="AB1132" s="198">
        <v>37047.875</v>
      </c>
      <c r="AC1132" s="198">
        <v>37047.875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10000</v>
      </c>
      <c r="G1133" s="202">
        <v>1331146</v>
      </c>
      <c r="H1133" s="198">
        <v>37046.344143518516</v>
      </c>
      <c r="I1133" t="s">
        <v>2613</v>
      </c>
      <c r="M1133" t="s">
        <v>3505</v>
      </c>
      <c r="N1133" t="s">
        <v>3885</v>
      </c>
      <c r="O1133" t="s">
        <v>1836</v>
      </c>
      <c r="P1133" s="199">
        <v>10000</v>
      </c>
      <c r="S1133" t="s">
        <v>3506</v>
      </c>
      <c r="T1133" t="s">
        <v>3759</v>
      </c>
      <c r="U1133" s="201">
        <v>8.85</v>
      </c>
      <c r="V1133" t="s">
        <v>3008</v>
      </c>
      <c r="W1133" t="s">
        <v>3156</v>
      </c>
      <c r="X1133" t="s">
        <v>3076</v>
      </c>
      <c r="Y1133" t="s">
        <v>2596</v>
      </c>
      <c r="Z1133" t="s">
        <v>2952</v>
      </c>
      <c r="AA1133">
        <v>826560</v>
      </c>
      <c r="AB1133" s="198">
        <v>37047.875</v>
      </c>
      <c r="AC1133" s="198">
        <v>37047.875</v>
      </c>
    </row>
    <row r="1134" spans="1:29" x14ac:dyDescent="0.2">
      <c r="A1134" s="44" t="str">
        <f t="shared" si="86"/>
        <v>US Natural Gas Financial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Financial</v>
      </c>
      <c r="E1134" s="44">
        <f>IF(VLOOKUP(S1134,'DD-Lookup'!$J$6:$L$50,3,FALSE)="Monthly",(YEAR(AC1134)-YEAR(AB1134))*12+MONTH(AC1134)-MONTH(AB1134)+1,(AC1134-AB1134+1))</f>
        <v>26</v>
      </c>
      <c r="F1134" s="213">
        <f t="shared" si="90"/>
        <v>260000</v>
      </c>
      <c r="G1134" s="202">
        <v>1331147</v>
      </c>
      <c r="H1134" s="198">
        <v>37046.344155092593</v>
      </c>
      <c r="I1134" t="s">
        <v>2600</v>
      </c>
      <c r="M1134" t="s">
        <v>3505</v>
      </c>
      <c r="N1134" t="s">
        <v>2383</v>
      </c>
      <c r="O1134" t="s">
        <v>1837</v>
      </c>
      <c r="P1134" s="199">
        <v>10000</v>
      </c>
      <c r="S1134" t="s">
        <v>3506</v>
      </c>
      <c r="T1134" t="s">
        <v>3759</v>
      </c>
      <c r="U1134" s="201">
        <v>3.8849999999999998</v>
      </c>
      <c r="V1134" t="s">
        <v>3576</v>
      </c>
      <c r="W1134" t="s">
        <v>2515</v>
      </c>
      <c r="X1134" t="s">
        <v>2516</v>
      </c>
      <c r="Y1134" t="s">
        <v>3777</v>
      </c>
      <c r="Z1134" t="s">
        <v>2952</v>
      </c>
      <c r="AA1134" t="s">
        <v>1838</v>
      </c>
      <c r="AB1134" s="198">
        <v>37047.875</v>
      </c>
      <c r="AC1134" s="198">
        <v>37072.875</v>
      </c>
    </row>
    <row r="1135" spans="1:29" x14ac:dyDescent="0.2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25</v>
      </c>
      <c r="G1135" s="202">
        <v>1331148</v>
      </c>
      <c r="H1135" s="198">
        <v>37046.344189814816</v>
      </c>
      <c r="I1135" t="s">
        <v>3040</v>
      </c>
      <c r="M1135" t="s">
        <v>2717</v>
      </c>
      <c r="N1135" t="s">
        <v>3468</v>
      </c>
      <c r="O1135" t="s">
        <v>1789</v>
      </c>
      <c r="P1135" s="199">
        <v>25</v>
      </c>
      <c r="S1135" t="s">
        <v>3504</v>
      </c>
      <c r="T1135" t="s">
        <v>3759</v>
      </c>
      <c r="U1135" s="201">
        <v>25</v>
      </c>
      <c r="V1135" t="s">
        <v>1809</v>
      </c>
      <c r="W1135" t="s">
        <v>2651</v>
      </c>
      <c r="X1135" t="s">
        <v>3469</v>
      </c>
      <c r="Y1135" t="s">
        <v>1097</v>
      </c>
      <c r="Z1135" t="s">
        <v>2947</v>
      </c>
      <c r="AA1135">
        <v>630908.1</v>
      </c>
      <c r="AB1135" s="198">
        <v>37047.875</v>
      </c>
      <c r="AC1135" s="198">
        <v>37047.875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10000</v>
      </c>
      <c r="G1136" s="202">
        <v>1331149</v>
      </c>
      <c r="H1136" s="198">
        <v>37046.344201388885</v>
      </c>
      <c r="I1136" t="s">
        <v>3531</v>
      </c>
      <c r="M1136" t="s">
        <v>3505</v>
      </c>
      <c r="N1136" t="s">
        <v>3885</v>
      </c>
      <c r="O1136" t="s">
        <v>1836</v>
      </c>
      <c r="P1136" s="199">
        <v>10000</v>
      </c>
      <c r="S1136" t="s">
        <v>3506</v>
      </c>
      <c r="T1136" t="s">
        <v>3759</v>
      </c>
      <c r="U1136" s="201">
        <v>8.65</v>
      </c>
      <c r="V1136" t="s">
        <v>2395</v>
      </c>
      <c r="W1136" t="s">
        <v>3156</v>
      </c>
      <c r="X1136" t="s">
        <v>3076</v>
      </c>
      <c r="Y1136" t="s">
        <v>2596</v>
      </c>
      <c r="Z1136" t="s">
        <v>2952</v>
      </c>
      <c r="AA1136">
        <v>826561</v>
      </c>
      <c r="AB1136" s="198">
        <v>37047.875</v>
      </c>
      <c r="AC1136" s="198">
        <v>37047.875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1331150</v>
      </c>
      <c r="H1137" s="198">
        <v>37046.344236111108</v>
      </c>
      <c r="I1137" t="s">
        <v>3627</v>
      </c>
      <c r="M1137" t="s">
        <v>3505</v>
      </c>
      <c r="N1137" t="s">
        <v>3885</v>
      </c>
      <c r="O1137" t="s">
        <v>1835</v>
      </c>
      <c r="P1137" s="199">
        <v>10000</v>
      </c>
      <c r="S1137" t="s">
        <v>3506</v>
      </c>
      <c r="T1137" t="s">
        <v>3759</v>
      </c>
      <c r="U1137" s="201">
        <v>8.65</v>
      </c>
      <c r="V1137" t="s">
        <v>2492</v>
      </c>
      <c r="W1137" t="s">
        <v>3156</v>
      </c>
      <c r="X1137" t="s">
        <v>3076</v>
      </c>
      <c r="Y1137" t="s">
        <v>2596</v>
      </c>
      <c r="Z1137" t="s">
        <v>2952</v>
      </c>
      <c r="AA1137">
        <v>826562</v>
      </c>
      <c r="AB1137" s="198">
        <v>37047.875</v>
      </c>
      <c r="AC1137" s="198">
        <v>37047.875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1331151</v>
      </c>
      <c r="H1138" s="198">
        <v>37046.344259259262</v>
      </c>
      <c r="I1138" t="s">
        <v>3531</v>
      </c>
      <c r="M1138" t="s">
        <v>3505</v>
      </c>
      <c r="N1138" t="s">
        <v>3885</v>
      </c>
      <c r="O1138" t="s">
        <v>1836</v>
      </c>
      <c r="P1138" s="199">
        <v>10000</v>
      </c>
      <c r="S1138" t="s">
        <v>3506</v>
      </c>
      <c r="T1138" t="s">
        <v>3759</v>
      </c>
      <c r="U1138" s="201">
        <v>8.4499999999999993</v>
      </c>
      <c r="V1138" t="s">
        <v>2395</v>
      </c>
      <c r="W1138" t="s">
        <v>3156</v>
      </c>
      <c r="X1138" t="s">
        <v>3076</v>
      </c>
      <c r="Y1138" t="s">
        <v>2596</v>
      </c>
      <c r="Z1138" t="s">
        <v>2952</v>
      </c>
      <c r="AA1138">
        <v>826563</v>
      </c>
      <c r="AB1138" s="198">
        <v>37047.875</v>
      </c>
      <c r="AC1138" s="198">
        <v>37047.875</v>
      </c>
    </row>
    <row r="1139" spans="1:29" x14ac:dyDescent="0.2">
      <c r="A1139" s="44" t="str">
        <f t="shared" si="86"/>
        <v>US Power Physical</v>
      </c>
      <c r="B1139" s="44" t="str">
        <f t="shared" si="87"/>
        <v>US</v>
      </c>
      <c r="C1139" s="44" t="str">
        <f t="shared" si="88"/>
        <v>Power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25</v>
      </c>
      <c r="G1139" s="202">
        <v>1331153</v>
      </c>
      <c r="H1139" s="198">
        <v>37046.344282407408</v>
      </c>
      <c r="I1139" t="s">
        <v>3547</v>
      </c>
      <c r="M1139" t="s">
        <v>2717</v>
      </c>
      <c r="N1139" t="s">
        <v>3470</v>
      </c>
      <c r="O1139" t="s">
        <v>1801</v>
      </c>
      <c r="P1139" s="199">
        <v>25</v>
      </c>
      <c r="S1139" t="s">
        <v>3504</v>
      </c>
      <c r="T1139" t="s">
        <v>3759</v>
      </c>
      <c r="U1139" s="201">
        <v>28</v>
      </c>
      <c r="V1139" t="s">
        <v>2528</v>
      </c>
      <c r="W1139" t="s">
        <v>3475</v>
      </c>
      <c r="X1139" t="s">
        <v>3472</v>
      </c>
      <c r="Y1139" t="s">
        <v>1097</v>
      </c>
      <c r="Z1139" t="s">
        <v>2947</v>
      </c>
      <c r="AA1139">
        <v>630909.1</v>
      </c>
      <c r="AB1139" s="198">
        <v>37047.875</v>
      </c>
      <c r="AC1139" s="198">
        <v>37047.875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10000</v>
      </c>
      <c r="G1140" s="202">
        <v>1331152</v>
      </c>
      <c r="H1140" s="198">
        <v>37046.344282407408</v>
      </c>
      <c r="I1140" t="s">
        <v>3207</v>
      </c>
      <c r="M1140" t="s">
        <v>3505</v>
      </c>
      <c r="N1140" t="s">
        <v>3885</v>
      </c>
      <c r="O1140" t="s">
        <v>1766</v>
      </c>
      <c r="Q1140" s="199">
        <v>10000</v>
      </c>
      <c r="S1140" t="s">
        <v>3506</v>
      </c>
      <c r="T1140" t="s">
        <v>3759</v>
      </c>
      <c r="U1140" s="201">
        <v>3.83</v>
      </c>
      <c r="V1140" t="s">
        <v>3208</v>
      </c>
      <c r="W1140" t="s">
        <v>2629</v>
      </c>
      <c r="X1140" t="s">
        <v>2630</v>
      </c>
      <c r="Y1140" t="s">
        <v>2596</v>
      </c>
      <c r="Z1140" t="s">
        <v>2952</v>
      </c>
      <c r="AA1140">
        <v>826564</v>
      </c>
      <c r="AB1140" s="198">
        <v>37047.875</v>
      </c>
      <c r="AC1140" s="198">
        <v>37047.875</v>
      </c>
    </row>
    <row r="1141" spans="1:29" x14ac:dyDescent="0.2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3</v>
      </c>
      <c r="F1141" s="213">
        <f t="shared" si="90"/>
        <v>150</v>
      </c>
      <c r="G1141" s="202">
        <v>1331154</v>
      </c>
      <c r="H1141" s="198">
        <v>37046.344293981485</v>
      </c>
      <c r="I1141" t="s">
        <v>2355</v>
      </c>
      <c r="M1141" t="s">
        <v>2717</v>
      </c>
      <c r="N1141" t="s">
        <v>3532</v>
      </c>
      <c r="O1141" t="s">
        <v>1592</v>
      </c>
      <c r="P1141" s="199">
        <v>50</v>
      </c>
      <c r="S1141" t="s">
        <v>3504</v>
      </c>
      <c r="T1141" t="s">
        <v>3759</v>
      </c>
      <c r="U1141" s="201">
        <v>26.75</v>
      </c>
      <c r="V1141" t="s">
        <v>3140</v>
      </c>
      <c r="W1141" t="s">
        <v>3548</v>
      </c>
      <c r="X1141" t="s">
        <v>3549</v>
      </c>
      <c r="Y1141" t="s">
        <v>1097</v>
      </c>
      <c r="Z1141" t="s">
        <v>2947</v>
      </c>
      <c r="AA1141">
        <v>630910.1</v>
      </c>
      <c r="AB1141" s="198">
        <v>37048.875</v>
      </c>
      <c r="AC1141" s="198">
        <v>37050.875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1331155</v>
      </c>
      <c r="H1142" s="198">
        <v>37046.344375000001</v>
      </c>
      <c r="I1142" t="s">
        <v>3531</v>
      </c>
      <c r="M1142" t="s">
        <v>3505</v>
      </c>
      <c r="N1142" t="s">
        <v>3885</v>
      </c>
      <c r="O1142" t="s">
        <v>1835</v>
      </c>
      <c r="P1142" s="199">
        <v>10000</v>
      </c>
      <c r="S1142" t="s">
        <v>3506</v>
      </c>
      <c r="T1142" t="s">
        <v>3759</v>
      </c>
      <c r="U1142" s="201">
        <v>8.4499999999999993</v>
      </c>
      <c r="V1142" t="s">
        <v>2395</v>
      </c>
      <c r="W1142" t="s">
        <v>3156</v>
      </c>
      <c r="X1142" t="s">
        <v>3076</v>
      </c>
      <c r="Y1142" t="s">
        <v>2596</v>
      </c>
      <c r="Z1142" t="s">
        <v>2952</v>
      </c>
      <c r="AA1142">
        <v>826565</v>
      </c>
      <c r="AB1142" s="198">
        <v>37047.875</v>
      </c>
      <c r="AC1142" s="198">
        <v>37047.875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1331156</v>
      </c>
      <c r="H1143" s="198">
        <v>37046.344386574077</v>
      </c>
      <c r="I1143" t="s">
        <v>2619</v>
      </c>
      <c r="M1143" t="s">
        <v>3505</v>
      </c>
      <c r="N1143" t="s">
        <v>3885</v>
      </c>
      <c r="O1143" t="s">
        <v>1680</v>
      </c>
      <c r="P1143" s="199">
        <v>5000</v>
      </c>
      <c r="S1143" t="s">
        <v>3506</v>
      </c>
      <c r="T1143" t="s">
        <v>3759</v>
      </c>
      <c r="U1143" s="201">
        <v>3.7625000000000002</v>
      </c>
      <c r="V1143" t="s">
        <v>2252</v>
      </c>
      <c r="W1143" t="s">
        <v>2457</v>
      </c>
      <c r="X1143" t="s">
        <v>2615</v>
      </c>
      <c r="Y1143" t="s">
        <v>2596</v>
      </c>
      <c r="Z1143" t="s">
        <v>2952</v>
      </c>
      <c r="AA1143">
        <v>826566</v>
      </c>
      <c r="AB1143" s="198">
        <v>37047.875</v>
      </c>
      <c r="AC1143" s="198">
        <v>37047.875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10000</v>
      </c>
      <c r="G1144" s="202">
        <v>1331157</v>
      </c>
      <c r="H1144" s="198">
        <v>37046.344398148147</v>
      </c>
      <c r="I1144" t="s">
        <v>2592</v>
      </c>
      <c r="M1144" t="s">
        <v>3505</v>
      </c>
      <c r="N1144" t="s">
        <v>3915</v>
      </c>
      <c r="O1144" t="s">
        <v>1828</v>
      </c>
      <c r="Q1144" s="199">
        <v>10000</v>
      </c>
      <c r="S1144" t="s">
        <v>3506</v>
      </c>
      <c r="T1144" t="s">
        <v>3759</v>
      </c>
      <c r="U1144" s="201">
        <v>3.55</v>
      </c>
      <c r="V1144" t="s">
        <v>3651</v>
      </c>
      <c r="W1144" t="s">
        <v>3075</v>
      </c>
      <c r="X1144" t="s">
        <v>3076</v>
      </c>
      <c r="Y1144" t="s">
        <v>2596</v>
      </c>
      <c r="Z1144" t="s">
        <v>2952</v>
      </c>
      <c r="AA1144">
        <v>826567</v>
      </c>
      <c r="AB1144" s="198">
        <v>37047.875</v>
      </c>
      <c r="AC1144" s="198">
        <v>37047.875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1331158</v>
      </c>
      <c r="H1145" s="198">
        <v>37046.344421296293</v>
      </c>
      <c r="I1145" t="s">
        <v>2549</v>
      </c>
      <c r="M1145" t="s">
        <v>3505</v>
      </c>
      <c r="N1145" t="s">
        <v>3885</v>
      </c>
      <c r="O1145" t="s">
        <v>1742</v>
      </c>
      <c r="Q1145" s="199">
        <v>5000</v>
      </c>
      <c r="S1145" t="s">
        <v>3506</v>
      </c>
      <c r="T1145" t="s">
        <v>3759</v>
      </c>
      <c r="U1145" s="201">
        <v>4.2450000000000001</v>
      </c>
      <c r="V1145" t="s">
        <v>3214</v>
      </c>
      <c r="W1145" t="s">
        <v>3143</v>
      </c>
      <c r="X1145" t="s">
        <v>3065</v>
      </c>
      <c r="Y1145" t="s">
        <v>2596</v>
      </c>
      <c r="Z1145" t="s">
        <v>2952</v>
      </c>
      <c r="AA1145">
        <v>826568</v>
      </c>
      <c r="AB1145" s="198">
        <v>37047.875</v>
      </c>
      <c r="AC1145" s="198">
        <v>37047.875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5000</v>
      </c>
      <c r="G1146" s="202">
        <v>1331159</v>
      </c>
      <c r="H1146" s="198">
        <v>37046.344444444447</v>
      </c>
      <c r="I1146" t="s">
        <v>2549</v>
      </c>
      <c r="M1146" t="s">
        <v>3505</v>
      </c>
      <c r="N1146" t="s">
        <v>3885</v>
      </c>
      <c r="O1146" t="s">
        <v>1839</v>
      </c>
      <c r="P1146" s="199">
        <v>5000</v>
      </c>
      <c r="S1146" t="s">
        <v>3506</v>
      </c>
      <c r="T1146" t="s">
        <v>3759</v>
      </c>
      <c r="U1146" s="201">
        <v>4.2350000000000003</v>
      </c>
      <c r="V1146" t="s">
        <v>2248</v>
      </c>
      <c r="W1146" t="s">
        <v>3143</v>
      </c>
      <c r="X1146" t="s">
        <v>3065</v>
      </c>
      <c r="Y1146" t="s">
        <v>2596</v>
      </c>
      <c r="Z1146" t="s">
        <v>2952</v>
      </c>
      <c r="AA1146">
        <v>826569</v>
      </c>
      <c r="AB1146" s="198">
        <v>37047.875</v>
      </c>
      <c r="AC1146" s="198">
        <v>37047.875</v>
      </c>
    </row>
    <row r="1147" spans="1:29" x14ac:dyDescent="0.2">
      <c r="A1147" s="44" t="str">
        <f t="shared" si="86"/>
        <v xml:space="preserve"> Natural Gas Physical</v>
      </c>
      <c r="B1147" s="44" t="str">
        <f t="shared" si="87"/>
        <v/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10000</v>
      </c>
      <c r="G1147" s="202">
        <v>1331160</v>
      </c>
      <c r="H1147" s="198">
        <v>37046.344467592593</v>
      </c>
      <c r="I1147" t="s">
        <v>2511</v>
      </c>
      <c r="M1147" t="s">
        <v>3505</v>
      </c>
      <c r="N1147" t="s">
        <v>2623</v>
      </c>
      <c r="O1147" t="s">
        <v>1733</v>
      </c>
      <c r="Q1147" s="199">
        <v>10000</v>
      </c>
      <c r="S1147" t="s">
        <v>3506</v>
      </c>
      <c r="T1147" t="s">
        <v>3759</v>
      </c>
      <c r="U1147" s="201">
        <v>4.13</v>
      </c>
      <c r="V1147" t="s">
        <v>2746</v>
      </c>
      <c r="W1147" t="s">
        <v>2624</v>
      </c>
      <c r="X1147" t="s">
        <v>2625</v>
      </c>
      <c r="Y1147" t="s">
        <v>2596</v>
      </c>
      <c r="Z1147" t="s">
        <v>2952</v>
      </c>
      <c r="AA1147">
        <v>826570</v>
      </c>
      <c r="AB1147" s="198">
        <v>37047.875</v>
      </c>
      <c r="AC1147" s="198">
        <v>37047.875</v>
      </c>
    </row>
    <row r="1148" spans="1:29" x14ac:dyDescent="0.2">
      <c r="A1148" s="44" t="str">
        <f t="shared" si="86"/>
        <v xml:space="preserve"> Natural Gas Physical</v>
      </c>
      <c r="B1148" s="44" t="str">
        <f t="shared" si="87"/>
        <v/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5000</v>
      </c>
      <c r="G1148" s="202">
        <v>1331161</v>
      </c>
      <c r="H1148" s="198">
        <v>37046.344548611109</v>
      </c>
      <c r="I1148" t="s">
        <v>2511</v>
      </c>
      <c r="M1148" t="s">
        <v>3505</v>
      </c>
      <c r="N1148" t="s">
        <v>2623</v>
      </c>
      <c r="O1148" t="s">
        <v>1840</v>
      </c>
      <c r="P1148" s="199">
        <v>5000</v>
      </c>
      <c r="S1148" t="s">
        <v>3506</v>
      </c>
      <c r="T1148" t="s">
        <v>3759</v>
      </c>
      <c r="U1148" s="201">
        <v>4.125</v>
      </c>
      <c r="V1148" t="s">
        <v>2746</v>
      </c>
      <c r="W1148" t="s">
        <v>2624</v>
      </c>
      <c r="X1148" t="s">
        <v>2625</v>
      </c>
      <c r="Y1148" t="s">
        <v>2596</v>
      </c>
      <c r="Z1148" t="s">
        <v>2952</v>
      </c>
      <c r="AA1148">
        <v>826571</v>
      </c>
      <c r="AB1148" s="198">
        <v>37047.875</v>
      </c>
      <c r="AC1148" s="198">
        <v>37047.875</v>
      </c>
    </row>
    <row r="1149" spans="1:29" x14ac:dyDescent="0.2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25</v>
      </c>
      <c r="G1149" s="202">
        <v>1331162</v>
      </c>
      <c r="H1149" s="198">
        <v>37046.344594907408</v>
      </c>
      <c r="I1149" t="s">
        <v>3554</v>
      </c>
      <c r="M1149" t="s">
        <v>2717</v>
      </c>
      <c r="N1149" t="s">
        <v>3468</v>
      </c>
      <c r="O1149" t="s">
        <v>1792</v>
      </c>
      <c r="P1149" s="199">
        <v>25</v>
      </c>
      <c r="S1149" t="s">
        <v>3504</v>
      </c>
      <c r="T1149" t="s">
        <v>3759</v>
      </c>
      <c r="U1149" s="201">
        <v>45</v>
      </c>
      <c r="V1149" t="s">
        <v>2992</v>
      </c>
      <c r="W1149" t="s">
        <v>3037</v>
      </c>
      <c r="X1149" t="s">
        <v>3469</v>
      </c>
      <c r="Y1149" t="s">
        <v>1097</v>
      </c>
      <c r="Z1149" t="s">
        <v>2947</v>
      </c>
      <c r="AA1149">
        <v>630912.1</v>
      </c>
      <c r="AB1149" s="198">
        <v>37047.875</v>
      </c>
      <c r="AC1149" s="198">
        <v>37047.875</v>
      </c>
    </row>
    <row r="1150" spans="1:29" x14ac:dyDescent="0.2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25</v>
      </c>
      <c r="G1150" s="202">
        <v>1331163</v>
      </c>
      <c r="H1150" s="198">
        <v>37046.344606481478</v>
      </c>
      <c r="I1150" t="s">
        <v>2466</v>
      </c>
      <c r="M1150" t="s">
        <v>2717</v>
      </c>
      <c r="N1150" t="s">
        <v>3468</v>
      </c>
      <c r="O1150" t="s">
        <v>1792</v>
      </c>
      <c r="Q1150" s="199">
        <v>25</v>
      </c>
      <c r="S1150" t="s">
        <v>3504</v>
      </c>
      <c r="T1150" t="s">
        <v>3759</v>
      </c>
      <c r="U1150" s="201">
        <v>48</v>
      </c>
      <c r="V1150" t="s">
        <v>3914</v>
      </c>
      <c r="W1150" t="s">
        <v>3037</v>
      </c>
      <c r="X1150" t="s">
        <v>3469</v>
      </c>
      <c r="Y1150" t="s">
        <v>1097</v>
      </c>
      <c r="Z1150" t="s">
        <v>2947</v>
      </c>
      <c r="AA1150">
        <v>630913.1</v>
      </c>
      <c r="AB1150" s="198">
        <v>37047.875</v>
      </c>
      <c r="AC1150" s="198">
        <v>37047.875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3</v>
      </c>
      <c r="F1151" s="213">
        <f t="shared" si="90"/>
        <v>150</v>
      </c>
      <c r="G1151" s="202">
        <v>1331164</v>
      </c>
      <c r="H1151" s="198">
        <v>37046.344629629632</v>
      </c>
      <c r="I1151" t="s">
        <v>3534</v>
      </c>
      <c r="M1151" t="s">
        <v>2717</v>
      </c>
      <c r="N1151" t="s">
        <v>3532</v>
      </c>
      <c r="O1151" t="s">
        <v>1642</v>
      </c>
      <c r="P1151" s="199">
        <v>50</v>
      </c>
      <c r="S1151" t="s">
        <v>3504</v>
      </c>
      <c r="T1151" t="s">
        <v>3759</v>
      </c>
      <c r="U1151" s="201">
        <v>34.5</v>
      </c>
      <c r="V1151" t="s">
        <v>2730</v>
      </c>
      <c r="W1151" t="s">
        <v>3540</v>
      </c>
      <c r="X1151" t="s">
        <v>2368</v>
      </c>
      <c r="Y1151" t="s">
        <v>1097</v>
      </c>
      <c r="Z1151" t="s">
        <v>2947</v>
      </c>
      <c r="AA1151">
        <v>630914.1</v>
      </c>
      <c r="AB1151" s="198">
        <v>37048.875</v>
      </c>
      <c r="AC1151" s="198">
        <v>37050.875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10000</v>
      </c>
      <c r="G1152" s="202">
        <v>1331165</v>
      </c>
      <c r="H1152" s="198">
        <v>37046.344675925924</v>
      </c>
      <c r="I1152" t="s">
        <v>2618</v>
      </c>
      <c r="M1152" t="s">
        <v>3505</v>
      </c>
      <c r="N1152" t="s">
        <v>3885</v>
      </c>
      <c r="O1152" t="s">
        <v>1762</v>
      </c>
      <c r="Q1152" s="199">
        <v>10000</v>
      </c>
      <c r="S1152" t="s">
        <v>3506</v>
      </c>
      <c r="T1152" t="s">
        <v>3759</v>
      </c>
      <c r="U1152" s="201">
        <v>3.95</v>
      </c>
      <c r="V1152" t="s">
        <v>2465</v>
      </c>
      <c r="W1152" t="s">
        <v>3075</v>
      </c>
      <c r="X1152" t="s">
        <v>3076</v>
      </c>
      <c r="Y1152" t="s">
        <v>2596</v>
      </c>
      <c r="Z1152" t="s">
        <v>2952</v>
      </c>
      <c r="AA1152">
        <v>826573</v>
      </c>
      <c r="AB1152" s="198">
        <v>37047.875</v>
      </c>
      <c r="AC1152" s="198">
        <v>37047.875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1331166</v>
      </c>
      <c r="H1153" s="198">
        <v>37046.344722222224</v>
      </c>
      <c r="I1153" t="s">
        <v>2378</v>
      </c>
      <c r="M1153" t="s">
        <v>3505</v>
      </c>
      <c r="N1153" t="s">
        <v>3885</v>
      </c>
      <c r="O1153" t="s">
        <v>1841</v>
      </c>
      <c r="P1153" s="199">
        <v>5000</v>
      </c>
      <c r="S1153" t="s">
        <v>3506</v>
      </c>
      <c r="T1153" t="s">
        <v>3759</v>
      </c>
      <c r="U1153" s="201">
        <v>3.85</v>
      </c>
      <c r="V1153" t="s">
        <v>2627</v>
      </c>
      <c r="W1153" t="s">
        <v>1842</v>
      </c>
      <c r="X1153" t="s">
        <v>1843</v>
      </c>
      <c r="Y1153" t="s">
        <v>2596</v>
      </c>
      <c r="Z1153" t="s">
        <v>2952</v>
      </c>
      <c r="AA1153">
        <v>826574</v>
      </c>
      <c r="AB1153" s="198">
        <v>37047.875</v>
      </c>
      <c r="AC1153" s="198">
        <v>37047.875</v>
      </c>
    </row>
    <row r="1154" spans="1:29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30</v>
      </c>
      <c r="F1154" s="213">
        <f t="shared" si="90"/>
        <v>750</v>
      </c>
      <c r="G1154" s="202">
        <v>1331167</v>
      </c>
      <c r="H1154" s="198">
        <v>37046.34479166667</v>
      </c>
      <c r="I1154" t="s">
        <v>2345</v>
      </c>
      <c r="M1154" t="s">
        <v>2717</v>
      </c>
      <c r="N1154" t="s">
        <v>3468</v>
      </c>
      <c r="O1154" t="s">
        <v>3707</v>
      </c>
      <c r="P1154" s="199">
        <v>25</v>
      </c>
      <c r="S1154" t="s">
        <v>3504</v>
      </c>
      <c r="T1154" t="s">
        <v>3759</v>
      </c>
      <c r="U1154" s="201">
        <v>192</v>
      </c>
      <c r="V1154" t="s">
        <v>2320</v>
      </c>
      <c r="W1154" t="s">
        <v>2520</v>
      </c>
      <c r="X1154" t="s">
        <v>3469</v>
      </c>
      <c r="Y1154" t="s">
        <v>1097</v>
      </c>
      <c r="Z1154" t="s">
        <v>2947</v>
      </c>
      <c r="AA1154">
        <v>630915.1</v>
      </c>
      <c r="AB1154" s="198">
        <v>37135.875</v>
      </c>
      <c r="AC1154" s="198">
        <v>37164.875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25</v>
      </c>
      <c r="G1155" s="202">
        <v>1331168</v>
      </c>
      <c r="H1155" s="198">
        <v>37046.34480324074</v>
      </c>
      <c r="I1155" t="s">
        <v>3499</v>
      </c>
      <c r="M1155" t="s">
        <v>2717</v>
      </c>
      <c r="N1155" t="s">
        <v>3468</v>
      </c>
      <c r="O1155" t="s">
        <v>1771</v>
      </c>
      <c r="Q1155" s="199">
        <v>25</v>
      </c>
      <c r="S1155" t="s">
        <v>3504</v>
      </c>
      <c r="T1155" t="s">
        <v>3759</v>
      </c>
      <c r="U1155" s="201">
        <v>100</v>
      </c>
      <c r="V1155" t="s">
        <v>2990</v>
      </c>
      <c r="W1155" t="s">
        <v>3492</v>
      </c>
      <c r="X1155" t="s">
        <v>3038</v>
      </c>
      <c r="Y1155" t="s">
        <v>1097</v>
      </c>
      <c r="Z1155" t="s">
        <v>2947</v>
      </c>
      <c r="AA1155">
        <v>630916.1</v>
      </c>
      <c r="AB1155" s="198">
        <v>37047.875</v>
      </c>
      <c r="AC1155" s="198">
        <v>37047.875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10000</v>
      </c>
      <c r="G1156" s="202">
        <v>1331169</v>
      </c>
      <c r="H1156" s="198">
        <v>37046.344814814816</v>
      </c>
      <c r="I1156" t="s">
        <v>2378</v>
      </c>
      <c r="M1156" t="s">
        <v>3505</v>
      </c>
      <c r="N1156" t="s">
        <v>3885</v>
      </c>
      <c r="O1156" t="s">
        <v>1795</v>
      </c>
      <c r="Q1156" s="199">
        <v>10000</v>
      </c>
      <c r="S1156" t="s">
        <v>3506</v>
      </c>
      <c r="T1156" t="s">
        <v>3759</v>
      </c>
      <c r="U1156" s="201">
        <v>4.3</v>
      </c>
      <c r="V1156" t="s">
        <v>3521</v>
      </c>
      <c r="W1156" t="s">
        <v>3075</v>
      </c>
      <c r="X1156" t="s">
        <v>3076</v>
      </c>
      <c r="Y1156" t="s">
        <v>2596</v>
      </c>
      <c r="Z1156" t="s">
        <v>2952</v>
      </c>
      <c r="AA1156">
        <v>826575</v>
      </c>
      <c r="AB1156" s="198">
        <v>37047.875</v>
      </c>
      <c r="AC1156" s="198">
        <v>37047.875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5000</v>
      </c>
      <c r="G1157" s="202">
        <v>1331172</v>
      </c>
      <c r="H1157" s="198">
        <v>37046.344895833332</v>
      </c>
      <c r="I1157" t="s">
        <v>3547</v>
      </c>
      <c r="M1157" t="s">
        <v>3505</v>
      </c>
      <c r="N1157" t="s">
        <v>3885</v>
      </c>
      <c r="O1157" t="s">
        <v>1798</v>
      </c>
      <c r="Q1157" s="199">
        <v>5000</v>
      </c>
      <c r="S1157" t="s">
        <v>3506</v>
      </c>
      <c r="T1157" t="s">
        <v>3759</v>
      </c>
      <c r="U1157" s="201">
        <v>2.8</v>
      </c>
      <c r="V1157" t="s">
        <v>3057</v>
      </c>
      <c r="W1157" t="s">
        <v>3681</v>
      </c>
      <c r="X1157" t="s">
        <v>3486</v>
      </c>
      <c r="Y1157" t="s">
        <v>2596</v>
      </c>
      <c r="Z1157" t="s">
        <v>2952</v>
      </c>
      <c r="AA1157">
        <v>826577</v>
      </c>
      <c r="AB1157" s="198">
        <v>37047.875</v>
      </c>
      <c r="AC1157" s="198">
        <v>37047.875</v>
      </c>
    </row>
    <row r="1158" spans="1:29" x14ac:dyDescent="0.2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26</v>
      </c>
      <c r="F1158" s="213">
        <f t="shared" si="90"/>
        <v>260000</v>
      </c>
      <c r="G1158" s="202">
        <v>1331174</v>
      </c>
      <c r="H1158" s="198">
        <v>37046.344907407409</v>
      </c>
      <c r="I1158" t="s">
        <v>2378</v>
      </c>
      <c r="M1158" t="s">
        <v>3505</v>
      </c>
      <c r="N1158" t="s">
        <v>2383</v>
      </c>
      <c r="O1158" t="s">
        <v>3298</v>
      </c>
      <c r="Q1158" s="199">
        <v>10000</v>
      </c>
      <c r="S1158" t="s">
        <v>3506</v>
      </c>
      <c r="T1158" t="s">
        <v>3759</v>
      </c>
      <c r="U1158" s="201">
        <v>3.9350000000000001</v>
      </c>
      <c r="V1158" t="s">
        <v>3571</v>
      </c>
      <c r="W1158" t="s">
        <v>2644</v>
      </c>
      <c r="X1158" t="s">
        <v>2259</v>
      </c>
      <c r="Y1158" t="s">
        <v>3777</v>
      </c>
      <c r="Z1158" t="s">
        <v>2952</v>
      </c>
      <c r="AA1158" t="s">
        <v>1844</v>
      </c>
      <c r="AB1158" s="198">
        <v>37047.875</v>
      </c>
      <c r="AC1158" s="198">
        <v>37072.875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1331173</v>
      </c>
      <c r="H1159" s="198">
        <v>37046.344907407409</v>
      </c>
      <c r="I1159" t="s">
        <v>2275</v>
      </c>
      <c r="M1159" t="s">
        <v>3505</v>
      </c>
      <c r="N1159" t="s">
        <v>3885</v>
      </c>
      <c r="O1159" t="s">
        <v>1762</v>
      </c>
      <c r="P1159" s="199">
        <v>10000</v>
      </c>
      <c r="S1159" t="s">
        <v>3506</v>
      </c>
      <c r="T1159" t="s">
        <v>3759</v>
      </c>
      <c r="U1159" s="201">
        <v>3.9</v>
      </c>
      <c r="V1159" t="s">
        <v>3700</v>
      </c>
      <c r="W1159" t="s">
        <v>3075</v>
      </c>
      <c r="X1159" t="s">
        <v>3076</v>
      </c>
      <c r="Y1159" t="s">
        <v>2596</v>
      </c>
      <c r="Z1159" t="s">
        <v>2952</v>
      </c>
      <c r="AA1159">
        <v>826578</v>
      </c>
      <c r="AB1159" s="198">
        <v>37047.875</v>
      </c>
      <c r="AC1159" s="198">
        <v>37047.875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5000</v>
      </c>
      <c r="G1160" s="202">
        <v>1331176</v>
      </c>
      <c r="H1160" s="198">
        <v>37046.344930555555</v>
      </c>
      <c r="I1160" t="s">
        <v>2273</v>
      </c>
      <c r="M1160" t="s">
        <v>3505</v>
      </c>
      <c r="N1160" t="s">
        <v>3885</v>
      </c>
      <c r="O1160" t="s">
        <v>1727</v>
      </c>
      <c r="P1160" s="199">
        <v>5000</v>
      </c>
      <c r="S1160" t="s">
        <v>3506</v>
      </c>
      <c r="T1160" t="s">
        <v>3759</v>
      </c>
      <c r="U1160" s="201">
        <v>3.88</v>
      </c>
      <c r="V1160" t="s">
        <v>2274</v>
      </c>
      <c r="W1160" t="s">
        <v>2629</v>
      </c>
      <c r="X1160" t="s">
        <v>2630</v>
      </c>
      <c r="Y1160" t="s">
        <v>2596</v>
      </c>
      <c r="Z1160" t="s">
        <v>2952</v>
      </c>
      <c r="AA1160">
        <v>826579</v>
      </c>
      <c r="AB1160" s="198">
        <v>37047.875</v>
      </c>
      <c r="AC1160" s="198">
        <v>37047.875</v>
      </c>
    </row>
    <row r="1161" spans="1:29" x14ac:dyDescent="0.2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25</v>
      </c>
      <c r="G1161" s="202">
        <v>1331177</v>
      </c>
      <c r="H1161" s="198">
        <v>37046.344976851855</v>
      </c>
      <c r="I1161" t="s">
        <v>2345</v>
      </c>
      <c r="M1161" t="s">
        <v>2717</v>
      </c>
      <c r="N1161" t="s">
        <v>3468</v>
      </c>
      <c r="O1161" t="s">
        <v>1792</v>
      </c>
      <c r="Q1161" s="199">
        <v>25</v>
      </c>
      <c r="S1161" t="s">
        <v>3504</v>
      </c>
      <c r="T1161" t="s">
        <v>3759</v>
      </c>
      <c r="U1161" s="201">
        <v>48</v>
      </c>
      <c r="V1161" t="s">
        <v>2531</v>
      </c>
      <c r="W1161" t="s">
        <v>3037</v>
      </c>
      <c r="X1161" t="s">
        <v>3469</v>
      </c>
      <c r="Y1161" t="s">
        <v>1097</v>
      </c>
      <c r="Z1161" t="s">
        <v>2947</v>
      </c>
      <c r="AA1161">
        <v>630919.1</v>
      </c>
      <c r="AB1161" s="198">
        <v>37047.875</v>
      </c>
      <c r="AC1161" s="198">
        <v>37047.875</v>
      </c>
    </row>
    <row r="1162" spans="1:29" x14ac:dyDescent="0.2">
      <c r="A1162" s="44" t="str">
        <f t="shared" si="86"/>
        <v>US Power Physical</v>
      </c>
      <c r="B1162" s="44" t="str">
        <f t="shared" si="87"/>
        <v>US</v>
      </c>
      <c r="C1162" s="44" t="str">
        <f t="shared" si="88"/>
        <v>Power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25</v>
      </c>
      <c r="G1162" s="202">
        <v>1331178</v>
      </c>
      <c r="H1162" s="198">
        <v>37046.344988425924</v>
      </c>
      <c r="I1162" t="s">
        <v>3939</v>
      </c>
      <c r="M1162" t="s">
        <v>2717</v>
      </c>
      <c r="N1162" t="s">
        <v>3468</v>
      </c>
      <c r="O1162" t="s">
        <v>1811</v>
      </c>
      <c r="P1162" s="199">
        <v>25</v>
      </c>
      <c r="S1162" t="s">
        <v>3504</v>
      </c>
      <c r="T1162" t="s">
        <v>3759</v>
      </c>
      <c r="U1162" s="201">
        <v>105</v>
      </c>
      <c r="V1162" t="s">
        <v>3940</v>
      </c>
      <c r="W1162" t="s">
        <v>3037</v>
      </c>
      <c r="X1162" t="s">
        <v>3038</v>
      </c>
      <c r="Y1162" t="s">
        <v>1097</v>
      </c>
      <c r="Z1162" t="s">
        <v>2947</v>
      </c>
      <c r="AA1162">
        <v>630920.1</v>
      </c>
      <c r="AB1162" s="198">
        <v>37047.875</v>
      </c>
      <c r="AC1162" s="198">
        <v>37047.875</v>
      </c>
    </row>
    <row r="1163" spans="1:29" x14ac:dyDescent="0.2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25</v>
      </c>
      <c r="G1163" s="202">
        <v>1331179</v>
      </c>
      <c r="H1163" s="198">
        <v>37046.345011574071</v>
      </c>
      <c r="I1163" t="s">
        <v>3531</v>
      </c>
      <c r="M1163" t="s">
        <v>2717</v>
      </c>
      <c r="N1163" t="s">
        <v>3470</v>
      </c>
      <c r="O1163" t="s">
        <v>1793</v>
      </c>
      <c r="Q1163" s="199">
        <v>25</v>
      </c>
      <c r="S1163" t="s">
        <v>3504</v>
      </c>
      <c r="T1163" t="s">
        <v>3759</v>
      </c>
      <c r="U1163" s="201">
        <v>58</v>
      </c>
      <c r="V1163" t="s">
        <v>3515</v>
      </c>
      <c r="W1163" t="s">
        <v>3475</v>
      </c>
      <c r="X1163" t="s">
        <v>3472</v>
      </c>
      <c r="Y1163" t="s">
        <v>1097</v>
      </c>
      <c r="Z1163" t="s">
        <v>2947</v>
      </c>
      <c r="AA1163">
        <v>630921.1</v>
      </c>
      <c r="AB1163" s="198">
        <v>37047.875</v>
      </c>
      <c r="AC1163" s="198">
        <v>37047.875</v>
      </c>
    </row>
    <row r="1164" spans="1:29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5000</v>
      </c>
      <c r="G1164" s="202">
        <v>1331180</v>
      </c>
      <c r="H1164" s="198">
        <v>37046.345034722224</v>
      </c>
      <c r="I1164" t="s">
        <v>2660</v>
      </c>
      <c r="M1164" t="s">
        <v>3505</v>
      </c>
      <c r="N1164" t="s">
        <v>3885</v>
      </c>
      <c r="O1164" t="s">
        <v>1727</v>
      </c>
      <c r="P1164" s="199">
        <v>5000</v>
      </c>
      <c r="S1164" t="s">
        <v>3506</v>
      </c>
      <c r="T1164" t="s">
        <v>3759</v>
      </c>
      <c r="U1164" s="201">
        <v>3.88</v>
      </c>
      <c r="V1164" t="s">
        <v>2459</v>
      </c>
      <c r="W1164" t="s">
        <v>2629</v>
      </c>
      <c r="X1164" t="s">
        <v>2630</v>
      </c>
      <c r="Y1164" t="s">
        <v>2596</v>
      </c>
      <c r="Z1164" t="s">
        <v>2952</v>
      </c>
      <c r="AA1164">
        <v>826581</v>
      </c>
      <c r="AB1164" s="198">
        <v>37047.875</v>
      </c>
      <c r="AC1164" s="198">
        <v>37047.875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4217</v>
      </c>
      <c r="G1165" s="202">
        <v>1331181</v>
      </c>
      <c r="H1165" s="198">
        <v>37046.345046296294</v>
      </c>
      <c r="I1165" t="s">
        <v>3081</v>
      </c>
      <c r="M1165" t="s">
        <v>3505</v>
      </c>
      <c r="N1165" t="s">
        <v>3885</v>
      </c>
      <c r="O1165" t="s">
        <v>1799</v>
      </c>
      <c r="P1165" s="199">
        <v>4217</v>
      </c>
      <c r="S1165" t="s">
        <v>3506</v>
      </c>
      <c r="T1165" t="s">
        <v>3759</v>
      </c>
      <c r="U1165" s="201">
        <v>2.8250000000000002</v>
      </c>
      <c r="V1165" t="s">
        <v>1845</v>
      </c>
      <c r="W1165" t="s">
        <v>3084</v>
      </c>
      <c r="X1165" t="s">
        <v>3076</v>
      </c>
      <c r="Y1165" t="s">
        <v>2596</v>
      </c>
      <c r="Z1165" t="s">
        <v>2952</v>
      </c>
      <c r="AA1165">
        <v>826580</v>
      </c>
      <c r="AB1165" s="198">
        <v>37047.875</v>
      </c>
      <c r="AC1165" s="198">
        <v>37047.875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5000</v>
      </c>
      <c r="G1166" s="202">
        <v>1331182</v>
      </c>
      <c r="H1166" s="198">
        <v>37046.345069444447</v>
      </c>
      <c r="I1166" t="s">
        <v>2275</v>
      </c>
      <c r="M1166" t="s">
        <v>3505</v>
      </c>
      <c r="N1166" t="s">
        <v>3885</v>
      </c>
      <c r="O1166" t="s">
        <v>1798</v>
      </c>
      <c r="Q1166" s="199">
        <v>5000</v>
      </c>
      <c r="S1166" t="s">
        <v>3506</v>
      </c>
      <c r="T1166" t="s">
        <v>3759</v>
      </c>
      <c r="U1166" s="201">
        <v>2.83</v>
      </c>
      <c r="V1166" t="s">
        <v>2276</v>
      </c>
      <c r="W1166" t="s">
        <v>3681</v>
      </c>
      <c r="X1166" t="s">
        <v>3486</v>
      </c>
      <c r="Y1166" t="s">
        <v>2596</v>
      </c>
      <c r="Z1166" t="s">
        <v>2952</v>
      </c>
      <c r="AA1166">
        <v>826582</v>
      </c>
      <c r="AB1166" s="198">
        <v>37047.875</v>
      </c>
      <c r="AC1166" s="198">
        <v>37047.875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1331184</v>
      </c>
      <c r="H1167" s="198">
        <v>37046.345127314817</v>
      </c>
      <c r="I1167" t="s">
        <v>2597</v>
      </c>
      <c r="M1167" t="s">
        <v>3505</v>
      </c>
      <c r="N1167" t="s">
        <v>3885</v>
      </c>
      <c r="O1167" t="s">
        <v>1727</v>
      </c>
      <c r="P1167" s="199">
        <v>5000</v>
      </c>
      <c r="S1167" t="s">
        <v>3506</v>
      </c>
      <c r="T1167" t="s">
        <v>3759</v>
      </c>
      <c r="U1167" s="201">
        <v>3.8774999999999999</v>
      </c>
      <c r="V1167" t="s">
        <v>2598</v>
      </c>
      <c r="W1167" t="s">
        <v>2629</v>
      </c>
      <c r="X1167" t="s">
        <v>2630</v>
      </c>
      <c r="Y1167" t="s">
        <v>2596</v>
      </c>
      <c r="Z1167" t="s">
        <v>2952</v>
      </c>
      <c r="AA1167">
        <v>826584</v>
      </c>
      <c r="AB1167" s="198">
        <v>37047.875</v>
      </c>
      <c r="AC1167" s="198">
        <v>37047.875</v>
      </c>
    </row>
    <row r="1168" spans="1:29" x14ac:dyDescent="0.2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10000</v>
      </c>
      <c r="G1168" s="202">
        <v>1331183</v>
      </c>
      <c r="H1168" s="198">
        <v>37046.345127314817</v>
      </c>
      <c r="I1168" t="s">
        <v>3531</v>
      </c>
      <c r="M1168" t="s">
        <v>3505</v>
      </c>
      <c r="N1168" t="s">
        <v>3885</v>
      </c>
      <c r="O1168" t="s">
        <v>3868</v>
      </c>
      <c r="P1168" s="199">
        <v>10000</v>
      </c>
      <c r="S1168" t="s">
        <v>3506</v>
      </c>
      <c r="T1168" t="s">
        <v>3759</v>
      </c>
      <c r="U1168" s="201">
        <v>3.855</v>
      </c>
      <c r="V1168" t="s">
        <v>3918</v>
      </c>
      <c r="W1168" t="s">
        <v>2271</v>
      </c>
      <c r="X1168" t="s">
        <v>3078</v>
      </c>
      <c r="Y1168" t="s">
        <v>2596</v>
      </c>
      <c r="Z1168" t="s">
        <v>2952</v>
      </c>
      <c r="AA1168">
        <v>826583</v>
      </c>
      <c r="AB1168" s="198">
        <v>37047.875</v>
      </c>
      <c r="AC1168" s="198">
        <v>37047.875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25</v>
      </c>
      <c r="G1169" s="202">
        <v>1331185</v>
      </c>
      <c r="H1169" s="198">
        <v>37046.34516203704</v>
      </c>
      <c r="I1169" t="s">
        <v>3474</v>
      </c>
      <c r="M1169" t="s">
        <v>2717</v>
      </c>
      <c r="N1169" t="s">
        <v>3470</v>
      </c>
      <c r="O1169" t="s">
        <v>1793</v>
      </c>
      <c r="P1169" s="199">
        <v>25</v>
      </c>
      <c r="S1169" t="s">
        <v>3504</v>
      </c>
      <c r="T1169" t="s">
        <v>3759</v>
      </c>
      <c r="U1169" s="201">
        <v>55</v>
      </c>
      <c r="V1169" t="s">
        <v>3484</v>
      </c>
      <c r="W1169" t="s">
        <v>3475</v>
      </c>
      <c r="X1169" t="s">
        <v>3472</v>
      </c>
      <c r="Y1169" t="s">
        <v>1097</v>
      </c>
      <c r="Z1169" t="s">
        <v>2947</v>
      </c>
      <c r="AA1169">
        <v>630922.1</v>
      </c>
      <c r="AB1169" s="198">
        <v>37047.875</v>
      </c>
      <c r="AC1169" s="198">
        <v>37047.875</v>
      </c>
    </row>
    <row r="1170" spans="1:29" x14ac:dyDescent="0.2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25</v>
      </c>
      <c r="G1170" s="202">
        <v>1331186</v>
      </c>
      <c r="H1170" s="198">
        <v>37046.345219907409</v>
      </c>
      <c r="I1170" t="s">
        <v>3474</v>
      </c>
      <c r="M1170" t="s">
        <v>2717</v>
      </c>
      <c r="N1170" t="s">
        <v>3470</v>
      </c>
      <c r="O1170" t="s">
        <v>1793</v>
      </c>
      <c r="P1170" s="199">
        <v>25</v>
      </c>
      <c r="S1170" t="s">
        <v>3504</v>
      </c>
      <c r="T1170" t="s">
        <v>3759</v>
      </c>
      <c r="U1170" s="201">
        <v>53</v>
      </c>
      <c r="V1170" t="s">
        <v>3484</v>
      </c>
      <c r="W1170" t="s">
        <v>3475</v>
      </c>
      <c r="X1170" t="s">
        <v>3472</v>
      </c>
      <c r="Y1170" t="s">
        <v>1097</v>
      </c>
      <c r="Z1170" t="s">
        <v>2947</v>
      </c>
      <c r="AA1170">
        <v>630924.1</v>
      </c>
      <c r="AB1170" s="198">
        <v>37047.875</v>
      </c>
      <c r="AC1170" s="198">
        <v>37047.875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10000</v>
      </c>
      <c r="G1171" s="202">
        <v>1331187</v>
      </c>
      <c r="H1171" s="198">
        <v>37046.345300925925</v>
      </c>
      <c r="I1171" t="s">
        <v>3531</v>
      </c>
      <c r="M1171" t="s">
        <v>3505</v>
      </c>
      <c r="N1171" t="s">
        <v>3885</v>
      </c>
      <c r="O1171" t="s">
        <v>1835</v>
      </c>
      <c r="P1171" s="199">
        <v>10000</v>
      </c>
      <c r="S1171" t="s">
        <v>3506</v>
      </c>
      <c r="T1171" t="s">
        <v>3759</v>
      </c>
      <c r="U1171" s="201">
        <v>8.25</v>
      </c>
      <c r="V1171" t="s">
        <v>2395</v>
      </c>
      <c r="W1171" t="s">
        <v>3156</v>
      </c>
      <c r="X1171" t="s">
        <v>3076</v>
      </c>
      <c r="Y1171" t="s">
        <v>2596</v>
      </c>
      <c r="Z1171" t="s">
        <v>2952</v>
      </c>
      <c r="AA1171">
        <v>826585</v>
      </c>
      <c r="AB1171" s="198">
        <v>37047.875</v>
      </c>
      <c r="AC1171" s="198">
        <v>37047.875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25</v>
      </c>
      <c r="G1172" s="202">
        <v>1331188</v>
      </c>
      <c r="H1172" s="198">
        <v>37046.345324074071</v>
      </c>
      <c r="I1172" t="s">
        <v>2345</v>
      </c>
      <c r="M1172" t="s">
        <v>2717</v>
      </c>
      <c r="N1172" t="s">
        <v>3468</v>
      </c>
      <c r="O1172" t="s">
        <v>1771</v>
      </c>
      <c r="Q1172" s="199">
        <v>25</v>
      </c>
      <c r="S1172" t="s">
        <v>3504</v>
      </c>
      <c r="T1172" t="s">
        <v>3759</v>
      </c>
      <c r="U1172" s="201">
        <v>101</v>
      </c>
      <c r="V1172" t="s">
        <v>2531</v>
      </c>
      <c r="W1172" t="s">
        <v>3492</v>
      </c>
      <c r="X1172" t="s">
        <v>3038</v>
      </c>
      <c r="Y1172" t="s">
        <v>1097</v>
      </c>
      <c r="Z1172" t="s">
        <v>2947</v>
      </c>
      <c r="AA1172">
        <v>630925.1</v>
      </c>
      <c r="AB1172" s="198">
        <v>37047.875</v>
      </c>
      <c r="AC1172" s="198">
        <v>37047.875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10000</v>
      </c>
      <c r="G1173" s="202">
        <v>1331189</v>
      </c>
      <c r="H1173" s="198">
        <v>37046.345324074071</v>
      </c>
      <c r="I1173" t="s">
        <v>3627</v>
      </c>
      <c r="M1173" t="s">
        <v>3505</v>
      </c>
      <c r="N1173" t="s">
        <v>3885</v>
      </c>
      <c r="O1173" t="s">
        <v>1781</v>
      </c>
      <c r="P1173" s="199">
        <v>10000</v>
      </c>
      <c r="S1173" t="s">
        <v>3506</v>
      </c>
      <c r="T1173" t="s">
        <v>3759</v>
      </c>
      <c r="U1173" s="201">
        <v>3.85</v>
      </c>
      <c r="V1173" t="s">
        <v>3491</v>
      </c>
      <c r="W1173" t="s">
        <v>3084</v>
      </c>
      <c r="X1173" t="s">
        <v>3076</v>
      </c>
      <c r="Y1173" t="s">
        <v>2596</v>
      </c>
      <c r="Z1173" t="s">
        <v>2952</v>
      </c>
      <c r="AA1173">
        <v>826586</v>
      </c>
      <c r="AB1173" s="198">
        <v>37047.875</v>
      </c>
      <c r="AC1173" s="198">
        <v>37047.875</v>
      </c>
    </row>
    <row r="1174" spans="1:29" x14ac:dyDescent="0.2">
      <c r="A1174" s="44" t="str">
        <f t="shared" si="91"/>
        <v>US Power Financial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Financial</v>
      </c>
      <c r="E1174" s="44">
        <f>IF(VLOOKUP(S1174,'DD-Lookup'!$J$6:$L$50,3,FALSE)="Monthly",(YEAR(AC1174)-YEAR(AB1174))*12+MONTH(AC1174)-MONTH(AB1174)+1,(AC1174-AB1174+1))</f>
        <v>30</v>
      </c>
      <c r="F1174" s="213">
        <f t="shared" si="95"/>
        <v>1500</v>
      </c>
      <c r="G1174" s="202">
        <v>1331190</v>
      </c>
      <c r="H1174" s="198">
        <v>37046.345358796294</v>
      </c>
      <c r="I1174" t="s">
        <v>2345</v>
      </c>
      <c r="M1174" t="s">
        <v>2717</v>
      </c>
      <c r="N1174" t="s">
        <v>1094</v>
      </c>
      <c r="O1174" t="s">
        <v>1645</v>
      </c>
      <c r="Q1174" s="199">
        <v>50</v>
      </c>
      <c r="S1174" t="s">
        <v>3504</v>
      </c>
      <c r="T1174" t="s">
        <v>3759</v>
      </c>
      <c r="U1174" s="201">
        <v>61.75</v>
      </c>
      <c r="V1174" t="s">
        <v>1618</v>
      </c>
      <c r="W1174" t="s">
        <v>2369</v>
      </c>
      <c r="X1174" t="s">
        <v>3555</v>
      </c>
      <c r="Y1174" t="s">
        <v>1097</v>
      </c>
      <c r="Z1174" t="s">
        <v>2952</v>
      </c>
      <c r="AA1174">
        <v>630926.1</v>
      </c>
      <c r="AB1174" s="198">
        <v>37135.875</v>
      </c>
      <c r="AC1174" s="198">
        <v>37164.875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25</v>
      </c>
      <c r="G1175" s="202">
        <v>1331191</v>
      </c>
      <c r="H1175" s="198">
        <v>37046.345416666663</v>
      </c>
      <c r="I1175" t="s">
        <v>2345</v>
      </c>
      <c r="M1175" t="s">
        <v>2717</v>
      </c>
      <c r="N1175" t="s">
        <v>3470</v>
      </c>
      <c r="O1175" t="s">
        <v>1775</v>
      </c>
      <c r="P1175" s="199">
        <v>25</v>
      </c>
      <c r="S1175" t="s">
        <v>3504</v>
      </c>
      <c r="T1175" t="s">
        <v>3759</v>
      </c>
      <c r="U1175" s="201">
        <v>115</v>
      </c>
      <c r="V1175" t="s">
        <v>2463</v>
      </c>
      <c r="W1175" t="s">
        <v>3514</v>
      </c>
      <c r="X1175" t="s">
        <v>3472</v>
      </c>
      <c r="Y1175" t="s">
        <v>1097</v>
      </c>
      <c r="Z1175" t="s">
        <v>2947</v>
      </c>
      <c r="AA1175">
        <v>630927.1</v>
      </c>
      <c r="AB1175" s="198">
        <v>37047.875</v>
      </c>
      <c r="AC1175" s="198">
        <v>37047.875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10000</v>
      </c>
      <c r="G1176" s="202">
        <v>1331192</v>
      </c>
      <c r="H1176" s="198">
        <v>37046.345486111109</v>
      </c>
      <c r="I1176" t="s">
        <v>3531</v>
      </c>
      <c r="M1176" t="s">
        <v>3505</v>
      </c>
      <c r="N1176" t="s">
        <v>3885</v>
      </c>
      <c r="O1176" t="s">
        <v>1836</v>
      </c>
      <c r="P1176" s="199">
        <v>10000</v>
      </c>
      <c r="S1176" t="s">
        <v>3506</v>
      </c>
      <c r="T1176" t="s">
        <v>3759</v>
      </c>
      <c r="U1176" s="201">
        <v>8.25</v>
      </c>
      <c r="V1176" t="s">
        <v>2395</v>
      </c>
      <c r="W1176" t="s">
        <v>3156</v>
      </c>
      <c r="X1176" t="s">
        <v>3076</v>
      </c>
      <c r="Y1176" t="s">
        <v>2596</v>
      </c>
      <c r="Z1176" t="s">
        <v>2952</v>
      </c>
      <c r="AA1176">
        <v>826587</v>
      </c>
      <c r="AB1176" s="198">
        <v>37047.875</v>
      </c>
      <c r="AC1176" s="198">
        <v>37047.875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10000</v>
      </c>
      <c r="G1177" s="202">
        <v>1331193</v>
      </c>
      <c r="H1177" s="198">
        <v>37046.345543981479</v>
      </c>
      <c r="I1177" t="s">
        <v>2275</v>
      </c>
      <c r="M1177" t="s">
        <v>3505</v>
      </c>
      <c r="N1177" t="s">
        <v>3885</v>
      </c>
      <c r="O1177" t="s">
        <v>1762</v>
      </c>
      <c r="P1177" s="199">
        <v>10000</v>
      </c>
      <c r="S1177" t="s">
        <v>3506</v>
      </c>
      <c r="T1177" t="s">
        <v>3759</v>
      </c>
      <c r="U1177" s="201">
        <v>3.8</v>
      </c>
      <c r="V1177" t="s">
        <v>3700</v>
      </c>
      <c r="W1177" t="s">
        <v>3075</v>
      </c>
      <c r="X1177" t="s">
        <v>3076</v>
      </c>
      <c r="Y1177" t="s">
        <v>2596</v>
      </c>
      <c r="Z1177" t="s">
        <v>2952</v>
      </c>
      <c r="AA1177">
        <v>826588</v>
      </c>
      <c r="AB1177" s="198">
        <v>37047.875</v>
      </c>
      <c r="AC1177" s="198">
        <v>37047.875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5000</v>
      </c>
      <c r="G1178" s="202">
        <v>1331194</v>
      </c>
      <c r="H1178" s="198">
        <v>37046.345625000002</v>
      </c>
      <c r="I1178" t="s">
        <v>2638</v>
      </c>
      <c r="M1178" t="s">
        <v>3505</v>
      </c>
      <c r="N1178" t="s">
        <v>3885</v>
      </c>
      <c r="O1178" t="s">
        <v>1682</v>
      </c>
      <c r="Q1178" s="199">
        <v>5000</v>
      </c>
      <c r="S1178" t="s">
        <v>3506</v>
      </c>
      <c r="T1178" t="s">
        <v>3759</v>
      </c>
      <c r="U1178" s="201">
        <v>3.76</v>
      </c>
      <c r="V1178" t="s">
        <v>3897</v>
      </c>
      <c r="W1178" t="s">
        <v>2457</v>
      </c>
      <c r="X1178" t="s">
        <v>2615</v>
      </c>
      <c r="Y1178" t="s">
        <v>2596</v>
      </c>
      <c r="Z1178" t="s">
        <v>2952</v>
      </c>
      <c r="AA1178">
        <v>826589</v>
      </c>
      <c r="AB1178" s="198">
        <v>37047.875</v>
      </c>
      <c r="AC1178" s="198">
        <v>37047.875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1331195</v>
      </c>
      <c r="H1179" s="198">
        <v>37046.345706018517</v>
      </c>
      <c r="I1179" t="s">
        <v>2660</v>
      </c>
      <c r="M1179" t="s">
        <v>2717</v>
      </c>
      <c r="N1179" t="s">
        <v>3470</v>
      </c>
      <c r="O1179" t="s">
        <v>1774</v>
      </c>
      <c r="Q1179" s="199">
        <v>25</v>
      </c>
      <c r="S1179" t="s">
        <v>3504</v>
      </c>
      <c r="T1179" t="s">
        <v>3759</v>
      </c>
      <c r="U1179" s="201">
        <v>107</v>
      </c>
      <c r="V1179" t="s">
        <v>3169</v>
      </c>
      <c r="W1179" t="s">
        <v>3514</v>
      </c>
      <c r="X1179" t="s">
        <v>3472</v>
      </c>
      <c r="Y1179" t="s">
        <v>1097</v>
      </c>
      <c r="Z1179" t="s">
        <v>2947</v>
      </c>
      <c r="AA1179">
        <v>630929.1</v>
      </c>
      <c r="AB1179" s="198">
        <v>37047.875</v>
      </c>
      <c r="AC1179" s="198">
        <v>37047.875</v>
      </c>
    </row>
    <row r="1180" spans="1:29" x14ac:dyDescent="0.2">
      <c r="A1180" s="44" t="str">
        <f t="shared" si="91"/>
        <v xml:space="preserve"> Metals Financial</v>
      </c>
      <c r="B1180" s="44" t="str">
        <f t="shared" si="92"/>
        <v/>
      </c>
      <c r="C1180" s="44" t="str">
        <f t="shared" si="93"/>
        <v>Metals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10</v>
      </c>
      <c r="G1180" s="202">
        <v>1331196</v>
      </c>
      <c r="H1180" s="198">
        <v>37046.34578703704</v>
      </c>
      <c r="I1180" t="s">
        <v>3148</v>
      </c>
      <c r="M1180" t="s">
        <v>3511</v>
      </c>
      <c r="N1180" t="s">
        <v>3756</v>
      </c>
      <c r="O1180" t="s">
        <v>3757</v>
      </c>
      <c r="P1180" s="199">
        <v>10</v>
      </c>
      <c r="S1180" t="s">
        <v>3758</v>
      </c>
      <c r="T1180" t="s">
        <v>3759</v>
      </c>
      <c r="U1180" s="201">
        <v>1665</v>
      </c>
      <c r="V1180" t="s">
        <v>3149</v>
      </c>
      <c r="W1180" t="s">
        <v>3765</v>
      </c>
      <c r="X1180" t="s">
        <v>3761</v>
      </c>
      <c r="Y1180" t="s">
        <v>3762</v>
      </c>
      <c r="Z1180" t="s">
        <v>3763</v>
      </c>
      <c r="AA1180">
        <v>2166441</v>
      </c>
    </row>
    <row r="1181" spans="1:29" x14ac:dyDescent="0.2">
      <c r="A1181" s="44" t="str">
        <f t="shared" si="91"/>
        <v xml:space="preserve"> Metals Financial</v>
      </c>
      <c r="B1181" s="44" t="str">
        <f t="shared" si="92"/>
        <v/>
      </c>
      <c r="C1181" s="44" t="str">
        <f t="shared" si="93"/>
        <v>Metals</v>
      </c>
      <c r="D1181" s="44" t="str">
        <f t="shared" si="94"/>
        <v>Financial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10</v>
      </c>
      <c r="G1181" s="202">
        <v>1331197</v>
      </c>
      <c r="H1181" s="198">
        <v>37046.345868055556</v>
      </c>
      <c r="I1181" t="s">
        <v>2220</v>
      </c>
      <c r="M1181" t="s">
        <v>3511</v>
      </c>
      <c r="N1181" t="s">
        <v>3756</v>
      </c>
      <c r="O1181" t="s">
        <v>3757</v>
      </c>
      <c r="P1181" s="199">
        <v>10</v>
      </c>
      <c r="S1181" t="s">
        <v>3758</v>
      </c>
      <c r="T1181" t="s">
        <v>3759</v>
      </c>
      <c r="U1181" s="201">
        <v>1665</v>
      </c>
      <c r="V1181" t="s">
        <v>2221</v>
      </c>
      <c r="W1181" t="s">
        <v>3765</v>
      </c>
      <c r="X1181" t="s">
        <v>3761</v>
      </c>
      <c r="Y1181" t="s">
        <v>3762</v>
      </c>
      <c r="Z1181" t="s">
        <v>3763</v>
      </c>
      <c r="AA1181">
        <v>2166443</v>
      </c>
    </row>
    <row r="1182" spans="1:29" x14ac:dyDescent="0.2">
      <c r="A1182" s="44" t="str">
        <f t="shared" si="91"/>
        <v>US Natural Gas Financial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Financial</v>
      </c>
      <c r="E1182" s="44">
        <f>IF(VLOOKUP(S1182,'DD-Lookup'!$J$6:$L$50,3,FALSE)="Monthly",(YEAR(AC1182)-YEAR(AB1182))*12+MONTH(AC1182)-MONTH(AB1182)+1,(AC1182-AB1182+1))</f>
        <v>151</v>
      </c>
      <c r="F1182" s="213">
        <f t="shared" si="95"/>
        <v>755000</v>
      </c>
      <c r="G1182" s="202">
        <v>1331198</v>
      </c>
      <c r="H1182" s="198">
        <v>37046.345972222225</v>
      </c>
      <c r="I1182" t="s">
        <v>2561</v>
      </c>
      <c r="M1182" t="s">
        <v>3505</v>
      </c>
      <c r="N1182" t="s">
        <v>2383</v>
      </c>
      <c r="O1182" t="s">
        <v>2622</v>
      </c>
      <c r="Q1182" s="199">
        <v>5000</v>
      </c>
      <c r="S1182" t="s">
        <v>3506</v>
      </c>
      <c r="T1182" t="s">
        <v>3759</v>
      </c>
      <c r="U1182" s="201">
        <v>4.4400000000000004</v>
      </c>
      <c r="V1182" t="s">
        <v>3220</v>
      </c>
      <c r="W1182" t="s">
        <v>2810</v>
      </c>
      <c r="X1182" t="s">
        <v>2384</v>
      </c>
      <c r="Y1182" t="s">
        <v>3777</v>
      </c>
      <c r="Z1182" t="s">
        <v>2952</v>
      </c>
      <c r="AA1182" t="s">
        <v>1846</v>
      </c>
      <c r="AB1182" s="198">
        <v>37196</v>
      </c>
      <c r="AC1182" s="198">
        <v>37346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1331199</v>
      </c>
      <c r="H1183" s="198">
        <v>37046.346006944441</v>
      </c>
      <c r="I1183" t="s">
        <v>2345</v>
      </c>
      <c r="M1183" t="s">
        <v>2717</v>
      </c>
      <c r="N1183" t="s">
        <v>3470</v>
      </c>
      <c r="O1183" t="s">
        <v>1801</v>
      </c>
      <c r="P1183" s="199">
        <v>25</v>
      </c>
      <c r="S1183" t="s">
        <v>3504</v>
      </c>
      <c r="T1183" t="s">
        <v>3759</v>
      </c>
      <c r="U1183" s="201">
        <v>29</v>
      </c>
      <c r="V1183" t="s">
        <v>1812</v>
      </c>
      <c r="W1183" t="s">
        <v>3475</v>
      </c>
      <c r="X1183" t="s">
        <v>3472</v>
      </c>
      <c r="Y1183" t="s">
        <v>1097</v>
      </c>
      <c r="Z1183" t="s">
        <v>2947</v>
      </c>
      <c r="AA1183">
        <v>630932.1</v>
      </c>
      <c r="AB1183" s="198">
        <v>37047.875</v>
      </c>
      <c r="AC1183" s="198">
        <v>37047.875</v>
      </c>
    </row>
    <row r="1184" spans="1:29" x14ac:dyDescent="0.2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5000</v>
      </c>
      <c r="G1184" s="202">
        <v>1331200</v>
      </c>
      <c r="H1184" s="198">
        <v>37046.346041666664</v>
      </c>
      <c r="I1184" t="s">
        <v>3094</v>
      </c>
      <c r="M1184" t="s">
        <v>3505</v>
      </c>
      <c r="N1184" t="s">
        <v>3885</v>
      </c>
      <c r="O1184" t="s">
        <v>1680</v>
      </c>
      <c r="Q1184" s="199">
        <v>5000</v>
      </c>
      <c r="S1184" t="s">
        <v>3506</v>
      </c>
      <c r="T1184" t="s">
        <v>3759</v>
      </c>
      <c r="U1184" s="201">
        <v>3.7650000000000001</v>
      </c>
      <c r="V1184" t="s">
        <v>3095</v>
      </c>
      <c r="W1184" t="s">
        <v>2457</v>
      </c>
      <c r="X1184" t="s">
        <v>2615</v>
      </c>
      <c r="Y1184" t="s">
        <v>2596</v>
      </c>
      <c r="Z1184" t="s">
        <v>2952</v>
      </c>
      <c r="AA1184">
        <v>826590</v>
      </c>
      <c r="AB1184" s="198">
        <v>37047.875</v>
      </c>
      <c r="AC1184" s="198">
        <v>37047.875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10000</v>
      </c>
      <c r="G1185" s="202">
        <v>1331201</v>
      </c>
      <c r="H1185" s="198">
        <v>37046.346076388887</v>
      </c>
      <c r="I1185" t="s">
        <v>3627</v>
      </c>
      <c r="M1185" t="s">
        <v>3505</v>
      </c>
      <c r="N1185" t="s">
        <v>3885</v>
      </c>
      <c r="O1185" t="s">
        <v>1724</v>
      </c>
      <c r="Q1185" s="199">
        <v>10000</v>
      </c>
      <c r="S1185" t="s">
        <v>3506</v>
      </c>
      <c r="T1185" t="s">
        <v>3759</v>
      </c>
      <c r="U1185" s="201">
        <v>4.1349999999999998</v>
      </c>
      <c r="V1185" t="s">
        <v>2456</v>
      </c>
      <c r="W1185" t="s">
        <v>2640</v>
      </c>
      <c r="X1185" t="s">
        <v>2641</v>
      </c>
      <c r="Y1185" t="s">
        <v>2596</v>
      </c>
      <c r="Z1185" t="s">
        <v>2952</v>
      </c>
      <c r="AA1185">
        <v>826591</v>
      </c>
      <c r="AB1185" s="198">
        <v>37047.875</v>
      </c>
      <c r="AC1185" s="198">
        <v>37047.875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30</v>
      </c>
      <c r="F1186" s="213">
        <f t="shared" si="95"/>
        <v>1500</v>
      </c>
      <c r="G1186" s="202">
        <v>1331202</v>
      </c>
      <c r="H1186" s="198">
        <v>37046.346145833333</v>
      </c>
      <c r="I1186" t="s">
        <v>3531</v>
      </c>
      <c r="M1186" t="s">
        <v>2717</v>
      </c>
      <c r="N1186" t="s">
        <v>3532</v>
      </c>
      <c r="O1186" t="s">
        <v>2738</v>
      </c>
      <c r="Q1186" s="199">
        <v>50</v>
      </c>
      <c r="S1186" t="s">
        <v>3504</v>
      </c>
      <c r="T1186" t="s">
        <v>3759</v>
      </c>
      <c r="U1186" s="201">
        <v>50.25</v>
      </c>
      <c r="V1186" t="s">
        <v>3934</v>
      </c>
      <c r="W1186" t="s">
        <v>3552</v>
      </c>
      <c r="X1186" t="s">
        <v>3553</v>
      </c>
      <c r="Y1186" t="s">
        <v>1097</v>
      </c>
      <c r="Z1186" t="s">
        <v>2947</v>
      </c>
      <c r="AA1186">
        <v>630933.1</v>
      </c>
      <c r="AB1186" s="198">
        <v>37408.71597222222</v>
      </c>
      <c r="AC1186" s="198">
        <v>37437.71597222222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25</v>
      </c>
      <c r="G1187" s="202">
        <v>1331203</v>
      </c>
      <c r="H1187" s="198">
        <v>37046.346180555556</v>
      </c>
      <c r="I1187" t="s">
        <v>2391</v>
      </c>
      <c r="M1187" t="s">
        <v>2717</v>
      </c>
      <c r="N1187" t="s">
        <v>3468</v>
      </c>
      <c r="O1187" t="s">
        <v>1772</v>
      </c>
      <c r="Q1187" s="199">
        <v>25</v>
      </c>
      <c r="S1187" t="s">
        <v>3504</v>
      </c>
      <c r="T1187" t="s">
        <v>3759</v>
      </c>
      <c r="U1187" s="201">
        <v>127</v>
      </c>
      <c r="V1187" t="s">
        <v>3042</v>
      </c>
      <c r="W1187" t="s">
        <v>3473</v>
      </c>
      <c r="X1187" t="s">
        <v>3469</v>
      </c>
      <c r="Y1187" t="s">
        <v>1097</v>
      </c>
      <c r="Z1187" t="s">
        <v>2947</v>
      </c>
      <c r="AA1187">
        <v>630934.1</v>
      </c>
      <c r="AB1187" s="198">
        <v>37047.875</v>
      </c>
      <c r="AC1187" s="198">
        <v>37047.875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5000</v>
      </c>
      <c r="G1188" s="202">
        <v>1331204</v>
      </c>
      <c r="H1188" s="198">
        <v>37046.346192129633</v>
      </c>
      <c r="I1188" t="s">
        <v>2374</v>
      </c>
      <c r="M1188" t="s">
        <v>3505</v>
      </c>
      <c r="N1188" t="s">
        <v>3885</v>
      </c>
      <c r="O1188" t="s">
        <v>1836</v>
      </c>
      <c r="P1188" s="199">
        <v>5000</v>
      </c>
      <c r="S1188" t="s">
        <v>3506</v>
      </c>
      <c r="T1188" t="s">
        <v>3759</v>
      </c>
      <c r="U1188" s="201">
        <v>8.0500000000000007</v>
      </c>
      <c r="V1188" t="s">
        <v>3898</v>
      </c>
      <c r="W1188" t="s">
        <v>3156</v>
      </c>
      <c r="X1188" t="s">
        <v>3076</v>
      </c>
      <c r="Y1188" t="s">
        <v>2596</v>
      </c>
      <c r="Z1188" t="s">
        <v>2952</v>
      </c>
      <c r="AA1188">
        <v>826592</v>
      </c>
      <c r="AB1188" s="198">
        <v>37047.875</v>
      </c>
      <c r="AC1188" s="198">
        <v>37047.875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873</v>
      </c>
      <c r="G1189" s="202">
        <v>1331205</v>
      </c>
      <c r="H1189" s="198">
        <v>37046.346238425926</v>
      </c>
      <c r="I1189" t="s">
        <v>1847</v>
      </c>
      <c r="M1189" t="s">
        <v>3505</v>
      </c>
      <c r="N1189" t="s">
        <v>3885</v>
      </c>
      <c r="O1189" t="s">
        <v>1760</v>
      </c>
      <c r="P1189" s="199">
        <v>873</v>
      </c>
      <c r="S1189" t="s">
        <v>3506</v>
      </c>
      <c r="T1189" t="s">
        <v>3759</v>
      </c>
      <c r="U1189" s="201">
        <v>3.84</v>
      </c>
      <c r="V1189" t="s">
        <v>1848</v>
      </c>
      <c r="W1189" t="s">
        <v>2477</v>
      </c>
      <c r="X1189" t="s">
        <v>3078</v>
      </c>
      <c r="Y1189" t="s">
        <v>2596</v>
      </c>
      <c r="Z1189" t="s">
        <v>2952</v>
      </c>
      <c r="AA1189">
        <v>826593</v>
      </c>
      <c r="AB1189" s="198">
        <v>37047.875</v>
      </c>
      <c r="AC1189" s="198">
        <v>37047.875</v>
      </c>
    </row>
    <row r="1190" spans="1:29" x14ac:dyDescent="0.2">
      <c r="A1190" s="44" t="str">
        <f t="shared" si="91"/>
        <v>US Natural Gas Financial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Financial</v>
      </c>
      <c r="E1190" s="44">
        <f>IF(VLOOKUP(S1190,'DD-Lookup'!$J$6:$L$50,3,FALSE)="Monthly",(YEAR(AC1190)-YEAR(AB1190))*12+MONTH(AC1190)-MONTH(AB1190)+1,(AC1190-AB1190+1))</f>
        <v>31</v>
      </c>
      <c r="F1190" s="213">
        <f t="shared" si="95"/>
        <v>310000</v>
      </c>
      <c r="G1190" s="202">
        <v>1331206</v>
      </c>
      <c r="H1190" s="198">
        <v>37046.346331018518</v>
      </c>
      <c r="I1190" t="s">
        <v>2635</v>
      </c>
      <c r="M1190" t="s">
        <v>3505</v>
      </c>
      <c r="N1190" t="s">
        <v>2605</v>
      </c>
      <c r="O1190" t="s">
        <v>4020</v>
      </c>
      <c r="P1190" s="199">
        <v>10000</v>
      </c>
      <c r="S1190" t="s">
        <v>3506</v>
      </c>
      <c r="T1190" t="s">
        <v>3759</v>
      </c>
      <c r="U1190" s="201">
        <v>-0.71</v>
      </c>
      <c r="V1190" t="s">
        <v>2426</v>
      </c>
      <c r="W1190" t="s">
        <v>2547</v>
      </c>
      <c r="X1190" t="s">
        <v>2548</v>
      </c>
      <c r="Y1190" t="s">
        <v>3777</v>
      </c>
      <c r="Z1190" t="s">
        <v>2952</v>
      </c>
      <c r="AA1190" t="s">
        <v>1849</v>
      </c>
      <c r="AB1190" s="198">
        <v>37104.875</v>
      </c>
      <c r="AC1190" s="198">
        <v>37134.875</v>
      </c>
    </row>
    <row r="1191" spans="1:29" x14ac:dyDescent="0.2">
      <c r="A1191" s="44" t="str">
        <f t="shared" si="91"/>
        <v>US Natural Gas Financial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Financial</v>
      </c>
      <c r="E1191" s="44">
        <f>IF(VLOOKUP(S1191,'DD-Lookup'!$J$6:$L$50,3,FALSE)="Monthly",(YEAR(AC1191)-YEAR(AB1191))*12+MONTH(AC1191)-MONTH(AB1191)+1,(AC1191-AB1191+1))</f>
        <v>30</v>
      </c>
      <c r="F1191" s="213">
        <f t="shared" si="95"/>
        <v>300000</v>
      </c>
      <c r="G1191" s="202">
        <v>1331207</v>
      </c>
      <c r="H1191" s="198">
        <v>37046.346365740741</v>
      </c>
      <c r="I1191" t="s">
        <v>2635</v>
      </c>
      <c r="M1191" t="s">
        <v>3505</v>
      </c>
      <c r="N1191" t="s">
        <v>2605</v>
      </c>
      <c r="O1191" t="s">
        <v>3294</v>
      </c>
      <c r="P1191" s="199">
        <v>10000</v>
      </c>
      <c r="S1191" t="s">
        <v>3506</v>
      </c>
      <c r="T1191" t="s">
        <v>3759</v>
      </c>
      <c r="U1191" s="201">
        <v>-0.71</v>
      </c>
      <c r="V1191" t="s">
        <v>2426</v>
      </c>
      <c r="W1191" t="s">
        <v>2547</v>
      </c>
      <c r="X1191" t="s">
        <v>2548</v>
      </c>
      <c r="Y1191" t="s">
        <v>3777</v>
      </c>
      <c r="Z1191" t="s">
        <v>2952</v>
      </c>
      <c r="AA1191" t="s">
        <v>1850</v>
      </c>
      <c r="AB1191" s="198">
        <v>37135.875</v>
      </c>
      <c r="AC1191" s="198">
        <v>37164.875</v>
      </c>
    </row>
    <row r="1192" spans="1:29" x14ac:dyDescent="0.2">
      <c r="A1192" s="44" t="str">
        <f t="shared" si="91"/>
        <v>US Natural Gas Financial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Financial</v>
      </c>
      <c r="E1192" s="44">
        <f>IF(VLOOKUP(S1192,'DD-Lookup'!$J$6:$L$50,3,FALSE)="Monthly",(YEAR(AC1192)-YEAR(AB1192))*12+MONTH(AC1192)-MONTH(AB1192)+1,(AC1192-AB1192+1))</f>
        <v>151</v>
      </c>
      <c r="F1192" s="213">
        <f t="shared" si="95"/>
        <v>755000</v>
      </c>
      <c r="G1192" s="202">
        <v>1331208</v>
      </c>
      <c r="H1192" s="198">
        <v>37046.346388888887</v>
      </c>
      <c r="I1192" t="s">
        <v>2635</v>
      </c>
      <c r="M1192" t="s">
        <v>3505</v>
      </c>
      <c r="N1192" t="s">
        <v>2605</v>
      </c>
      <c r="O1192" t="s">
        <v>3560</v>
      </c>
      <c r="P1192" s="199">
        <v>5000</v>
      </c>
      <c r="S1192" t="s">
        <v>3506</v>
      </c>
      <c r="T1192" t="s">
        <v>3759</v>
      </c>
      <c r="U1192" s="201">
        <v>-0.25</v>
      </c>
      <c r="V1192" t="s">
        <v>2499</v>
      </c>
      <c r="W1192" t="s">
        <v>2547</v>
      </c>
      <c r="X1192" t="s">
        <v>2548</v>
      </c>
      <c r="Y1192" t="s">
        <v>3777</v>
      </c>
      <c r="Z1192" t="s">
        <v>2952</v>
      </c>
      <c r="AA1192" t="s">
        <v>1851</v>
      </c>
      <c r="AB1192" s="198">
        <v>37196</v>
      </c>
      <c r="AC1192" s="198">
        <v>37346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10000</v>
      </c>
      <c r="G1193" s="202">
        <v>1331210</v>
      </c>
      <c r="H1193" s="198">
        <v>37046.346400462964</v>
      </c>
      <c r="I1193" t="s">
        <v>3627</v>
      </c>
      <c r="M1193" t="s">
        <v>3505</v>
      </c>
      <c r="N1193" t="s">
        <v>3885</v>
      </c>
      <c r="O1193" t="s">
        <v>1724</v>
      </c>
      <c r="Q1193" s="199">
        <v>10000</v>
      </c>
      <c r="S1193" t="s">
        <v>3506</v>
      </c>
      <c r="T1193" t="s">
        <v>3759</v>
      </c>
      <c r="U1193" s="201">
        <v>4.1399999999999997</v>
      </c>
      <c r="V1193" t="s">
        <v>2456</v>
      </c>
      <c r="W1193" t="s">
        <v>2640</v>
      </c>
      <c r="X1193" t="s">
        <v>2641</v>
      </c>
      <c r="Y1193" t="s">
        <v>2596</v>
      </c>
      <c r="Z1193" t="s">
        <v>2952</v>
      </c>
      <c r="AA1193">
        <v>826595</v>
      </c>
      <c r="AB1193" s="198">
        <v>37047.875</v>
      </c>
      <c r="AC1193" s="198">
        <v>37047.875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10000</v>
      </c>
      <c r="G1194" s="202">
        <v>1331209</v>
      </c>
      <c r="H1194" s="198">
        <v>37046.346400462964</v>
      </c>
      <c r="I1194" t="s">
        <v>2618</v>
      </c>
      <c r="M1194" t="s">
        <v>3505</v>
      </c>
      <c r="N1194" t="s">
        <v>3885</v>
      </c>
      <c r="O1194" t="s">
        <v>1730</v>
      </c>
      <c r="Q1194" s="199">
        <v>10000</v>
      </c>
      <c r="S1194" t="s">
        <v>3506</v>
      </c>
      <c r="T1194" t="s">
        <v>3759</v>
      </c>
      <c r="U1194" s="201">
        <v>3.8250000000000002</v>
      </c>
      <c r="V1194" t="s">
        <v>2458</v>
      </c>
      <c r="W1194" t="s">
        <v>2629</v>
      </c>
      <c r="X1194" t="s">
        <v>2630</v>
      </c>
      <c r="Y1194" t="s">
        <v>2596</v>
      </c>
      <c r="Z1194" t="s">
        <v>2952</v>
      </c>
      <c r="AA1194">
        <v>826594</v>
      </c>
      <c r="AB1194" s="198">
        <v>37047.875</v>
      </c>
      <c r="AC1194" s="198">
        <v>37047.875</v>
      </c>
    </row>
    <row r="1195" spans="1:29" x14ac:dyDescent="0.2">
      <c r="A1195" s="44" t="str">
        <f t="shared" si="91"/>
        <v>US Power Financial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Financial</v>
      </c>
      <c r="E1195" s="44">
        <f>IF(VLOOKUP(S1195,'DD-Lookup'!$J$6:$L$50,3,FALSE)="Monthly",(YEAR(AC1195)-YEAR(AB1195))*12+MONTH(AC1195)-MONTH(AB1195)+1,(AC1195-AB1195+1))</f>
        <v>30</v>
      </c>
      <c r="F1195" s="213">
        <f t="shared" si="95"/>
        <v>1500</v>
      </c>
      <c r="G1195" s="202">
        <v>1331211</v>
      </c>
      <c r="H1195" s="198">
        <v>37046.346539351849</v>
      </c>
      <c r="I1195" t="s">
        <v>2345</v>
      </c>
      <c r="M1195" t="s">
        <v>2717</v>
      </c>
      <c r="N1195" t="s">
        <v>1094</v>
      </c>
      <c r="O1195" t="s">
        <v>3213</v>
      </c>
      <c r="P1195" s="199">
        <v>50</v>
      </c>
      <c r="S1195" t="s">
        <v>3504</v>
      </c>
      <c r="T1195" t="s">
        <v>3759</v>
      </c>
      <c r="U1195" s="201">
        <v>54.75</v>
      </c>
      <c r="V1195" t="s">
        <v>1618</v>
      </c>
      <c r="W1195" t="s">
        <v>2369</v>
      </c>
      <c r="X1195" t="s">
        <v>3555</v>
      </c>
      <c r="Y1195" t="s">
        <v>1097</v>
      </c>
      <c r="Z1195" t="s">
        <v>2952</v>
      </c>
      <c r="AA1195">
        <v>630935.1</v>
      </c>
      <c r="AB1195" s="198">
        <v>37135.875</v>
      </c>
      <c r="AC1195" s="198">
        <v>37164.875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3000</v>
      </c>
      <c r="G1196" s="202">
        <v>1331212</v>
      </c>
      <c r="H1196" s="198">
        <v>37046.346574074072</v>
      </c>
      <c r="I1196" t="s">
        <v>2269</v>
      </c>
      <c r="M1196" t="s">
        <v>3505</v>
      </c>
      <c r="N1196" t="s">
        <v>3885</v>
      </c>
      <c r="O1196" t="s">
        <v>1728</v>
      </c>
      <c r="Q1196" s="199">
        <v>3000</v>
      </c>
      <c r="S1196" t="s">
        <v>3506</v>
      </c>
      <c r="T1196" t="s">
        <v>3759</v>
      </c>
      <c r="U1196" s="201">
        <v>4.125</v>
      </c>
      <c r="V1196" t="s">
        <v>2270</v>
      </c>
      <c r="W1196" t="s">
        <v>2640</v>
      </c>
      <c r="X1196" t="s">
        <v>2641</v>
      </c>
      <c r="Y1196" t="s">
        <v>2596</v>
      </c>
      <c r="Z1196" t="s">
        <v>2952</v>
      </c>
      <c r="AA1196">
        <v>826596</v>
      </c>
      <c r="AB1196" s="198">
        <v>37047.875</v>
      </c>
      <c r="AC1196" s="198">
        <v>37047.875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1331213</v>
      </c>
      <c r="H1197" s="198">
        <v>37046.346585648149</v>
      </c>
      <c r="I1197" t="s">
        <v>2277</v>
      </c>
      <c r="M1197" t="s">
        <v>3505</v>
      </c>
      <c r="N1197" t="s">
        <v>3885</v>
      </c>
      <c r="O1197" t="s">
        <v>1678</v>
      </c>
      <c r="P1197" s="199">
        <v>5000</v>
      </c>
      <c r="S1197" t="s">
        <v>3506</v>
      </c>
      <c r="T1197" t="s">
        <v>3759</v>
      </c>
      <c r="U1197" s="201">
        <v>3.7374999999999998</v>
      </c>
      <c r="V1197" t="s">
        <v>2648</v>
      </c>
      <c r="W1197" t="s">
        <v>2457</v>
      </c>
      <c r="X1197" t="s">
        <v>2615</v>
      </c>
      <c r="Y1197" t="s">
        <v>2596</v>
      </c>
      <c r="Z1197" t="s">
        <v>2952</v>
      </c>
      <c r="AA1197">
        <v>826597</v>
      </c>
      <c r="AB1197" s="198">
        <v>37047.875</v>
      </c>
      <c r="AC1197" s="198">
        <v>37047.875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10000</v>
      </c>
      <c r="G1198" s="202">
        <v>1331214</v>
      </c>
      <c r="H1198" s="198">
        <v>37046.346724537034</v>
      </c>
      <c r="I1198" t="s">
        <v>2660</v>
      </c>
      <c r="M1198" t="s">
        <v>3505</v>
      </c>
      <c r="N1198" t="s">
        <v>3885</v>
      </c>
      <c r="O1198" t="s">
        <v>3863</v>
      </c>
      <c r="P1198" s="199">
        <v>10000</v>
      </c>
      <c r="S1198" t="s">
        <v>3506</v>
      </c>
      <c r="T1198" t="s">
        <v>3759</v>
      </c>
      <c r="U1198" s="201">
        <v>3.895</v>
      </c>
      <c r="V1198" t="s">
        <v>2642</v>
      </c>
      <c r="W1198" t="s">
        <v>2271</v>
      </c>
      <c r="X1198" t="s">
        <v>2272</v>
      </c>
      <c r="Y1198" t="s">
        <v>2596</v>
      </c>
      <c r="Z1198" t="s">
        <v>2952</v>
      </c>
      <c r="AA1198">
        <v>826598</v>
      </c>
      <c r="AB1198" s="198">
        <v>37047.875</v>
      </c>
      <c r="AC1198" s="198">
        <v>37047.875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10000</v>
      </c>
      <c r="G1199" s="202">
        <v>1331215</v>
      </c>
      <c r="H1199" s="198">
        <v>37046.346782407411</v>
      </c>
      <c r="I1199" t="s">
        <v>3627</v>
      </c>
      <c r="M1199" t="s">
        <v>3505</v>
      </c>
      <c r="N1199" t="s">
        <v>3885</v>
      </c>
      <c r="O1199" t="s">
        <v>1781</v>
      </c>
      <c r="P1199" s="199">
        <v>10000</v>
      </c>
      <c r="S1199" t="s">
        <v>3506</v>
      </c>
      <c r="T1199" t="s">
        <v>3759</v>
      </c>
      <c r="U1199" s="201">
        <v>3.85</v>
      </c>
      <c r="V1199" t="s">
        <v>3491</v>
      </c>
      <c r="W1199" t="s">
        <v>3084</v>
      </c>
      <c r="X1199" t="s">
        <v>3076</v>
      </c>
      <c r="Y1199" t="s">
        <v>2596</v>
      </c>
      <c r="Z1199" t="s">
        <v>2952</v>
      </c>
      <c r="AA1199">
        <v>826599</v>
      </c>
      <c r="AB1199" s="198">
        <v>37047.875</v>
      </c>
      <c r="AC1199" s="198">
        <v>37047.875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1331216</v>
      </c>
      <c r="H1200" s="198">
        <v>37046.34679398148</v>
      </c>
      <c r="I1200" t="s">
        <v>3627</v>
      </c>
      <c r="M1200" t="s">
        <v>3505</v>
      </c>
      <c r="N1200" t="s">
        <v>3885</v>
      </c>
      <c r="O1200" t="s">
        <v>3863</v>
      </c>
      <c r="P1200" s="199">
        <v>10000</v>
      </c>
      <c r="S1200" t="s">
        <v>3506</v>
      </c>
      <c r="T1200" t="s">
        <v>3759</v>
      </c>
      <c r="U1200" s="201">
        <v>3.8849999999999998</v>
      </c>
      <c r="V1200" t="s">
        <v>3502</v>
      </c>
      <c r="W1200" t="s">
        <v>2271</v>
      </c>
      <c r="X1200" t="s">
        <v>2272</v>
      </c>
      <c r="Y1200" t="s">
        <v>2596</v>
      </c>
      <c r="Z1200" t="s">
        <v>2952</v>
      </c>
      <c r="AA1200">
        <v>826600</v>
      </c>
      <c r="AB1200" s="198">
        <v>37047.875</v>
      </c>
      <c r="AC1200" s="198">
        <v>37047.875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1331217</v>
      </c>
      <c r="H1201" s="198">
        <v>37046.346851851849</v>
      </c>
      <c r="I1201" t="s">
        <v>2660</v>
      </c>
      <c r="M1201" t="s">
        <v>3505</v>
      </c>
      <c r="N1201" t="s">
        <v>3885</v>
      </c>
      <c r="O1201" t="s">
        <v>1738</v>
      </c>
      <c r="P1201" s="199">
        <v>5000</v>
      </c>
      <c r="S1201" t="s">
        <v>3506</v>
      </c>
      <c r="T1201" t="s">
        <v>3759</v>
      </c>
      <c r="U1201" s="201">
        <v>3.7949999999999999</v>
      </c>
      <c r="V1201" t="s">
        <v>2459</v>
      </c>
      <c r="W1201" t="s">
        <v>2629</v>
      </c>
      <c r="X1201" t="s">
        <v>2630</v>
      </c>
      <c r="Y1201" t="s">
        <v>2596</v>
      </c>
      <c r="Z1201" t="s">
        <v>2952</v>
      </c>
      <c r="AA1201">
        <v>826601</v>
      </c>
      <c r="AB1201" s="198">
        <v>37047.875</v>
      </c>
      <c r="AC1201" s="198">
        <v>37047.875</v>
      </c>
    </row>
    <row r="1202" spans="1:29" x14ac:dyDescent="0.2">
      <c r="A1202" s="44" t="str">
        <f t="shared" si="91"/>
        <v xml:space="preserve"> Metals Financial</v>
      </c>
      <c r="B1202" s="44" t="str">
        <f t="shared" si="92"/>
        <v/>
      </c>
      <c r="C1202" s="44" t="str">
        <f t="shared" si="93"/>
        <v>Metals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4</v>
      </c>
      <c r="G1202" s="202">
        <v>1331218</v>
      </c>
      <c r="H1202" s="198">
        <v>37046.347025462965</v>
      </c>
      <c r="I1202" t="s">
        <v>1852</v>
      </c>
      <c r="M1202" t="s">
        <v>3511</v>
      </c>
      <c r="N1202" t="s">
        <v>3818</v>
      </c>
      <c r="O1202" t="s">
        <v>3319</v>
      </c>
      <c r="Q1202" s="199">
        <v>4</v>
      </c>
      <c r="S1202" t="s">
        <v>3758</v>
      </c>
      <c r="T1202" t="s">
        <v>3759</v>
      </c>
      <c r="U1202" s="201">
        <v>919.25</v>
      </c>
      <c r="V1202" t="s">
        <v>1853</v>
      </c>
      <c r="W1202" t="s">
        <v>3785</v>
      </c>
      <c r="X1202" t="s">
        <v>3761</v>
      </c>
      <c r="Y1202" t="s">
        <v>3762</v>
      </c>
      <c r="Z1202" t="s">
        <v>3763</v>
      </c>
      <c r="AA1202">
        <v>2166445</v>
      </c>
      <c r="AB1202" s="198">
        <v>37090.875</v>
      </c>
      <c r="AC1202" s="198">
        <v>37090.875</v>
      </c>
    </row>
    <row r="1203" spans="1:29" x14ac:dyDescent="0.2">
      <c r="A1203" s="44" t="str">
        <f t="shared" si="91"/>
        <v>US Natural Gas Financial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Financial</v>
      </c>
      <c r="E1203" s="44">
        <f>IF(VLOOKUP(S1203,'DD-Lookup'!$J$6:$L$50,3,FALSE)="Monthly",(YEAR(AC1203)-YEAR(AB1203))*12+MONTH(AC1203)-MONTH(AB1203)+1,(AC1203-AB1203+1))</f>
        <v>31</v>
      </c>
      <c r="F1203" s="213">
        <f t="shared" si="95"/>
        <v>465000</v>
      </c>
      <c r="G1203" s="202">
        <v>1331221</v>
      </c>
      <c r="H1203" s="198">
        <v>37046.347187500003</v>
      </c>
      <c r="I1203" t="s">
        <v>3627</v>
      </c>
      <c r="M1203" t="s">
        <v>3505</v>
      </c>
      <c r="N1203" t="s">
        <v>2383</v>
      </c>
      <c r="O1203" t="s">
        <v>2604</v>
      </c>
      <c r="Q1203" s="199">
        <v>15000</v>
      </c>
      <c r="S1203" t="s">
        <v>3506</v>
      </c>
      <c r="T1203" t="s">
        <v>3759</v>
      </c>
      <c r="U1203" s="201">
        <v>4.0449999999999999</v>
      </c>
      <c r="V1203" t="s">
        <v>3116</v>
      </c>
      <c r="W1203" t="s">
        <v>2810</v>
      </c>
      <c r="X1203" t="s">
        <v>2384</v>
      </c>
      <c r="Y1203" t="s">
        <v>3777</v>
      </c>
      <c r="Z1203" t="s">
        <v>2952</v>
      </c>
      <c r="AA1203" t="s">
        <v>1854</v>
      </c>
      <c r="AB1203" s="198">
        <v>37073.875</v>
      </c>
      <c r="AC1203" s="198">
        <v>37103.875</v>
      </c>
    </row>
    <row r="1204" spans="1:29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25</v>
      </c>
      <c r="G1204" s="202">
        <v>1331222</v>
      </c>
      <c r="H1204" s="198">
        <v>37046.347256944442</v>
      </c>
      <c r="I1204" t="s">
        <v>2374</v>
      </c>
      <c r="M1204" t="s">
        <v>2717</v>
      </c>
      <c r="N1204" t="s">
        <v>3468</v>
      </c>
      <c r="O1204" t="s">
        <v>1789</v>
      </c>
      <c r="P1204" s="199">
        <v>25</v>
      </c>
      <c r="S1204" t="s">
        <v>3504</v>
      </c>
      <c r="T1204" t="s">
        <v>3759</v>
      </c>
      <c r="U1204" s="201">
        <v>22</v>
      </c>
      <c r="V1204" t="s">
        <v>3925</v>
      </c>
      <c r="W1204" t="s">
        <v>2651</v>
      </c>
      <c r="X1204" t="s">
        <v>3469</v>
      </c>
      <c r="Y1204" t="s">
        <v>1097</v>
      </c>
      <c r="Z1204" t="s">
        <v>2947</v>
      </c>
      <c r="AA1204">
        <v>630937.1</v>
      </c>
      <c r="AB1204" s="198">
        <v>37047.875</v>
      </c>
      <c r="AC1204" s="198">
        <v>37047.875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5000</v>
      </c>
      <c r="G1205" s="202">
        <v>1331223</v>
      </c>
      <c r="H1205" s="198">
        <v>37046.347268518519</v>
      </c>
      <c r="I1205" t="s">
        <v>2468</v>
      </c>
      <c r="M1205" t="s">
        <v>3505</v>
      </c>
      <c r="N1205" t="s">
        <v>3885</v>
      </c>
      <c r="O1205" t="s">
        <v>1781</v>
      </c>
      <c r="P1205" s="199">
        <v>5000</v>
      </c>
      <c r="S1205" t="s">
        <v>3506</v>
      </c>
      <c r="T1205" t="s">
        <v>3759</v>
      </c>
      <c r="U1205" s="201">
        <v>3.85</v>
      </c>
      <c r="V1205" t="s">
        <v>3182</v>
      </c>
      <c r="W1205" t="s">
        <v>3084</v>
      </c>
      <c r="X1205" t="s">
        <v>3076</v>
      </c>
      <c r="Y1205" t="s">
        <v>2596</v>
      </c>
      <c r="Z1205" t="s">
        <v>2952</v>
      </c>
      <c r="AA1205">
        <v>826602</v>
      </c>
      <c r="AB1205" s="198">
        <v>37047.875</v>
      </c>
      <c r="AC1205" s="198">
        <v>37047.875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5000</v>
      </c>
      <c r="G1206" s="202">
        <v>1331224</v>
      </c>
      <c r="H1206" s="198">
        <v>37046.347291666665</v>
      </c>
      <c r="I1206" t="s">
        <v>3627</v>
      </c>
      <c r="M1206" t="s">
        <v>3505</v>
      </c>
      <c r="N1206" t="s">
        <v>3885</v>
      </c>
      <c r="O1206" t="s">
        <v>1799</v>
      </c>
      <c r="P1206" s="199">
        <v>5000</v>
      </c>
      <c r="S1206" t="s">
        <v>3506</v>
      </c>
      <c r="T1206" t="s">
        <v>3759</v>
      </c>
      <c r="U1206" s="201">
        <v>2.75</v>
      </c>
      <c r="V1206" t="s">
        <v>2492</v>
      </c>
      <c r="W1206" t="s">
        <v>3084</v>
      </c>
      <c r="X1206" t="s">
        <v>3076</v>
      </c>
      <c r="Y1206" t="s">
        <v>2596</v>
      </c>
      <c r="Z1206" t="s">
        <v>2952</v>
      </c>
      <c r="AA1206">
        <v>826603</v>
      </c>
      <c r="AB1206" s="198">
        <v>37047.875</v>
      </c>
      <c r="AC1206" s="198">
        <v>37047.875</v>
      </c>
    </row>
    <row r="1207" spans="1:29" x14ac:dyDescent="0.2">
      <c r="A1207" s="44" t="str">
        <f t="shared" si="91"/>
        <v>US Natural Gas Financial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Financial</v>
      </c>
      <c r="E1207" s="44">
        <f>IF(VLOOKUP(S1207,'DD-Lookup'!$J$6:$L$50,3,FALSE)="Monthly",(YEAR(AC1207)-YEAR(AB1207))*12+MONTH(AC1207)-MONTH(AB1207)+1,(AC1207-AB1207+1))</f>
        <v>26</v>
      </c>
      <c r="F1207" s="213">
        <f t="shared" si="95"/>
        <v>260000</v>
      </c>
      <c r="G1207" s="202">
        <v>1331225</v>
      </c>
      <c r="H1207" s="198">
        <v>37046.347326388888</v>
      </c>
      <c r="I1207" t="s">
        <v>2519</v>
      </c>
      <c r="M1207" t="s">
        <v>3505</v>
      </c>
      <c r="N1207" t="s">
        <v>2383</v>
      </c>
      <c r="O1207" t="s">
        <v>3298</v>
      </c>
      <c r="Q1207" s="199">
        <v>10000</v>
      </c>
      <c r="S1207" t="s">
        <v>3506</v>
      </c>
      <c r="T1207" t="s">
        <v>3759</v>
      </c>
      <c r="U1207" s="201">
        <v>3.94</v>
      </c>
      <c r="V1207" t="s">
        <v>2439</v>
      </c>
      <c r="W1207" t="s">
        <v>2644</v>
      </c>
      <c r="X1207" t="s">
        <v>2259</v>
      </c>
      <c r="Y1207" t="s">
        <v>3777</v>
      </c>
      <c r="Z1207" t="s">
        <v>2952</v>
      </c>
      <c r="AA1207" t="s">
        <v>1855</v>
      </c>
      <c r="AB1207" s="198">
        <v>37047.875</v>
      </c>
      <c r="AC1207" s="198">
        <v>37072.875</v>
      </c>
    </row>
    <row r="1208" spans="1:29" x14ac:dyDescent="0.2">
      <c r="A1208" s="44" t="str">
        <f t="shared" si="91"/>
        <v>US Natural Gas Financial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Financial</v>
      </c>
      <c r="E1208" s="44">
        <f>IF(VLOOKUP(S1208,'DD-Lookup'!$J$6:$L$50,3,FALSE)="Monthly",(YEAR(AC1208)-YEAR(AB1208))*12+MONTH(AC1208)-MONTH(AB1208)+1,(AC1208-AB1208+1))</f>
        <v>365</v>
      </c>
      <c r="F1208" s="213">
        <f t="shared" si="95"/>
        <v>1825000</v>
      </c>
      <c r="G1208" s="202">
        <v>1331226</v>
      </c>
      <c r="H1208" s="198">
        <v>37046.347337962965</v>
      </c>
      <c r="I1208" t="s">
        <v>2600</v>
      </c>
      <c r="M1208" t="s">
        <v>3505</v>
      </c>
      <c r="N1208" t="s">
        <v>2383</v>
      </c>
      <c r="O1208" t="s">
        <v>2643</v>
      </c>
      <c r="Q1208" s="199">
        <v>5000</v>
      </c>
      <c r="S1208" t="s">
        <v>3506</v>
      </c>
      <c r="T1208" t="s">
        <v>3759</v>
      </c>
      <c r="U1208" s="201">
        <v>4.0999999999999996</v>
      </c>
      <c r="V1208" t="s">
        <v>2601</v>
      </c>
      <c r="W1208" t="s">
        <v>2810</v>
      </c>
      <c r="X1208" t="s">
        <v>2384</v>
      </c>
      <c r="Y1208" t="s">
        <v>3777</v>
      </c>
      <c r="Z1208" t="s">
        <v>2952</v>
      </c>
      <c r="AA1208" t="s">
        <v>1856</v>
      </c>
      <c r="AB1208" s="198">
        <v>37257.875</v>
      </c>
      <c r="AC1208" s="198">
        <v>37621.875</v>
      </c>
    </row>
    <row r="1209" spans="1:29" x14ac:dyDescent="0.2">
      <c r="A1209" s="44" t="str">
        <f t="shared" si="91"/>
        <v>US Natural Gas Financial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31</v>
      </c>
      <c r="F1209" s="213">
        <f t="shared" si="95"/>
        <v>310000</v>
      </c>
      <c r="G1209" s="202">
        <v>1331227</v>
      </c>
      <c r="H1209" s="198">
        <v>37046.347361111111</v>
      </c>
      <c r="I1209" t="s">
        <v>2387</v>
      </c>
      <c r="M1209" t="s">
        <v>3505</v>
      </c>
      <c r="N1209" t="s">
        <v>2383</v>
      </c>
      <c r="O1209" t="s">
        <v>2604</v>
      </c>
      <c r="Q1209" s="199">
        <v>10000</v>
      </c>
      <c r="S1209" t="s">
        <v>3506</v>
      </c>
      <c r="T1209" t="s">
        <v>3759</v>
      </c>
      <c r="U1209" s="201">
        <v>4.0549999999999997</v>
      </c>
      <c r="V1209" t="s">
        <v>2205</v>
      </c>
      <c r="W1209" t="s">
        <v>2810</v>
      </c>
      <c r="X1209" t="s">
        <v>2384</v>
      </c>
      <c r="Y1209" t="s">
        <v>3777</v>
      </c>
      <c r="Z1209" t="s">
        <v>2952</v>
      </c>
      <c r="AA1209" t="s">
        <v>1857</v>
      </c>
      <c r="AB1209" s="198">
        <v>37073.875</v>
      </c>
      <c r="AC1209" s="198">
        <v>37103.875</v>
      </c>
    </row>
    <row r="1210" spans="1:29" x14ac:dyDescent="0.2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25</v>
      </c>
      <c r="G1210" s="202">
        <v>1331228</v>
      </c>
      <c r="H1210" s="198">
        <v>37046.347372685188</v>
      </c>
      <c r="I1210" t="s">
        <v>2345</v>
      </c>
      <c r="M1210" t="s">
        <v>2717</v>
      </c>
      <c r="N1210" t="s">
        <v>3468</v>
      </c>
      <c r="O1210" t="s">
        <v>1772</v>
      </c>
      <c r="Q1210" s="199">
        <v>25</v>
      </c>
      <c r="S1210" t="s">
        <v>3504</v>
      </c>
      <c r="T1210" t="s">
        <v>3759</v>
      </c>
      <c r="U1210" s="201">
        <v>130</v>
      </c>
      <c r="V1210" t="s">
        <v>2463</v>
      </c>
      <c r="W1210" t="s">
        <v>3473</v>
      </c>
      <c r="X1210" t="s">
        <v>3469</v>
      </c>
      <c r="Y1210" t="s">
        <v>1097</v>
      </c>
      <c r="Z1210" t="s">
        <v>2947</v>
      </c>
      <c r="AA1210">
        <v>630938.1</v>
      </c>
      <c r="AB1210" s="198">
        <v>37047.875</v>
      </c>
      <c r="AC1210" s="198">
        <v>37047.875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1331230</v>
      </c>
      <c r="H1211" s="198">
        <v>37046.347407407404</v>
      </c>
      <c r="I1211" t="s">
        <v>2550</v>
      </c>
      <c r="M1211" t="s">
        <v>3505</v>
      </c>
      <c r="N1211" t="s">
        <v>3885</v>
      </c>
      <c r="O1211" t="s">
        <v>1781</v>
      </c>
      <c r="P1211" s="199">
        <v>5000</v>
      </c>
      <c r="S1211" t="s">
        <v>3506</v>
      </c>
      <c r="T1211" t="s">
        <v>3759</v>
      </c>
      <c r="U1211" s="201">
        <v>3.85</v>
      </c>
      <c r="V1211" t="s">
        <v>1858</v>
      </c>
      <c r="W1211" t="s">
        <v>3084</v>
      </c>
      <c r="X1211" t="s">
        <v>3076</v>
      </c>
      <c r="Y1211" t="s">
        <v>2596</v>
      </c>
      <c r="Z1211" t="s">
        <v>2952</v>
      </c>
      <c r="AA1211">
        <v>826604</v>
      </c>
      <c r="AB1211" s="198">
        <v>37047.875</v>
      </c>
      <c r="AC1211" s="198">
        <v>37047.875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1331229</v>
      </c>
      <c r="H1212" s="198">
        <v>37046.347407407404</v>
      </c>
      <c r="I1212" t="s">
        <v>2660</v>
      </c>
      <c r="M1212" t="s">
        <v>3505</v>
      </c>
      <c r="N1212" t="s">
        <v>3885</v>
      </c>
      <c r="O1212" t="s">
        <v>3852</v>
      </c>
      <c r="P1212" s="199">
        <v>10000</v>
      </c>
      <c r="S1212" t="s">
        <v>3506</v>
      </c>
      <c r="T1212" t="s">
        <v>3759</v>
      </c>
      <c r="U1212" s="201">
        <v>3.9350000000000001</v>
      </c>
      <c r="V1212" t="s">
        <v>3649</v>
      </c>
      <c r="W1212" t="s">
        <v>2265</v>
      </c>
      <c r="X1212" t="s">
        <v>2266</v>
      </c>
      <c r="Y1212" t="s">
        <v>2596</v>
      </c>
      <c r="Z1212" t="s">
        <v>2952</v>
      </c>
      <c r="AA1212">
        <v>826605</v>
      </c>
      <c r="AB1212" s="198">
        <v>37047.875</v>
      </c>
      <c r="AC1212" s="198">
        <v>37047.875</v>
      </c>
    </row>
    <row r="1213" spans="1:29" x14ac:dyDescent="0.2">
      <c r="A1213" s="44" t="str">
        <f t="shared" si="91"/>
        <v>US Natural Gas Financial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123</v>
      </c>
      <c r="F1213" s="213">
        <f t="shared" si="95"/>
        <v>615000</v>
      </c>
      <c r="G1213" s="202">
        <v>1331233</v>
      </c>
      <c r="H1213" s="198">
        <v>37046.347453703704</v>
      </c>
      <c r="I1213" t="s">
        <v>3652</v>
      </c>
      <c r="M1213" t="s">
        <v>3505</v>
      </c>
      <c r="N1213" t="s">
        <v>2383</v>
      </c>
      <c r="O1213" t="s">
        <v>3144</v>
      </c>
      <c r="Q1213" s="199">
        <v>5000</v>
      </c>
      <c r="S1213" t="s">
        <v>3506</v>
      </c>
      <c r="T1213" t="s">
        <v>3759</v>
      </c>
      <c r="U1213" s="201">
        <v>4.1449999999999996</v>
      </c>
      <c r="V1213" t="s">
        <v>1859</v>
      </c>
      <c r="W1213" t="s">
        <v>2810</v>
      </c>
      <c r="X1213" t="s">
        <v>2384</v>
      </c>
      <c r="Y1213" t="s">
        <v>3777</v>
      </c>
      <c r="Z1213" t="s">
        <v>2952</v>
      </c>
      <c r="AA1213" t="s">
        <v>1860</v>
      </c>
      <c r="AB1213" s="198">
        <v>37073</v>
      </c>
      <c r="AC1213" s="198">
        <v>37195</v>
      </c>
    </row>
    <row r="1214" spans="1:29" x14ac:dyDescent="0.2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</v>
      </c>
      <c r="G1214" s="202">
        <v>1331234</v>
      </c>
      <c r="H1214" s="198">
        <v>37046.34746527778</v>
      </c>
      <c r="I1214" t="s">
        <v>2455</v>
      </c>
      <c r="M1214" t="s">
        <v>2717</v>
      </c>
      <c r="N1214" t="s">
        <v>3470</v>
      </c>
      <c r="O1214" t="s">
        <v>1861</v>
      </c>
      <c r="P1214" s="199">
        <v>5</v>
      </c>
      <c r="S1214" t="s">
        <v>3504</v>
      </c>
      <c r="T1214" t="s">
        <v>3759</v>
      </c>
      <c r="U1214" s="201">
        <v>100</v>
      </c>
      <c r="V1214" t="s">
        <v>3900</v>
      </c>
      <c r="W1214" t="s">
        <v>1862</v>
      </c>
      <c r="X1214" t="s">
        <v>3472</v>
      </c>
      <c r="Y1214" t="s">
        <v>1097</v>
      </c>
      <c r="Z1214" t="s">
        <v>2947</v>
      </c>
      <c r="AA1214">
        <v>630939.1</v>
      </c>
      <c r="AB1214" s="198">
        <v>37047.875</v>
      </c>
      <c r="AC1214" s="198">
        <v>37047.875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</v>
      </c>
      <c r="G1215" s="202">
        <v>1331235</v>
      </c>
      <c r="H1215" s="198">
        <v>37046.34752314815</v>
      </c>
      <c r="I1215" t="s">
        <v>1782</v>
      </c>
      <c r="M1215" t="s">
        <v>2717</v>
      </c>
      <c r="N1215" t="s">
        <v>3468</v>
      </c>
      <c r="O1215" t="s">
        <v>1771</v>
      </c>
      <c r="P1215" s="199">
        <v>25</v>
      </c>
      <c r="S1215" t="s">
        <v>3504</v>
      </c>
      <c r="T1215" t="s">
        <v>3759</v>
      </c>
      <c r="U1215" s="201">
        <v>100</v>
      </c>
      <c r="V1215" t="s">
        <v>1783</v>
      </c>
      <c r="W1215" t="s">
        <v>3492</v>
      </c>
      <c r="X1215" t="s">
        <v>3038</v>
      </c>
      <c r="Y1215" t="s">
        <v>1097</v>
      </c>
      <c r="Z1215" t="s">
        <v>2947</v>
      </c>
      <c r="AA1215">
        <v>630940.1</v>
      </c>
      <c r="AB1215" s="198">
        <v>37047.875</v>
      </c>
      <c r="AC1215" s="198">
        <v>37047.875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100000</v>
      </c>
      <c r="G1216" s="202">
        <v>1331238</v>
      </c>
      <c r="H1216" s="198">
        <v>37046.347592592596</v>
      </c>
      <c r="I1216" t="s">
        <v>2613</v>
      </c>
      <c r="M1216" t="s">
        <v>3505</v>
      </c>
      <c r="N1216" t="s">
        <v>3885</v>
      </c>
      <c r="O1216" t="s">
        <v>1674</v>
      </c>
      <c r="P1216" s="199">
        <v>100000</v>
      </c>
      <c r="S1216" t="s">
        <v>3506</v>
      </c>
      <c r="T1216" t="s">
        <v>3759</v>
      </c>
      <c r="U1216" s="201">
        <v>3.9912999999999998</v>
      </c>
      <c r="V1216" t="s">
        <v>2617</v>
      </c>
      <c r="W1216" t="s">
        <v>2594</v>
      </c>
      <c r="X1216" t="s">
        <v>2595</v>
      </c>
      <c r="Y1216" t="s">
        <v>2596</v>
      </c>
      <c r="Z1216" t="s">
        <v>2952</v>
      </c>
      <c r="AA1216">
        <v>826606</v>
      </c>
      <c r="AB1216" s="198">
        <v>37047.875</v>
      </c>
      <c r="AC1216" s="198">
        <v>37047.875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25</v>
      </c>
      <c r="G1217" s="202">
        <v>1331240</v>
      </c>
      <c r="H1217" s="198">
        <v>37046.347627314812</v>
      </c>
      <c r="I1217" t="s">
        <v>3489</v>
      </c>
      <c r="M1217" t="s">
        <v>2717</v>
      </c>
      <c r="N1217" t="s">
        <v>3468</v>
      </c>
      <c r="O1217" t="s">
        <v>1792</v>
      </c>
      <c r="P1217" s="199">
        <v>25</v>
      </c>
      <c r="S1217" t="s">
        <v>3504</v>
      </c>
      <c r="T1217" t="s">
        <v>3759</v>
      </c>
      <c r="U1217" s="201">
        <v>50</v>
      </c>
      <c r="V1217" t="s">
        <v>1863</v>
      </c>
      <c r="W1217" t="s">
        <v>3037</v>
      </c>
      <c r="X1217" t="s">
        <v>3469</v>
      </c>
      <c r="Y1217" t="s">
        <v>1097</v>
      </c>
      <c r="Z1217" t="s">
        <v>2947</v>
      </c>
      <c r="AA1217">
        <v>630941.1</v>
      </c>
      <c r="AB1217" s="198">
        <v>37047.875</v>
      </c>
      <c r="AC1217" s="198">
        <v>37047.875</v>
      </c>
    </row>
    <row r="1218" spans="1:29" x14ac:dyDescent="0.2">
      <c r="A1218" s="44" t="str">
        <f t="shared" si="91"/>
        <v>US Natural Gas Financial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31</v>
      </c>
      <c r="F1218" s="213">
        <f t="shared" si="95"/>
        <v>155000</v>
      </c>
      <c r="G1218" s="202">
        <v>1331241</v>
      </c>
      <c r="H1218" s="198">
        <v>37046.347650462965</v>
      </c>
      <c r="I1218" t="s">
        <v>3069</v>
      </c>
      <c r="M1218" t="s">
        <v>3505</v>
      </c>
      <c r="N1218" t="s">
        <v>2383</v>
      </c>
      <c r="O1218" t="s">
        <v>2604</v>
      </c>
      <c r="Q1218" s="199">
        <v>5000</v>
      </c>
      <c r="S1218" t="s">
        <v>3506</v>
      </c>
      <c r="T1218" t="s">
        <v>3759</v>
      </c>
      <c r="U1218" s="201">
        <v>4.05</v>
      </c>
      <c r="V1218" t="s">
        <v>2544</v>
      </c>
      <c r="W1218" t="s">
        <v>2810</v>
      </c>
      <c r="X1218" t="s">
        <v>2384</v>
      </c>
      <c r="Y1218" t="s">
        <v>3777</v>
      </c>
      <c r="Z1218" t="s">
        <v>2952</v>
      </c>
      <c r="AA1218" t="s">
        <v>1864</v>
      </c>
      <c r="AB1218" s="198">
        <v>37073.875</v>
      </c>
      <c r="AC1218" s="198">
        <v>37103.875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10000</v>
      </c>
      <c r="G1219" s="202">
        <v>1331242</v>
      </c>
      <c r="H1219" s="198">
        <v>37046.347662037035</v>
      </c>
      <c r="I1219" t="s">
        <v>2597</v>
      </c>
      <c r="M1219" t="s">
        <v>3505</v>
      </c>
      <c r="N1219" t="s">
        <v>3885</v>
      </c>
      <c r="O1219" t="s">
        <v>1730</v>
      </c>
      <c r="P1219" s="199">
        <v>10000</v>
      </c>
      <c r="S1219" t="s">
        <v>3506</v>
      </c>
      <c r="T1219" t="s">
        <v>3759</v>
      </c>
      <c r="U1219" s="201">
        <v>3.8224999999999998</v>
      </c>
      <c r="V1219" t="s">
        <v>2598</v>
      </c>
      <c r="W1219" t="s">
        <v>2629</v>
      </c>
      <c r="X1219" t="s">
        <v>2630</v>
      </c>
      <c r="Y1219" t="s">
        <v>2596</v>
      </c>
      <c r="Z1219" t="s">
        <v>2952</v>
      </c>
      <c r="AA1219">
        <v>826607</v>
      </c>
      <c r="AB1219" s="198">
        <v>37047.875</v>
      </c>
      <c r="AC1219" s="198">
        <v>37047.875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15000</v>
      </c>
      <c r="G1220" s="202">
        <v>1331243</v>
      </c>
      <c r="H1220" s="198">
        <v>37046.347719907404</v>
      </c>
      <c r="I1220" t="s">
        <v>3627</v>
      </c>
      <c r="M1220" t="s">
        <v>3505</v>
      </c>
      <c r="N1220" t="s">
        <v>3885</v>
      </c>
      <c r="O1220" t="s">
        <v>3852</v>
      </c>
      <c r="P1220" s="199">
        <v>15000</v>
      </c>
      <c r="S1220" t="s">
        <v>3506</v>
      </c>
      <c r="T1220" t="s">
        <v>3759</v>
      </c>
      <c r="U1220" s="201">
        <v>3.93</v>
      </c>
      <c r="V1220" t="s">
        <v>3502</v>
      </c>
      <c r="W1220" t="s">
        <v>2265</v>
      </c>
      <c r="X1220" t="s">
        <v>2266</v>
      </c>
      <c r="Y1220" t="s">
        <v>2596</v>
      </c>
      <c r="Z1220" t="s">
        <v>2952</v>
      </c>
      <c r="AA1220">
        <v>826608</v>
      </c>
      <c r="AB1220" s="198">
        <v>37047.875</v>
      </c>
      <c r="AC1220" s="198">
        <v>37047.875</v>
      </c>
    </row>
    <row r="1221" spans="1:29" x14ac:dyDescent="0.2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25</v>
      </c>
      <c r="G1221" s="202">
        <v>1331244</v>
      </c>
      <c r="H1221" s="198">
        <v>37046.347731481481</v>
      </c>
      <c r="I1221" t="s">
        <v>2355</v>
      </c>
      <c r="M1221" t="s">
        <v>2717</v>
      </c>
      <c r="N1221" t="s">
        <v>3470</v>
      </c>
      <c r="O1221" t="s">
        <v>1793</v>
      </c>
      <c r="Q1221" s="199">
        <v>25</v>
      </c>
      <c r="S1221" t="s">
        <v>3504</v>
      </c>
      <c r="T1221" t="s">
        <v>3759</v>
      </c>
      <c r="U1221" s="201">
        <v>57</v>
      </c>
      <c r="V1221" t="s">
        <v>3471</v>
      </c>
      <c r="W1221" t="s">
        <v>3475</v>
      </c>
      <c r="X1221" t="s">
        <v>3472</v>
      </c>
      <c r="Y1221" t="s">
        <v>1097</v>
      </c>
      <c r="Z1221" t="s">
        <v>2947</v>
      </c>
      <c r="AA1221">
        <v>630942.1</v>
      </c>
      <c r="AB1221" s="198">
        <v>37047.875</v>
      </c>
      <c r="AC1221" s="198">
        <v>37047.875</v>
      </c>
    </row>
    <row r="1222" spans="1:29" x14ac:dyDescent="0.2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5</v>
      </c>
      <c r="G1222" s="202">
        <v>1331249</v>
      </c>
      <c r="H1222" s="198">
        <v>37046.34778935185</v>
      </c>
      <c r="I1222" t="s">
        <v>2455</v>
      </c>
      <c r="M1222" t="s">
        <v>2717</v>
      </c>
      <c r="N1222" t="s">
        <v>3470</v>
      </c>
      <c r="O1222" t="s">
        <v>1865</v>
      </c>
      <c r="P1222" s="199">
        <v>5</v>
      </c>
      <c r="S1222" t="s">
        <v>3504</v>
      </c>
      <c r="T1222" t="s">
        <v>3759</v>
      </c>
      <c r="U1222" s="201">
        <v>25</v>
      </c>
      <c r="V1222" t="s">
        <v>3900</v>
      </c>
      <c r="W1222" t="s">
        <v>1862</v>
      </c>
      <c r="X1222" t="s">
        <v>3472</v>
      </c>
      <c r="Y1222" t="s">
        <v>1097</v>
      </c>
      <c r="Z1222" t="s">
        <v>2947</v>
      </c>
      <c r="AA1222">
        <v>630943.1</v>
      </c>
      <c r="AB1222" s="198">
        <v>37047.875</v>
      </c>
      <c r="AC1222" s="198">
        <v>37047.875</v>
      </c>
    </row>
    <row r="1223" spans="1:29" x14ac:dyDescent="0.2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151</v>
      </c>
      <c r="F1223" s="213">
        <f t="shared" si="95"/>
        <v>755000</v>
      </c>
      <c r="G1223" s="202">
        <v>1331251</v>
      </c>
      <c r="H1223" s="198">
        <v>37046.347824074073</v>
      </c>
      <c r="I1223" t="s">
        <v>2613</v>
      </c>
      <c r="M1223" t="s">
        <v>3505</v>
      </c>
      <c r="N1223" t="s">
        <v>2383</v>
      </c>
      <c r="O1223" t="s">
        <v>2622</v>
      </c>
      <c r="Q1223" s="199">
        <v>5000</v>
      </c>
      <c r="S1223" t="s">
        <v>3506</v>
      </c>
      <c r="T1223" t="s">
        <v>3759</v>
      </c>
      <c r="U1223" s="201">
        <v>4.45</v>
      </c>
      <c r="V1223" t="s">
        <v>2576</v>
      </c>
      <c r="W1223" t="s">
        <v>2810</v>
      </c>
      <c r="X1223" t="s">
        <v>2384</v>
      </c>
      <c r="Y1223" t="s">
        <v>3777</v>
      </c>
      <c r="Z1223" t="s">
        <v>2952</v>
      </c>
      <c r="AA1223" t="s">
        <v>1866</v>
      </c>
      <c r="AB1223" s="198">
        <v>37196</v>
      </c>
      <c r="AC1223" s="198">
        <v>37346</v>
      </c>
    </row>
    <row r="1224" spans="1:29" x14ac:dyDescent="0.2">
      <c r="A1224" s="44" t="str">
        <f t="shared" si="91"/>
        <v>US Natural Gas Financial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Financial</v>
      </c>
      <c r="E1224" s="44">
        <f>IF(VLOOKUP(S1224,'DD-Lookup'!$J$6:$L$50,3,FALSE)="Monthly",(YEAR(AC1224)-YEAR(AB1224))*12+MONTH(AC1224)-MONTH(AB1224)+1,(AC1224-AB1224+1))</f>
        <v>31</v>
      </c>
      <c r="F1224" s="213">
        <f t="shared" si="95"/>
        <v>155000</v>
      </c>
      <c r="G1224" s="202">
        <v>1331250</v>
      </c>
      <c r="H1224" s="198">
        <v>37046.347824074073</v>
      </c>
      <c r="I1224" t="s">
        <v>3731</v>
      </c>
      <c r="M1224" t="s">
        <v>3505</v>
      </c>
      <c r="N1224" t="s">
        <v>2605</v>
      </c>
      <c r="O1224" t="s">
        <v>4020</v>
      </c>
      <c r="P1224" s="199">
        <v>5000</v>
      </c>
      <c r="S1224" t="s">
        <v>3506</v>
      </c>
      <c r="T1224" t="s">
        <v>3759</v>
      </c>
      <c r="U1224" s="201">
        <v>-0.72499999999999998</v>
      </c>
      <c r="V1224" t="s">
        <v>3923</v>
      </c>
      <c r="W1224" t="s">
        <v>2547</v>
      </c>
      <c r="X1224" t="s">
        <v>2548</v>
      </c>
      <c r="Y1224" t="s">
        <v>3777</v>
      </c>
      <c r="Z1224" t="s">
        <v>2952</v>
      </c>
      <c r="AA1224" t="s">
        <v>1867</v>
      </c>
      <c r="AB1224" s="198">
        <v>37104.875</v>
      </c>
      <c r="AC1224" s="198">
        <v>37134.875</v>
      </c>
    </row>
    <row r="1225" spans="1:29" x14ac:dyDescent="0.2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</v>
      </c>
      <c r="G1225" s="202">
        <v>1331252</v>
      </c>
      <c r="H1225" s="198">
        <v>37046.34783564815</v>
      </c>
      <c r="I1225" t="s">
        <v>3547</v>
      </c>
      <c r="M1225" t="s">
        <v>2717</v>
      </c>
      <c r="N1225" t="s">
        <v>3470</v>
      </c>
      <c r="O1225" t="s">
        <v>1774</v>
      </c>
      <c r="P1225" s="199">
        <v>25</v>
      </c>
      <c r="S1225" t="s">
        <v>3504</v>
      </c>
      <c r="T1225" t="s">
        <v>3759</v>
      </c>
      <c r="U1225" s="201">
        <v>104</v>
      </c>
      <c r="V1225" t="s">
        <v>2528</v>
      </c>
      <c r="W1225" t="s">
        <v>3514</v>
      </c>
      <c r="X1225" t="s">
        <v>3472</v>
      </c>
      <c r="Y1225" t="s">
        <v>1097</v>
      </c>
      <c r="Z1225" t="s">
        <v>2947</v>
      </c>
      <c r="AA1225">
        <v>630944.1</v>
      </c>
      <c r="AB1225" s="198">
        <v>37047.875</v>
      </c>
      <c r="AC1225" s="198">
        <v>37047.875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5000</v>
      </c>
      <c r="G1226" s="202">
        <v>1331253</v>
      </c>
      <c r="H1226" s="198">
        <v>37046.347858796296</v>
      </c>
      <c r="I1226" t="s">
        <v>3627</v>
      </c>
      <c r="M1226" t="s">
        <v>3505</v>
      </c>
      <c r="N1226" t="s">
        <v>3885</v>
      </c>
      <c r="O1226" t="s">
        <v>1738</v>
      </c>
      <c r="P1226" s="199">
        <v>5000</v>
      </c>
      <c r="S1226" t="s">
        <v>3506</v>
      </c>
      <c r="T1226" t="s">
        <v>3759</v>
      </c>
      <c r="U1226" s="201">
        <v>3.79</v>
      </c>
      <c r="V1226" t="s">
        <v>3493</v>
      </c>
      <c r="W1226" t="s">
        <v>2629</v>
      </c>
      <c r="X1226" t="s">
        <v>2630</v>
      </c>
      <c r="Y1226" t="s">
        <v>2596</v>
      </c>
      <c r="Z1226" t="s">
        <v>2952</v>
      </c>
      <c r="AA1226">
        <v>826609</v>
      </c>
      <c r="AB1226" s="198">
        <v>37047.875</v>
      </c>
      <c r="AC1226" s="198">
        <v>37047.875</v>
      </c>
    </row>
    <row r="1227" spans="1:29" x14ac:dyDescent="0.2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31</v>
      </c>
      <c r="F1227" s="213">
        <f t="shared" ref="F1227:F1290" si="100">E1227*SUM(P1227:Q1227)</f>
        <v>465000</v>
      </c>
      <c r="G1227" s="202">
        <v>1331255</v>
      </c>
      <c r="H1227" s="198">
        <v>37046.348020833335</v>
      </c>
      <c r="I1227" t="s">
        <v>2638</v>
      </c>
      <c r="M1227" t="s">
        <v>3505</v>
      </c>
      <c r="N1227" t="s">
        <v>2383</v>
      </c>
      <c r="O1227" t="s">
        <v>2604</v>
      </c>
      <c r="Q1227" s="199">
        <v>15000</v>
      </c>
      <c r="S1227" t="s">
        <v>3506</v>
      </c>
      <c r="T1227" t="s">
        <v>3759</v>
      </c>
      <c r="U1227" s="201">
        <v>4.05</v>
      </c>
      <c r="V1227" t="s">
        <v>2740</v>
      </c>
      <c r="W1227" t="s">
        <v>2810</v>
      </c>
      <c r="X1227" t="s">
        <v>2384</v>
      </c>
      <c r="Y1227" t="s">
        <v>3777</v>
      </c>
      <c r="Z1227" t="s">
        <v>2952</v>
      </c>
      <c r="AA1227" t="s">
        <v>1868</v>
      </c>
      <c r="AB1227" s="198">
        <v>37073.875</v>
      </c>
      <c r="AC1227" s="198">
        <v>37103.875</v>
      </c>
    </row>
    <row r="1228" spans="1:29" x14ac:dyDescent="0.2">
      <c r="A1228" s="44" t="str">
        <f t="shared" si="96"/>
        <v>US Natural Gas Financial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Financial</v>
      </c>
      <c r="E1228" s="44">
        <f>IF(VLOOKUP(S1228,'DD-Lookup'!$J$6:$L$50,3,FALSE)="Monthly",(YEAR(AC1228)-YEAR(AB1228))*12+MONTH(AC1228)-MONTH(AB1228)+1,(AC1228-AB1228+1))</f>
        <v>123</v>
      </c>
      <c r="F1228" s="213">
        <f t="shared" si="100"/>
        <v>615000</v>
      </c>
      <c r="G1228" s="202">
        <v>1331257</v>
      </c>
      <c r="H1228" s="198">
        <v>37046.348101851851</v>
      </c>
      <c r="I1228" t="s">
        <v>3652</v>
      </c>
      <c r="M1228" t="s">
        <v>3505</v>
      </c>
      <c r="N1228" t="s">
        <v>2383</v>
      </c>
      <c r="O1228" t="s">
        <v>3144</v>
      </c>
      <c r="Q1228" s="199">
        <v>5000</v>
      </c>
      <c r="S1228" t="s">
        <v>3506</v>
      </c>
      <c r="T1228" t="s">
        <v>3759</v>
      </c>
      <c r="U1228" s="201">
        <v>4.1449999999999996</v>
      </c>
      <c r="V1228" t="s">
        <v>1859</v>
      </c>
      <c r="W1228" t="s">
        <v>2810</v>
      </c>
      <c r="X1228" t="s">
        <v>2384</v>
      </c>
      <c r="Y1228" t="s">
        <v>3777</v>
      </c>
      <c r="Z1228" t="s">
        <v>2952</v>
      </c>
      <c r="AA1228" t="s">
        <v>1869</v>
      </c>
      <c r="AB1228" s="198">
        <v>37073</v>
      </c>
      <c r="AC1228" s="198">
        <v>37195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1331258</v>
      </c>
      <c r="H1229" s="198">
        <v>37046.348113425927</v>
      </c>
      <c r="I1229" t="s">
        <v>2613</v>
      </c>
      <c r="M1229" t="s">
        <v>3505</v>
      </c>
      <c r="N1229" t="s">
        <v>3885</v>
      </c>
      <c r="O1229" t="s">
        <v>1781</v>
      </c>
      <c r="P1229" s="199">
        <v>10000</v>
      </c>
      <c r="S1229" t="s">
        <v>3506</v>
      </c>
      <c r="T1229" t="s">
        <v>3759</v>
      </c>
      <c r="U1229" s="201">
        <v>3.8250000000000002</v>
      </c>
      <c r="V1229" t="s">
        <v>2518</v>
      </c>
      <c r="W1229" t="s">
        <v>3084</v>
      </c>
      <c r="X1229" t="s">
        <v>3076</v>
      </c>
      <c r="Y1229" t="s">
        <v>2596</v>
      </c>
      <c r="Z1229" t="s">
        <v>2952</v>
      </c>
      <c r="AA1229">
        <v>826610</v>
      </c>
      <c r="AB1229" s="198">
        <v>37047.875</v>
      </c>
      <c r="AC1229" s="198">
        <v>37047.875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2</v>
      </c>
      <c r="G1230" s="202">
        <v>1331259</v>
      </c>
      <c r="H1230" s="198">
        <v>37046.348171296297</v>
      </c>
      <c r="I1230" t="s">
        <v>2382</v>
      </c>
      <c r="M1230" t="s">
        <v>2717</v>
      </c>
      <c r="N1230" t="s">
        <v>3470</v>
      </c>
      <c r="O1230" t="s">
        <v>1861</v>
      </c>
      <c r="P1230" s="199">
        <v>2</v>
      </c>
      <c r="S1230" t="s">
        <v>3504</v>
      </c>
      <c r="T1230" t="s">
        <v>3759</v>
      </c>
      <c r="U1230" s="201">
        <v>98</v>
      </c>
      <c r="V1230" t="s">
        <v>2744</v>
      </c>
      <c r="W1230" t="s">
        <v>1862</v>
      </c>
      <c r="X1230" t="s">
        <v>3472</v>
      </c>
      <c r="Y1230" t="s">
        <v>1097</v>
      </c>
      <c r="Z1230" t="s">
        <v>2947</v>
      </c>
      <c r="AA1230">
        <v>630946.1</v>
      </c>
      <c r="AB1230" s="198">
        <v>37047.875</v>
      </c>
      <c r="AC1230" s="198">
        <v>37047.875</v>
      </c>
    </row>
    <row r="1231" spans="1:29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123</v>
      </c>
      <c r="F1231" s="213">
        <f t="shared" si="100"/>
        <v>615000</v>
      </c>
      <c r="G1231" s="202">
        <v>1331263</v>
      </c>
      <c r="H1231" s="198">
        <v>37046.348229166666</v>
      </c>
      <c r="I1231" t="s">
        <v>1087</v>
      </c>
      <c r="M1231" t="s">
        <v>3505</v>
      </c>
      <c r="N1231" t="s">
        <v>2383</v>
      </c>
      <c r="O1231" t="s">
        <v>3144</v>
      </c>
      <c r="P1231" s="199">
        <v>5000</v>
      </c>
      <c r="S1231" t="s">
        <v>3506</v>
      </c>
      <c r="T1231" t="s">
        <v>3759</v>
      </c>
      <c r="U1231" s="201">
        <v>4.1399999999999997</v>
      </c>
      <c r="V1231" t="s">
        <v>2440</v>
      </c>
      <c r="W1231" t="s">
        <v>2810</v>
      </c>
      <c r="X1231" t="s">
        <v>2384</v>
      </c>
      <c r="Y1231" t="s">
        <v>3777</v>
      </c>
      <c r="Z1231" t="s">
        <v>2952</v>
      </c>
      <c r="AA1231" t="s">
        <v>1870</v>
      </c>
      <c r="AB1231" s="198">
        <v>37073</v>
      </c>
      <c r="AC1231" s="198">
        <v>37195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92</v>
      </c>
      <c r="F1232" s="213">
        <f t="shared" si="100"/>
        <v>2300</v>
      </c>
      <c r="G1232" s="202">
        <v>1331262</v>
      </c>
      <c r="H1232" s="198">
        <v>37046.348229166666</v>
      </c>
      <c r="I1232" t="s">
        <v>2391</v>
      </c>
      <c r="M1232" t="s">
        <v>2717</v>
      </c>
      <c r="N1232" t="s">
        <v>3470</v>
      </c>
      <c r="O1232" t="s">
        <v>1871</v>
      </c>
      <c r="P1232" s="199">
        <v>25</v>
      </c>
      <c r="S1232" t="s">
        <v>3504</v>
      </c>
      <c r="T1232" t="s">
        <v>3759</v>
      </c>
      <c r="U1232" s="201">
        <v>40.5</v>
      </c>
      <c r="V1232" t="s">
        <v>3173</v>
      </c>
      <c r="W1232" t="s">
        <v>3165</v>
      </c>
      <c r="X1232" t="s">
        <v>3167</v>
      </c>
      <c r="Y1232" t="s">
        <v>1097</v>
      </c>
      <c r="Z1232" t="s">
        <v>2947</v>
      </c>
      <c r="AA1232">
        <v>630948.1</v>
      </c>
      <c r="AB1232" s="198">
        <v>37530</v>
      </c>
      <c r="AC1232" s="198">
        <v>37621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10000</v>
      </c>
      <c r="G1233" s="202">
        <v>1331260</v>
      </c>
      <c r="H1233" s="198">
        <v>37046.348229166666</v>
      </c>
      <c r="I1233" t="s">
        <v>3531</v>
      </c>
      <c r="M1233" t="s">
        <v>3505</v>
      </c>
      <c r="N1233" t="s">
        <v>3885</v>
      </c>
      <c r="O1233" t="s">
        <v>1795</v>
      </c>
      <c r="P1233" s="199">
        <v>10000</v>
      </c>
      <c r="S1233" t="s">
        <v>3506</v>
      </c>
      <c r="T1233" t="s">
        <v>3759</v>
      </c>
      <c r="U1233" s="201">
        <v>4.2</v>
      </c>
      <c r="V1233" t="s">
        <v>2395</v>
      </c>
      <c r="W1233" t="s">
        <v>3075</v>
      </c>
      <c r="X1233" t="s">
        <v>3076</v>
      </c>
      <c r="Y1233" t="s">
        <v>2596</v>
      </c>
      <c r="Z1233" t="s">
        <v>2952</v>
      </c>
      <c r="AA1233">
        <v>826611</v>
      </c>
      <c r="AB1233" s="198">
        <v>37047.875</v>
      </c>
      <c r="AC1233" s="198">
        <v>37047.875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1331264</v>
      </c>
      <c r="H1234" s="198">
        <v>37046.348287037035</v>
      </c>
      <c r="I1234" t="s">
        <v>2466</v>
      </c>
      <c r="M1234" t="s">
        <v>2717</v>
      </c>
      <c r="N1234" t="s">
        <v>3468</v>
      </c>
      <c r="O1234" t="s">
        <v>1792</v>
      </c>
      <c r="Q1234" s="199">
        <v>25</v>
      </c>
      <c r="S1234" t="s">
        <v>3504</v>
      </c>
      <c r="T1234" t="s">
        <v>3759</v>
      </c>
      <c r="U1234" s="201">
        <v>50</v>
      </c>
      <c r="V1234" t="s">
        <v>3914</v>
      </c>
      <c r="W1234" t="s">
        <v>3037</v>
      </c>
      <c r="X1234" t="s">
        <v>3469</v>
      </c>
      <c r="Y1234" t="s">
        <v>1097</v>
      </c>
      <c r="Z1234" t="s">
        <v>2947</v>
      </c>
      <c r="AA1234">
        <v>630949.1</v>
      </c>
      <c r="AB1234" s="198">
        <v>37047.875</v>
      </c>
      <c r="AC1234" s="198">
        <v>37047.875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1331266</v>
      </c>
      <c r="H1235" s="198">
        <v>37046.348391203705</v>
      </c>
      <c r="I1235" t="s">
        <v>3489</v>
      </c>
      <c r="M1235" t="s">
        <v>2717</v>
      </c>
      <c r="N1235" t="s">
        <v>3470</v>
      </c>
      <c r="O1235" t="s">
        <v>1775</v>
      </c>
      <c r="Q1235" s="199">
        <v>25</v>
      </c>
      <c r="S1235" t="s">
        <v>3504</v>
      </c>
      <c r="T1235" t="s">
        <v>3759</v>
      </c>
      <c r="U1235" s="201">
        <v>118</v>
      </c>
      <c r="V1235" t="s">
        <v>3494</v>
      </c>
      <c r="W1235" t="s">
        <v>3514</v>
      </c>
      <c r="X1235" t="s">
        <v>3472</v>
      </c>
      <c r="Y1235" t="s">
        <v>1097</v>
      </c>
      <c r="Z1235" t="s">
        <v>2947</v>
      </c>
      <c r="AA1235">
        <v>630950.1</v>
      </c>
      <c r="AB1235" s="198">
        <v>37047.875</v>
      </c>
      <c r="AC1235" s="198">
        <v>37047.875</v>
      </c>
    </row>
    <row r="1236" spans="1:29" x14ac:dyDescent="0.2">
      <c r="A1236" s="44" t="str">
        <f t="shared" si="96"/>
        <v xml:space="preserve"> Metals Financial</v>
      </c>
      <c r="B1236" s="44" t="str">
        <f t="shared" si="97"/>
        <v/>
      </c>
      <c r="C1236" s="44" t="str">
        <f t="shared" si="98"/>
        <v>Metals</v>
      </c>
      <c r="D1236" s="44" t="str">
        <f t="shared" si="99"/>
        <v>Financial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10</v>
      </c>
      <c r="G1236" s="202">
        <v>1331265</v>
      </c>
      <c r="H1236" s="198">
        <v>37046.348391203705</v>
      </c>
      <c r="I1236" t="s">
        <v>3813</v>
      </c>
      <c r="M1236" t="s">
        <v>3511</v>
      </c>
      <c r="N1236" t="s">
        <v>3773</v>
      </c>
      <c r="O1236" t="s">
        <v>3774</v>
      </c>
      <c r="Q1236" s="199">
        <v>10</v>
      </c>
      <c r="S1236" t="s">
        <v>3775</v>
      </c>
      <c r="T1236" t="s">
        <v>3759</v>
      </c>
      <c r="U1236" s="201">
        <v>1251</v>
      </c>
      <c r="V1236" t="s">
        <v>3668</v>
      </c>
      <c r="W1236" t="s">
        <v>3776</v>
      </c>
      <c r="X1236" t="s">
        <v>3761</v>
      </c>
      <c r="Y1236" t="s">
        <v>3762</v>
      </c>
      <c r="Z1236" t="s">
        <v>3763</v>
      </c>
      <c r="AA1236">
        <v>2166447</v>
      </c>
    </row>
    <row r="1237" spans="1:29" x14ac:dyDescent="0.2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151</v>
      </c>
      <c r="F1237" s="213">
        <f t="shared" si="100"/>
        <v>755000</v>
      </c>
      <c r="G1237" s="202">
        <v>1331267</v>
      </c>
      <c r="H1237" s="198">
        <v>37046.348495370374</v>
      </c>
      <c r="I1237" t="s">
        <v>2613</v>
      </c>
      <c r="M1237" t="s">
        <v>3505</v>
      </c>
      <c r="N1237" t="s">
        <v>2383</v>
      </c>
      <c r="O1237" t="s">
        <v>2622</v>
      </c>
      <c r="Q1237" s="199">
        <v>5000</v>
      </c>
      <c r="S1237" t="s">
        <v>3506</v>
      </c>
      <c r="T1237" t="s">
        <v>3759</v>
      </c>
      <c r="U1237" s="201">
        <v>4.4550000000000001</v>
      </c>
      <c r="V1237" t="s">
        <v>3663</v>
      </c>
      <c r="W1237" t="s">
        <v>2810</v>
      </c>
      <c r="X1237" t="s">
        <v>2384</v>
      </c>
      <c r="Y1237" t="s">
        <v>3777</v>
      </c>
      <c r="Z1237" t="s">
        <v>2952</v>
      </c>
      <c r="AA1237" t="s">
        <v>1872</v>
      </c>
      <c r="AB1237" s="198">
        <v>37196</v>
      </c>
      <c r="AC1237" s="198">
        <v>37346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5000</v>
      </c>
      <c r="G1238" s="202">
        <v>1331268</v>
      </c>
      <c r="H1238" s="198">
        <v>37046.348576388889</v>
      </c>
      <c r="I1238" t="s">
        <v>2275</v>
      </c>
      <c r="M1238" t="s">
        <v>3505</v>
      </c>
      <c r="N1238" t="s">
        <v>3885</v>
      </c>
      <c r="O1238" t="s">
        <v>1803</v>
      </c>
      <c r="P1238" s="199">
        <v>5000</v>
      </c>
      <c r="S1238" t="s">
        <v>3506</v>
      </c>
      <c r="T1238" t="s">
        <v>3759</v>
      </c>
      <c r="U1238" s="201">
        <v>2.76</v>
      </c>
      <c r="V1238" t="s">
        <v>2276</v>
      </c>
      <c r="W1238" t="s">
        <v>3681</v>
      </c>
      <c r="X1238" t="s">
        <v>3486</v>
      </c>
      <c r="Y1238" t="s">
        <v>2596</v>
      </c>
      <c r="Z1238" t="s">
        <v>2952</v>
      </c>
      <c r="AA1238">
        <v>826612</v>
      </c>
      <c r="AB1238" s="198">
        <v>37047.875</v>
      </c>
      <c r="AC1238" s="198">
        <v>37047.875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25</v>
      </c>
      <c r="G1239" s="202">
        <v>1331269</v>
      </c>
      <c r="H1239" s="198">
        <v>37046.348622685182</v>
      </c>
      <c r="I1239" t="s">
        <v>3039</v>
      </c>
      <c r="M1239" t="s">
        <v>2717</v>
      </c>
      <c r="N1239" t="s">
        <v>3470</v>
      </c>
      <c r="O1239" t="s">
        <v>1775</v>
      </c>
      <c r="P1239" s="199">
        <v>25</v>
      </c>
      <c r="S1239" t="s">
        <v>3504</v>
      </c>
      <c r="T1239" t="s">
        <v>3759</v>
      </c>
      <c r="U1239" s="201">
        <v>112</v>
      </c>
      <c r="V1239" t="s">
        <v>1802</v>
      </c>
      <c r="W1239" t="s">
        <v>3514</v>
      </c>
      <c r="X1239" t="s">
        <v>3472</v>
      </c>
      <c r="Y1239" t="s">
        <v>1097</v>
      </c>
      <c r="Z1239" t="s">
        <v>2947</v>
      </c>
      <c r="AA1239">
        <v>630951.1</v>
      </c>
      <c r="AB1239" s="198">
        <v>37047.875</v>
      </c>
      <c r="AC1239" s="198">
        <v>37047.875</v>
      </c>
    </row>
    <row r="1240" spans="1:29" x14ac:dyDescent="0.2">
      <c r="A1240" s="44" t="str">
        <f t="shared" si="96"/>
        <v xml:space="preserve"> Natural Gas Physical</v>
      </c>
      <c r="B1240" s="44" t="str">
        <f t="shared" si="97"/>
        <v/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31</v>
      </c>
      <c r="F1240" s="213">
        <f t="shared" si="100"/>
        <v>775000</v>
      </c>
      <c r="G1240" s="202">
        <v>1331271</v>
      </c>
      <c r="H1240" s="198">
        <v>37046.348761574074</v>
      </c>
      <c r="I1240" t="s">
        <v>2225</v>
      </c>
      <c r="M1240" t="s">
        <v>3505</v>
      </c>
      <c r="N1240" t="s">
        <v>3790</v>
      </c>
      <c r="O1240" t="s">
        <v>3931</v>
      </c>
      <c r="Q1240" s="199">
        <v>25000</v>
      </c>
      <c r="S1240" t="s">
        <v>3792</v>
      </c>
      <c r="T1240" t="s">
        <v>3793</v>
      </c>
      <c r="U1240" s="201">
        <v>21.15</v>
      </c>
      <c r="V1240" t="s">
        <v>3353</v>
      </c>
      <c r="W1240" t="s">
        <v>3794</v>
      </c>
      <c r="X1240" t="s">
        <v>3795</v>
      </c>
      <c r="Y1240" t="s">
        <v>3796</v>
      </c>
      <c r="Z1240" t="s">
        <v>3764</v>
      </c>
      <c r="AA1240">
        <v>106191</v>
      </c>
      <c r="AB1240" s="198">
        <v>37073.875</v>
      </c>
      <c r="AC1240" s="198">
        <v>37103.875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5000</v>
      </c>
      <c r="G1241" s="202">
        <v>1331273</v>
      </c>
      <c r="H1241" s="198">
        <v>37046.348877314813</v>
      </c>
      <c r="I1241" t="s">
        <v>2374</v>
      </c>
      <c r="M1241" t="s">
        <v>3505</v>
      </c>
      <c r="N1241" t="s">
        <v>3885</v>
      </c>
      <c r="O1241" t="s">
        <v>1836</v>
      </c>
      <c r="P1241" s="199">
        <v>5000</v>
      </c>
      <c r="S1241" t="s">
        <v>3506</v>
      </c>
      <c r="T1241" t="s">
        <v>3759</v>
      </c>
      <c r="U1241" s="201">
        <v>7.95</v>
      </c>
      <c r="V1241" t="s">
        <v>3898</v>
      </c>
      <c r="W1241" t="s">
        <v>3156</v>
      </c>
      <c r="X1241" t="s">
        <v>3076</v>
      </c>
      <c r="Y1241" t="s">
        <v>2596</v>
      </c>
      <c r="Z1241" t="s">
        <v>2952</v>
      </c>
      <c r="AA1241">
        <v>826613</v>
      </c>
      <c r="AB1241" s="198">
        <v>37047.875</v>
      </c>
      <c r="AC1241" s="198">
        <v>37047.875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25</v>
      </c>
      <c r="G1242" s="202">
        <v>1331274</v>
      </c>
      <c r="H1242" s="198">
        <v>37046.349085648151</v>
      </c>
      <c r="I1242" t="s">
        <v>2378</v>
      </c>
      <c r="M1242" t="s">
        <v>2717</v>
      </c>
      <c r="N1242" t="s">
        <v>3468</v>
      </c>
      <c r="O1242" t="s">
        <v>1873</v>
      </c>
      <c r="P1242" s="199">
        <v>25</v>
      </c>
      <c r="S1242" t="s">
        <v>3504</v>
      </c>
      <c r="T1242" t="s">
        <v>3759</v>
      </c>
      <c r="U1242" s="201">
        <v>122</v>
      </c>
      <c r="V1242" t="s">
        <v>3916</v>
      </c>
      <c r="W1242" t="s">
        <v>3473</v>
      </c>
      <c r="X1242" t="s">
        <v>3469</v>
      </c>
      <c r="Y1242" t="s">
        <v>1097</v>
      </c>
      <c r="Z1242" t="s">
        <v>2947</v>
      </c>
      <c r="AA1242">
        <v>630953.1</v>
      </c>
      <c r="AB1242" s="198">
        <v>37047.875</v>
      </c>
      <c r="AC1242" s="198">
        <v>37047.875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31</v>
      </c>
      <c r="F1243" s="213">
        <f t="shared" si="100"/>
        <v>775</v>
      </c>
      <c r="G1243" s="202">
        <v>1331275</v>
      </c>
      <c r="H1243" s="198">
        <v>37046.349143518521</v>
      </c>
      <c r="I1243" t="s">
        <v>3546</v>
      </c>
      <c r="M1243" t="s">
        <v>2717</v>
      </c>
      <c r="N1243" t="s">
        <v>3470</v>
      </c>
      <c r="O1243" t="s">
        <v>3932</v>
      </c>
      <c r="P1243" s="199">
        <v>25</v>
      </c>
      <c r="S1243" t="s">
        <v>3504</v>
      </c>
      <c r="T1243" t="s">
        <v>3759</v>
      </c>
      <c r="U1243" s="201">
        <v>270</v>
      </c>
      <c r="V1243" t="s">
        <v>3935</v>
      </c>
      <c r="W1243" t="s">
        <v>3165</v>
      </c>
      <c r="X1243" t="s">
        <v>3472</v>
      </c>
      <c r="Y1243" t="s">
        <v>1097</v>
      </c>
      <c r="Z1243" t="s">
        <v>2947</v>
      </c>
      <c r="AA1243">
        <v>630954.1</v>
      </c>
      <c r="AB1243" s="198">
        <v>37104.875</v>
      </c>
      <c r="AC1243" s="198">
        <v>37134.875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25</v>
      </c>
      <c r="G1244" s="202">
        <v>1331276</v>
      </c>
      <c r="H1244" s="198">
        <v>37046.349143518521</v>
      </c>
      <c r="I1244" t="s">
        <v>2378</v>
      </c>
      <c r="M1244" t="s">
        <v>2717</v>
      </c>
      <c r="N1244" t="s">
        <v>3468</v>
      </c>
      <c r="O1244" t="s">
        <v>1873</v>
      </c>
      <c r="P1244" s="199">
        <v>25</v>
      </c>
      <c r="S1244" t="s">
        <v>3504</v>
      </c>
      <c r="T1244" t="s">
        <v>3759</v>
      </c>
      <c r="U1244" s="201">
        <v>119.5</v>
      </c>
      <c r="V1244" t="s">
        <v>3916</v>
      </c>
      <c r="W1244" t="s">
        <v>3473</v>
      </c>
      <c r="X1244" t="s">
        <v>3469</v>
      </c>
      <c r="Y1244" t="s">
        <v>1097</v>
      </c>
      <c r="Z1244" t="s">
        <v>2947</v>
      </c>
      <c r="AA1244">
        <v>630955.1</v>
      </c>
      <c r="AB1244" s="198">
        <v>37047.875</v>
      </c>
      <c r="AC1244" s="198">
        <v>37047.875</v>
      </c>
    </row>
    <row r="1245" spans="1:29" x14ac:dyDescent="0.2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31</v>
      </c>
      <c r="F1245" s="213">
        <f t="shared" si="100"/>
        <v>775</v>
      </c>
      <c r="G1245" s="202">
        <v>1331277</v>
      </c>
      <c r="H1245" s="198">
        <v>37046.349247685182</v>
      </c>
      <c r="I1245" t="s">
        <v>2360</v>
      </c>
      <c r="M1245" t="s">
        <v>2717</v>
      </c>
      <c r="N1245" t="s">
        <v>3470</v>
      </c>
      <c r="O1245" t="s">
        <v>1874</v>
      </c>
      <c r="P1245" s="199">
        <v>25</v>
      </c>
      <c r="S1245" t="s">
        <v>3504</v>
      </c>
      <c r="T1245" t="s">
        <v>3759</v>
      </c>
      <c r="U1245" s="201">
        <v>111</v>
      </c>
      <c r="V1245" t="s">
        <v>2234</v>
      </c>
      <c r="W1245" t="s">
        <v>2997</v>
      </c>
      <c r="X1245" t="s">
        <v>3472</v>
      </c>
      <c r="Y1245" t="s">
        <v>1097</v>
      </c>
      <c r="Z1245" t="s">
        <v>2947</v>
      </c>
      <c r="AA1245">
        <v>630956.1</v>
      </c>
      <c r="AB1245" s="198">
        <v>37104.875</v>
      </c>
      <c r="AC1245" s="198">
        <v>37134.875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5000</v>
      </c>
      <c r="G1246" s="202">
        <v>1331278</v>
      </c>
      <c r="H1246" s="198">
        <v>37046.349247685182</v>
      </c>
      <c r="I1246" t="s">
        <v>3476</v>
      </c>
      <c r="M1246" t="s">
        <v>3505</v>
      </c>
      <c r="N1246" t="s">
        <v>3885</v>
      </c>
      <c r="O1246" t="s">
        <v>1738</v>
      </c>
      <c r="Q1246" s="199">
        <v>5000</v>
      </c>
      <c r="S1246" t="s">
        <v>3506</v>
      </c>
      <c r="T1246" t="s">
        <v>3759</v>
      </c>
      <c r="U1246" s="201">
        <v>3.79</v>
      </c>
      <c r="V1246" t="s">
        <v>1875</v>
      </c>
      <c r="W1246" t="s">
        <v>2629</v>
      </c>
      <c r="X1246" t="s">
        <v>2630</v>
      </c>
      <c r="Y1246" t="s">
        <v>2596</v>
      </c>
      <c r="Z1246" t="s">
        <v>2952</v>
      </c>
      <c r="AA1246">
        <v>826614</v>
      </c>
      <c r="AB1246" s="198">
        <v>37047.875</v>
      </c>
      <c r="AC1246" s="198">
        <v>37047.875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5000</v>
      </c>
      <c r="G1247" s="202">
        <v>1331280</v>
      </c>
      <c r="H1247" s="198">
        <v>37046.349270833336</v>
      </c>
      <c r="I1247" t="s">
        <v>3062</v>
      </c>
      <c r="M1247" t="s">
        <v>3505</v>
      </c>
      <c r="N1247" t="s">
        <v>3885</v>
      </c>
      <c r="O1247" t="s">
        <v>1803</v>
      </c>
      <c r="P1247" s="199">
        <v>5000</v>
      </c>
      <c r="S1247" t="s">
        <v>3506</v>
      </c>
      <c r="T1247" t="s">
        <v>3759</v>
      </c>
      <c r="U1247" s="201">
        <v>2.74</v>
      </c>
      <c r="V1247" t="s">
        <v>3171</v>
      </c>
      <c r="W1247" t="s">
        <v>3681</v>
      </c>
      <c r="X1247" t="s">
        <v>3486</v>
      </c>
      <c r="Y1247" t="s">
        <v>2596</v>
      </c>
      <c r="Z1247" t="s">
        <v>2952</v>
      </c>
      <c r="AA1247">
        <v>826615</v>
      </c>
      <c r="AB1247" s="198">
        <v>37047.875</v>
      </c>
      <c r="AC1247" s="198">
        <v>37047.875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</v>
      </c>
      <c r="G1248" s="202">
        <v>1331279</v>
      </c>
      <c r="H1248" s="198">
        <v>37046.349270833336</v>
      </c>
      <c r="I1248" t="s">
        <v>2660</v>
      </c>
      <c r="M1248" t="s">
        <v>3505</v>
      </c>
      <c r="N1248" t="s">
        <v>3885</v>
      </c>
      <c r="O1248" t="s">
        <v>1727</v>
      </c>
      <c r="Q1248" s="199">
        <v>10000</v>
      </c>
      <c r="S1248" t="s">
        <v>3506</v>
      </c>
      <c r="T1248" t="s">
        <v>3759</v>
      </c>
      <c r="U1248" s="201">
        <v>3.88</v>
      </c>
      <c r="V1248" t="s">
        <v>2459</v>
      </c>
      <c r="W1248" t="s">
        <v>2629</v>
      </c>
      <c r="X1248" t="s">
        <v>2630</v>
      </c>
      <c r="Y1248" t="s">
        <v>2596</v>
      </c>
      <c r="Z1248" t="s">
        <v>2952</v>
      </c>
      <c r="AA1248">
        <v>826616</v>
      </c>
      <c r="AB1248" s="198">
        <v>37047.875</v>
      </c>
      <c r="AC1248" s="198">
        <v>37047.875</v>
      </c>
    </row>
    <row r="1249" spans="1:29" x14ac:dyDescent="0.2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25</v>
      </c>
      <c r="G1249" s="202">
        <v>1331282</v>
      </c>
      <c r="H1249" s="198">
        <v>37046.349386574075</v>
      </c>
      <c r="I1249" t="s">
        <v>3547</v>
      </c>
      <c r="M1249" t="s">
        <v>2717</v>
      </c>
      <c r="N1249" t="s">
        <v>3470</v>
      </c>
      <c r="O1249" t="s">
        <v>1801</v>
      </c>
      <c r="P1249" s="199">
        <v>25</v>
      </c>
      <c r="S1249" t="s">
        <v>3504</v>
      </c>
      <c r="T1249" t="s">
        <v>3759</v>
      </c>
      <c r="U1249" s="201">
        <v>26</v>
      </c>
      <c r="V1249" t="s">
        <v>2528</v>
      </c>
      <c r="W1249" t="s">
        <v>3475</v>
      </c>
      <c r="X1249" t="s">
        <v>3472</v>
      </c>
      <c r="Y1249" t="s">
        <v>1097</v>
      </c>
      <c r="Z1249" t="s">
        <v>2947</v>
      </c>
      <c r="AA1249">
        <v>630957.1</v>
      </c>
      <c r="AB1249" s="198">
        <v>37047.875</v>
      </c>
      <c r="AC1249" s="198">
        <v>37047.875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10000</v>
      </c>
      <c r="G1250" s="202">
        <v>1331284</v>
      </c>
      <c r="H1250" s="198">
        <v>37046.349409722221</v>
      </c>
      <c r="I1250" t="s">
        <v>3476</v>
      </c>
      <c r="M1250" t="s">
        <v>3505</v>
      </c>
      <c r="N1250" t="s">
        <v>3885</v>
      </c>
      <c r="O1250" t="s">
        <v>1795</v>
      </c>
      <c r="Q1250" s="199">
        <v>10000</v>
      </c>
      <c r="S1250" t="s">
        <v>3506</v>
      </c>
      <c r="T1250" t="s">
        <v>3759</v>
      </c>
      <c r="U1250" s="201">
        <v>4.2</v>
      </c>
      <c r="V1250" t="s">
        <v>3183</v>
      </c>
      <c r="W1250" t="s">
        <v>3075</v>
      </c>
      <c r="X1250" t="s">
        <v>3076</v>
      </c>
      <c r="Y1250" t="s">
        <v>2596</v>
      </c>
      <c r="Z1250" t="s">
        <v>2952</v>
      </c>
      <c r="AA1250">
        <v>826617</v>
      </c>
      <c r="AB1250" s="198">
        <v>37047.875</v>
      </c>
      <c r="AC1250" s="198">
        <v>37047.875</v>
      </c>
    </row>
    <row r="1251" spans="1:29" x14ac:dyDescent="0.2">
      <c r="A1251" s="44" t="str">
        <f t="shared" si="96"/>
        <v>US Crude Financial</v>
      </c>
      <c r="B1251" s="44" t="str">
        <f t="shared" si="97"/>
        <v>US</v>
      </c>
      <c r="C1251" s="44" t="str">
        <f t="shared" si="98"/>
        <v>Crude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1331283</v>
      </c>
      <c r="H1251" s="198">
        <v>37046.349409722221</v>
      </c>
      <c r="I1251" t="s">
        <v>2382</v>
      </c>
      <c r="M1251" t="s">
        <v>3619</v>
      </c>
      <c r="N1251" t="s">
        <v>1088</v>
      </c>
      <c r="O1251" t="s">
        <v>3528</v>
      </c>
      <c r="P1251" s="199">
        <v>10000</v>
      </c>
      <c r="S1251" t="s">
        <v>3512</v>
      </c>
      <c r="T1251" t="s">
        <v>3759</v>
      </c>
      <c r="U1251" s="201">
        <v>28.64</v>
      </c>
      <c r="V1251" t="s">
        <v>3654</v>
      </c>
      <c r="W1251" t="s">
        <v>1090</v>
      </c>
      <c r="X1251" t="s">
        <v>1091</v>
      </c>
      <c r="Y1251" t="s">
        <v>2729</v>
      </c>
      <c r="Z1251" t="s">
        <v>2952</v>
      </c>
      <c r="AA1251">
        <v>112684</v>
      </c>
      <c r="AB1251" s="198">
        <v>37073</v>
      </c>
      <c r="AC1251" s="198">
        <v>37103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10000</v>
      </c>
      <c r="G1252" s="202">
        <v>1331285</v>
      </c>
      <c r="H1252" s="198">
        <v>37046.349432870367</v>
      </c>
      <c r="I1252" t="s">
        <v>2391</v>
      </c>
      <c r="M1252" t="s">
        <v>3505</v>
      </c>
      <c r="N1252" t="s">
        <v>3885</v>
      </c>
      <c r="O1252" t="s">
        <v>1756</v>
      </c>
      <c r="Q1252" s="199">
        <v>10000</v>
      </c>
      <c r="S1252" t="s">
        <v>3506</v>
      </c>
      <c r="T1252" t="s">
        <v>3759</v>
      </c>
      <c r="U1252" s="201">
        <v>3.92</v>
      </c>
      <c r="V1252" t="s">
        <v>3994</v>
      </c>
      <c r="W1252" t="s">
        <v>2477</v>
      </c>
      <c r="X1252" t="s">
        <v>2540</v>
      </c>
      <c r="Y1252" t="s">
        <v>2596</v>
      </c>
      <c r="Z1252" t="s">
        <v>2952</v>
      </c>
      <c r="AA1252">
        <v>826618</v>
      </c>
      <c r="AB1252" s="198">
        <v>37047.875</v>
      </c>
      <c r="AC1252" s="198">
        <v>37047.875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5</v>
      </c>
      <c r="F1253" s="213">
        <f t="shared" si="100"/>
        <v>250</v>
      </c>
      <c r="G1253" s="202">
        <v>1331287</v>
      </c>
      <c r="H1253" s="198">
        <v>37046.349456018521</v>
      </c>
      <c r="I1253" t="s">
        <v>3732</v>
      </c>
      <c r="M1253" t="s">
        <v>2717</v>
      </c>
      <c r="N1253" t="s">
        <v>3532</v>
      </c>
      <c r="O1253" t="s">
        <v>1735</v>
      </c>
      <c r="Q1253" s="199">
        <v>50</v>
      </c>
      <c r="S1253" t="s">
        <v>3504</v>
      </c>
      <c r="T1253" t="s">
        <v>3759</v>
      </c>
      <c r="U1253" s="201">
        <v>49.5</v>
      </c>
      <c r="V1253" t="s">
        <v>3858</v>
      </c>
      <c r="W1253" t="s">
        <v>2380</v>
      </c>
      <c r="X1253" t="s">
        <v>3710</v>
      </c>
      <c r="Y1253" t="s">
        <v>1097</v>
      </c>
      <c r="Z1253" t="s">
        <v>2947</v>
      </c>
      <c r="AA1253">
        <v>630959.1</v>
      </c>
      <c r="AB1253" s="198">
        <v>37053.875</v>
      </c>
      <c r="AC1253" s="198">
        <v>37057.875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10000</v>
      </c>
      <c r="G1254" s="202">
        <v>1331288</v>
      </c>
      <c r="H1254" s="198">
        <v>37046.349479166667</v>
      </c>
      <c r="I1254" t="s">
        <v>2391</v>
      </c>
      <c r="M1254" t="s">
        <v>3505</v>
      </c>
      <c r="N1254" t="s">
        <v>3885</v>
      </c>
      <c r="O1254" t="s">
        <v>1756</v>
      </c>
      <c r="Q1254" s="199">
        <v>10000</v>
      </c>
      <c r="S1254" t="s">
        <v>3506</v>
      </c>
      <c r="T1254" t="s">
        <v>3759</v>
      </c>
      <c r="U1254" s="201">
        <v>3.9249999999999998</v>
      </c>
      <c r="V1254" t="s">
        <v>3994</v>
      </c>
      <c r="W1254" t="s">
        <v>2477</v>
      </c>
      <c r="X1254" t="s">
        <v>2540</v>
      </c>
      <c r="Y1254" t="s">
        <v>2596</v>
      </c>
      <c r="Z1254" t="s">
        <v>2952</v>
      </c>
      <c r="AA1254">
        <v>826619</v>
      </c>
      <c r="AB1254" s="198">
        <v>37047.875</v>
      </c>
      <c r="AC1254" s="198">
        <v>37047.875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10000</v>
      </c>
      <c r="G1255" s="202">
        <v>1331289</v>
      </c>
      <c r="H1255" s="198">
        <v>37046.34951388889</v>
      </c>
      <c r="I1255" t="s">
        <v>3476</v>
      </c>
      <c r="M1255" t="s">
        <v>3505</v>
      </c>
      <c r="N1255" t="s">
        <v>3885</v>
      </c>
      <c r="O1255" t="s">
        <v>1876</v>
      </c>
      <c r="P1255" s="199">
        <v>10000</v>
      </c>
      <c r="S1255" t="s">
        <v>3506</v>
      </c>
      <c r="T1255" t="s">
        <v>3759</v>
      </c>
      <c r="U1255" s="201">
        <v>3.86</v>
      </c>
      <c r="V1255" t="s">
        <v>1875</v>
      </c>
      <c r="W1255" t="s">
        <v>2629</v>
      </c>
      <c r="X1255" t="s">
        <v>2630</v>
      </c>
      <c r="Y1255" t="s">
        <v>2596</v>
      </c>
      <c r="Z1255" t="s">
        <v>2952</v>
      </c>
      <c r="AA1255">
        <v>826620</v>
      </c>
      <c r="AB1255" s="198">
        <v>37047.875</v>
      </c>
      <c r="AC1255" s="198">
        <v>37047.875</v>
      </c>
    </row>
    <row r="1256" spans="1:29" x14ac:dyDescent="0.2">
      <c r="A1256" s="44" t="str">
        <f t="shared" si="96"/>
        <v>US Natural Gas Financial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31</v>
      </c>
      <c r="F1256" s="213">
        <f t="shared" si="100"/>
        <v>155000</v>
      </c>
      <c r="G1256" s="202">
        <v>1331290</v>
      </c>
      <c r="H1256" s="198">
        <v>37046.34952546296</v>
      </c>
      <c r="I1256" t="s">
        <v>2638</v>
      </c>
      <c r="M1256" t="s">
        <v>3505</v>
      </c>
      <c r="N1256" t="s">
        <v>2605</v>
      </c>
      <c r="O1256" t="s">
        <v>3288</v>
      </c>
      <c r="P1256" s="199">
        <v>5000</v>
      </c>
      <c r="S1256" t="s">
        <v>3506</v>
      </c>
      <c r="T1256" t="s">
        <v>3759</v>
      </c>
      <c r="U1256" s="201">
        <v>-0.82</v>
      </c>
      <c r="V1256" t="s">
        <v>1877</v>
      </c>
      <c r="W1256" t="s">
        <v>2547</v>
      </c>
      <c r="X1256" t="s">
        <v>2548</v>
      </c>
      <c r="Y1256" t="s">
        <v>3777</v>
      </c>
      <c r="Z1256" t="s">
        <v>2952</v>
      </c>
      <c r="AA1256" t="s">
        <v>1878</v>
      </c>
      <c r="AB1256" s="198">
        <v>37073.875</v>
      </c>
      <c r="AC1256" s="198">
        <v>37103.875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10000</v>
      </c>
      <c r="G1257" s="202">
        <v>1331291</v>
      </c>
      <c r="H1257" s="198">
        <v>37046.349537037036</v>
      </c>
      <c r="I1257" t="s">
        <v>3919</v>
      </c>
      <c r="M1257" t="s">
        <v>3505</v>
      </c>
      <c r="N1257" t="s">
        <v>3885</v>
      </c>
      <c r="O1257" t="s">
        <v>1800</v>
      </c>
      <c r="Q1257" s="199">
        <v>10000</v>
      </c>
      <c r="S1257" t="s">
        <v>3506</v>
      </c>
      <c r="T1257" t="s">
        <v>3759</v>
      </c>
      <c r="U1257" s="201">
        <v>3.8</v>
      </c>
      <c r="V1257" t="s">
        <v>3920</v>
      </c>
      <c r="W1257" t="s">
        <v>2429</v>
      </c>
      <c r="X1257" t="s">
        <v>2296</v>
      </c>
      <c r="Y1257" t="s">
        <v>2596</v>
      </c>
      <c r="Z1257" t="s">
        <v>2952</v>
      </c>
      <c r="AA1257">
        <v>826621</v>
      </c>
      <c r="AB1257" s="198">
        <v>37047.875</v>
      </c>
      <c r="AC1257" s="198">
        <v>37047.875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2383</v>
      </c>
      <c r="G1258" s="202">
        <v>1331292</v>
      </c>
      <c r="H1258" s="198">
        <v>37046.349548611113</v>
      </c>
      <c r="I1258" t="s">
        <v>3547</v>
      </c>
      <c r="M1258" t="s">
        <v>3505</v>
      </c>
      <c r="N1258" t="s">
        <v>3885</v>
      </c>
      <c r="O1258" t="s">
        <v>1823</v>
      </c>
      <c r="Q1258" s="199">
        <v>2383</v>
      </c>
      <c r="S1258" t="s">
        <v>3506</v>
      </c>
      <c r="T1258" t="s">
        <v>3759</v>
      </c>
      <c r="U1258" s="201">
        <v>2.75</v>
      </c>
      <c r="V1258" t="s">
        <v>3096</v>
      </c>
      <c r="W1258" t="s">
        <v>3097</v>
      </c>
      <c r="X1258" t="s">
        <v>3076</v>
      </c>
      <c r="Y1258" t="s">
        <v>2596</v>
      </c>
      <c r="Z1258" t="s">
        <v>2952</v>
      </c>
      <c r="AA1258">
        <v>826622</v>
      </c>
      <c r="AB1258" s="198">
        <v>37047.875</v>
      </c>
      <c r="AC1258" s="198">
        <v>37047.875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1600</v>
      </c>
      <c r="G1259" s="202">
        <v>1331293</v>
      </c>
      <c r="H1259" s="198">
        <v>37046.349560185183</v>
      </c>
      <c r="I1259" t="s">
        <v>2382</v>
      </c>
      <c r="M1259" t="s">
        <v>3505</v>
      </c>
      <c r="N1259" t="s">
        <v>3885</v>
      </c>
      <c r="O1259" t="s">
        <v>1823</v>
      </c>
      <c r="Q1259" s="199">
        <v>1600</v>
      </c>
      <c r="S1259" t="s">
        <v>3506</v>
      </c>
      <c r="T1259" t="s">
        <v>3759</v>
      </c>
      <c r="U1259" s="201">
        <v>2.75</v>
      </c>
      <c r="V1259" t="s">
        <v>3701</v>
      </c>
      <c r="W1259" t="s">
        <v>3097</v>
      </c>
      <c r="X1259" t="s">
        <v>3076</v>
      </c>
      <c r="Y1259" t="s">
        <v>2596</v>
      </c>
      <c r="Z1259" t="s">
        <v>2952</v>
      </c>
      <c r="AA1259">
        <v>826623</v>
      </c>
      <c r="AB1259" s="198">
        <v>37047.875</v>
      </c>
      <c r="AC1259" s="198">
        <v>37047.875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10000</v>
      </c>
      <c r="G1260" s="202">
        <v>1331294</v>
      </c>
      <c r="H1260" s="198">
        <v>37046.349606481483</v>
      </c>
      <c r="I1260" t="s">
        <v>2277</v>
      </c>
      <c r="M1260" t="s">
        <v>3505</v>
      </c>
      <c r="N1260" t="s">
        <v>3885</v>
      </c>
      <c r="O1260" t="s">
        <v>1674</v>
      </c>
      <c r="P1260" s="199">
        <v>10000</v>
      </c>
      <c r="S1260" t="s">
        <v>3506</v>
      </c>
      <c r="T1260" t="s">
        <v>3759</v>
      </c>
      <c r="U1260" s="201">
        <v>3.9912999999999998</v>
      </c>
      <c r="V1260" t="s">
        <v>2648</v>
      </c>
      <c r="W1260" t="s">
        <v>2594</v>
      </c>
      <c r="X1260" t="s">
        <v>2595</v>
      </c>
      <c r="Y1260" t="s">
        <v>2596</v>
      </c>
      <c r="Z1260" t="s">
        <v>2952</v>
      </c>
      <c r="AA1260">
        <v>826624</v>
      </c>
      <c r="AB1260" s="198">
        <v>37047.875</v>
      </c>
      <c r="AC1260" s="198">
        <v>37047.875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9127</v>
      </c>
      <c r="G1261" s="202">
        <v>1331295</v>
      </c>
      <c r="H1261" s="198">
        <v>37046.349618055552</v>
      </c>
      <c r="I1261" t="s">
        <v>3627</v>
      </c>
      <c r="M1261" t="s">
        <v>3505</v>
      </c>
      <c r="N1261" t="s">
        <v>3885</v>
      </c>
      <c r="O1261" t="s">
        <v>1760</v>
      </c>
      <c r="P1261" s="199">
        <v>9127</v>
      </c>
      <c r="S1261" t="s">
        <v>3506</v>
      </c>
      <c r="T1261" t="s">
        <v>3759</v>
      </c>
      <c r="U1261" s="201">
        <v>3.84</v>
      </c>
      <c r="V1261" t="s">
        <v>3502</v>
      </c>
      <c r="W1261" t="s">
        <v>2477</v>
      </c>
      <c r="X1261" t="s">
        <v>3078</v>
      </c>
      <c r="Y1261" t="s">
        <v>2596</v>
      </c>
      <c r="Z1261" t="s">
        <v>2952</v>
      </c>
      <c r="AA1261">
        <v>826625</v>
      </c>
      <c r="AB1261" s="198">
        <v>37047.875</v>
      </c>
      <c r="AC1261" s="198">
        <v>37047.875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1331296</v>
      </c>
      <c r="H1262" s="198">
        <v>37046.349629629629</v>
      </c>
      <c r="I1262" t="s">
        <v>3919</v>
      </c>
      <c r="M1262" t="s">
        <v>3505</v>
      </c>
      <c r="N1262" t="s">
        <v>3885</v>
      </c>
      <c r="O1262" t="s">
        <v>1800</v>
      </c>
      <c r="Q1262" s="199">
        <v>10000</v>
      </c>
      <c r="S1262" t="s">
        <v>3506</v>
      </c>
      <c r="T1262" t="s">
        <v>3759</v>
      </c>
      <c r="U1262" s="201">
        <v>3.82</v>
      </c>
      <c r="V1262" t="s">
        <v>3920</v>
      </c>
      <c r="W1262" t="s">
        <v>2429</v>
      </c>
      <c r="X1262" t="s">
        <v>2296</v>
      </c>
      <c r="Y1262" t="s">
        <v>2596</v>
      </c>
      <c r="Z1262" t="s">
        <v>2952</v>
      </c>
      <c r="AA1262">
        <v>826626</v>
      </c>
      <c r="AB1262" s="198">
        <v>37047.875</v>
      </c>
      <c r="AC1262" s="198">
        <v>37047.875</v>
      </c>
    </row>
    <row r="1263" spans="1:29" x14ac:dyDescent="0.2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25</v>
      </c>
      <c r="G1263" s="202">
        <v>1331297</v>
      </c>
      <c r="H1263" s="198">
        <v>37046.349641203706</v>
      </c>
      <c r="I1263" t="s">
        <v>3554</v>
      </c>
      <c r="M1263" t="s">
        <v>2717</v>
      </c>
      <c r="N1263" t="s">
        <v>3468</v>
      </c>
      <c r="O1263" t="s">
        <v>1879</v>
      </c>
      <c r="Q1263" s="199">
        <v>25</v>
      </c>
      <c r="S1263" t="s">
        <v>3504</v>
      </c>
      <c r="T1263" t="s">
        <v>3759</v>
      </c>
      <c r="U1263" s="201">
        <v>53</v>
      </c>
      <c r="V1263" t="s">
        <v>2992</v>
      </c>
      <c r="W1263" t="s">
        <v>3037</v>
      </c>
      <c r="X1263" t="s">
        <v>3469</v>
      </c>
      <c r="Y1263" t="s">
        <v>1097</v>
      </c>
      <c r="Z1263" t="s">
        <v>2947</v>
      </c>
      <c r="AA1263">
        <v>630960.1</v>
      </c>
      <c r="AB1263" s="198">
        <v>37047.875</v>
      </c>
      <c r="AC1263" s="198">
        <v>37047.875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10000</v>
      </c>
      <c r="G1264" s="202">
        <v>1331298</v>
      </c>
      <c r="H1264" s="198">
        <v>37046.349652777775</v>
      </c>
      <c r="I1264" t="s">
        <v>3627</v>
      </c>
      <c r="M1264" t="s">
        <v>3505</v>
      </c>
      <c r="N1264" t="s">
        <v>3885</v>
      </c>
      <c r="O1264" t="s">
        <v>1761</v>
      </c>
      <c r="P1264" s="199">
        <v>10000</v>
      </c>
      <c r="S1264" t="s">
        <v>3506</v>
      </c>
      <c r="T1264" t="s">
        <v>3759</v>
      </c>
      <c r="U1264" s="201">
        <v>3.84</v>
      </c>
      <c r="V1264" t="s">
        <v>3502</v>
      </c>
      <c r="W1264" t="s">
        <v>2477</v>
      </c>
      <c r="X1264" t="s">
        <v>3078</v>
      </c>
      <c r="Y1264" t="s">
        <v>2596</v>
      </c>
      <c r="Z1264" t="s">
        <v>2952</v>
      </c>
      <c r="AA1264">
        <v>826627</v>
      </c>
      <c r="AB1264" s="198">
        <v>37047.875</v>
      </c>
      <c r="AC1264" s="198">
        <v>37047.875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25</v>
      </c>
      <c r="F1265" s="213">
        <f t="shared" si="100"/>
        <v>1250</v>
      </c>
      <c r="G1265" s="202">
        <v>1331299</v>
      </c>
      <c r="H1265" s="198">
        <v>37046.349745370368</v>
      </c>
      <c r="I1265" t="s">
        <v>3732</v>
      </c>
      <c r="M1265" t="s">
        <v>2717</v>
      </c>
      <c r="N1265" t="s">
        <v>3532</v>
      </c>
      <c r="O1265" t="s">
        <v>1706</v>
      </c>
      <c r="P1265" s="199">
        <v>50</v>
      </c>
      <c r="S1265" t="s">
        <v>3504</v>
      </c>
      <c r="T1265" t="s">
        <v>3759</v>
      </c>
      <c r="U1265" s="201">
        <v>60.5</v>
      </c>
      <c r="V1265" t="s">
        <v>3858</v>
      </c>
      <c r="W1265" t="s">
        <v>2380</v>
      </c>
      <c r="X1265" t="s">
        <v>3710</v>
      </c>
      <c r="Y1265" t="s">
        <v>1097</v>
      </c>
      <c r="Z1265" t="s">
        <v>2947</v>
      </c>
      <c r="AA1265">
        <v>630961.1</v>
      </c>
      <c r="AB1265" s="198">
        <v>37048.875</v>
      </c>
      <c r="AC1265" s="198">
        <v>37072.875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26</v>
      </c>
      <c r="G1266" s="202">
        <v>1331300</v>
      </c>
      <c r="H1266" s="198">
        <v>37046.349756944444</v>
      </c>
      <c r="I1266" t="s">
        <v>3071</v>
      </c>
      <c r="M1266" t="s">
        <v>3505</v>
      </c>
      <c r="N1266" t="s">
        <v>3885</v>
      </c>
      <c r="O1266" t="s">
        <v>1738</v>
      </c>
      <c r="Q1266" s="199">
        <v>26</v>
      </c>
      <c r="S1266" t="s">
        <v>3506</v>
      </c>
      <c r="T1266" t="s">
        <v>3759</v>
      </c>
      <c r="U1266" s="201">
        <v>3.7949999999999999</v>
      </c>
      <c r="V1266" t="s">
        <v>2398</v>
      </c>
      <c r="W1266" t="s">
        <v>2629</v>
      </c>
      <c r="X1266" t="s">
        <v>2630</v>
      </c>
      <c r="Y1266" t="s">
        <v>2596</v>
      </c>
      <c r="Z1266" t="s">
        <v>2952</v>
      </c>
      <c r="AA1266">
        <v>826628</v>
      </c>
      <c r="AB1266" s="198">
        <v>37047.875</v>
      </c>
      <c r="AC1266" s="198">
        <v>37047.875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5000</v>
      </c>
      <c r="G1267" s="202">
        <v>1331301</v>
      </c>
      <c r="H1267" s="198">
        <v>37046.349780092591</v>
      </c>
      <c r="I1267" t="s">
        <v>2549</v>
      </c>
      <c r="M1267" t="s">
        <v>3505</v>
      </c>
      <c r="N1267" t="s">
        <v>3885</v>
      </c>
      <c r="O1267" t="s">
        <v>1839</v>
      </c>
      <c r="P1267" s="199">
        <v>5000</v>
      </c>
      <c r="S1267" t="s">
        <v>3506</v>
      </c>
      <c r="T1267" t="s">
        <v>3759</v>
      </c>
      <c r="U1267" s="201">
        <v>4.2249999999999996</v>
      </c>
      <c r="V1267" t="s">
        <v>2248</v>
      </c>
      <c r="W1267" t="s">
        <v>3143</v>
      </c>
      <c r="X1267" t="s">
        <v>3065</v>
      </c>
      <c r="Y1267" t="s">
        <v>2596</v>
      </c>
      <c r="Z1267" t="s">
        <v>2952</v>
      </c>
      <c r="AA1267">
        <v>826629</v>
      </c>
      <c r="AB1267" s="198">
        <v>37047.875</v>
      </c>
      <c r="AC1267" s="198">
        <v>37047.875</v>
      </c>
    </row>
    <row r="1268" spans="1:29" x14ac:dyDescent="0.2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31</v>
      </c>
      <c r="F1268" s="213">
        <f t="shared" si="100"/>
        <v>310000</v>
      </c>
      <c r="G1268" s="202">
        <v>1331302</v>
      </c>
      <c r="H1268" s="198">
        <v>37046.349849537037</v>
      </c>
      <c r="I1268" t="s">
        <v>3731</v>
      </c>
      <c r="M1268" t="s">
        <v>3505</v>
      </c>
      <c r="N1268" t="s">
        <v>2605</v>
      </c>
      <c r="O1268" t="s">
        <v>3238</v>
      </c>
      <c r="Q1268" s="199">
        <v>10000</v>
      </c>
      <c r="S1268" t="s">
        <v>3506</v>
      </c>
      <c r="T1268" t="s">
        <v>3759</v>
      </c>
      <c r="U1268" s="201">
        <v>0</v>
      </c>
      <c r="V1268" t="s">
        <v>3568</v>
      </c>
      <c r="W1268" t="s">
        <v>2489</v>
      </c>
      <c r="X1268" t="s">
        <v>2490</v>
      </c>
      <c r="Y1268" t="s">
        <v>3777</v>
      </c>
      <c r="Z1268" t="s">
        <v>2952</v>
      </c>
      <c r="AA1268" t="s">
        <v>1880</v>
      </c>
      <c r="AB1268" s="198">
        <v>37104.875</v>
      </c>
      <c r="AC1268" s="198">
        <v>37134.875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5000</v>
      </c>
      <c r="G1269" s="202">
        <v>1331303</v>
      </c>
      <c r="H1269" s="198">
        <v>37046.349930555552</v>
      </c>
      <c r="I1269" t="s">
        <v>2549</v>
      </c>
      <c r="M1269" t="s">
        <v>3505</v>
      </c>
      <c r="N1269" t="s">
        <v>3885</v>
      </c>
      <c r="O1269" t="s">
        <v>1742</v>
      </c>
      <c r="Q1269" s="199">
        <v>5000</v>
      </c>
      <c r="S1269" t="s">
        <v>3506</v>
      </c>
      <c r="T1269" t="s">
        <v>3759</v>
      </c>
      <c r="U1269" s="201">
        <v>4.2549999999999999</v>
      </c>
      <c r="V1269" t="s">
        <v>3214</v>
      </c>
      <c r="W1269" t="s">
        <v>3143</v>
      </c>
      <c r="X1269" t="s">
        <v>3065</v>
      </c>
      <c r="Y1269" t="s">
        <v>2596</v>
      </c>
      <c r="Z1269" t="s">
        <v>2952</v>
      </c>
      <c r="AA1269">
        <v>826630</v>
      </c>
      <c r="AB1269" s="198">
        <v>37047.875</v>
      </c>
      <c r="AC1269" s="198">
        <v>37047.875</v>
      </c>
    </row>
    <row r="1270" spans="1:29" x14ac:dyDescent="0.2">
      <c r="A1270" s="44" t="str">
        <f t="shared" si="96"/>
        <v>US Natural Gas Financial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Financial</v>
      </c>
      <c r="E1270" s="44">
        <f>IF(VLOOKUP(S1270,'DD-Lookup'!$J$6:$L$50,3,FALSE)="Monthly",(YEAR(AC1270)-YEAR(AB1270))*12+MONTH(AC1270)-MONTH(AB1270)+1,(AC1270-AB1270+1))</f>
        <v>30</v>
      </c>
      <c r="F1270" s="213">
        <f t="shared" si="100"/>
        <v>300000</v>
      </c>
      <c r="G1270" s="202">
        <v>1331304</v>
      </c>
      <c r="H1270" s="198">
        <v>37046.349942129629</v>
      </c>
      <c r="I1270" t="s">
        <v>3731</v>
      </c>
      <c r="M1270" t="s">
        <v>3505</v>
      </c>
      <c r="N1270" t="s">
        <v>2605</v>
      </c>
      <c r="O1270" t="s">
        <v>3901</v>
      </c>
      <c r="Q1270" s="199">
        <v>10000</v>
      </c>
      <c r="S1270" t="s">
        <v>3506</v>
      </c>
      <c r="T1270" t="s">
        <v>3759</v>
      </c>
      <c r="U1270" s="201">
        <v>-5.0000000000000001E-3</v>
      </c>
      <c r="V1270" t="s">
        <v>3568</v>
      </c>
      <c r="W1270" t="s">
        <v>2489</v>
      </c>
      <c r="X1270" t="s">
        <v>2490</v>
      </c>
      <c r="Y1270" t="s">
        <v>3777</v>
      </c>
      <c r="Z1270" t="s">
        <v>2952</v>
      </c>
      <c r="AA1270" t="s">
        <v>1881</v>
      </c>
      <c r="AB1270" s="198">
        <v>37135.875</v>
      </c>
      <c r="AC1270" s="198">
        <v>37164.875</v>
      </c>
    </row>
    <row r="1271" spans="1:29" x14ac:dyDescent="0.2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4500</v>
      </c>
      <c r="G1271" s="202">
        <v>1331305</v>
      </c>
      <c r="H1271" s="198">
        <v>37046.349953703706</v>
      </c>
      <c r="I1271" t="s">
        <v>3476</v>
      </c>
      <c r="M1271" t="s">
        <v>3505</v>
      </c>
      <c r="N1271" t="s">
        <v>3885</v>
      </c>
      <c r="O1271" t="s">
        <v>1738</v>
      </c>
      <c r="Q1271" s="199">
        <v>4500</v>
      </c>
      <c r="S1271" t="s">
        <v>3506</v>
      </c>
      <c r="T1271" t="s">
        <v>3759</v>
      </c>
      <c r="U1271" s="201">
        <v>3.7949999999999999</v>
      </c>
      <c r="V1271" t="s">
        <v>1875</v>
      </c>
      <c r="W1271" t="s">
        <v>2629</v>
      </c>
      <c r="X1271" t="s">
        <v>2630</v>
      </c>
      <c r="Y1271" t="s">
        <v>2596</v>
      </c>
      <c r="Z1271" t="s">
        <v>2952</v>
      </c>
      <c r="AA1271">
        <v>826631</v>
      </c>
      <c r="AB1271" s="198">
        <v>37047.875</v>
      </c>
      <c r="AC1271" s="198">
        <v>37047.875</v>
      </c>
    </row>
    <row r="1272" spans="1:29" x14ac:dyDescent="0.2">
      <c r="A1272" s="44" t="str">
        <f t="shared" si="96"/>
        <v>US Natural Gas Physical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10000</v>
      </c>
      <c r="G1272" s="202">
        <v>1331306</v>
      </c>
      <c r="H1272" s="198">
        <v>37046.349965277775</v>
      </c>
      <c r="I1272" t="s">
        <v>2355</v>
      </c>
      <c r="M1272" t="s">
        <v>3505</v>
      </c>
      <c r="N1272" t="s">
        <v>3885</v>
      </c>
      <c r="O1272" t="s">
        <v>1882</v>
      </c>
      <c r="Q1272" s="199">
        <v>10000</v>
      </c>
      <c r="S1272" t="s">
        <v>3506</v>
      </c>
      <c r="T1272" t="s">
        <v>3759</v>
      </c>
      <c r="U1272" s="201">
        <v>3.9937999999999998</v>
      </c>
      <c r="V1272" t="s">
        <v>2620</v>
      </c>
      <c r="W1272" t="s">
        <v>2594</v>
      </c>
      <c r="X1272" t="s">
        <v>2595</v>
      </c>
      <c r="Y1272" t="s">
        <v>2596</v>
      </c>
      <c r="Z1272" t="s">
        <v>2952</v>
      </c>
      <c r="AA1272">
        <v>826632</v>
      </c>
      <c r="AB1272" s="198">
        <v>37047.875</v>
      </c>
      <c r="AC1272" s="198">
        <v>37047.875</v>
      </c>
    </row>
    <row r="1273" spans="1:29" x14ac:dyDescent="0.2">
      <c r="A1273" s="44" t="str">
        <f t="shared" si="96"/>
        <v>US Power Physical</v>
      </c>
      <c r="B1273" s="44" t="str">
        <f t="shared" si="97"/>
        <v>US</v>
      </c>
      <c r="C1273" s="44" t="str">
        <f t="shared" si="98"/>
        <v>Power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25</v>
      </c>
      <c r="G1273" s="202">
        <v>1331307</v>
      </c>
      <c r="H1273" s="198">
        <v>37046.350069444445</v>
      </c>
      <c r="I1273" t="s">
        <v>2356</v>
      </c>
      <c r="M1273" t="s">
        <v>2717</v>
      </c>
      <c r="N1273" t="s">
        <v>3470</v>
      </c>
      <c r="O1273" t="s">
        <v>1801</v>
      </c>
      <c r="Q1273" s="199">
        <v>25</v>
      </c>
      <c r="S1273" t="s">
        <v>3504</v>
      </c>
      <c r="T1273" t="s">
        <v>3759</v>
      </c>
      <c r="U1273" s="201">
        <v>27</v>
      </c>
      <c r="V1273" t="s">
        <v>1883</v>
      </c>
      <c r="W1273" t="s">
        <v>3475</v>
      </c>
      <c r="X1273" t="s">
        <v>3472</v>
      </c>
      <c r="Y1273" t="s">
        <v>1097</v>
      </c>
      <c r="Z1273" t="s">
        <v>2947</v>
      </c>
      <c r="AA1273">
        <v>630962.1</v>
      </c>
      <c r="AB1273" s="198">
        <v>37047.875</v>
      </c>
      <c r="AC1273" s="198">
        <v>37047.875</v>
      </c>
    </row>
    <row r="1274" spans="1:29" x14ac:dyDescent="0.2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31</v>
      </c>
      <c r="F1274" s="213">
        <f t="shared" si="100"/>
        <v>155000</v>
      </c>
      <c r="G1274" s="202">
        <v>1331308</v>
      </c>
      <c r="H1274" s="198">
        <v>37046.350081018521</v>
      </c>
      <c r="I1274" t="s">
        <v>2638</v>
      </c>
      <c r="M1274" t="s">
        <v>3505</v>
      </c>
      <c r="N1274" t="s">
        <v>2605</v>
      </c>
      <c r="O1274" t="s">
        <v>3455</v>
      </c>
      <c r="Q1274" s="199">
        <v>5000</v>
      </c>
      <c r="S1274" t="s">
        <v>3506</v>
      </c>
      <c r="T1274" t="s">
        <v>3759</v>
      </c>
      <c r="U1274" s="201">
        <v>-1.3149999999999999</v>
      </c>
      <c r="V1274" t="s">
        <v>1877</v>
      </c>
      <c r="W1274" t="s">
        <v>3099</v>
      </c>
      <c r="X1274" t="s">
        <v>3100</v>
      </c>
      <c r="Y1274" t="s">
        <v>3777</v>
      </c>
      <c r="Z1274" t="s">
        <v>2952</v>
      </c>
      <c r="AA1274" t="s">
        <v>1884</v>
      </c>
      <c r="AB1274" s="198">
        <v>37073.875</v>
      </c>
      <c r="AC1274" s="198">
        <v>37103.875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5000</v>
      </c>
      <c r="G1275" s="202">
        <v>1331309</v>
      </c>
      <c r="H1275" s="198">
        <v>37046.350092592591</v>
      </c>
      <c r="I1275" t="s">
        <v>2635</v>
      </c>
      <c r="M1275" t="s">
        <v>3505</v>
      </c>
      <c r="N1275" t="s">
        <v>3885</v>
      </c>
      <c r="O1275" t="s">
        <v>1725</v>
      </c>
      <c r="Q1275" s="199">
        <v>5000</v>
      </c>
      <c r="S1275" t="s">
        <v>3506</v>
      </c>
      <c r="T1275" t="s">
        <v>3759</v>
      </c>
      <c r="U1275" s="201">
        <v>4.1500000000000004</v>
      </c>
      <c r="V1275" t="s">
        <v>2326</v>
      </c>
      <c r="W1275" t="s">
        <v>3060</v>
      </c>
      <c r="X1275" t="s">
        <v>3061</v>
      </c>
      <c r="Y1275" t="s">
        <v>2596</v>
      </c>
      <c r="Z1275" t="s">
        <v>2952</v>
      </c>
      <c r="AA1275">
        <v>826633</v>
      </c>
      <c r="AB1275" s="198">
        <v>37047.875</v>
      </c>
      <c r="AC1275" s="198">
        <v>37047.875</v>
      </c>
    </row>
    <row r="1276" spans="1:29" x14ac:dyDescent="0.2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25</v>
      </c>
      <c r="G1276" s="202">
        <v>1331311</v>
      </c>
      <c r="H1276" s="198">
        <v>37046.350115740737</v>
      </c>
      <c r="I1276" t="s">
        <v>2592</v>
      </c>
      <c r="M1276" t="s">
        <v>2717</v>
      </c>
      <c r="N1276" t="s">
        <v>3470</v>
      </c>
      <c r="O1276" t="s">
        <v>1775</v>
      </c>
      <c r="Q1276" s="199">
        <v>25</v>
      </c>
      <c r="S1276" t="s">
        <v>3504</v>
      </c>
      <c r="T1276" t="s">
        <v>3759</v>
      </c>
      <c r="U1276" s="201">
        <v>117</v>
      </c>
      <c r="V1276" t="s">
        <v>1777</v>
      </c>
      <c r="W1276" t="s">
        <v>3514</v>
      </c>
      <c r="X1276" t="s">
        <v>3472</v>
      </c>
      <c r="Y1276" t="s">
        <v>1097</v>
      </c>
      <c r="Z1276" t="s">
        <v>2947</v>
      </c>
      <c r="AA1276">
        <v>630963.1</v>
      </c>
      <c r="AB1276" s="198">
        <v>37047.875</v>
      </c>
      <c r="AC1276" s="198">
        <v>37047.875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1331310</v>
      </c>
      <c r="H1277" s="198">
        <v>37046.350115740737</v>
      </c>
      <c r="I1277" t="s">
        <v>2597</v>
      </c>
      <c r="M1277" t="s">
        <v>3505</v>
      </c>
      <c r="N1277" t="s">
        <v>3885</v>
      </c>
      <c r="O1277" t="s">
        <v>1678</v>
      </c>
      <c r="Q1277" s="199">
        <v>5000</v>
      </c>
      <c r="S1277" t="s">
        <v>3506</v>
      </c>
      <c r="T1277" t="s">
        <v>3759</v>
      </c>
      <c r="U1277" s="201">
        <v>3.7349999999999999</v>
      </c>
      <c r="V1277" t="s">
        <v>2628</v>
      </c>
      <c r="W1277" t="s">
        <v>2457</v>
      </c>
      <c r="X1277" t="s">
        <v>2615</v>
      </c>
      <c r="Y1277" t="s">
        <v>2596</v>
      </c>
      <c r="Z1277" t="s">
        <v>2952</v>
      </c>
      <c r="AA1277">
        <v>826634</v>
      </c>
      <c r="AB1277" s="198">
        <v>37047.875</v>
      </c>
      <c r="AC1277" s="198">
        <v>37047.875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5000</v>
      </c>
      <c r="G1278" s="202">
        <v>1331312</v>
      </c>
      <c r="H1278" s="198">
        <v>37046.350208333337</v>
      </c>
      <c r="I1278" t="s">
        <v>2378</v>
      </c>
      <c r="M1278" t="s">
        <v>3505</v>
      </c>
      <c r="N1278" t="s">
        <v>3885</v>
      </c>
      <c r="O1278" t="s">
        <v>1781</v>
      </c>
      <c r="P1278" s="199">
        <v>5000</v>
      </c>
      <c r="S1278" t="s">
        <v>3506</v>
      </c>
      <c r="T1278" t="s">
        <v>3759</v>
      </c>
      <c r="U1278" s="201">
        <v>3.85</v>
      </c>
      <c r="V1278" t="s">
        <v>3571</v>
      </c>
      <c r="W1278" t="s">
        <v>3084</v>
      </c>
      <c r="X1278" t="s">
        <v>3076</v>
      </c>
      <c r="Y1278" t="s">
        <v>2596</v>
      </c>
      <c r="Z1278" t="s">
        <v>2952</v>
      </c>
      <c r="AA1278">
        <v>826635</v>
      </c>
      <c r="AB1278" s="198">
        <v>37047.875</v>
      </c>
      <c r="AC1278" s="198">
        <v>37047.875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5000</v>
      </c>
      <c r="G1279" s="202">
        <v>1331313</v>
      </c>
      <c r="H1279" s="198">
        <v>37046.350231481483</v>
      </c>
      <c r="I1279" t="s">
        <v>2355</v>
      </c>
      <c r="M1279" t="s">
        <v>3505</v>
      </c>
      <c r="N1279" t="s">
        <v>3885</v>
      </c>
      <c r="O1279" t="s">
        <v>1823</v>
      </c>
      <c r="Q1279" s="199">
        <v>5000</v>
      </c>
      <c r="S1279" t="s">
        <v>3506</v>
      </c>
      <c r="T1279" t="s">
        <v>3759</v>
      </c>
      <c r="U1279" s="201">
        <v>2.75</v>
      </c>
      <c r="V1279" t="s">
        <v>3184</v>
      </c>
      <c r="W1279" t="s">
        <v>3097</v>
      </c>
      <c r="X1279" t="s">
        <v>3076</v>
      </c>
      <c r="Y1279" t="s">
        <v>2596</v>
      </c>
      <c r="Z1279" t="s">
        <v>2952</v>
      </c>
      <c r="AA1279">
        <v>826636</v>
      </c>
      <c r="AB1279" s="198">
        <v>37047.875</v>
      </c>
      <c r="AC1279" s="198">
        <v>37047.875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25</v>
      </c>
      <c r="G1280" s="202">
        <v>1331315</v>
      </c>
      <c r="H1280" s="198">
        <v>37046.350381944445</v>
      </c>
      <c r="I1280" t="s">
        <v>3531</v>
      </c>
      <c r="M1280" t="s">
        <v>2717</v>
      </c>
      <c r="N1280" t="s">
        <v>3468</v>
      </c>
      <c r="O1280" t="s">
        <v>1792</v>
      </c>
      <c r="Q1280" s="199">
        <v>25</v>
      </c>
      <c r="S1280" t="s">
        <v>3504</v>
      </c>
      <c r="T1280" t="s">
        <v>3759</v>
      </c>
      <c r="U1280" s="201">
        <v>52</v>
      </c>
      <c r="V1280" t="s">
        <v>3377</v>
      </c>
      <c r="W1280" t="s">
        <v>3037</v>
      </c>
      <c r="X1280" t="s">
        <v>3469</v>
      </c>
      <c r="Y1280" t="s">
        <v>1097</v>
      </c>
      <c r="Z1280" t="s">
        <v>2947</v>
      </c>
      <c r="AA1280">
        <v>630964.1</v>
      </c>
      <c r="AB1280" s="198">
        <v>37047.875</v>
      </c>
      <c r="AC1280" s="198">
        <v>37047.875</v>
      </c>
    </row>
    <row r="1281" spans="1:29" x14ac:dyDescent="0.2">
      <c r="A1281" s="44" t="str">
        <f t="shared" si="96"/>
        <v>US Power Physical</v>
      </c>
      <c r="B1281" s="44" t="str">
        <f t="shared" si="97"/>
        <v>US</v>
      </c>
      <c r="C1281" s="44" t="str">
        <f t="shared" si="98"/>
        <v>Power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50</v>
      </c>
      <c r="G1281" s="202">
        <v>1331316</v>
      </c>
      <c r="H1281" s="198">
        <v>37046.350462962961</v>
      </c>
      <c r="I1281" t="s">
        <v>2382</v>
      </c>
      <c r="M1281" t="s">
        <v>2717</v>
      </c>
      <c r="N1281" t="s">
        <v>3532</v>
      </c>
      <c r="O1281" t="s">
        <v>1606</v>
      </c>
      <c r="P1281" s="199">
        <v>50</v>
      </c>
      <c r="S1281" t="s">
        <v>3504</v>
      </c>
      <c r="T1281" t="s">
        <v>3759</v>
      </c>
      <c r="U1281" s="201">
        <v>25.5</v>
      </c>
      <c r="V1281" t="s">
        <v>3246</v>
      </c>
      <c r="W1281" t="s">
        <v>3450</v>
      </c>
      <c r="X1281" t="s">
        <v>3539</v>
      </c>
      <c r="Y1281" t="s">
        <v>1097</v>
      </c>
      <c r="Z1281" t="s">
        <v>2947</v>
      </c>
      <c r="AA1281">
        <v>630965.1</v>
      </c>
      <c r="AB1281" s="198">
        <v>37047.875</v>
      </c>
      <c r="AC1281" s="198">
        <v>37047.875</v>
      </c>
    </row>
    <row r="1282" spans="1:29" x14ac:dyDescent="0.2">
      <c r="A1282" s="44" t="str">
        <f t="shared" si="96"/>
        <v>US Natural Gas Financial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31</v>
      </c>
      <c r="F1282" s="213">
        <f t="shared" si="100"/>
        <v>310000</v>
      </c>
      <c r="G1282" s="202">
        <v>1331317</v>
      </c>
      <c r="H1282" s="198">
        <v>37046.35052083333</v>
      </c>
      <c r="I1282" t="s">
        <v>2392</v>
      </c>
      <c r="M1282" t="s">
        <v>3505</v>
      </c>
      <c r="N1282" t="s">
        <v>2605</v>
      </c>
      <c r="O1282" t="s">
        <v>1885</v>
      </c>
      <c r="P1282" s="199">
        <v>10000</v>
      </c>
      <c r="S1282" t="s">
        <v>3506</v>
      </c>
      <c r="T1282" t="s">
        <v>3759</v>
      </c>
      <c r="U1282" s="201">
        <v>-0.1</v>
      </c>
      <c r="V1282" t="s">
        <v>3496</v>
      </c>
      <c r="W1282" t="s">
        <v>3497</v>
      </c>
      <c r="X1282" t="s">
        <v>3498</v>
      </c>
      <c r="Y1282" t="s">
        <v>3777</v>
      </c>
      <c r="Z1282" t="s">
        <v>2952</v>
      </c>
      <c r="AA1282" t="s">
        <v>1886</v>
      </c>
      <c r="AB1282" s="198">
        <v>37073.875</v>
      </c>
      <c r="AC1282" s="198">
        <v>37103.875</v>
      </c>
    </row>
    <row r="1283" spans="1:29" x14ac:dyDescent="0.2">
      <c r="A1283" s="44" t="str">
        <f t="shared" si="96"/>
        <v xml:space="preserve"> Metals Financial</v>
      </c>
      <c r="B1283" s="44" t="str">
        <f t="shared" si="97"/>
        <v/>
      </c>
      <c r="C1283" s="44" t="str">
        <f t="shared" si="98"/>
        <v>Metals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4</v>
      </c>
      <c r="G1283" s="202">
        <v>1331318</v>
      </c>
      <c r="H1283" s="198">
        <v>37046.350555555553</v>
      </c>
      <c r="I1283" t="s">
        <v>2218</v>
      </c>
      <c r="M1283" t="s">
        <v>3511</v>
      </c>
      <c r="N1283" t="s">
        <v>3756</v>
      </c>
      <c r="O1283" t="s">
        <v>3757</v>
      </c>
      <c r="P1283" s="199">
        <v>4</v>
      </c>
      <c r="S1283" t="s">
        <v>3758</v>
      </c>
      <c r="T1283" t="s">
        <v>3759</v>
      </c>
      <c r="U1283" s="201">
        <v>1664</v>
      </c>
      <c r="V1283" t="s">
        <v>2589</v>
      </c>
      <c r="W1283" t="s">
        <v>3765</v>
      </c>
      <c r="X1283" t="s">
        <v>3761</v>
      </c>
      <c r="Y1283" t="s">
        <v>3762</v>
      </c>
      <c r="Z1283" t="s">
        <v>3763</v>
      </c>
      <c r="AA1283">
        <v>2166449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1331320</v>
      </c>
      <c r="H1284" s="198">
        <v>37046.350613425922</v>
      </c>
      <c r="I1284" t="s">
        <v>3704</v>
      </c>
      <c r="M1284" t="s">
        <v>3505</v>
      </c>
      <c r="N1284" t="s">
        <v>3885</v>
      </c>
      <c r="O1284" t="s">
        <v>1876</v>
      </c>
      <c r="P1284" s="199">
        <v>10000</v>
      </c>
      <c r="S1284" t="s">
        <v>3506</v>
      </c>
      <c r="T1284" t="s">
        <v>3759</v>
      </c>
      <c r="U1284" s="201">
        <v>3.84</v>
      </c>
      <c r="V1284" t="s">
        <v>1887</v>
      </c>
      <c r="W1284" t="s">
        <v>2629</v>
      </c>
      <c r="X1284" t="s">
        <v>2630</v>
      </c>
      <c r="Y1284" t="s">
        <v>2596</v>
      </c>
      <c r="Z1284" t="s">
        <v>2952</v>
      </c>
      <c r="AA1284">
        <v>826639</v>
      </c>
      <c r="AB1284" s="198">
        <v>37047.875</v>
      </c>
      <c r="AC1284" s="198">
        <v>37047.875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1331321</v>
      </c>
      <c r="H1285" s="198">
        <v>37046.350636574076</v>
      </c>
      <c r="I1285" t="s">
        <v>2592</v>
      </c>
      <c r="M1285" t="s">
        <v>3505</v>
      </c>
      <c r="N1285" t="s">
        <v>3885</v>
      </c>
      <c r="O1285" t="s">
        <v>1795</v>
      </c>
      <c r="Q1285" s="199">
        <v>5000</v>
      </c>
      <c r="S1285" t="s">
        <v>3506</v>
      </c>
      <c r="T1285" t="s">
        <v>3759</v>
      </c>
      <c r="U1285" s="201">
        <v>4.25</v>
      </c>
      <c r="V1285" t="s">
        <v>3651</v>
      </c>
      <c r="W1285" t="s">
        <v>3075</v>
      </c>
      <c r="X1285" t="s">
        <v>3076</v>
      </c>
      <c r="Y1285" t="s">
        <v>2596</v>
      </c>
      <c r="Z1285" t="s">
        <v>2952</v>
      </c>
      <c r="AA1285">
        <v>826640</v>
      </c>
      <c r="AB1285" s="198">
        <v>37047.875</v>
      </c>
      <c r="AC1285" s="198">
        <v>37047.875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1331323</v>
      </c>
      <c r="H1286" s="198">
        <v>37046.350671296299</v>
      </c>
      <c r="I1286" t="s">
        <v>2613</v>
      </c>
      <c r="M1286" t="s">
        <v>3505</v>
      </c>
      <c r="N1286" t="s">
        <v>3885</v>
      </c>
      <c r="O1286" t="s">
        <v>1799</v>
      </c>
      <c r="Q1286" s="199">
        <v>5000</v>
      </c>
      <c r="S1286" t="s">
        <v>3506</v>
      </c>
      <c r="T1286" t="s">
        <v>3759</v>
      </c>
      <c r="U1286" s="201">
        <v>2.75</v>
      </c>
      <c r="V1286" t="s">
        <v>2518</v>
      </c>
      <c r="W1286" t="s">
        <v>3084</v>
      </c>
      <c r="X1286" t="s">
        <v>3076</v>
      </c>
      <c r="Y1286" t="s">
        <v>2596</v>
      </c>
      <c r="Z1286" t="s">
        <v>2952</v>
      </c>
      <c r="AA1286">
        <v>826641</v>
      </c>
      <c r="AB1286" s="198">
        <v>37047.875</v>
      </c>
      <c r="AC1286" s="198">
        <v>37047.875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25</v>
      </c>
      <c r="G1287" s="202">
        <v>1331324</v>
      </c>
      <c r="H1287" s="198">
        <v>37046.350763888891</v>
      </c>
      <c r="I1287" t="s">
        <v>3499</v>
      </c>
      <c r="M1287" t="s">
        <v>2717</v>
      </c>
      <c r="N1287" t="s">
        <v>3468</v>
      </c>
      <c r="O1287" t="s">
        <v>1771</v>
      </c>
      <c r="Q1287" s="199">
        <v>25</v>
      </c>
      <c r="S1287" t="s">
        <v>3504</v>
      </c>
      <c r="T1287" t="s">
        <v>3759</v>
      </c>
      <c r="U1287" s="201">
        <v>100</v>
      </c>
      <c r="V1287" t="s">
        <v>2990</v>
      </c>
      <c r="W1287" t="s">
        <v>3492</v>
      </c>
      <c r="X1287" t="s">
        <v>3038</v>
      </c>
      <c r="Y1287" t="s">
        <v>1097</v>
      </c>
      <c r="Z1287" t="s">
        <v>2947</v>
      </c>
      <c r="AA1287">
        <v>630966.1</v>
      </c>
      <c r="AB1287" s="198">
        <v>37047.875</v>
      </c>
      <c r="AC1287" s="198">
        <v>37047.875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1331325</v>
      </c>
      <c r="H1288" s="198">
        <v>37046.350775462961</v>
      </c>
      <c r="I1288" t="s">
        <v>2635</v>
      </c>
      <c r="M1288" t="s">
        <v>3505</v>
      </c>
      <c r="N1288" t="s">
        <v>3885</v>
      </c>
      <c r="O1288" t="s">
        <v>1781</v>
      </c>
      <c r="P1288" s="199">
        <v>10000</v>
      </c>
      <c r="S1288" t="s">
        <v>3506</v>
      </c>
      <c r="T1288" t="s">
        <v>3759</v>
      </c>
      <c r="U1288" s="201">
        <v>3.85</v>
      </c>
      <c r="V1288" t="s">
        <v>2522</v>
      </c>
      <c r="W1288" t="s">
        <v>3084</v>
      </c>
      <c r="X1288" t="s">
        <v>3076</v>
      </c>
      <c r="Y1288" t="s">
        <v>2596</v>
      </c>
      <c r="Z1288" t="s">
        <v>2952</v>
      </c>
      <c r="AA1288">
        <v>826642</v>
      </c>
      <c r="AB1288" s="198">
        <v>37047.875</v>
      </c>
      <c r="AC1288" s="198">
        <v>37047.875</v>
      </c>
    </row>
    <row r="1289" spans="1:29" x14ac:dyDescent="0.2">
      <c r="A1289" s="44" t="str">
        <f t="shared" si="96"/>
        <v xml:space="preserve"> Metals Financial</v>
      </c>
      <c r="B1289" s="44" t="str">
        <f t="shared" si="97"/>
        <v/>
      </c>
      <c r="C1289" s="44" t="str">
        <f t="shared" si="98"/>
        <v>Metals</v>
      </c>
      <c r="D1289" s="44" t="str">
        <f t="shared" si="99"/>
        <v>Financial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20</v>
      </c>
      <c r="G1289" s="202">
        <v>1331329</v>
      </c>
      <c r="H1289" s="198">
        <v>37046.351111111115</v>
      </c>
      <c r="I1289" t="s">
        <v>2222</v>
      </c>
      <c r="M1289" t="s">
        <v>3511</v>
      </c>
      <c r="N1289" t="s">
        <v>3756</v>
      </c>
      <c r="O1289" t="s">
        <v>3757</v>
      </c>
      <c r="Q1289" s="199">
        <v>20</v>
      </c>
      <c r="S1289" t="s">
        <v>3758</v>
      </c>
      <c r="T1289" t="s">
        <v>3759</v>
      </c>
      <c r="U1289" s="201">
        <v>1666</v>
      </c>
      <c r="V1289" t="s">
        <v>2223</v>
      </c>
      <c r="W1289" t="s">
        <v>3765</v>
      </c>
      <c r="X1289" t="s">
        <v>3761</v>
      </c>
      <c r="Y1289" t="s">
        <v>3762</v>
      </c>
      <c r="Z1289" t="s">
        <v>3763</v>
      </c>
      <c r="AA1289">
        <v>2166451</v>
      </c>
    </row>
    <row r="1290" spans="1:29" x14ac:dyDescent="0.2">
      <c r="A1290" s="44" t="str">
        <f t="shared" si="96"/>
        <v>US Crude Financial</v>
      </c>
      <c r="B1290" s="44" t="str">
        <f t="shared" si="97"/>
        <v>US</v>
      </c>
      <c r="C1290" s="44" t="str">
        <f t="shared" si="98"/>
        <v>Crude</v>
      </c>
      <c r="D1290" s="44" t="str">
        <f t="shared" si="99"/>
        <v>Financial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50000</v>
      </c>
      <c r="G1290" s="202">
        <v>1331330</v>
      </c>
      <c r="H1290" s="198">
        <v>37046.35119212963</v>
      </c>
      <c r="I1290" t="s">
        <v>3729</v>
      </c>
      <c r="M1290" t="s">
        <v>3619</v>
      </c>
      <c r="N1290" t="s">
        <v>1088</v>
      </c>
      <c r="O1290" t="s">
        <v>2442</v>
      </c>
      <c r="P1290" s="199">
        <v>50000</v>
      </c>
      <c r="S1290" t="s">
        <v>3512</v>
      </c>
      <c r="T1290" t="s">
        <v>3759</v>
      </c>
      <c r="U1290" s="201">
        <v>28.62</v>
      </c>
      <c r="V1290" t="s">
        <v>1560</v>
      </c>
      <c r="W1290" t="s">
        <v>1090</v>
      </c>
      <c r="X1290" t="s">
        <v>2283</v>
      </c>
      <c r="Y1290" t="s">
        <v>2729</v>
      </c>
      <c r="Z1290" t="s">
        <v>2952</v>
      </c>
      <c r="AA1290">
        <v>112685</v>
      </c>
      <c r="AB1290" s="198">
        <v>37073</v>
      </c>
      <c r="AC1290" s="198">
        <v>37103</v>
      </c>
    </row>
    <row r="1291" spans="1:29" x14ac:dyDescent="0.2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25</v>
      </c>
      <c r="G1291" s="202">
        <v>1331331</v>
      </c>
      <c r="H1291" s="198">
        <v>37046.351203703707</v>
      </c>
      <c r="I1291" t="s">
        <v>3489</v>
      </c>
      <c r="M1291" t="s">
        <v>2717</v>
      </c>
      <c r="N1291" t="s">
        <v>3468</v>
      </c>
      <c r="O1291" t="s">
        <v>1771</v>
      </c>
      <c r="Q1291" s="199">
        <v>25</v>
      </c>
      <c r="S1291" t="s">
        <v>3504</v>
      </c>
      <c r="T1291" t="s">
        <v>3759</v>
      </c>
      <c r="U1291" s="201">
        <v>100.5</v>
      </c>
      <c r="V1291" t="s">
        <v>1863</v>
      </c>
      <c r="W1291" t="s">
        <v>3492</v>
      </c>
      <c r="X1291" t="s">
        <v>3038</v>
      </c>
      <c r="Y1291" t="s">
        <v>1097</v>
      </c>
      <c r="Z1291" t="s">
        <v>2947</v>
      </c>
      <c r="AA1291">
        <v>630968.1</v>
      </c>
      <c r="AB1291" s="198">
        <v>37047.875</v>
      </c>
      <c r="AC1291" s="198">
        <v>37047.875</v>
      </c>
    </row>
    <row r="1292" spans="1:29" x14ac:dyDescent="0.2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25</v>
      </c>
      <c r="G1292" s="202">
        <v>1331334</v>
      </c>
      <c r="H1292" s="198">
        <v>37046.351284722223</v>
      </c>
      <c r="I1292" t="s">
        <v>3499</v>
      </c>
      <c r="M1292" t="s">
        <v>2717</v>
      </c>
      <c r="N1292" t="s">
        <v>3470</v>
      </c>
      <c r="O1292" t="s">
        <v>1775</v>
      </c>
      <c r="Q1292" s="199">
        <v>25</v>
      </c>
      <c r="S1292" t="s">
        <v>3504</v>
      </c>
      <c r="T1292" t="s">
        <v>3759</v>
      </c>
      <c r="U1292" s="201">
        <v>115</v>
      </c>
      <c r="V1292" t="s">
        <v>2990</v>
      </c>
      <c r="W1292" t="s">
        <v>3514</v>
      </c>
      <c r="X1292" t="s">
        <v>3472</v>
      </c>
      <c r="Y1292" t="s">
        <v>1097</v>
      </c>
      <c r="Z1292" t="s">
        <v>2947</v>
      </c>
      <c r="AA1292">
        <v>630969.1</v>
      </c>
      <c r="AB1292" s="198">
        <v>37047.875</v>
      </c>
      <c r="AC1292" s="198">
        <v>37047.875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20000</v>
      </c>
      <c r="G1293" s="202">
        <v>1331335</v>
      </c>
      <c r="H1293" s="198">
        <v>37046.351331018515</v>
      </c>
      <c r="I1293" t="s">
        <v>2635</v>
      </c>
      <c r="M1293" t="s">
        <v>3505</v>
      </c>
      <c r="N1293" t="s">
        <v>3885</v>
      </c>
      <c r="O1293" t="s">
        <v>1736</v>
      </c>
      <c r="Q1293" s="199">
        <v>20000</v>
      </c>
      <c r="S1293" t="s">
        <v>3506</v>
      </c>
      <c r="T1293" t="s">
        <v>3759</v>
      </c>
      <c r="U1293" s="201">
        <v>4.0949999999999998</v>
      </c>
      <c r="V1293" t="s">
        <v>2326</v>
      </c>
      <c r="W1293" t="s">
        <v>2280</v>
      </c>
      <c r="X1293" t="s">
        <v>2281</v>
      </c>
      <c r="Y1293" t="s">
        <v>2596</v>
      </c>
      <c r="Z1293" t="s">
        <v>2952</v>
      </c>
      <c r="AA1293">
        <v>826643</v>
      </c>
      <c r="AB1293" s="198">
        <v>37047.875</v>
      </c>
      <c r="AC1293" s="198">
        <v>37047.875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20000</v>
      </c>
      <c r="G1294" s="202">
        <v>1331336</v>
      </c>
      <c r="H1294" s="198">
        <v>37046.351388888892</v>
      </c>
      <c r="I1294" t="s">
        <v>2635</v>
      </c>
      <c r="M1294" t="s">
        <v>3505</v>
      </c>
      <c r="N1294" t="s">
        <v>3885</v>
      </c>
      <c r="O1294" t="s">
        <v>1736</v>
      </c>
      <c r="Q1294" s="199">
        <v>20000</v>
      </c>
      <c r="S1294" t="s">
        <v>3506</v>
      </c>
      <c r="T1294" t="s">
        <v>3759</v>
      </c>
      <c r="U1294" s="201">
        <v>4.1050000000000004</v>
      </c>
      <c r="V1294" t="s">
        <v>2326</v>
      </c>
      <c r="W1294" t="s">
        <v>2280</v>
      </c>
      <c r="X1294" t="s">
        <v>2281</v>
      </c>
      <c r="Y1294" t="s">
        <v>2596</v>
      </c>
      <c r="Z1294" t="s">
        <v>2952</v>
      </c>
      <c r="AA1294">
        <v>826644</v>
      </c>
      <c r="AB1294" s="198">
        <v>37047.875</v>
      </c>
      <c r="AC1294" s="198">
        <v>37047.875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5000</v>
      </c>
      <c r="G1295" s="202">
        <v>1331337</v>
      </c>
      <c r="H1295" s="198">
        <v>37046.351400462961</v>
      </c>
      <c r="I1295" t="s">
        <v>2434</v>
      </c>
      <c r="M1295" t="s">
        <v>3505</v>
      </c>
      <c r="N1295" t="s">
        <v>3885</v>
      </c>
      <c r="O1295" t="s">
        <v>1799</v>
      </c>
      <c r="Q1295" s="199">
        <v>5000</v>
      </c>
      <c r="S1295" t="s">
        <v>3506</v>
      </c>
      <c r="T1295" t="s">
        <v>3759</v>
      </c>
      <c r="U1295" s="201">
        <v>2.8</v>
      </c>
      <c r="V1295" t="s">
        <v>2435</v>
      </c>
      <c r="W1295" t="s">
        <v>3084</v>
      </c>
      <c r="X1295" t="s">
        <v>3076</v>
      </c>
      <c r="Y1295" t="s">
        <v>2596</v>
      </c>
      <c r="Z1295" t="s">
        <v>2952</v>
      </c>
      <c r="AA1295">
        <v>826645</v>
      </c>
      <c r="AB1295" s="198">
        <v>37047.875</v>
      </c>
      <c r="AC1295" s="198">
        <v>37047.875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7000</v>
      </c>
      <c r="G1296" s="202">
        <v>1331338</v>
      </c>
      <c r="H1296" s="198">
        <v>37046.351412037038</v>
      </c>
      <c r="I1296" t="s">
        <v>2613</v>
      </c>
      <c r="M1296" t="s">
        <v>3505</v>
      </c>
      <c r="N1296" t="s">
        <v>3885</v>
      </c>
      <c r="O1296" t="s">
        <v>1724</v>
      </c>
      <c r="Q1296" s="199">
        <v>7000</v>
      </c>
      <c r="S1296" t="s">
        <v>3506</v>
      </c>
      <c r="T1296" t="s">
        <v>3759</v>
      </c>
      <c r="U1296" s="201">
        <v>4.1449999999999996</v>
      </c>
      <c r="V1296" t="s">
        <v>2617</v>
      </c>
      <c r="W1296" t="s">
        <v>2640</v>
      </c>
      <c r="X1296" t="s">
        <v>2641</v>
      </c>
      <c r="Y1296" t="s">
        <v>2596</v>
      </c>
      <c r="Z1296" t="s">
        <v>2952</v>
      </c>
      <c r="AA1296">
        <v>826646</v>
      </c>
      <c r="AB1296" s="198">
        <v>37047.875</v>
      </c>
      <c r="AC1296" s="198">
        <v>37047.875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26</v>
      </c>
      <c r="F1297" s="213">
        <f t="shared" si="105"/>
        <v>260000</v>
      </c>
      <c r="G1297" s="202">
        <v>1331339</v>
      </c>
      <c r="H1297" s="198">
        <v>37046.351469907408</v>
      </c>
      <c r="I1297" t="s">
        <v>2635</v>
      </c>
      <c r="M1297" t="s">
        <v>3505</v>
      </c>
      <c r="N1297" t="s">
        <v>3885</v>
      </c>
      <c r="O1297" t="s">
        <v>3307</v>
      </c>
      <c r="Q1297" s="199">
        <v>10000</v>
      </c>
      <c r="S1297" t="s">
        <v>3506</v>
      </c>
      <c r="T1297" t="s">
        <v>3759</v>
      </c>
      <c r="U1297" s="201">
        <v>4.13</v>
      </c>
      <c r="V1297" t="s">
        <v>2326</v>
      </c>
      <c r="W1297" t="s">
        <v>2280</v>
      </c>
      <c r="X1297" t="s">
        <v>2281</v>
      </c>
      <c r="Y1297" t="s">
        <v>2596</v>
      </c>
      <c r="Z1297" t="s">
        <v>2952</v>
      </c>
      <c r="AA1297">
        <v>826647</v>
      </c>
      <c r="AB1297" s="198">
        <v>37047.875</v>
      </c>
      <c r="AC1297" s="198">
        <v>37072.875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25</v>
      </c>
      <c r="G1298" s="202">
        <v>1331341</v>
      </c>
      <c r="H1298" s="198">
        <v>37046.351481481484</v>
      </c>
      <c r="I1298" t="s">
        <v>3489</v>
      </c>
      <c r="M1298" t="s">
        <v>2717</v>
      </c>
      <c r="N1298" t="s">
        <v>3470</v>
      </c>
      <c r="O1298" t="s">
        <v>1774</v>
      </c>
      <c r="P1298" s="199">
        <v>25</v>
      </c>
      <c r="S1298" t="s">
        <v>3504</v>
      </c>
      <c r="T1298" t="s">
        <v>3759</v>
      </c>
      <c r="U1298" s="201">
        <v>102</v>
      </c>
      <c r="V1298" t="s">
        <v>2201</v>
      </c>
      <c r="W1298" t="s">
        <v>3514</v>
      </c>
      <c r="X1298" t="s">
        <v>3472</v>
      </c>
      <c r="Y1298" t="s">
        <v>1097</v>
      </c>
      <c r="Z1298" t="s">
        <v>2947</v>
      </c>
      <c r="AA1298">
        <v>630970.1</v>
      </c>
      <c r="AB1298" s="198">
        <v>37047.875</v>
      </c>
      <c r="AC1298" s="198">
        <v>37047.875</v>
      </c>
    </row>
    <row r="1299" spans="1:29" x14ac:dyDescent="0.2">
      <c r="A1299" s="44" t="str">
        <f t="shared" si="101"/>
        <v>US Power Physical</v>
      </c>
      <c r="B1299" s="44" t="str">
        <f t="shared" si="102"/>
        <v>US</v>
      </c>
      <c r="C1299" s="44" t="str">
        <f t="shared" si="103"/>
        <v>Power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3">
        <f t="shared" si="105"/>
        <v>25</v>
      </c>
      <c r="G1299" s="202">
        <v>1331342</v>
      </c>
      <c r="H1299" s="198">
        <v>37046.351527777777</v>
      </c>
      <c r="I1299" t="s">
        <v>3040</v>
      </c>
      <c r="M1299" t="s">
        <v>2717</v>
      </c>
      <c r="N1299" t="s">
        <v>3468</v>
      </c>
      <c r="O1299" t="s">
        <v>1771</v>
      </c>
      <c r="P1299" s="199">
        <v>25</v>
      </c>
      <c r="S1299" t="s">
        <v>3504</v>
      </c>
      <c r="T1299" t="s">
        <v>3759</v>
      </c>
      <c r="U1299" s="201">
        <v>100</v>
      </c>
      <c r="V1299" t="s">
        <v>3903</v>
      </c>
      <c r="W1299" t="s">
        <v>3492</v>
      </c>
      <c r="X1299" t="s">
        <v>3038</v>
      </c>
      <c r="Y1299" t="s">
        <v>1097</v>
      </c>
      <c r="Z1299" t="s">
        <v>2947</v>
      </c>
      <c r="AA1299">
        <v>630971.1</v>
      </c>
      <c r="AB1299" s="198">
        <v>37047.875</v>
      </c>
      <c r="AC1299" s="198">
        <v>37047.875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1331344</v>
      </c>
      <c r="H1300" s="198">
        <v>37046.351620370369</v>
      </c>
      <c r="I1300" t="s">
        <v>3531</v>
      </c>
      <c r="M1300" t="s">
        <v>3505</v>
      </c>
      <c r="N1300" t="s">
        <v>3885</v>
      </c>
      <c r="O1300" t="s">
        <v>1756</v>
      </c>
      <c r="P1300" s="199">
        <v>5000</v>
      </c>
      <c r="S1300" t="s">
        <v>3506</v>
      </c>
      <c r="T1300" t="s">
        <v>3759</v>
      </c>
      <c r="U1300" s="201">
        <v>3.92</v>
      </c>
      <c r="V1300" t="s">
        <v>3524</v>
      </c>
      <c r="W1300" t="s">
        <v>2477</v>
      </c>
      <c r="X1300" t="s">
        <v>2540</v>
      </c>
      <c r="Y1300" t="s">
        <v>2596</v>
      </c>
      <c r="Z1300" t="s">
        <v>2952</v>
      </c>
      <c r="AA1300">
        <v>826648</v>
      </c>
      <c r="AB1300" s="198">
        <v>37047.875</v>
      </c>
      <c r="AC1300" s="198">
        <v>37047.875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3000</v>
      </c>
      <c r="G1301" s="202">
        <v>1331345</v>
      </c>
      <c r="H1301" s="198">
        <v>37046.351678240739</v>
      </c>
      <c r="I1301" t="s">
        <v>3627</v>
      </c>
      <c r="M1301" t="s">
        <v>3505</v>
      </c>
      <c r="N1301" t="s">
        <v>3885</v>
      </c>
      <c r="O1301" t="s">
        <v>1724</v>
      </c>
      <c r="Q1301" s="199">
        <v>3000</v>
      </c>
      <c r="S1301" t="s">
        <v>3506</v>
      </c>
      <c r="T1301" t="s">
        <v>3759</v>
      </c>
      <c r="U1301" s="201">
        <v>4.1449999999999996</v>
      </c>
      <c r="V1301" t="s">
        <v>2456</v>
      </c>
      <c r="W1301" t="s">
        <v>2640</v>
      </c>
      <c r="X1301" t="s">
        <v>2641</v>
      </c>
      <c r="Y1301" t="s">
        <v>2596</v>
      </c>
      <c r="Z1301" t="s">
        <v>2952</v>
      </c>
      <c r="AA1301">
        <v>826649</v>
      </c>
      <c r="AB1301" s="198">
        <v>37047.875</v>
      </c>
      <c r="AC1301" s="198">
        <v>37047.875</v>
      </c>
    </row>
    <row r="1302" spans="1:29" x14ac:dyDescent="0.2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10000</v>
      </c>
      <c r="G1302" s="202">
        <v>1331346</v>
      </c>
      <c r="H1302" s="198">
        <v>37046.351747685185</v>
      </c>
      <c r="I1302" t="s">
        <v>3627</v>
      </c>
      <c r="M1302" t="s">
        <v>3505</v>
      </c>
      <c r="N1302" t="s">
        <v>3885</v>
      </c>
      <c r="O1302" t="s">
        <v>1724</v>
      </c>
      <c r="Q1302" s="199">
        <v>10000</v>
      </c>
      <c r="S1302" t="s">
        <v>3506</v>
      </c>
      <c r="T1302" t="s">
        <v>3759</v>
      </c>
      <c r="U1302" s="201">
        <v>4.1500000000000004</v>
      </c>
      <c r="V1302" t="s">
        <v>2456</v>
      </c>
      <c r="W1302" t="s">
        <v>2640</v>
      </c>
      <c r="X1302" t="s">
        <v>2641</v>
      </c>
      <c r="Y1302" t="s">
        <v>2596</v>
      </c>
      <c r="Z1302" t="s">
        <v>2952</v>
      </c>
      <c r="AA1302">
        <v>826650</v>
      </c>
      <c r="AB1302" s="198">
        <v>37047.875</v>
      </c>
      <c r="AC1302" s="198">
        <v>37047.875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1783</v>
      </c>
      <c r="G1303" s="202">
        <v>1331347</v>
      </c>
      <c r="H1303" s="198">
        <v>37046.351793981485</v>
      </c>
      <c r="I1303" t="s">
        <v>3079</v>
      </c>
      <c r="M1303" t="s">
        <v>3505</v>
      </c>
      <c r="N1303" t="s">
        <v>3885</v>
      </c>
      <c r="O1303" t="s">
        <v>3868</v>
      </c>
      <c r="P1303" s="199">
        <v>1783</v>
      </c>
      <c r="S1303" t="s">
        <v>3506</v>
      </c>
      <c r="T1303" t="s">
        <v>3759</v>
      </c>
      <c r="U1303" s="201">
        <v>3.83</v>
      </c>
      <c r="V1303" t="s">
        <v>3080</v>
      </c>
      <c r="W1303" t="s">
        <v>2271</v>
      </c>
      <c r="X1303" t="s">
        <v>3078</v>
      </c>
      <c r="Y1303" t="s">
        <v>2596</v>
      </c>
      <c r="Z1303" t="s">
        <v>2952</v>
      </c>
      <c r="AA1303">
        <v>826651</v>
      </c>
      <c r="AB1303" s="198">
        <v>37047.875</v>
      </c>
      <c r="AC1303" s="198">
        <v>37047.875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10000</v>
      </c>
      <c r="G1304" s="202">
        <v>1331348</v>
      </c>
      <c r="H1304" s="198">
        <v>37046.3518287037</v>
      </c>
      <c r="I1304" t="s">
        <v>3531</v>
      </c>
      <c r="M1304" t="s">
        <v>3505</v>
      </c>
      <c r="N1304" t="s">
        <v>3885</v>
      </c>
      <c r="O1304" t="s">
        <v>1835</v>
      </c>
      <c r="P1304" s="199">
        <v>10000</v>
      </c>
      <c r="S1304" t="s">
        <v>3506</v>
      </c>
      <c r="T1304" t="s">
        <v>3759</v>
      </c>
      <c r="U1304" s="201">
        <v>7.9</v>
      </c>
      <c r="V1304" t="s">
        <v>2395</v>
      </c>
      <c r="W1304" t="s">
        <v>3156</v>
      </c>
      <c r="X1304" t="s">
        <v>3076</v>
      </c>
      <c r="Y1304" t="s">
        <v>2596</v>
      </c>
      <c r="Z1304" t="s">
        <v>2952</v>
      </c>
      <c r="AA1304">
        <v>826652</v>
      </c>
      <c r="AB1304" s="198">
        <v>37047.875</v>
      </c>
      <c r="AC1304" s="198">
        <v>37047.875</v>
      </c>
    </row>
    <row r="1305" spans="1:29" x14ac:dyDescent="0.2">
      <c r="A1305" s="44" t="str">
        <f t="shared" si="101"/>
        <v>US Natural Gas Financial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Financial</v>
      </c>
      <c r="E1305" s="44">
        <f>IF(VLOOKUP(S1305,'DD-Lookup'!$J$6:$L$50,3,FALSE)="Monthly",(YEAR(AC1305)-YEAR(AB1305))*12+MONTH(AC1305)-MONTH(AB1305)+1,(AC1305-AB1305+1))</f>
        <v>26</v>
      </c>
      <c r="F1305" s="213">
        <f t="shared" si="105"/>
        <v>390000</v>
      </c>
      <c r="G1305" s="202">
        <v>1331349</v>
      </c>
      <c r="H1305" s="198">
        <v>37046.351851851854</v>
      </c>
      <c r="I1305" t="s">
        <v>2600</v>
      </c>
      <c r="M1305" t="s">
        <v>3505</v>
      </c>
      <c r="N1305" t="s">
        <v>2383</v>
      </c>
      <c r="O1305" t="s">
        <v>3314</v>
      </c>
      <c r="Q1305" s="199">
        <v>15000</v>
      </c>
      <c r="S1305" t="s">
        <v>3506</v>
      </c>
      <c r="T1305" t="s">
        <v>3759</v>
      </c>
      <c r="U1305" s="201">
        <v>3.98</v>
      </c>
      <c r="V1305" t="s">
        <v>1888</v>
      </c>
      <c r="W1305" t="s">
        <v>2489</v>
      </c>
      <c r="X1305" t="s">
        <v>2490</v>
      </c>
      <c r="Y1305" t="s">
        <v>3777</v>
      </c>
      <c r="Z1305" t="s">
        <v>2952</v>
      </c>
      <c r="AA1305" t="s">
        <v>1889</v>
      </c>
      <c r="AB1305" s="198">
        <v>37047.875</v>
      </c>
      <c r="AC1305" s="198">
        <v>37072.875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1331350</v>
      </c>
      <c r="H1306" s="198">
        <v>37046.351851851854</v>
      </c>
      <c r="I1306" t="s">
        <v>3499</v>
      </c>
      <c r="M1306" t="s">
        <v>2717</v>
      </c>
      <c r="N1306" t="s">
        <v>3468</v>
      </c>
      <c r="O1306" t="s">
        <v>1771</v>
      </c>
      <c r="Q1306" s="199">
        <v>25</v>
      </c>
      <c r="S1306" t="s">
        <v>3504</v>
      </c>
      <c r="T1306" t="s">
        <v>3759</v>
      </c>
      <c r="U1306" s="201">
        <v>100</v>
      </c>
      <c r="V1306" t="s">
        <v>2990</v>
      </c>
      <c r="W1306" t="s">
        <v>3492</v>
      </c>
      <c r="X1306" t="s">
        <v>3038</v>
      </c>
      <c r="Y1306" t="s">
        <v>1097</v>
      </c>
      <c r="Z1306" t="s">
        <v>2947</v>
      </c>
      <c r="AA1306">
        <v>630973.1</v>
      </c>
      <c r="AB1306" s="198">
        <v>37047.875</v>
      </c>
      <c r="AC1306" s="198">
        <v>37047.875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5000</v>
      </c>
      <c r="G1307" s="202">
        <v>1331351</v>
      </c>
      <c r="H1307" s="198">
        <v>37046.351898148147</v>
      </c>
      <c r="I1307" t="s">
        <v>2509</v>
      </c>
      <c r="M1307" t="s">
        <v>3505</v>
      </c>
      <c r="N1307" t="s">
        <v>3885</v>
      </c>
      <c r="O1307" t="s">
        <v>1757</v>
      </c>
      <c r="Q1307" s="199">
        <v>5000</v>
      </c>
      <c r="S1307" t="s">
        <v>3506</v>
      </c>
      <c r="T1307" t="s">
        <v>3759</v>
      </c>
      <c r="U1307" s="201">
        <v>3.8174999999999999</v>
      </c>
      <c r="V1307" t="s">
        <v>2510</v>
      </c>
      <c r="W1307" t="s">
        <v>2629</v>
      </c>
      <c r="X1307" t="s">
        <v>2630</v>
      </c>
      <c r="Y1307" t="s">
        <v>2596</v>
      </c>
      <c r="Z1307" t="s">
        <v>2952</v>
      </c>
      <c r="AA1307">
        <v>826653</v>
      </c>
      <c r="AB1307" s="198">
        <v>37047.875</v>
      </c>
      <c r="AC1307" s="198">
        <v>37047.875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1641</v>
      </c>
      <c r="G1308" s="202">
        <v>1331352</v>
      </c>
      <c r="H1308" s="198">
        <v>37046.351909722223</v>
      </c>
      <c r="I1308" t="s">
        <v>3079</v>
      </c>
      <c r="M1308" t="s">
        <v>3505</v>
      </c>
      <c r="N1308" t="s">
        <v>3885</v>
      </c>
      <c r="O1308" t="s">
        <v>1839</v>
      </c>
      <c r="Q1308" s="199">
        <v>1641</v>
      </c>
      <c r="S1308" t="s">
        <v>3506</v>
      </c>
      <c r="T1308" t="s">
        <v>3759</v>
      </c>
      <c r="U1308" s="201">
        <v>4.2450000000000001</v>
      </c>
      <c r="V1308" t="s">
        <v>3080</v>
      </c>
      <c r="W1308" t="s">
        <v>3143</v>
      </c>
      <c r="X1308" t="s">
        <v>3065</v>
      </c>
      <c r="Y1308" t="s">
        <v>2596</v>
      </c>
      <c r="Z1308" t="s">
        <v>2952</v>
      </c>
      <c r="AA1308">
        <v>826654</v>
      </c>
      <c r="AB1308" s="198">
        <v>37047.875</v>
      </c>
      <c r="AC1308" s="198">
        <v>37047.875</v>
      </c>
    </row>
    <row r="1309" spans="1:29" x14ac:dyDescent="0.2">
      <c r="A1309" s="44" t="str">
        <f t="shared" si="101"/>
        <v>US Natural Gas Financial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Financial</v>
      </c>
      <c r="E1309" s="44">
        <f>IF(VLOOKUP(S1309,'DD-Lookup'!$J$6:$L$50,3,FALSE)="Monthly",(YEAR(AC1309)-YEAR(AB1309))*12+MONTH(AC1309)-MONTH(AB1309)+1,(AC1309-AB1309+1))</f>
        <v>365</v>
      </c>
      <c r="F1309" s="213">
        <f t="shared" si="105"/>
        <v>1825000</v>
      </c>
      <c r="G1309" s="202">
        <v>1331353</v>
      </c>
      <c r="H1309" s="198">
        <v>37046.351921296293</v>
      </c>
      <c r="I1309" t="s">
        <v>2608</v>
      </c>
      <c r="M1309" t="s">
        <v>3505</v>
      </c>
      <c r="N1309" t="s">
        <v>2383</v>
      </c>
      <c r="O1309" t="s">
        <v>2643</v>
      </c>
      <c r="Q1309" s="199">
        <v>5000</v>
      </c>
      <c r="S1309" t="s">
        <v>3506</v>
      </c>
      <c r="T1309" t="s">
        <v>3759</v>
      </c>
      <c r="U1309" s="201">
        <v>4.1100000000000003</v>
      </c>
      <c r="V1309" t="s">
        <v>2406</v>
      </c>
      <c r="W1309" t="s">
        <v>2810</v>
      </c>
      <c r="X1309" t="s">
        <v>2384</v>
      </c>
      <c r="Y1309" t="s">
        <v>3777</v>
      </c>
      <c r="Z1309" t="s">
        <v>2952</v>
      </c>
      <c r="AA1309" t="s">
        <v>1890</v>
      </c>
      <c r="AB1309" s="198">
        <v>37257.875</v>
      </c>
      <c r="AC1309" s="198">
        <v>37621.875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1331354</v>
      </c>
      <c r="H1310" s="198">
        <v>37046.352013888885</v>
      </c>
      <c r="I1310" t="s">
        <v>2466</v>
      </c>
      <c r="M1310" t="s">
        <v>2717</v>
      </c>
      <c r="N1310" t="s">
        <v>3468</v>
      </c>
      <c r="O1310" t="s">
        <v>1792</v>
      </c>
      <c r="Q1310" s="199">
        <v>25</v>
      </c>
      <c r="S1310" t="s">
        <v>3504</v>
      </c>
      <c r="T1310" t="s">
        <v>3759</v>
      </c>
      <c r="U1310" s="201">
        <v>52</v>
      </c>
      <c r="V1310" t="s">
        <v>3914</v>
      </c>
      <c r="W1310" t="s">
        <v>3037</v>
      </c>
      <c r="X1310" t="s">
        <v>3469</v>
      </c>
      <c r="Y1310" t="s">
        <v>1097</v>
      </c>
      <c r="Z1310" t="s">
        <v>2947</v>
      </c>
      <c r="AA1310">
        <v>630974.1</v>
      </c>
      <c r="AB1310" s="198">
        <v>37047.875</v>
      </c>
      <c r="AC1310" s="198">
        <v>37047.875</v>
      </c>
    </row>
    <row r="1311" spans="1:29" x14ac:dyDescent="0.2">
      <c r="A1311" s="44" t="str">
        <f t="shared" si="101"/>
        <v xml:space="preserve"> Natural Gas Physical</v>
      </c>
      <c r="B1311" s="44" t="str">
        <f t="shared" si="102"/>
        <v/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775000</v>
      </c>
      <c r="G1311" s="202">
        <v>1331356</v>
      </c>
      <c r="H1311" s="198">
        <v>37046.352118055554</v>
      </c>
      <c r="I1311" t="s">
        <v>2447</v>
      </c>
      <c r="M1311" t="s">
        <v>3505</v>
      </c>
      <c r="N1311" t="s">
        <v>3790</v>
      </c>
      <c r="O1311" t="s">
        <v>3931</v>
      </c>
      <c r="Q1311" s="199">
        <v>25000</v>
      </c>
      <c r="S1311" t="s">
        <v>3792</v>
      </c>
      <c r="T1311" t="s">
        <v>3793</v>
      </c>
      <c r="U1311" s="201">
        <v>21.2</v>
      </c>
      <c r="V1311" t="s">
        <v>1075</v>
      </c>
      <c r="W1311" t="s">
        <v>3794</v>
      </c>
      <c r="X1311" t="s">
        <v>3795</v>
      </c>
      <c r="Y1311" t="s">
        <v>3796</v>
      </c>
      <c r="Z1311" t="s">
        <v>3764</v>
      </c>
      <c r="AA1311">
        <v>106192</v>
      </c>
      <c r="AB1311" s="198">
        <v>37073.875</v>
      </c>
      <c r="AC1311" s="198">
        <v>37103.875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10000</v>
      </c>
      <c r="G1312" s="202">
        <v>1331357</v>
      </c>
      <c r="H1312" s="198">
        <v>37046.352118055554</v>
      </c>
      <c r="I1312" t="s">
        <v>2613</v>
      </c>
      <c r="M1312" t="s">
        <v>3505</v>
      </c>
      <c r="N1312" t="s">
        <v>3885</v>
      </c>
      <c r="O1312" t="s">
        <v>1836</v>
      </c>
      <c r="Q1312" s="199">
        <v>10000</v>
      </c>
      <c r="S1312" t="s">
        <v>3506</v>
      </c>
      <c r="T1312" t="s">
        <v>3759</v>
      </c>
      <c r="U1312" s="201">
        <v>8.15</v>
      </c>
      <c r="V1312" t="s">
        <v>3008</v>
      </c>
      <c r="W1312" t="s">
        <v>3156</v>
      </c>
      <c r="X1312" t="s">
        <v>3076</v>
      </c>
      <c r="Y1312" t="s">
        <v>2596</v>
      </c>
      <c r="Z1312" t="s">
        <v>2952</v>
      </c>
      <c r="AA1312">
        <v>826655</v>
      </c>
      <c r="AB1312" s="198">
        <v>37047.875</v>
      </c>
      <c r="AC1312" s="198">
        <v>37047.875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1331359</v>
      </c>
      <c r="H1313" s="198">
        <v>37046.352152777778</v>
      </c>
      <c r="I1313" t="s">
        <v>2378</v>
      </c>
      <c r="M1313" t="s">
        <v>3505</v>
      </c>
      <c r="N1313" t="s">
        <v>3885</v>
      </c>
      <c r="O1313" t="s">
        <v>1781</v>
      </c>
      <c r="P1313" s="199">
        <v>10000</v>
      </c>
      <c r="S1313" t="s">
        <v>3506</v>
      </c>
      <c r="T1313" t="s">
        <v>3759</v>
      </c>
      <c r="U1313" s="201">
        <v>3.85</v>
      </c>
      <c r="V1313" t="s">
        <v>3571</v>
      </c>
      <c r="W1313" t="s">
        <v>3084</v>
      </c>
      <c r="X1313" t="s">
        <v>3076</v>
      </c>
      <c r="Y1313" t="s">
        <v>2596</v>
      </c>
      <c r="Z1313" t="s">
        <v>2952</v>
      </c>
      <c r="AA1313">
        <v>826656</v>
      </c>
      <c r="AB1313" s="198">
        <v>37047.875</v>
      </c>
      <c r="AC1313" s="198">
        <v>37047.875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10000</v>
      </c>
      <c r="G1314" s="202">
        <v>1331360</v>
      </c>
      <c r="H1314" s="198">
        <v>37046.352164351854</v>
      </c>
      <c r="I1314" t="s">
        <v>2613</v>
      </c>
      <c r="M1314" t="s">
        <v>3505</v>
      </c>
      <c r="N1314" t="s">
        <v>3885</v>
      </c>
      <c r="O1314" t="s">
        <v>1835</v>
      </c>
      <c r="Q1314" s="199">
        <v>10000</v>
      </c>
      <c r="S1314" t="s">
        <v>3506</v>
      </c>
      <c r="T1314" t="s">
        <v>3759</v>
      </c>
      <c r="U1314" s="201">
        <v>8.1</v>
      </c>
      <c r="V1314" t="s">
        <v>3008</v>
      </c>
      <c r="W1314" t="s">
        <v>3156</v>
      </c>
      <c r="X1314" t="s">
        <v>3076</v>
      </c>
      <c r="Y1314" t="s">
        <v>2596</v>
      </c>
      <c r="Z1314" t="s">
        <v>2952</v>
      </c>
      <c r="AA1314">
        <v>826657</v>
      </c>
      <c r="AB1314" s="198">
        <v>37047.875</v>
      </c>
      <c r="AC1314" s="198">
        <v>37047.875</v>
      </c>
    </row>
    <row r="1315" spans="1:29" x14ac:dyDescent="0.2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31</v>
      </c>
      <c r="F1315" s="213">
        <f t="shared" si="105"/>
        <v>310000</v>
      </c>
      <c r="G1315" s="202">
        <v>1331362</v>
      </c>
      <c r="H1315" s="198">
        <v>37046.352187500001</v>
      </c>
      <c r="I1315" t="s">
        <v>2600</v>
      </c>
      <c r="M1315" t="s">
        <v>3505</v>
      </c>
      <c r="N1315" t="s">
        <v>2605</v>
      </c>
      <c r="O1315" t="s">
        <v>2204</v>
      </c>
      <c r="P1315" s="199">
        <v>10000</v>
      </c>
      <c r="S1315" t="s">
        <v>3506</v>
      </c>
      <c r="T1315" t="s">
        <v>3759</v>
      </c>
      <c r="U1315" s="201">
        <v>-3.5000000000000003E-2</v>
      </c>
      <c r="V1315" t="s">
        <v>1891</v>
      </c>
      <c r="W1315" t="s">
        <v>2489</v>
      </c>
      <c r="X1315" t="s">
        <v>2490</v>
      </c>
      <c r="Y1315" t="s">
        <v>3777</v>
      </c>
      <c r="Z1315" t="s">
        <v>2952</v>
      </c>
      <c r="AA1315" t="s">
        <v>1892</v>
      </c>
      <c r="AB1315" s="198">
        <v>37073.875</v>
      </c>
      <c r="AC1315" s="198">
        <v>37103.875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25000</v>
      </c>
      <c r="G1316" s="202">
        <v>1331363</v>
      </c>
      <c r="H1316" s="198">
        <v>37046.352199074077</v>
      </c>
      <c r="I1316" t="s">
        <v>3501</v>
      </c>
      <c r="M1316" t="s">
        <v>3505</v>
      </c>
      <c r="N1316" t="s">
        <v>3885</v>
      </c>
      <c r="O1316" t="s">
        <v>3852</v>
      </c>
      <c r="Q1316" s="199">
        <v>25000</v>
      </c>
      <c r="S1316" t="s">
        <v>3506</v>
      </c>
      <c r="T1316" t="s">
        <v>3759</v>
      </c>
      <c r="U1316" s="201">
        <v>3.93</v>
      </c>
      <c r="V1316" t="s">
        <v>1893</v>
      </c>
      <c r="W1316" t="s">
        <v>2265</v>
      </c>
      <c r="X1316" t="s">
        <v>2266</v>
      </c>
      <c r="Y1316" t="s">
        <v>2596</v>
      </c>
      <c r="Z1316" t="s">
        <v>2952</v>
      </c>
      <c r="AA1316">
        <v>826658</v>
      </c>
      <c r="AB1316" s="198">
        <v>37047.875</v>
      </c>
      <c r="AC1316" s="198">
        <v>37047.875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10000</v>
      </c>
      <c r="G1317" s="202">
        <v>1331365</v>
      </c>
      <c r="H1317" s="198">
        <v>37046.352256944447</v>
      </c>
      <c r="I1317" t="s">
        <v>2382</v>
      </c>
      <c r="M1317" t="s">
        <v>3505</v>
      </c>
      <c r="N1317" t="s">
        <v>3885</v>
      </c>
      <c r="O1317" t="s">
        <v>1742</v>
      </c>
      <c r="P1317" s="199">
        <v>10000</v>
      </c>
      <c r="S1317" t="s">
        <v>3506</v>
      </c>
      <c r="T1317" t="s">
        <v>3759</v>
      </c>
      <c r="U1317" s="201">
        <v>4.2324999999999999</v>
      </c>
      <c r="V1317" t="s">
        <v>2454</v>
      </c>
      <c r="W1317" t="s">
        <v>3143</v>
      </c>
      <c r="X1317" t="s">
        <v>3065</v>
      </c>
      <c r="Y1317" t="s">
        <v>2596</v>
      </c>
      <c r="Z1317" t="s">
        <v>2952</v>
      </c>
      <c r="AA1317">
        <v>826659</v>
      </c>
      <c r="AB1317" s="198">
        <v>37047.875</v>
      </c>
      <c r="AC1317" s="198">
        <v>37047.875</v>
      </c>
    </row>
    <row r="1318" spans="1:29" x14ac:dyDescent="0.2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25</v>
      </c>
      <c r="G1318" s="202">
        <v>1331366</v>
      </c>
      <c r="H1318" s="198">
        <v>37046.352268518516</v>
      </c>
      <c r="I1318" t="s">
        <v>2356</v>
      </c>
      <c r="M1318" t="s">
        <v>2717</v>
      </c>
      <c r="N1318" t="s">
        <v>3470</v>
      </c>
      <c r="O1318" t="s">
        <v>1775</v>
      </c>
      <c r="P1318" s="199">
        <v>25</v>
      </c>
      <c r="S1318" t="s">
        <v>3504</v>
      </c>
      <c r="T1318" t="s">
        <v>3759</v>
      </c>
      <c r="U1318" s="201">
        <v>110</v>
      </c>
      <c r="V1318" t="s">
        <v>3928</v>
      </c>
      <c r="W1318" t="s">
        <v>3514</v>
      </c>
      <c r="X1318" t="s">
        <v>3472</v>
      </c>
      <c r="Y1318" t="s">
        <v>1097</v>
      </c>
      <c r="Z1318" t="s">
        <v>2947</v>
      </c>
      <c r="AA1318">
        <v>630978.1</v>
      </c>
      <c r="AB1318" s="198">
        <v>37047.875</v>
      </c>
      <c r="AC1318" s="198">
        <v>37047.875</v>
      </c>
    </row>
    <row r="1319" spans="1:29" x14ac:dyDescent="0.2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25</v>
      </c>
      <c r="G1319" s="202">
        <v>1331367</v>
      </c>
      <c r="H1319" s="198">
        <v>37046.352268518516</v>
      </c>
      <c r="I1319" t="s">
        <v>3489</v>
      </c>
      <c r="M1319" t="s">
        <v>2717</v>
      </c>
      <c r="N1319" t="s">
        <v>3468</v>
      </c>
      <c r="O1319" t="s">
        <v>1771</v>
      </c>
      <c r="Q1319" s="199">
        <v>25</v>
      </c>
      <c r="S1319" t="s">
        <v>3504</v>
      </c>
      <c r="T1319" t="s">
        <v>3759</v>
      </c>
      <c r="U1319" s="201">
        <v>101</v>
      </c>
      <c r="V1319" t="s">
        <v>3494</v>
      </c>
      <c r="W1319" t="s">
        <v>3492</v>
      </c>
      <c r="X1319" t="s">
        <v>3038</v>
      </c>
      <c r="Y1319" t="s">
        <v>1097</v>
      </c>
      <c r="Z1319" t="s">
        <v>2947</v>
      </c>
      <c r="AA1319">
        <v>630979.1</v>
      </c>
      <c r="AB1319" s="198">
        <v>37047.875</v>
      </c>
      <c r="AC1319" s="198">
        <v>37047.875</v>
      </c>
    </row>
    <row r="1320" spans="1:29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31</v>
      </c>
      <c r="F1320" s="213">
        <f t="shared" si="105"/>
        <v>155000</v>
      </c>
      <c r="G1320" s="202">
        <v>1331368</v>
      </c>
      <c r="H1320" s="198">
        <v>37046.35229166667</v>
      </c>
      <c r="I1320" t="s">
        <v>3669</v>
      </c>
      <c r="M1320" t="s">
        <v>3505</v>
      </c>
      <c r="N1320" t="s">
        <v>2383</v>
      </c>
      <c r="O1320" t="s">
        <v>2393</v>
      </c>
      <c r="P1320" s="199">
        <v>5000</v>
      </c>
      <c r="S1320" t="s">
        <v>3506</v>
      </c>
      <c r="T1320" t="s">
        <v>3759</v>
      </c>
      <c r="U1320" s="201">
        <v>4.13</v>
      </c>
      <c r="V1320" t="s">
        <v>1894</v>
      </c>
      <c r="W1320" t="s">
        <v>2810</v>
      </c>
      <c r="X1320" t="s">
        <v>2384</v>
      </c>
      <c r="Y1320" t="s">
        <v>3777</v>
      </c>
      <c r="Z1320" t="s">
        <v>2952</v>
      </c>
      <c r="AA1320" t="s">
        <v>1895</v>
      </c>
      <c r="AB1320" s="198">
        <v>37104.875</v>
      </c>
      <c r="AC1320" s="198">
        <v>37134.875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1331369</v>
      </c>
      <c r="H1321" s="198">
        <v>37046.35229166667</v>
      </c>
      <c r="I1321" t="s">
        <v>1896</v>
      </c>
      <c r="M1321" t="s">
        <v>3505</v>
      </c>
      <c r="N1321" t="s">
        <v>3885</v>
      </c>
      <c r="O1321" t="s">
        <v>1742</v>
      </c>
      <c r="Q1321" s="199">
        <v>10000</v>
      </c>
      <c r="S1321" t="s">
        <v>3506</v>
      </c>
      <c r="T1321" t="s">
        <v>3759</v>
      </c>
      <c r="U1321" s="201">
        <v>4.2424999999999997</v>
      </c>
      <c r="V1321" t="s">
        <v>1897</v>
      </c>
      <c r="W1321" t="s">
        <v>3143</v>
      </c>
      <c r="X1321" t="s">
        <v>3065</v>
      </c>
      <c r="Y1321" t="s">
        <v>2596</v>
      </c>
      <c r="Z1321" t="s">
        <v>2952</v>
      </c>
      <c r="AA1321">
        <v>826660</v>
      </c>
      <c r="AB1321" s="198">
        <v>37047.875</v>
      </c>
      <c r="AC1321" s="198">
        <v>37047.875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10000</v>
      </c>
      <c r="G1322" s="202">
        <v>1331372</v>
      </c>
      <c r="H1322" s="198">
        <v>37046.352372685185</v>
      </c>
      <c r="I1322" t="s">
        <v>2613</v>
      </c>
      <c r="M1322" t="s">
        <v>3505</v>
      </c>
      <c r="N1322" t="s">
        <v>3885</v>
      </c>
      <c r="O1322" t="s">
        <v>1835</v>
      </c>
      <c r="Q1322" s="199">
        <v>10000</v>
      </c>
      <c r="S1322" t="s">
        <v>3506</v>
      </c>
      <c r="T1322" t="s">
        <v>3759</v>
      </c>
      <c r="U1322" s="201">
        <v>8.35</v>
      </c>
      <c r="V1322" t="s">
        <v>3008</v>
      </c>
      <c r="W1322" t="s">
        <v>3156</v>
      </c>
      <c r="X1322" t="s">
        <v>3076</v>
      </c>
      <c r="Y1322" t="s">
        <v>2596</v>
      </c>
      <c r="Z1322" t="s">
        <v>2952</v>
      </c>
      <c r="AA1322">
        <v>826661</v>
      </c>
      <c r="AB1322" s="198">
        <v>37047.875</v>
      </c>
      <c r="AC1322" s="198">
        <v>37047.875</v>
      </c>
    </row>
    <row r="1323" spans="1:29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50</v>
      </c>
      <c r="G1323" s="202">
        <v>1331374</v>
      </c>
      <c r="H1323" s="198">
        <v>37046.352384259262</v>
      </c>
      <c r="I1323" t="s">
        <v>3534</v>
      </c>
      <c r="M1323" t="s">
        <v>2717</v>
      </c>
      <c r="N1323" t="s">
        <v>3532</v>
      </c>
      <c r="O1323" t="s">
        <v>1586</v>
      </c>
      <c r="Q1323" s="199">
        <v>50</v>
      </c>
      <c r="S1323" t="s">
        <v>3504</v>
      </c>
      <c r="T1323" t="s">
        <v>3759</v>
      </c>
      <c r="U1323" s="201">
        <v>21</v>
      </c>
      <c r="V1323" t="s">
        <v>3535</v>
      </c>
      <c r="W1323" t="s">
        <v>3536</v>
      </c>
      <c r="X1323" t="s">
        <v>3537</v>
      </c>
      <c r="Y1323" t="s">
        <v>1097</v>
      </c>
      <c r="Z1323" t="s">
        <v>2947</v>
      </c>
      <c r="AA1323">
        <v>630980.1</v>
      </c>
      <c r="AB1323" s="198">
        <v>37047.875</v>
      </c>
      <c r="AC1323" s="198">
        <v>37047.875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25000</v>
      </c>
      <c r="G1324" s="202">
        <v>1331373</v>
      </c>
      <c r="H1324" s="198">
        <v>37046.352384259262</v>
      </c>
      <c r="I1324" t="s">
        <v>3501</v>
      </c>
      <c r="M1324" t="s">
        <v>3505</v>
      </c>
      <c r="N1324" t="s">
        <v>3885</v>
      </c>
      <c r="O1324" t="s">
        <v>3852</v>
      </c>
      <c r="Q1324" s="199">
        <v>25000</v>
      </c>
      <c r="S1324" t="s">
        <v>3506</v>
      </c>
      <c r="T1324" t="s">
        <v>3759</v>
      </c>
      <c r="U1324" s="201">
        <v>3.94</v>
      </c>
      <c r="V1324" t="s">
        <v>1898</v>
      </c>
      <c r="W1324" t="s">
        <v>2265</v>
      </c>
      <c r="X1324" t="s">
        <v>2266</v>
      </c>
      <c r="Y1324" t="s">
        <v>2596</v>
      </c>
      <c r="Z1324" t="s">
        <v>2952</v>
      </c>
      <c r="AA1324">
        <v>826663</v>
      </c>
      <c r="AB1324" s="198">
        <v>37047.875</v>
      </c>
      <c r="AC1324" s="198">
        <v>37047.875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10000</v>
      </c>
      <c r="G1325" s="202">
        <v>1331375</v>
      </c>
      <c r="H1325" s="198">
        <v>37046.352384259262</v>
      </c>
      <c r="I1325" t="s">
        <v>2618</v>
      </c>
      <c r="M1325" t="s">
        <v>3505</v>
      </c>
      <c r="N1325" t="s">
        <v>3885</v>
      </c>
      <c r="O1325" t="s">
        <v>1729</v>
      </c>
      <c r="Q1325" s="199">
        <v>10000</v>
      </c>
      <c r="S1325" t="s">
        <v>3506</v>
      </c>
      <c r="T1325" t="s">
        <v>3759</v>
      </c>
      <c r="U1325" s="201">
        <v>3.82</v>
      </c>
      <c r="V1325" t="s">
        <v>3687</v>
      </c>
      <c r="W1325" t="s">
        <v>2477</v>
      </c>
      <c r="X1325" t="s">
        <v>3078</v>
      </c>
      <c r="Y1325" t="s">
        <v>2596</v>
      </c>
      <c r="Z1325" t="s">
        <v>2952</v>
      </c>
      <c r="AA1325">
        <v>826662</v>
      </c>
      <c r="AB1325" s="198">
        <v>37047.875</v>
      </c>
      <c r="AC1325" s="198">
        <v>37047.875</v>
      </c>
    </row>
    <row r="1326" spans="1:29" x14ac:dyDescent="0.2">
      <c r="A1326" s="44" t="str">
        <f t="shared" si="101"/>
        <v>US Natural Gas Financial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Financial</v>
      </c>
      <c r="E1326" s="44">
        <f>IF(VLOOKUP(S1326,'DD-Lookup'!$J$6:$L$50,3,FALSE)="Monthly",(YEAR(AC1326)-YEAR(AB1326))*12+MONTH(AC1326)-MONTH(AB1326)+1,(AC1326-AB1326+1))</f>
        <v>31</v>
      </c>
      <c r="F1326" s="213">
        <f t="shared" si="105"/>
        <v>155000</v>
      </c>
      <c r="G1326" s="202">
        <v>1331376</v>
      </c>
      <c r="H1326" s="198">
        <v>37046.352395833332</v>
      </c>
      <c r="I1326" t="s">
        <v>2382</v>
      </c>
      <c r="M1326" t="s">
        <v>3505</v>
      </c>
      <c r="N1326" t="s">
        <v>2383</v>
      </c>
      <c r="O1326" t="s">
        <v>2604</v>
      </c>
      <c r="P1326" s="199">
        <v>5000</v>
      </c>
      <c r="S1326" t="s">
        <v>3506</v>
      </c>
      <c r="T1326" t="s">
        <v>3759</v>
      </c>
      <c r="U1326" s="201">
        <v>4.05</v>
      </c>
      <c r="V1326" t="s">
        <v>2612</v>
      </c>
      <c r="W1326" t="s">
        <v>2810</v>
      </c>
      <c r="X1326" t="s">
        <v>2384</v>
      </c>
      <c r="Y1326" t="s">
        <v>3777</v>
      </c>
      <c r="Z1326" t="s">
        <v>2952</v>
      </c>
      <c r="AA1326" t="s">
        <v>1899</v>
      </c>
      <c r="AB1326" s="198">
        <v>37073.875</v>
      </c>
      <c r="AC1326" s="198">
        <v>37103.875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1331377</v>
      </c>
      <c r="H1327" s="198">
        <v>37046.352407407408</v>
      </c>
      <c r="I1327" t="s">
        <v>2613</v>
      </c>
      <c r="M1327" t="s">
        <v>3505</v>
      </c>
      <c r="N1327" t="s">
        <v>3885</v>
      </c>
      <c r="O1327" t="s">
        <v>1836</v>
      </c>
      <c r="Q1327" s="199">
        <v>10000</v>
      </c>
      <c r="S1327" t="s">
        <v>3506</v>
      </c>
      <c r="T1327" t="s">
        <v>3759</v>
      </c>
      <c r="U1327" s="201">
        <v>8.35</v>
      </c>
      <c r="V1327" t="s">
        <v>3008</v>
      </c>
      <c r="W1327" t="s">
        <v>3156</v>
      </c>
      <c r="X1327" t="s">
        <v>3076</v>
      </c>
      <c r="Y1327" t="s">
        <v>2596</v>
      </c>
      <c r="Z1327" t="s">
        <v>2952</v>
      </c>
      <c r="AA1327">
        <v>826664</v>
      </c>
      <c r="AB1327" s="198">
        <v>37047.875</v>
      </c>
      <c r="AC1327" s="198">
        <v>37047.875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9185</v>
      </c>
      <c r="G1328" s="202">
        <v>1331378</v>
      </c>
      <c r="H1328" s="198">
        <v>37046.352442129632</v>
      </c>
      <c r="I1328" t="s">
        <v>2355</v>
      </c>
      <c r="M1328" t="s">
        <v>3505</v>
      </c>
      <c r="N1328" t="s">
        <v>3885</v>
      </c>
      <c r="O1328" t="s">
        <v>1724</v>
      </c>
      <c r="P1328" s="199">
        <v>9185</v>
      </c>
      <c r="S1328" t="s">
        <v>3506</v>
      </c>
      <c r="T1328" t="s">
        <v>3759</v>
      </c>
      <c r="U1328" s="201">
        <v>4.1449999999999996</v>
      </c>
      <c r="V1328" t="s">
        <v>2620</v>
      </c>
      <c r="W1328" t="s">
        <v>2640</v>
      </c>
      <c r="X1328" t="s">
        <v>2641</v>
      </c>
      <c r="Y1328" t="s">
        <v>2596</v>
      </c>
      <c r="Z1328" t="s">
        <v>2952</v>
      </c>
      <c r="AA1328">
        <v>826665</v>
      </c>
      <c r="AB1328" s="198">
        <v>37047.875</v>
      </c>
      <c r="AC1328" s="198">
        <v>37047.875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</v>
      </c>
      <c r="G1329" s="202">
        <v>1331379</v>
      </c>
      <c r="H1329" s="198">
        <v>37046.352476851855</v>
      </c>
      <c r="I1329" t="s">
        <v>2391</v>
      </c>
      <c r="M1329" t="s">
        <v>2717</v>
      </c>
      <c r="N1329" t="s">
        <v>3468</v>
      </c>
      <c r="O1329" t="s">
        <v>1771</v>
      </c>
      <c r="P1329" s="199">
        <v>25</v>
      </c>
      <c r="S1329" t="s">
        <v>3504</v>
      </c>
      <c r="T1329" t="s">
        <v>3759</v>
      </c>
      <c r="U1329" s="201">
        <v>100</v>
      </c>
      <c r="V1329" t="s">
        <v>1784</v>
      </c>
      <c r="W1329" t="s">
        <v>3492</v>
      </c>
      <c r="X1329" t="s">
        <v>3038</v>
      </c>
      <c r="Y1329" t="s">
        <v>1097</v>
      </c>
      <c r="Z1329" t="s">
        <v>2947</v>
      </c>
      <c r="AA1329">
        <v>630982.1</v>
      </c>
      <c r="AB1329" s="198">
        <v>37047.875</v>
      </c>
      <c r="AC1329" s="198">
        <v>37047.875</v>
      </c>
    </row>
    <row r="1330" spans="1:29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25</v>
      </c>
      <c r="G1330" s="202">
        <v>1331380</v>
      </c>
      <c r="H1330" s="198">
        <v>37046.352500000001</v>
      </c>
      <c r="I1330" t="s">
        <v>2505</v>
      </c>
      <c r="M1330" t="s">
        <v>2717</v>
      </c>
      <c r="N1330" t="s">
        <v>3470</v>
      </c>
      <c r="O1330" t="s">
        <v>1801</v>
      </c>
      <c r="Q1330" s="199">
        <v>25</v>
      </c>
      <c r="S1330" t="s">
        <v>3504</v>
      </c>
      <c r="T1330" t="s">
        <v>3759</v>
      </c>
      <c r="U1330" s="201">
        <v>27</v>
      </c>
      <c r="V1330" t="s">
        <v>2506</v>
      </c>
      <c r="W1330" t="s">
        <v>3475</v>
      </c>
      <c r="X1330" t="s">
        <v>3472</v>
      </c>
      <c r="Y1330" t="s">
        <v>1097</v>
      </c>
      <c r="Z1330" t="s">
        <v>2947</v>
      </c>
      <c r="AA1330">
        <v>630983.1</v>
      </c>
      <c r="AB1330" s="198">
        <v>37047.875</v>
      </c>
      <c r="AC1330" s="198">
        <v>37047.875</v>
      </c>
    </row>
    <row r="1331" spans="1:29" x14ac:dyDescent="0.2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31</v>
      </c>
      <c r="F1331" s="213">
        <f t="shared" si="105"/>
        <v>310000</v>
      </c>
      <c r="G1331" s="202">
        <v>1331381</v>
      </c>
      <c r="H1331" s="198">
        <v>37046.352534722224</v>
      </c>
      <c r="I1331" t="s">
        <v>2638</v>
      </c>
      <c r="M1331" t="s">
        <v>3505</v>
      </c>
      <c r="N1331" t="s">
        <v>2383</v>
      </c>
      <c r="O1331" t="s">
        <v>2604</v>
      </c>
      <c r="Q1331" s="199">
        <v>10000</v>
      </c>
      <c r="S1331" t="s">
        <v>3506</v>
      </c>
      <c r="T1331" t="s">
        <v>3759</v>
      </c>
      <c r="U1331" s="201">
        <v>4.0549999999999997</v>
      </c>
      <c r="V1331" t="s">
        <v>2740</v>
      </c>
      <c r="W1331" t="s">
        <v>2810</v>
      </c>
      <c r="X1331" t="s">
        <v>2384</v>
      </c>
      <c r="Y1331" t="s">
        <v>3777</v>
      </c>
      <c r="Z1331" t="s">
        <v>2952</v>
      </c>
      <c r="AA1331" t="s">
        <v>1900</v>
      </c>
      <c r="AB1331" s="198">
        <v>37073.875</v>
      </c>
      <c r="AC1331" s="198">
        <v>37103.875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1331382</v>
      </c>
      <c r="H1332" s="198">
        <v>37046.352534722224</v>
      </c>
      <c r="I1332" t="s">
        <v>2355</v>
      </c>
      <c r="M1332" t="s">
        <v>3505</v>
      </c>
      <c r="N1332" t="s">
        <v>3885</v>
      </c>
      <c r="O1332" t="s">
        <v>1823</v>
      </c>
      <c r="Q1332" s="199">
        <v>5000</v>
      </c>
      <c r="S1332" t="s">
        <v>3506</v>
      </c>
      <c r="T1332" t="s">
        <v>3759</v>
      </c>
      <c r="U1332" s="201">
        <v>2.7749999999999999</v>
      </c>
      <c r="V1332" t="s">
        <v>3184</v>
      </c>
      <c r="W1332" t="s">
        <v>3097</v>
      </c>
      <c r="X1332" t="s">
        <v>3076</v>
      </c>
      <c r="Y1332" t="s">
        <v>2596</v>
      </c>
      <c r="Z1332" t="s">
        <v>2952</v>
      </c>
      <c r="AA1332">
        <v>826666</v>
      </c>
      <c r="AB1332" s="198">
        <v>37047.875</v>
      </c>
      <c r="AC1332" s="198">
        <v>37047.875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6003</v>
      </c>
      <c r="G1333" s="202">
        <v>1331383</v>
      </c>
      <c r="H1333" s="198">
        <v>37046.352534722224</v>
      </c>
      <c r="I1333" t="s">
        <v>2635</v>
      </c>
      <c r="M1333" t="s">
        <v>3505</v>
      </c>
      <c r="N1333" t="s">
        <v>3885</v>
      </c>
      <c r="O1333" t="s">
        <v>1882</v>
      </c>
      <c r="Q1333" s="199">
        <v>6003</v>
      </c>
      <c r="S1333" t="s">
        <v>3506</v>
      </c>
      <c r="T1333" t="s">
        <v>3759</v>
      </c>
      <c r="U1333" s="201">
        <v>3.9963000000000002</v>
      </c>
      <c r="V1333" t="s">
        <v>3485</v>
      </c>
      <c r="W1333" t="s">
        <v>2594</v>
      </c>
      <c r="X1333" t="s">
        <v>2595</v>
      </c>
      <c r="Y1333" t="s">
        <v>2596</v>
      </c>
      <c r="Z1333" t="s">
        <v>2952</v>
      </c>
      <c r="AA1333">
        <v>826667</v>
      </c>
      <c r="AB1333" s="198">
        <v>37047.875</v>
      </c>
      <c r="AC1333" s="198">
        <v>37047.875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5000</v>
      </c>
      <c r="G1334" s="202">
        <v>1331384</v>
      </c>
      <c r="H1334" s="198">
        <v>37046.35255787037</v>
      </c>
      <c r="I1334" t="s">
        <v>2391</v>
      </c>
      <c r="M1334" t="s">
        <v>3505</v>
      </c>
      <c r="N1334" t="s">
        <v>3885</v>
      </c>
      <c r="O1334" t="s">
        <v>1803</v>
      </c>
      <c r="P1334" s="199">
        <v>5000</v>
      </c>
      <c r="S1334" t="s">
        <v>3506</v>
      </c>
      <c r="T1334" t="s">
        <v>3759</v>
      </c>
      <c r="U1334" s="201">
        <v>2.75</v>
      </c>
      <c r="V1334" t="s">
        <v>3564</v>
      </c>
      <c r="W1334" t="s">
        <v>3681</v>
      </c>
      <c r="X1334" t="s">
        <v>3486</v>
      </c>
      <c r="Y1334" t="s">
        <v>2596</v>
      </c>
      <c r="Z1334" t="s">
        <v>2952</v>
      </c>
      <c r="AA1334">
        <v>826668</v>
      </c>
      <c r="AB1334" s="198">
        <v>37047.875</v>
      </c>
      <c r="AC1334" s="198">
        <v>37047.875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10000</v>
      </c>
      <c r="G1335" s="202">
        <v>1331386</v>
      </c>
      <c r="H1335" s="198">
        <v>37046.352581018517</v>
      </c>
      <c r="I1335" t="s">
        <v>2660</v>
      </c>
      <c r="M1335" t="s">
        <v>3505</v>
      </c>
      <c r="N1335" t="s">
        <v>3885</v>
      </c>
      <c r="O1335" t="s">
        <v>3852</v>
      </c>
      <c r="P1335" s="199">
        <v>10000</v>
      </c>
      <c r="S1335" t="s">
        <v>3506</v>
      </c>
      <c r="T1335" t="s">
        <v>3759</v>
      </c>
      <c r="U1335" s="201">
        <v>3.94</v>
      </c>
      <c r="V1335" t="s">
        <v>3649</v>
      </c>
      <c r="W1335" t="s">
        <v>2265</v>
      </c>
      <c r="X1335" t="s">
        <v>2266</v>
      </c>
      <c r="Y1335" t="s">
        <v>2596</v>
      </c>
      <c r="Z1335" t="s">
        <v>2952</v>
      </c>
      <c r="AA1335">
        <v>826669</v>
      </c>
      <c r="AB1335" s="198">
        <v>37047.875</v>
      </c>
      <c r="AC1335" s="198">
        <v>37047.875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26</v>
      </c>
      <c r="F1336" s="213">
        <f t="shared" si="105"/>
        <v>260000</v>
      </c>
      <c r="G1336" s="202">
        <v>1331387</v>
      </c>
      <c r="H1336" s="198">
        <v>37046.352592592593</v>
      </c>
      <c r="I1336" t="s">
        <v>2635</v>
      </c>
      <c r="M1336" t="s">
        <v>3505</v>
      </c>
      <c r="N1336" t="s">
        <v>3885</v>
      </c>
      <c r="O1336" t="s">
        <v>3307</v>
      </c>
      <c r="Q1336" s="199">
        <v>10000</v>
      </c>
      <c r="S1336" t="s">
        <v>3506</v>
      </c>
      <c r="T1336" t="s">
        <v>3759</v>
      </c>
      <c r="U1336" s="201">
        <v>4.1399999999999997</v>
      </c>
      <c r="V1336" t="s">
        <v>2326</v>
      </c>
      <c r="W1336" t="s">
        <v>2280</v>
      </c>
      <c r="X1336" t="s">
        <v>2281</v>
      </c>
      <c r="Y1336" t="s">
        <v>2596</v>
      </c>
      <c r="Z1336" t="s">
        <v>2952</v>
      </c>
      <c r="AA1336">
        <v>826670</v>
      </c>
      <c r="AB1336" s="198">
        <v>37047.875</v>
      </c>
      <c r="AC1336" s="198">
        <v>37072.875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1331391</v>
      </c>
      <c r="H1337" s="198">
        <v>37046.35261574074</v>
      </c>
      <c r="I1337" t="s">
        <v>2505</v>
      </c>
      <c r="M1337" t="s">
        <v>2717</v>
      </c>
      <c r="N1337" t="s">
        <v>3470</v>
      </c>
      <c r="O1337" t="s">
        <v>1793</v>
      </c>
      <c r="P1337" s="199">
        <v>25</v>
      </c>
      <c r="S1337" t="s">
        <v>3504</v>
      </c>
      <c r="T1337" t="s">
        <v>3759</v>
      </c>
      <c r="U1337" s="201">
        <v>55</v>
      </c>
      <c r="V1337" t="s">
        <v>2506</v>
      </c>
      <c r="W1337" t="s">
        <v>3475</v>
      </c>
      <c r="X1337" t="s">
        <v>3472</v>
      </c>
      <c r="Y1337" t="s">
        <v>1097</v>
      </c>
      <c r="Z1337" t="s">
        <v>2947</v>
      </c>
      <c r="AA1337">
        <v>630984.1</v>
      </c>
      <c r="AB1337" s="198">
        <v>37047.875</v>
      </c>
      <c r="AC1337" s="198">
        <v>37047.875</v>
      </c>
    </row>
    <row r="1338" spans="1:29" x14ac:dyDescent="0.2">
      <c r="A1338" s="44" t="str">
        <f t="shared" si="101"/>
        <v>US Natural Gas Financial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Financial</v>
      </c>
      <c r="E1338" s="44">
        <f>IF(VLOOKUP(S1338,'DD-Lookup'!$J$6:$L$50,3,FALSE)="Monthly",(YEAR(AC1338)-YEAR(AB1338))*12+MONTH(AC1338)-MONTH(AB1338)+1,(AC1338-AB1338+1))</f>
        <v>151</v>
      </c>
      <c r="F1338" s="213">
        <f t="shared" si="105"/>
        <v>755000</v>
      </c>
      <c r="G1338" s="202">
        <v>1331392</v>
      </c>
      <c r="H1338" s="198">
        <v>37046.352708333332</v>
      </c>
      <c r="I1338" t="s">
        <v>2382</v>
      </c>
      <c r="M1338" t="s">
        <v>3505</v>
      </c>
      <c r="N1338" t="s">
        <v>2383</v>
      </c>
      <c r="O1338" t="s">
        <v>2622</v>
      </c>
      <c r="P1338" s="199">
        <v>5000</v>
      </c>
      <c r="S1338" t="s">
        <v>3506</v>
      </c>
      <c r="T1338" t="s">
        <v>3759</v>
      </c>
      <c r="U1338" s="201">
        <v>4.4550000000000001</v>
      </c>
      <c r="V1338" t="s">
        <v>2441</v>
      </c>
      <c r="W1338" t="s">
        <v>2810</v>
      </c>
      <c r="X1338" t="s">
        <v>2384</v>
      </c>
      <c r="Y1338" t="s">
        <v>3777</v>
      </c>
      <c r="Z1338" t="s">
        <v>2952</v>
      </c>
      <c r="AA1338" t="s">
        <v>1901</v>
      </c>
      <c r="AB1338" s="198">
        <v>37196</v>
      </c>
      <c r="AC1338" s="198">
        <v>37346</v>
      </c>
    </row>
    <row r="1339" spans="1:29" x14ac:dyDescent="0.2">
      <c r="A1339" s="44" t="str">
        <f t="shared" si="101"/>
        <v>US Natural Gas Financial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Financial</v>
      </c>
      <c r="E1339" s="44">
        <f>IF(VLOOKUP(S1339,'DD-Lookup'!$J$6:$L$50,3,FALSE)="Monthly",(YEAR(AC1339)-YEAR(AB1339))*12+MONTH(AC1339)-MONTH(AB1339)+1,(AC1339-AB1339+1))</f>
        <v>26</v>
      </c>
      <c r="F1339" s="213">
        <f t="shared" si="105"/>
        <v>260000</v>
      </c>
      <c r="G1339" s="202">
        <v>1331393</v>
      </c>
      <c r="H1339" s="198">
        <v>37046.352777777778</v>
      </c>
      <c r="I1339" t="s">
        <v>3476</v>
      </c>
      <c r="M1339" t="s">
        <v>3505</v>
      </c>
      <c r="N1339" t="s">
        <v>2383</v>
      </c>
      <c r="O1339" t="s">
        <v>1902</v>
      </c>
      <c r="Q1339" s="199">
        <v>10000</v>
      </c>
      <c r="S1339" t="s">
        <v>3506</v>
      </c>
      <c r="T1339" t="s">
        <v>3759</v>
      </c>
      <c r="U1339" s="201">
        <v>3.7850000000000001</v>
      </c>
      <c r="V1339" t="s">
        <v>3517</v>
      </c>
      <c r="W1339" t="s">
        <v>3497</v>
      </c>
      <c r="X1339" t="s">
        <v>3498</v>
      </c>
      <c r="Y1339" t="s">
        <v>3777</v>
      </c>
      <c r="Z1339" t="s">
        <v>2952</v>
      </c>
      <c r="AA1339" t="s">
        <v>1903</v>
      </c>
      <c r="AB1339" s="198">
        <v>37047.875</v>
      </c>
      <c r="AC1339" s="198">
        <v>37072.875</v>
      </c>
    </row>
    <row r="1340" spans="1:29" x14ac:dyDescent="0.2">
      <c r="A1340" s="44" t="str">
        <f t="shared" si="101"/>
        <v>US Power Physical</v>
      </c>
      <c r="B1340" s="44" t="str">
        <f t="shared" si="102"/>
        <v>US</v>
      </c>
      <c r="C1340" s="44" t="str">
        <f t="shared" si="103"/>
        <v>Power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25</v>
      </c>
      <c r="G1340" s="202">
        <v>1331394</v>
      </c>
      <c r="H1340" s="198">
        <v>37046.352789351855</v>
      </c>
      <c r="I1340" t="s">
        <v>3939</v>
      </c>
      <c r="M1340" t="s">
        <v>2717</v>
      </c>
      <c r="N1340" t="s">
        <v>3468</v>
      </c>
      <c r="O1340" t="s">
        <v>1811</v>
      </c>
      <c r="P1340" s="199">
        <v>25</v>
      </c>
      <c r="S1340" t="s">
        <v>3504</v>
      </c>
      <c r="T1340" t="s">
        <v>3759</v>
      </c>
      <c r="U1340" s="201">
        <v>103</v>
      </c>
      <c r="V1340" t="s">
        <v>3940</v>
      </c>
      <c r="W1340" t="s">
        <v>3037</v>
      </c>
      <c r="X1340" t="s">
        <v>3038</v>
      </c>
      <c r="Y1340" t="s">
        <v>1097</v>
      </c>
      <c r="Z1340" t="s">
        <v>2947</v>
      </c>
      <c r="AA1340">
        <v>630985.1</v>
      </c>
      <c r="AB1340" s="198">
        <v>37047.875</v>
      </c>
      <c r="AC1340" s="198">
        <v>37047.875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10000</v>
      </c>
      <c r="G1341" s="202">
        <v>1331395</v>
      </c>
      <c r="H1341" s="198">
        <v>37046.352789351855</v>
      </c>
      <c r="I1341" t="s">
        <v>2391</v>
      </c>
      <c r="M1341" t="s">
        <v>3505</v>
      </c>
      <c r="N1341" t="s">
        <v>3885</v>
      </c>
      <c r="O1341" t="s">
        <v>3852</v>
      </c>
      <c r="Q1341" s="199">
        <v>10000</v>
      </c>
      <c r="S1341" t="s">
        <v>3506</v>
      </c>
      <c r="T1341" t="s">
        <v>3759</v>
      </c>
      <c r="U1341" s="201">
        <v>3.9449999999999998</v>
      </c>
      <c r="V1341" t="s">
        <v>3994</v>
      </c>
      <c r="W1341" t="s">
        <v>2265</v>
      </c>
      <c r="X1341" t="s">
        <v>2266</v>
      </c>
      <c r="Y1341" t="s">
        <v>2596</v>
      </c>
      <c r="Z1341" t="s">
        <v>2952</v>
      </c>
      <c r="AA1341">
        <v>826671</v>
      </c>
      <c r="AB1341" s="198">
        <v>37047.875</v>
      </c>
      <c r="AC1341" s="198">
        <v>37047.875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1331396</v>
      </c>
      <c r="H1342" s="198">
        <v>37046.352847222224</v>
      </c>
      <c r="I1342" t="s">
        <v>2597</v>
      </c>
      <c r="M1342" t="s">
        <v>3505</v>
      </c>
      <c r="N1342" t="s">
        <v>3885</v>
      </c>
      <c r="O1342" t="s">
        <v>1730</v>
      </c>
      <c r="Q1342" s="199">
        <v>10000</v>
      </c>
      <c r="S1342" t="s">
        <v>3506</v>
      </c>
      <c r="T1342" t="s">
        <v>3759</v>
      </c>
      <c r="U1342" s="201">
        <v>3.8149999999999999</v>
      </c>
      <c r="V1342" t="s">
        <v>2628</v>
      </c>
      <c r="W1342" t="s">
        <v>2629</v>
      </c>
      <c r="X1342" t="s">
        <v>2630</v>
      </c>
      <c r="Y1342" t="s">
        <v>2596</v>
      </c>
      <c r="Z1342" t="s">
        <v>2952</v>
      </c>
      <c r="AA1342">
        <v>826672</v>
      </c>
      <c r="AB1342" s="198">
        <v>37047.875</v>
      </c>
      <c r="AC1342" s="198">
        <v>37047.875</v>
      </c>
    </row>
    <row r="1343" spans="1:29" x14ac:dyDescent="0.2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25</v>
      </c>
      <c r="G1343" s="202">
        <v>1331397</v>
      </c>
      <c r="H1343" s="198">
        <v>37046.352893518517</v>
      </c>
      <c r="I1343" t="s">
        <v>2345</v>
      </c>
      <c r="M1343" t="s">
        <v>2717</v>
      </c>
      <c r="N1343" t="s">
        <v>3470</v>
      </c>
      <c r="O1343" t="s">
        <v>1774</v>
      </c>
      <c r="P1343" s="199">
        <v>25</v>
      </c>
      <c r="S1343" t="s">
        <v>3504</v>
      </c>
      <c r="T1343" t="s">
        <v>3759</v>
      </c>
      <c r="U1343" s="201">
        <v>100</v>
      </c>
      <c r="V1343" t="s">
        <v>2463</v>
      </c>
      <c r="W1343" t="s">
        <v>3514</v>
      </c>
      <c r="X1343" t="s">
        <v>3472</v>
      </c>
      <c r="Y1343" t="s">
        <v>1097</v>
      </c>
      <c r="Z1343" t="s">
        <v>2947</v>
      </c>
      <c r="AA1343">
        <v>630986.1</v>
      </c>
      <c r="AB1343" s="198">
        <v>37047.875</v>
      </c>
      <c r="AC1343" s="198">
        <v>37047.875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5000</v>
      </c>
      <c r="G1344" s="202">
        <v>1331398</v>
      </c>
      <c r="H1344" s="198">
        <v>37046.352893518517</v>
      </c>
      <c r="I1344" t="s">
        <v>2277</v>
      </c>
      <c r="M1344" t="s">
        <v>3505</v>
      </c>
      <c r="N1344" t="s">
        <v>3885</v>
      </c>
      <c r="O1344" t="s">
        <v>1678</v>
      </c>
      <c r="P1344" s="199">
        <v>5000</v>
      </c>
      <c r="S1344" t="s">
        <v>3506</v>
      </c>
      <c r="T1344" t="s">
        <v>3759</v>
      </c>
      <c r="U1344" s="201">
        <v>3.7374999999999998</v>
      </c>
      <c r="V1344" t="s">
        <v>2648</v>
      </c>
      <c r="W1344" t="s">
        <v>2457</v>
      </c>
      <c r="X1344" t="s">
        <v>2615</v>
      </c>
      <c r="Y1344" t="s">
        <v>2596</v>
      </c>
      <c r="Z1344" t="s">
        <v>2952</v>
      </c>
      <c r="AA1344">
        <v>826673</v>
      </c>
      <c r="AB1344" s="198">
        <v>37047.875</v>
      </c>
      <c r="AC1344" s="198">
        <v>37047.875</v>
      </c>
    </row>
    <row r="1345" spans="1:29" x14ac:dyDescent="0.2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31</v>
      </c>
      <c r="F1345" s="213">
        <f t="shared" si="105"/>
        <v>465000</v>
      </c>
      <c r="G1345" s="202">
        <v>1331400</v>
      </c>
      <c r="H1345" s="198">
        <v>37046.352939814817</v>
      </c>
      <c r="I1345" t="s">
        <v>3669</v>
      </c>
      <c r="M1345" t="s">
        <v>3505</v>
      </c>
      <c r="N1345" t="s">
        <v>2383</v>
      </c>
      <c r="O1345" t="s">
        <v>2604</v>
      </c>
      <c r="P1345" s="199">
        <v>15000</v>
      </c>
      <c r="S1345" t="s">
        <v>3506</v>
      </c>
      <c r="T1345" t="s">
        <v>3759</v>
      </c>
      <c r="U1345" s="201">
        <v>4.05</v>
      </c>
      <c r="V1345" t="s">
        <v>2611</v>
      </c>
      <c r="W1345" t="s">
        <v>2810</v>
      </c>
      <c r="X1345" t="s">
        <v>2384</v>
      </c>
      <c r="Y1345" t="s">
        <v>3777</v>
      </c>
      <c r="Z1345" t="s">
        <v>2952</v>
      </c>
      <c r="AA1345" t="s">
        <v>1904</v>
      </c>
      <c r="AB1345" s="198">
        <v>37073.875</v>
      </c>
      <c r="AC1345" s="198">
        <v>37103.875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9000</v>
      </c>
      <c r="G1346" s="202">
        <v>1331399</v>
      </c>
      <c r="H1346" s="198">
        <v>37046.352939814817</v>
      </c>
      <c r="I1346" t="s">
        <v>2355</v>
      </c>
      <c r="M1346" t="s">
        <v>3505</v>
      </c>
      <c r="N1346" t="s">
        <v>3885</v>
      </c>
      <c r="O1346" t="s">
        <v>1781</v>
      </c>
      <c r="P1346" s="199">
        <v>9000</v>
      </c>
      <c r="S1346" t="s">
        <v>3506</v>
      </c>
      <c r="T1346" t="s">
        <v>3759</v>
      </c>
      <c r="U1346" s="201">
        <v>3.85</v>
      </c>
      <c r="V1346" t="s">
        <v>3093</v>
      </c>
      <c r="W1346" t="s">
        <v>3084</v>
      </c>
      <c r="X1346" t="s">
        <v>3076</v>
      </c>
      <c r="Y1346" t="s">
        <v>2596</v>
      </c>
      <c r="Z1346" t="s">
        <v>2952</v>
      </c>
      <c r="AA1346">
        <v>826674</v>
      </c>
      <c r="AB1346" s="198">
        <v>37047.875</v>
      </c>
      <c r="AC1346" s="198">
        <v>37047.875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10000</v>
      </c>
      <c r="G1347" s="202">
        <v>1331401</v>
      </c>
      <c r="H1347" s="198">
        <v>37046.352962962963</v>
      </c>
      <c r="I1347" t="s">
        <v>2618</v>
      </c>
      <c r="M1347" t="s">
        <v>3505</v>
      </c>
      <c r="N1347" t="s">
        <v>3885</v>
      </c>
      <c r="O1347" t="s">
        <v>1760</v>
      </c>
      <c r="Q1347" s="199">
        <v>10000</v>
      </c>
      <c r="S1347" t="s">
        <v>3506</v>
      </c>
      <c r="T1347" t="s">
        <v>3759</v>
      </c>
      <c r="U1347" s="201">
        <v>3.8450000000000002</v>
      </c>
      <c r="V1347" t="s">
        <v>3687</v>
      </c>
      <c r="W1347" t="s">
        <v>2477</v>
      </c>
      <c r="X1347" t="s">
        <v>3078</v>
      </c>
      <c r="Y1347" t="s">
        <v>2596</v>
      </c>
      <c r="Z1347" t="s">
        <v>2952</v>
      </c>
      <c r="AA1347">
        <v>826675</v>
      </c>
      <c r="AB1347" s="198">
        <v>37047.875</v>
      </c>
      <c r="AC1347" s="198">
        <v>37047.875</v>
      </c>
    </row>
    <row r="1348" spans="1:29" x14ac:dyDescent="0.2">
      <c r="A1348" s="44" t="str">
        <f t="shared" si="101"/>
        <v>US Power Physical</v>
      </c>
      <c r="B1348" s="44" t="str">
        <f t="shared" si="102"/>
        <v>US</v>
      </c>
      <c r="C1348" s="44" t="str">
        <f t="shared" si="103"/>
        <v>Power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5</v>
      </c>
      <c r="G1348" s="202">
        <v>1331403</v>
      </c>
      <c r="H1348" s="198">
        <v>37046.35297453704</v>
      </c>
      <c r="I1348" t="s">
        <v>2356</v>
      </c>
      <c r="M1348" t="s">
        <v>2717</v>
      </c>
      <c r="N1348" t="s">
        <v>3470</v>
      </c>
      <c r="O1348" t="s">
        <v>1905</v>
      </c>
      <c r="Q1348" s="199">
        <v>5</v>
      </c>
      <c r="S1348" t="s">
        <v>3504</v>
      </c>
      <c r="T1348" t="s">
        <v>3759</v>
      </c>
      <c r="U1348" s="201">
        <v>112</v>
      </c>
      <c r="V1348" t="s">
        <v>3186</v>
      </c>
      <c r="W1348" t="s">
        <v>1862</v>
      </c>
      <c r="X1348" t="s">
        <v>3472</v>
      </c>
      <c r="Y1348" t="s">
        <v>1097</v>
      </c>
      <c r="Z1348" t="s">
        <v>2947</v>
      </c>
      <c r="AA1348">
        <v>630987.1</v>
      </c>
      <c r="AB1348" s="198">
        <v>37047.875</v>
      </c>
      <c r="AC1348" s="198">
        <v>37047.875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10000</v>
      </c>
      <c r="G1349" s="202">
        <v>1331402</v>
      </c>
      <c r="H1349" s="198">
        <v>37046.35297453704</v>
      </c>
      <c r="I1349" t="s">
        <v>2275</v>
      </c>
      <c r="M1349" t="s">
        <v>3505</v>
      </c>
      <c r="N1349" t="s">
        <v>3915</v>
      </c>
      <c r="O1349" t="s">
        <v>1828</v>
      </c>
      <c r="Q1349" s="199">
        <v>10000</v>
      </c>
      <c r="S1349" t="s">
        <v>3506</v>
      </c>
      <c r="T1349" t="s">
        <v>3759</v>
      </c>
      <c r="U1349" s="201">
        <v>3.55</v>
      </c>
      <c r="V1349" t="s">
        <v>3700</v>
      </c>
      <c r="W1349" t="s">
        <v>3075</v>
      </c>
      <c r="X1349" t="s">
        <v>3076</v>
      </c>
      <c r="Y1349" t="s">
        <v>2596</v>
      </c>
      <c r="Z1349" t="s">
        <v>2952</v>
      </c>
      <c r="AA1349">
        <v>826676</v>
      </c>
      <c r="AB1349" s="198">
        <v>37047.875</v>
      </c>
      <c r="AC1349" s="198">
        <v>37047.875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5000</v>
      </c>
      <c r="G1350" s="202">
        <v>1331404</v>
      </c>
      <c r="H1350" s="198">
        <v>37046.353020833332</v>
      </c>
      <c r="I1350" t="s">
        <v>2613</v>
      </c>
      <c r="M1350" t="s">
        <v>3505</v>
      </c>
      <c r="N1350" t="s">
        <v>3885</v>
      </c>
      <c r="O1350" t="s">
        <v>1803</v>
      </c>
      <c r="P1350" s="199">
        <v>5000</v>
      </c>
      <c r="S1350" t="s">
        <v>3506</v>
      </c>
      <c r="T1350" t="s">
        <v>3759</v>
      </c>
      <c r="U1350" s="201">
        <v>2.73</v>
      </c>
      <c r="V1350" t="s">
        <v>3488</v>
      </c>
      <c r="W1350" t="s">
        <v>3681</v>
      </c>
      <c r="X1350" t="s">
        <v>3486</v>
      </c>
      <c r="Y1350" t="s">
        <v>2596</v>
      </c>
      <c r="Z1350" t="s">
        <v>2952</v>
      </c>
      <c r="AA1350">
        <v>826677</v>
      </c>
      <c r="AB1350" s="198">
        <v>37047.875</v>
      </c>
      <c r="AC1350" s="198">
        <v>37047.875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1331406</v>
      </c>
      <c r="H1351" s="198">
        <v>37046.353055555555</v>
      </c>
      <c r="I1351" t="s">
        <v>3207</v>
      </c>
      <c r="M1351" t="s">
        <v>3505</v>
      </c>
      <c r="N1351" t="s">
        <v>3885</v>
      </c>
      <c r="O1351" t="s">
        <v>1766</v>
      </c>
      <c r="Q1351" s="199">
        <v>10000</v>
      </c>
      <c r="S1351" t="s">
        <v>3506</v>
      </c>
      <c r="T1351" t="s">
        <v>3759</v>
      </c>
      <c r="U1351" s="201">
        <v>3.8475000000000001</v>
      </c>
      <c r="V1351" t="s">
        <v>3208</v>
      </c>
      <c r="W1351" t="s">
        <v>2629</v>
      </c>
      <c r="X1351" t="s">
        <v>2630</v>
      </c>
      <c r="Y1351" t="s">
        <v>2596</v>
      </c>
      <c r="Z1351" t="s">
        <v>2952</v>
      </c>
      <c r="AA1351">
        <v>826678</v>
      </c>
      <c r="AB1351" s="198">
        <v>37047.875</v>
      </c>
      <c r="AC1351" s="198">
        <v>37047.875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10000</v>
      </c>
      <c r="G1352" s="202">
        <v>1331407</v>
      </c>
      <c r="H1352" s="198">
        <v>37046.353067129632</v>
      </c>
      <c r="I1352" t="s">
        <v>2618</v>
      </c>
      <c r="M1352" t="s">
        <v>3505</v>
      </c>
      <c r="N1352" t="s">
        <v>3885</v>
      </c>
      <c r="O1352" t="s">
        <v>1730</v>
      </c>
      <c r="Q1352" s="199">
        <v>10000</v>
      </c>
      <c r="S1352" t="s">
        <v>3506</v>
      </c>
      <c r="T1352" t="s">
        <v>3759</v>
      </c>
      <c r="U1352" s="201">
        <v>3.8174999999999999</v>
      </c>
      <c r="V1352" t="s">
        <v>2458</v>
      </c>
      <c r="W1352" t="s">
        <v>2629</v>
      </c>
      <c r="X1352" t="s">
        <v>2630</v>
      </c>
      <c r="Y1352" t="s">
        <v>2596</v>
      </c>
      <c r="Z1352" t="s">
        <v>2952</v>
      </c>
      <c r="AA1352">
        <v>826679</v>
      </c>
      <c r="AB1352" s="198">
        <v>37047.875</v>
      </c>
      <c r="AC1352" s="198">
        <v>37047.875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5000</v>
      </c>
      <c r="G1353" s="202">
        <v>1331408</v>
      </c>
      <c r="H1353" s="198">
        <v>37046.353101851855</v>
      </c>
      <c r="I1353" t="s">
        <v>2345</v>
      </c>
      <c r="M1353" t="s">
        <v>3505</v>
      </c>
      <c r="N1353" t="s">
        <v>3885</v>
      </c>
      <c r="O1353" t="s">
        <v>1680</v>
      </c>
      <c r="P1353" s="199">
        <v>5000</v>
      </c>
      <c r="S1353" t="s">
        <v>3506</v>
      </c>
      <c r="T1353" t="s">
        <v>3759</v>
      </c>
      <c r="U1353" s="201">
        <v>3.7650000000000001</v>
      </c>
      <c r="V1353" t="s">
        <v>3323</v>
      </c>
      <c r="W1353" t="s">
        <v>2457</v>
      </c>
      <c r="X1353" t="s">
        <v>2615</v>
      </c>
      <c r="Y1353" t="s">
        <v>2596</v>
      </c>
      <c r="Z1353" t="s">
        <v>2952</v>
      </c>
      <c r="AA1353">
        <v>826680</v>
      </c>
      <c r="AB1353" s="198">
        <v>37047.875</v>
      </c>
      <c r="AC1353" s="198">
        <v>37047.875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5000</v>
      </c>
      <c r="G1354" s="202">
        <v>1331409</v>
      </c>
      <c r="H1354" s="198">
        <v>37046.353101851855</v>
      </c>
      <c r="I1354" t="s">
        <v>2660</v>
      </c>
      <c r="M1354" t="s">
        <v>3505</v>
      </c>
      <c r="N1354" t="s">
        <v>3885</v>
      </c>
      <c r="O1354" t="s">
        <v>1906</v>
      </c>
      <c r="P1354" s="199">
        <v>5000</v>
      </c>
      <c r="S1354" t="s">
        <v>3506</v>
      </c>
      <c r="T1354" t="s">
        <v>3759</v>
      </c>
      <c r="U1354" s="201">
        <v>3.7949999999999999</v>
      </c>
      <c r="V1354" t="s">
        <v>3699</v>
      </c>
      <c r="W1354" t="s">
        <v>2271</v>
      </c>
      <c r="X1354" t="s">
        <v>3078</v>
      </c>
      <c r="Y1354" t="s">
        <v>2596</v>
      </c>
      <c r="Z1354" t="s">
        <v>2952</v>
      </c>
      <c r="AA1354">
        <v>826681</v>
      </c>
      <c r="AB1354" s="198">
        <v>37047.875</v>
      </c>
      <c r="AC1354" s="198">
        <v>37047.875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25</v>
      </c>
      <c r="G1355" s="202">
        <v>1331411</v>
      </c>
      <c r="H1355" s="198">
        <v>37046.353206018517</v>
      </c>
      <c r="I1355" t="s">
        <v>3499</v>
      </c>
      <c r="M1355" t="s">
        <v>2717</v>
      </c>
      <c r="N1355" t="s">
        <v>3468</v>
      </c>
      <c r="O1355" t="s">
        <v>1792</v>
      </c>
      <c r="Q1355" s="199">
        <v>25</v>
      </c>
      <c r="S1355" t="s">
        <v>3504</v>
      </c>
      <c r="T1355" t="s">
        <v>3759</v>
      </c>
      <c r="U1355" s="201">
        <v>52</v>
      </c>
      <c r="V1355" t="s">
        <v>2990</v>
      </c>
      <c r="W1355" t="s">
        <v>3037</v>
      </c>
      <c r="X1355" t="s">
        <v>3469</v>
      </c>
      <c r="Y1355" t="s">
        <v>1097</v>
      </c>
      <c r="Z1355" t="s">
        <v>2947</v>
      </c>
      <c r="AA1355">
        <v>630989.1</v>
      </c>
      <c r="AB1355" s="198">
        <v>37047.875</v>
      </c>
      <c r="AC1355" s="198">
        <v>37047.875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2500</v>
      </c>
      <c r="G1356" s="202">
        <v>1331410</v>
      </c>
      <c r="H1356" s="198">
        <v>37046.353206018517</v>
      </c>
      <c r="I1356" t="s">
        <v>2355</v>
      </c>
      <c r="M1356" t="s">
        <v>3505</v>
      </c>
      <c r="N1356" t="s">
        <v>3885</v>
      </c>
      <c r="O1356" t="s">
        <v>1728</v>
      </c>
      <c r="Q1356" s="199">
        <v>2500</v>
      </c>
      <c r="S1356" t="s">
        <v>3506</v>
      </c>
      <c r="T1356" t="s">
        <v>3759</v>
      </c>
      <c r="U1356" s="201">
        <v>4.125</v>
      </c>
      <c r="V1356" t="s">
        <v>2620</v>
      </c>
      <c r="W1356" t="s">
        <v>2640</v>
      </c>
      <c r="X1356" t="s">
        <v>2641</v>
      </c>
      <c r="Y1356" t="s">
        <v>2596</v>
      </c>
      <c r="Z1356" t="s">
        <v>2952</v>
      </c>
      <c r="AA1356">
        <v>826682</v>
      </c>
      <c r="AB1356" s="198">
        <v>37047.875</v>
      </c>
      <c r="AC1356" s="198">
        <v>37047.875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5000</v>
      </c>
      <c r="G1357" s="202">
        <v>1331412</v>
      </c>
      <c r="H1357" s="198">
        <v>37046.353217592594</v>
      </c>
      <c r="I1357" t="s">
        <v>2619</v>
      </c>
      <c r="M1357" t="s">
        <v>3505</v>
      </c>
      <c r="N1357" t="s">
        <v>3885</v>
      </c>
      <c r="O1357" t="s">
        <v>1682</v>
      </c>
      <c r="P1357" s="199">
        <v>5000</v>
      </c>
      <c r="S1357" t="s">
        <v>3506</v>
      </c>
      <c r="T1357" t="s">
        <v>3759</v>
      </c>
      <c r="U1357" s="201">
        <v>3.7625000000000002</v>
      </c>
      <c r="V1357" t="s">
        <v>2252</v>
      </c>
      <c r="W1357" t="s">
        <v>2457</v>
      </c>
      <c r="X1357" t="s">
        <v>2615</v>
      </c>
      <c r="Y1357" t="s">
        <v>2596</v>
      </c>
      <c r="Z1357" t="s">
        <v>2952</v>
      </c>
      <c r="AA1357">
        <v>826683</v>
      </c>
      <c r="AB1357" s="198">
        <v>37047.875</v>
      </c>
      <c r="AC1357" s="198">
        <v>37047.875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25</v>
      </c>
      <c r="G1358" s="202">
        <v>1331413</v>
      </c>
      <c r="H1358" s="198">
        <v>37046.353229166663</v>
      </c>
      <c r="I1358" t="s">
        <v>3554</v>
      </c>
      <c r="M1358" t="s">
        <v>2717</v>
      </c>
      <c r="N1358" t="s">
        <v>3468</v>
      </c>
      <c r="O1358" t="s">
        <v>1879</v>
      </c>
      <c r="Q1358" s="199">
        <v>25</v>
      </c>
      <c r="S1358" t="s">
        <v>3504</v>
      </c>
      <c r="T1358" t="s">
        <v>3759</v>
      </c>
      <c r="U1358" s="201">
        <v>55</v>
      </c>
      <c r="V1358" t="s">
        <v>2992</v>
      </c>
      <c r="W1358" t="s">
        <v>3037</v>
      </c>
      <c r="X1358" t="s">
        <v>3469</v>
      </c>
      <c r="Y1358" t="s">
        <v>1097</v>
      </c>
      <c r="Z1358" t="s">
        <v>2947</v>
      </c>
      <c r="AA1358">
        <v>630990.1</v>
      </c>
      <c r="AB1358" s="198">
        <v>37047.875</v>
      </c>
      <c r="AC1358" s="198">
        <v>37047.875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10000</v>
      </c>
      <c r="G1359" s="202">
        <v>1331414</v>
      </c>
      <c r="H1359" s="198">
        <v>37046.35324074074</v>
      </c>
      <c r="I1359" t="s">
        <v>2660</v>
      </c>
      <c r="M1359" t="s">
        <v>3505</v>
      </c>
      <c r="N1359" t="s">
        <v>3885</v>
      </c>
      <c r="O1359" t="s">
        <v>3865</v>
      </c>
      <c r="P1359" s="199">
        <v>10000</v>
      </c>
      <c r="S1359" t="s">
        <v>3506</v>
      </c>
      <c r="T1359" t="s">
        <v>3759</v>
      </c>
      <c r="U1359" s="201">
        <v>3.88</v>
      </c>
      <c r="V1359" t="s">
        <v>2642</v>
      </c>
      <c r="W1359" t="s">
        <v>2271</v>
      </c>
      <c r="X1359" t="s">
        <v>2272</v>
      </c>
      <c r="Y1359" t="s">
        <v>2596</v>
      </c>
      <c r="Z1359" t="s">
        <v>2952</v>
      </c>
      <c r="AA1359">
        <v>826684</v>
      </c>
      <c r="AB1359" s="198">
        <v>37047.875</v>
      </c>
      <c r="AC1359" s="198">
        <v>37047.875</v>
      </c>
    </row>
    <row r="1360" spans="1:29" x14ac:dyDescent="0.2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25</v>
      </c>
      <c r="G1360" s="202">
        <v>1331415</v>
      </c>
      <c r="H1360" s="198">
        <v>37046.353252314817</v>
      </c>
      <c r="I1360" t="s">
        <v>2592</v>
      </c>
      <c r="M1360" t="s">
        <v>2717</v>
      </c>
      <c r="N1360" t="s">
        <v>3468</v>
      </c>
      <c r="O1360" t="s">
        <v>1772</v>
      </c>
      <c r="P1360" s="199">
        <v>25</v>
      </c>
      <c r="S1360" t="s">
        <v>3504</v>
      </c>
      <c r="T1360" t="s">
        <v>3759</v>
      </c>
      <c r="U1360" s="201">
        <v>110</v>
      </c>
      <c r="V1360" t="s">
        <v>1777</v>
      </c>
      <c r="W1360" t="s">
        <v>3473</v>
      </c>
      <c r="X1360" t="s">
        <v>3469</v>
      </c>
      <c r="Y1360" t="s">
        <v>1097</v>
      </c>
      <c r="Z1360" t="s">
        <v>2947</v>
      </c>
      <c r="AA1360">
        <v>630991.1</v>
      </c>
      <c r="AB1360" s="198">
        <v>37047.875</v>
      </c>
      <c r="AC1360" s="198">
        <v>37047.875</v>
      </c>
    </row>
    <row r="1361" spans="1:29" x14ac:dyDescent="0.2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50</v>
      </c>
      <c r="G1361" s="202">
        <v>1331416</v>
      </c>
      <c r="H1361" s="198">
        <v>37046.353263888886</v>
      </c>
      <c r="I1361" t="s">
        <v>2363</v>
      </c>
      <c r="M1361" t="s">
        <v>2717</v>
      </c>
      <c r="N1361" t="s">
        <v>3532</v>
      </c>
      <c r="O1361" t="s">
        <v>3851</v>
      </c>
      <c r="Q1361" s="199">
        <v>50</v>
      </c>
      <c r="S1361" t="s">
        <v>3504</v>
      </c>
      <c r="T1361" t="s">
        <v>3759</v>
      </c>
      <c r="U1361" s="201">
        <v>26</v>
      </c>
      <c r="V1361" t="s">
        <v>1585</v>
      </c>
      <c r="W1361" t="s">
        <v>3548</v>
      </c>
      <c r="X1361" t="s">
        <v>3549</v>
      </c>
      <c r="Y1361" t="s">
        <v>1097</v>
      </c>
      <c r="Z1361" t="s">
        <v>2947</v>
      </c>
      <c r="AA1361">
        <v>630992.1</v>
      </c>
      <c r="AB1361" s="198">
        <v>37047.875</v>
      </c>
      <c r="AC1361" s="198">
        <v>37047.875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1331418</v>
      </c>
      <c r="H1362" s="198">
        <v>37046.353321759256</v>
      </c>
      <c r="I1362" t="s">
        <v>2275</v>
      </c>
      <c r="M1362" t="s">
        <v>3505</v>
      </c>
      <c r="N1362" t="s">
        <v>3885</v>
      </c>
      <c r="O1362" t="s">
        <v>1795</v>
      </c>
      <c r="P1362" s="199">
        <v>10000</v>
      </c>
      <c r="S1362" t="s">
        <v>3506</v>
      </c>
      <c r="T1362" t="s">
        <v>3759</v>
      </c>
      <c r="U1362" s="201">
        <v>4.0999999999999996</v>
      </c>
      <c r="V1362" t="s">
        <v>1907</v>
      </c>
      <c r="W1362" t="s">
        <v>3075</v>
      </c>
      <c r="X1362" t="s">
        <v>3076</v>
      </c>
      <c r="Y1362" t="s">
        <v>2596</v>
      </c>
      <c r="Z1362" t="s">
        <v>2952</v>
      </c>
      <c r="AA1362">
        <v>826686</v>
      </c>
      <c r="AB1362" s="198">
        <v>37047.875</v>
      </c>
      <c r="AC1362" s="198">
        <v>37047.875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5000</v>
      </c>
      <c r="G1363" s="202">
        <v>1331417</v>
      </c>
      <c r="H1363" s="198">
        <v>37046.353321759256</v>
      </c>
      <c r="I1363" t="s">
        <v>3094</v>
      </c>
      <c r="M1363" t="s">
        <v>3505</v>
      </c>
      <c r="N1363" t="s">
        <v>3885</v>
      </c>
      <c r="O1363" t="s">
        <v>1679</v>
      </c>
      <c r="P1363" s="199">
        <v>5000</v>
      </c>
      <c r="S1363" t="s">
        <v>3506</v>
      </c>
      <c r="T1363" t="s">
        <v>3759</v>
      </c>
      <c r="U1363" s="201">
        <v>3.7650000000000001</v>
      </c>
      <c r="V1363" t="s">
        <v>3095</v>
      </c>
      <c r="W1363" t="s">
        <v>2457</v>
      </c>
      <c r="X1363" t="s">
        <v>2615</v>
      </c>
      <c r="Y1363" t="s">
        <v>2596</v>
      </c>
      <c r="Z1363" t="s">
        <v>2952</v>
      </c>
      <c r="AA1363">
        <v>826685</v>
      </c>
      <c r="AB1363" s="198">
        <v>37047.875</v>
      </c>
      <c r="AC1363" s="198">
        <v>37047.875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5000</v>
      </c>
      <c r="G1364" s="202">
        <v>1331419</v>
      </c>
      <c r="H1364" s="198">
        <v>37046.353344907409</v>
      </c>
      <c r="I1364" t="s">
        <v>2613</v>
      </c>
      <c r="M1364" t="s">
        <v>3505</v>
      </c>
      <c r="N1364" t="s">
        <v>3885</v>
      </c>
      <c r="O1364" t="s">
        <v>1823</v>
      </c>
      <c r="Q1364" s="199">
        <v>5000</v>
      </c>
      <c r="S1364" t="s">
        <v>3506</v>
      </c>
      <c r="T1364" t="s">
        <v>3759</v>
      </c>
      <c r="U1364" s="201">
        <v>2.8</v>
      </c>
      <c r="V1364" t="s">
        <v>3488</v>
      </c>
      <c r="W1364" t="s">
        <v>3097</v>
      </c>
      <c r="X1364" t="s">
        <v>3076</v>
      </c>
      <c r="Y1364" t="s">
        <v>2596</v>
      </c>
      <c r="Z1364" t="s">
        <v>2952</v>
      </c>
      <c r="AA1364">
        <v>826687</v>
      </c>
      <c r="AB1364" s="198">
        <v>37047.875</v>
      </c>
      <c r="AC1364" s="198">
        <v>37047.875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31</v>
      </c>
      <c r="F1365" s="213">
        <f t="shared" si="110"/>
        <v>775</v>
      </c>
      <c r="G1365" s="202">
        <v>1331420</v>
      </c>
      <c r="H1365" s="198">
        <v>37046.353356481479</v>
      </c>
      <c r="I1365" t="s">
        <v>3531</v>
      </c>
      <c r="M1365" t="s">
        <v>2717</v>
      </c>
      <c r="N1365" t="s">
        <v>3468</v>
      </c>
      <c r="O1365" t="s">
        <v>1908</v>
      </c>
      <c r="Q1365" s="199">
        <v>25</v>
      </c>
      <c r="S1365" t="s">
        <v>3504</v>
      </c>
      <c r="T1365" t="s">
        <v>3759</v>
      </c>
      <c r="U1365" s="201">
        <v>250</v>
      </c>
      <c r="V1365" t="s">
        <v>1909</v>
      </c>
      <c r="W1365" t="s">
        <v>2558</v>
      </c>
      <c r="X1365" t="s">
        <v>2559</v>
      </c>
      <c r="Y1365" t="s">
        <v>1097</v>
      </c>
      <c r="Z1365" t="s">
        <v>2947</v>
      </c>
      <c r="AA1365">
        <v>630993.1</v>
      </c>
      <c r="AB1365" s="198">
        <v>37073.875</v>
      </c>
      <c r="AC1365" s="198">
        <v>37103.875</v>
      </c>
    </row>
    <row r="1366" spans="1:29" x14ac:dyDescent="0.2">
      <c r="A1366" s="44" t="str">
        <f t="shared" si="106"/>
        <v>US Natural Gas Financial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Financial</v>
      </c>
      <c r="E1366" s="44">
        <f>IF(VLOOKUP(S1366,'DD-Lookup'!$J$6:$L$50,3,FALSE)="Monthly",(YEAR(AC1366)-YEAR(AB1366))*12+MONTH(AC1366)-MONTH(AB1366)+1,(AC1366-AB1366+1))</f>
        <v>26</v>
      </c>
      <c r="F1366" s="213">
        <f t="shared" si="110"/>
        <v>390000</v>
      </c>
      <c r="G1366" s="202">
        <v>1331421</v>
      </c>
      <c r="H1366" s="198">
        <v>37046.353402777779</v>
      </c>
      <c r="I1366" t="s">
        <v>2600</v>
      </c>
      <c r="M1366" t="s">
        <v>3505</v>
      </c>
      <c r="N1366" t="s">
        <v>2383</v>
      </c>
      <c r="O1366" t="s">
        <v>3314</v>
      </c>
      <c r="Q1366" s="199">
        <v>15000</v>
      </c>
      <c r="S1366" t="s">
        <v>3506</v>
      </c>
      <c r="T1366" t="s">
        <v>3759</v>
      </c>
      <c r="U1366" s="201">
        <v>3.99</v>
      </c>
      <c r="V1366" t="s">
        <v>1888</v>
      </c>
      <c r="W1366" t="s">
        <v>2489</v>
      </c>
      <c r="X1366" t="s">
        <v>2490</v>
      </c>
      <c r="Y1366" t="s">
        <v>3777</v>
      </c>
      <c r="Z1366" t="s">
        <v>2952</v>
      </c>
      <c r="AA1366" t="s">
        <v>1910</v>
      </c>
      <c r="AB1366" s="198">
        <v>37047.875</v>
      </c>
      <c r="AC1366" s="198">
        <v>37072.875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10000</v>
      </c>
      <c r="G1367" s="202">
        <v>1331422</v>
      </c>
      <c r="H1367" s="198">
        <v>37046.353414351855</v>
      </c>
      <c r="I1367" t="s">
        <v>2434</v>
      </c>
      <c r="M1367" t="s">
        <v>3505</v>
      </c>
      <c r="N1367" t="s">
        <v>3885</v>
      </c>
      <c r="O1367" t="s">
        <v>1781</v>
      </c>
      <c r="P1367" s="199">
        <v>10000</v>
      </c>
      <c r="S1367" t="s">
        <v>3506</v>
      </c>
      <c r="T1367" t="s">
        <v>3759</v>
      </c>
      <c r="U1367" s="201">
        <v>3.85</v>
      </c>
      <c r="V1367" t="s">
        <v>2435</v>
      </c>
      <c r="W1367" t="s">
        <v>3084</v>
      </c>
      <c r="X1367" t="s">
        <v>3076</v>
      </c>
      <c r="Y1367" t="s">
        <v>2596</v>
      </c>
      <c r="Z1367" t="s">
        <v>2952</v>
      </c>
      <c r="AA1367">
        <v>826688</v>
      </c>
      <c r="AB1367" s="198">
        <v>37047.875</v>
      </c>
      <c r="AC1367" s="198">
        <v>37047.875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5</v>
      </c>
      <c r="F1368" s="213">
        <f t="shared" si="110"/>
        <v>250</v>
      </c>
      <c r="G1368" s="202">
        <v>1331423</v>
      </c>
      <c r="H1368" s="198">
        <v>37046.353425925925</v>
      </c>
      <c r="I1368" t="s">
        <v>3531</v>
      </c>
      <c r="M1368" t="s">
        <v>2717</v>
      </c>
      <c r="N1368" t="s">
        <v>3532</v>
      </c>
      <c r="O1368" t="s">
        <v>3466</v>
      </c>
      <c r="Q1368" s="199">
        <v>50</v>
      </c>
      <c r="S1368" t="s">
        <v>3504</v>
      </c>
      <c r="T1368" t="s">
        <v>3759</v>
      </c>
      <c r="U1368" s="201">
        <v>36.5</v>
      </c>
      <c r="V1368" t="s">
        <v>2450</v>
      </c>
      <c r="W1368" t="s">
        <v>3548</v>
      </c>
      <c r="X1368" t="s">
        <v>3549</v>
      </c>
      <c r="Y1368" t="s">
        <v>1097</v>
      </c>
      <c r="Z1368" t="s">
        <v>2947</v>
      </c>
      <c r="AA1368">
        <v>630994.1</v>
      </c>
      <c r="AB1368" s="198">
        <v>37053.875</v>
      </c>
      <c r="AC1368" s="198">
        <v>37057.875</v>
      </c>
    </row>
    <row r="1369" spans="1:29" x14ac:dyDescent="0.2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25</v>
      </c>
      <c r="G1369" s="202">
        <v>1331424</v>
      </c>
      <c r="H1369" s="198">
        <v>37046.353483796294</v>
      </c>
      <c r="I1369" t="s">
        <v>2505</v>
      </c>
      <c r="M1369" t="s">
        <v>2717</v>
      </c>
      <c r="N1369" t="s">
        <v>3468</v>
      </c>
      <c r="O1369" t="s">
        <v>1771</v>
      </c>
      <c r="P1369" s="199">
        <v>25</v>
      </c>
      <c r="S1369" t="s">
        <v>3504</v>
      </c>
      <c r="T1369" t="s">
        <v>3759</v>
      </c>
      <c r="U1369" s="201">
        <v>100</v>
      </c>
      <c r="V1369" t="s">
        <v>2506</v>
      </c>
      <c r="W1369" t="s">
        <v>3492</v>
      </c>
      <c r="X1369" t="s">
        <v>3038</v>
      </c>
      <c r="Y1369" t="s">
        <v>1097</v>
      </c>
      <c r="Z1369" t="s">
        <v>2947</v>
      </c>
      <c r="AA1369">
        <v>630996.1</v>
      </c>
      <c r="AB1369" s="198">
        <v>37047.875</v>
      </c>
      <c r="AC1369" s="198">
        <v>37047.875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5000</v>
      </c>
      <c r="G1370" s="202">
        <v>1331425</v>
      </c>
      <c r="H1370" s="198">
        <v>37046.353483796294</v>
      </c>
      <c r="I1370" t="s">
        <v>2355</v>
      </c>
      <c r="M1370" t="s">
        <v>3505</v>
      </c>
      <c r="N1370" t="s">
        <v>3885</v>
      </c>
      <c r="O1370" t="s">
        <v>1679</v>
      </c>
      <c r="Q1370" s="199">
        <v>5000</v>
      </c>
      <c r="S1370" t="s">
        <v>3506</v>
      </c>
      <c r="T1370" t="s">
        <v>3759</v>
      </c>
      <c r="U1370" s="201">
        <v>3.7675000000000001</v>
      </c>
      <c r="V1370" t="s">
        <v>2583</v>
      </c>
      <c r="W1370" t="s">
        <v>2457</v>
      </c>
      <c r="X1370" t="s">
        <v>2615</v>
      </c>
      <c r="Y1370" t="s">
        <v>2596</v>
      </c>
      <c r="Z1370" t="s">
        <v>2952</v>
      </c>
      <c r="AA1370">
        <v>826689</v>
      </c>
      <c r="AB1370" s="198">
        <v>37047.875</v>
      </c>
      <c r="AC1370" s="198">
        <v>37047.875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5000</v>
      </c>
      <c r="G1371" s="202">
        <v>1331426</v>
      </c>
      <c r="H1371" s="198">
        <v>37046.353634259256</v>
      </c>
      <c r="I1371" t="s">
        <v>2374</v>
      </c>
      <c r="M1371" t="s">
        <v>3505</v>
      </c>
      <c r="N1371" t="s">
        <v>3885</v>
      </c>
      <c r="O1371" t="s">
        <v>1795</v>
      </c>
      <c r="Q1371" s="199">
        <v>5000</v>
      </c>
      <c r="S1371" t="s">
        <v>3506</v>
      </c>
      <c r="T1371" t="s">
        <v>3759</v>
      </c>
      <c r="U1371" s="201">
        <v>4.1500000000000004</v>
      </c>
      <c r="V1371" t="s">
        <v>3898</v>
      </c>
      <c r="W1371" t="s">
        <v>3075</v>
      </c>
      <c r="X1371" t="s">
        <v>3076</v>
      </c>
      <c r="Y1371" t="s">
        <v>2596</v>
      </c>
      <c r="Z1371" t="s">
        <v>2952</v>
      </c>
      <c r="AA1371">
        <v>826690</v>
      </c>
      <c r="AB1371" s="198">
        <v>37047.875</v>
      </c>
      <c r="AC1371" s="198">
        <v>37047.875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4500</v>
      </c>
      <c r="G1372" s="202">
        <v>1331427</v>
      </c>
      <c r="H1372" s="198">
        <v>37046.35365740741</v>
      </c>
      <c r="I1372" t="s">
        <v>3627</v>
      </c>
      <c r="M1372" t="s">
        <v>3505</v>
      </c>
      <c r="N1372" t="s">
        <v>3885</v>
      </c>
      <c r="O1372" t="s">
        <v>1728</v>
      </c>
      <c r="Q1372" s="199">
        <v>4500</v>
      </c>
      <c r="S1372" t="s">
        <v>3506</v>
      </c>
      <c r="T1372" t="s">
        <v>3759</v>
      </c>
      <c r="U1372" s="201">
        <v>4.125</v>
      </c>
      <c r="V1372" t="s">
        <v>2456</v>
      </c>
      <c r="W1372" t="s">
        <v>2640</v>
      </c>
      <c r="X1372" t="s">
        <v>2641</v>
      </c>
      <c r="Y1372" t="s">
        <v>2596</v>
      </c>
      <c r="Z1372" t="s">
        <v>2952</v>
      </c>
      <c r="AA1372">
        <v>826691</v>
      </c>
      <c r="AB1372" s="198">
        <v>37047.875</v>
      </c>
      <c r="AC1372" s="198">
        <v>37047.875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1331428</v>
      </c>
      <c r="H1373" s="198">
        <v>37046.353692129633</v>
      </c>
      <c r="I1373" t="s">
        <v>2378</v>
      </c>
      <c r="M1373" t="s">
        <v>3505</v>
      </c>
      <c r="N1373" t="s">
        <v>3885</v>
      </c>
      <c r="O1373" t="s">
        <v>1682</v>
      </c>
      <c r="Q1373" s="199">
        <v>5000</v>
      </c>
      <c r="S1373" t="s">
        <v>3506</v>
      </c>
      <c r="T1373" t="s">
        <v>3759</v>
      </c>
      <c r="U1373" s="201">
        <v>3.7650000000000001</v>
      </c>
      <c r="V1373" t="s">
        <v>2627</v>
      </c>
      <c r="W1373" t="s">
        <v>2457</v>
      </c>
      <c r="X1373" t="s">
        <v>2615</v>
      </c>
      <c r="Y1373" t="s">
        <v>2596</v>
      </c>
      <c r="Z1373" t="s">
        <v>2952</v>
      </c>
      <c r="AA1373">
        <v>826692</v>
      </c>
      <c r="AB1373" s="198">
        <v>37047.875</v>
      </c>
      <c r="AC1373" s="198">
        <v>37047.875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1331430</v>
      </c>
      <c r="H1374" s="198">
        <v>37046.353726851848</v>
      </c>
      <c r="I1374" t="s">
        <v>3627</v>
      </c>
      <c r="M1374" t="s">
        <v>3505</v>
      </c>
      <c r="N1374" t="s">
        <v>3885</v>
      </c>
      <c r="O1374" t="s">
        <v>1724</v>
      </c>
      <c r="Q1374" s="199">
        <v>10000</v>
      </c>
      <c r="S1374" t="s">
        <v>3506</v>
      </c>
      <c r="T1374" t="s">
        <v>3759</v>
      </c>
      <c r="U1374" s="201">
        <v>4.1550000000000002</v>
      </c>
      <c r="V1374" t="s">
        <v>2456</v>
      </c>
      <c r="W1374" t="s">
        <v>2640</v>
      </c>
      <c r="X1374" t="s">
        <v>2641</v>
      </c>
      <c r="Y1374" t="s">
        <v>2596</v>
      </c>
      <c r="Z1374" t="s">
        <v>2952</v>
      </c>
      <c r="AA1374">
        <v>826694</v>
      </c>
      <c r="AB1374" s="198">
        <v>37047.875</v>
      </c>
      <c r="AC1374" s="198">
        <v>37047.875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1331429</v>
      </c>
      <c r="H1375" s="198">
        <v>37046.353726851848</v>
      </c>
      <c r="I1375" t="s">
        <v>2378</v>
      </c>
      <c r="M1375" t="s">
        <v>3505</v>
      </c>
      <c r="N1375" t="s">
        <v>3885</v>
      </c>
      <c r="O1375" t="s">
        <v>1682</v>
      </c>
      <c r="Q1375" s="199">
        <v>5000</v>
      </c>
      <c r="S1375" t="s">
        <v>3506</v>
      </c>
      <c r="T1375" t="s">
        <v>3759</v>
      </c>
      <c r="U1375" s="201">
        <v>3.7675000000000001</v>
      </c>
      <c r="V1375" t="s">
        <v>2627</v>
      </c>
      <c r="W1375" t="s">
        <v>2457</v>
      </c>
      <c r="X1375" t="s">
        <v>2615</v>
      </c>
      <c r="Y1375" t="s">
        <v>2596</v>
      </c>
      <c r="Z1375" t="s">
        <v>2952</v>
      </c>
      <c r="AA1375">
        <v>826693</v>
      </c>
      <c r="AB1375" s="198">
        <v>37047.875</v>
      </c>
      <c r="AC1375" s="198">
        <v>37047.875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50</v>
      </c>
      <c r="G1376" s="202">
        <v>1331431</v>
      </c>
      <c r="H1376" s="198">
        <v>37046.353738425925</v>
      </c>
      <c r="I1376" t="s">
        <v>3554</v>
      </c>
      <c r="M1376" t="s">
        <v>2717</v>
      </c>
      <c r="N1376" t="s">
        <v>3532</v>
      </c>
      <c r="O1376" t="s">
        <v>3851</v>
      </c>
      <c r="Q1376" s="199">
        <v>50</v>
      </c>
      <c r="S1376" t="s">
        <v>3504</v>
      </c>
      <c r="T1376" t="s">
        <v>3759</v>
      </c>
      <c r="U1376" s="201">
        <v>26</v>
      </c>
      <c r="V1376" t="s">
        <v>3031</v>
      </c>
      <c r="W1376" t="s">
        <v>3548</v>
      </c>
      <c r="X1376" t="s">
        <v>3549</v>
      </c>
      <c r="Y1376" t="s">
        <v>1097</v>
      </c>
      <c r="Z1376" t="s">
        <v>2947</v>
      </c>
      <c r="AA1376">
        <v>630997.1</v>
      </c>
      <c r="AB1376" s="198">
        <v>37047.875</v>
      </c>
      <c r="AC1376" s="198">
        <v>37047.875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10000</v>
      </c>
      <c r="G1377" s="202">
        <v>1331432</v>
      </c>
      <c r="H1377" s="198">
        <v>37046.353761574072</v>
      </c>
      <c r="I1377" t="s">
        <v>2618</v>
      </c>
      <c r="M1377" t="s">
        <v>3505</v>
      </c>
      <c r="N1377" t="s">
        <v>3885</v>
      </c>
      <c r="O1377" t="s">
        <v>1781</v>
      </c>
      <c r="P1377" s="199">
        <v>10000</v>
      </c>
      <c r="S1377" t="s">
        <v>3506</v>
      </c>
      <c r="T1377" t="s">
        <v>3759</v>
      </c>
      <c r="U1377" s="201">
        <v>3.85</v>
      </c>
      <c r="V1377" t="s">
        <v>3682</v>
      </c>
      <c r="W1377" t="s">
        <v>3084</v>
      </c>
      <c r="X1377" t="s">
        <v>3076</v>
      </c>
      <c r="Y1377" t="s">
        <v>2596</v>
      </c>
      <c r="Z1377" t="s">
        <v>2952</v>
      </c>
      <c r="AA1377">
        <v>826695</v>
      </c>
      <c r="AB1377" s="198">
        <v>37047.875</v>
      </c>
      <c r="AC1377" s="198">
        <v>37047.875</v>
      </c>
    </row>
    <row r="1378" spans="1:29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50000</v>
      </c>
      <c r="G1378" s="202">
        <v>1331433</v>
      </c>
      <c r="H1378" s="198">
        <v>37046.353807870371</v>
      </c>
      <c r="I1378" t="s">
        <v>2378</v>
      </c>
      <c r="M1378" t="s">
        <v>3505</v>
      </c>
      <c r="N1378" t="s">
        <v>3885</v>
      </c>
      <c r="O1378" t="s">
        <v>1674</v>
      </c>
      <c r="Q1378" s="199">
        <v>50000</v>
      </c>
      <c r="S1378" t="s">
        <v>3506</v>
      </c>
      <c r="T1378" t="s">
        <v>3759</v>
      </c>
      <c r="U1378" s="201">
        <v>4.0063000000000004</v>
      </c>
      <c r="V1378" t="s">
        <v>3181</v>
      </c>
      <c r="W1378" t="s">
        <v>2594</v>
      </c>
      <c r="X1378" t="s">
        <v>2595</v>
      </c>
      <c r="Y1378" t="s">
        <v>2596</v>
      </c>
      <c r="Z1378" t="s">
        <v>2952</v>
      </c>
      <c r="AA1378">
        <v>826696</v>
      </c>
      <c r="AB1378" s="198">
        <v>37047.875</v>
      </c>
      <c r="AC1378" s="198">
        <v>37047.875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26</v>
      </c>
      <c r="F1379" s="213">
        <f t="shared" si="110"/>
        <v>260000</v>
      </c>
      <c r="G1379" s="202">
        <v>1331434</v>
      </c>
      <c r="H1379" s="198">
        <v>37046.353842592594</v>
      </c>
      <c r="I1379" t="s">
        <v>2638</v>
      </c>
      <c r="M1379" t="s">
        <v>3505</v>
      </c>
      <c r="N1379" t="s">
        <v>3885</v>
      </c>
      <c r="O1379" t="s">
        <v>3307</v>
      </c>
      <c r="Q1379" s="199">
        <v>10000</v>
      </c>
      <c r="S1379" t="s">
        <v>3506</v>
      </c>
      <c r="T1379" t="s">
        <v>3759</v>
      </c>
      <c r="U1379" s="201">
        <v>4.1500000000000004</v>
      </c>
      <c r="V1379" t="s">
        <v>2190</v>
      </c>
      <c r="W1379" t="s">
        <v>2280</v>
      </c>
      <c r="X1379" t="s">
        <v>2281</v>
      </c>
      <c r="Y1379" t="s">
        <v>2596</v>
      </c>
      <c r="Z1379" t="s">
        <v>2952</v>
      </c>
      <c r="AA1379">
        <v>826699</v>
      </c>
      <c r="AB1379" s="198">
        <v>37047.875</v>
      </c>
      <c r="AC1379" s="198">
        <v>37072.875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25</v>
      </c>
      <c r="G1380" s="202">
        <v>1331436</v>
      </c>
      <c r="H1380" s="198">
        <v>37046.353993055556</v>
      </c>
      <c r="I1380" t="s">
        <v>2391</v>
      </c>
      <c r="M1380" t="s">
        <v>2717</v>
      </c>
      <c r="N1380" t="s">
        <v>3470</v>
      </c>
      <c r="O1380" t="s">
        <v>1793</v>
      </c>
      <c r="Q1380" s="199">
        <v>25</v>
      </c>
      <c r="S1380" t="s">
        <v>3504</v>
      </c>
      <c r="T1380" t="s">
        <v>3759</v>
      </c>
      <c r="U1380" s="201">
        <v>57</v>
      </c>
      <c r="V1380" t="s">
        <v>1784</v>
      </c>
      <c r="W1380" t="s">
        <v>3475</v>
      </c>
      <c r="X1380" t="s">
        <v>3472</v>
      </c>
      <c r="Y1380" t="s">
        <v>1097</v>
      </c>
      <c r="Z1380" t="s">
        <v>2947</v>
      </c>
      <c r="AA1380">
        <v>630998.1</v>
      </c>
      <c r="AB1380" s="198">
        <v>37047.875</v>
      </c>
      <c r="AC1380" s="198">
        <v>37047.875</v>
      </c>
    </row>
    <row r="1381" spans="1:29" x14ac:dyDescent="0.2">
      <c r="A1381" s="44" t="str">
        <f t="shared" si="106"/>
        <v>US Natural Gas Financial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Financial</v>
      </c>
      <c r="E1381" s="44">
        <f>IF(VLOOKUP(S1381,'DD-Lookup'!$J$6:$L$50,3,FALSE)="Monthly",(YEAR(AC1381)-YEAR(AB1381))*12+MONTH(AC1381)-MONTH(AB1381)+1,(AC1381-AB1381+1))</f>
        <v>31</v>
      </c>
      <c r="F1381" s="213">
        <f t="shared" si="110"/>
        <v>310000</v>
      </c>
      <c r="G1381" s="202">
        <v>1331437</v>
      </c>
      <c r="H1381" s="198">
        <v>37046.354120370372</v>
      </c>
      <c r="I1381" t="s">
        <v>2405</v>
      </c>
      <c r="M1381" t="s">
        <v>3505</v>
      </c>
      <c r="N1381" t="s">
        <v>2383</v>
      </c>
      <c r="O1381" t="s">
        <v>2604</v>
      </c>
      <c r="P1381" s="199">
        <v>10000</v>
      </c>
      <c r="S1381" t="s">
        <v>3506</v>
      </c>
      <c r="T1381" t="s">
        <v>3759</v>
      </c>
      <c r="U1381" s="201">
        <v>4.05</v>
      </c>
      <c r="V1381" t="s">
        <v>4014</v>
      </c>
      <c r="W1381" t="s">
        <v>2810</v>
      </c>
      <c r="X1381" t="s">
        <v>2384</v>
      </c>
      <c r="Y1381" t="s">
        <v>3777</v>
      </c>
      <c r="Z1381" t="s">
        <v>2952</v>
      </c>
      <c r="AA1381" t="s">
        <v>1911</v>
      </c>
      <c r="AB1381" s="198">
        <v>37073.875</v>
      </c>
      <c r="AC1381" s="198">
        <v>37103.875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10000</v>
      </c>
      <c r="G1382" s="202">
        <v>1331438</v>
      </c>
      <c r="H1382" s="198">
        <v>37046.354189814818</v>
      </c>
      <c r="I1382" t="s">
        <v>2543</v>
      </c>
      <c r="M1382" t="s">
        <v>3505</v>
      </c>
      <c r="N1382" t="s">
        <v>3885</v>
      </c>
      <c r="O1382" t="s">
        <v>3852</v>
      </c>
      <c r="P1382" s="199">
        <v>10000</v>
      </c>
      <c r="S1382" t="s">
        <v>3506</v>
      </c>
      <c r="T1382" t="s">
        <v>3759</v>
      </c>
      <c r="U1382" s="201">
        <v>3.9449999999999998</v>
      </c>
      <c r="V1382" t="s">
        <v>3374</v>
      </c>
      <c r="W1382" t="s">
        <v>2265</v>
      </c>
      <c r="X1382" t="s">
        <v>2266</v>
      </c>
      <c r="Y1382" t="s">
        <v>2596</v>
      </c>
      <c r="Z1382" t="s">
        <v>2952</v>
      </c>
      <c r="AA1382">
        <v>826702</v>
      </c>
      <c r="AB1382" s="198">
        <v>37047.875</v>
      </c>
      <c r="AC1382" s="198">
        <v>37047.875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5000</v>
      </c>
      <c r="G1383" s="202">
        <v>1331439</v>
      </c>
      <c r="H1383" s="198">
        <v>37046.354201388887</v>
      </c>
      <c r="I1383" t="s">
        <v>3627</v>
      </c>
      <c r="M1383" t="s">
        <v>3505</v>
      </c>
      <c r="N1383" t="s">
        <v>3885</v>
      </c>
      <c r="O1383" t="s">
        <v>1800</v>
      </c>
      <c r="P1383" s="199">
        <v>5000</v>
      </c>
      <c r="S1383" t="s">
        <v>3506</v>
      </c>
      <c r="T1383" t="s">
        <v>3759</v>
      </c>
      <c r="U1383" s="201">
        <v>3.81</v>
      </c>
      <c r="V1383" t="s">
        <v>2238</v>
      </c>
      <c r="W1383" t="s">
        <v>2429</v>
      </c>
      <c r="X1383" t="s">
        <v>2296</v>
      </c>
      <c r="Y1383" t="s">
        <v>2596</v>
      </c>
      <c r="Z1383" t="s">
        <v>2952</v>
      </c>
      <c r="AA1383">
        <v>826701</v>
      </c>
      <c r="AB1383" s="198">
        <v>37047.875</v>
      </c>
      <c r="AC1383" s="198">
        <v>37047.875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20000</v>
      </c>
      <c r="G1384" s="202">
        <v>1331440</v>
      </c>
      <c r="H1384" s="198">
        <v>37046.354201388887</v>
      </c>
      <c r="I1384" t="s">
        <v>2355</v>
      </c>
      <c r="M1384" t="s">
        <v>3505</v>
      </c>
      <c r="N1384" t="s">
        <v>3885</v>
      </c>
      <c r="O1384" t="s">
        <v>1736</v>
      </c>
      <c r="P1384" s="199">
        <v>20000</v>
      </c>
      <c r="S1384" t="s">
        <v>3506</v>
      </c>
      <c r="T1384" t="s">
        <v>3759</v>
      </c>
      <c r="U1384" s="201">
        <v>4.1050000000000004</v>
      </c>
      <c r="V1384" t="s">
        <v>2591</v>
      </c>
      <c r="W1384" t="s">
        <v>2280</v>
      </c>
      <c r="X1384" t="s">
        <v>2281</v>
      </c>
      <c r="Y1384" t="s">
        <v>2596</v>
      </c>
      <c r="Z1384" t="s">
        <v>2952</v>
      </c>
      <c r="AA1384">
        <v>826703</v>
      </c>
      <c r="AB1384" s="198">
        <v>37047.875</v>
      </c>
      <c r="AC1384" s="198">
        <v>37047.875</v>
      </c>
    </row>
    <row r="1385" spans="1:29" x14ac:dyDescent="0.2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</v>
      </c>
      <c r="G1385" s="202">
        <v>1331441</v>
      </c>
      <c r="H1385" s="198">
        <v>37046.354224537034</v>
      </c>
      <c r="I1385" t="s">
        <v>2389</v>
      </c>
      <c r="M1385" t="s">
        <v>2717</v>
      </c>
      <c r="N1385" t="s">
        <v>3532</v>
      </c>
      <c r="O1385" t="s">
        <v>3851</v>
      </c>
      <c r="Q1385" s="199">
        <v>50</v>
      </c>
      <c r="S1385" t="s">
        <v>3504</v>
      </c>
      <c r="T1385" t="s">
        <v>3759</v>
      </c>
      <c r="U1385" s="201">
        <v>26</v>
      </c>
      <c r="V1385" t="s">
        <v>2235</v>
      </c>
      <c r="W1385" t="s">
        <v>3548</v>
      </c>
      <c r="X1385" t="s">
        <v>3549</v>
      </c>
      <c r="Y1385" t="s">
        <v>1097</v>
      </c>
      <c r="Z1385" t="s">
        <v>2947</v>
      </c>
      <c r="AA1385">
        <v>630999.1</v>
      </c>
      <c r="AB1385" s="198">
        <v>37047.875</v>
      </c>
      <c r="AC1385" s="198">
        <v>37047.875</v>
      </c>
    </row>
    <row r="1386" spans="1:29" x14ac:dyDescent="0.2">
      <c r="A1386" s="44" t="str">
        <f t="shared" si="106"/>
        <v>US Natural Gas Financial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Financial</v>
      </c>
      <c r="E1386" s="44">
        <f>IF(VLOOKUP(S1386,'DD-Lookup'!$J$6:$L$50,3,FALSE)="Monthly",(YEAR(AC1386)-YEAR(AB1386))*12+MONTH(AC1386)-MONTH(AB1386)+1,(AC1386-AB1386+1))</f>
        <v>31</v>
      </c>
      <c r="F1386" s="213">
        <f t="shared" si="110"/>
        <v>310000</v>
      </c>
      <c r="G1386" s="202">
        <v>1331442</v>
      </c>
      <c r="H1386" s="198">
        <v>37046.354259259257</v>
      </c>
      <c r="I1386" t="s">
        <v>3731</v>
      </c>
      <c r="M1386" t="s">
        <v>3505</v>
      </c>
      <c r="N1386" t="s">
        <v>2383</v>
      </c>
      <c r="O1386" t="s">
        <v>2604</v>
      </c>
      <c r="Q1386" s="199">
        <v>10000</v>
      </c>
      <c r="S1386" t="s">
        <v>3506</v>
      </c>
      <c r="T1386" t="s">
        <v>3759</v>
      </c>
      <c r="U1386" s="201">
        <v>4.0549999999999997</v>
      </c>
      <c r="V1386" t="s">
        <v>2386</v>
      </c>
      <c r="W1386" t="s">
        <v>2810</v>
      </c>
      <c r="X1386" t="s">
        <v>2384</v>
      </c>
      <c r="Y1386" t="s">
        <v>3777</v>
      </c>
      <c r="Z1386" t="s">
        <v>2952</v>
      </c>
      <c r="AA1386" t="s">
        <v>1912</v>
      </c>
      <c r="AB1386" s="198">
        <v>37073.875</v>
      </c>
      <c r="AC1386" s="198">
        <v>37103.875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385</v>
      </c>
      <c r="G1387" s="202">
        <v>1331443</v>
      </c>
      <c r="H1387" s="198">
        <v>37046.354305555556</v>
      </c>
      <c r="I1387" t="s">
        <v>2660</v>
      </c>
      <c r="M1387" t="s">
        <v>3505</v>
      </c>
      <c r="N1387" t="s">
        <v>3885</v>
      </c>
      <c r="O1387" t="s">
        <v>1766</v>
      </c>
      <c r="P1387" s="199">
        <v>385</v>
      </c>
      <c r="S1387" t="s">
        <v>3506</v>
      </c>
      <c r="T1387" t="s">
        <v>3759</v>
      </c>
      <c r="U1387" s="201">
        <v>3.8450000000000002</v>
      </c>
      <c r="V1387" t="s">
        <v>2459</v>
      </c>
      <c r="W1387" t="s">
        <v>2629</v>
      </c>
      <c r="X1387" t="s">
        <v>2630</v>
      </c>
      <c r="Y1387" t="s">
        <v>2596</v>
      </c>
      <c r="Z1387" t="s">
        <v>2952</v>
      </c>
      <c r="AA1387">
        <v>826704</v>
      </c>
      <c r="AB1387" s="198">
        <v>37047.875</v>
      </c>
      <c r="AC1387" s="198">
        <v>37047.875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2000</v>
      </c>
      <c r="G1388" s="202">
        <v>1331445</v>
      </c>
      <c r="H1388" s="198">
        <v>37046.354363425926</v>
      </c>
      <c r="I1388" t="s">
        <v>1913</v>
      </c>
      <c r="M1388" t="s">
        <v>3505</v>
      </c>
      <c r="N1388" t="s">
        <v>3885</v>
      </c>
      <c r="O1388" t="s">
        <v>1914</v>
      </c>
      <c r="P1388" s="199">
        <v>2000</v>
      </c>
      <c r="S1388" t="s">
        <v>3506</v>
      </c>
      <c r="T1388" t="s">
        <v>3759</v>
      </c>
      <c r="U1388" s="201">
        <v>3.8</v>
      </c>
      <c r="V1388" t="s">
        <v>1915</v>
      </c>
      <c r="W1388" t="s">
        <v>2629</v>
      </c>
      <c r="X1388" t="s">
        <v>2630</v>
      </c>
      <c r="Y1388" t="s">
        <v>2596</v>
      </c>
      <c r="Z1388" t="s">
        <v>2952</v>
      </c>
      <c r="AA1388">
        <v>826705</v>
      </c>
      <c r="AB1388" s="198">
        <v>37047.875</v>
      </c>
      <c r="AC1388" s="198">
        <v>37047.875</v>
      </c>
    </row>
    <row r="1389" spans="1:29" x14ac:dyDescent="0.2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31</v>
      </c>
      <c r="F1389" s="213">
        <f t="shared" si="110"/>
        <v>465000</v>
      </c>
      <c r="G1389" s="202">
        <v>1331447</v>
      </c>
      <c r="H1389" s="198">
        <v>37046.354386574072</v>
      </c>
      <c r="I1389" t="s">
        <v>2382</v>
      </c>
      <c r="M1389" t="s">
        <v>3505</v>
      </c>
      <c r="N1389" t="s">
        <v>2383</v>
      </c>
      <c r="O1389" t="s">
        <v>2604</v>
      </c>
      <c r="Q1389" s="199">
        <v>15000</v>
      </c>
      <c r="S1389" t="s">
        <v>3506</v>
      </c>
      <c r="T1389" t="s">
        <v>3759</v>
      </c>
      <c r="U1389" s="201">
        <v>4.0599999999999996</v>
      </c>
      <c r="V1389" t="s">
        <v>2454</v>
      </c>
      <c r="W1389" t="s">
        <v>2810</v>
      </c>
      <c r="X1389" t="s">
        <v>2384</v>
      </c>
      <c r="Y1389" t="s">
        <v>3777</v>
      </c>
      <c r="Z1389" t="s">
        <v>2952</v>
      </c>
      <c r="AA1389" t="s">
        <v>1916</v>
      </c>
      <c r="AB1389" s="198">
        <v>37073.875</v>
      </c>
      <c r="AC1389" s="198">
        <v>37103.875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5000</v>
      </c>
      <c r="G1390" s="202">
        <v>1331446</v>
      </c>
      <c r="H1390" s="198">
        <v>37046.354386574072</v>
      </c>
      <c r="I1390" t="s">
        <v>2645</v>
      </c>
      <c r="M1390" t="s">
        <v>3505</v>
      </c>
      <c r="N1390" t="s">
        <v>3885</v>
      </c>
      <c r="O1390" t="s">
        <v>1729</v>
      </c>
      <c r="P1390" s="199">
        <v>5000</v>
      </c>
      <c r="S1390" t="s">
        <v>3506</v>
      </c>
      <c r="T1390" t="s">
        <v>3759</v>
      </c>
      <c r="U1390" s="201">
        <v>3.8149999999999999</v>
      </c>
      <c r="V1390" t="s">
        <v>2646</v>
      </c>
      <c r="W1390" t="s">
        <v>2477</v>
      </c>
      <c r="X1390" t="s">
        <v>3078</v>
      </c>
      <c r="Y1390" t="s">
        <v>2596</v>
      </c>
      <c r="Z1390" t="s">
        <v>2952</v>
      </c>
      <c r="AA1390">
        <v>826706</v>
      </c>
      <c r="AB1390" s="198">
        <v>37047.875</v>
      </c>
      <c r="AC1390" s="198">
        <v>37047.875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5000</v>
      </c>
      <c r="G1391" s="202">
        <v>1331448</v>
      </c>
      <c r="H1391" s="198">
        <v>37046.354409722226</v>
      </c>
      <c r="I1391" t="s">
        <v>3531</v>
      </c>
      <c r="M1391" t="s">
        <v>3505</v>
      </c>
      <c r="N1391" t="s">
        <v>3885</v>
      </c>
      <c r="O1391" t="s">
        <v>1917</v>
      </c>
      <c r="P1391" s="199">
        <v>5000</v>
      </c>
      <c r="S1391" t="s">
        <v>3506</v>
      </c>
      <c r="T1391" t="s">
        <v>3759</v>
      </c>
      <c r="U1391" s="201">
        <v>2.78</v>
      </c>
      <c r="V1391" t="s">
        <v>3713</v>
      </c>
      <c r="W1391" t="s">
        <v>3681</v>
      </c>
      <c r="X1391" t="s">
        <v>3486</v>
      </c>
      <c r="Y1391" t="s">
        <v>2596</v>
      </c>
      <c r="Z1391" t="s">
        <v>2952</v>
      </c>
      <c r="AA1391">
        <v>826707</v>
      </c>
      <c r="AB1391" s="198">
        <v>37047.875</v>
      </c>
      <c r="AC1391" s="198">
        <v>37047.875</v>
      </c>
    </row>
    <row r="1392" spans="1:29" x14ac:dyDescent="0.2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26</v>
      </c>
      <c r="F1392" s="213">
        <f t="shared" si="110"/>
        <v>390000</v>
      </c>
      <c r="G1392" s="202">
        <v>1331449</v>
      </c>
      <c r="H1392" s="198">
        <v>37046.354432870372</v>
      </c>
      <c r="I1392" t="s">
        <v>2600</v>
      </c>
      <c r="M1392" t="s">
        <v>3505</v>
      </c>
      <c r="N1392" t="s">
        <v>2383</v>
      </c>
      <c r="O1392" t="s">
        <v>3314</v>
      </c>
      <c r="Q1392" s="199">
        <v>15000</v>
      </c>
      <c r="S1392" t="s">
        <v>3506</v>
      </c>
      <c r="T1392" t="s">
        <v>3759</v>
      </c>
      <c r="U1392" s="201">
        <v>4</v>
      </c>
      <c r="V1392" t="s">
        <v>1888</v>
      </c>
      <c r="W1392" t="s">
        <v>2489</v>
      </c>
      <c r="X1392" t="s">
        <v>2490</v>
      </c>
      <c r="Y1392" t="s">
        <v>3777</v>
      </c>
      <c r="Z1392" t="s">
        <v>2952</v>
      </c>
      <c r="AA1392" t="s">
        <v>1918</v>
      </c>
      <c r="AB1392" s="198">
        <v>37047.875</v>
      </c>
      <c r="AC1392" s="198">
        <v>37072.875</v>
      </c>
    </row>
    <row r="1393" spans="1:29" x14ac:dyDescent="0.2">
      <c r="A1393" s="44" t="str">
        <f t="shared" si="106"/>
        <v>US Natural Gas Financial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Financial</v>
      </c>
      <c r="E1393" s="44">
        <f>IF(VLOOKUP(S1393,'DD-Lookup'!$J$6:$L$50,3,FALSE)="Monthly",(YEAR(AC1393)-YEAR(AB1393))*12+MONTH(AC1393)-MONTH(AB1393)+1,(AC1393-AB1393+1))</f>
        <v>26</v>
      </c>
      <c r="F1393" s="213">
        <f t="shared" si="110"/>
        <v>260000</v>
      </c>
      <c r="G1393" s="202">
        <v>1331451</v>
      </c>
      <c r="H1393" s="198">
        <v>37046.354444444441</v>
      </c>
      <c r="I1393" t="s">
        <v>2519</v>
      </c>
      <c r="M1393" t="s">
        <v>3505</v>
      </c>
      <c r="N1393" t="s">
        <v>2383</v>
      </c>
      <c r="O1393" t="s">
        <v>3298</v>
      </c>
      <c r="Q1393" s="199">
        <v>10000</v>
      </c>
      <c r="S1393" t="s">
        <v>3506</v>
      </c>
      <c r="T1393" t="s">
        <v>3759</v>
      </c>
      <c r="U1393" s="201">
        <v>3.96</v>
      </c>
      <c r="V1393" t="s">
        <v>2439</v>
      </c>
      <c r="W1393" t="s">
        <v>2644</v>
      </c>
      <c r="X1393" t="s">
        <v>2259</v>
      </c>
      <c r="Y1393" t="s">
        <v>3777</v>
      </c>
      <c r="Z1393" t="s">
        <v>2952</v>
      </c>
      <c r="AA1393" t="s">
        <v>1919</v>
      </c>
      <c r="AB1393" s="198">
        <v>37047.875</v>
      </c>
      <c r="AC1393" s="198">
        <v>37072.875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50</v>
      </c>
      <c r="G1394" s="202">
        <v>1331450</v>
      </c>
      <c r="H1394" s="198">
        <v>37046.354444444441</v>
      </c>
      <c r="I1394" t="s">
        <v>2363</v>
      </c>
      <c r="M1394" t="s">
        <v>2717</v>
      </c>
      <c r="N1394" t="s">
        <v>3532</v>
      </c>
      <c r="O1394" t="s">
        <v>3851</v>
      </c>
      <c r="Q1394" s="199">
        <v>50</v>
      </c>
      <c r="S1394" t="s">
        <v>3504</v>
      </c>
      <c r="T1394" t="s">
        <v>3759</v>
      </c>
      <c r="U1394" s="201">
        <v>26</v>
      </c>
      <c r="V1394" t="s">
        <v>1585</v>
      </c>
      <c r="W1394" t="s">
        <v>3548</v>
      </c>
      <c r="X1394" t="s">
        <v>3549</v>
      </c>
      <c r="Y1394" t="s">
        <v>1097</v>
      </c>
      <c r="Z1394" t="s">
        <v>2947</v>
      </c>
      <c r="AA1394">
        <v>631001.1</v>
      </c>
      <c r="AB1394" s="198">
        <v>37047.875</v>
      </c>
      <c r="AC1394" s="198">
        <v>37047.875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10000</v>
      </c>
      <c r="G1395" s="202">
        <v>1331452</v>
      </c>
      <c r="H1395" s="198">
        <v>37046.354444444441</v>
      </c>
      <c r="I1395" t="s">
        <v>2592</v>
      </c>
      <c r="M1395" t="s">
        <v>3505</v>
      </c>
      <c r="N1395" t="s">
        <v>3885</v>
      </c>
      <c r="O1395" t="s">
        <v>1836</v>
      </c>
      <c r="P1395" s="199">
        <v>10000</v>
      </c>
      <c r="S1395" t="s">
        <v>3506</v>
      </c>
      <c r="T1395" t="s">
        <v>3759</v>
      </c>
      <c r="U1395" s="201">
        <v>8.15</v>
      </c>
      <c r="V1395" t="s">
        <v>3651</v>
      </c>
      <c r="W1395" t="s">
        <v>3156</v>
      </c>
      <c r="X1395" t="s">
        <v>3076</v>
      </c>
      <c r="Y1395" t="s">
        <v>2596</v>
      </c>
      <c r="Z1395" t="s">
        <v>2952</v>
      </c>
      <c r="AA1395">
        <v>826708</v>
      </c>
      <c r="AB1395" s="198">
        <v>37047.875</v>
      </c>
      <c r="AC1395" s="198">
        <v>37047.875</v>
      </c>
    </row>
    <row r="1396" spans="1:29" x14ac:dyDescent="0.2">
      <c r="A1396" s="44" t="str">
        <f t="shared" si="106"/>
        <v>US Natural Gas Financial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31</v>
      </c>
      <c r="F1396" s="213">
        <f t="shared" si="110"/>
        <v>465000</v>
      </c>
      <c r="G1396" s="202">
        <v>1331453</v>
      </c>
      <c r="H1396" s="198">
        <v>37046.354490740741</v>
      </c>
      <c r="I1396" t="s">
        <v>3627</v>
      </c>
      <c r="M1396" t="s">
        <v>3505</v>
      </c>
      <c r="N1396" t="s">
        <v>2383</v>
      </c>
      <c r="O1396" t="s">
        <v>2604</v>
      </c>
      <c r="Q1396" s="199">
        <v>15000</v>
      </c>
      <c r="S1396" t="s">
        <v>3506</v>
      </c>
      <c r="T1396" t="s">
        <v>3759</v>
      </c>
      <c r="U1396" s="201">
        <v>4.0650000000000004</v>
      </c>
      <c r="V1396" t="s">
        <v>3116</v>
      </c>
      <c r="W1396" t="s">
        <v>2810</v>
      </c>
      <c r="X1396" t="s">
        <v>2384</v>
      </c>
      <c r="Y1396" t="s">
        <v>3777</v>
      </c>
      <c r="Z1396" t="s">
        <v>2952</v>
      </c>
      <c r="AA1396" t="s">
        <v>1920</v>
      </c>
      <c r="AB1396" s="198">
        <v>37073.875</v>
      </c>
      <c r="AC1396" s="198">
        <v>37103.875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10000</v>
      </c>
      <c r="G1397" s="202">
        <v>1331454</v>
      </c>
      <c r="H1397" s="198">
        <v>37046.354502314818</v>
      </c>
      <c r="I1397" t="s">
        <v>2618</v>
      </c>
      <c r="M1397" t="s">
        <v>3505</v>
      </c>
      <c r="N1397" t="s">
        <v>3885</v>
      </c>
      <c r="O1397" t="s">
        <v>1730</v>
      </c>
      <c r="Q1397" s="199">
        <v>10000</v>
      </c>
      <c r="S1397" t="s">
        <v>3506</v>
      </c>
      <c r="T1397" t="s">
        <v>3759</v>
      </c>
      <c r="U1397" s="201">
        <v>3.8250000000000002</v>
      </c>
      <c r="V1397" t="s">
        <v>2458</v>
      </c>
      <c r="W1397" t="s">
        <v>2629</v>
      </c>
      <c r="X1397" t="s">
        <v>2630</v>
      </c>
      <c r="Y1397" t="s">
        <v>2596</v>
      </c>
      <c r="Z1397" t="s">
        <v>2952</v>
      </c>
      <c r="AA1397">
        <v>826709</v>
      </c>
      <c r="AB1397" s="198">
        <v>37047.875</v>
      </c>
      <c r="AC1397" s="198">
        <v>37047.875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25</v>
      </c>
      <c r="F1398" s="213">
        <f t="shared" si="110"/>
        <v>1250</v>
      </c>
      <c r="G1398" s="202">
        <v>1331455</v>
      </c>
      <c r="H1398" s="198">
        <v>37046.354513888888</v>
      </c>
      <c r="I1398" t="s">
        <v>3731</v>
      </c>
      <c r="M1398" t="s">
        <v>2717</v>
      </c>
      <c r="N1398" t="s">
        <v>3532</v>
      </c>
      <c r="O1398" t="s">
        <v>1670</v>
      </c>
      <c r="Q1398" s="199">
        <v>50</v>
      </c>
      <c r="S1398" t="s">
        <v>3504</v>
      </c>
      <c r="T1398" t="s">
        <v>3759</v>
      </c>
      <c r="U1398" s="201">
        <v>44.25</v>
      </c>
      <c r="V1398" t="s">
        <v>3137</v>
      </c>
      <c r="W1398" t="s">
        <v>3548</v>
      </c>
      <c r="X1398" t="s">
        <v>3549</v>
      </c>
      <c r="Y1398" t="s">
        <v>1097</v>
      </c>
      <c r="Z1398" t="s">
        <v>2947</v>
      </c>
      <c r="AA1398">
        <v>631002.1</v>
      </c>
      <c r="AB1398" s="198">
        <v>37048.875</v>
      </c>
      <c r="AC1398" s="198">
        <v>37072.875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1331456</v>
      </c>
      <c r="H1399" s="198">
        <v>37046.354525462964</v>
      </c>
      <c r="I1399" t="s">
        <v>2592</v>
      </c>
      <c r="M1399" t="s">
        <v>3505</v>
      </c>
      <c r="N1399" t="s">
        <v>3885</v>
      </c>
      <c r="O1399" t="s">
        <v>1836</v>
      </c>
      <c r="P1399" s="199">
        <v>5000</v>
      </c>
      <c r="S1399" t="s">
        <v>3506</v>
      </c>
      <c r="T1399" t="s">
        <v>3759</v>
      </c>
      <c r="U1399" s="201">
        <v>7.95</v>
      </c>
      <c r="V1399" t="s">
        <v>3651</v>
      </c>
      <c r="W1399" t="s">
        <v>3156</v>
      </c>
      <c r="X1399" t="s">
        <v>3076</v>
      </c>
      <c r="Y1399" t="s">
        <v>2596</v>
      </c>
      <c r="Z1399" t="s">
        <v>2952</v>
      </c>
      <c r="AA1399">
        <v>826710</v>
      </c>
      <c r="AB1399" s="198">
        <v>37047.875</v>
      </c>
      <c r="AC1399" s="198">
        <v>37047.875</v>
      </c>
    </row>
    <row r="1400" spans="1:29" x14ac:dyDescent="0.2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26</v>
      </c>
      <c r="F1400" s="213">
        <f t="shared" si="110"/>
        <v>260000</v>
      </c>
      <c r="G1400" s="202">
        <v>1331457</v>
      </c>
      <c r="H1400" s="198">
        <v>37046.354560185187</v>
      </c>
      <c r="I1400" t="s">
        <v>2370</v>
      </c>
      <c r="M1400" t="s">
        <v>3505</v>
      </c>
      <c r="N1400" t="s">
        <v>2383</v>
      </c>
      <c r="O1400" t="s">
        <v>3298</v>
      </c>
      <c r="Q1400" s="199">
        <v>10000</v>
      </c>
      <c r="S1400" t="s">
        <v>3506</v>
      </c>
      <c r="T1400" t="s">
        <v>3759</v>
      </c>
      <c r="U1400" s="201">
        <v>3.9649999999999999</v>
      </c>
      <c r="V1400" t="s">
        <v>1921</v>
      </c>
      <c r="W1400" t="s">
        <v>2644</v>
      </c>
      <c r="X1400" t="s">
        <v>2259</v>
      </c>
      <c r="Y1400" t="s">
        <v>3777</v>
      </c>
      <c r="Z1400" t="s">
        <v>2952</v>
      </c>
      <c r="AA1400" t="s">
        <v>1922</v>
      </c>
      <c r="AB1400" s="198">
        <v>37047.875</v>
      </c>
      <c r="AC1400" s="198">
        <v>37072.875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1331458</v>
      </c>
      <c r="H1401" s="198">
        <v>37046.354594907411</v>
      </c>
      <c r="I1401" t="s">
        <v>3627</v>
      </c>
      <c r="M1401" t="s">
        <v>3505</v>
      </c>
      <c r="N1401" t="s">
        <v>3885</v>
      </c>
      <c r="O1401" t="s">
        <v>1727</v>
      </c>
      <c r="Q1401" s="199">
        <v>10000</v>
      </c>
      <c r="S1401" t="s">
        <v>3506</v>
      </c>
      <c r="T1401" t="s">
        <v>3759</v>
      </c>
      <c r="U1401" s="201">
        <v>3.8849999999999998</v>
      </c>
      <c r="V1401" t="s">
        <v>3493</v>
      </c>
      <c r="W1401" t="s">
        <v>2629</v>
      </c>
      <c r="X1401" t="s">
        <v>2630</v>
      </c>
      <c r="Y1401" t="s">
        <v>2596</v>
      </c>
      <c r="Z1401" t="s">
        <v>2952</v>
      </c>
      <c r="AA1401">
        <v>826711</v>
      </c>
      <c r="AB1401" s="198">
        <v>37047.875</v>
      </c>
      <c r="AC1401" s="198">
        <v>37047.875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1665</v>
      </c>
      <c r="G1402" s="202">
        <v>1331460</v>
      </c>
      <c r="H1402" s="198">
        <v>37046.354618055557</v>
      </c>
      <c r="I1402" t="s">
        <v>3067</v>
      </c>
      <c r="M1402" t="s">
        <v>3505</v>
      </c>
      <c r="N1402" t="s">
        <v>3885</v>
      </c>
      <c r="O1402" t="s">
        <v>1728</v>
      </c>
      <c r="Q1402" s="199">
        <v>1665</v>
      </c>
      <c r="S1402" t="s">
        <v>3506</v>
      </c>
      <c r="T1402" t="s">
        <v>3759</v>
      </c>
      <c r="U1402" s="201">
        <v>4.13</v>
      </c>
      <c r="V1402" t="s">
        <v>3014</v>
      </c>
      <c r="W1402" t="s">
        <v>2640</v>
      </c>
      <c r="X1402" t="s">
        <v>2641</v>
      </c>
      <c r="Y1402" t="s">
        <v>2596</v>
      </c>
      <c r="Z1402" t="s">
        <v>2952</v>
      </c>
      <c r="AA1402">
        <v>826712</v>
      </c>
      <c r="AB1402" s="198">
        <v>37047.875</v>
      </c>
      <c r="AC1402" s="198">
        <v>37047.875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1331461</v>
      </c>
      <c r="H1403" s="198">
        <v>37046.354629629626</v>
      </c>
      <c r="I1403" t="s">
        <v>2621</v>
      </c>
      <c r="M1403" t="s">
        <v>3505</v>
      </c>
      <c r="N1403" t="s">
        <v>3885</v>
      </c>
      <c r="O1403" t="s">
        <v>1923</v>
      </c>
      <c r="Q1403" s="199">
        <v>5000</v>
      </c>
      <c r="S1403" t="s">
        <v>3506</v>
      </c>
      <c r="T1403" t="s">
        <v>3759</v>
      </c>
      <c r="U1403" s="201">
        <v>3.9550000000000001</v>
      </c>
      <c r="V1403" t="s">
        <v>3569</v>
      </c>
      <c r="W1403" t="s">
        <v>2429</v>
      </c>
      <c r="X1403" t="s">
        <v>2196</v>
      </c>
      <c r="Y1403" t="s">
        <v>2596</v>
      </c>
      <c r="Z1403" t="s">
        <v>2952</v>
      </c>
      <c r="AA1403">
        <v>826713</v>
      </c>
      <c r="AB1403" s="198">
        <v>37047.875</v>
      </c>
      <c r="AC1403" s="198">
        <v>37047.875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</v>
      </c>
      <c r="G1404" s="202">
        <v>1331462</v>
      </c>
      <c r="H1404" s="198">
        <v>37046.354675925926</v>
      </c>
      <c r="I1404" t="s">
        <v>3085</v>
      </c>
      <c r="M1404" t="s">
        <v>3505</v>
      </c>
      <c r="N1404" t="s">
        <v>3885</v>
      </c>
      <c r="O1404" t="s">
        <v>1678</v>
      </c>
      <c r="Q1404" s="199">
        <v>5000</v>
      </c>
      <c r="S1404" t="s">
        <v>3506</v>
      </c>
      <c r="T1404" t="s">
        <v>3759</v>
      </c>
      <c r="U1404" s="201">
        <v>3.74</v>
      </c>
      <c r="V1404" t="s">
        <v>2323</v>
      </c>
      <c r="W1404" t="s">
        <v>2457</v>
      </c>
      <c r="X1404" t="s">
        <v>2615</v>
      </c>
      <c r="Y1404" t="s">
        <v>2596</v>
      </c>
      <c r="Z1404" t="s">
        <v>2952</v>
      </c>
      <c r="AA1404">
        <v>826714</v>
      </c>
      <c r="AB1404" s="198">
        <v>37047.875</v>
      </c>
      <c r="AC1404" s="198">
        <v>37047.875</v>
      </c>
    </row>
    <row r="1405" spans="1:29" x14ac:dyDescent="0.2">
      <c r="A1405" s="44" t="str">
        <f t="shared" si="106"/>
        <v>US Power Physical</v>
      </c>
      <c r="B1405" s="44" t="str">
        <f t="shared" si="107"/>
        <v>US</v>
      </c>
      <c r="C1405" s="44" t="str">
        <f t="shared" si="108"/>
        <v>Power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62</v>
      </c>
      <c r="F1405" s="213">
        <f t="shared" si="110"/>
        <v>3100</v>
      </c>
      <c r="G1405" s="202">
        <v>1331463</v>
      </c>
      <c r="H1405" s="198">
        <v>37046.354699074072</v>
      </c>
      <c r="I1405" t="s">
        <v>3644</v>
      </c>
      <c r="M1405" t="s">
        <v>2717</v>
      </c>
      <c r="N1405" t="s">
        <v>3532</v>
      </c>
      <c r="O1405" t="s">
        <v>3996</v>
      </c>
      <c r="Q1405" s="199">
        <v>50</v>
      </c>
      <c r="S1405" t="s">
        <v>3504</v>
      </c>
      <c r="T1405" t="s">
        <v>3759</v>
      </c>
      <c r="U1405" s="201">
        <v>71.25</v>
      </c>
      <c r="V1405" t="s">
        <v>3530</v>
      </c>
      <c r="W1405" t="s">
        <v>3552</v>
      </c>
      <c r="X1405" t="s">
        <v>3553</v>
      </c>
      <c r="Y1405" t="s">
        <v>1097</v>
      </c>
      <c r="Z1405" t="s">
        <v>2947</v>
      </c>
      <c r="AA1405">
        <v>631003.1</v>
      </c>
      <c r="AB1405" s="198">
        <v>37438.71597222222</v>
      </c>
      <c r="AC1405" s="198">
        <v>37499.71597222222</v>
      </c>
    </row>
    <row r="1406" spans="1:29" x14ac:dyDescent="0.2">
      <c r="A1406" s="44" t="str">
        <f t="shared" si="106"/>
        <v>US Natural Gas Financial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Financial</v>
      </c>
      <c r="E1406" s="44">
        <f>IF(VLOOKUP(S1406,'DD-Lookup'!$J$6:$L$50,3,FALSE)="Monthly",(YEAR(AC1406)-YEAR(AB1406))*12+MONTH(AC1406)-MONTH(AB1406)+1,(AC1406-AB1406+1))</f>
        <v>26</v>
      </c>
      <c r="F1406" s="213">
        <f t="shared" si="110"/>
        <v>260000</v>
      </c>
      <c r="G1406" s="202">
        <v>1331465</v>
      </c>
      <c r="H1406" s="198">
        <v>37046.354710648149</v>
      </c>
      <c r="I1406" t="s">
        <v>2370</v>
      </c>
      <c r="M1406" t="s">
        <v>3505</v>
      </c>
      <c r="N1406" t="s">
        <v>2383</v>
      </c>
      <c r="O1406" t="s">
        <v>3298</v>
      </c>
      <c r="Q1406" s="199">
        <v>10000</v>
      </c>
      <c r="S1406" t="s">
        <v>3506</v>
      </c>
      <c r="T1406" t="s">
        <v>3759</v>
      </c>
      <c r="U1406" s="201">
        <v>3.97</v>
      </c>
      <c r="V1406" t="s">
        <v>1921</v>
      </c>
      <c r="W1406" t="s">
        <v>2644</v>
      </c>
      <c r="X1406" t="s">
        <v>2259</v>
      </c>
      <c r="Y1406" t="s">
        <v>3777</v>
      </c>
      <c r="Z1406" t="s">
        <v>2952</v>
      </c>
      <c r="AA1406" t="s">
        <v>1924</v>
      </c>
      <c r="AB1406" s="198">
        <v>37047.875</v>
      </c>
      <c r="AC1406" s="198">
        <v>37072.875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10000</v>
      </c>
      <c r="G1407" s="202">
        <v>1331467</v>
      </c>
      <c r="H1407" s="198">
        <v>37046.354780092595</v>
      </c>
      <c r="I1407" t="s">
        <v>2382</v>
      </c>
      <c r="M1407" t="s">
        <v>3505</v>
      </c>
      <c r="N1407" t="s">
        <v>3885</v>
      </c>
      <c r="O1407" t="s">
        <v>1835</v>
      </c>
      <c r="Q1407" s="199">
        <v>10000</v>
      </c>
      <c r="S1407" t="s">
        <v>3506</v>
      </c>
      <c r="T1407" t="s">
        <v>3759</v>
      </c>
      <c r="U1407" s="201">
        <v>8.35</v>
      </c>
      <c r="V1407" t="s">
        <v>3487</v>
      </c>
      <c r="W1407" t="s">
        <v>3156</v>
      </c>
      <c r="X1407" t="s">
        <v>3076</v>
      </c>
      <c r="Y1407" t="s">
        <v>2596</v>
      </c>
      <c r="Z1407" t="s">
        <v>2952</v>
      </c>
      <c r="AA1407">
        <v>826715</v>
      </c>
      <c r="AB1407" s="198">
        <v>37047.875</v>
      </c>
      <c r="AC1407" s="198">
        <v>37047.875</v>
      </c>
    </row>
    <row r="1408" spans="1:29" x14ac:dyDescent="0.2">
      <c r="A1408" s="44" t="str">
        <f t="shared" si="106"/>
        <v>US Natural Gas Financial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Financial</v>
      </c>
      <c r="E1408" s="44">
        <f>IF(VLOOKUP(S1408,'DD-Lookup'!$J$6:$L$50,3,FALSE)="Monthly",(YEAR(AC1408)-YEAR(AB1408))*12+MONTH(AC1408)-MONTH(AB1408)+1,(AC1408-AB1408+1))</f>
        <v>31</v>
      </c>
      <c r="F1408" s="213">
        <f t="shared" si="110"/>
        <v>77500</v>
      </c>
      <c r="G1408" s="202">
        <v>1331468</v>
      </c>
      <c r="H1408" s="198">
        <v>37046.354803240742</v>
      </c>
      <c r="I1408" t="s">
        <v>3731</v>
      </c>
      <c r="M1408" t="s">
        <v>3505</v>
      </c>
      <c r="N1408" t="s">
        <v>2383</v>
      </c>
      <c r="O1408" t="s">
        <v>2604</v>
      </c>
      <c r="P1408" s="199">
        <v>2500</v>
      </c>
      <c r="S1408" t="s">
        <v>3506</v>
      </c>
      <c r="T1408" t="s">
        <v>3759</v>
      </c>
      <c r="U1408" s="201">
        <v>4.0650000000000004</v>
      </c>
      <c r="V1408" t="s">
        <v>3706</v>
      </c>
      <c r="W1408" t="s">
        <v>2810</v>
      </c>
      <c r="X1408" t="s">
        <v>2384</v>
      </c>
      <c r="Y1408" t="s">
        <v>3777</v>
      </c>
      <c r="Z1408" t="s">
        <v>2952</v>
      </c>
      <c r="AA1408" t="s">
        <v>1925</v>
      </c>
      <c r="AB1408" s="198">
        <v>37073.875</v>
      </c>
      <c r="AC1408" s="198">
        <v>37103.875</v>
      </c>
    </row>
    <row r="1409" spans="1:29" x14ac:dyDescent="0.2">
      <c r="A1409" s="44" t="str">
        <f t="shared" si="106"/>
        <v>US Natural Gas Financial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Financial</v>
      </c>
      <c r="E1409" s="44">
        <f>IF(VLOOKUP(S1409,'DD-Lookup'!$J$6:$L$50,3,FALSE)="Monthly",(YEAR(AC1409)-YEAR(AB1409))*12+MONTH(AC1409)-MONTH(AB1409)+1,(AC1409-AB1409+1))</f>
        <v>26</v>
      </c>
      <c r="F1409" s="213">
        <f t="shared" si="110"/>
        <v>260000</v>
      </c>
      <c r="G1409" s="202">
        <v>1331469</v>
      </c>
      <c r="H1409" s="198">
        <v>37046.354826388888</v>
      </c>
      <c r="I1409" t="s">
        <v>3476</v>
      </c>
      <c r="M1409" t="s">
        <v>3505</v>
      </c>
      <c r="N1409" t="s">
        <v>2383</v>
      </c>
      <c r="O1409" t="s">
        <v>1902</v>
      </c>
      <c r="Q1409" s="199">
        <v>10000</v>
      </c>
      <c r="S1409" t="s">
        <v>3506</v>
      </c>
      <c r="T1409" t="s">
        <v>3759</v>
      </c>
      <c r="U1409" s="201">
        <v>3.8050000000000002</v>
      </c>
      <c r="V1409" t="s">
        <v>3517</v>
      </c>
      <c r="W1409" t="s">
        <v>3497</v>
      </c>
      <c r="X1409" t="s">
        <v>3498</v>
      </c>
      <c r="Y1409" t="s">
        <v>3777</v>
      </c>
      <c r="Z1409" t="s">
        <v>2952</v>
      </c>
      <c r="AA1409" t="s">
        <v>1926</v>
      </c>
      <c r="AB1409" s="198">
        <v>37047.875</v>
      </c>
      <c r="AC1409" s="198">
        <v>37072.875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5000</v>
      </c>
      <c r="G1410" s="202">
        <v>1331473</v>
      </c>
      <c r="H1410" s="198">
        <v>37046.354907407411</v>
      </c>
      <c r="I1410" t="s">
        <v>2355</v>
      </c>
      <c r="M1410" t="s">
        <v>3505</v>
      </c>
      <c r="N1410" t="s">
        <v>3885</v>
      </c>
      <c r="O1410" t="s">
        <v>1678</v>
      </c>
      <c r="Q1410" s="199">
        <v>5000</v>
      </c>
      <c r="S1410" t="s">
        <v>3506</v>
      </c>
      <c r="T1410" t="s">
        <v>3759</v>
      </c>
      <c r="U1410" s="201">
        <v>3.7425000000000002</v>
      </c>
      <c r="V1410" t="s">
        <v>2282</v>
      </c>
      <c r="W1410" t="s">
        <v>2457</v>
      </c>
      <c r="X1410" t="s">
        <v>2615</v>
      </c>
      <c r="Y1410" t="s">
        <v>2596</v>
      </c>
      <c r="Z1410" t="s">
        <v>2952</v>
      </c>
      <c r="AA1410">
        <v>826716</v>
      </c>
      <c r="AB1410" s="198">
        <v>37047.875</v>
      </c>
      <c r="AC1410" s="198">
        <v>37047.875</v>
      </c>
    </row>
    <row r="1411" spans="1:29" x14ac:dyDescent="0.2">
      <c r="A1411" s="44" t="str">
        <f t="shared" si="106"/>
        <v>US Natural Gas Financial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31</v>
      </c>
      <c r="F1411" s="213">
        <f t="shared" si="110"/>
        <v>310000</v>
      </c>
      <c r="G1411" s="202">
        <v>1331476</v>
      </c>
      <c r="H1411" s="198">
        <v>37046.35491898148</v>
      </c>
      <c r="I1411" t="s">
        <v>2387</v>
      </c>
      <c r="M1411" t="s">
        <v>3505</v>
      </c>
      <c r="N1411" t="s">
        <v>2383</v>
      </c>
      <c r="O1411" t="s">
        <v>2604</v>
      </c>
      <c r="Q1411" s="199">
        <v>10000</v>
      </c>
      <c r="S1411" t="s">
        <v>3506</v>
      </c>
      <c r="T1411" t="s">
        <v>3759</v>
      </c>
      <c r="U1411" s="201">
        <v>4.07</v>
      </c>
      <c r="V1411" t="s">
        <v>2205</v>
      </c>
      <c r="W1411" t="s">
        <v>2810</v>
      </c>
      <c r="X1411" t="s">
        <v>2384</v>
      </c>
      <c r="Y1411" t="s">
        <v>3777</v>
      </c>
      <c r="Z1411" t="s">
        <v>2952</v>
      </c>
      <c r="AA1411" t="s">
        <v>1927</v>
      </c>
      <c r="AB1411" s="198">
        <v>37073.875</v>
      </c>
      <c r="AC1411" s="198">
        <v>37103.875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1331475</v>
      </c>
      <c r="H1412" s="198">
        <v>37046.35491898148</v>
      </c>
      <c r="I1412" t="s">
        <v>3627</v>
      </c>
      <c r="M1412" t="s">
        <v>3505</v>
      </c>
      <c r="N1412" t="s">
        <v>3885</v>
      </c>
      <c r="O1412" t="s">
        <v>1727</v>
      </c>
      <c r="Q1412" s="199">
        <v>10000</v>
      </c>
      <c r="S1412" t="s">
        <v>3506</v>
      </c>
      <c r="T1412" t="s">
        <v>3759</v>
      </c>
      <c r="U1412" s="201">
        <v>3.895</v>
      </c>
      <c r="V1412" t="s">
        <v>3493</v>
      </c>
      <c r="W1412" t="s">
        <v>2629</v>
      </c>
      <c r="X1412" t="s">
        <v>2630</v>
      </c>
      <c r="Y1412" t="s">
        <v>2596</v>
      </c>
      <c r="Z1412" t="s">
        <v>2952</v>
      </c>
      <c r="AA1412">
        <v>826717</v>
      </c>
      <c r="AB1412" s="198">
        <v>37047.875</v>
      </c>
      <c r="AC1412" s="198">
        <v>37047.875</v>
      </c>
    </row>
    <row r="1413" spans="1:29" x14ac:dyDescent="0.2">
      <c r="A1413" s="44" t="str">
        <f t="shared" si="106"/>
        <v>US Natural Gas Financial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Financial</v>
      </c>
      <c r="E1413" s="44">
        <f>IF(VLOOKUP(S1413,'DD-Lookup'!$J$6:$L$50,3,FALSE)="Monthly",(YEAR(AC1413)-YEAR(AB1413))*12+MONTH(AC1413)-MONTH(AB1413)+1,(AC1413-AB1413+1))</f>
        <v>123</v>
      </c>
      <c r="F1413" s="213">
        <f t="shared" si="110"/>
        <v>615000</v>
      </c>
      <c r="G1413" s="202">
        <v>1331474</v>
      </c>
      <c r="H1413" s="198">
        <v>37046.35491898148</v>
      </c>
      <c r="I1413" t="s">
        <v>2219</v>
      </c>
      <c r="M1413" t="s">
        <v>3505</v>
      </c>
      <c r="N1413" t="s">
        <v>2383</v>
      </c>
      <c r="O1413" t="s">
        <v>3144</v>
      </c>
      <c r="P1413" s="199">
        <v>5000</v>
      </c>
      <c r="S1413" t="s">
        <v>3506</v>
      </c>
      <c r="T1413" t="s">
        <v>3759</v>
      </c>
      <c r="U1413" s="201">
        <v>4.1500000000000004</v>
      </c>
      <c r="V1413" t="s">
        <v>1438</v>
      </c>
      <c r="W1413" t="s">
        <v>2810</v>
      </c>
      <c r="X1413" t="s">
        <v>2384</v>
      </c>
      <c r="Y1413" t="s">
        <v>3777</v>
      </c>
      <c r="Z1413" t="s">
        <v>2952</v>
      </c>
      <c r="AA1413" t="s">
        <v>1928</v>
      </c>
      <c r="AB1413" s="198">
        <v>37073</v>
      </c>
      <c r="AC1413" s="198">
        <v>37195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10000</v>
      </c>
      <c r="G1414" s="202">
        <v>1331478</v>
      </c>
      <c r="H1414" s="198">
        <v>37046.354942129627</v>
      </c>
      <c r="I1414" t="s">
        <v>2275</v>
      </c>
      <c r="M1414" t="s">
        <v>3505</v>
      </c>
      <c r="N1414" t="s">
        <v>3885</v>
      </c>
      <c r="O1414" t="s">
        <v>1762</v>
      </c>
      <c r="P1414" s="199">
        <v>10000</v>
      </c>
      <c r="S1414" t="s">
        <v>3506</v>
      </c>
      <c r="T1414" t="s">
        <v>3759</v>
      </c>
      <c r="U1414" s="201">
        <v>3.7</v>
      </c>
      <c r="V1414" t="s">
        <v>3700</v>
      </c>
      <c r="W1414" t="s">
        <v>3075</v>
      </c>
      <c r="X1414" t="s">
        <v>3076</v>
      </c>
      <c r="Y1414" t="s">
        <v>2596</v>
      </c>
      <c r="Z1414" t="s">
        <v>2952</v>
      </c>
      <c r="AA1414">
        <v>826719</v>
      </c>
      <c r="AB1414" s="198">
        <v>37047.875</v>
      </c>
      <c r="AC1414" s="198">
        <v>37047.875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5000</v>
      </c>
      <c r="G1415" s="202">
        <v>1331477</v>
      </c>
      <c r="H1415" s="198">
        <v>37046.354942129627</v>
      </c>
      <c r="I1415" t="s">
        <v>2613</v>
      </c>
      <c r="M1415" t="s">
        <v>3505</v>
      </c>
      <c r="N1415" t="s">
        <v>3885</v>
      </c>
      <c r="O1415" t="s">
        <v>1823</v>
      </c>
      <c r="Q1415" s="199">
        <v>5000</v>
      </c>
      <c r="S1415" t="s">
        <v>3506</v>
      </c>
      <c r="T1415" t="s">
        <v>3759</v>
      </c>
      <c r="U1415" s="201">
        <v>2.8250000000000002</v>
      </c>
      <c r="V1415" t="s">
        <v>3488</v>
      </c>
      <c r="W1415" t="s">
        <v>3097</v>
      </c>
      <c r="X1415" t="s">
        <v>3076</v>
      </c>
      <c r="Y1415" t="s">
        <v>2596</v>
      </c>
      <c r="Z1415" t="s">
        <v>2952</v>
      </c>
      <c r="AA1415">
        <v>826718</v>
      </c>
      <c r="AB1415" s="198">
        <v>37047.875</v>
      </c>
      <c r="AC1415" s="198">
        <v>37047.875</v>
      </c>
    </row>
    <row r="1416" spans="1:29" x14ac:dyDescent="0.2">
      <c r="A1416" s="44" t="str">
        <f t="shared" si="106"/>
        <v>US Natural Gas Financial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Financial</v>
      </c>
      <c r="E1416" s="44">
        <f>IF(VLOOKUP(S1416,'DD-Lookup'!$J$6:$L$50,3,FALSE)="Monthly",(YEAR(AC1416)-YEAR(AB1416))*12+MONTH(AC1416)-MONTH(AB1416)+1,(AC1416-AB1416+1))</f>
        <v>26</v>
      </c>
      <c r="F1416" s="213">
        <f t="shared" si="110"/>
        <v>260000</v>
      </c>
      <c r="G1416" s="202">
        <v>1331479</v>
      </c>
      <c r="H1416" s="198">
        <v>37046.35496527778</v>
      </c>
      <c r="I1416" t="s">
        <v>2613</v>
      </c>
      <c r="M1416" t="s">
        <v>3505</v>
      </c>
      <c r="N1416" t="s">
        <v>2383</v>
      </c>
      <c r="O1416" t="s">
        <v>3298</v>
      </c>
      <c r="P1416" s="199">
        <v>10000</v>
      </c>
      <c r="S1416" t="s">
        <v>3506</v>
      </c>
      <c r="T1416" t="s">
        <v>3759</v>
      </c>
      <c r="U1416" s="201">
        <v>3.9649999999999999</v>
      </c>
      <c r="V1416" t="s">
        <v>3068</v>
      </c>
      <c r="W1416" t="s">
        <v>2644</v>
      </c>
      <c r="X1416" t="s">
        <v>2259</v>
      </c>
      <c r="Y1416" t="s">
        <v>3777</v>
      </c>
      <c r="Z1416" t="s">
        <v>2952</v>
      </c>
      <c r="AA1416" t="s">
        <v>1929</v>
      </c>
      <c r="AB1416" s="198">
        <v>37047.875</v>
      </c>
      <c r="AC1416" s="198">
        <v>37072.875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10000</v>
      </c>
      <c r="G1417" s="202">
        <v>1331480</v>
      </c>
      <c r="H1417" s="198">
        <v>37046.35496527778</v>
      </c>
      <c r="I1417" t="s">
        <v>3627</v>
      </c>
      <c r="M1417" t="s">
        <v>3505</v>
      </c>
      <c r="N1417" t="s">
        <v>3885</v>
      </c>
      <c r="O1417" t="s">
        <v>1727</v>
      </c>
      <c r="Q1417" s="199">
        <v>10000</v>
      </c>
      <c r="S1417" t="s">
        <v>3506</v>
      </c>
      <c r="T1417" t="s">
        <v>3759</v>
      </c>
      <c r="U1417" s="201">
        <v>3.8975</v>
      </c>
      <c r="V1417" t="s">
        <v>3493</v>
      </c>
      <c r="W1417" t="s">
        <v>2629</v>
      </c>
      <c r="X1417" t="s">
        <v>2630</v>
      </c>
      <c r="Y1417" t="s">
        <v>2596</v>
      </c>
      <c r="Z1417" t="s">
        <v>2952</v>
      </c>
      <c r="AA1417">
        <v>826720</v>
      </c>
      <c r="AB1417" s="198">
        <v>37047.875</v>
      </c>
      <c r="AC1417" s="198">
        <v>37047.875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10000</v>
      </c>
      <c r="G1418" s="202">
        <v>1331481</v>
      </c>
      <c r="H1418" s="198">
        <v>37046.355011574073</v>
      </c>
      <c r="I1418" t="s">
        <v>2613</v>
      </c>
      <c r="M1418" t="s">
        <v>3505</v>
      </c>
      <c r="N1418" t="s">
        <v>3885</v>
      </c>
      <c r="O1418" t="s">
        <v>1839</v>
      </c>
      <c r="Q1418" s="199">
        <v>10000</v>
      </c>
      <c r="S1418" t="s">
        <v>3506</v>
      </c>
      <c r="T1418" t="s">
        <v>3759</v>
      </c>
      <c r="U1418" s="201">
        <v>4.2450000000000001</v>
      </c>
      <c r="V1418" t="s">
        <v>3527</v>
      </c>
      <c r="W1418" t="s">
        <v>3143</v>
      </c>
      <c r="X1418" t="s">
        <v>3065</v>
      </c>
      <c r="Y1418" t="s">
        <v>2596</v>
      </c>
      <c r="Z1418" t="s">
        <v>2952</v>
      </c>
      <c r="AA1418">
        <v>826721</v>
      </c>
      <c r="AB1418" s="198">
        <v>37047.875</v>
      </c>
      <c r="AC1418" s="198">
        <v>37047.875</v>
      </c>
    </row>
    <row r="1419" spans="1:29" x14ac:dyDescent="0.2">
      <c r="A1419" s="44" t="str">
        <f t="shared" ref="A1419:A1482" si="111">B1419&amp;" "&amp;C1419&amp;" "&amp;D1419</f>
        <v>US Natural Gas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31</v>
      </c>
      <c r="F1419" s="213">
        <f t="shared" ref="F1419:F1482" si="115">E1419*SUM(P1419:Q1419)</f>
        <v>155000</v>
      </c>
      <c r="G1419" s="202">
        <v>1331482</v>
      </c>
      <c r="H1419" s="198">
        <v>37046.355023148149</v>
      </c>
      <c r="I1419" t="s">
        <v>2600</v>
      </c>
      <c r="M1419" t="s">
        <v>3505</v>
      </c>
      <c r="N1419" t="s">
        <v>2383</v>
      </c>
      <c r="O1419" t="s">
        <v>2604</v>
      </c>
      <c r="Q1419" s="199">
        <v>5000</v>
      </c>
      <c r="S1419" t="s">
        <v>3506</v>
      </c>
      <c r="T1419" t="s">
        <v>3759</v>
      </c>
      <c r="U1419" s="201">
        <v>4.07</v>
      </c>
      <c r="V1419" t="s">
        <v>2328</v>
      </c>
      <c r="W1419" t="s">
        <v>2810</v>
      </c>
      <c r="X1419" t="s">
        <v>2384</v>
      </c>
      <c r="Y1419" t="s">
        <v>3777</v>
      </c>
      <c r="Z1419" t="s">
        <v>2952</v>
      </c>
      <c r="AA1419" t="s">
        <v>1930</v>
      </c>
      <c r="AB1419" s="198">
        <v>37073.875</v>
      </c>
      <c r="AC1419" s="198">
        <v>37103.875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25000</v>
      </c>
      <c r="G1420" s="202">
        <v>1331483</v>
      </c>
      <c r="H1420" s="198">
        <v>37046.355057870373</v>
      </c>
      <c r="I1420" t="s">
        <v>2618</v>
      </c>
      <c r="M1420" t="s">
        <v>3505</v>
      </c>
      <c r="N1420" t="s">
        <v>3885</v>
      </c>
      <c r="O1420" t="s">
        <v>3852</v>
      </c>
      <c r="Q1420" s="199">
        <v>25000</v>
      </c>
      <c r="S1420" t="s">
        <v>3506</v>
      </c>
      <c r="T1420" t="s">
        <v>3759</v>
      </c>
      <c r="U1420" s="201">
        <v>3.9449999999999998</v>
      </c>
      <c r="V1420" t="s">
        <v>2458</v>
      </c>
      <c r="W1420" t="s">
        <v>2265</v>
      </c>
      <c r="X1420" t="s">
        <v>2266</v>
      </c>
      <c r="Y1420" t="s">
        <v>2596</v>
      </c>
      <c r="Z1420" t="s">
        <v>2952</v>
      </c>
      <c r="AA1420">
        <v>826722</v>
      </c>
      <c r="AB1420" s="198">
        <v>37047.875</v>
      </c>
      <c r="AC1420" s="198">
        <v>37047.875</v>
      </c>
    </row>
    <row r="1421" spans="1:29" x14ac:dyDescent="0.2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31</v>
      </c>
      <c r="F1421" s="213">
        <f t="shared" si="115"/>
        <v>155000</v>
      </c>
      <c r="G1421" s="202">
        <v>1331484</v>
      </c>
      <c r="H1421" s="198">
        <v>37046.355069444442</v>
      </c>
      <c r="I1421" t="s">
        <v>3669</v>
      </c>
      <c r="M1421" t="s">
        <v>3505</v>
      </c>
      <c r="N1421" t="s">
        <v>2383</v>
      </c>
      <c r="O1421" t="s">
        <v>2604</v>
      </c>
      <c r="P1421" s="199">
        <v>5000</v>
      </c>
      <c r="S1421" t="s">
        <v>3506</v>
      </c>
      <c r="T1421" t="s">
        <v>3759</v>
      </c>
      <c r="U1421" s="201">
        <v>4.0650000000000004</v>
      </c>
      <c r="V1421" t="s">
        <v>3232</v>
      </c>
      <c r="W1421" t="s">
        <v>2810</v>
      </c>
      <c r="X1421" t="s">
        <v>2384</v>
      </c>
      <c r="Y1421" t="s">
        <v>3777</v>
      </c>
      <c r="Z1421" t="s">
        <v>2952</v>
      </c>
      <c r="AA1421" t="s">
        <v>1931</v>
      </c>
      <c r="AB1421" s="198">
        <v>37073.875</v>
      </c>
      <c r="AC1421" s="198">
        <v>37103.875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31</v>
      </c>
      <c r="F1422" s="213">
        <f t="shared" si="115"/>
        <v>155000</v>
      </c>
      <c r="G1422" s="202">
        <v>1331486</v>
      </c>
      <c r="H1422" s="198">
        <v>37046.355115740742</v>
      </c>
      <c r="I1422" t="s">
        <v>3731</v>
      </c>
      <c r="M1422" t="s">
        <v>3505</v>
      </c>
      <c r="N1422" t="s">
        <v>2383</v>
      </c>
      <c r="O1422" t="s">
        <v>2604</v>
      </c>
      <c r="P1422" s="199">
        <v>5000</v>
      </c>
      <c r="S1422" t="s">
        <v>3506</v>
      </c>
      <c r="T1422" t="s">
        <v>3759</v>
      </c>
      <c r="U1422" s="201">
        <v>4.0650000000000004</v>
      </c>
      <c r="V1422" t="s">
        <v>2186</v>
      </c>
      <c r="W1422" t="s">
        <v>2810</v>
      </c>
      <c r="X1422" t="s">
        <v>2384</v>
      </c>
      <c r="Y1422" t="s">
        <v>3777</v>
      </c>
      <c r="Z1422" t="s">
        <v>2952</v>
      </c>
      <c r="AA1422" t="s">
        <v>1932</v>
      </c>
      <c r="AB1422" s="198">
        <v>37073.875</v>
      </c>
      <c r="AC1422" s="198">
        <v>37103.875</v>
      </c>
    </row>
    <row r="1423" spans="1:29" x14ac:dyDescent="0.2">
      <c r="A1423" s="44" t="str">
        <f t="shared" si="111"/>
        <v>US Natural Gas Financial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Financial</v>
      </c>
      <c r="E1423" s="44">
        <f>IF(VLOOKUP(S1423,'DD-Lookup'!$J$6:$L$50,3,FALSE)="Monthly",(YEAR(AC1423)-YEAR(AB1423))*12+MONTH(AC1423)-MONTH(AB1423)+1,(AC1423-AB1423+1))</f>
        <v>31</v>
      </c>
      <c r="F1423" s="213">
        <f t="shared" si="115"/>
        <v>77500</v>
      </c>
      <c r="G1423" s="202">
        <v>1331487</v>
      </c>
      <c r="H1423" s="198">
        <v>37046.355196759258</v>
      </c>
      <c r="I1423" t="s">
        <v>2387</v>
      </c>
      <c r="M1423" t="s">
        <v>3505</v>
      </c>
      <c r="N1423" t="s">
        <v>2383</v>
      </c>
      <c r="O1423" t="s">
        <v>2604</v>
      </c>
      <c r="P1423" s="199">
        <v>2500</v>
      </c>
      <c r="S1423" t="s">
        <v>3506</v>
      </c>
      <c r="T1423" t="s">
        <v>3759</v>
      </c>
      <c r="U1423" s="201">
        <v>4.0650000000000004</v>
      </c>
      <c r="V1423" t="s">
        <v>2388</v>
      </c>
      <c r="W1423" t="s">
        <v>2810</v>
      </c>
      <c r="X1423" t="s">
        <v>2384</v>
      </c>
      <c r="Y1423" t="s">
        <v>3777</v>
      </c>
      <c r="Z1423" t="s">
        <v>2952</v>
      </c>
      <c r="AA1423" t="s">
        <v>1933</v>
      </c>
      <c r="AB1423" s="198">
        <v>37073.875</v>
      </c>
      <c r="AC1423" s="198">
        <v>37103.875</v>
      </c>
    </row>
    <row r="1424" spans="1:29" x14ac:dyDescent="0.2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365</v>
      </c>
      <c r="F1424" s="213">
        <f t="shared" si="115"/>
        <v>1825000</v>
      </c>
      <c r="G1424" s="202">
        <v>1331488</v>
      </c>
      <c r="H1424" s="198">
        <v>37046.355196759258</v>
      </c>
      <c r="I1424" t="s">
        <v>2600</v>
      </c>
      <c r="M1424" t="s">
        <v>3505</v>
      </c>
      <c r="N1424" t="s">
        <v>2383</v>
      </c>
      <c r="O1424" t="s">
        <v>2643</v>
      </c>
      <c r="P1424" s="199">
        <v>5000</v>
      </c>
      <c r="S1424" t="s">
        <v>3506</v>
      </c>
      <c r="T1424" t="s">
        <v>3759</v>
      </c>
      <c r="U1424" s="201">
        <v>4.1050000000000004</v>
      </c>
      <c r="V1424" t="s">
        <v>2601</v>
      </c>
      <c r="W1424" t="s">
        <v>2810</v>
      </c>
      <c r="X1424" t="s">
        <v>2384</v>
      </c>
      <c r="Y1424" t="s">
        <v>3777</v>
      </c>
      <c r="Z1424" t="s">
        <v>2952</v>
      </c>
      <c r="AA1424" t="s">
        <v>1934</v>
      </c>
      <c r="AB1424" s="198">
        <v>37257.875</v>
      </c>
      <c r="AC1424" s="198">
        <v>37621.875</v>
      </c>
    </row>
    <row r="1425" spans="1:29" x14ac:dyDescent="0.2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25</v>
      </c>
      <c r="G1425" s="202">
        <v>1331490</v>
      </c>
      <c r="H1425" s="198">
        <v>37046.355219907404</v>
      </c>
      <c r="I1425" t="s">
        <v>2466</v>
      </c>
      <c r="M1425" t="s">
        <v>2717</v>
      </c>
      <c r="N1425" t="s">
        <v>3470</v>
      </c>
      <c r="O1425" t="s">
        <v>1801</v>
      </c>
      <c r="Q1425" s="199">
        <v>25</v>
      </c>
      <c r="S1425" t="s">
        <v>3504</v>
      </c>
      <c r="T1425" t="s">
        <v>3759</v>
      </c>
      <c r="U1425" s="201">
        <v>26.5</v>
      </c>
      <c r="V1425" t="s">
        <v>3054</v>
      </c>
      <c r="W1425" t="s">
        <v>3475</v>
      </c>
      <c r="X1425" t="s">
        <v>3472</v>
      </c>
      <c r="Y1425" t="s">
        <v>1097</v>
      </c>
      <c r="Z1425" t="s">
        <v>2947</v>
      </c>
      <c r="AA1425">
        <v>631005.1</v>
      </c>
      <c r="AB1425" s="198">
        <v>37047.875</v>
      </c>
      <c r="AC1425" s="198">
        <v>37047.875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5000</v>
      </c>
      <c r="G1426" s="202">
        <v>1331492</v>
      </c>
      <c r="H1426" s="198">
        <v>37046.355243055557</v>
      </c>
      <c r="I1426" t="s">
        <v>2660</v>
      </c>
      <c r="M1426" t="s">
        <v>3505</v>
      </c>
      <c r="N1426" t="s">
        <v>3885</v>
      </c>
      <c r="O1426" t="s">
        <v>1727</v>
      </c>
      <c r="P1426" s="199">
        <v>5000</v>
      </c>
      <c r="S1426" t="s">
        <v>3506</v>
      </c>
      <c r="T1426" t="s">
        <v>3759</v>
      </c>
      <c r="U1426" s="201">
        <v>3.8975</v>
      </c>
      <c r="V1426" t="s">
        <v>2459</v>
      </c>
      <c r="W1426" t="s">
        <v>2629</v>
      </c>
      <c r="X1426" t="s">
        <v>2630</v>
      </c>
      <c r="Y1426" t="s">
        <v>2596</v>
      </c>
      <c r="Z1426" t="s">
        <v>2952</v>
      </c>
      <c r="AA1426">
        <v>826726</v>
      </c>
      <c r="AB1426" s="198">
        <v>37047.875</v>
      </c>
      <c r="AC1426" s="198">
        <v>37047.875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10000</v>
      </c>
      <c r="G1427" s="202">
        <v>1331491</v>
      </c>
      <c r="H1427" s="198">
        <v>37046.355243055557</v>
      </c>
      <c r="I1427" t="s">
        <v>2635</v>
      </c>
      <c r="M1427" t="s">
        <v>3505</v>
      </c>
      <c r="N1427" t="s">
        <v>3885</v>
      </c>
      <c r="O1427" t="s">
        <v>1756</v>
      </c>
      <c r="Q1427" s="199">
        <v>10000</v>
      </c>
      <c r="S1427" t="s">
        <v>3506</v>
      </c>
      <c r="T1427" t="s">
        <v>3759</v>
      </c>
      <c r="U1427" s="201">
        <v>3.9224999999999999</v>
      </c>
      <c r="V1427" t="s">
        <v>3703</v>
      </c>
      <c r="W1427" t="s">
        <v>2477</v>
      </c>
      <c r="X1427" t="s">
        <v>2540</v>
      </c>
      <c r="Y1427" t="s">
        <v>2596</v>
      </c>
      <c r="Z1427" t="s">
        <v>2952</v>
      </c>
      <c r="AA1427">
        <v>826725</v>
      </c>
      <c r="AB1427" s="198">
        <v>37047.875</v>
      </c>
      <c r="AC1427" s="198">
        <v>37047.875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10000</v>
      </c>
      <c r="G1428" s="202">
        <v>1331493</v>
      </c>
      <c r="H1428" s="198">
        <v>37046.355266203704</v>
      </c>
      <c r="I1428" t="s">
        <v>3627</v>
      </c>
      <c r="M1428" t="s">
        <v>3505</v>
      </c>
      <c r="N1428" t="s">
        <v>3885</v>
      </c>
      <c r="O1428" t="s">
        <v>1742</v>
      </c>
      <c r="Q1428" s="199">
        <v>10000</v>
      </c>
      <c r="S1428" t="s">
        <v>3506</v>
      </c>
      <c r="T1428" t="s">
        <v>3759</v>
      </c>
      <c r="U1428" s="201">
        <v>4.2525000000000004</v>
      </c>
      <c r="V1428" t="s">
        <v>3064</v>
      </c>
      <c r="W1428" t="s">
        <v>3143</v>
      </c>
      <c r="X1428" t="s">
        <v>3065</v>
      </c>
      <c r="Y1428" t="s">
        <v>2596</v>
      </c>
      <c r="Z1428" t="s">
        <v>2952</v>
      </c>
      <c r="AA1428">
        <v>826727</v>
      </c>
      <c r="AB1428" s="198">
        <v>37047.875</v>
      </c>
      <c r="AC1428" s="198">
        <v>37047.875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10000</v>
      </c>
      <c r="G1429" s="202">
        <v>1331494</v>
      </c>
      <c r="H1429" s="198">
        <v>37046.355300925927</v>
      </c>
      <c r="I1429" t="s">
        <v>2660</v>
      </c>
      <c r="M1429" t="s">
        <v>3505</v>
      </c>
      <c r="N1429" t="s">
        <v>3885</v>
      </c>
      <c r="O1429" t="s">
        <v>3852</v>
      </c>
      <c r="P1429" s="199">
        <v>10000</v>
      </c>
      <c r="S1429" t="s">
        <v>3506</v>
      </c>
      <c r="T1429" t="s">
        <v>3759</v>
      </c>
      <c r="U1429" s="201">
        <v>3.9449999999999998</v>
      </c>
      <c r="V1429" t="s">
        <v>3649</v>
      </c>
      <c r="W1429" t="s">
        <v>2265</v>
      </c>
      <c r="X1429" t="s">
        <v>2266</v>
      </c>
      <c r="Y1429" t="s">
        <v>2596</v>
      </c>
      <c r="Z1429" t="s">
        <v>2952</v>
      </c>
      <c r="AA1429">
        <v>826728</v>
      </c>
      <c r="AB1429" s="198">
        <v>37047.875</v>
      </c>
      <c r="AC1429" s="198">
        <v>37047.875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15000</v>
      </c>
      <c r="G1430" s="202">
        <v>1331495</v>
      </c>
      <c r="H1430" s="198">
        <v>37046.355312500003</v>
      </c>
      <c r="I1430" t="s">
        <v>3627</v>
      </c>
      <c r="M1430" t="s">
        <v>3505</v>
      </c>
      <c r="N1430" t="s">
        <v>3885</v>
      </c>
      <c r="O1430" t="s">
        <v>3852</v>
      </c>
      <c r="P1430" s="199">
        <v>15000</v>
      </c>
      <c r="S1430" t="s">
        <v>3506</v>
      </c>
      <c r="T1430" t="s">
        <v>3759</v>
      </c>
      <c r="U1430" s="201">
        <v>3.9449999999999998</v>
      </c>
      <c r="V1430" t="s">
        <v>3502</v>
      </c>
      <c r="W1430" t="s">
        <v>2265</v>
      </c>
      <c r="X1430" t="s">
        <v>2266</v>
      </c>
      <c r="Y1430" t="s">
        <v>2596</v>
      </c>
      <c r="Z1430" t="s">
        <v>2952</v>
      </c>
      <c r="AA1430">
        <v>826729</v>
      </c>
      <c r="AB1430" s="198">
        <v>37047.875</v>
      </c>
      <c r="AC1430" s="198">
        <v>37047.875</v>
      </c>
    </row>
    <row r="1431" spans="1:29" x14ac:dyDescent="0.2">
      <c r="A1431" s="44" t="str">
        <f t="shared" si="111"/>
        <v>US Power Financial</v>
      </c>
      <c r="B1431" s="44" t="str">
        <f t="shared" si="112"/>
        <v>US</v>
      </c>
      <c r="C1431" s="44" t="str">
        <f t="shared" si="113"/>
        <v>Power</v>
      </c>
      <c r="D1431" s="44" t="str">
        <f t="shared" si="114"/>
        <v>Financial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50</v>
      </c>
      <c r="G1431" s="202">
        <v>1331496</v>
      </c>
      <c r="H1431" s="198">
        <v>37046.355324074073</v>
      </c>
      <c r="I1431" t="s">
        <v>2600</v>
      </c>
      <c r="M1431" t="s">
        <v>2717</v>
      </c>
      <c r="N1431" t="s">
        <v>1094</v>
      </c>
      <c r="O1431" t="s">
        <v>1595</v>
      </c>
      <c r="P1431" s="199">
        <v>50</v>
      </c>
      <c r="S1431" t="s">
        <v>3504</v>
      </c>
      <c r="T1431" t="s">
        <v>3759</v>
      </c>
      <c r="U1431" s="201">
        <v>41.75</v>
      </c>
      <c r="V1431" t="s">
        <v>3004</v>
      </c>
      <c r="W1431" t="s">
        <v>2359</v>
      </c>
      <c r="X1431" t="s">
        <v>3539</v>
      </c>
      <c r="Y1431" t="s">
        <v>1097</v>
      </c>
      <c r="Z1431" t="s">
        <v>2952</v>
      </c>
      <c r="AA1431">
        <v>631007.1</v>
      </c>
      <c r="AB1431" s="198">
        <v>37047.875</v>
      </c>
      <c r="AC1431" s="198">
        <v>37047.875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2200</v>
      </c>
      <c r="G1432" s="202">
        <v>1331497</v>
      </c>
      <c r="H1432" s="198">
        <v>37046.355358796296</v>
      </c>
      <c r="I1432" t="s">
        <v>2355</v>
      </c>
      <c r="M1432" t="s">
        <v>3505</v>
      </c>
      <c r="N1432" t="s">
        <v>3885</v>
      </c>
      <c r="O1432" t="s">
        <v>1803</v>
      </c>
      <c r="Q1432" s="199">
        <v>2200</v>
      </c>
      <c r="S1432" t="s">
        <v>3506</v>
      </c>
      <c r="T1432" t="s">
        <v>3759</v>
      </c>
      <c r="U1432" s="201">
        <v>2.75</v>
      </c>
      <c r="V1432" t="s">
        <v>3184</v>
      </c>
      <c r="W1432" t="s">
        <v>3681</v>
      </c>
      <c r="X1432" t="s">
        <v>3486</v>
      </c>
      <c r="Y1432" t="s">
        <v>2596</v>
      </c>
      <c r="Z1432" t="s">
        <v>2952</v>
      </c>
      <c r="AA1432">
        <v>826730</v>
      </c>
      <c r="AB1432" s="198">
        <v>37047.875</v>
      </c>
      <c r="AC1432" s="198">
        <v>37047.875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10000</v>
      </c>
      <c r="G1433" s="202">
        <v>1331499</v>
      </c>
      <c r="H1433" s="198">
        <v>37046.355393518519</v>
      </c>
      <c r="I1433" t="s">
        <v>3627</v>
      </c>
      <c r="M1433" t="s">
        <v>3505</v>
      </c>
      <c r="N1433" t="s">
        <v>3885</v>
      </c>
      <c r="O1433" t="s">
        <v>1724</v>
      </c>
      <c r="Q1433" s="199">
        <v>10000</v>
      </c>
      <c r="S1433" t="s">
        <v>3506</v>
      </c>
      <c r="T1433" t="s">
        <v>3759</v>
      </c>
      <c r="U1433" s="201">
        <v>4.16</v>
      </c>
      <c r="V1433" t="s">
        <v>2456</v>
      </c>
      <c r="W1433" t="s">
        <v>2640</v>
      </c>
      <c r="X1433" t="s">
        <v>2641</v>
      </c>
      <c r="Y1433" t="s">
        <v>2596</v>
      </c>
      <c r="Z1433" t="s">
        <v>2952</v>
      </c>
      <c r="AA1433">
        <v>826731</v>
      </c>
      <c r="AB1433" s="198">
        <v>37047.875</v>
      </c>
      <c r="AC1433" s="198">
        <v>37047.875</v>
      </c>
    </row>
    <row r="1434" spans="1:29" x14ac:dyDescent="0.2">
      <c r="A1434" s="44" t="str">
        <f t="shared" si="111"/>
        <v>US Natural Gas Financial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Financial</v>
      </c>
      <c r="E1434" s="44">
        <f>IF(VLOOKUP(S1434,'DD-Lookup'!$J$6:$L$50,3,FALSE)="Monthly",(YEAR(AC1434)-YEAR(AB1434))*12+MONTH(AC1434)-MONTH(AB1434)+1,(AC1434-AB1434+1))</f>
        <v>31</v>
      </c>
      <c r="F1434" s="213">
        <f t="shared" si="115"/>
        <v>232500</v>
      </c>
      <c r="G1434" s="202">
        <v>1331501</v>
      </c>
      <c r="H1434" s="198">
        <v>37046.355509259258</v>
      </c>
      <c r="I1434" t="s">
        <v>3652</v>
      </c>
      <c r="M1434" t="s">
        <v>3505</v>
      </c>
      <c r="N1434" t="s">
        <v>2383</v>
      </c>
      <c r="O1434" t="s">
        <v>2604</v>
      </c>
      <c r="P1434" s="199">
        <v>7500</v>
      </c>
      <c r="S1434" t="s">
        <v>3506</v>
      </c>
      <c r="T1434" t="s">
        <v>3759</v>
      </c>
      <c r="U1434" s="201">
        <v>4.0650000000000004</v>
      </c>
      <c r="V1434" t="s">
        <v>1859</v>
      </c>
      <c r="W1434" t="s">
        <v>2810</v>
      </c>
      <c r="X1434" t="s">
        <v>2384</v>
      </c>
      <c r="Y1434" t="s">
        <v>3777</v>
      </c>
      <c r="Z1434" t="s">
        <v>2952</v>
      </c>
      <c r="AA1434" t="s">
        <v>1935</v>
      </c>
      <c r="AB1434" s="198">
        <v>37073.875</v>
      </c>
      <c r="AC1434" s="198">
        <v>37103.875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10000</v>
      </c>
      <c r="G1435" s="202">
        <v>1331500</v>
      </c>
      <c r="H1435" s="198">
        <v>37046.355509259258</v>
      </c>
      <c r="I1435" t="s">
        <v>2660</v>
      </c>
      <c r="M1435" t="s">
        <v>3505</v>
      </c>
      <c r="N1435" t="s">
        <v>3885</v>
      </c>
      <c r="O1435" t="s">
        <v>1800</v>
      </c>
      <c r="Q1435" s="199">
        <v>10000</v>
      </c>
      <c r="S1435" t="s">
        <v>3506</v>
      </c>
      <c r="T1435" t="s">
        <v>3759</v>
      </c>
      <c r="U1435" s="201">
        <v>3.84</v>
      </c>
      <c r="V1435" t="s">
        <v>3562</v>
      </c>
      <c r="W1435" t="s">
        <v>2429</v>
      </c>
      <c r="X1435" t="s">
        <v>2296</v>
      </c>
      <c r="Y1435" t="s">
        <v>2596</v>
      </c>
      <c r="Z1435" t="s">
        <v>2952</v>
      </c>
      <c r="AA1435">
        <v>826732</v>
      </c>
      <c r="AB1435" s="198">
        <v>37047.875</v>
      </c>
      <c r="AC1435" s="198">
        <v>37047.875</v>
      </c>
    </row>
    <row r="1436" spans="1:29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31</v>
      </c>
      <c r="F1436" s="213">
        <f t="shared" si="115"/>
        <v>775</v>
      </c>
      <c r="G1436" s="202">
        <v>1331502</v>
      </c>
      <c r="H1436" s="198">
        <v>37046.355532407404</v>
      </c>
      <c r="I1436" t="s">
        <v>3546</v>
      </c>
      <c r="M1436" t="s">
        <v>2717</v>
      </c>
      <c r="N1436" t="s">
        <v>3468</v>
      </c>
      <c r="O1436" t="s">
        <v>2469</v>
      </c>
      <c r="P1436" s="199">
        <v>25</v>
      </c>
      <c r="S1436" t="s">
        <v>3504</v>
      </c>
      <c r="T1436" t="s">
        <v>3759</v>
      </c>
      <c r="U1436" s="201">
        <v>312</v>
      </c>
      <c r="V1436" t="s">
        <v>3935</v>
      </c>
      <c r="W1436" t="s">
        <v>2520</v>
      </c>
      <c r="X1436" t="s">
        <v>3469</v>
      </c>
      <c r="Y1436" t="s">
        <v>1097</v>
      </c>
      <c r="Z1436" t="s">
        <v>2947</v>
      </c>
      <c r="AA1436">
        <v>631009.1</v>
      </c>
      <c r="AB1436" s="198">
        <v>37104.875</v>
      </c>
      <c r="AC1436" s="198">
        <v>37134.875</v>
      </c>
    </row>
    <row r="1437" spans="1:29" x14ac:dyDescent="0.2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31</v>
      </c>
      <c r="F1437" s="213">
        <f t="shared" si="115"/>
        <v>77500</v>
      </c>
      <c r="G1437" s="202">
        <v>1331503</v>
      </c>
      <c r="H1437" s="198">
        <v>37046.355567129627</v>
      </c>
      <c r="I1437" t="s">
        <v>2586</v>
      </c>
      <c r="M1437" t="s">
        <v>3505</v>
      </c>
      <c r="N1437" t="s">
        <v>2605</v>
      </c>
      <c r="O1437" t="s">
        <v>2493</v>
      </c>
      <c r="Q1437" s="199">
        <v>2500</v>
      </c>
      <c r="S1437" t="s">
        <v>3506</v>
      </c>
      <c r="T1437" t="s">
        <v>3759</v>
      </c>
      <c r="U1437" s="201">
        <v>5.7</v>
      </c>
      <c r="V1437" t="s">
        <v>1936</v>
      </c>
      <c r="W1437" t="s">
        <v>2494</v>
      </c>
      <c r="X1437" t="s">
        <v>2495</v>
      </c>
      <c r="Y1437" t="s">
        <v>3777</v>
      </c>
      <c r="Z1437" t="s">
        <v>2952</v>
      </c>
      <c r="AA1437" t="s">
        <v>1937</v>
      </c>
      <c r="AB1437" s="198">
        <v>37073.875</v>
      </c>
      <c r="AC1437" s="198">
        <v>37103.875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1331504</v>
      </c>
      <c r="H1438" s="198">
        <v>37046.355567129627</v>
      </c>
      <c r="I1438" t="s">
        <v>3531</v>
      </c>
      <c r="M1438" t="s">
        <v>3505</v>
      </c>
      <c r="N1438" t="s">
        <v>3885</v>
      </c>
      <c r="O1438" t="s">
        <v>1795</v>
      </c>
      <c r="P1438" s="199">
        <v>10000</v>
      </c>
      <c r="S1438" t="s">
        <v>3506</v>
      </c>
      <c r="T1438" t="s">
        <v>3759</v>
      </c>
      <c r="U1438" s="201">
        <v>4</v>
      </c>
      <c r="V1438" t="s">
        <v>2395</v>
      </c>
      <c r="W1438" t="s">
        <v>3075</v>
      </c>
      <c r="X1438" t="s">
        <v>3076</v>
      </c>
      <c r="Y1438" t="s">
        <v>2596</v>
      </c>
      <c r="Z1438" t="s">
        <v>2952</v>
      </c>
      <c r="AA1438">
        <v>826733</v>
      </c>
      <c r="AB1438" s="198">
        <v>37047.875</v>
      </c>
      <c r="AC1438" s="198">
        <v>37047.875</v>
      </c>
    </row>
    <row r="1439" spans="1:29" x14ac:dyDescent="0.2">
      <c r="A1439" s="44" t="str">
        <f t="shared" si="111"/>
        <v>US Natural Gas Financial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Financial</v>
      </c>
      <c r="E1439" s="44">
        <f>IF(VLOOKUP(S1439,'DD-Lookup'!$J$6:$L$50,3,FALSE)="Monthly",(YEAR(AC1439)-YEAR(AB1439))*12+MONTH(AC1439)-MONTH(AB1439)+1,(AC1439-AB1439+1))</f>
        <v>365</v>
      </c>
      <c r="F1439" s="213">
        <f t="shared" si="115"/>
        <v>1825000</v>
      </c>
      <c r="G1439" s="202">
        <v>1331506</v>
      </c>
      <c r="H1439" s="198">
        <v>37046.355590277781</v>
      </c>
      <c r="I1439" t="s">
        <v>2600</v>
      </c>
      <c r="M1439" t="s">
        <v>3505</v>
      </c>
      <c r="N1439" t="s">
        <v>2383</v>
      </c>
      <c r="O1439" t="s">
        <v>2643</v>
      </c>
      <c r="P1439" s="199">
        <v>5000</v>
      </c>
      <c r="S1439" t="s">
        <v>3506</v>
      </c>
      <c r="T1439" t="s">
        <v>3759</v>
      </c>
      <c r="U1439" s="201">
        <v>4.0999999999999996</v>
      </c>
      <c r="V1439" t="s">
        <v>2601</v>
      </c>
      <c r="W1439" t="s">
        <v>2810</v>
      </c>
      <c r="X1439" t="s">
        <v>2384</v>
      </c>
      <c r="Y1439" t="s">
        <v>3777</v>
      </c>
      <c r="Z1439" t="s">
        <v>2952</v>
      </c>
      <c r="AA1439" t="s">
        <v>1938</v>
      </c>
      <c r="AB1439" s="198">
        <v>37257.875</v>
      </c>
      <c r="AC1439" s="198">
        <v>37621.875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1331508</v>
      </c>
      <c r="H1440" s="198">
        <v>37046.35564814815</v>
      </c>
      <c r="I1440" t="s">
        <v>2597</v>
      </c>
      <c r="M1440" t="s">
        <v>3505</v>
      </c>
      <c r="N1440" t="s">
        <v>3885</v>
      </c>
      <c r="O1440" t="s">
        <v>1730</v>
      </c>
      <c r="P1440" s="199">
        <v>10000</v>
      </c>
      <c r="S1440" t="s">
        <v>3506</v>
      </c>
      <c r="T1440" t="s">
        <v>3759</v>
      </c>
      <c r="U1440" s="201">
        <v>3.8275000000000001</v>
      </c>
      <c r="V1440" t="s">
        <v>2628</v>
      </c>
      <c r="W1440" t="s">
        <v>2629</v>
      </c>
      <c r="X1440" t="s">
        <v>2630</v>
      </c>
      <c r="Y1440" t="s">
        <v>2596</v>
      </c>
      <c r="Z1440" t="s">
        <v>2952</v>
      </c>
      <c r="AA1440">
        <v>826734</v>
      </c>
      <c r="AB1440" s="198">
        <v>37047.875</v>
      </c>
      <c r="AC1440" s="198">
        <v>37047.875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10000</v>
      </c>
      <c r="G1441" s="202">
        <v>1331509</v>
      </c>
      <c r="H1441" s="198">
        <v>37046.355671296296</v>
      </c>
      <c r="I1441" t="s">
        <v>2391</v>
      </c>
      <c r="M1441" t="s">
        <v>3505</v>
      </c>
      <c r="N1441" t="s">
        <v>3885</v>
      </c>
      <c r="O1441" t="s">
        <v>1800</v>
      </c>
      <c r="Q1441" s="199">
        <v>10000</v>
      </c>
      <c r="S1441" t="s">
        <v>3506</v>
      </c>
      <c r="T1441" t="s">
        <v>3759</v>
      </c>
      <c r="U1441" s="201">
        <v>3.87</v>
      </c>
      <c r="V1441" t="s">
        <v>3980</v>
      </c>
      <c r="W1441" t="s">
        <v>2429</v>
      </c>
      <c r="X1441" t="s">
        <v>2296</v>
      </c>
      <c r="Y1441" t="s">
        <v>2596</v>
      </c>
      <c r="Z1441" t="s">
        <v>2952</v>
      </c>
      <c r="AA1441">
        <v>826735</v>
      </c>
      <c r="AB1441" s="198">
        <v>37047.875</v>
      </c>
      <c r="AC1441" s="198">
        <v>37047.875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10000</v>
      </c>
      <c r="G1442" s="202">
        <v>1331510</v>
      </c>
      <c r="H1442" s="198">
        <v>37046.355706018519</v>
      </c>
      <c r="I1442" t="s">
        <v>3482</v>
      </c>
      <c r="M1442" t="s">
        <v>3505</v>
      </c>
      <c r="N1442" t="s">
        <v>3885</v>
      </c>
      <c r="O1442" t="s">
        <v>1795</v>
      </c>
      <c r="Q1442" s="199">
        <v>10000</v>
      </c>
      <c r="S1442" t="s">
        <v>3506</v>
      </c>
      <c r="T1442" t="s">
        <v>3759</v>
      </c>
      <c r="U1442" s="201">
        <v>4.05</v>
      </c>
      <c r="V1442" t="s">
        <v>3483</v>
      </c>
      <c r="W1442" t="s">
        <v>3075</v>
      </c>
      <c r="X1442" t="s">
        <v>3076</v>
      </c>
      <c r="Y1442" t="s">
        <v>2596</v>
      </c>
      <c r="Z1442" t="s">
        <v>2952</v>
      </c>
      <c r="AA1442">
        <v>826736</v>
      </c>
      <c r="AB1442" s="198">
        <v>37047.875</v>
      </c>
      <c r="AC1442" s="198">
        <v>37047.875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4688</v>
      </c>
      <c r="G1443" s="202">
        <v>1331511</v>
      </c>
      <c r="H1443" s="198">
        <v>37046.355775462966</v>
      </c>
      <c r="I1443" t="s">
        <v>2509</v>
      </c>
      <c r="M1443" t="s">
        <v>3505</v>
      </c>
      <c r="N1443" t="s">
        <v>3885</v>
      </c>
      <c r="O1443" t="s">
        <v>1738</v>
      </c>
      <c r="Q1443" s="199">
        <v>4688</v>
      </c>
      <c r="S1443" t="s">
        <v>3506</v>
      </c>
      <c r="T1443" t="s">
        <v>3759</v>
      </c>
      <c r="U1443" s="201">
        <v>3.7949999999999999</v>
      </c>
      <c r="V1443" t="s">
        <v>2510</v>
      </c>
      <c r="W1443" t="s">
        <v>2629</v>
      </c>
      <c r="X1443" t="s">
        <v>2630</v>
      </c>
      <c r="Y1443" t="s">
        <v>2596</v>
      </c>
      <c r="Z1443" t="s">
        <v>2952</v>
      </c>
      <c r="AA1443">
        <v>826737</v>
      </c>
      <c r="AB1443" s="198">
        <v>37047.875</v>
      </c>
      <c r="AC1443" s="198">
        <v>37047.875</v>
      </c>
    </row>
    <row r="1444" spans="1:29" x14ac:dyDescent="0.2">
      <c r="A1444" s="44" t="str">
        <f t="shared" si="111"/>
        <v xml:space="preserve"> Metals Financial</v>
      </c>
      <c r="B1444" s="44" t="str">
        <f t="shared" si="112"/>
        <v/>
      </c>
      <c r="C1444" s="44" t="str">
        <f t="shared" si="113"/>
        <v>Metals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</v>
      </c>
      <c r="G1444" s="202">
        <v>1331512</v>
      </c>
      <c r="H1444" s="198">
        <v>37046.355833333335</v>
      </c>
      <c r="I1444" t="s">
        <v>3287</v>
      </c>
      <c r="M1444" t="s">
        <v>3511</v>
      </c>
      <c r="N1444" t="s">
        <v>3768</v>
      </c>
      <c r="O1444" t="s">
        <v>3769</v>
      </c>
      <c r="Q1444" s="199">
        <v>10</v>
      </c>
      <c r="S1444" t="s">
        <v>3758</v>
      </c>
      <c r="T1444" t="s">
        <v>3759</v>
      </c>
      <c r="U1444" s="201">
        <v>1507</v>
      </c>
      <c r="V1444" t="s">
        <v>3877</v>
      </c>
      <c r="W1444" t="s">
        <v>3765</v>
      </c>
      <c r="X1444" t="s">
        <v>3761</v>
      </c>
      <c r="Y1444" t="s">
        <v>3762</v>
      </c>
      <c r="Z1444" t="s">
        <v>3763</v>
      </c>
      <c r="AA1444">
        <v>2166455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5000</v>
      </c>
      <c r="G1445" s="202">
        <v>1331513</v>
      </c>
      <c r="H1445" s="198">
        <v>37046.355914351851</v>
      </c>
      <c r="I1445" t="s">
        <v>2613</v>
      </c>
      <c r="M1445" t="s">
        <v>3505</v>
      </c>
      <c r="N1445" t="s">
        <v>3885</v>
      </c>
      <c r="O1445" t="s">
        <v>1678</v>
      </c>
      <c r="Q1445" s="199">
        <v>5000</v>
      </c>
      <c r="S1445" t="s">
        <v>3506</v>
      </c>
      <c r="T1445" t="s">
        <v>3759</v>
      </c>
      <c r="U1445" s="201">
        <v>3.7450000000000001</v>
      </c>
      <c r="V1445" t="s">
        <v>1739</v>
      </c>
      <c r="W1445" t="s">
        <v>2457</v>
      </c>
      <c r="X1445" t="s">
        <v>2615</v>
      </c>
      <c r="Y1445" t="s">
        <v>2596</v>
      </c>
      <c r="Z1445" t="s">
        <v>2952</v>
      </c>
      <c r="AA1445">
        <v>826738</v>
      </c>
      <c r="AB1445" s="198">
        <v>37047.875</v>
      </c>
      <c r="AC1445" s="198">
        <v>37047.875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1331514</v>
      </c>
      <c r="H1446" s="198">
        <v>37046.355925925927</v>
      </c>
      <c r="I1446" t="s">
        <v>3627</v>
      </c>
      <c r="M1446" t="s">
        <v>3505</v>
      </c>
      <c r="N1446" t="s">
        <v>3885</v>
      </c>
      <c r="O1446" t="s">
        <v>1800</v>
      </c>
      <c r="P1446" s="199">
        <v>5000</v>
      </c>
      <c r="S1446" t="s">
        <v>3506</v>
      </c>
      <c r="T1446" t="s">
        <v>3759</v>
      </c>
      <c r="U1446" s="201">
        <v>3.85</v>
      </c>
      <c r="V1446" t="s">
        <v>2238</v>
      </c>
      <c r="W1446" t="s">
        <v>2429</v>
      </c>
      <c r="X1446" t="s">
        <v>2296</v>
      </c>
      <c r="Y1446" t="s">
        <v>2596</v>
      </c>
      <c r="Z1446" t="s">
        <v>2952</v>
      </c>
      <c r="AA1446">
        <v>826739</v>
      </c>
      <c r="AB1446" s="198">
        <v>37047.875</v>
      </c>
      <c r="AC1446" s="198">
        <v>37047.875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50000</v>
      </c>
      <c r="G1447" s="202">
        <v>1331515</v>
      </c>
      <c r="H1447" s="198">
        <v>37046.35596064815</v>
      </c>
      <c r="I1447" t="s">
        <v>3627</v>
      </c>
      <c r="M1447" t="s">
        <v>3505</v>
      </c>
      <c r="N1447" t="s">
        <v>3885</v>
      </c>
      <c r="O1447" t="s">
        <v>1674</v>
      </c>
      <c r="P1447" s="199">
        <v>50000</v>
      </c>
      <c r="S1447" t="s">
        <v>3506</v>
      </c>
      <c r="T1447" t="s">
        <v>3759</v>
      </c>
      <c r="U1447" s="201">
        <v>4.0063000000000004</v>
      </c>
      <c r="V1447" t="s">
        <v>2456</v>
      </c>
      <c r="W1447" t="s">
        <v>2594</v>
      </c>
      <c r="X1447" t="s">
        <v>2595</v>
      </c>
      <c r="Y1447" t="s">
        <v>2596</v>
      </c>
      <c r="Z1447" t="s">
        <v>2952</v>
      </c>
      <c r="AA1447">
        <v>826740</v>
      </c>
      <c r="AB1447" s="198">
        <v>37047.875</v>
      </c>
      <c r="AC1447" s="198">
        <v>37047.875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1331516</v>
      </c>
      <c r="H1448" s="198">
        <v>37046.356030092589</v>
      </c>
      <c r="I1448" t="s">
        <v>2370</v>
      </c>
      <c r="M1448" t="s">
        <v>3505</v>
      </c>
      <c r="N1448" t="s">
        <v>3885</v>
      </c>
      <c r="O1448" t="s">
        <v>1678</v>
      </c>
      <c r="Q1448" s="199">
        <v>5000</v>
      </c>
      <c r="S1448" t="s">
        <v>3506</v>
      </c>
      <c r="T1448" t="s">
        <v>3759</v>
      </c>
      <c r="U1448" s="201">
        <v>3.7475000000000001</v>
      </c>
      <c r="V1448" t="s">
        <v>2482</v>
      </c>
      <c r="W1448" t="s">
        <v>2457</v>
      </c>
      <c r="X1448" t="s">
        <v>2615</v>
      </c>
      <c r="Y1448" t="s">
        <v>2596</v>
      </c>
      <c r="Z1448" t="s">
        <v>2952</v>
      </c>
      <c r="AA1448">
        <v>826741</v>
      </c>
      <c r="AB1448" s="198">
        <v>37047.875</v>
      </c>
      <c r="AC1448" s="198">
        <v>37047.875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5000</v>
      </c>
      <c r="G1449" s="202">
        <v>1331517</v>
      </c>
      <c r="H1449" s="198">
        <v>37046.356030092589</v>
      </c>
      <c r="I1449" t="s">
        <v>2618</v>
      </c>
      <c r="M1449" t="s">
        <v>3505</v>
      </c>
      <c r="N1449" t="s">
        <v>3885</v>
      </c>
      <c r="O1449" t="s">
        <v>1680</v>
      </c>
      <c r="Q1449" s="199">
        <v>5000</v>
      </c>
      <c r="S1449" t="s">
        <v>3506</v>
      </c>
      <c r="T1449" t="s">
        <v>3759</v>
      </c>
      <c r="U1449" s="201">
        <v>3.77</v>
      </c>
      <c r="V1449" t="s">
        <v>2458</v>
      </c>
      <c r="W1449" t="s">
        <v>2457</v>
      </c>
      <c r="X1449" t="s">
        <v>2615</v>
      </c>
      <c r="Y1449" t="s">
        <v>2596</v>
      </c>
      <c r="Z1449" t="s">
        <v>2952</v>
      </c>
      <c r="AA1449">
        <v>826742</v>
      </c>
      <c r="AB1449" s="198">
        <v>37047.875</v>
      </c>
      <c r="AC1449" s="198">
        <v>37047.875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2110</v>
      </c>
      <c r="G1450" s="202">
        <v>1331518</v>
      </c>
      <c r="H1450" s="198">
        <v>37046.356087962966</v>
      </c>
      <c r="I1450" t="s">
        <v>2660</v>
      </c>
      <c r="M1450" t="s">
        <v>3505</v>
      </c>
      <c r="N1450" t="s">
        <v>3885</v>
      </c>
      <c r="O1450" t="s">
        <v>1682</v>
      </c>
      <c r="Q1450" s="199">
        <v>2110</v>
      </c>
      <c r="S1450" t="s">
        <v>3506</v>
      </c>
      <c r="T1450" t="s">
        <v>3759</v>
      </c>
      <c r="U1450" s="201">
        <v>3.77</v>
      </c>
      <c r="V1450" t="s">
        <v>2459</v>
      </c>
      <c r="W1450" t="s">
        <v>2457</v>
      </c>
      <c r="X1450" t="s">
        <v>2615</v>
      </c>
      <c r="Y1450" t="s">
        <v>2596</v>
      </c>
      <c r="Z1450" t="s">
        <v>2952</v>
      </c>
      <c r="AA1450">
        <v>826743</v>
      </c>
      <c r="AB1450" s="198">
        <v>37047.875</v>
      </c>
      <c r="AC1450" s="198">
        <v>37047.875</v>
      </c>
    </row>
    <row r="1451" spans="1:29" x14ac:dyDescent="0.2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25</v>
      </c>
      <c r="G1451" s="202">
        <v>1331519</v>
      </c>
      <c r="H1451" s="198">
        <v>37046.356122685182</v>
      </c>
      <c r="I1451" t="s">
        <v>3531</v>
      </c>
      <c r="M1451" t="s">
        <v>2717</v>
      </c>
      <c r="N1451" t="s">
        <v>3470</v>
      </c>
      <c r="O1451" t="s">
        <v>1775</v>
      </c>
      <c r="Q1451" s="199">
        <v>25</v>
      </c>
      <c r="S1451" t="s">
        <v>3504</v>
      </c>
      <c r="T1451" t="s">
        <v>3759</v>
      </c>
      <c r="U1451" s="201">
        <v>105</v>
      </c>
      <c r="V1451" t="s">
        <v>3515</v>
      </c>
      <c r="W1451" t="s">
        <v>3514</v>
      </c>
      <c r="X1451" t="s">
        <v>3472</v>
      </c>
      <c r="Y1451" t="s">
        <v>1097</v>
      </c>
      <c r="Z1451" t="s">
        <v>2947</v>
      </c>
      <c r="AA1451">
        <v>631015.1</v>
      </c>
      <c r="AB1451" s="198">
        <v>37047.875</v>
      </c>
      <c r="AC1451" s="198">
        <v>37047.875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1331520</v>
      </c>
      <c r="H1452" s="198">
        <v>37046.356180555558</v>
      </c>
      <c r="I1452" t="s">
        <v>2660</v>
      </c>
      <c r="M1452" t="s">
        <v>3505</v>
      </c>
      <c r="N1452" t="s">
        <v>3885</v>
      </c>
      <c r="O1452" t="s">
        <v>1800</v>
      </c>
      <c r="Q1452" s="199">
        <v>10000</v>
      </c>
      <c r="S1452" t="s">
        <v>3506</v>
      </c>
      <c r="T1452" t="s">
        <v>3759</v>
      </c>
      <c r="U1452" s="201">
        <v>3.89</v>
      </c>
      <c r="V1452" t="s">
        <v>3562</v>
      </c>
      <c r="W1452" t="s">
        <v>2429</v>
      </c>
      <c r="X1452" t="s">
        <v>2296</v>
      </c>
      <c r="Y1452" t="s">
        <v>2596</v>
      </c>
      <c r="Z1452" t="s">
        <v>2952</v>
      </c>
      <c r="AA1452">
        <v>826744</v>
      </c>
      <c r="AB1452" s="198">
        <v>37047.875</v>
      </c>
      <c r="AC1452" s="198">
        <v>37047.875</v>
      </c>
    </row>
    <row r="1453" spans="1:29" x14ac:dyDescent="0.2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3</v>
      </c>
      <c r="F1453" s="213">
        <f t="shared" si="115"/>
        <v>150</v>
      </c>
      <c r="G1453" s="202">
        <v>1331521</v>
      </c>
      <c r="H1453" s="198">
        <v>37046.356192129628</v>
      </c>
      <c r="I1453" t="s">
        <v>2365</v>
      </c>
      <c r="M1453" t="s">
        <v>2717</v>
      </c>
      <c r="N1453" t="s">
        <v>3532</v>
      </c>
      <c r="O1453" t="s">
        <v>1608</v>
      </c>
      <c r="Q1453" s="199">
        <v>50</v>
      </c>
      <c r="S1453" t="s">
        <v>3504</v>
      </c>
      <c r="T1453" t="s">
        <v>3759</v>
      </c>
      <c r="U1453" s="201">
        <v>23</v>
      </c>
      <c r="V1453" t="s">
        <v>1939</v>
      </c>
      <c r="W1453" t="s">
        <v>3536</v>
      </c>
      <c r="X1453" t="s">
        <v>3537</v>
      </c>
      <c r="Y1453" t="s">
        <v>1097</v>
      </c>
      <c r="Z1453" t="s">
        <v>2947</v>
      </c>
      <c r="AA1453">
        <v>631016.1</v>
      </c>
      <c r="AB1453" s="198">
        <v>37048.875</v>
      </c>
      <c r="AC1453" s="198">
        <v>37050.875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31</v>
      </c>
      <c r="F1454" s="213">
        <f t="shared" si="115"/>
        <v>155000</v>
      </c>
      <c r="G1454" s="202">
        <v>1331522</v>
      </c>
      <c r="H1454" s="198">
        <v>37046.356249999997</v>
      </c>
      <c r="I1454" t="s">
        <v>3627</v>
      </c>
      <c r="M1454" t="s">
        <v>3505</v>
      </c>
      <c r="N1454" t="s">
        <v>3926</v>
      </c>
      <c r="O1454" t="s">
        <v>3299</v>
      </c>
      <c r="Q1454" s="199">
        <v>5000</v>
      </c>
      <c r="S1454" t="s">
        <v>3506</v>
      </c>
      <c r="T1454" t="s">
        <v>3759</v>
      </c>
      <c r="U1454" s="201">
        <v>0.49</v>
      </c>
      <c r="V1454" t="s">
        <v>2396</v>
      </c>
      <c r="W1454" t="s">
        <v>3143</v>
      </c>
      <c r="X1454" t="s">
        <v>3065</v>
      </c>
      <c r="Y1454" t="s">
        <v>2596</v>
      </c>
      <c r="Z1454" t="s">
        <v>2952</v>
      </c>
      <c r="AA1454" t="s">
        <v>1940</v>
      </c>
      <c r="AB1454" s="198">
        <v>37073.875</v>
      </c>
      <c r="AC1454" s="198">
        <v>37103.875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10000</v>
      </c>
      <c r="G1455" s="202">
        <v>1331523</v>
      </c>
      <c r="H1455" s="198">
        <v>37046.35633101852</v>
      </c>
      <c r="I1455" t="s">
        <v>2635</v>
      </c>
      <c r="M1455" t="s">
        <v>3505</v>
      </c>
      <c r="N1455" t="s">
        <v>3885</v>
      </c>
      <c r="O1455" t="s">
        <v>1781</v>
      </c>
      <c r="P1455" s="199">
        <v>10000</v>
      </c>
      <c r="S1455" t="s">
        <v>3506</v>
      </c>
      <c r="T1455" t="s">
        <v>3759</v>
      </c>
      <c r="U1455" s="201">
        <v>3.875</v>
      </c>
      <c r="V1455" t="s">
        <v>2522</v>
      </c>
      <c r="W1455" t="s">
        <v>3084</v>
      </c>
      <c r="X1455" t="s">
        <v>3076</v>
      </c>
      <c r="Y1455" t="s">
        <v>2596</v>
      </c>
      <c r="Z1455" t="s">
        <v>2952</v>
      </c>
      <c r="AA1455">
        <v>826746</v>
      </c>
      <c r="AB1455" s="198">
        <v>37047.875</v>
      </c>
      <c r="AC1455" s="198">
        <v>37047.875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5000</v>
      </c>
      <c r="G1456" s="202">
        <v>1331524</v>
      </c>
      <c r="H1456" s="198">
        <v>37046.35633101852</v>
      </c>
      <c r="I1456" t="s">
        <v>2370</v>
      </c>
      <c r="M1456" t="s">
        <v>3505</v>
      </c>
      <c r="N1456" t="s">
        <v>3885</v>
      </c>
      <c r="O1456" t="s">
        <v>1682</v>
      </c>
      <c r="P1456" s="199">
        <v>5000</v>
      </c>
      <c r="S1456" t="s">
        <v>3506</v>
      </c>
      <c r="T1456" t="s">
        <v>3759</v>
      </c>
      <c r="U1456" s="201">
        <v>3.7675000000000001</v>
      </c>
      <c r="V1456" t="s">
        <v>2482</v>
      </c>
      <c r="W1456" t="s">
        <v>2457</v>
      </c>
      <c r="X1456" t="s">
        <v>2615</v>
      </c>
      <c r="Y1456" t="s">
        <v>2596</v>
      </c>
      <c r="Z1456" t="s">
        <v>2952</v>
      </c>
      <c r="AA1456">
        <v>826747</v>
      </c>
      <c r="AB1456" s="198">
        <v>37047.875</v>
      </c>
      <c r="AC1456" s="198">
        <v>37047.875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5000</v>
      </c>
      <c r="G1457" s="202">
        <v>1331526</v>
      </c>
      <c r="H1457" s="198">
        <v>37046.356412037036</v>
      </c>
      <c r="I1457" t="s">
        <v>2355</v>
      </c>
      <c r="M1457" t="s">
        <v>3505</v>
      </c>
      <c r="N1457" t="s">
        <v>3885</v>
      </c>
      <c r="O1457" t="s">
        <v>1679</v>
      </c>
      <c r="Q1457" s="199">
        <v>5000</v>
      </c>
      <c r="S1457" t="s">
        <v>3506</v>
      </c>
      <c r="T1457" t="s">
        <v>3759</v>
      </c>
      <c r="U1457" s="201">
        <v>3.7725</v>
      </c>
      <c r="V1457" t="s">
        <v>2583</v>
      </c>
      <c r="W1457" t="s">
        <v>2457</v>
      </c>
      <c r="X1457" t="s">
        <v>2615</v>
      </c>
      <c r="Y1457" t="s">
        <v>2596</v>
      </c>
      <c r="Z1457" t="s">
        <v>2952</v>
      </c>
      <c r="AA1457">
        <v>826749</v>
      </c>
      <c r="AB1457" s="198">
        <v>37047.875</v>
      </c>
      <c r="AC1457" s="198">
        <v>37047.875</v>
      </c>
    </row>
    <row r="1458" spans="1:29" x14ac:dyDescent="0.2">
      <c r="A1458" s="44" t="str">
        <f t="shared" si="111"/>
        <v xml:space="preserve"> Metals Financial</v>
      </c>
      <c r="B1458" s="44" t="str">
        <f t="shared" si="112"/>
        <v/>
      </c>
      <c r="C1458" s="44" t="str">
        <f t="shared" si="113"/>
        <v>Metals</v>
      </c>
      <c r="D1458" s="44" t="str">
        <f t="shared" si="114"/>
        <v>Financial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6</v>
      </c>
      <c r="G1458" s="202">
        <v>1331527</v>
      </c>
      <c r="H1458" s="198">
        <v>37046.356423611112</v>
      </c>
      <c r="I1458" t="s">
        <v>3780</v>
      </c>
      <c r="M1458" t="s">
        <v>3511</v>
      </c>
      <c r="N1458" t="s">
        <v>3768</v>
      </c>
      <c r="O1458" t="s">
        <v>3769</v>
      </c>
      <c r="Q1458" s="199">
        <v>6</v>
      </c>
      <c r="S1458" t="s">
        <v>3758</v>
      </c>
      <c r="T1458" t="s">
        <v>3759</v>
      </c>
      <c r="U1458" s="201">
        <v>1507</v>
      </c>
      <c r="V1458" t="s">
        <v>3789</v>
      </c>
      <c r="W1458" t="s">
        <v>3765</v>
      </c>
      <c r="X1458" t="s">
        <v>3761</v>
      </c>
      <c r="Y1458" t="s">
        <v>3762</v>
      </c>
      <c r="Z1458" t="s">
        <v>3763</v>
      </c>
      <c r="AA1458">
        <v>2166457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1331528</v>
      </c>
      <c r="H1459" s="198">
        <v>37046.356446759259</v>
      </c>
      <c r="I1459" t="s">
        <v>2618</v>
      </c>
      <c r="M1459" t="s">
        <v>3505</v>
      </c>
      <c r="N1459" t="s">
        <v>3885</v>
      </c>
      <c r="O1459" t="s">
        <v>1679</v>
      </c>
      <c r="Q1459" s="199">
        <v>5000</v>
      </c>
      <c r="S1459" t="s">
        <v>3506</v>
      </c>
      <c r="T1459" t="s">
        <v>3759</v>
      </c>
      <c r="U1459" s="201">
        <v>3.7749999999999999</v>
      </c>
      <c r="V1459" t="s">
        <v>3678</v>
      </c>
      <c r="W1459" t="s">
        <v>2457</v>
      </c>
      <c r="X1459" t="s">
        <v>2615</v>
      </c>
      <c r="Y1459" t="s">
        <v>2596</v>
      </c>
      <c r="Z1459" t="s">
        <v>2952</v>
      </c>
      <c r="AA1459">
        <v>826750</v>
      </c>
      <c r="AB1459" s="198">
        <v>37047.875</v>
      </c>
      <c r="AC1459" s="198">
        <v>37047.875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1331529</v>
      </c>
      <c r="H1460" s="198">
        <v>37046.356493055559</v>
      </c>
      <c r="I1460" t="s">
        <v>3062</v>
      </c>
      <c r="M1460" t="s">
        <v>3505</v>
      </c>
      <c r="N1460" t="s">
        <v>3885</v>
      </c>
      <c r="O1460" t="s">
        <v>1917</v>
      </c>
      <c r="P1460" s="199">
        <v>5000</v>
      </c>
      <c r="S1460" t="s">
        <v>3506</v>
      </c>
      <c r="T1460" t="s">
        <v>3759</v>
      </c>
      <c r="U1460" s="201">
        <v>2.77</v>
      </c>
      <c r="V1460" t="s">
        <v>3171</v>
      </c>
      <c r="W1460" t="s">
        <v>3681</v>
      </c>
      <c r="X1460" t="s">
        <v>3486</v>
      </c>
      <c r="Y1460" t="s">
        <v>2596</v>
      </c>
      <c r="Z1460" t="s">
        <v>2952</v>
      </c>
      <c r="AA1460">
        <v>826751</v>
      </c>
      <c r="AB1460" s="198">
        <v>37047.875</v>
      </c>
      <c r="AC1460" s="198">
        <v>37047.875</v>
      </c>
    </row>
    <row r="1461" spans="1:29" x14ac:dyDescent="0.2">
      <c r="A1461" s="44" t="str">
        <f t="shared" si="111"/>
        <v>US Natural Gas Financial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31</v>
      </c>
      <c r="F1461" s="213">
        <f t="shared" si="115"/>
        <v>155000</v>
      </c>
      <c r="G1461" s="202">
        <v>1331530</v>
      </c>
      <c r="H1461" s="198">
        <v>37046.356504629628</v>
      </c>
      <c r="I1461" t="s">
        <v>3069</v>
      </c>
      <c r="M1461" t="s">
        <v>3505</v>
      </c>
      <c r="N1461" t="s">
        <v>2383</v>
      </c>
      <c r="O1461" t="s">
        <v>2604</v>
      </c>
      <c r="P1461" s="199">
        <v>5000</v>
      </c>
      <c r="S1461" t="s">
        <v>3506</v>
      </c>
      <c r="T1461" t="s">
        <v>3759</v>
      </c>
      <c r="U1461" s="201">
        <v>4.0599999999999996</v>
      </c>
      <c r="V1461" t="s">
        <v>2544</v>
      </c>
      <c r="W1461" t="s">
        <v>2810</v>
      </c>
      <c r="X1461" t="s">
        <v>2384</v>
      </c>
      <c r="Y1461" t="s">
        <v>3777</v>
      </c>
      <c r="Z1461" t="s">
        <v>2952</v>
      </c>
      <c r="AA1461" t="s">
        <v>1941</v>
      </c>
      <c r="AB1461" s="198">
        <v>37073.875</v>
      </c>
      <c r="AC1461" s="198">
        <v>37103.875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3">
        <f t="shared" si="115"/>
        <v>20000</v>
      </c>
      <c r="G1462" s="202">
        <v>1331531</v>
      </c>
      <c r="H1462" s="198">
        <v>37046.356516203705</v>
      </c>
      <c r="I1462" t="s">
        <v>3067</v>
      </c>
      <c r="M1462" t="s">
        <v>3505</v>
      </c>
      <c r="N1462" t="s">
        <v>3885</v>
      </c>
      <c r="O1462" t="s">
        <v>1674</v>
      </c>
      <c r="Q1462" s="199">
        <v>20000</v>
      </c>
      <c r="S1462" t="s">
        <v>3506</v>
      </c>
      <c r="T1462" t="s">
        <v>3759</v>
      </c>
      <c r="U1462" s="201">
        <v>4.0162000000000004</v>
      </c>
      <c r="V1462" t="s">
        <v>1059</v>
      </c>
      <c r="W1462" t="s">
        <v>2594</v>
      </c>
      <c r="X1462" t="s">
        <v>2595</v>
      </c>
      <c r="Y1462" t="s">
        <v>2596</v>
      </c>
      <c r="Z1462" t="s">
        <v>2952</v>
      </c>
      <c r="AA1462">
        <v>826752</v>
      </c>
      <c r="AB1462" s="198">
        <v>37047.875</v>
      </c>
      <c r="AC1462" s="198">
        <v>37047.875</v>
      </c>
    </row>
    <row r="1463" spans="1:29" x14ac:dyDescent="0.2">
      <c r="A1463" s="44" t="str">
        <f t="shared" si="111"/>
        <v>US Power Financial</v>
      </c>
      <c r="B1463" s="44" t="str">
        <f t="shared" si="112"/>
        <v>US</v>
      </c>
      <c r="C1463" s="44" t="str">
        <f t="shared" si="113"/>
        <v>Power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3</v>
      </c>
      <c r="F1463" s="213">
        <f t="shared" si="115"/>
        <v>150</v>
      </c>
      <c r="G1463" s="202">
        <v>1331532</v>
      </c>
      <c r="H1463" s="198">
        <v>37046.356527777774</v>
      </c>
      <c r="I1463" t="s">
        <v>3731</v>
      </c>
      <c r="M1463" t="s">
        <v>2717</v>
      </c>
      <c r="N1463" t="s">
        <v>1094</v>
      </c>
      <c r="O1463" t="s">
        <v>1594</v>
      </c>
      <c r="P1463" s="199">
        <v>50</v>
      </c>
      <c r="S1463" t="s">
        <v>3504</v>
      </c>
      <c r="T1463" t="s">
        <v>3759</v>
      </c>
      <c r="U1463" s="201">
        <v>41.5</v>
      </c>
      <c r="V1463" t="s">
        <v>1765</v>
      </c>
      <c r="W1463" t="s">
        <v>2359</v>
      </c>
      <c r="X1463" t="s">
        <v>3539</v>
      </c>
      <c r="Y1463" t="s">
        <v>1097</v>
      </c>
      <c r="Z1463" t="s">
        <v>2952</v>
      </c>
      <c r="AA1463">
        <v>631018.1</v>
      </c>
      <c r="AB1463" s="198">
        <v>37048.875</v>
      </c>
      <c r="AC1463" s="198">
        <v>37050.875</v>
      </c>
    </row>
    <row r="1464" spans="1:29" x14ac:dyDescent="0.2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25</v>
      </c>
      <c r="G1464" s="202">
        <v>1331533</v>
      </c>
      <c r="H1464" s="198">
        <v>37046.356550925928</v>
      </c>
      <c r="I1464" t="s">
        <v>2355</v>
      </c>
      <c r="M1464" t="s">
        <v>2717</v>
      </c>
      <c r="N1464" t="s">
        <v>3468</v>
      </c>
      <c r="O1464" t="s">
        <v>1811</v>
      </c>
      <c r="P1464" s="199">
        <v>25</v>
      </c>
      <c r="S1464" t="s">
        <v>3504</v>
      </c>
      <c r="T1464" t="s">
        <v>3759</v>
      </c>
      <c r="U1464" s="201">
        <v>103</v>
      </c>
      <c r="V1464" t="s">
        <v>3471</v>
      </c>
      <c r="W1464" t="s">
        <v>3037</v>
      </c>
      <c r="X1464" t="s">
        <v>3038</v>
      </c>
      <c r="Y1464" t="s">
        <v>1097</v>
      </c>
      <c r="Z1464" t="s">
        <v>2947</v>
      </c>
      <c r="AA1464">
        <v>631019.1</v>
      </c>
      <c r="AB1464" s="198">
        <v>37047.875</v>
      </c>
      <c r="AC1464" s="198">
        <v>37047.875</v>
      </c>
    </row>
    <row r="1465" spans="1:29" x14ac:dyDescent="0.2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5000</v>
      </c>
      <c r="G1465" s="202">
        <v>1331534</v>
      </c>
      <c r="H1465" s="198">
        <v>37046.35659722222</v>
      </c>
      <c r="I1465" t="s">
        <v>3531</v>
      </c>
      <c r="M1465" t="s">
        <v>3505</v>
      </c>
      <c r="N1465" t="s">
        <v>3885</v>
      </c>
      <c r="O1465" t="s">
        <v>1923</v>
      </c>
      <c r="Q1465" s="199">
        <v>5000</v>
      </c>
      <c r="S1465" t="s">
        <v>3506</v>
      </c>
      <c r="T1465" t="s">
        <v>3759</v>
      </c>
      <c r="U1465" s="201">
        <v>3.9649999999999999</v>
      </c>
      <c r="V1465" t="s">
        <v>3973</v>
      </c>
      <c r="W1465" t="s">
        <v>2429</v>
      </c>
      <c r="X1465" t="s">
        <v>2196</v>
      </c>
      <c r="Y1465" t="s">
        <v>2596</v>
      </c>
      <c r="Z1465" t="s">
        <v>2952</v>
      </c>
      <c r="AA1465">
        <v>826753</v>
      </c>
      <c r="AB1465" s="198">
        <v>37047.875</v>
      </c>
      <c r="AC1465" s="198">
        <v>37047.875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1331535</v>
      </c>
      <c r="H1466" s="198">
        <v>37046.356608796297</v>
      </c>
      <c r="I1466" t="s">
        <v>2577</v>
      </c>
      <c r="M1466" t="s">
        <v>3505</v>
      </c>
      <c r="N1466" t="s">
        <v>3885</v>
      </c>
      <c r="O1466" t="s">
        <v>1724</v>
      </c>
      <c r="P1466" s="199">
        <v>5000</v>
      </c>
      <c r="S1466" t="s">
        <v>3506</v>
      </c>
      <c r="T1466" t="s">
        <v>3759</v>
      </c>
      <c r="U1466" s="201">
        <v>4.1550000000000002</v>
      </c>
      <c r="V1466" t="s">
        <v>2578</v>
      </c>
      <c r="W1466" t="s">
        <v>2640</v>
      </c>
      <c r="X1466" t="s">
        <v>2641</v>
      </c>
      <c r="Y1466" t="s">
        <v>2596</v>
      </c>
      <c r="Z1466" t="s">
        <v>2952</v>
      </c>
      <c r="AA1466">
        <v>826754</v>
      </c>
      <c r="AB1466" s="198">
        <v>37047.875</v>
      </c>
      <c r="AC1466" s="198">
        <v>37047.875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10000</v>
      </c>
      <c r="G1467" s="202">
        <v>1331536</v>
      </c>
      <c r="H1467" s="198">
        <v>37046.356631944444</v>
      </c>
      <c r="I1467" t="s">
        <v>2613</v>
      </c>
      <c r="M1467" t="s">
        <v>3505</v>
      </c>
      <c r="N1467" t="s">
        <v>3885</v>
      </c>
      <c r="O1467" t="s">
        <v>1781</v>
      </c>
      <c r="P1467" s="199">
        <v>10000</v>
      </c>
      <c r="S1467" t="s">
        <v>3506</v>
      </c>
      <c r="T1467" t="s">
        <v>3759</v>
      </c>
      <c r="U1467" s="201">
        <v>3.85</v>
      </c>
      <c r="V1467" t="s">
        <v>2518</v>
      </c>
      <c r="W1467" t="s">
        <v>3084</v>
      </c>
      <c r="X1467" t="s">
        <v>3076</v>
      </c>
      <c r="Y1467" t="s">
        <v>2596</v>
      </c>
      <c r="Z1467" t="s">
        <v>2952</v>
      </c>
      <c r="AA1467">
        <v>826755</v>
      </c>
      <c r="AB1467" s="198">
        <v>37047.875</v>
      </c>
      <c r="AC1467" s="198">
        <v>37047.875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5000</v>
      </c>
      <c r="G1468" s="202">
        <v>1331538</v>
      </c>
      <c r="H1468" s="198">
        <v>37046.356678240743</v>
      </c>
      <c r="I1468" t="s">
        <v>2550</v>
      </c>
      <c r="M1468" t="s">
        <v>3505</v>
      </c>
      <c r="N1468" t="s">
        <v>3885</v>
      </c>
      <c r="O1468" t="s">
        <v>1679</v>
      </c>
      <c r="Q1468" s="199">
        <v>5000</v>
      </c>
      <c r="S1468" t="s">
        <v>3506</v>
      </c>
      <c r="T1468" t="s">
        <v>3759</v>
      </c>
      <c r="U1468" s="201">
        <v>3.7774999999999999</v>
      </c>
      <c r="V1468" t="s">
        <v>1942</v>
      </c>
      <c r="W1468" t="s">
        <v>2457</v>
      </c>
      <c r="X1468" t="s">
        <v>2615</v>
      </c>
      <c r="Y1468" t="s">
        <v>2596</v>
      </c>
      <c r="Z1468" t="s">
        <v>2952</v>
      </c>
      <c r="AA1468">
        <v>826756</v>
      </c>
      <c r="AB1468" s="198">
        <v>37047.875</v>
      </c>
      <c r="AC1468" s="198">
        <v>37047.875</v>
      </c>
    </row>
    <row r="1469" spans="1:29" x14ac:dyDescent="0.2">
      <c r="A1469" s="44" t="str">
        <f t="shared" si="111"/>
        <v>US Power Financial</v>
      </c>
      <c r="B1469" s="44" t="str">
        <f t="shared" si="112"/>
        <v>US</v>
      </c>
      <c r="C1469" s="44" t="str">
        <f t="shared" si="113"/>
        <v>Power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50</v>
      </c>
      <c r="G1469" s="202">
        <v>1331539</v>
      </c>
      <c r="H1469" s="198">
        <v>37046.356689814813</v>
      </c>
      <c r="I1469" t="s">
        <v>3046</v>
      </c>
      <c r="M1469" t="s">
        <v>2717</v>
      </c>
      <c r="N1469" t="s">
        <v>1094</v>
      </c>
      <c r="O1469" t="s">
        <v>3860</v>
      </c>
      <c r="P1469" s="199">
        <v>50</v>
      </c>
      <c r="S1469" t="s">
        <v>3504</v>
      </c>
      <c r="T1469" t="s">
        <v>3759</v>
      </c>
      <c r="U1469" s="201">
        <v>26.05</v>
      </c>
      <c r="V1469" t="s">
        <v>3049</v>
      </c>
      <c r="W1469" t="s">
        <v>3548</v>
      </c>
      <c r="X1469" t="s">
        <v>3549</v>
      </c>
      <c r="Y1469" t="s">
        <v>1097</v>
      </c>
      <c r="Z1469" t="s">
        <v>2952</v>
      </c>
      <c r="AA1469">
        <v>631021.1</v>
      </c>
      <c r="AB1469" s="198">
        <v>37047.875</v>
      </c>
      <c r="AC1469" s="198">
        <v>37047.875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5000</v>
      </c>
      <c r="G1470" s="202">
        <v>1331540</v>
      </c>
      <c r="H1470" s="198">
        <v>37046.35670138889</v>
      </c>
      <c r="I1470" t="s">
        <v>3627</v>
      </c>
      <c r="M1470" t="s">
        <v>3505</v>
      </c>
      <c r="N1470" t="s">
        <v>3885</v>
      </c>
      <c r="O1470" t="s">
        <v>1800</v>
      </c>
      <c r="P1470" s="199">
        <v>5000</v>
      </c>
      <c r="S1470" t="s">
        <v>3506</v>
      </c>
      <c r="T1470" t="s">
        <v>3759</v>
      </c>
      <c r="U1470" s="201">
        <v>3.87</v>
      </c>
      <c r="V1470" t="s">
        <v>2238</v>
      </c>
      <c r="W1470" t="s">
        <v>2429</v>
      </c>
      <c r="X1470" t="s">
        <v>2296</v>
      </c>
      <c r="Y1470" t="s">
        <v>2596</v>
      </c>
      <c r="Z1470" t="s">
        <v>2952</v>
      </c>
      <c r="AA1470">
        <v>826757</v>
      </c>
      <c r="AB1470" s="198">
        <v>37047.875</v>
      </c>
      <c r="AC1470" s="198">
        <v>37047.875</v>
      </c>
    </row>
    <row r="1471" spans="1:29" x14ac:dyDescent="0.2">
      <c r="A1471" s="44" t="str">
        <f t="shared" si="111"/>
        <v>US Natural Gas Financial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Financial</v>
      </c>
      <c r="E1471" s="44">
        <f>IF(VLOOKUP(S1471,'DD-Lookup'!$J$6:$L$50,3,FALSE)="Monthly",(YEAR(AC1471)-YEAR(AB1471))*12+MONTH(AC1471)-MONTH(AB1471)+1,(AC1471-AB1471+1))</f>
        <v>26</v>
      </c>
      <c r="F1471" s="213">
        <f t="shared" si="115"/>
        <v>130000</v>
      </c>
      <c r="G1471" s="202">
        <v>1331541</v>
      </c>
      <c r="H1471" s="198">
        <v>37046.356736111113</v>
      </c>
      <c r="I1471" t="s">
        <v>2273</v>
      </c>
      <c r="M1471" t="s">
        <v>3505</v>
      </c>
      <c r="N1471" t="s">
        <v>2383</v>
      </c>
      <c r="O1471" t="s">
        <v>3298</v>
      </c>
      <c r="P1471" s="199">
        <v>5000</v>
      </c>
      <c r="S1471" t="s">
        <v>3506</v>
      </c>
      <c r="T1471" t="s">
        <v>3759</v>
      </c>
      <c r="U1471" s="201">
        <v>3.96</v>
      </c>
      <c r="V1471" t="s">
        <v>2274</v>
      </c>
      <c r="W1471" t="s">
        <v>2644</v>
      </c>
      <c r="X1471" t="s">
        <v>2259</v>
      </c>
      <c r="Y1471" t="s">
        <v>3777</v>
      </c>
      <c r="Z1471" t="s">
        <v>2952</v>
      </c>
      <c r="AA1471" t="s">
        <v>1943</v>
      </c>
      <c r="AB1471" s="198">
        <v>37047.875</v>
      </c>
      <c r="AC1471" s="198">
        <v>37072.875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25000</v>
      </c>
      <c r="G1472" s="202">
        <v>1331542</v>
      </c>
      <c r="H1472" s="198">
        <v>37046.356736111113</v>
      </c>
      <c r="I1472" t="s">
        <v>3731</v>
      </c>
      <c r="M1472" t="s">
        <v>3505</v>
      </c>
      <c r="N1472" t="s">
        <v>3885</v>
      </c>
      <c r="O1472" t="s">
        <v>3852</v>
      </c>
      <c r="P1472" s="199">
        <v>25000</v>
      </c>
      <c r="S1472" t="s">
        <v>3506</v>
      </c>
      <c r="T1472" t="s">
        <v>3759</v>
      </c>
      <c r="U1472" s="201">
        <v>3.94</v>
      </c>
      <c r="V1472" t="s">
        <v>1770</v>
      </c>
      <c r="W1472" t="s">
        <v>2265</v>
      </c>
      <c r="X1472" t="s">
        <v>2266</v>
      </c>
      <c r="Y1472" t="s">
        <v>2596</v>
      </c>
      <c r="Z1472" t="s">
        <v>2952</v>
      </c>
      <c r="AA1472">
        <v>826758</v>
      </c>
      <c r="AB1472" s="198">
        <v>37047.875</v>
      </c>
      <c r="AC1472" s="198">
        <v>37047.875</v>
      </c>
    </row>
    <row r="1473" spans="1:29" x14ac:dyDescent="0.2">
      <c r="A1473" s="44" t="str">
        <f t="shared" si="111"/>
        <v>US Power Physical</v>
      </c>
      <c r="B1473" s="44" t="str">
        <f t="shared" si="112"/>
        <v>US</v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3</v>
      </c>
      <c r="F1473" s="213">
        <f t="shared" si="115"/>
        <v>150</v>
      </c>
      <c r="G1473" s="202">
        <v>1331543</v>
      </c>
      <c r="H1473" s="198">
        <v>37046.356747685182</v>
      </c>
      <c r="I1473" t="s">
        <v>2360</v>
      </c>
      <c r="M1473" t="s">
        <v>2717</v>
      </c>
      <c r="N1473" t="s">
        <v>3532</v>
      </c>
      <c r="O1473" t="s">
        <v>1608</v>
      </c>
      <c r="Q1473" s="199">
        <v>50</v>
      </c>
      <c r="S1473" t="s">
        <v>3504</v>
      </c>
      <c r="T1473" t="s">
        <v>3759</v>
      </c>
      <c r="U1473" s="201">
        <v>23.25</v>
      </c>
      <c r="V1473" t="s">
        <v>3874</v>
      </c>
      <c r="W1473" t="s">
        <v>3536</v>
      </c>
      <c r="X1473" t="s">
        <v>3537</v>
      </c>
      <c r="Y1473" t="s">
        <v>1097</v>
      </c>
      <c r="Z1473" t="s">
        <v>2947</v>
      </c>
      <c r="AA1473">
        <v>631022.1</v>
      </c>
      <c r="AB1473" s="198">
        <v>37048.875</v>
      </c>
      <c r="AC1473" s="198">
        <v>37050.875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10000</v>
      </c>
      <c r="G1474" s="202">
        <v>1331544</v>
      </c>
      <c r="H1474" s="198">
        <v>37046.356759259259</v>
      </c>
      <c r="I1474" t="s">
        <v>3531</v>
      </c>
      <c r="M1474" t="s">
        <v>3505</v>
      </c>
      <c r="N1474" t="s">
        <v>3885</v>
      </c>
      <c r="O1474" t="s">
        <v>1795</v>
      </c>
      <c r="P1474" s="199">
        <v>10000</v>
      </c>
      <c r="S1474" t="s">
        <v>3506</v>
      </c>
      <c r="T1474" t="s">
        <v>3759</v>
      </c>
      <c r="U1474" s="201">
        <v>3.9</v>
      </c>
      <c r="V1474" t="s">
        <v>2395</v>
      </c>
      <c r="W1474" t="s">
        <v>3075</v>
      </c>
      <c r="X1474" t="s">
        <v>3076</v>
      </c>
      <c r="Y1474" t="s">
        <v>2596</v>
      </c>
      <c r="Z1474" t="s">
        <v>2952</v>
      </c>
      <c r="AA1474">
        <v>826759</v>
      </c>
      <c r="AB1474" s="198">
        <v>37047.875</v>
      </c>
      <c r="AC1474" s="198">
        <v>37047.875</v>
      </c>
    </row>
    <row r="1475" spans="1:29" x14ac:dyDescent="0.2">
      <c r="A1475" s="44" t="str">
        <f t="shared" si="111"/>
        <v xml:space="preserve"> Natural Gas Physical</v>
      </c>
      <c r="B1475" s="44" t="str">
        <f t="shared" si="112"/>
        <v/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247</v>
      </c>
      <c r="G1475" s="202">
        <v>1331545</v>
      </c>
      <c r="H1475" s="198">
        <v>37046.356770833336</v>
      </c>
      <c r="I1475" t="s">
        <v>2533</v>
      </c>
      <c r="M1475" t="s">
        <v>3505</v>
      </c>
      <c r="N1475" t="s">
        <v>2623</v>
      </c>
      <c r="O1475" t="s">
        <v>1840</v>
      </c>
      <c r="Q1475" s="199">
        <v>247</v>
      </c>
      <c r="S1475" t="s">
        <v>3506</v>
      </c>
      <c r="T1475" t="s">
        <v>3759</v>
      </c>
      <c r="U1475" s="201">
        <v>4.17</v>
      </c>
      <c r="V1475" t="s">
        <v>2745</v>
      </c>
      <c r="W1475" t="s">
        <v>2624</v>
      </c>
      <c r="X1475" t="s">
        <v>2625</v>
      </c>
      <c r="Y1475" t="s">
        <v>2596</v>
      </c>
      <c r="Z1475" t="s">
        <v>2952</v>
      </c>
      <c r="AA1475">
        <v>826760</v>
      </c>
      <c r="AB1475" s="198">
        <v>37047.875</v>
      </c>
      <c r="AC1475" s="198">
        <v>37047.875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1331546</v>
      </c>
      <c r="H1476" s="198">
        <v>37046.356840277775</v>
      </c>
      <c r="I1476" t="s">
        <v>3531</v>
      </c>
      <c r="M1476" t="s">
        <v>3505</v>
      </c>
      <c r="N1476" t="s">
        <v>3885</v>
      </c>
      <c r="O1476" t="s">
        <v>1762</v>
      </c>
      <c r="P1476" s="199">
        <v>10000</v>
      </c>
      <c r="S1476" t="s">
        <v>3506</v>
      </c>
      <c r="T1476" t="s">
        <v>3759</v>
      </c>
      <c r="U1476" s="201">
        <v>3.6</v>
      </c>
      <c r="V1476" t="s">
        <v>3957</v>
      </c>
      <c r="W1476" t="s">
        <v>3075</v>
      </c>
      <c r="X1476" t="s">
        <v>3076</v>
      </c>
      <c r="Y1476" t="s">
        <v>2596</v>
      </c>
      <c r="Z1476" t="s">
        <v>2952</v>
      </c>
      <c r="AA1476">
        <v>826761</v>
      </c>
      <c r="AB1476" s="198">
        <v>37047.875</v>
      </c>
      <c r="AC1476" s="198">
        <v>37047.875</v>
      </c>
    </row>
    <row r="1477" spans="1:29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5000</v>
      </c>
      <c r="G1477" s="202">
        <v>1331547</v>
      </c>
      <c r="H1477" s="198">
        <v>37046.356840277775</v>
      </c>
      <c r="I1477" t="s">
        <v>2660</v>
      </c>
      <c r="M1477" t="s">
        <v>3505</v>
      </c>
      <c r="N1477" t="s">
        <v>3885</v>
      </c>
      <c r="O1477" t="s">
        <v>1679</v>
      </c>
      <c r="P1477" s="199">
        <v>5000</v>
      </c>
      <c r="S1477" t="s">
        <v>3506</v>
      </c>
      <c r="T1477" t="s">
        <v>3759</v>
      </c>
      <c r="U1477" s="201">
        <v>3.7749999999999999</v>
      </c>
      <c r="V1477" t="s">
        <v>2459</v>
      </c>
      <c r="W1477" t="s">
        <v>2457</v>
      </c>
      <c r="X1477" t="s">
        <v>2615</v>
      </c>
      <c r="Y1477" t="s">
        <v>2596</v>
      </c>
      <c r="Z1477" t="s">
        <v>2952</v>
      </c>
      <c r="AA1477">
        <v>826762</v>
      </c>
      <c r="AB1477" s="198">
        <v>37047.875</v>
      </c>
      <c r="AC1477" s="198">
        <v>37047.875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25</v>
      </c>
      <c r="G1478" s="202">
        <v>1331548</v>
      </c>
      <c r="H1478" s="198">
        <v>37046.356851851851</v>
      </c>
      <c r="I1478" t="s">
        <v>3489</v>
      </c>
      <c r="M1478" t="s">
        <v>2717</v>
      </c>
      <c r="N1478" t="s">
        <v>3468</v>
      </c>
      <c r="O1478" t="s">
        <v>1789</v>
      </c>
      <c r="Q1478" s="199">
        <v>25</v>
      </c>
      <c r="S1478" t="s">
        <v>3504</v>
      </c>
      <c r="T1478" t="s">
        <v>3759</v>
      </c>
      <c r="U1478" s="201">
        <v>22</v>
      </c>
      <c r="V1478" t="s">
        <v>2201</v>
      </c>
      <c r="W1478" t="s">
        <v>2651</v>
      </c>
      <c r="X1478" t="s">
        <v>3469</v>
      </c>
      <c r="Y1478" t="s">
        <v>1097</v>
      </c>
      <c r="Z1478" t="s">
        <v>2947</v>
      </c>
      <c r="AA1478">
        <v>631023.1</v>
      </c>
      <c r="AB1478" s="198">
        <v>37047.875</v>
      </c>
      <c r="AC1478" s="198">
        <v>37047.875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1331549</v>
      </c>
      <c r="H1479" s="198">
        <v>37046.356863425928</v>
      </c>
      <c r="I1479" t="s">
        <v>3627</v>
      </c>
      <c r="M1479" t="s">
        <v>3505</v>
      </c>
      <c r="N1479" t="s">
        <v>3885</v>
      </c>
      <c r="O1479" t="s">
        <v>1724</v>
      </c>
      <c r="Q1479" s="199">
        <v>10000</v>
      </c>
      <c r="S1479" t="s">
        <v>3506</v>
      </c>
      <c r="T1479" t="s">
        <v>3759</v>
      </c>
      <c r="U1479" s="201">
        <v>4.165</v>
      </c>
      <c r="V1479" t="s">
        <v>2456</v>
      </c>
      <c r="W1479" t="s">
        <v>2640</v>
      </c>
      <c r="X1479" t="s">
        <v>2641</v>
      </c>
      <c r="Y1479" t="s">
        <v>2596</v>
      </c>
      <c r="Z1479" t="s">
        <v>2952</v>
      </c>
      <c r="AA1479">
        <v>826763</v>
      </c>
      <c r="AB1479" s="198">
        <v>37047.875</v>
      </c>
      <c r="AC1479" s="198">
        <v>37047.875</v>
      </c>
    </row>
    <row r="1480" spans="1:29" x14ac:dyDescent="0.2">
      <c r="A1480" s="44" t="str">
        <f t="shared" si="111"/>
        <v>US Natural Gas Financial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Financial</v>
      </c>
      <c r="E1480" s="44">
        <f>IF(VLOOKUP(S1480,'DD-Lookup'!$J$6:$L$50,3,FALSE)="Monthly",(YEAR(AC1480)-YEAR(AB1480))*12+MONTH(AC1480)-MONTH(AB1480)+1,(AC1480-AB1480+1))</f>
        <v>31</v>
      </c>
      <c r="F1480" s="213">
        <f t="shared" si="115"/>
        <v>155000</v>
      </c>
      <c r="G1480" s="202">
        <v>1331550</v>
      </c>
      <c r="H1480" s="198">
        <v>37046.356874999998</v>
      </c>
      <c r="I1480" t="s">
        <v>2219</v>
      </c>
      <c r="M1480" t="s">
        <v>3505</v>
      </c>
      <c r="N1480" t="s">
        <v>2605</v>
      </c>
      <c r="O1480" t="s">
        <v>3455</v>
      </c>
      <c r="Q1480" s="199">
        <v>5000</v>
      </c>
      <c r="S1480" t="s">
        <v>3506</v>
      </c>
      <c r="T1480" t="s">
        <v>3759</v>
      </c>
      <c r="U1480" s="201">
        <v>-1.3</v>
      </c>
      <c r="V1480" t="s">
        <v>1438</v>
      </c>
      <c r="W1480" t="s">
        <v>3099</v>
      </c>
      <c r="X1480" t="s">
        <v>3100</v>
      </c>
      <c r="Y1480" t="s">
        <v>3777</v>
      </c>
      <c r="Z1480" t="s">
        <v>2952</v>
      </c>
      <c r="AA1480" t="s">
        <v>1944</v>
      </c>
      <c r="AB1480" s="198">
        <v>37073.875</v>
      </c>
      <c r="AC1480" s="198">
        <v>37103.875</v>
      </c>
    </row>
    <row r="1481" spans="1:29" x14ac:dyDescent="0.2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123</v>
      </c>
      <c r="F1481" s="213">
        <f t="shared" si="115"/>
        <v>615000</v>
      </c>
      <c r="G1481" s="202">
        <v>1331551</v>
      </c>
      <c r="H1481" s="198">
        <v>37046.356886574074</v>
      </c>
      <c r="I1481" t="s">
        <v>2273</v>
      </c>
      <c r="M1481" t="s">
        <v>3505</v>
      </c>
      <c r="N1481" t="s">
        <v>2383</v>
      </c>
      <c r="O1481" t="s">
        <v>3144</v>
      </c>
      <c r="P1481" s="199">
        <v>5000</v>
      </c>
      <c r="S1481" t="s">
        <v>3506</v>
      </c>
      <c r="T1481" t="s">
        <v>3759</v>
      </c>
      <c r="U1481" s="201">
        <v>4.1399999999999997</v>
      </c>
      <c r="V1481" t="s">
        <v>2560</v>
      </c>
      <c r="W1481" t="s">
        <v>2810</v>
      </c>
      <c r="X1481" t="s">
        <v>2384</v>
      </c>
      <c r="Y1481" t="s">
        <v>3777</v>
      </c>
      <c r="Z1481" t="s">
        <v>2952</v>
      </c>
      <c r="AA1481" t="s">
        <v>1945</v>
      </c>
      <c r="AB1481" s="198">
        <v>37073</v>
      </c>
      <c r="AC1481" s="198">
        <v>37195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1331552</v>
      </c>
      <c r="H1482" s="198">
        <v>37046.356909722221</v>
      </c>
      <c r="I1482" t="s">
        <v>2391</v>
      </c>
      <c r="M1482" t="s">
        <v>3505</v>
      </c>
      <c r="N1482" t="s">
        <v>3885</v>
      </c>
      <c r="O1482" t="s">
        <v>1803</v>
      </c>
      <c r="P1482" s="199">
        <v>5000</v>
      </c>
      <c r="S1482" t="s">
        <v>3506</v>
      </c>
      <c r="T1482" t="s">
        <v>3759</v>
      </c>
      <c r="U1482" s="201">
        <v>2.77</v>
      </c>
      <c r="V1482" t="s">
        <v>3564</v>
      </c>
      <c r="W1482" t="s">
        <v>3681</v>
      </c>
      <c r="X1482" t="s">
        <v>3486</v>
      </c>
      <c r="Y1482" t="s">
        <v>2596</v>
      </c>
      <c r="Z1482" t="s">
        <v>2952</v>
      </c>
      <c r="AA1482">
        <v>826764</v>
      </c>
      <c r="AB1482" s="198">
        <v>37047.875</v>
      </c>
      <c r="AC1482" s="198">
        <v>37047.875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5000</v>
      </c>
      <c r="G1483" s="202">
        <v>1331553</v>
      </c>
      <c r="H1483" s="198">
        <v>37046.356921296298</v>
      </c>
      <c r="I1483" t="s">
        <v>3547</v>
      </c>
      <c r="M1483" t="s">
        <v>3505</v>
      </c>
      <c r="N1483" t="s">
        <v>3885</v>
      </c>
      <c r="O1483" t="s">
        <v>1798</v>
      </c>
      <c r="Q1483" s="199">
        <v>5000</v>
      </c>
      <c r="S1483" t="s">
        <v>3506</v>
      </c>
      <c r="T1483" t="s">
        <v>3759</v>
      </c>
      <c r="U1483" s="201">
        <v>2.81</v>
      </c>
      <c r="V1483" t="s">
        <v>3057</v>
      </c>
      <c r="W1483" t="s">
        <v>3681</v>
      </c>
      <c r="X1483" t="s">
        <v>3486</v>
      </c>
      <c r="Y1483" t="s">
        <v>2596</v>
      </c>
      <c r="Z1483" t="s">
        <v>2952</v>
      </c>
      <c r="AA1483">
        <v>826765</v>
      </c>
      <c r="AB1483" s="198">
        <v>37047.875</v>
      </c>
      <c r="AC1483" s="198">
        <v>37047.875</v>
      </c>
    </row>
    <row r="1484" spans="1:29" x14ac:dyDescent="0.2">
      <c r="A1484" s="44" t="str">
        <f t="shared" si="116"/>
        <v xml:space="preserve"> Natural Gas Physical</v>
      </c>
      <c r="B1484" s="44" t="str">
        <f t="shared" si="117"/>
        <v/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183</v>
      </c>
      <c r="F1484" s="213">
        <f t="shared" si="120"/>
        <v>4575000</v>
      </c>
      <c r="G1484" s="202">
        <v>1331554</v>
      </c>
      <c r="H1484" s="198">
        <v>37046.356979166667</v>
      </c>
      <c r="I1484" t="s">
        <v>2447</v>
      </c>
      <c r="M1484" t="s">
        <v>3505</v>
      </c>
      <c r="N1484" t="s">
        <v>3790</v>
      </c>
      <c r="O1484" t="s">
        <v>3123</v>
      </c>
      <c r="Q1484" s="199">
        <v>25000</v>
      </c>
      <c r="S1484" t="s">
        <v>3792</v>
      </c>
      <c r="T1484" t="s">
        <v>3793</v>
      </c>
      <c r="U1484" s="201">
        <v>22.05</v>
      </c>
      <c r="V1484" t="s">
        <v>1075</v>
      </c>
      <c r="W1484" t="s">
        <v>3794</v>
      </c>
      <c r="X1484" t="s">
        <v>3795</v>
      </c>
      <c r="Y1484" t="s">
        <v>3796</v>
      </c>
      <c r="Z1484" t="s">
        <v>3764</v>
      </c>
      <c r="AA1484">
        <v>106193</v>
      </c>
      <c r="AB1484" s="198">
        <v>37347</v>
      </c>
      <c r="AC1484" s="198">
        <v>37529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15000</v>
      </c>
      <c r="G1485" s="202">
        <v>1331555</v>
      </c>
      <c r="H1485" s="198">
        <v>37046.357048611113</v>
      </c>
      <c r="I1485" t="s">
        <v>3647</v>
      </c>
      <c r="M1485" t="s">
        <v>3505</v>
      </c>
      <c r="N1485" t="s">
        <v>3885</v>
      </c>
      <c r="O1485" t="s">
        <v>1674</v>
      </c>
      <c r="P1485" s="199">
        <v>15000</v>
      </c>
      <c r="S1485" t="s">
        <v>3506</v>
      </c>
      <c r="T1485" t="s">
        <v>3759</v>
      </c>
      <c r="U1485" s="201">
        <v>4.0063000000000004</v>
      </c>
      <c r="V1485" t="s">
        <v>3176</v>
      </c>
      <c r="W1485" t="s">
        <v>2594</v>
      </c>
      <c r="X1485" t="s">
        <v>2595</v>
      </c>
      <c r="Y1485" t="s">
        <v>2596</v>
      </c>
      <c r="Z1485" t="s">
        <v>2952</v>
      </c>
      <c r="AA1485">
        <v>826766</v>
      </c>
      <c r="AB1485" s="198">
        <v>37047.875</v>
      </c>
      <c r="AC1485" s="198">
        <v>37047.875</v>
      </c>
    </row>
    <row r="1486" spans="1:29" x14ac:dyDescent="0.2">
      <c r="A1486" s="44" t="str">
        <f t="shared" si="116"/>
        <v xml:space="preserve"> Natural Gas Physical</v>
      </c>
      <c r="B1486" s="44" t="str">
        <f t="shared" si="117"/>
        <v/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90</v>
      </c>
      <c r="F1486" s="213">
        <f t="shared" si="120"/>
        <v>2250000</v>
      </c>
      <c r="G1486" s="202">
        <v>1331556</v>
      </c>
      <c r="H1486" s="198">
        <v>37046.357060185182</v>
      </c>
      <c r="I1486" t="s">
        <v>3658</v>
      </c>
      <c r="M1486" t="s">
        <v>3505</v>
      </c>
      <c r="N1486" t="s">
        <v>3790</v>
      </c>
      <c r="O1486" t="s">
        <v>3791</v>
      </c>
      <c r="Q1486" s="199">
        <v>25000</v>
      </c>
      <c r="S1486" t="s">
        <v>3792</v>
      </c>
      <c r="T1486" t="s">
        <v>3793</v>
      </c>
      <c r="U1486" s="201">
        <v>26.5</v>
      </c>
      <c r="V1486" t="s">
        <v>3185</v>
      </c>
      <c r="W1486" t="s">
        <v>3794</v>
      </c>
      <c r="X1486" t="s">
        <v>3795</v>
      </c>
      <c r="Y1486" t="s">
        <v>3796</v>
      </c>
      <c r="Z1486" t="s">
        <v>3764</v>
      </c>
      <c r="AA1486">
        <v>106194</v>
      </c>
      <c r="AB1486" s="198">
        <v>37257</v>
      </c>
      <c r="AC1486" s="198">
        <v>37346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774</v>
      </c>
      <c r="G1487" s="202">
        <v>1331557</v>
      </c>
      <c r="H1487" s="198">
        <v>37046.357071759259</v>
      </c>
      <c r="I1487" t="s">
        <v>2370</v>
      </c>
      <c r="M1487" t="s">
        <v>3505</v>
      </c>
      <c r="N1487" t="s">
        <v>3885</v>
      </c>
      <c r="O1487" t="s">
        <v>1798</v>
      </c>
      <c r="Q1487" s="199">
        <v>774</v>
      </c>
      <c r="S1487" t="s">
        <v>3506</v>
      </c>
      <c r="T1487" t="s">
        <v>3759</v>
      </c>
      <c r="U1487" s="201">
        <v>2.84</v>
      </c>
      <c r="V1487" t="s">
        <v>2482</v>
      </c>
      <c r="W1487" t="s">
        <v>3681</v>
      </c>
      <c r="X1487" t="s">
        <v>3486</v>
      </c>
      <c r="Y1487" t="s">
        <v>2596</v>
      </c>
      <c r="Z1487" t="s">
        <v>2952</v>
      </c>
      <c r="AA1487">
        <v>826767</v>
      </c>
      <c r="AB1487" s="198">
        <v>37047.875</v>
      </c>
      <c r="AC1487" s="198">
        <v>37047.875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5000</v>
      </c>
      <c r="G1488" s="202">
        <v>1331558</v>
      </c>
      <c r="H1488" s="198">
        <v>37046.357118055559</v>
      </c>
      <c r="I1488" t="s">
        <v>3531</v>
      </c>
      <c r="M1488" t="s">
        <v>3505</v>
      </c>
      <c r="N1488" t="s">
        <v>3885</v>
      </c>
      <c r="O1488" t="s">
        <v>1678</v>
      </c>
      <c r="Q1488" s="199">
        <v>5000</v>
      </c>
      <c r="S1488" t="s">
        <v>3506</v>
      </c>
      <c r="T1488" t="s">
        <v>3759</v>
      </c>
      <c r="U1488" s="201">
        <v>3.7524999999999999</v>
      </c>
      <c r="V1488" t="s">
        <v>2529</v>
      </c>
      <c r="W1488" t="s">
        <v>2457</v>
      </c>
      <c r="X1488" t="s">
        <v>2615</v>
      </c>
      <c r="Y1488" t="s">
        <v>2596</v>
      </c>
      <c r="Z1488" t="s">
        <v>2952</v>
      </c>
      <c r="AA1488">
        <v>826768</v>
      </c>
      <c r="AB1488" s="198">
        <v>37047.875</v>
      </c>
      <c r="AC1488" s="198">
        <v>37047.875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2928</v>
      </c>
      <c r="G1489" s="202">
        <v>1331559</v>
      </c>
      <c r="H1489" s="198">
        <v>37046.357129629629</v>
      </c>
      <c r="I1489" t="s">
        <v>2635</v>
      </c>
      <c r="M1489" t="s">
        <v>3505</v>
      </c>
      <c r="N1489" t="s">
        <v>3885</v>
      </c>
      <c r="O1489" t="s">
        <v>1756</v>
      </c>
      <c r="Q1489" s="199">
        <v>2928</v>
      </c>
      <c r="S1489" t="s">
        <v>3506</v>
      </c>
      <c r="T1489" t="s">
        <v>3759</v>
      </c>
      <c r="U1489" s="201">
        <v>3.93</v>
      </c>
      <c r="V1489" t="s">
        <v>3703</v>
      </c>
      <c r="W1489" t="s">
        <v>2477</v>
      </c>
      <c r="X1489" t="s">
        <v>2540</v>
      </c>
      <c r="Y1489" t="s">
        <v>2596</v>
      </c>
      <c r="Z1489" t="s">
        <v>2952</v>
      </c>
      <c r="AA1489">
        <v>826769</v>
      </c>
      <c r="AB1489" s="198">
        <v>37047.875</v>
      </c>
      <c r="AC1489" s="198">
        <v>37047.875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19284</v>
      </c>
      <c r="G1490" s="202">
        <v>1331560</v>
      </c>
      <c r="H1490" s="198">
        <v>37046.357141203705</v>
      </c>
      <c r="I1490" t="s">
        <v>3069</v>
      </c>
      <c r="M1490" t="s">
        <v>3505</v>
      </c>
      <c r="N1490" t="s">
        <v>3885</v>
      </c>
      <c r="O1490" t="s">
        <v>1736</v>
      </c>
      <c r="P1490" s="199">
        <v>19284</v>
      </c>
      <c r="S1490" t="s">
        <v>3506</v>
      </c>
      <c r="T1490" t="s">
        <v>3759</v>
      </c>
      <c r="U1490" s="201">
        <v>4.0999999999999996</v>
      </c>
      <c r="V1490" t="s">
        <v>3896</v>
      </c>
      <c r="W1490" t="s">
        <v>2280</v>
      </c>
      <c r="X1490" t="s">
        <v>2281</v>
      </c>
      <c r="Y1490" t="s">
        <v>2596</v>
      </c>
      <c r="Z1490" t="s">
        <v>2952</v>
      </c>
      <c r="AA1490">
        <v>826770</v>
      </c>
      <c r="AB1490" s="198">
        <v>37047.875</v>
      </c>
      <c r="AC1490" s="198">
        <v>37047.875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10000</v>
      </c>
      <c r="G1491" s="202">
        <v>1331561</v>
      </c>
      <c r="H1491" s="198">
        <v>37046.357210648152</v>
      </c>
      <c r="I1491" t="s">
        <v>2382</v>
      </c>
      <c r="M1491" t="s">
        <v>3505</v>
      </c>
      <c r="N1491" t="s">
        <v>3885</v>
      </c>
      <c r="O1491" t="s">
        <v>1835</v>
      </c>
      <c r="Q1491" s="199">
        <v>10000</v>
      </c>
      <c r="S1491" t="s">
        <v>3506</v>
      </c>
      <c r="T1491" t="s">
        <v>3759</v>
      </c>
      <c r="U1491" s="201">
        <v>8.6</v>
      </c>
      <c r="V1491" t="s">
        <v>3487</v>
      </c>
      <c r="W1491" t="s">
        <v>3156</v>
      </c>
      <c r="X1491" t="s">
        <v>3076</v>
      </c>
      <c r="Y1491" t="s">
        <v>2596</v>
      </c>
      <c r="Z1491" t="s">
        <v>2952</v>
      </c>
      <c r="AA1491">
        <v>826771</v>
      </c>
      <c r="AB1491" s="198">
        <v>37047.875</v>
      </c>
      <c r="AC1491" s="198">
        <v>37047.875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10000</v>
      </c>
      <c r="G1492" s="202">
        <v>1331562</v>
      </c>
      <c r="H1492" s="198">
        <v>37046.357268518521</v>
      </c>
      <c r="I1492" t="s">
        <v>2382</v>
      </c>
      <c r="M1492" t="s">
        <v>3505</v>
      </c>
      <c r="N1492" t="s">
        <v>3885</v>
      </c>
      <c r="O1492" t="s">
        <v>1836</v>
      </c>
      <c r="Q1492" s="199">
        <v>10000</v>
      </c>
      <c r="S1492" t="s">
        <v>3506</v>
      </c>
      <c r="T1492" t="s">
        <v>3759</v>
      </c>
      <c r="U1492" s="201">
        <v>8.5500000000000007</v>
      </c>
      <c r="V1492" t="s">
        <v>3487</v>
      </c>
      <c r="W1492" t="s">
        <v>3156</v>
      </c>
      <c r="X1492" t="s">
        <v>3076</v>
      </c>
      <c r="Y1492" t="s">
        <v>2596</v>
      </c>
      <c r="Z1492" t="s">
        <v>2952</v>
      </c>
      <c r="AA1492">
        <v>826772</v>
      </c>
      <c r="AB1492" s="198">
        <v>37047.875</v>
      </c>
      <c r="AC1492" s="198">
        <v>37047.875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1331564</v>
      </c>
      <c r="H1493" s="198">
        <v>37046.357291666667</v>
      </c>
      <c r="I1493" t="s">
        <v>3069</v>
      </c>
      <c r="M1493" t="s">
        <v>3505</v>
      </c>
      <c r="N1493" t="s">
        <v>3885</v>
      </c>
      <c r="O1493" t="s">
        <v>3863</v>
      </c>
      <c r="Q1493" s="199">
        <v>10000</v>
      </c>
      <c r="S1493" t="s">
        <v>3506</v>
      </c>
      <c r="T1493" t="s">
        <v>3759</v>
      </c>
      <c r="U1493" s="201">
        <v>3.88</v>
      </c>
      <c r="V1493" t="s">
        <v>3896</v>
      </c>
      <c r="W1493" t="s">
        <v>2271</v>
      </c>
      <c r="X1493" t="s">
        <v>2272</v>
      </c>
      <c r="Y1493" t="s">
        <v>2596</v>
      </c>
      <c r="Z1493" t="s">
        <v>2952</v>
      </c>
      <c r="AA1493">
        <v>826773</v>
      </c>
      <c r="AB1493" s="198">
        <v>37047.875</v>
      </c>
      <c r="AC1493" s="198">
        <v>37047.875</v>
      </c>
    </row>
    <row r="1494" spans="1:29" x14ac:dyDescent="0.2">
      <c r="A1494" s="44" t="str">
        <f t="shared" si="116"/>
        <v xml:space="preserve"> Oil Products Financial</v>
      </c>
      <c r="B1494" s="44" t="str">
        <f t="shared" si="117"/>
        <v/>
      </c>
      <c r="C1494" s="44" t="str">
        <f t="shared" si="118"/>
        <v>Oil Products</v>
      </c>
      <c r="D1494" s="44" t="str">
        <f t="shared" si="119"/>
        <v>Financial</v>
      </c>
      <c r="E1494" s="44">
        <f>IF(VLOOKUP(S1494,'DD-Lookup'!$J$6:$L$50,3,FALSE)="Monthly",(YEAR(AC1494)-YEAR(AB1494))*12+MONTH(AC1494)-MONTH(AB1494)+1,(AC1494-AB1494+1))</f>
        <v>92</v>
      </c>
      <c r="F1494" s="213">
        <f t="shared" si="120"/>
        <v>460000</v>
      </c>
      <c r="G1494" s="202">
        <v>1331563</v>
      </c>
      <c r="H1494" s="198">
        <v>37046.357291666667</v>
      </c>
      <c r="I1494" t="s">
        <v>2339</v>
      </c>
      <c r="M1494" t="s">
        <v>3509</v>
      </c>
      <c r="N1494" t="s">
        <v>3444</v>
      </c>
      <c r="O1494" t="s">
        <v>3445</v>
      </c>
      <c r="Q1494" s="199">
        <v>5000</v>
      </c>
      <c r="S1494" t="s">
        <v>3446</v>
      </c>
      <c r="T1494" t="s">
        <v>3759</v>
      </c>
      <c r="U1494" s="201">
        <v>7.2</v>
      </c>
      <c r="V1494" t="s">
        <v>3447</v>
      </c>
      <c r="W1494" t="s">
        <v>3448</v>
      </c>
      <c r="X1494" t="s">
        <v>3449</v>
      </c>
      <c r="Y1494" t="s">
        <v>3777</v>
      </c>
      <c r="Z1494" t="s">
        <v>2212</v>
      </c>
      <c r="AA1494" t="s">
        <v>1946</v>
      </c>
      <c r="AB1494" s="198">
        <v>37073</v>
      </c>
      <c r="AC1494" s="198">
        <v>37164</v>
      </c>
    </row>
    <row r="1495" spans="1:29" x14ac:dyDescent="0.2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26</v>
      </c>
      <c r="F1495" s="213">
        <f t="shared" si="120"/>
        <v>130000</v>
      </c>
      <c r="G1495" s="202">
        <v>1331565</v>
      </c>
      <c r="H1495" s="198">
        <v>37046.357314814813</v>
      </c>
      <c r="I1495" t="s">
        <v>2370</v>
      </c>
      <c r="M1495" t="s">
        <v>3505</v>
      </c>
      <c r="N1495" t="s">
        <v>2383</v>
      </c>
      <c r="O1495" t="s">
        <v>3298</v>
      </c>
      <c r="P1495" s="199">
        <v>5000</v>
      </c>
      <c r="S1495" t="s">
        <v>3506</v>
      </c>
      <c r="T1495" t="s">
        <v>3759</v>
      </c>
      <c r="U1495" s="201">
        <v>3.9550000000000001</v>
      </c>
      <c r="V1495" t="s">
        <v>2472</v>
      </c>
      <c r="W1495" t="s">
        <v>2644</v>
      </c>
      <c r="X1495" t="s">
        <v>2259</v>
      </c>
      <c r="Y1495" t="s">
        <v>3777</v>
      </c>
      <c r="Z1495" t="s">
        <v>2952</v>
      </c>
      <c r="AA1495" t="s">
        <v>1947</v>
      </c>
      <c r="AB1495" s="198">
        <v>37047.875</v>
      </c>
      <c r="AC1495" s="198">
        <v>37072.875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3000</v>
      </c>
      <c r="G1496" s="202">
        <v>1331566</v>
      </c>
      <c r="H1496" s="198">
        <v>37046.35733796296</v>
      </c>
      <c r="I1496" t="s">
        <v>2391</v>
      </c>
      <c r="M1496" t="s">
        <v>3505</v>
      </c>
      <c r="N1496" t="s">
        <v>3885</v>
      </c>
      <c r="O1496" t="s">
        <v>1781</v>
      </c>
      <c r="P1496" s="199">
        <v>3000</v>
      </c>
      <c r="S1496" t="s">
        <v>3506</v>
      </c>
      <c r="T1496" t="s">
        <v>3759</v>
      </c>
      <c r="U1496" s="201">
        <v>3.875</v>
      </c>
      <c r="V1496" t="s">
        <v>3177</v>
      </c>
      <c r="W1496" t="s">
        <v>3084</v>
      </c>
      <c r="X1496" t="s">
        <v>3076</v>
      </c>
      <c r="Y1496" t="s">
        <v>2596</v>
      </c>
      <c r="Z1496" t="s">
        <v>2952</v>
      </c>
      <c r="AA1496">
        <v>826774</v>
      </c>
      <c r="AB1496" s="198">
        <v>37047.875</v>
      </c>
      <c r="AC1496" s="198">
        <v>37047.875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10000</v>
      </c>
      <c r="G1497" s="202">
        <v>1331567</v>
      </c>
      <c r="H1497" s="198">
        <v>37046.357361111113</v>
      </c>
      <c r="I1497" t="s">
        <v>2660</v>
      </c>
      <c r="M1497" t="s">
        <v>3505</v>
      </c>
      <c r="N1497" t="s">
        <v>3885</v>
      </c>
      <c r="O1497" t="s">
        <v>1727</v>
      </c>
      <c r="Q1497" s="199">
        <v>10000</v>
      </c>
      <c r="S1497" t="s">
        <v>3506</v>
      </c>
      <c r="T1497" t="s">
        <v>3759</v>
      </c>
      <c r="U1497" s="201">
        <v>3.895</v>
      </c>
      <c r="V1497" t="s">
        <v>2459</v>
      </c>
      <c r="W1497" t="s">
        <v>2629</v>
      </c>
      <c r="X1497" t="s">
        <v>2630</v>
      </c>
      <c r="Y1497" t="s">
        <v>2596</v>
      </c>
      <c r="Z1497" t="s">
        <v>2952</v>
      </c>
      <c r="AA1497">
        <v>826775</v>
      </c>
      <c r="AB1497" s="198">
        <v>37047.875</v>
      </c>
      <c r="AC1497" s="198">
        <v>37047.875</v>
      </c>
    </row>
    <row r="1498" spans="1:29" x14ac:dyDescent="0.2">
      <c r="A1498" s="44" t="str">
        <f t="shared" si="116"/>
        <v>US Power Physical</v>
      </c>
      <c r="B1498" s="44" t="str">
        <f t="shared" si="117"/>
        <v>US</v>
      </c>
      <c r="C1498" s="44" t="str">
        <f t="shared" si="118"/>
        <v>Power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25</v>
      </c>
      <c r="F1498" s="213">
        <f t="shared" si="120"/>
        <v>1250</v>
      </c>
      <c r="G1498" s="202">
        <v>1331568</v>
      </c>
      <c r="H1498" s="198">
        <v>37046.357395833336</v>
      </c>
      <c r="I1498" t="s">
        <v>2345</v>
      </c>
      <c r="M1498" t="s">
        <v>2717</v>
      </c>
      <c r="N1498" t="s">
        <v>3532</v>
      </c>
      <c r="O1498" t="s">
        <v>1706</v>
      </c>
      <c r="P1498" s="199">
        <v>50</v>
      </c>
      <c r="S1498" t="s">
        <v>3504</v>
      </c>
      <c r="T1498" t="s">
        <v>3759</v>
      </c>
      <c r="U1498" s="201">
        <v>59.5</v>
      </c>
      <c r="V1498" t="s">
        <v>2247</v>
      </c>
      <c r="W1498" t="s">
        <v>2380</v>
      </c>
      <c r="X1498" t="s">
        <v>3710</v>
      </c>
      <c r="Y1498" t="s">
        <v>1097</v>
      </c>
      <c r="Z1498" t="s">
        <v>2947</v>
      </c>
      <c r="AA1498">
        <v>631024.1</v>
      </c>
      <c r="AB1498" s="198">
        <v>37048.875</v>
      </c>
      <c r="AC1498" s="198">
        <v>37072.875</v>
      </c>
    </row>
    <row r="1499" spans="1:29" x14ac:dyDescent="0.2">
      <c r="A1499" s="44" t="str">
        <f t="shared" si="116"/>
        <v>US Power Physical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25</v>
      </c>
      <c r="F1499" s="213">
        <f t="shared" si="120"/>
        <v>1250</v>
      </c>
      <c r="G1499" s="202">
        <v>1331569</v>
      </c>
      <c r="H1499" s="198">
        <v>37046.357418981483</v>
      </c>
      <c r="I1499" t="s">
        <v>2345</v>
      </c>
      <c r="M1499" t="s">
        <v>2717</v>
      </c>
      <c r="N1499" t="s">
        <v>3532</v>
      </c>
      <c r="O1499" t="s">
        <v>1709</v>
      </c>
      <c r="Q1499" s="199">
        <v>50</v>
      </c>
      <c r="S1499" t="s">
        <v>3504</v>
      </c>
      <c r="T1499" t="s">
        <v>3759</v>
      </c>
      <c r="U1499" s="201">
        <v>52.5</v>
      </c>
      <c r="V1499" t="s">
        <v>3034</v>
      </c>
      <c r="W1499" t="s">
        <v>3540</v>
      </c>
      <c r="X1499" t="s">
        <v>2368</v>
      </c>
      <c r="Y1499" t="s">
        <v>1097</v>
      </c>
      <c r="Z1499" t="s">
        <v>2947</v>
      </c>
      <c r="AA1499">
        <v>631025.1</v>
      </c>
      <c r="AB1499" s="198">
        <v>37048.875</v>
      </c>
      <c r="AC1499" s="198">
        <v>37072.875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4611</v>
      </c>
      <c r="G1500" s="202">
        <v>1331570</v>
      </c>
      <c r="H1500" s="198">
        <v>37046.357546296298</v>
      </c>
      <c r="I1500" t="s">
        <v>2505</v>
      </c>
      <c r="M1500" t="s">
        <v>3505</v>
      </c>
      <c r="N1500" t="s">
        <v>3885</v>
      </c>
      <c r="O1500" t="s">
        <v>1823</v>
      </c>
      <c r="Q1500" s="199">
        <v>4611</v>
      </c>
      <c r="S1500" t="s">
        <v>3506</v>
      </c>
      <c r="T1500" t="s">
        <v>3759</v>
      </c>
      <c r="U1500" s="201">
        <v>2.85</v>
      </c>
      <c r="V1500" t="s">
        <v>2523</v>
      </c>
      <c r="W1500" t="s">
        <v>3097</v>
      </c>
      <c r="X1500" t="s">
        <v>3076</v>
      </c>
      <c r="Y1500" t="s">
        <v>2596</v>
      </c>
      <c r="Z1500" t="s">
        <v>2952</v>
      </c>
      <c r="AA1500">
        <v>826776</v>
      </c>
      <c r="AB1500" s="198">
        <v>37047.875</v>
      </c>
      <c r="AC1500" s="198">
        <v>37047.875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10000</v>
      </c>
      <c r="G1501" s="202">
        <v>1331571</v>
      </c>
      <c r="H1501" s="198">
        <v>37046.357546296298</v>
      </c>
      <c r="I1501" t="s">
        <v>2621</v>
      </c>
      <c r="M1501" t="s">
        <v>3505</v>
      </c>
      <c r="N1501" t="s">
        <v>3885</v>
      </c>
      <c r="O1501" t="s">
        <v>1882</v>
      </c>
      <c r="Q1501" s="199">
        <v>10000</v>
      </c>
      <c r="S1501" t="s">
        <v>3506</v>
      </c>
      <c r="T1501" t="s">
        <v>3759</v>
      </c>
      <c r="U1501" s="201">
        <v>4.0111999999999997</v>
      </c>
      <c r="V1501" t="s">
        <v>2507</v>
      </c>
      <c r="W1501" t="s">
        <v>2594</v>
      </c>
      <c r="X1501" t="s">
        <v>2595</v>
      </c>
      <c r="Y1501" t="s">
        <v>2596</v>
      </c>
      <c r="Z1501" t="s">
        <v>2952</v>
      </c>
      <c r="AA1501">
        <v>826777</v>
      </c>
      <c r="AB1501" s="198">
        <v>37047.875</v>
      </c>
      <c r="AC1501" s="198">
        <v>37047.875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4000</v>
      </c>
      <c r="G1502" s="202">
        <v>1331572</v>
      </c>
      <c r="H1502" s="198">
        <v>37046.357604166667</v>
      </c>
      <c r="I1502" t="s">
        <v>2374</v>
      </c>
      <c r="M1502" t="s">
        <v>3505</v>
      </c>
      <c r="N1502" t="s">
        <v>3885</v>
      </c>
      <c r="O1502" t="s">
        <v>1795</v>
      </c>
      <c r="Q1502" s="199">
        <v>4000</v>
      </c>
      <c r="S1502" t="s">
        <v>3506</v>
      </c>
      <c r="T1502" t="s">
        <v>3759</v>
      </c>
      <c r="U1502" s="201">
        <v>3.95</v>
      </c>
      <c r="V1502" t="s">
        <v>3898</v>
      </c>
      <c r="W1502" t="s">
        <v>3075</v>
      </c>
      <c r="X1502" t="s">
        <v>3076</v>
      </c>
      <c r="Y1502" t="s">
        <v>2596</v>
      </c>
      <c r="Z1502" t="s">
        <v>2952</v>
      </c>
      <c r="AA1502">
        <v>826778</v>
      </c>
      <c r="AB1502" s="198">
        <v>37047.875</v>
      </c>
      <c r="AC1502" s="198">
        <v>37047.875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5000</v>
      </c>
      <c r="G1503" s="202">
        <v>1331576</v>
      </c>
      <c r="H1503" s="198">
        <v>37046.357812499999</v>
      </c>
      <c r="I1503" t="s">
        <v>2392</v>
      </c>
      <c r="M1503" t="s">
        <v>3505</v>
      </c>
      <c r="N1503" t="s">
        <v>3885</v>
      </c>
      <c r="O1503" t="s">
        <v>1679</v>
      </c>
      <c r="P1503" s="199">
        <v>5000</v>
      </c>
      <c r="S1503" t="s">
        <v>3506</v>
      </c>
      <c r="T1503" t="s">
        <v>3759</v>
      </c>
      <c r="U1503" s="201">
        <v>3.7725</v>
      </c>
      <c r="V1503" t="s">
        <v>3679</v>
      </c>
      <c r="W1503" t="s">
        <v>2457</v>
      </c>
      <c r="X1503" t="s">
        <v>2615</v>
      </c>
      <c r="Y1503" t="s">
        <v>2596</v>
      </c>
      <c r="Z1503" t="s">
        <v>2952</v>
      </c>
      <c r="AA1503">
        <v>826780</v>
      </c>
      <c r="AB1503" s="198">
        <v>37047.875</v>
      </c>
      <c r="AC1503" s="198">
        <v>37047.875</v>
      </c>
    </row>
    <row r="1504" spans="1:29" x14ac:dyDescent="0.2">
      <c r="A1504" s="44" t="str">
        <f t="shared" si="116"/>
        <v xml:space="preserve"> Metals Financial</v>
      </c>
      <c r="B1504" s="44" t="str">
        <f t="shared" si="117"/>
        <v/>
      </c>
      <c r="C1504" s="44" t="str">
        <f t="shared" si="118"/>
        <v>Metals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4</v>
      </c>
      <c r="G1504" s="202">
        <v>1331578</v>
      </c>
      <c r="H1504" s="198">
        <v>37046.357847222222</v>
      </c>
      <c r="I1504" t="s">
        <v>3772</v>
      </c>
      <c r="M1504" t="s">
        <v>3511</v>
      </c>
      <c r="N1504" t="s">
        <v>3756</v>
      </c>
      <c r="O1504" t="s">
        <v>3757</v>
      </c>
      <c r="Q1504" s="199">
        <v>4</v>
      </c>
      <c r="S1504" t="s">
        <v>3758</v>
      </c>
      <c r="T1504" t="s">
        <v>3759</v>
      </c>
      <c r="U1504" s="201">
        <v>1667</v>
      </c>
      <c r="V1504" t="s">
        <v>1572</v>
      </c>
      <c r="W1504" t="s">
        <v>3765</v>
      </c>
      <c r="X1504" t="s">
        <v>3761</v>
      </c>
      <c r="Y1504" t="s">
        <v>3762</v>
      </c>
      <c r="Z1504" t="s">
        <v>3763</v>
      </c>
      <c r="AA1504">
        <v>2166459</v>
      </c>
    </row>
    <row r="1505" spans="1:29" x14ac:dyDescent="0.2">
      <c r="A1505" s="44" t="str">
        <f t="shared" si="116"/>
        <v>US Power Physical</v>
      </c>
      <c r="B1505" s="44" t="str">
        <f t="shared" si="117"/>
        <v>US</v>
      </c>
      <c r="C1505" s="44" t="str">
        <f t="shared" si="118"/>
        <v>Power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30</v>
      </c>
      <c r="F1505" s="213">
        <f t="shared" si="120"/>
        <v>750</v>
      </c>
      <c r="G1505" s="202">
        <v>1331577</v>
      </c>
      <c r="H1505" s="198">
        <v>37046.357847222222</v>
      </c>
      <c r="I1505" t="s">
        <v>3554</v>
      </c>
      <c r="M1505" t="s">
        <v>2717</v>
      </c>
      <c r="N1505" t="s">
        <v>3468</v>
      </c>
      <c r="O1505" t="s">
        <v>1948</v>
      </c>
      <c r="P1505" s="199">
        <v>25</v>
      </c>
      <c r="S1505" t="s">
        <v>3504</v>
      </c>
      <c r="T1505" t="s">
        <v>3759</v>
      </c>
      <c r="U1505" s="201">
        <v>197</v>
      </c>
      <c r="V1505" t="s">
        <v>1817</v>
      </c>
      <c r="W1505" t="s">
        <v>2558</v>
      </c>
      <c r="X1505" t="s">
        <v>2559</v>
      </c>
      <c r="Y1505" t="s">
        <v>1097</v>
      </c>
      <c r="Z1505" t="s">
        <v>2947</v>
      </c>
      <c r="AA1505">
        <v>631027.1</v>
      </c>
      <c r="AB1505" s="198">
        <v>37135.875</v>
      </c>
      <c r="AC1505" s="198">
        <v>37164.875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10000</v>
      </c>
      <c r="G1506" s="202">
        <v>1331579</v>
      </c>
      <c r="H1506" s="198">
        <v>37046.357881944445</v>
      </c>
      <c r="I1506" t="s">
        <v>2660</v>
      </c>
      <c r="M1506" t="s">
        <v>3505</v>
      </c>
      <c r="N1506" t="s">
        <v>3885</v>
      </c>
      <c r="O1506" t="s">
        <v>1836</v>
      </c>
      <c r="Q1506" s="199">
        <v>10000</v>
      </c>
      <c r="S1506" t="s">
        <v>3506</v>
      </c>
      <c r="T1506" t="s">
        <v>3759</v>
      </c>
      <c r="U1506" s="201">
        <v>8.8000000000000007</v>
      </c>
      <c r="V1506" t="s">
        <v>1949</v>
      </c>
      <c r="W1506" t="s">
        <v>3156</v>
      </c>
      <c r="X1506" t="s">
        <v>3076</v>
      </c>
      <c r="Y1506" t="s">
        <v>2596</v>
      </c>
      <c r="Z1506" t="s">
        <v>2952</v>
      </c>
      <c r="AA1506">
        <v>826781</v>
      </c>
      <c r="AB1506" s="198">
        <v>37047.875</v>
      </c>
      <c r="AC1506" s="198">
        <v>37047.875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10000</v>
      </c>
      <c r="G1507" s="202">
        <v>1331580</v>
      </c>
      <c r="H1507" s="198">
        <v>37046.357893518521</v>
      </c>
      <c r="I1507" t="s">
        <v>2638</v>
      </c>
      <c r="M1507" t="s">
        <v>3505</v>
      </c>
      <c r="N1507" t="s">
        <v>3915</v>
      </c>
      <c r="O1507" t="s">
        <v>1828</v>
      </c>
      <c r="Q1507" s="199">
        <v>10000</v>
      </c>
      <c r="S1507" t="s">
        <v>3506</v>
      </c>
      <c r="T1507" t="s">
        <v>3759</v>
      </c>
      <c r="U1507" s="201">
        <v>3.5</v>
      </c>
      <c r="V1507" t="s">
        <v>3174</v>
      </c>
      <c r="W1507" t="s">
        <v>3075</v>
      </c>
      <c r="X1507" t="s">
        <v>3076</v>
      </c>
      <c r="Y1507" t="s">
        <v>2596</v>
      </c>
      <c r="Z1507" t="s">
        <v>2952</v>
      </c>
      <c r="AA1507">
        <v>826782</v>
      </c>
      <c r="AB1507" s="198">
        <v>37047.875</v>
      </c>
      <c r="AC1507" s="198">
        <v>37047.875</v>
      </c>
    </row>
    <row r="1508" spans="1:29" x14ac:dyDescent="0.2">
      <c r="A1508" s="44" t="str">
        <f t="shared" si="116"/>
        <v>US Power Physical</v>
      </c>
      <c r="B1508" s="44" t="str">
        <f t="shared" si="117"/>
        <v>US</v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25</v>
      </c>
      <c r="G1508" s="202">
        <v>1331583</v>
      </c>
      <c r="H1508" s="198">
        <v>37046.357939814814</v>
      </c>
      <c r="I1508" t="s">
        <v>3503</v>
      </c>
      <c r="M1508" t="s">
        <v>2717</v>
      </c>
      <c r="N1508" t="s">
        <v>3470</v>
      </c>
      <c r="O1508" t="s">
        <v>1774</v>
      </c>
      <c r="P1508" s="199">
        <v>25</v>
      </c>
      <c r="S1508" t="s">
        <v>3504</v>
      </c>
      <c r="T1508" t="s">
        <v>3759</v>
      </c>
      <c r="U1508" s="201">
        <v>93</v>
      </c>
      <c r="V1508" t="s">
        <v>2254</v>
      </c>
      <c r="W1508" t="s">
        <v>3514</v>
      </c>
      <c r="X1508" t="s">
        <v>3472</v>
      </c>
      <c r="Y1508" t="s">
        <v>1097</v>
      </c>
      <c r="Z1508" t="s">
        <v>2947</v>
      </c>
      <c r="AA1508">
        <v>631028.1</v>
      </c>
      <c r="AB1508" s="198">
        <v>37047.875</v>
      </c>
      <c r="AC1508" s="198">
        <v>37047.875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1331582</v>
      </c>
      <c r="H1509" s="198">
        <v>37046.357939814814</v>
      </c>
      <c r="I1509" t="s">
        <v>3627</v>
      </c>
      <c r="M1509" t="s">
        <v>3505</v>
      </c>
      <c r="N1509" t="s">
        <v>3885</v>
      </c>
      <c r="O1509" t="s">
        <v>1835</v>
      </c>
      <c r="Q1509" s="199">
        <v>10000</v>
      </c>
      <c r="S1509" t="s">
        <v>3506</v>
      </c>
      <c r="T1509" t="s">
        <v>3759</v>
      </c>
      <c r="U1509" s="201">
        <v>8.9</v>
      </c>
      <c r="V1509" t="s">
        <v>2492</v>
      </c>
      <c r="W1509" t="s">
        <v>3156</v>
      </c>
      <c r="X1509" t="s">
        <v>3076</v>
      </c>
      <c r="Y1509" t="s">
        <v>2596</v>
      </c>
      <c r="Z1509" t="s">
        <v>2952</v>
      </c>
      <c r="AA1509">
        <v>826784</v>
      </c>
      <c r="AB1509" s="198">
        <v>37047.875</v>
      </c>
      <c r="AC1509" s="198">
        <v>37047.875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10000</v>
      </c>
      <c r="G1510" s="202">
        <v>1331581</v>
      </c>
      <c r="H1510" s="198">
        <v>37046.357939814814</v>
      </c>
      <c r="I1510" t="s">
        <v>2355</v>
      </c>
      <c r="M1510" t="s">
        <v>3505</v>
      </c>
      <c r="N1510" t="s">
        <v>3885</v>
      </c>
      <c r="O1510" t="s">
        <v>1724</v>
      </c>
      <c r="P1510" s="199">
        <v>10000</v>
      </c>
      <c r="S1510" t="s">
        <v>3506</v>
      </c>
      <c r="T1510" t="s">
        <v>3759</v>
      </c>
      <c r="U1510" s="201">
        <v>4.16</v>
      </c>
      <c r="V1510" t="s">
        <v>2620</v>
      </c>
      <c r="W1510" t="s">
        <v>2640</v>
      </c>
      <c r="X1510" t="s">
        <v>2641</v>
      </c>
      <c r="Y1510" t="s">
        <v>2596</v>
      </c>
      <c r="Z1510" t="s">
        <v>2952</v>
      </c>
      <c r="AA1510">
        <v>826783</v>
      </c>
      <c r="AB1510" s="198">
        <v>37047.875</v>
      </c>
      <c r="AC1510" s="198">
        <v>37047.875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1331584</v>
      </c>
      <c r="H1511" s="198">
        <v>37046.357986111114</v>
      </c>
      <c r="I1511" t="s">
        <v>2660</v>
      </c>
      <c r="M1511" t="s">
        <v>3505</v>
      </c>
      <c r="N1511" t="s">
        <v>3885</v>
      </c>
      <c r="O1511" t="s">
        <v>1836</v>
      </c>
      <c r="Q1511" s="199">
        <v>10000</v>
      </c>
      <c r="S1511" t="s">
        <v>3506</v>
      </c>
      <c r="T1511" t="s">
        <v>3759</v>
      </c>
      <c r="U1511" s="201">
        <v>9</v>
      </c>
      <c r="V1511" t="s">
        <v>1949</v>
      </c>
      <c r="W1511" t="s">
        <v>3156</v>
      </c>
      <c r="X1511" t="s">
        <v>3076</v>
      </c>
      <c r="Y1511" t="s">
        <v>2596</v>
      </c>
      <c r="Z1511" t="s">
        <v>2952</v>
      </c>
      <c r="AA1511">
        <v>826785</v>
      </c>
      <c r="AB1511" s="198">
        <v>37047.875</v>
      </c>
      <c r="AC1511" s="198">
        <v>37047.875</v>
      </c>
    </row>
    <row r="1512" spans="1:29" x14ac:dyDescent="0.2">
      <c r="A1512" s="44" t="str">
        <f t="shared" si="116"/>
        <v xml:space="preserve"> Natural Gas Physical</v>
      </c>
      <c r="B1512" s="44" t="str">
        <f t="shared" si="117"/>
        <v/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1331586</v>
      </c>
      <c r="H1512" s="198">
        <v>37046.35800925926</v>
      </c>
      <c r="I1512" t="s">
        <v>2275</v>
      </c>
      <c r="M1512" t="s">
        <v>3505</v>
      </c>
      <c r="N1512" t="s">
        <v>3089</v>
      </c>
      <c r="O1512" t="s">
        <v>1950</v>
      </c>
      <c r="P1512" s="199">
        <v>5000</v>
      </c>
      <c r="S1512" t="s">
        <v>3506</v>
      </c>
      <c r="T1512" t="s">
        <v>3759</v>
      </c>
      <c r="U1512" s="201">
        <v>3.3</v>
      </c>
      <c r="V1512" t="s">
        <v>3700</v>
      </c>
      <c r="W1512" t="s">
        <v>2563</v>
      </c>
      <c r="X1512" t="s">
        <v>3834</v>
      </c>
      <c r="Y1512" t="s">
        <v>2596</v>
      </c>
      <c r="Z1512" t="s">
        <v>2953</v>
      </c>
      <c r="AA1512">
        <v>826787</v>
      </c>
      <c r="AB1512" s="198">
        <v>37047.875</v>
      </c>
      <c r="AC1512" s="198">
        <v>37047.875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25000</v>
      </c>
      <c r="G1513" s="202">
        <v>1331585</v>
      </c>
      <c r="H1513" s="198">
        <v>37046.35800925926</v>
      </c>
      <c r="I1513" t="s">
        <v>3627</v>
      </c>
      <c r="M1513" t="s">
        <v>3505</v>
      </c>
      <c r="N1513" t="s">
        <v>3885</v>
      </c>
      <c r="O1513" t="s">
        <v>3852</v>
      </c>
      <c r="P1513" s="199">
        <v>25000</v>
      </c>
      <c r="S1513" t="s">
        <v>3506</v>
      </c>
      <c r="T1513" t="s">
        <v>3759</v>
      </c>
      <c r="U1513" s="201">
        <v>3.9350000000000001</v>
      </c>
      <c r="V1513" t="s">
        <v>3502</v>
      </c>
      <c r="W1513" t="s">
        <v>2265</v>
      </c>
      <c r="X1513" t="s">
        <v>2266</v>
      </c>
      <c r="Y1513" t="s">
        <v>2596</v>
      </c>
      <c r="Z1513" t="s">
        <v>2952</v>
      </c>
      <c r="AA1513">
        <v>826786</v>
      </c>
      <c r="AB1513" s="198">
        <v>37047.875</v>
      </c>
      <c r="AC1513" s="198">
        <v>37047.875</v>
      </c>
    </row>
    <row r="1514" spans="1:29" x14ac:dyDescent="0.2">
      <c r="A1514" s="44" t="str">
        <f t="shared" si="116"/>
        <v>US Natural Gas Financial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Financial</v>
      </c>
      <c r="E1514" s="44">
        <f>IF(VLOOKUP(S1514,'DD-Lookup'!$J$6:$L$50,3,FALSE)="Monthly",(YEAR(AC1514)-YEAR(AB1514))*12+MONTH(AC1514)-MONTH(AB1514)+1,(AC1514-AB1514+1))</f>
        <v>151</v>
      </c>
      <c r="F1514" s="213">
        <f t="shared" si="120"/>
        <v>755000</v>
      </c>
      <c r="G1514" s="202">
        <v>1331587</v>
      </c>
      <c r="H1514" s="198">
        <v>37046.358043981483</v>
      </c>
      <c r="I1514" t="s">
        <v>2638</v>
      </c>
      <c r="M1514" t="s">
        <v>3505</v>
      </c>
      <c r="N1514" t="s">
        <v>2383</v>
      </c>
      <c r="O1514" t="s">
        <v>2622</v>
      </c>
      <c r="P1514" s="199">
        <v>5000</v>
      </c>
      <c r="S1514" t="s">
        <v>3506</v>
      </c>
      <c r="T1514" t="s">
        <v>3759</v>
      </c>
      <c r="U1514" s="201">
        <v>4.45</v>
      </c>
      <c r="V1514" t="s">
        <v>2336</v>
      </c>
      <c r="W1514" t="s">
        <v>2810</v>
      </c>
      <c r="X1514" t="s">
        <v>2384</v>
      </c>
      <c r="Y1514" t="s">
        <v>3777</v>
      </c>
      <c r="Z1514" t="s">
        <v>2952</v>
      </c>
      <c r="AA1514" t="s">
        <v>1951</v>
      </c>
      <c r="AB1514" s="198">
        <v>37196</v>
      </c>
      <c r="AC1514" s="198">
        <v>37346</v>
      </c>
    </row>
    <row r="1515" spans="1:29" x14ac:dyDescent="0.2">
      <c r="A1515" s="44" t="str">
        <f t="shared" si="116"/>
        <v xml:space="preserve"> Natural Gas Physical</v>
      </c>
      <c r="B1515" s="44" t="str">
        <f t="shared" si="117"/>
        <v/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5000</v>
      </c>
      <c r="G1515" s="202">
        <v>1331588</v>
      </c>
      <c r="H1515" s="198">
        <v>37046.358055555553</v>
      </c>
      <c r="I1515" t="s">
        <v>2275</v>
      </c>
      <c r="M1515" t="s">
        <v>3505</v>
      </c>
      <c r="N1515" t="s">
        <v>3089</v>
      </c>
      <c r="O1515" t="s">
        <v>1950</v>
      </c>
      <c r="P1515" s="199">
        <v>5000</v>
      </c>
      <c r="S1515" t="s">
        <v>3506</v>
      </c>
      <c r="T1515" t="s">
        <v>3759</v>
      </c>
      <c r="U1515" s="201">
        <v>3.27</v>
      </c>
      <c r="V1515" t="s">
        <v>3700</v>
      </c>
      <c r="W1515" t="s">
        <v>2563</v>
      </c>
      <c r="X1515" t="s">
        <v>3834</v>
      </c>
      <c r="Y1515" t="s">
        <v>2596</v>
      </c>
      <c r="Z1515" t="s">
        <v>2953</v>
      </c>
      <c r="AA1515">
        <v>826788</v>
      </c>
      <c r="AB1515" s="198">
        <v>37047.875</v>
      </c>
      <c r="AC1515" s="198">
        <v>37047.875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1331589</v>
      </c>
      <c r="H1516" s="198">
        <v>37046.358055555553</v>
      </c>
      <c r="I1516" t="s">
        <v>3627</v>
      </c>
      <c r="M1516" t="s">
        <v>3505</v>
      </c>
      <c r="N1516" t="s">
        <v>3885</v>
      </c>
      <c r="O1516" t="s">
        <v>1781</v>
      </c>
      <c r="P1516" s="199">
        <v>10000</v>
      </c>
      <c r="S1516" t="s">
        <v>3506</v>
      </c>
      <c r="T1516" t="s">
        <v>3759</v>
      </c>
      <c r="U1516" s="201">
        <v>3.875</v>
      </c>
      <c r="V1516" t="s">
        <v>3491</v>
      </c>
      <c r="W1516" t="s">
        <v>3084</v>
      </c>
      <c r="X1516" t="s">
        <v>3076</v>
      </c>
      <c r="Y1516" t="s">
        <v>2596</v>
      </c>
      <c r="Z1516" t="s">
        <v>2952</v>
      </c>
      <c r="AA1516">
        <v>826789</v>
      </c>
      <c r="AB1516" s="198">
        <v>37047.875</v>
      </c>
      <c r="AC1516" s="198">
        <v>37047.875</v>
      </c>
    </row>
    <row r="1517" spans="1:29" x14ac:dyDescent="0.2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26</v>
      </c>
      <c r="F1517" s="213">
        <f t="shared" si="120"/>
        <v>130000</v>
      </c>
      <c r="G1517" s="202">
        <v>1331590</v>
      </c>
      <c r="H1517" s="198">
        <v>37046.358067129629</v>
      </c>
      <c r="I1517" t="s">
        <v>2285</v>
      </c>
      <c r="M1517" t="s">
        <v>3505</v>
      </c>
      <c r="N1517" t="s">
        <v>2383</v>
      </c>
      <c r="O1517" t="s">
        <v>3313</v>
      </c>
      <c r="P1517" s="199">
        <v>5000</v>
      </c>
      <c r="S1517" t="s">
        <v>3506</v>
      </c>
      <c r="T1517" t="s">
        <v>3759</v>
      </c>
      <c r="U1517" s="201">
        <v>4.3049999999999997</v>
      </c>
      <c r="V1517" t="s">
        <v>2286</v>
      </c>
      <c r="W1517" t="s">
        <v>3143</v>
      </c>
      <c r="X1517" t="s">
        <v>2300</v>
      </c>
      <c r="Y1517" t="s">
        <v>3777</v>
      </c>
      <c r="Z1517" t="s">
        <v>2952</v>
      </c>
      <c r="AA1517" t="s">
        <v>1952</v>
      </c>
      <c r="AB1517" s="198">
        <v>37047.875</v>
      </c>
      <c r="AC1517" s="198">
        <v>37072.875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1331593</v>
      </c>
      <c r="H1518" s="198">
        <v>37046.358090277776</v>
      </c>
      <c r="I1518" t="s">
        <v>3503</v>
      </c>
      <c r="M1518" t="s">
        <v>3505</v>
      </c>
      <c r="N1518" t="s">
        <v>3885</v>
      </c>
      <c r="O1518" t="s">
        <v>1762</v>
      </c>
      <c r="P1518" s="199">
        <v>10000</v>
      </c>
      <c r="S1518" t="s">
        <v>3506</v>
      </c>
      <c r="T1518" t="s">
        <v>3759</v>
      </c>
      <c r="U1518" s="201">
        <v>3.45</v>
      </c>
      <c r="V1518" t="s">
        <v>1796</v>
      </c>
      <c r="W1518" t="s">
        <v>3075</v>
      </c>
      <c r="X1518" t="s">
        <v>3076</v>
      </c>
      <c r="Y1518" t="s">
        <v>2596</v>
      </c>
      <c r="Z1518" t="s">
        <v>2952</v>
      </c>
      <c r="AA1518">
        <v>826792</v>
      </c>
      <c r="AB1518" s="198">
        <v>37047.875</v>
      </c>
      <c r="AC1518" s="198">
        <v>37047.875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10000</v>
      </c>
      <c r="G1519" s="202">
        <v>1331594</v>
      </c>
      <c r="H1519" s="198">
        <v>37046.358090277776</v>
      </c>
      <c r="I1519" t="s">
        <v>2618</v>
      </c>
      <c r="M1519" t="s">
        <v>3505</v>
      </c>
      <c r="N1519" t="s">
        <v>3885</v>
      </c>
      <c r="O1519" t="s">
        <v>1760</v>
      </c>
      <c r="P1519" s="199">
        <v>10000</v>
      </c>
      <c r="S1519" t="s">
        <v>3506</v>
      </c>
      <c r="T1519" t="s">
        <v>3759</v>
      </c>
      <c r="U1519" s="201">
        <v>3.84</v>
      </c>
      <c r="V1519" t="s">
        <v>3687</v>
      </c>
      <c r="W1519" t="s">
        <v>2477</v>
      </c>
      <c r="X1519" t="s">
        <v>3078</v>
      </c>
      <c r="Y1519" t="s">
        <v>2596</v>
      </c>
      <c r="Z1519" t="s">
        <v>2952</v>
      </c>
      <c r="AA1519">
        <v>826793</v>
      </c>
      <c r="AB1519" s="198">
        <v>37047.875</v>
      </c>
      <c r="AC1519" s="198">
        <v>37047.875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10000</v>
      </c>
      <c r="G1520" s="202">
        <v>1331592</v>
      </c>
      <c r="H1520" s="198">
        <v>37046.358090277776</v>
      </c>
      <c r="I1520" t="s">
        <v>2613</v>
      </c>
      <c r="M1520" t="s">
        <v>3505</v>
      </c>
      <c r="N1520" t="s">
        <v>3885</v>
      </c>
      <c r="O1520" t="s">
        <v>1766</v>
      </c>
      <c r="Q1520" s="199">
        <v>10000</v>
      </c>
      <c r="S1520" t="s">
        <v>3506</v>
      </c>
      <c r="T1520" t="s">
        <v>3759</v>
      </c>
      <c r="U1520" s="201">
        <v>3.8824999999999998</v>
      </c>
      <c r="V1520" t="s">
        <v>1739</v>
      </c>
      <c r="W1520" t="s">
        <v>2629</v>
      </c>
      <c r="X1520" t="s">
        <v>2630</v>
      </c>
      <c r="Y1520" t="s">
        <v>2596</v>
      </c>
      <c r="Z1520" t="s">
        <v>2952</v>
      </c>
      <c r="AA1520">
        <v>826790</v>
      </c>
      <c r="AB1520" s="198">
        <v>37047.875</v>
      </c>
      <c r="AC1520" s="198">
        <v>37047.875</v>
      </c>
    </row>
    <row r="1521" spans="1:29" x14ac:dyDescent="0.2">
      <c r="A1521" s="44" t="str">
        <f t="shared" si="116"/>
        <v xml:space="preserve"> Natural Gas Physical</v>
      </c>
      <c r="B1521" s="44" t="str">
        <f t="shared" si="117"/>
        <v/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5000</v>
      </c>
      <c r="G1521" s="202">
        <v>1331596</v>
      </c>
      <c r="H1521" s="198">
        <v>37046.358136574076</v>
      </c>
      <c r="I1521" t="s">
        <v>2275</v>
      </c>
      <c r="M1521" t="s">
        <v>3505</v>
      </c>
      <c r="N1521" t="s">
        <v>3089</v>
      </c>
      <c r="O1521" t="s">
        <v>1950</v>
      </c>
      <c r="P1521" s="199">
        <v>5000</v>
      </c>
      <c r="S1521" t="s">
        <v>3506</v>
      </c>
      <c r="T1521" t="s">
        <v>3759</v>
      </c>
      <c r="U1521" s="201">
        <v>3.24</v>
      </c>
      <c r="V1521" t="s">
        <v>3700</v>
      </c>
      <c r="W1521" t="s">
        <v>2563</v>
      </c>
      <c r="X1521" t="s">
        <v>3834</v>
      </c>
      <c r="Y1521" t="s">
        <v>2596</v>
      </c>
      <c r="Z1521" t="s">
        <v>2953</v>
      </c>
      <c r="AA1521">
        <v>826795</v>
      </c>
      <c r="AB1521" s="198">
        <v>37047.875</v>
      </c>
      <c r="AC1521" s="198">
        <v>37047.875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106</v>
      </c>
      <c r="G1522" s="202">
        <v>1331597</v>
      </c>
      <c r="H1522" s="198">
        <v>37046.358171296299</v>
      </c>
      <c r="I1522" t="s">
        <v>2550</v>
      </c>
      <c r="M1522" t="s">
        <v>3505</v>
      </c>
      <c r="N1522" t="s">
        <v>3885</v>
      </c>
      <c r="O1522" t="s">
        <v>1679</v>
      </c>
      <c r="Q1522" s="199">
        <v>106</v>
      </c>
      <c r="S1522" t="s">
        <v>3506</v>
      </c>
      <c r="T1522" t="s">
        <v>3759</v>
      </c>
      <c r="U1522" s="201">
        <v>3.7749999999999999</v>
      </c>
      <c r="V1522" t="s">
        <v>1942</v>
      </c>
      <c r="W1522" t="s">
        <v>2457</v>
      </c>
      <c r="X1522" t="s">
        <v>2615</v>
      </c>
      <c r="Y1522" t="s">
        <v>2596</v>
      </c>
      <c r="Z1522" t="s">
        <v>2952</v>
      </c>
      <c r="AA1522">
        <v>826796</v>
      </c>
      <c r="AB1522" s="198">
        <v>37047.875</v>
      </c>
      <c r="AC1522" s="198">
        <v>37047.875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10000</v>
      </c>
      <c r="G1523" s="202">
        <v>1331598</v>
      </c>
      <c r="H1523" s="198">
        <v>37046.358194444445</v>
      </c>
      <c r="I1523" t="s">
        <v>3482</v>
      </c>
      <c r="M1523" t="s">
        <v>3505</v>
      </c>
      <c r="N1523" t="s">
        <v>3885</v>
      </c>
      <c r="O1523" t="s">
        <v>1780</v>
      </c>
      <c r="Q1523" s="199">
        <v>10000</v>
      </c>
      <c r="S1523" t="s">
        <v>3506</v>
      </c>
      <c r="T1523" t="s">
        <v>3759</v>
      </c>
      <c r="U1523" s="201">
        <v>3.9350000000000001</v>
      </c>
      <c r="V1523" t="s">
        <v>2993</v>
      </c>
      <c r="W1523" t="s">
        <v>2265</v>
      </c>
      <c r="X1523" t="s">
        <v>2266</v>
      </c>
      <c r="Y1523" t="s">
        <v>2596</v>
      </c>
      <c r="Z1523" t="s">
        <v>2952</v>
      </c>
      <c r="AA1523">
        <v>826797</v>
      </c>
      <c r="AB1523" s="198">
        <v>37047.875</v>
      </c>
      <c r="AC1523" s="198">
        <v>37047.875</v>
      </c>
    </row>
    <row r="1524" spans="1:29" x14ac:dyDescent="0.2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31</v>
      </c>
      <c r="F1524" s="213">
        <f t="shared" si="120"/>
        <v>775</v>
      </c>
      <c r="G1524" s="202">
        <v>1331599</v>
      </c>
      <c r="H1524" s="198">
        <v>37046.358217592591</v>
      </c>
      <c r="I1524" t="s">
        <v>3546</v>
      </c>
      <c r="M1524" t="s">
        <v>2717</v>
      </c>
      <c r="N1524" t="s">
        <v>3468</v>
      </c>
      <c r="O1524" t="s">
        <v>1908</v>
      </c>
      <c r="P1524" s="199">
        <v>25</v>
      </c>
      <c r="S1524" t="s">
        <v>3504</v>
      </c>
      <c r="T1524" t="s">
        <v>3759</v>
      </c>
      <c r="U1524" s="201">
        <v>240</v>
      </c>
      <c r="V1524" t="s">
        <v>3935</v>
      </c>
      <c r="W1524" t="s">
        <v>2558</v>
      </c>
      <c r="X1524" t="s">
        <v>2559</v>
      </c>
      <c r="Y1524" t="s">
        <v>1097</v>
      </c>
      <c r="Z1524" t="s">
        <v>2947</v>
      </c>
      <c r="AA1524">
        <v>631030.1</v>
      </c>
      <c r="AB1524" s="198">
        <v>37073.875</v>
      </c>
      <c r="AC1524" s="198">
        <v>37103.875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1331600</v>
      </c>
      <c r="H1525" s="198">
        <v>37046.358252314814</v>
      </c>
      <c r="I1525" t="s">
        <v>2660</v>
      </c>
      <c r="M1525" t="s">
        <v>3505</v>
      </c>
      <c r="N1525" t="s">
        <v>3885</v>
      </c>
      <c r="O1525" t="s">
        <v>1836</v>
      </c>
      <c r="Q1525" s="199">
        <v>10000</v>
      </c>
      <c r="S1525" t="s">
        <v>3506</v>
      </c>
      <c r="T1525" t="s">
        <v>3759</v>
      </c>
      <c r="U1525" s="201">
        <v>9.1999999999999993</v>
      </c>
      <c r="V1525" t="s">
        <v>1949</v>
      </c>
      <c r="W1525" t="s">
        <v>3156</v>
      </c>
      <c r="X1525" t="s">
        <v>3076</v>
      </c>
      <c r="Y1525" t="s">
        <v>2596</v>
      </c>
      <c r="Z1525" t="s">
        <v>2952</v>
      </c>
      <c r="AA1525">
        <v>826798</v>
      </c>
      <c r="AB1525" s="198">
        <v>37047.875</v>
      </c>
      <c r="AC1525" s="198">
        <v>37047.875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10000</v>
      </c>
      <c r="G1526" s="202">
        <v>1331601</v>
      </c>
      <c r="H1526" s="198">
        <v>37046.358310185184</v>
      </c>
      <c r="I1526" t="s">
        <v>2261</v>
      </c>
      <c r="M1526" t="s">
        <v>3505</v>
      </c>
      <c r="N1526" t="s">
        <v>3885</v>
      </c>
      <c r="O1526" t="s">
        <v>1800</v>
      </c>
      <c r="Q1526" s="199">
        <v>10000</v>
      </c>
      <c r="S1526" t="s">
        <v>3506</v>
      </c>
      <c r="T1526" t="s">
        <v>3759</v>
      </c>
      <c r="U1526" s="201">
        <v>3.87</v>
      </c>
      <c r="V1526" t="s">
        <v>2237</v>
      </c>
      <c r="W1526" t="s">
        <v>2429</v>
      </c>
      <c r="X1526" t="s">
        <v>2296</v>
      </c>
      <c r="Y1526" t="s">
        <v>2596</v>
      </c>
      <c r="Z1526" t="s">
        <v>2952</v>
      </c>
      <c r="AA1526">
        <v>826800</v>
      </c>
      <c r="AB1526" s="198">
        <v>37047.875</v>
      </c>
      <c r="AC1526" s="198">
        <v>37047.875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10000</v>
      </c>
      <c r="G1527" s="202">
        <v>1331602</v>
      </c>
      <c r="H1527" s="198">
        <v>37046.358368055553</v>
      </c>
      <c r="I1527" t="s">
        <v>2660</v>
      </c>
      <c r="M1527" t="s">
        <v>3505</v>
      </c>
      <c r="N1527" t="s">
        <v>3885</v>
      </c>
      <c r="O1527" t="s">
        <v>1836</v>
      </c>
      <c r="Q1527" s="199">
        <v>10000</v>
      </c>
      <c r="S1527" t="s">
        <v>3506</v>
      </c>
      <c r="T1527" t="s">
        <v>3759</v>
      </c>
      <c r="U1527" s="201">
        <v>9.4</v>
      </c>
      <c r="V1527" t="s">
        <v>1949</v>
      </c>
      <c r="W1527" t="s">
        <v>3156</v>
      </c>
      <c r="X1527" t="s">
        <v>3076</v>
      </c>
      <c r="Y1527" t="s">
        <v>2596</v>
      </c>
      <c r="Z1527" t="s">
        <v>2952</v>
      </c>
      <c r="AA1527">
        <v>826801</v>
      </c>
      <c r="AB1527" s="198">
        <v>37047.875</v>
      </c>
      <c r="AC1527" s="198">
        <v>37047.875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31</v>
      </c>
      <c r="F1528" s="213">
        <f t="shared" si="120"/>
        <v>775</v>
      </c>
      <c r="G1528" s="202">
        <v>1331604</v>
      </c>
      <c r="H1528" s="198">
        <v>37046.358414351853</v>
      </c>
      <c r="I1528" t="s">
        <v>2592</v>
      </c>
      <c r="M1528" t="s">
        <v>2717</v>
      </c>
      <c r="N1528" t="s">
        <v>3468</v>
      </c>
      <c r="O1528" t="s">
        <v>3172</v>
      </c>
      <c r="P1528" s="199">
        <v>25</v>
      </c>
      <c r="S1528" t="s">
        <v>3504</v>
      </c>
      <c r="T1528" t="s">
        <v>3759</v>
      </c>
      <c r="U1528" s="201">
        <v>273.5</v>
      </c>
      <c r="V1528" t="s">
        <v>3166</v>
      </c>
      <c r="W1528" t="s">
        <v>2520</v>
      </c>
      <c r="X1528" t="s">
        <v>3469</v>
      </c>
      <c r="Y1528" t="s">
        <v>1097</v>
      </c>
      <c r="Z1528" t="s">
        <v>2947</v>
      </c>
      <c r="AA1528">
        <v>631032.1</v>
      </c>
      <c r="AB1528" s="198">
        <v>37073.875</v>
      </c>
      <c r="AC1528" s="198">
        <v>37103.875</v>
      </c>
    </row>
    <row r="1529" spans="1:29" x14ac:dyDescent="0.2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5</v>
      </c>
      <c r="F1529" s="213">
        <f t="shared" si="120"/>
        <v>250</v>
      </c>
      <c r="G1529" s="202">
        <v>1331605</v>
      </c>
      <c r="H1529" s="198">
        <v>37046.358460648145</v>
      </c>
      <c r="I1529" t="s">
        <v>2345</v>
      </c>
      <c r="M1529" t="s">
        <v>2717</v>
      </c>
      <c r="N1529" t="s">
        <v>3532</v>
      </c>
      <c r="O1529" t="s">
        <v>1735</v>
      </c>
      <c r="Q1529" s="199">
        <v>50</v>
      </c>
      <c r="S1529" t="s">
        <v>3504</v>
      </c>
      <c r="T1529" t="s">
        <v>3759</v>
      </c>
      <c r="U1529" s="201">
        <v>48</v>
      </c>
      <c r="V1529" t="s">
        <v>2247</v>
      </c>
      <c r="W1529" t="s">
        <v>2380</v>
      </c>
      <c r="X1529" t="s">
        <v>3710</v>
      </c>
      <c r="Y1529" t="s">
        <v>1097</v>
      </c>
      <c r="Z1529" t="s">
        <v>2947</v>
      </c>
      <c r="AA1529">
        <v>631033.1</v>
      </c>
      <c r="AB1529" s="198">
        <v>37053.875</v>
      </c>
      <c r="AC1529" s="198">
        <v>37057.875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3879</v>
      </c>
      <c r="G1530" s="202">
        <v>1331606</v>
      </c>
      <c r="H1530" s="198">
        <v>37046.358460648145</v>
      </c>
      <c r="I1530" t="s">
        <v>2378</v>
      </c>
      <c r="M1530" t="s">
        <v>3505</v>
      </c>
      <c r="N1530" t="s">
        <v>3885</v>
      </c>
      <c r="O1530" t="s">
        <v>1799</v>
      </c>
      <c r="P1530" s="199">
        <v>3879</v>
      </c>
      <c r="S1530" t="s">
        <v>3506</v>
      </c>
      <c r="T1530" t="s">
        <v>3759</v>
      </c>
      <c r="U1530" s="201">
        <v>2.85</v>
      </c>
      <c r="V1530" t="s">
        <v>3086</v>
      </c>
      <c r="W1530" t="s">
        <v>3084</v>
      </c>
      <c r="X1530" t="s">
        <v>3076</v>
      </c>
      <c r="Y1530" t="s">
        <v>2596</v>
      </c>
      <c r="Z1530" t="s">
        <v>2952</v>
      </c>
      <c r="AA1530">
        <v>826802</v>
      </c>
      <c r="AB1530" s="198">
        <v>37047.875</v>
      </c>
      <c r="AC1530" s="198">
        <v>37047.875</v>
      </c>
    </row>
    <row r="1531" spans="1:29" x14ac:dyDescent="0.2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5</v>
      </c>
      <c r="F1531" s="213">
        <f t="shared" si="120"/>
        <v>250</v>
      </c>
      <c r="G1531" s="202">
        <v>1331607</v>
      </c>
      <c r="H1531" s="198">
        <v>37046.358472222222</v>
      </c>
      <c r="I1531" t="s">
        <v>2345</v>
      </c>
      <c r="M1531" t="s">
        <v>2717</v>
      </c>
      <c r="N1531" t="s">
        <v>3532</v>
      </c>
      <c r="O1531" t="s">
        <v>1710</v>
      </c>
      <c r="P1531" s="199">
        <v>50</v>
      </c>
      <c r="S1531" t="s">
        <v>3504</v>
      </c>
      <c r="T1531" t="s">
        <v>3759</v>
      </c>
      <c r="U1531" s="201">
        <v>47.5</v>
      </c>
      <c r="V1531" t="s">
        <v>3034</v>
      </c>
      <c r="W1531" t="s">
        <v>3540</v>
      </c>
      <c r="X1531" t="s">
        <v>2368</v>
      </c>
      <c r="Y1531" t="s">
        <v>1097</v>
      </c>
      <c r="Z1531" t="s">
        <v>2947</v>
      </c>
      <c r="AA1531">
        <v>631034.1</v>
      </c>
      <c r="AB1531" s="198">
        <v>37053.875</v>
      </c>
      <c r="AC1531" s="198">
        <v>37057.875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10000</v>
      </c>
      <c r="G1532" s="202">
        <v>1331608</v>
      </c>
      <c r="H1532" s="198">
        <v>37046.358506944445</v>
      </c>
      <c r="I1532" t="s">
        <v>2660</v>
      </c>
      <c r="M1532" t="s">
        <v>3505</v>
      </c>
      <c r="N1532" t="s">
        <v>3885</v>
      </c>
      <c r="O1532" t="s">
        <v>1835</v>
      </c>
      <c r="Q1532" s="199">
        <v>10000</v>
      </c>
      <c r="S1532" t="s">
        <v>3506</v>
      </c>
      <c r="T1532" t="s">
        <v>3759</v>
      </c>
      <c r="U1532" s="201">
        <v>9.5</v>
      </c>
      <c r="V1532" t="s">
        <v>1949</v>
      </c>
      <c r="W1532" t="s">
        <v>3156</v>
      </c>
      <c r="X1532" t="s">
        <v>3076</v>
      </c>
      <c r="Y1532" t="s">
        <v>2596</v>
      </c>
      <c r="Z1532" t="s">
        <v>2952</v>
      </c>
      <c r="AA1532">
        <v>826803</v>
      </c>
      <c r="AB1532" s="198">
        <v>37047.875</v>
      </c>
      <c r="AC1532" s="198">
        <v>37047.875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61</v>
      </c>
      <c r="F1533" s="213">
        <f t="shared" si="120"/>
        <v>305000</v>
      </c>
      <c r="G1533" s="202">
        <v>1331609</v>
      </c>
      <c r="H1533" s="198">
        <v>37046.358564814815</v>
      </c>
      <c r="I1533" t="s">
        <v>3627</v>
      </c>
      <c r="M1533" t="s">
        <v>3505</v>
      </c>
      <c r="N1533" t="s">
        <v>2605</v>
      </c>
      <c r="O1533" t="s">
        <v>2534</v>
      </c>
      <c r="Q1533" s="199">
        <v>5000</v>
      </c>
      <c r="S1533" t="s">
        <v>3506</v>
      </c>
      <c r="T1533" t="s">
        <v>3759</v>
      </c>
      <c r="U1533" s="201">
        <v>3.2</v>
      </c>
      <c r="V1533" t="s">
        <v>1953</v>
      </c>
      <c r="W1533" t="s">
        <v>2494</v>
      </c>
      <c r="X1533" t="s">
        <v>2495</v>
      </c>
      <c r="Y1533" t="s">
        <v>3777</v>
      </c>
      <c r="Z1533" t="s">
        <v>2952</v>
      </c>
      <c r="AA1533" t="s">
        <v>1954</v>
      </c>
      <c r="AB1533" s="198">
        <v>37196</v>
      </c>
      <c r="AC1533" s="198">
        <v>37256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1331610</v>
      </c>
      <c r="H1534" s="198">
        <v>37046.358576388891</v>
      </c>
      <c r="I1534" t="s">
        <v>2660</v>
      </c>
      <c r="M1534" t="s">
        <v>3505</v>
      </c>
      <c r="N1534" t="s">
        <v>3885</v>
      </c>
      <c r="O1534" t="s">
        <v>1836</v>
      </c>
      <c r="Q1534" s="199">
        <v>10000</v>
      </c>
      <c r="S1534" t="s">
        <v>3506</v>
      </c>
      <c r="T1534" t="s">
        <v>3759</v>
      </c>
      <c r="U1534" s="201">
        <v>9.6</v>
      </c>
      <c r="V1534" t="s">
        <v>1949</v>
      </c>
      <c r="W1534" t="s">
        <v>3156</v>
      </c>
      <c r="X1534" t="s">
        <v>3076</v>
      </c>
      <c r="Y1534" t="s">
        <v>2596</v>
      </c>
      <c r="Z1534" t="s">
        <v>2952</v>
      </c>
      <c r="AA1534">
        <v>826804</v>
      </c>
      <c r="AB1534" s="198">
        <v>37047.875</v>
      </c>
      <c r="AC1534" s="198">
        <v>37047.875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2919</v>
      </c>
      <c r="G1535" s="202">
        <v>1331611</v>
      </c>
      <c r="H1535" s="198">
        <v>37046.358587962961</v>
      </c>
      <c r="I1535" t="s">
        <v>2428</v>
      </c>
      <c r="M1535" t="s">
        <v>3505</v>
      </c>
      <c r="N1535" t="s">
        <v>3885</v>
      </c>
      <c r="O1535" t="s">
        <v>1798</v>
      </c>
      <c r="Q1535" s="199">
        <v>2919</v>
      </c>
      <c r="S1535" t="s">
        <v>3506</v>
      </c>
      <c r="T1535" t="s">
        <v>3759</v>
      </c>
      <c r="U1535" s="201">
        <v>2.83</v>
      </c>
      <c r="V1535" t="s">
        <v>1955</v>
      </c>
      <c r="W1535" t="s">
        <v>3681</v>
      </c>
      <c r="X1535" t="s">
        <v>3486</v>
      </c>
      <c r="Y1535" t="s">
        <v>2596</v>
      </c>
      <c r="Z1535" t="s">
        <v>2952</v>
      </c>
      <c r="AA1535">
        <v>826805</v>
      </c>
      <c r="AB1535" s="198">
        <v>37047.875</v>
      </c>
      <c r="AC1535" s="198">
        <v>37047.875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1331612</v>
      </c>
      <c r="H1536" s="198">
        <v>37046.358622685184</v>
      </c>
      <c r="I1536" t="s">
        <v>3627</v>
      </c>
      <c r="M1536" t="s">
        <v>3505</v>
      </c>
      <c r="N1536" t="s">
        <v>3885</v>
      </c>
      <c r="O1536" t="s">
        <v>1800</v>
      </c>
      <c r="P1536" s="199">
        <v>5000</v>
      </c>
      <c r="S1536" t="s">
        <v>3506</v>
      </c>
      <c r="T1536" t="s">
        <v>3759</v>
      </c>
      <c r="U1536" s="201">
        <v>3.85</v>
      </c>
      <c r="V1536" t="s">
        <v>2238</v>
      </c>
      <c r="W1536" t="s">
        <v>2429</v>
      </c>
      <c r="X1536" t="s">
        <v>2296</v>
      </c>
      <c r="Y1536" t="s">
        <v>2596</v>
      </c>
      <c r="Z1536" t="s">
        <v>2952</v>
      </c>
      <c r="AA1536">
        <v>826806</v>
      </c>
      <c r="AB1536" s="198">
        <v>37047.875</v>
      </c>
      <c r="AC1536" s="198">
        <v>37047.875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5000</v>
      </c>
      <c r="G1537" s="202">
        <v>1331615</v>
      </c>
      <c r="H1537" s="198">
        <v>37046.358726851853</v>
      </c>
      <c r="I1537" t="s">
        <v>2618</v>
      </c>
      <c r="M1537" t="s">
        <v>3505</v>
      </c>
      <c r="N1537" t="s">
        <v>3885</v>
      </c>
      <c r="O1537" t="s">
        <v>1729</v>
      </c>
      <c r="P1537" s="199">
        <v>5000</v>
      </c>
      <c r="S1537" t="s">
        <v>3506</v>
      </c>
      <c r="T1537" t="s">
        <v>3759</v>
      </c>
      <c r="U1537" s="201">
        <v>3.8125</v>
      </c>
      <c r="V1537" t="s">
        <v>3687</v>
      </c>
      <c r="W1537" t="s">
        <v>2477</v>
      </c>
      <c r="X1537" t="s">
        <v>3078</v>
      </c>
      <c r="Y1537" t="s">
        <v>2596</v>
      </c>
      <c r="Z1537" t="s">
        <v>2952</v>
      </c>
      <c r="AA1537">
        <v>826807</v>
      </c>
      <c r="AB1537" s="198">
        <v>37047.875</v>
      </c>
      <c r="AC1537" s="198">
        <v>37047.875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5000</v>
      </c>
      <c r="G1538" s="202">
        <v>1331616</v>
      </c>
      <c r="H1538" s="198">
        <v>37046.358738425923</v>
      </c>
      <c r="I1538" t="s">
        <v>2370</v>
      </c>
      <c r="M1538" t="s">
        <v>3505</v>
      </c>
      <c r="N1538" t="s">
        <v>3885</v>
      </c>
      <c r="O1538" t="s">
        <v>1738</v>
      </c>
      <c r="Q1538" s="199">
        <v>5000</v>
      </c>
      <c r="S1538" t="s">
        <v>3506</v>
      </c>
      <c r="T1538" t="s">
        <v>3759</v>
      </c>
      <c r="U1538" s="201">
        <v>3.8050000000000002</v>
      </c>
      <c r="V1538" t="s">
        <v>3195</v>
      </c>
      <c r="W1538" t="s">
        <v>2629</v>
      </c>
      <c r="X1538" t="s">
        <v>2630</v>
      </c>
      <c r="Y1538" t="s">
        <v>2596</v>
      </c>
      <c r="Z1538" t="s">
        <v>2952</v>
      </c>
      <c r="AA1538">
        <v>826808</v>
      </c>
      <c r="AB1538" s="198">
        <v>37047.875</v>
      </c>
      <c r="AC1538" s="198">
        <v>37047.875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5000</v>
      </c>
      <c r="G1539" s="202">
        <v>1331617</v>
      </c>
      <c r="H1539" s="198">
        <v>37046.358761574076</v>
      </c>
      <c r="I1539" t="s">
        <v>3531</v>
      </c>
      <c r="M1539" t="s">
        <v>3505</v>
      </c>
      <c r="N1539" t="s">
        <v>3885</v>
      </c>
      <c r="O1539" t="s">
        <v>1678</v>
      </c>
      <c r="Q1539" s="199">
        <v>5000</v>
      </c>
      <c r="S1539" t="s">
        <v>3506</v>
      </c>
      <c r="T1539" t="s">
        <v>3759</v>
      </c>
      <c r="U1539" s="201">
        <v>3.7549999999999999</v>
      </c>
      <c r="V1539" t="s">
        <v>2529</v>
      </c>
      <c r="W1539" t="s">
        <v>2457</v>
      </c>
      <c r="X1539" t="s">
        <v>2615</v>
      </c>
      <c r="Y1539" t="s">
        <v>2596</v>
      </c>
      <c r="Z1539" t="s">
        <v>2952</v>
      </c>
      <c r="AA1539">
        <v>826809</v>
      </c>
      <c r="AB1539" s="198">
        <v>37047.875</v>
      </c>
      <c r="AC1539" s="198">
        <v>37047.875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5000</v>
      </c>
      <c r="G1540" s="202">
        <v>1331618</v>
      </c>
      <c r="H1540" s="198">
        <v>37046.358784722222</v>
      </c>
      <c r="I1540" t="s">
        <v>2275</v>
      </c>
      <c r="M1540" t="s">
        <v>3505</v>
      </c>
      <c r="N1540" t="s">
        <v>3885</v>
      </c>
      <c r="O1540" t="s">
        <v>1762</v>
      </c>
      <c r="Q1540" s="199">
        <v>5000</v>
      </c>
      <c r="S1540" t="s">
        <v>3506</v>
      </c>
      <c r="T1540" t="s">
        <v>3759</v>
      </c>
      <c r="U1540" s="201">
        <v>3.55</v>
      </c>
      <c r="V1540" t="s">
        <v>3700</v>
      </c>
      <c r="W1540" t="s">
        <v>3075</v>
      </c>
      <c r="X1540" t="s">
        <v>3076</v>
      </c>
      <c r="Y1540" t="s">
        <v>2596</v>
      </c>
      <c r="Z1540" t="s">
        <v>2952</v>
      </c>
      <c r="AA1540">
        <v>826810</v>
      </c>
      <c r="AB1540" s="198">
        <v>37047.875</v>
      </c>
      <c r="AC1540" s="198">
        <v>37047.875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5000</v>
      </c>
      <c r="G1541" s="202">
        <v>1331619</v>
      </c>
      <c r="H1541" s="198">
        <v>37046.358819444446</v>
      </c>
      <c r="I1541" t="s">
        <v>3476</v>
      </c>
      <c r="M1541" t="s">
        <v>3505</v>
      </c>
      <c r="N1541" t="s">
        <v>3885</v>
      </c>
      <c r="O1541" t="s">
        <v>1956</v>
      </c>
      <c r="Q1541" s="199">
        <v>5000</v>
      </c>
      <c r="S1541" t="s">
        <v>3506</v>
      </c>
      <c r="T1541" t="s">
        <v>3759</v>
      </c>
      <c r="U1541" s="201">
        <v>4.0061999999999998</v>
      </c>
      <c r="V1541" t="s">
        <v>3517</v>
      </c>
      <c r="W1541" t="s">
        <v>2594</v>
      </c>
      <c r="X1541" t="s">
        <v>2595</v>
      </c>
      <c r="Y1541" t="s">
        <v>2596</v>
      </c>
      <c r="Z1541" t="s">
        <v>2952</v>
      </c>
      <c r="AA1541">
        <v>826811</v>
      </c>
      <c r="AB1541" s="198">
        <v>37047.875</v>
      </c>
      <c r="AC1541" s="198">
        <v>37047.875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9094</v>
      </c>
      <c r="G1542" s="202">
        <v>1331620</v>
      </c>
      <c r="H1542" s="198">
        <v>37046.358831018515</v>
      </c>
      <c r="I1542" t="s">
        <v>2407</v>
      </c>
      <c r="M1542" t="s">
        <v>3505</v>
      </c>
      <c r="N1542" t="s">
        <v>3885</v>
      </c>
      <c r="O1542" t="s">
        <v>1795</v>
      </c>
      <c r="P1542" s="199">
        <v>9094</v>
      </c>
      <c r="S1542" t="s">
        <v>3506</v>
      </c>
      <c r="T1542" t="s">
        <v>3759</v>
      </c>
      <c r="U1542" s="201">
        <v>3.75</v>
      </c>
      <c r="V1542" t="s">
        <v>1957</v>
      </c>
      <c r="W1542" t="s">
        <v>3075</v>
      </c>
      <c r="X1542" t="s">
        <v>3076</v>
      </c>
      <c r="Y1542" t="s">
        <v>2596</v>
      </c>
      <c r="Z1542" t="s">
        <v>2952</v>
      </c>
      <c r="AA1542">
        <v>826812</v>
      </c>
      <c r="AB1542" s="198">
        <v>37047.875</v>
      </c>
      <c r="AC1542" s="198">
        <v>37047.875</v>
      </c>
    </row>
    <row r="1543" spans="1:29" x14ac:dyDescent="0.2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620000</v>
      </c>
      <c r="G1543" s="202">
        <v>1331622</v>
      </c>
      <c r="H1543" s="198">
        <v>37046.358888888892</v>
      </c>
      <c r="I1543" t="s">
        <v>3542</v>
      </c>
      <c r="M1543" t="s">
        <v>3505</v>
      </c>
      <c r="N1543" t="s">
        <v>2383</v>
      </c>
      <c r="O1543" t="s">
        <v>2604</v>
      </c>
      <c r="Q1543" s="199">
        <v>20000</v>
      </c>
      <c r="S1543" t="s">
        <v>3506</v>
      </c>
      <c r="T1543" t="s">
        <v>3759</v>
      </c>
      <c r="U1543" s="201">
        <v>4.0650000000000004</v>
      </c>
      <c r="V1543" t="s">
        <v>2231</v>
      </c>
      <c r="W1543" t="s">
        <v>2810</v>
      </c>
      <c r="X1543" t="s">
        <v>2384</v>
      </c>
      <c r="Y1543" t="s">
        <v>3777</v>
      </c>
      <c r="Z1543" t="s">
        <v>2952</v>
      </c>
      <c r="AA1543" t="s">
        <v>1958</v>
      </c>
      <c r="AB1543" s="198">
        <v>37073.875</v>
      </c>
      <c r="AC1543" s="198">
        <v>37103.875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1331621</v>
      </c>
      <c r="H1544" s="198">
        <v>37046.358888888892</v>
      </c>
      <c r="I1544" t="s">
        <v>2621</v>
      </c>
      <c r="M1544" t="s">
        <v>3505</v>
      </c>
      <c r="N1544" t="s">
        <v>3885</v>
      </c>
      <c r="O1544" t="s">
        <v>1959</v>
      </c>
      <c r="Q1544" s="199">
        <v>5000</v>
      </c>
      <c r="S1544" t="s">
        <v>3506</v>
      </c>
      <c r="T1544" t="s">
        <v>3759</v>
      </c>
      <c r="U1544" s="201">
        <v>3.7774999999999999</v>
      </c>
      <c r="V1544" t="s">
        <v>3911</v>
      </c>
      <c r="W1544" t="s">
        <v>2457</v>
      </c>
      <c r="X1544" t="s">
        <v>2615</v>
      </c>
      <c r="Y1544" t="s">
        <v>2596</v>
      </c>
      <c r="Z1544" t="s">
        <v>2952</v>
      </c>
      <c r="AA1544">
        <v>826813</v>
      </c>
      <c r="AB1544" s="198">
        <v>37047.875</v>
      </c>
      <c r="AC1544" s="198">
        <v>37047.875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5000</v>
      </c>
      <c r="G1545" s="202">
        <v>1331623</v>
      </c>
      <c r="H1545" s="198">
        <v>37046.358900462961</v>
      </c>
      <c r="I1545" t="s">
        <v>2660</v>
      </c>
      <c r="M1545" t="s">
        <v>3505</v>
      </c>
      <c r="N1545" t="s">
        <v>3885</v>
      </c>
      <c r="O1545" t="s">
        <v>1678</v>
      </c>
      <c r="Q1545" s="199">
        <v>5000</v>
      </c>
      <c r="S1545" t="s">
        <v>3506</v>
      </c>
      <c r="T1545" t="s">
        <v>3759</v>
      </c>
      <c r="U1545" s="201">
        <v>3.7574999999999998</v>
      </c>
      <c r="V1545" t="s">
        <v>2459</v>
      </c>
      <c r="W1545" t="s">
        <v>2457</v>
      </c>
      <c r="X1545" t="s">
        <v>2615</v>
      </c>
      <c r="Y1545" t="s">
        <v>2596</v>
      </c>
      <c r="Z1545" t="s">
        <v>2952</v>
      </c>
      <c r="AA1545">
        <v>826814</v>
      </c>
      <c r="AB1545" s="198">
        <v>37047.875</v>
      </c>
      <c r="AC1545" s="198">
        <v>37047.875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1331624</v>
      </c>
      <c r="H1546" s="198">
        <v>37046.358912037038</v>
      </c>
      <c r="I1546" t="s">
        <v>3062</v>
      </c>
      <c r="M1546" t="s">
        <v>3505</v>
      </c>
      <c r="N1546" t="s">
        <v>3885</v>
      </c>
      <c r="O1546" t="s">
        <v>3865</v>
      </c>
      <c r="Q1546" s="199">
        <v>10000</v>
      </c>
      <c r="S1546" t="s">
        <v>3506</v>
      </c>
      <c r="T1546" t="s">
        <v>3759</v>
      </c>
      <c r="U1546" s="201">
        <v>3.87</v>
      </c>
      <c r="V1546" t="s">
        <v>3209</v>
      </c>
      <c r="W1546" t="s">
        <v>2271</v>
      </c>
      <c r="X1546" t="s">
        <v>2272</v>
      </c>
      <c r="Y1546" t="s">
        <v>2596</v>
      </c>
      <c r="Z1546" t="s">
        <v>2952</v>
      </c>
      <c r="AA1546">
        <v>826815</v>
      </c>
      <c r="AB1546" s="198">
        <v>37047.875</v>
      </c>
      <c r="AC1546" s="198">
        <v>37047.875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10000</v>
      </c>
      <c r="G1547" s="202">
        <v>1331625</v>
      </c>
      <c r="H1547" s="198">
        <v>37046.358923611115</v>
      </c>
      <c r="I1547" t="s">
        <v>3547</v>
      </c>
      <c r="M1547" t="s">
        <v>3505</v>
      </c>
      <c r="N1547" t="s">
        <v>3885</v>
      </c>
      <c r="O1547" t="s">
        <v>1761</v>
      </c>
      <c r="Q1547" s="199">
        <v>10000</v>
      </c>
      <c r="S1547" t="s">
        <v>3506</v>
      </c>
      <c r="T1547" t="s">
        <v>3759</v>
      </c>
      <c r="U1547" s="201">
        <v>3.8424999999999998</v>
      </c>
      <c r="V1547" t="s">
        <v>3945</v>
      </c>
      <c r="W1547" t="s">
        <v>2477</v>
      </c>
      <c r="X1547" t="s">
        <v>3078</v>
      </c>
      <c r="Y1547" t="s">
        <v>2596</v>
      </c>
      <c r="Z1547" t="s">
        <v>2952</v>
      </c>
      <c r="AA1547">
        <v>826816</v>
      </c>
      <c r="AB1547" s="198">
        <v>37047.875</v>
      </c>
      <c r="AC1547" s="198">
        <v>37047.875</v>
      </c>
    </row>
    <row r="1548" spans="1:29" x14ac:dyDescent="0.2">
      <c r="A1548" s="44" t="str">
        <f t="shared" si="121"/>
        <v>US Natural Gas Financial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Financial</v>
      </c>
      <c r="E1548" s="44">
        <f>IF(VLOOKUP(S1548,'DD-Lookup'!$J$6:$L$50,3,FALSE)="Monthly",(YEAR(AC1548)-YEAR(AB1548))*12+MONTH(AC1548)-MONTH(AB1548)+1,(AC1548-AB1548+1))</f>
        <v>26</v>
      </c>
      <c r="F1548" s="213">
        <f t="shared" si="125"/>
        <v>260000</v>
      </c>
      <c r="G1548" s="202">
        <v>1331626</v>
      </c>
      <c r="H1548" s="198">
        <v>37046.358946759261</v>
      </c>
      <c r="I1548" t="s">
        <v>2638</v>
      </c>
      <c r="M1548" t="s">
        <v>3505</v>
      </c>
      <c r="N1548" t="s">
        <v>2383</v>
      </c>
      <c r="O1548" t="s">
        <v>3298</v>
      </c>
      <c r="Q1548" s="199">
        <v>10000</v>
      </c>
      <c r="S1548" t="s">
        <v>3506</v>
      </c>
      <c r="T1548" t="s">
        <v>3759</v>
      </c>
      <c r="U1548" s="201">
        <v>3.9550000000000001</v>
      </c>
      <c r="V1548" t="s">
        <v>2740</v>
      </c>
      <c r="W1548" t="s">
        <v>2644</v>
      </c>
      <c r="X1548" t="s">
        <v>2259</v>
      </c>
      <c r="Y1548" t="s">
        <v>3777</v>
      </c>
      <c r="Z1548" t="s">
        <v>2952</v>
      </c>
      <c r="AA1548" t="s">
        <v>1960</v>
      </c>
      <c r="AB1548" s="198">
        <v>37047.875</v>
      </c>
      <c r="AC1548" s="198">
        <v>37072.875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1331627</v>
      </c>
      <c r="H1549" s="198">
        <v>37046.358946759261</v>
      </c>
      <c r="I1549" t="s">
        <v>2378</v>
      </c>
      <c r="M1549" t="s">
        <v>3505</v>
      </c>
      <c r="N1549" t="s">
        <v>3885</v>
      </c>
      <c r="O1549" t="s">
        <v>1836</v>
      </c>
      <c r="P1549" s="199">
        <v>10000</v>
      </c>
      <c r="S1549" t="s">
        <v>3506</v>
      </c>
      <c r="T1549" t="s">
        <v>3759</v>
      </c>
      <c r="U1549" s="201">
        <v>9.4499999999999993</v>
      </c>
      <c r="V1549" t="s">
        <v>1824</v>
      </c>
      <c r="W1549" t="s">
        <v>3156</v>
      </c>
      <c r="X1549" t="s">
        <v>3076</v>
      </c>
      <c r="Y1549" t="s">
        <v>2596</v>
      </c>
      <c r="Z1549" t="s">
        <v>2952</v>
      </c>
      <c r="AA1549">
        <v>826817</v>
      </c>
      <c r="AB1549" s="198">
        <v>37047.875</v>
      </c>
      <c r="AC1549" s="198">
        <v>37047.875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3000</v>
      </c>
      <c r="G1550" s="202">
        <v>1331628</v>
      </c>
      <c r="H1550" s="198">
        <v>37046.358981481484</v>
      </c>
      <c r="I1550" t="s">
        <v>2261</v>
      </c>
      <c r="M1550" t="s">
        <v>3505</v>
      </c>
      <c r="N1550" t="s">
        <v>3885</v>
      </c>
      <c r="O1550" t="s">
        <v>1766</v>
      </c>
      <c r="P1550" s="199">
        <v>3000</v>
      </c>
      <c r="S1550" t="s">
        <v>3506</v>
      </c>
      <c r="T1550" t="s">
        <v>3759</v>
      </c>
      <c r="U1550" s="201">
        <v>3.8774999999999999</v>
      </c>
      <c r="V1550" t="s">
        <v>3680</v>
      </c>
      <c r="W1550" t="s">
        <v>2629</v>
      </c>
      <c r="X1550" t="s">
        <v>2630</v>
      </c>
      <c r="Y1550" t="s">
        <v>2596</v>
      </c>
      <c r="Z1550" t="s">
        <v>2952</v>
      </c>
      <c r="AA1550">
        <v>826818</v>
      </c>
      <c r="AB1550" s="198">
        <v>37047.875</v>
      </c>
      <c r="AC1550" s="198">
        <v>37047.875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5000</v>
      </c>
      <c r="G1551" s="202">
        <v>1331631</v>
      </c>
      <c r="H1551" s="198">
        <v>37046.35900462963</v>
      </c>
      <c r="I1551" t="s">
        <v>2618</v>
      </c>
      <c r="M1551" t="s">
        <v>3505</v>
      </c>
      <c r="N1551" t="s">
        <v>3885</v>
      </c>
      <c r="O1551" t="s">
        <v>1762</v>
      </c>
      <c r="Q1551" s="199">
        <v>5000</v>
      </c>
      <c r="S1551" t="s">
        <v>3506</v>
      </c>
      <c r="T1551" t="s">
        <v>3759</v>
      </c>
      <c r="U1551" s="201">
        <v>3.65</v>
      </c>
      <c r="V1551" t="s">
        <v>2465</v>
      </c>
      <c r="W1551" t="s">
        <v>3075</v>
      </c>
      <c r="X1551" t="s">
        <v>3076</v>
      </c>
      <c r="Y1551" t="s">
        <v>2596</v>
      </c>
      <c r="Z1551" t="s">
        <v>2952</v>
      </c>
      <c r="AA1551">
        <v>826820</v>
      </c>
      <c r="AB1551" s="198">
        <v>37047.875</v>
      </c>
      <c r="AC1551" s="198">
        <v>37047.875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1331630</v>
      </c>
      <c r="H1552" s="198">
        <v>37046.35900462963</v>
      </c>
      <c r="I1552" t="s">
        <v>2592</v>
      </c>
      <c r="M1552" t="s">
        <v>3505</v>
      </c>
      <c r="N1552" t="s">
        <v>3885</v>
      </c>
      <c r="O1552" t="s">
        <v>1835</v>
      </c>
      <c r="P1552" s="199">
        <v>10000</v>
      </c>
      <c r="S1552" t="s">
        <v>3506</v>
      </c>
      <c r="T1552" t="s">
        <v>3759</v>
      </c>
      <c r="U1552" s="201">
        <v>9.5</v>
      </c>
      <c r="V1552" t="s">
        <v>2202</v>
      </c>
      <c r="W1552" t="s">
        <v>3156</v>
      </c>
      <c r="X1552" t="s">
        <v>3076</v>
      </c>
      <c r="Y1552" t="s">
        <v>2596</v>
      </c>
      <c r="Z1552" t="s">
        <v>2952</v>
      </c>
      <c r="AA1552">
        <v>826821</v>
      </c>
      <c r="AB1552" s="198">
        <v>37047.875</v>
      </c>
      <c r="AC1552" s="198">
        <v>37047.875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4894</v>
      </c>
      <c r="G1553" s="202">
        <v>1331629</v>
      </c>
      <c r="H1553" s="198">
        <v>37046.35900462963</v>
      </c>
      <c r="I1553" t="s">
        <v>2261</v>
      </c>
      <c r="M1553" t="s">
        <v>3505</v>
      </c>
      <c r="N1553" t="s">
        <v>3885</v>
      </c>
      <c r="O1553" t="s">
        <v>1679</v>
      </c>
      <c r="Q1553" s="199">
        <v>4894</v>
      </c>
      <c r="S1553" t="s">
        <v>3506</v>
      </c>
      <c r="T1553" t="s">
        <v>3759</v>
      </c>
      <c r="U1553" s="201">
        <v>3.7749999999999999</v>
      </c>
      <c r="V1553" t="s">
        <v>1746</v>
      </c>
      <c r="W1553" t="s">
        <v>2457</v>
      </c>
      <c r="X1553" t="s">
        <v>2615</v>
      </c>
      <c r="Y1553" t="s">
        <v>2596</v>
      </c>
      <c r="Z1553" t="s">
        <v>2952</v>
      </c>
      <c r="AA1553">
        <v>826819</v>
      </c>
      <c r="AB1553" s="198">
        <v>37047.875</v>
      </c>
      <c r="AC1553" s="198">
        <v>37047.875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25000</v>
      </c>
      <c r="G1554" s="202">
        <v>1331632</v>
      </c>
      <c r="H1554" s="198">
        <v>37046.359027777777</v>
      </c>
      <c r="I1554" t="s">
        <v>3501</v>
      </c>
      <c r="M1554" t="s">
        <v>3505</v>
      </c>
      <c r="N1554" t="s">
        <v>3885</v>
      </c>
      <c r="O1554" t="s">
        <v>3852</v>
      </c>
      <c r="Q1554" s="199">
        <v>25000</v>
      </c>
      <c r="S1554" t="s">
        <v>3506</v>
      </c>
      <c r="T1554" t="s">
        <v>3759</v>
      </c>
      <c r="U1554" s="201">
        <v>3.9350000000000001</v>
      </c>
      <c r="V1554" t="s">
        <v>1893</v>
      </c>
      <c r="W1554" t="s">
        <v>2265</v>
      </c>
      <c r="X1554" t="s">
        <v>2266</v>
      </c>
      <c r="Y1554" t="s">
        <v>2596</v>
      </c>
      <c r="Z1554" t="s">
        <v>2952</v>
      </c>
      <c r="AA1554">
        <v>826822</v>
      </c>
      <c r="AB1554" s="198">
        <v>37047.875</v>
      </c>
      <c r="AC1554" s="198">
        <v>37047.875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10000</v>
      </c>
      <c r="G1555" s="202">
        <v>1331633</v>
      </c>
      <c r="H1555" s="198">
        <v>37046.359050925923</v>
      </c>
      <c r="I1555" t="s">
        <v>3062</v>
      </c>
      <c r="M1555" t="s">
        <v>3505</v>
      </c>
      <c r="N1555" t="s">
        <v>3885</v>
      </c>
      <c r="O1555" t="s">
        <v>3852</v>
      </c>
      <c r="P1555" s="199">
        <v>10000</v>
      </c>
      <c r="S1555" t="s">
        <v>3506</v>
      </c>
      <c r="T1555" t="s">
        <v>3759</v>
      </c>
      <c r="U1555" s="201">
        <v>3.93</v>
      </c>
      <c r="V1555" t="s">
        <v>3209</v>
      </c>
      <c r="W1555" t="s">
        <v>2265</v>
      </c>
      <c r="X1555" t="s">
        <v>2266</v>
      </c>
      <c r="Y1555" t="s">
        <v>2596</v>
      </c>
      <c r="Z1555" t="s">
        <v>2952</v>
      </c>
      <c r="AA1555">
        <v>826823</v>
      </c>
      <c r="AB1555" s="198">
        <v>37047.875</v>
      </c>
      <c r="AC1555" s="198">
        <v>37047.875</v>
      </c>
    </row>
    <row r="1556" spans="1:29" x14ac:dyDescent="0.2">
      <c r="A1556" s="44" t="str">
        <f t="shared" si="121"/>
        <v>US Natural Gas Financial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Financial</v>
      </c>
      <c r="E1556" s="44">
        <f>IF(VLOOKUP(S1556,'DD-Lookup'!$J$6:$L$50,3,FALSE)="Monthly",(YEAR(AC1556)-YEAR(AB1556))*12+MONTH(AC1556)-MONTH(AB1556)+1,(AC1556-AB1556+1))</f>
        <v>31</v>
      </c>
      <c r="F1556" s="213">
        <f t="shared" si="125"/>
        <v>155000</v>
      </c>
      <c r="G1556" s="202">
        <v>1331634</v>
      </c>
      <c r="H1556" s="198">
        <v>37046.3590625</v>
      </c>
      <c r="I1556" t="s">
        <v>2592</v>
      </c>
      <c r="M1556" t="s">
        <v>3505</v>
      </c>
      <c r="N1556" t="s">
        <v>2605</v>
      </c>
      <c r="O1556" t="s">
        <v>2493</v>
      </c>
      <c r="P1556" s="199">
        <v>5000</v>
      </c>
      <c r="S1556" t="s">
        <v>3506</v>
      </c>
      <c r="T1556" t="s">
        <v>3759</v>
      </c>
      <c r="U1556" s="201">
        <v>6.05</v>
      </c>
      <c r="V1556" t="s">
        <v>3559</v>
      </c>
      <c r="W1556" t="s">
        <v>2494</v>
      </c>
      <c r="X1556" t="s">
        <v>2495</v>
      </c>
      <c r="Y1556" t="s">
        <v>3777</v>
      </c>
      <c r="Z1556" t="s">
        <v>2952</v>
      </c>
      <c r="AA1556" t="s">
        <v>1961</v>
      </c>
      <c r="AB1556" s="198">
        <v>37073.875</v>
      </c>
      <c r="AC1556" s="198">
        <v>37103.875</v>
      </c>
    </row>
    <row r="1557" spans="1:29" x14ac:dyDescent="0.2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25</v>
      </c>
      <c r="G1557" s="202">
        <v>1331635</v>
      </c>
      <c r="H1557" s="198">
        <v>37046.359085648146</v>
      </c>
      <c r="I1557" t="s">
        <v>2345</v>
      </c>
      <c r="M1557" t="s">
        <v>2717</v>
      </c>
      <c r="N1557" t="s">
        <v>3470</v>
      </c>
      <c r="O1557" t="s">
        <v>1801</v>
      </c>
      <c r="P1557" s="199">
        <v>25</v>
      </c>
      <c r="S1557" t="s">
        <v>3504</v>
      </c>
      <c r="T1557" t="s">
        <v>3759</v>
      </c>
      <c r="U1557" s="201">
        <v>26.5</v>
      </c>
      <c r="V1557" t="s">
        <v>1812</v>
      </c>
      <c r="W1557" t="s">
        <v>3475</v>
      </c>
      <c r="X1557" t="s">
        <v>3472</v>
      </c>
      <c r="Y1557" t="s">
        <v>1097</v>
      </c>
      <c r="Z1557" t="s">
        <v>2947</v>
      </c>
      <c r="AA1557">
        <v>631035.1</v>
      </c>
      <c r="AB1557" s="198">
        <v>37047.875</v>
      </c>
      <c r="AC1557" s="198">
        <v>37047.875</v>
      </c>
    </row>
    <row r="1558" spans="1:29" x14ac:dyDescent="0.2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30</v>
      </c>
      <c r="F1558" s="213">
        <f t="shared" si="125"/>
        <v>150000</v>
      </c>
      <c r="G1558" s="202">
        <v>1331636</v>
      </c>
      <c r="H1558" s="198">
        <v>37046.359097222223</v>
      </c>
      <c r="I1558" t="s">
        <v>3063</v>
      </c>
      <c r="M1558" t="s">
        <v>3505</v>
      </c>
      <c r="N1558" t="s">
        <v>2605</v>
      </c>
      <c r="O1558" t="s">
        <v>2498</v>
      </c>
      <c r="Q1558" s="199">
        <v>5000</v>
      </c>
      <c r="S1558" t="s">
        <v>3506</v>
      </c>
      <c r="T1558" t="s">
        <v>3759</v>
      </c>
      <c r="U1558" s="201">
        <v>5.25</v>
      </c>
      <c r="V1558" t="s">
        <v>3478</v>
      </c>
      <c r="W1558" t="s">
        <v>2494</v>
      </c>
      <c r="X1558" t="s">
        <v>2495</v>
      </c>
      <c r="Y1558" t="s">
        <v>3777</v>
      </c>
      <c r="Z1558" t="s">
        <v>2952</v>
      </c>
      <c r="AA1558" t="s">
        <v>1962</v>
      </c>
      <c r="AB1558" s="198">
        <v>37135.875</v>
      </c>
      <c r="AC1558" s="198">
        <v>37164.875</v>
      </c>
    </row>
    <row r="1559" spans="1:29" x14ac:dyDescent="0.2">
      <c r="A1559" s="44" t="str">
        <f t="shared" si="121"/>
        <v>US Power Financial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Financial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50</v>
      </c>
      <c r="G1559" s="202">
        <v>1331637</v>
      </c>
      <c r="H1559" s="198">
        <v>37046.359097222223</v>
      </c>
      <c r="I1559" t="s">
        <v>3046</v>
      </c>
      <c r="M1559" t="s">
        <v>2717</v>
      </c>
      <c r="N1559" t="s">
        <v>1094</v>
      </c>
      <c r="O1559" t="s">
        <v>3860</v>
      </c>
      <c r="P1559" s="199">
        <v>50</v>
      </c>
      <c r="S1559" t="s">
        <v>3504</v>
      </c>
      <c r="T1559" t="s">
        <v>3759</v>
      </c>
      <c r="U1559" s="201">
        <v>26</v>
      </c>
      <c r="V1559" t="s">
        <v>3049</v>
      </c>
      <c r="W1559" t="s">
        <v>3548</v>
      </c>
      <c r="X1559" t="s">
        <v>3549</v>
      </c>
      <c r="Y1559" t="s">
        <v>1097</v>
      </c>
      <c r="Z1559" t="s">
        <v>2952</v>
      </c>
      <c r="AA1559">
        <v>631036.1</v>
      </c>
      <c r="AB1559" s="198">
        <v>37047.875</v>
      </c>
      <c r="AC1559" s="198">
        <v>37047.875</v>
      </c>
    </row>
    <row r="1560" spans="1:29" x14ac:dyDescent="0.2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31</v>
      </c>
      <c r="F1560" s="213">
        <f t="shared" si="125"/>
        <v>155000</v>
      </c>
      <c r="G1560" s="202">
        <v>1331638</v>
      </c>
      <c r="H1560" s="198">
        <v>37046.359131944446</v>
      </c>
      <c r="I1560" t="s">
        <v>2592</v>
      </c>
      <c r="M1560" t="s">
        <v>3505</v>
      </c>
      <c r="N1560" t="s">
        <v>2605</v>
      </c>
      <c r="O1560" t="s">
        <v>2497</v>
      </c>
      <c r="P1560" s="199">
        <v>5000</v>
      </c>
      <c r="S1560" t="s">
        <v>3506</v>
      </c>
      <c r="T1560" t="s">
        <v>3759</v>
      </c>
      <c r="U1560" s="201">
        <v>6.05</v>
      </c>
      <c r="V1560" t="s">
        <v>3559</v>
      </c>
      <c r="W1560" t="s">
        <v>2494</v>
      </c>
      <c r="X1560" t="s">
        <v>2495</v>
      </c>
      <c r="Y1560" t="s">
        <v>3777</v>
      </c>
      <c r="Z1560" t="s">
        <v>2952</v>
      </c>
      <c r="AA1560" t="s">
        <v>1963</v>
      </c>
      <c r="AB1560" s="198">
        <v>37104.875</v>
      </c>
      <c r="AC1560" s="198">
        <v>37134.875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10000</v>
      </c>
      <c r="G1561" s="202">
        <v>1331639</v>
      </c>
      <c r="H1561" s="198">
        <v>37046.359143518515</v>
      </c>
      <c r="I1561" t="s">
        <v>2382</v>
      </c>
      <c r="M1561" t="s">
        <v>3505</v>
      </c>
      <c r="N1561" t="s">
        <v>3885</v>
      </c>
      <c r="O1561" t="s">
        <v>1836</v>
      </c>
      <c r="Q1561" s="199">
        <v>10000</v>
      </c>
      <c r="S1561" t="s">
        <v>3506</v>
      </c>
      <c r="T1561" t="s">
        <v>3759</v>
      </c>
      <c r="U1561" s="201">
        <v>9.65</v>
      </c>
      <c r="V1561" t="s">
        <v>3487</v>
      </c>
      <c r="W1561" t="s">
        <v>3156</v>
      </c>
      <c r="X1561" t="s">
        <v>3076</v>
      </c>
      <c r="Y1561" t="s">
        <v>2596</v>
      </c>
      <c r="Z1561" t="s">
        <v>2952</v>
      </c>
      <c r="AA1561">
        <v>826824</v>
      </c>
      <c r="AB1561" s="198">
        <v>37047.875</v>
      </c>
      <c r="AC1561" s="198">
        <v>37047.875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10000</v>
      </c>
      <c r="G1562" s="202">
        <v>1331641</v>
      </c>
      <c r="H1562" s="198">
        <v>37046.359155092592</v>
      </c>
      <c r="I1562" t="s">
        <v>2541</v>
      </c>
      <c r="M1562" t="s">
        <v>3505</v>
      </c>
      <c r="N1562" t="s">
        <v>3885</v>
      </c>
      <c r="O1562" t="s">
        <v>3868</v>
      </c>
      <c r="Q1562" s="199">
        <v>10000</v>
      </c>
      <c r="S1562" t="s">
        <v>3506</v>
      </c>
      <c r="T1562" t="s">
        <v>3759</v>
      </c>
      <c r="U1562" s="201">
        <v>3.8250000000000002</v>
      </c>
      <c r="V1562">
        <v>19691994</v>
      </c>
      <c r="W1562" t="s">
        <v>2271</v>
      </c>
      <c r="X1562" t="s">
        <v>3078</v>
      </c>
      <c r="Y1562" t="s">
        <v>2596</v>
      </c>
      <c r="Z1562" t="s">
        <v>2952</v>
      </c>
      <c r="AA1562">
        <v>826825</v>
      </c>
      <c r="AB1562" s="198">
        <v>37047.875</v>
      </c>
      <c r="AC1562" s="198">
        <v>37047.875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1331642</v>
      </c>
      <c r="H1563" s="198">
        <v>37046.359166666669</v>
      </c>
      <c r="I1563" t="s">
        <v>2660</v>
      </c>
      <c r="M1563" t="s">
        <v>3505</v>
      </c>
      <c r="N1563" t="s">
        <v>3885</v>
      </c>
      <c r="O1563" t="s">
        <v>1836</v>
      </c>
      <c r="Q1563" s="199">
        <v>10000</v>
      </c>
      <c r="S1563" t="s">
        <v>3506</v>
      </c>
      <c r="T1563" t="s">
        <v>3759</v>
      </c>
      <c r="U1563" s="201">
        <v>9.85</v>
      </c>
      <c r="V1563" t="s">
        <v>1949</v>
      </c>
      <c r="W1563" t="s">
        <v>3156</v>
      </c>
      <c r="X1563" t="s">
        <v>3076</v>
      </c>
      <c r="Y1563" t="s">
        <v>2596</v>
      </c>
      <c r="Z1563" t="s">
        <v>2952</v>
      </c>
      <c r="AA1563">
        <v>826828</v>
      </c>
      <c r="AB1563" s="198">
        <v>37047.875</v>
      </c>
      <c r="AC1563" s="198">
        <v>37047.875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11000</v>
      </c>
      <c r="G1564" s="202">
        <v>1331644</v>
      </c>
      <c r="H1564" s="198">
        <v>37046.359189814815</v>
      </c>
      <c r="I1564" t="s">
        <v>2378</v>
      </c>
      <c r="M1564" t="s">
        <v>3505</v>
      </c>
      <c r="N1564" t="s">
        <v>3885</v>
      </c>
      <c r="O1564" t="s">
        <v>1795</v>
      </c>
      <c r="Q1564" s="199">
        <v>11000</v>
      </c>
      <c r="S1564" t="s">
        <v>3506</v>
      </c>
      <c r="T1564" t="s">
        <v>3759</v>
      </c>
      <c r="U1564" s="201">
        <v>3.9</v>
      </c>
      <c r="V1564" t="s">
        <v>3521</v>
      </c>
      <c r="W1564" t="s">
        <v>3075</v>
      </c>
      <c r="X1564" t="s">
        <v>3076</v>
      </c>
      <c r="Y1564" t="s">
        <v>2596</v>
      </c>
      <c r="Z1564" t="s">
        <v>2952</v>
      </c>
      <c r="AA1564">
        <v>826829</v>
      </c>
      <c r="AB1564" s="198">
        <v>37047.875</v>
      </c>
      <c r="AC1564" s="198">
        <v>37047.875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10000</v>
      </c>
      <c r="G1565" s="202">
        <v>1331645</v>
      </c>
      <c r="H1565" s="198">
        <v>37046.359224537038</v>
      </c>
      <c r="I1565" t="s">
        <v>2660</v>
      </c>
      <c r="M1565" t="s">
        <v>3505</v>
      </c>
      <c r="N1565" t="s">
        <v>3885</v>
      </c>
      <c r="O1565" t="s">
        <v>1835</v>
      </c>
      <c r="Q1565" s="199">
        <v>10000</v>
      </c>
      <c r="S1565" t="s">
        <v>3506</v>
      </c>
      <c r="T1565" t="s">
        <v>3759</v>
      </c>
      <c r="U1565" s="201">
        <v>9.6999999999999993</v>
      </c>
      <c r="V1565" t="s">
        <v>1949</v>
      </c>
      <c r="W1565" t="s">
        <v>3156</v>
      </c>
      <c r="X1565" t="s">
        <v>3076</v>
      </c>
      <c r="Y1565" t="s">
        <v>2596</v>
      </c>
      <c r="Z1565" t="s">
        <v>2952</v>
      </c>
      <c r="AA1565">
        <v>826830</v>
      </c>
      <c r="AB1565" s="198">
        <v>37047.875</v>
      </c>
      <c r="AC1565" s="198">
        <v>37047.875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1331646</v>
      </c>
      <c r="H1566" s="198">
        <v>37046.359247685185</v>
      </c>
      <c r="I1566" t="s">
        <v>3085</v>
      </c>
      <c r="M1566" t="s">
        <v>3505</v>
      </c>
      <c r="N1566" t="s">
        <v>3885</v>
      </c>
      <c r="O1566" t="s">
        <v>1678</v>
      </c>
      <c r="Q1566" s="199">
        <v>5000</v>
      </c>
      <c r="S1566" t="s">
        <v>3506</v>
      </c>
      <c r="T1566" t="s">
        <v>3759</v>
      </c>
      <c r="U1566" s="201">
        <v>3.76</v>
      </c>
      <c r="V1566" t="s">
        <v>2323</v>
      </c>
      <c r="W1566" t="s">
        <v>2457</v>
      </c>
      <c r="X1566" t="s">
        <v>2615</v>
      </c>
      <c r="Y1566" t="s">
        <v>2596</v>
      </c>
      <c r="Z1566" t="s">
        <v>2952</v>
      </c>
      <c r="AA1566">
        <v>826831</v>
      </c>
      <c r="AB1566" s="198">
        <v>37047.875</v>
      </c>
      <c r="AC1566" s="198">
        <v>37047.875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5000</v>
      </c>
      <c r="G1567" s="202">
        <v>1331647</v>
      </c>
      <c r="H1567" s="198">
        <v>37046.359259259261</v>
      </c>
      <c r="I1567" t="s">
        <v>3627</v>
      </c>
      <c r="M1567" t="s">
        <v>3505</v>
      </c>
      <c r="N1567" t="s">
        <v>3885</v>
      </c>
      <c r="O1567" t="s">
        <v>1964</v>
      </c>
      <c r="P1567" s="199">
        <v>5000</v>
      </c>
      <c r="S1567" t="s">
        <v>3506</v>
      </c>
      <c r="T1567" t="s">
        <v>3759</v>
      </c>
      <c r="U1567" s="201">
        <v>3.9912999999999998</v>
      </c>
      <c r="V1567" t="s">
        <v>2456</v>
      </c>
      <c r="W1567" t="s">
        <v>2594</v>
      </c>
      <c r="X1567" t="s">
        <v>2595</v>
      </c>
      <c r="Y1567" t="s">
        <v>2596</v>
      </c>
      <c r="Z1567" t="s">
        <v>2952</v>
      </c>
      <c r="AA1567">
        <v>826832</v>
      </c>
      <c r="AB1567" s="198">
        <v>37047.875</v>
      </c>
      <c r="AC1567" s="198">
        <v>37047.875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465000</v>
      </c>
      <c r="G1568" s="202">
        <v>1331648</v>
      </c>
      <c r="H1568" s="198">
        <v>37046.359270833331</v>
      </c>
      <c r="I1568" t="s">
        <v>2382</v>
      </c>
      <c r="M1568" t="s">
        <v>3505</v>
      </c>
      <c r="N1568" t="s">
        <v>2383</v>
      </c>
      <c r="O1568" t="s">
        <v>2604</v>
      </c>
      <c r="P1568" s="199">
        <v>15000</v>
      </c>
      <c r="S1568" t="s">
        <v>3506</v>
      </c>
      <c r="T1568" t="s">
        <v>3759</v>
      </c>
      <c r="U1568" s="201">
        <v>4.0599999999999996</v>
      </c>
      <c r="V1568" t="s">
        <v>1965</v>
      </c>
      <c r="W1568" t="s">
        <v>2810</v>
      </c>
      <c r="X1568" t="s">
        <v>2384</v>
      </c>
      <c r="Y1568" t="s">
        <v>3777</v>
      </c>
      <c r="Z1568" t="s">
        <v>2952</v>
      </c>
      <c r="AA1568" t="s">
        <v>1966</v>
      </c>
      <c r="AB1568" s="198">
        <v>37073.875</v>
      </c>
      <c r="AC1568" s="198">
        <v>37103.875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10000</v>
      </c>
      <c r="G1569" s="202">
        <v>1331649</v>
      </c>
      <c r="H1569" s="198">
        <v>37046.359270833331</v>
      </c>
      <c r="I1569" t="s">
        <v>2660</v>
      </c>
      <c r="M1569" t="s">
        <v>3505</v>
      </c>
      <c r="N1569" t="s">
        <v>3885</v>
      </c>
      <c r="O1569" t="s">
        <v>1835</v>
      </c>
      <c r="Q1569" s="199">
        <v>10000</v>
      </c>
      <c r="S1569" t="s">
        <v>3506</v>
      </c>
      <c r="T1569" t="s">
        <v>3759</v>
      </c>
      <c r="U1569" s="201">
        <v>9.9</v>
      </c>
      <c r="V1569" t="s">
        <v>1949</v>
      </c>
      <c r="W1569" t="s">
        <v>3156</v>
      </c>
      <c r="X1569" t="s">
        <v>3076</v>
      </c>
      <c r="Y1569" t="s">
        <v>2596</v>
      </c>
      <c r="Z1569" t="s">
        <v>2952</v>
      </c>
      <c r="AA1569">
        <v>826833</v>
      </c>
      <c r="AB1569" s="198">
        <v>37047.875</v>
      </c>
      <c r="AC1569" s="198">
        <v>37047.875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10000</v>
      </c>
      <c r="G1570" s="202">
        <v>1331650</v>
      </c>
      <c r="H1570" s="198">
        <v>37046.359293981484</v>
      </c>
      <c r="I1570" t="s">
        <v>2638</v>
      </c>
      <c r="M1570" t="s">
        <v>3505</v>
      </c>
      <c r="N1570" t="s">
        <v>3885</v>
      </c>
      <c r="O1570" t="s">
        <v>3865</v>
      </c>
      <c r="Q1570" s="199">
        <v>10000</v>
      </c>
      <c r="S1570" t="s">
        <v>3506</v>
      </c>
      <c r="T1570" t="s">
        <v>3759</v>
      </c>
      <c r="U1570" s="201">
        <v>3.88</v>
      </c>
      <c r="V1570" t="s">
        <v>3688</v>
      </c>
      <c r="W1570" t="s">
        <v>2271</v>
      </c>
      <c r="X1570" t="s">
        <v>2272</v>
      </c>
      <c r="Y1570" t="s">
        <v>2596</v>
      </c>
      <c r="Z1570" t="s">
        <v>2952</v>
      </c>
      <c r="AA1570">
        <v>826834</v>
      </c>
      <c r="AB1570" s="198">
        <v>37047.875</v>
      </c>
      <c r="AC1570" s="198">
        <v>37047.875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26</v>
      </c>
      <c r="F1571" s="213">
        <f t="shared" si="125"/>
        <v>260000</v>
      </c>
      <c r="G1571" s="202">
        <v>1331651</v>
      </c>
      <c r="H1571" s="198">
        <v>37046.3593287037</v>
      </c>
      <c r="I1571" t="s">
        <v>2635</v>
      </c>
      <c r="M1571" t="s">
        <v>3505</v>
      </c>
      <c r="N1571" t="s">
        <v>2383</v>
      </c>
      <c r="O1571" t="s">
        <v>3298</v>
      </c>
      <c r="Q1571" s="199">
        <v>10000</v>
      </c>
      <c r="S1571" t="s">
        <v>3506</v>
      </c>
      <c r="T1571" t="s">
        <v>3759</v>
      </c>
      <c r="U1571" s="201">
        <v>3.9550000000000001</v>
      </c>
      <c r="V1571" t="s">
        <v>2522</v>
      </c>
      <c r="W1571" t="s">
        <v>2644</v>
      </c>
      <c r="X1571" t="s">
        <v>2259</v>
      </c>
      <c r="Y1571" t="s">
        <v>3777</v>
      </c>
      <c r="Z1571" t="s">
        <v>2952</v>
      </c>
      <c r="AA1571" t="s">
        <v>1967</v>
      </c>
      <c r="AB1571" s="198">
        <v>37047.875</v>
      </c>
      <c r="AC1571" s="198">
        <v>37072.875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31</v>
      </c>
      <c r="F1572" s="213">
        <f t="shared" si="125"/>
        <v>310000</v>
      </c>
      <c r="G1572" s="202">
        <v>1331652</v>
      </c>
      <c r="H1572" s="198">
        <v>37046.359375</v>
      </c>
      <c r="I1572" t="s">
        <v>3652</v>
      </c>
      <c r="M1572" t="s">
        <v>3505</v>
      </c>
      <c r="N1572" t="s">
        <v>2383</v>
      </c>
      <c r="O1572" t="s">
        <v>2604</v>
      </c>
      <c r="P1572" s="199">
        <v>10000</v>
      </c>
      <c r="S1572" t="s">
        <v>3506</v>
      </c>
      <c r="T1572" t="s">
        <v>3759</v>
      </c>
      <c r="U1572" s="201">
        <v>4.0549999999999997</v>
      </c>
      <c r="V1572" t="s">
        <v>2485</v>
      </c>
      <c r="W1572" t="s">
        <v>2810</v>
      </c>
      <c r="X1572" t="s">
        <v>2384</v>
      </c>
      <c r="Y1572" t="s">
        <v>3777</v>
      </c>
      <c r="Z1572" t="s">
        <v>2952</v>
      </c>
      <c r="AA1572" t="s">
        <v>1968</v>
      </c>
      <c r="AB1572" s="198">
        <v>37073.875</v>
      </c>
      <c r="AC1572" s="198">
        <v>37103.875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1331653</v>
      </c>
      <c r="H1573" s="198">
        <v>37046.359386574077</v>
      </c>
      <c r="I1573" t="s">
        <v>2660</v>
      </c>
      <c r="M1573" t="s">
        <v>3505</v>
      </c>
      <c r="N1573" t="s">
        <v>3885</v>
      </c>
      <c r="O1573" t="s">
        <v>1836</v>
      </c>
      <c r="P1573" s="199">
        <v>10000</v>
      </c>
      <c r="S1573" t="s">
        <v>3506</v>
      </c>
      <c r="T1573" t="s">
        <v>3759</v>
      </c>
      <c r="U1573" s="201">
        <v>9.6999999999999993</v>
      </c>
      <c r="V1573" t="s">
        <v>1949</v>
      </c>
      <c r="W1573" t="s">
        <v>3156</v>
      </c>
      <c r="X1573" t="s">
        <v>3076</v>
      </c>
      <c r="Y1573" t="s">
        <v>2596</v>
      </c>
      <c r="Z1573" t="s">
        <v>2952</v>
      </c>
      <c r="AA1573">
        <v>826835</v>
      </c>
      <c r="AB1573" s="198">
        <v>37047.875</v>
      </c>
      <c r="AC1573" s="198">
        <v>37047.875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9860</v>
      </c>
      <c r="G1574" s="202">
        <v>1331654</v>
      </c>
      <c r="H1574" s="198">
        <v>37046.359398148146</v>
      </c>
      <c r="I1574" t="s">
        <v>3647</v>
      </c>
      <c r="M1574" t="s">
        <v>3505</v>
      </c>
      <c r="N1574" t="s">
        <v>3885</v>
      </c>
      <c r="O1574" t="s">
        <v>1674</v>
      </c>
      <c r="P1574" s="199">
        <v>9860</v>
      </c>
      <c r="S1574" t="s">
        <v>3506</v>
      </c>
      <c r="T1574" t="s">
        <v>3759</v>
      </c>
      <c r="U1574" s="201">
        <v>4.0012999999999996</v>
      </c>
      <c r="V1574" t="s">
        <v>3176</v>
      </c>
      <c r="W1574" t="s">
        <v>2594</v>
      </c>
      <c r="X1574" t="s">
        <v>2595</v>
      </c>
      <c r="Y1574" t="s">
        <v>2596</v>
      </c>
      <c r="Z1574" t="s">
        <v>2952</v>
      </c>
      <c r="AA1574">
        <v>826836</v>
      </c>
      <c r="AB1574" s="198">
        <v>37047.875</v>
      </c>
      <c r="AC1574" s="198">
        <v>37047.875</v>
      </c>
    </row>
    <row r="1575" spans="1:29" x14ac:dyDescent="0.2">
      <c r="A1575" s="44" t="str">
        <f t="shared" si="121"/>
        <v xml:space="preserve"> Natural Gas Physical</v>
      </c>
      <c r="B1575" s="44" t="str">
        <f t="shared" si="122"/>
        <v/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394</v>
      </c>
      <c r="G1575" s="202">
        <v>1331655</v>
      </c>
      <c r="H1575" s="198">
        <v>37046.359409722223</v>
      </c>
      <c r="I1575" t="s">
        <v>2382</v>
      </c>
      <c r="M1575" t="s">
        <v>3505</v>
      </c>
      <c r="N1575" t="s">
        <v>3089</v>
      </c>
      <c r="O1575" t="s">
        <v>1950</v>
      </c>
      <c r="Q1575" s="199">
        <v>394</v>
      </c>
      <c r="S1575" t="s">
        <v>3506</v>
      </c>
      <c r="T1575" t="s">
        <v>3759</v>
      </c>
      <c r="U1575" s="201">
        <v>3.28</v>
      </c>
      <c r="V1575" t="s">
        <v>3701</v>
      </c>
      <c r="W1575" t="s">
        <v>2563</v>
      </c>
      <c r="X1575" t="s">
        <v>3834</v>
      </c>
      <c r="Y1575" t="s">
        <v>2596</v>
      </c>
      <c r="Z1575" t="s">
        <v>2953</v>
      </c>
      <c r="AA1575">
        <v>826837</v>
      </c>
      <c r="AB1575" s="198">
        <v>37047.875</v>
      </c>
      <c r="AC1575" s="198">
        <v>37047.875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5000</v>
      </c>
      <c r="G1576" s="202">
        <v>1331656</v>
      </c>
      <c r="H1576" s="198">
        <v>37046.359409722223</v>
      </c>
      <c r="I1576" t="s">
        <v>2275</v>
      </c>
      <c r="M1576" t="s">
        <v>3505</v>
      </c>
      <c r="N1576" t="s">
        <v>3885</v>
      </c>
      <c r="O1576" t="s">
        <v>1795</v>
      </c>
      <c r="Q1576" s="199">
        <v>5000</v>
      </c>
      <c r="S1576" t="s">
        <v>3506</v>
      </c>
      <c r="T1576" t="s">
        <v>3759</v>
      </c>
      <c r="U1576" s="201">
        <v>4</v>
      </c>
      <c r="V1576" t="s">
        <v>1969</v>
      </c>
      <c r="W1576" t="s">
        <v>3075</v>
      </c>
      <c r="X1576" t="s">
        <v>3076</v>
      </c>
      <c r="Y1576" t="s">
        <v>2596</v>
      </c>
      <c r="Z1576" t="s">
        <v>2952</v>
      </c>
      <c r="AA1576">
        <v>826838</v>
      </c>
      <c r="AB1576" s="198">
        <v>37047.875</v>
      </c>
      <c r="AC1576" s="198">
        <v>37047.875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5000</v>
      </c>
      <c r="G1577" s="202">
        <v>1331657</v>
      </c>
      <c r="H1577" s="198">
        <v>37046.359409722223</v>
      </c>
      <c r="I1577" t="s">
        <v>2550</v>
      </c>
      <c r="M1577" t="s">
        <v>3505</v>
      </c>
      <c r="N1577" t="s">
        <v>3885</v>
      </c>
      <c r="O1577" t="s">
        <v>1781</v>
      </c>
      <c r="P1577" s="199">
        <v>5000</v>
      </c>
      <c r="S1577" t="s">
        <v>3506</v>
      </c>
      <c r="T1577" t="s">
        <v>3759</v>
      </c>
      <c r="U1577" s="201">
        <v>3.9</v>
      </c>
      <c r="V1577" t="s">
        <v>1858</v>
      </c>
      <c r="W1577" t="s">
        <v>3084</v>
      </c>
      <c r="X1577" t="s">
        <v>3076</v>
      </c>
      <c r="Y1577" t="s">
        <v>2596</v>
      </c>
      <c r="Z1577" t="s">
        <v>2952</v>
      </c>
      <c r="AA1577">
        <v>826839</v>
      </c>
      <c r="AB1577" s="198">
        <v>37047.875</v>
      </c>
      <c r="AC1577" s="198">
        <v>37047.875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1331658</v>
      </c>
      <c r="H1578" s="198">
        <v>37046.359444444446</v>
      </c>
      <c r="I1578" t="s">
        <v>3094</v>
      </c>
      <c r="M1578" t="s">
        <v>3505</v>
      </c>
      <c r="N1578" t="s">
        <v>3885</v>
      </c>
      <c r="O1578" t="s">
        <v>1679</v>
      </c>
      <c r="P1578" s="199">
        <v>5000</v>
      </c>
      <c r="S1578" t="s">
        <v>3506</v>
      </c>
      <c r="T1578" t="s">
        <v>3759</v>
      </c>
      <c r="U1578" s="201">
        <v>3.7725</v>
      </c>
      <c r="V1578" t="s">
        <v>3095</v>
      </c>
      <c r="W1578" t="s">
        <v>2457</v>
      </c>
      <c r="X1578" t="s">
        <v>2615</v>
      </c>
      <c r="Y1578" t="s">
        <v>2596</v>
      </c>
      <c r="Z1578" t="s">
        <v>2952</v>
      </c>
      <c r="AA1578">
        <v>826840</v>
      </c>
      <c r="AB1578" s="198">
        <v>37047.875</v>
      </c>
      <c r="AC1578" s="198">
        <v>37047.875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5000</v>
      </c>
      <c r="G1579" s="202">
        <v>1331659</v>
      </c>
      <c r="H1579" s="198">
        <v>37046.359467592592</v>
      </c>
      <c r="I1579" t="s">
        <v>2621</v>
      </c>
      <c r="M1579" t="s">
        <v>3505</v>
      </c>
      <c r="N1579" t="s">
        <v>3885</v>
      </c>
      <c r="O1579" t="s">
        <v>1959</v>
      </c>
      <c r="Q1579" s="199">
        <v>5000</v>
      </c>
      <c r="S1579" t="s">
        <v>3506</v>
      </c>
      <c r="T1579" t="s">
        <v>3759</v>
      </c>
      <c r="U1579" s="201">
        <v>3.78</v>
      </c>
      <c r="V1579" t="s">
        <v>3911</v>
      </c>
      <c r="W1579" t="s">
        <v>2457</v>
      </c>
      <c r="X1579" t="s">
        <v>2615</v>
      </c>
      <c r="Y1579" t="s">
        <v>2596</v>
      </c>
      <c r="Z1579" t="s">
        <v>2952</v>
      </c>
      <c r="AA1579">
        <v>826841</v>
      </c>
      <c r="AB1579" s="198">
        <v>37047.875</v>
      </c>
      <c r="AC1579" s="198">
        <v>37047.875</v>
      </c>
    </row>
    <row r="1580" spans="1:29" x14ac:dyDescent="0.2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31</v>
      </c>
      <c r="F1580" s="213">
        <f t="shared" si="125"/>
        <v>465000</v>
      </c>
      <c r="G1580" s="202">
        <v>1331661</v>
      </c>
      <c r="H1580" s="198">
        <v>37046.359479166669</v>
      </c>
      <c r="I1580" t="s">
        <v>2382</v>
      </c>
      <c r="M1580" t="s">
        <v>3505</v>
      </c>
      <c r="N1580" t="s">
        <v>2383</v>
      </c>
      <c r="O1580" t="s">
        <v>2604</v>
      </c>
      <c r="P1580" s="199">
        <v>15000</v>
      </c>
      <c r="S1580" t="s">
        <v>3506</v>
      </c>
      <c r="T1580" t="s">
        <v>3759</v>
      </c>
      <c r="U1580" s="201">
        <v>4.05</v>
      </c>
      <c r="V1580" t="s">
        <v>1965</v>
      </c>
      <c r="W1580" t="s">
        <v>2810</v>
      </c>
      <c r="X1580" t="s">
        <v>2384</v>
      </c>
      <c r="Y1580" t="s">
        <v>3777</v>
      </c>
      <c r="Z1580" t="s">
        <v>2952</v>
      </c>
      <c r="AA1580" t="s">
        <v>1970</v>
      </c>
      <c r="AB1580" s="198">
        <v>37073.875</v>
      </c>
      <c r="AC1580" s="198">
        <v>37103.875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6022</v>
      </c>
      <c r="G1581" s="202">
        <v>1331660</v>
      </c>
      <c r="H1581" s="198">
        <v>37046.359479166669</v>
      </c>
      <c r="I1581" t="s">
        <v>3627</v>
      </c>
      <c r="M1581" t="s">
        <v>3505</v>
      </c>
      <c r="N1581" t="s">
        <v>3885</v>
      </c>
      <c r="O1581" t="s">
        <v>1835</v>
      </c>
      <c r="P1581" s="199">
        <v>6022</v>
      </c>
      <c r="S1581" t="s">
        <v>3506</v>
      </c>
      <c r="T1581" t="s">
        <v>3759</v>
      </c>
      <c r="U1581" s="201">
        <v>9.8000000000000007</v>
      </c>
      <c r="V1581" t="s">
        <v>2492</v>
      </c>
      <c r="W1581" t="s">
        <v>3156</v>
      </c>
      <c r="X1581" t="s">
        <v>3076</v>
      </c>
      <c r="Y1581" t="s">
        <v>2596</v>
      </c>
      <c r="Z1581" t="s">
        <v>2952</v>
      </c>
      <c r="AA1581">
        <v>826842</v>
      </c>
      <c r="AB1581" s="198">
        <v>37047.875</v>
      </c>
      <c r="AC1581" s="198">
        <v>37047.875</v>
      </c>
    </row>
    <row r="1582" spans="1:29" x14ac:dyDescent="0.2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13">
        <f t="shared" si="125"/>
        <v>10000</v>
      </c>
      <c r="G1582" s="202">
        <v>1331662</v>
      </c>
      <c r="H1582" s="198">
        <v>37046.359490740739</v>
      </c>
      <c r="I1582" t="s">
        <v>2660</v>
      </c>
      <c r="M1582" t="s">
        <v>3505</v>
      </c>
      <c r="N1582" t="s">
        <v>3885</v>
      </c>
      <c r="O1582" t="s">
        <v>1836</v>
      </c>
      <c r="Q1582" s="199">
        <v>10000</v>
      </c>
      <c r="S1582" t="s">
        <v>3506</v>
      </c>
      <c r="T1582" t="s">
        <v>3759</v>
      </c>
      <c r="U1582" s="201">
        <v>9.9</v>
      </c>
      <c r="V1582" t="s">
        <v>1949</v>
      </c>
      <c r="W1582" t="s">
        <v>3156</v>
      </c>
      <c r="X1582" t="s">
        <v>3076</v>
      </c>
      <c r="Y1582" t="s">
        <v>2596</v>
      </c>
      <c r="Z1582" t="s">
        <v>2952</v>
      </c>
      <c r="AA1582">
        <v>826843</v>
      </c>
      <c r="AB1582" s="198">
        <v>37047.875</v>
      </c>
      <c r="AC1582" s="198">
        <v>37047.875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5000</v>
      </c>
      <c r="G1583" s="202">
        <v>1331663</v>
      </c>
      <c r="H1583" s="198">
        <v>37046.359490740739</v>
      </c>
      <c r="I1583" t="s">
        <v>3531</v>
      </c>
      <c r="M1583" t="s">
        <v>3505</v>
      </c>
      <c r="N1583" t="s">
        <v>3885</v>
      </c>
      <c r="O1583" t="s">
        <v>1781</v>
      </c>
      <c r="P1583" s="199">
        <v>5000</v>
      </c>
      <c r="S1583" t="s">
        <v>3506</v>
      </c>
      <c r="T1583" t="s">
        <v>3759</v>
      </c>
      <c r="U1583" s="201">
        <v>3.9</v>
      </c>
      <c r="V1583" t="s">
        <v>2536</v>
      </c>
      <c r="W1583" t="s">
        <v>3084</v>
      </c>
      <c r="X1583" t="s">
        <v>3076</v>
      </c>
      <c r="Y1583" t="s">
        <v>2596</v>
      </c>
      <c r="Z1583" t="s">
        <v>2952</v>
      </c>
      <c r="AA1583">
        <v>826844</v>
      </c>
      <c r="AB1583" s="198">
        <v>37047.875</v>
      </c>
      <c r="AC1583" s="198">
        <v>37047.875</v>
      </c>
    </row>
    <row r="1584" spans="1:29" x14ac:dyDescent="0.2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26</v>
      </c>
      <c r="F1584" s="213">
        <f t="shared" si="125"/>
        <v>130000</v>
      </c>
      <c r="G1584" s="202">
        <v>1331665</v>
      </c>
      <c r="H1584" s="198">
        <v>37046.359513888892</v>
      </c>
      <c r="I1584" t="s">
        <v>2635</v>
      </c>
      <c r="M1584" t="s">
        <v>3505</v>
      </c>
      <c r="N1584" t="s">
        <v>2383</v>
      </c>
      <c r="O1584" t="s">
        <v>3298</v>
      </c>
      <c r="Q1584" s="199">
        <v>5000</v>
      </c>
      <c r="S1584" t="s">
        <v>3506</v>
      </c>
      <c r="T1584" t="s">
        <v>3759</v>
      </c>
      <c r="U1584" s="201">
        <v>3.96</v>
      </c>
      <c r="V1584" t="s">
        <v>2522</v>
      </c>
      <c r="W1584" t="s">
        <v>2644</v>
      </c>
      <c r="X1584" t="s">
        <v>2259</v>
      </c>
      <c r="Y1584" t="s">
        <v>3777</v>
      </c>
      <c r="Z1584" t="s">
        <v>2952</v>
      </c>
      <c r="AA1584" t="s">
        <v>1971</v>
      </c>
      <c r="AB1584" s="198">
        <v>37047.875</v>
      </c>
      <c r="AC1584" s="198">
        <v>37072.875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3978</v>
      </c>
      <c r="G1585" s="202">
        <v>1331664</v>
      </c>
      <c r="H1585" s="198">
        <v>37046.359513888892</v>
      </c>
      <c r="I1585" t="s">
        <v>3531</v>
      </c>
      <c r="M1585" t="s">
        <v>3505</v>
      </c>
      <c r="N1585" t="s">
        <v>3885</v>
      </c>
      <c r="O1585" t="s">
        <v>1835</v>
      </c>
      <c r="P1585" s="199">
        <v>3978</v>
      </c>
      <c r="S1585" t="s">
        <v>3506</v>
      </c>
      <c r="T1585" t="s">
        <v>3759</v>
      </c>
      <c r="U1585" s="201">
        <v>9.8000000000000007</v>
      </c>
      <c r="V1585" t="s">
        <v>2395</v>
      </c>
      <c r="W1585" t="s">
        <v>3156</v>
      </c>
      <c r="X1585" t="s">
        <v>3076</v>
      </c>
      <c r="Y1585" t="s">
        <v>2596</v>
      </c>
      <c r="Z1585" t="s">
        <v>2952</v>
      </c>
      <c r="AA1585">
        <v>826845</v>
      </c>
      <c r="AB1585" s="198">
        <v>37047.875</v>
      </c>
      <c r="AC1585" s="198">
        <v>37047.875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</v>
      </c>
      <c r="G1586" s="202">
        <v>1331666</v>
      </c>
      <c r="H1586" s="198">
        <v>37046.359560185185</v>
      </c>
      <c r="I1586" t="s">
        <v>2621</v>
      </c>
      <c r="M1586" t="s">
        <v>3505</v>
      </c>
      <c r="N1586" t="s">
        <v>3885</v>
      </c>
      <c r="O1586" t="s">
        <v>1959</v>
      </c>
      <c r="Q1586" s="199">
        <v>1000</v>
      </c>
      <c r="S1586" t="s">
        <v>3506</v>
      </c>
      <c r="T1586" t="s">
        <v>3759</v>
      </c>
      <c r="U1586" s="201">
        <v>3.7825000000000002</v>
      </c>
      <c r="V1586" t="s">
        <v>3911</v>
      </c>
      <c r="W1586" t="s">
        <v>2457</v>
      </c>
      <c r="X1586" t="s">
        <v>2615</v>
      </c>
      <c r="Y1586" t="s">
        <v>2596</v>
      </c>
      <c r="Z1586" t="s">
        <v>2952</v>
      </c>
      <c r="AA1586">
        <v>826846</v>
      </c>
      <c r="AB1586" s="198">
        <v>37047.875</v>
      </c>
      <c r="AC1586" s="198">
        <v>37047.875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1331667</v>
      </c>
      <c r="H1587" s="198">
        <v>37046.359571759262</v>
      </c>
      <c r="I1587" t="s">
        <v>2618</v>
      </c>
      <c r="M1587" t="s">
        <v>3505</v>
      </c>
      <c r="N1587" t="s">
        <v>3885</v>
      </c>
      <c r="O1587" t="s">
        <v>1729</v>
      </c>
      <c r="P1587" s="199">
        <v>10000</v>
      </c>
      <c r="S1587" t="s">
        <v>3506</v>
      </c>
      <c r="T1587" t="s">
        <v>3759</v>
      </c>
      <c r="U1587" s="201">
        <v>3.8075000000000001</v>
      </c>
      <c r="V1587" t="s">
        <v>3687</v>
      </c>
      <c r="W1587" t="s">
        <v>2477</v>
      </c>
      <c r="X1587" t="s">
        <v>3078</v>
      </c>
      <c r="Y1587" t="s">
        <v>2596</v>
      </c>
      <c r="Z1587" t="s">
        <v>2952</v>
      </c>
      <c r="AA1587">
        <v>826847</v>
      </c>
      <c r="AB1587" s="198">
        <v>37047.875</v>
      </c>
      <c r="AC1587" s="198">
        <v>37047.875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5000</v>
      </c>
      <c r="G1588" s="202">
        <v>1331668</v>
      </c>
      <c r="H1588" s="198">
        <v>37046.359583333331</v>
      </c>
      <c r="I1588" t="s">
        <v>2392</v>
      </c>
      <c r="M1588" t="s">
        <v>3505</v>
      </c>
      <c r="N1588" t="s">
        <v>3885</v>
      </c>
      <c r="O1588" t="s">
        <v>1678</v>
      </c>
      <c r="P1588" s="199">
        <v>5000</v>
      </c>
      <c r="S1588" t="s">
        <v>3506</v>
      </c>
      <c r="T1588" t="s">
        <v>3759</v>
      </c>
      <c r="U1588" s="201">
        <v>3.7574999999999998</v>
      </c>
      <c r="V1588" t="s">
        <v>3496</v>
      </c>
      <c r="W1588" t="s">
        <v>2457</v>
      </c>
      <c r="X1588" t="s">
        <v>2615</v>
      </c>
      <c r="Y1588" t="s">
        <v>2596</v>
      </c>
      <c r="Z1588" t="s">
        <v>2952</v>
      </c>
      <c r="AA1588">
        <v>826849</v>
      </c>
      <c r="AB1588" s="198">
        <v>37047.875</v>
      </c>
      <c r="AC1588" s="198">
        <v>37047.875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1331670</v>
      </c>
      <c r="H1589" s="198">
        <v>37046.359594907408</v>
      </c>
      <c r="I1589" t="s">
        <v>2660</v>
      </c>
      <c r="M1589" t="s">
        <v>3505</v>
      </c>
      <c r="N1589" t="s">
        <v>3885</v>
      </c>
      <c r="O1589" t="s">
        <v>1836</v>
      </c>
      <c r="P1589" s="199">
        <v>10000</v>
      </c>
      <c r="S1589" t="s">
        <v>3506</v>
      </c>
      <c r="T1589" t="s">
        <v>3759</v>
      </c>
      <c r="U1589" s="201">
        <v>9.6999999999999993</v>
      </c>
      <c r="V1589" t="s">
        <v>1949</v>
      </c>
      <c r="W1589" t="s">
        <v>3156</v>
      </c>
      <c r="X1589" t="s">
        <v>3076</v>
      </c>
      <c r="Y1589" t="s">
        <v>2596</v>
      </c>
      <c r="Z1589" t="s">
        <v>2952</v>
      </c>
      <c r="AA1589">
        <v>826850</v>
      </c>
      <c r="AB1589" s="198">
        <v>37047.875</v>
      </c>
      <c r="AC1589" s="198">
        <v>37047.875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5000</v>
      </c>
      <c r="G1590" s="202">
        <v>1331669</v>
      </c>
      <c r="H1590" s="198">
        <v>37046.359594907408</v>
      </c>
      <c r="I1590" t="s">
        <v>2550</v>
      </c>
      <c r="M1590" t="s">
        <v>3505</v>
      </c>
      <c r="N1590" t="s">
        <v>3885</v>
      </c>
      <c r="O1590" t="s">
        <v>1679</v>
      </c>
      <c r="Q1590" s="199">
        <v>5000</v>
      </c>
      <c r="S1590" t="s">
        <v>3506</v>
      </c>
      <c r="T1590" t="s">
        <v>3759</v>
      </c>
      <c r="U1590" s="201">
        <v>3.7749999999999999</v>
      </c>
      <c r="V1590" t="s">
        <v>1942</v>
      </c>
      <c r="W1590" t="s">
        <v>2457</v>
      </c>
      <c r="X1590" t="s">
        <v>2615</v>
      </c>
      <c r="Y1590" t="s">
        <v>2596</v>
      </c>
      <c r="Z1590" t="s">
        <v>2952</v>
      </c>
      <c r="AA1590">
        <v>826848</v>
      </c>
      <c r="AB1590" s="198">
        <v>37047.875</v>
      </c>
      <c r="AC1590" s="198">
        <v>37047.875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5000</v>
      </c>
      <c r="G1591" s="202">
        <v>1331671</v>
      </c>
      <c r="H1591" s="198">
        <v>37046.359606481485</v>
      </c>
      <c r="I1591" t="s">
        <v>2392</v>
      </c>
      <c r="M1591" t="s">
        <v>3505</v>
      </c>
      <c r="N1591" t="s">
        <v>3885</v>
      </c>
      <c r="O1591" t="s">
        <v>1679</v>
      </c>
      <c r="P1591" s="199">
        <v>5000</v>
      </c>
      <c r="S1591" t="s">
        <v>3506</v>
      </c>
      <c r="T1591" t="s">
        <v>3759</v>
      </c>
      <c r="U1591" s="201">
        <v>3.7725</v>
      </c>
      <c r="V1591" t="s">
        <v>3679</v>
      </c>
      <c r="W1591" t="s">
        <v>2457</v>
      </c>
      <c r="X1591" t="s">
        <v>2615</v>
      </c>
      <c r="Y1591" t="s">
        <v>2596</v>
      </c>
      <c r="Z1591" t="s">
        <v>2952</v>
      </c>
      <c r="AA1591">
        <v>826851</v>
      </c>
      <c r="AB1591" s="198">
        <v>37047.875</v>
      </c>
      <c r="AC1591" s="198">
        <v>37047.875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1331672</v>
      </c>
      <c r="H1592" s="198">
        <v>37046.359618055554</v>
      </c>
      <c r="I1592" t="s">
        <v>3704</v>
      </c>
      <c r="M1592" t="s">
        <v>3505</v>
      </c>
      <c r="N1592" t="s">
        <v>3885</v>
      </c>
      <c r="O1592" t="s">
        <v>1738</v>
      </c>
      <c r="Q1592" s="199">
        <v>5000</v>
      </c>
      <c r="S1592" t="s">
        <v>3506</v>
      </c>
      <c r="T1592" t="s">
        <v>3759</v>
      </c>
      <c r="U1592" s="201">
        <v>3.81</v>
      </c>
      <c r="V1592" t="s">
        <v>1887</v>
      </c>
      <c r="W1592" t="s">
        <v>2629</v>
      </c>
      <c r="X1592" t="s">
        <v>2630</v>
      </c>
      <c r="Y1592" t="s">
        <v>2596</v>
      </c>
      <c r="Z1592" t="s">
        <v>2952</v>
      </c>
      <c r="AA1592">
        <v>826852</v>
      </c>
      <c r="AB1592" s="198">
        <v>37047.875</v>
      </c>
      <c r="AC1592" s="198">
        <v>37047.875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25000</v>
      </c>
      <c r="G1593" s="202">
        <v>1331673</v>
      </c>
      <c r="H1593" s="198">
        <v>37046.359629629631</v>
      </c>
      <c r="I1593" t="s">
        <v>3627</v>
      </c>
      <c r="M1593" t="s">
        <v>3505</v>
      </c>
      <c r="N1593" t="s">
        <v>3885</v>
      </c>
      <c r="O1593" t="s">
        <v>3852</v>
      </c>
      <c r="P1593" s="199">
        <v>25000</v>
      </c>
      <c r="S1593" t="s">
        <v>3506</v>
      </c>
      <c r="T1593" t="s">
        <v>3759</v>
      </c>
      <c r="U1593" s="201">
        <v>3.93</v>
      </c>
      <c r="V1593" t="s">
        <v>3502</v>
      </c>
      <c r="W1593" t="s">
        <v>2265</v>
      </c>
      <c r="X1593" t="s">
        <v>2266</v>
      </c>
      <c r="Y1593" t="s">
        <v>2596</v>
      </c>
      <c r="Z1593" t="s">
        <v>2952</v>
      </c>
      <c r="AA1593">
        <v>826853</v>
      </c>
      <c r="AB1593" s="198">
        <v>37047.875</v>
      </c>
      <c r="AC1593" s="198">
        <v>37047.875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5000</v>
      </c>
      <c r="G1594" s="202">
        <v>1331674</v>
      </c>
      <c r="H1594" s="198">
        <v>37046.3596412037</v>
      </c>
      <c r="I1594" t="s">
        <v>2392</v>
      </c>
      <c r="M1594" t="s">
        <v>3505</v>
      </c>
      <c r="N1594" t="s">
        <v>3885</v>
      </c>
      <c r="O1594" t="s">
        <v>1678</v>
      </c>
      <c r="P1594" s="199">
        <v>5000</v>
      </c>
      <c r="S1594" t="s">
        <v>3506</v>
      </c>
      <c r="T1594" t="s">
        <v>3759</v>
      </c>
      <c r="U1594" s="201">
        <v>3.7549999999999999</v>
      </c>
      <c r="V1594" t="s">
        <v>3496</v>
      </c>
      <c r="W1594" t="s">
        <v>2457</v>
      </c>
      <c r="X1594" t="s">
        <v>2615</v>
      </c>
      <c r="Y1594" t="s">
        <v>2596</v>
      </c>
      <c r="Z1594" t="s">
        <v>2952</v>
      </c>
      <c r="AA1594">
        <v>826854</v>
      </c>
      <c r="AB1594" s="198">
        <v>37047.875</v>
      </c>
      <c r="AC1594" s="198">
        <v>37047.875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10000</v>
      </c>
      <c r="G1595" s="202">
        <v>1331675</v>
      </c>
      <c r="H1595" s="198">
        <v>37046.359652777777</v>
      </c>
      <c r="I1595" t="s">
        <v>3531</v>
      </c>
      <c r="M1595" t="s">
        <v>3505</v>
      </c>
      <c r="N1595" t="s">
        <v>3885</v>
      </c>
      <c r="O1595" t="s">
        <v>1836</v>
      </c>
      <c r="P1595" s="199">
        <v>10000</v>
      </c>
      <c r="S1595" t="s">
        <v>3506</v>
      </c>
      <c r="T1595" t="s">
        <v>3759</v>
      </c>
      <c r="U1595" s="201">
        <v>9.5</v>
      </c>
      <c r="V1595" t="s">
        <v>2395</v>
      </c>
      <c r="W1595" t="s">
        <v>3156</v>
      </c>
      <c r="X1595" t="s">
        <v>3076</v>
      </c>
      <c r="Y1595" t="s">
        <v>2596</v>
      </c>
      <c r="Z1595" t="s">
        <v>2952</v>
      </c>
      <c r="AA1595">
        <v>826855</v>
      </c>
      <c r="AB1595" s="198">
        <v>37047.875</v>
      </c>
      <c r="AC1595" s="198">
        <v>37047.875</v>
      </c>
    </row>
    <row r="1596" spans="1:29" x14ac:dyDescent="0.2">
      <c r="A1596" s="44" t="str">
        <f t="shared" si="121"/>
        <v>US Natural Gas Financial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Financial</v>
      </c>
      <c r="E1596" s="44">
        <f>IF(VLOOKUP(S1596,'DD-Lookup'!$J$6:$L$50,3,FALSE)="Monthly",(YEAR(AC1596)-YEAR(AB1596))*12+MONTH(AC1596)-MONTH(AB1596)+1,(AC1596-AB1596+1))</f>
        <v>31</v>
      </c>
      <c r="F1596" s="213">
        <f t="shared" si="125"/>
        <v>310000</v>
      </c>
      <c r="G1596" s="202">
        <v>1331677</v>
      </c>
      <c r="H1596" s="198">
        <v>37046.359664351854</v>
      </c>
      <c r="I1596" t="s">
        <v>3652</v>
      </c>
      <c r="M1596" t="s">
        <v>3505</v>
      </c>
      <c r="N1596" t="s">
        <v>2383</v>
      </c>
      <c r="O1596" t="s">
        <v>2604</v>
      </c>
      <c r="P1596" s="199">
        <v>10000</v>
      </c>
      <c r="S1596" t="s">
        <v>3506</v>
      </c>
      <c r="T1596" t="s">
        <v>3759</v>
      </c>
      <c r="U1596" s="201">
        <v>4.0449999999999999</v>
      </c>
      <c r="V1596" t="s">
        <v>2485</v>
      </c>
      <c r="W1596" t="s">
        <v>2810</v>
      </c>
      <c r="X1596" t="s">
        <v>2384</v>
      </c>
      <c r="Y1596" t="s">
        <v>3777</v>
      </c>
      <c r="Z1596" t="s">
        <v>2952</v>
      </c>
      <c r="AA1596" t="s">
        <v>1972</v>
      </c>
      <c r="AB1596" s="198">
        <v>37073.875</v>
      </c>
      <c r="AC1596" s="198">
        <v>37103.875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1331676</v>
      </c>
      <c r="H1597" s="198">
        <v>37046.359664351854</v>
      </c>
      <c r="I1597" t="s">
        <v>2636</v>
      </c>
      <c r="M1597" t="s">
        <v>3505</v>
      </c>
      <c r="N1597" t="s">
        <v>3885</v>
      </c>
      <c r="O1597" t="s">
        <v>1681</v>
      </c>
      <c r="P1597" s="199">
        <v>5000</v>
      </c>
      <c r="S1597" t="s">
        <v>3506</v>
      </c>
      <c r="T1597" t="s">
        <v>3759</v>
      </c>
      <c r="U1597" s="201">
        <v>3.7149999999999999</v>
      </c>
      <c r="V1597" t="s">
        <v>1056</v>
      </c>
      <c r="W1597" t="s">
        <v>2457</v>
      </c>
      <c r="X1597" t="s">
        <v>2615</v>
      </c>
      <c r="Y1597" t="s">
        <v>2596</v>
      </c>
      <c r="Z1597" t="s">
        <v>2952</v>
      </c>
      <c r="AA1597">
        <v>826856</v>
      </c>
      <c r="AB1597" s="198">
        <v>37047.875</v>
      </c>
      <c r="AC1597" s="198">
        <v>37047.875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1000</v>
      </c>
      <c r="G1598" s="202">
        <v>1331678</v>
      </c>
      <c r="H1598" s="198">
        <v>37046.359675925924</v>
      </c>
      <c r="I1598" t="s">
        <v>2621</v>
      </c>
      <c r="M1598" t="s">
        <v>3505</v>
      </c>
      <c r="N1598" t="s">
        <v>3885</v>
      </c>
      <c r="O1598" t="s">
        <v>1959</v>
      </c>
      <c r="Q1598" s="199">
        <v>1000</v>
      </c>
      <c r="S1598" t="s">
        <v>3506</v>
      </c>
      <c r="T1598" t="s">
        <v>3759</v>
      </c>
      <c r="U1598" s="201">
        <v>3.7875000000000001</v>
      </c>
      <c r="V1598" t="s">
        <v>3911</v>
      </c>
      <c r="W1598" t="s">
        <v>2457</v>
      </c>
      <c r="X1598" t="s">
        <v>2615</v>
      </c>
      <c r="Y1598" t="s">
        <v>2596</v>
      </c>
      <c r="Z1598" t="s">
        <v>2952</v>
      </c>
      <c r="AA1598">
        <v>826857</v>
      </c>
      <c r="AB1598" s="198">
        <v>37047.875</v>
      </c>
      <c r="AC1598" s="198">
        <v>37047.875</v>
      </c>
    </row>
    <row r="1599" spans="1:29" x14ac:dyDescent="0.2">
      <c r="A1599" s="44" t="str">
        <f t="shared" si="121"/>
        <v xml:space="preserve"> Natural Gas Physical</v>
      </c>
      <c r="B1599" s="44" t="str">
        <f t="shared" si="122"/>
        <v/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5000</v>
      </c>
      <c r="G1599" s="202">
        <v>1331679</v>
      </c>
      <c r="H1599" s="198">
        <v>37046.3596875</v>
      </c>
      <c r="I1599" t="s">
        <v>1973</v>
      </c>
      <c r="M1599" t="s">
        <v>3505</v>
      </c>
      <c r="N1599" t="s">
        <v>3089</v>
      </c>
      <c r="O1599" t="s">
        <v>1950</v>
      </c>
      <c r="Q1599" s="199">
        <v>5000</v>
      </c>
      <c r="S1599" t="s">
        <v>3506</v>
      </c>
      <c r="T1599" t="s">
        <v>3759</v>
      </c>
      <c r="U1599" s="201">
        <v>3.31</v>
      </c>
      <c r="V1599" t="s">
        <v>1974</v>
      </c>
      <c r="W1599" t="s">
        <v>2563</v>
      </c>
      <c r="X1599" t="s">
        <v>3834</v>
      </c>
      <c r="Y1599" t="s">
        <v>2596</v>
      </c>
      <c r="Z1599" t="s">
        <v>2953</v>
      </c>
      <c r="AA1599">
        <v>826858</v>
      </c>
      <c r="AB1599" s="198">
        <v>37047.875</v>
      </c>
      <c r="AC1599" s="198">
        <v>37047.875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5298</v>
      </c>
      <c r="G1600" s="202">
        <v>1331680</v>
      </c>
      <c r="H1600" s="198">
        <v>37046.359699074077</v>
      </c>
      <c r="I1600" t="s">
        <v>2618</v>
      </c>
      <c r="M1600" t="s">
        <v>3505</v>
      </c>
      <c r="N1600" t="s">
        <v>3885</v>
      </c>
      <c r="O1600" t="s">
        <v>1766</v>
      </c>
      <c r="P1600" s="199">
        <v>5298</v>
      </c>
      <c r="S1600" t="s">
        <v>3506</v>
      </c>
      <c r="T1600" t="s">
        <v>3759</v>
      </c>
      <c r="U1600" s="201">
        <v>3.8774999999999999</v>
      </c>
      <c r="V1600" t="s">
        <v>2458</v>
      </c>
      <c r="W1600" t="s">
        <v>2629</v>
      </c>
      <c r="X1600" t="s">
        <v>2630</v>
      </c>
      <c r="Y1600" t="s">
        <v>2596</v>
      </c>
      <c r="Z1600" t="s">
        <v>2952</v>
      </c>
      <c r="AA1600">
        <v>826859</v>
      </c>
      <c r="AB1600" s="198">
        <v>37047.875</v>
      </c>
      <c r="AC1600" s="198">
        <v>37047.875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10000</v>
      </c>
      <c r="G1601" s="202">
        <v>1331681</v>
      </c>
      <c r="H1601" s="198">
        <v>37046.35974537037</v>
      </c>
      <c r="I1601" t="s">
        <v>2613</v>
      </c>
      <c r="M1601" t="s">
        <v>3505</v>
      </c>
      <c r="N1601" t="s">
        <v>3885</v>
      </c>
      <c r="O1601" t="s">
        <v>1835</v>
      </c>
      <c r="P1601" s="199">
        <v>10000</v>
      </c>
      <c r="S1601" t="s">
        <v>3506</v>
      </c>
      <c r="T1601" t="s">
        <v>3759</v>
      </c>
      <c r="U1601" s="201">
        <v>9.6999999999999993</v>
      </c>
      <c r="V1601" t="s">
        <v>3008</v>
      </c>
      <c r="W1601" t="s">
        <v>3156</v>
      </c>
      <c r="X1601" t="s">
        <v>3076</v>
      </c>
      <c r="Y1601" t="s">
        <v>2596</v>
      </c>
      <c r="Z1601" t="s">
        <v>2952</v>
      </c>
      <c r="AA1601">
        <v>826861</v>
      </c>
      <c r="AB1601" s="198">
        <v>37047.875</v>
      </c>
      <c r="AC1601" s="198">
        <v>37047.875</v>
      </c>
    </row>
    <row r="1602" spans="1:29" x14ac:dyDescent="0.2">
      <c r="A1602" s="44" t="str">
        <f t="shared" si="121"/>
        <v xml:space="preserve"> Natural Gas Physical</v>
      </c>
      <c r="B1602" s="44" t="str">
        <f t="shared" si="122"/>
        <v/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1331682</v>
      </c>
      <c r="H1602" s="198">
        <v>37046.359756944446</v>
      </c>
      <c r="I1602" t="s">
        <v>1973</v>
      </c>
      <c r="M1602" t="s">
        <v>3505</v>
      </c>
      <c r="N1602" t="s">
        <v>3089</v>
      </c>
      <c r="O1602" t="s">
        <v>1950</v>
      </c>
      <c r="Q1602" s="199">
        <v>5000</v>
      </c>
      <c r="S1602" t="s">
        <v>3506</v>
      </c>
      <c r="T1602" t="s">
        <v>3759</v>
      </c>
      <c r="U1602" s="201">
        <v>3.34</v>
      </c>
      <c r="V1602" t="s">
        <v>1974</v>
      </c>
      <c r="W1602" t="s">
        <v>2563</v>
      </c>
      <c r="X1602" t="s">
        <v>3834</v>
      </c>
      <c r="Y1602" t="s">
        <v>2596</v>
      </c>
      <c r="Z1602" t="s">
        <v>2953</v>
      </c>
      <c r="AA1602">
        <v>826862</v>
      </c>
      <c r="AB1602" s="198">
        <v>37047.875</v>
      </c>
      <c r="AC1602" s="198">
        <v>37047.875</v>
      </c>
    </row>
    <row r="1603" spans="1:29" x14ac:dyDescent="0.2">
      <c r="A1603" s="44" t="str">
        <f t="shared" si="121"/>
        <v>US Power Physical</v>
      </c>
      <c r="B1603" s="44" t="str">
        <f t="shared" si="122"/>
        <v>US</v>
      </c>
      <c r="C1603" s="44" t="str">
        <f t="shared" si="123"/>
        <v>Power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30</v>
      </c>
      <c r="F1603" s="213">
        <f t="shared" si="125"/>
        <v>1500</v>
      </c>
      <c r="G1603" s="202">
        <v>1331684</v>
      </c>
      <c r="H1603" s="198">
        <v>37046.359768518516</v>
      </c>
      <c r="I1603" t="s">
        <v>3547</v>
      </c>
      <c r="M1603" t="s">
        <v>2717</v>
      </c>
      <c r="N1603" t="s">
        <v>3532</v>
      </c>
      <c r="O1603" t="s">
        <v>2994</v>
      </c>
      <c r="Q1603" s="199">
        <v>50</v>
      </c>
      <c r="S1603" t="s">
        <v>3504</v>
      </c>
      <c r="T1603" t="s">
        <v>3759</v>
      </c>
      <c r="U1603" s="201">
        <v>52.75</v>
      </c>
      <c r="V1603" t="s">
        <v>3551</v>
      </c>
      <c r="W1603" t="s">
        <v>3540</v>
      </c>
      <c r="X1603" t="s">
        <v>3226</v>
      </c>
      <c r="Y1603" t="s">
        <v>1097</v>
      </c>
      <c r="Z1603" t="s">
        <v>2947</v>
      </c>
      <c r="AA1603">
        <v>631037.1</v>
      </c>
      <c r="AB1603" s="198">
        <v>37408.875</v>
      </c>
      <c r="AC1603" s="198">
        <v>37437.875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1331683</v>
      </c>
      <c r="H1604" s="198">
        <v>37046.359768518516</v>
      </c>
      <c r="I1604" t="s">
        <v>2378</v>
      </c>
      <c r="M1604" t="s">
        <v>3505</v>
      </c>
      <c r="N1604" t="s">
        <v>3885</v>
      </c>
      <c r="O1604" t="s">
        <v>1718</v>
      </c>
      <c r="Q1604" s="199">
        <v>10000</v>
      </c>
      <c r="S1604" t="s">
        <v>3506</v>
      </c>
      <c r="T1604" t="s">
        <v>3759</v>
      </c>
      <c r="U1604" s="201">
        <v>4.2149999999999999</v>
      </c>
      <c r="V1604" t="s">
        <v>3073</v>
      </c>
      <c r="W1604" t="s">
        <v>3143</v>
      </c>
      <c r="X1604" t="s">
        <v>3065</v>
      </c>
      <c r="Y1604" t="s">
        <v>2596</v>
      </c>
      <c r="Z1604" t="s">
        <v>2952</v>
      </c>
      <c r="AA1604">
        <v>826863</v>
      </c>
      <c r="AB1604" s="198">
        <v>37047.875</v>
      </c>
      <c r="AC1604" s="198">
        <v>37047.875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389</v>
      </c>
      <c r="G1605" s="202">
        <v>1331685</v>
      </c>
      <c r="H1605" s="198">
        <v>37046.359780092593</v>
      </c>
      <c r="I1605" t="s">
        <v>2613</v>
      </c>
      <c r="M1605" t="s">
        <v>3505</v>
      </c>
      <c r="N1605" t="s">
        <v>3885</v>
      </c>
      <c r="O1605" t="s">
        <v>1823</v>
      </c>
      <c r="Q1605" s="199">
        <v>389</v>
      </c>
      <c r="S1605" t="s">
        <v>3506</v>
      </c>
      <c r="T1605" t="s">
        <v>3759</v>
      </c>
      <c r="U1605" s="201">
        <v>2.85</v>
      </c>
      <c r="V1605" t="s">
        <v>3488</v>
      </c>
      <c r="W1605" t="s">
        <v>3097</v>
      </c>
      <c r="X1605" t="s">
        <v>3076</v>
      </c>
      <c r="Y1605" t="s">
        <v>2596</v>
      </c>
      <c r="Z1605" t="s">
        <v>2952</v>
      </c>
      <c r="AA1605">
        <v>826865</v>
      </c>
      <c r="AB1605" s="198">
        <v>37047.875</v>
      </c>
      <c r="AC1605" s="198">
        <v>37047.875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5000</v>
      </c>
      <c r="G1606" s="202">
        <v>1331686</v>
      </c>
      <c r="H1606" s="198">
        <v>37046.359780092593</v>
      </c>
      <c r="I1606" t="s">
        <v>3457</v>
      </c>
      <c r="M1606" t="s">
        <v>3505</v>
      </c>
      <c r="N1606" t="s">
        <v>3885</v>
      </c>
      <c r="O1606" t="s">
        <v>1756</v>
      </c>
      <c r="P1606" s="199">
        <v>5000</v>
      </c>
      <c r="S1606" t="s">
        <v>3506</v>
      </c>
      <c r="T1606" t="s">
        <v>3759</v>
      </c>
      <c r="U1606" s="201">
        <v>3.92</v>
      </c>
      <c r="V1606" t="s">
        <v>3458</v>
      </c>
      <c r="W1606" t="s">
        <v>2477</v>
      </c>
      <c r="X1606" t="s">
        <v>2540</v>
      </c>
      <c r="Y1606" t="s">
        <v>2596</v>
      </c>
      <c r="Z1606" t="s">
        <v>2952</v>
      </c>
      <c r="AA1606">
        <v>826864</v>
      </c>
      <c r="AB1606" s="198">
        <v>37047.875</v>
      </c>
      <c r="AC1606" s="198">
        <v>37047.875</v>
      </c>
    </row>
    <row r="1607" spans="1:29" x14ac:dyDescent="0.2">
      <c r="A1607" s="44" t="str">
        <f t="shared" si="121"/>
        <v xml:space="preserve"> Natural Gas Physical</v>
      </c>
      <c r="B1607" s="44" t="str">
        <f t="shared" si="122"/>
        <v/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1331687</v>
      </c>
      <c r="H1607" s="198">
        <v>37046.359814814816</v>
      </c>
      <c r="I1607" t="s">
        <v>2608</v>
      </c>
      <c r="M1607" t="s">
        <v>3505</v>
      </c>
      <c r="N1607" t="s">
        <v>2623</v>
      </c>
      <c r="O1607" t="s">
        <v>1733</v>
      </c>
      <c r="P1607" s="199">
        <v>10000</v>
      </c>
      <c r="S1607" t="s">
        <v>3506</v>
      </c>
      <c r="T1607" t="s">
        <v>3759</v>
      </c>
      <c r="U1607" s="201">
        <v>4.1399999999999997</v>
      </c>
      <c r="V1607" t="s">
        <v>2739</v>
      </c>
      <c r="W1607" t="s">
        <v>2624</v>
      </c>
      <c r="X1607" t="s">
        <v>2625</v>
      </c>
      <c r="Y1607" t="s">
        <v>2596</v>
      </c>
      <c r="Z1607" t="s">
        <v>2952</v>
      </c>
      <c r="AA1607">
        <v>826866</v>
      </c>
      <c r="AB1607" s="198">
        <v>37047.875</v>
      </c>
      <c r="AC1607" s="198">
        <v>37047.875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2500</v>
      </c>
      <c r="G1608" s="202">
        <v>1331688</v>
      </c>
      <c r="H1608" s="198">
        <v>37046.359826388885</v>
      </c>
      <c r="I1608" t="s">
        <v>2613</v>
      </c>
      <c r="M1608" t="s">
        <v>3505</v>
      </c>
      <c r="N1608" t="s">
        <v>3885</v>
      </c>
      <c r="O1608" t="s">
        <v>1738</v>
      </c>
      <c r="Q1608" s="199">
        <v>2500</v>
      </c>
      <c r="S1608" t="s">
        <v>3506</v>
      </c>
      <c r="T1608" t="s">
        <v>3759</v>
      </c>
      <c r="U1608" s="201">
        <v>3.8149999999999999</v>
      </c>
      <c r="V1608" t="s">
        <v>2476</v>
      </c>
      <c r="W1608" t="s">
        <v>2629</v>
      </c>
      <c r="X1608" t="s">
        <v>2630</v>
      </c>
      <c r="Y1608" t="s">
        <v>2596</v>
      </c>
      <c r="Z1608" t="s">
        <v>2952</v>
      </c>
      <c r="AA1608">
        <v>826867</v>
      </c>
      <c r="AB1608" s="198">
        <v>37047.875</v>
      </c>
      <c r="AC1608" s="198">
        <v>37047.875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3">
        <f t="shared" si="125"/>
        <v>2500</v>
      </c>
      <c r="G1609" s="202">
        <v>1331689</v>
      </c>
      <c r="H1609" s="198">
        <v>37046.359861111108</v>
      </c>
      <c r="I1609" t="s">
        <v>2638</v>
      </c>
      <c r="M1609" t="s">
        <v>3505</v>
      </c>
      <c r="N1609" t="s">
        <v>3885</v>
      </c>
      <c r="O1609" t="s">
        <v>3863</v>
      </c>
      <c r="Q1609" s="199">
        <v>2500</v>
      </c>
      <c r="S1609" t="s">
        <v>3506</v>
      </c>
      <c r="T1609" t="s">
        <v>3759</v>
      </c>
      <c r="U1609" s="201">
        <v>3.88</v>
      </c>
      <c r="V1609" t="s">
        <v>2399</v>
      </c>
      <c r="W1609" t="s">
        <v>2271</v>
      </c>
      <c r="X1609" t="s">
        <v>2272</v>
      </c>
      <c r="Y1609" t="s">
        <v>2596</v>
      </c>
      <c r="Z1609" t="s">
        <v>2952</v>
      </c>
      <c r="AA1609">
        <v>826868</v>
      </c>
      <c r="AB1609" s="198">
        <v>37047.875</v>
      </c>
      <c r="AC1609" s="198">
        <v>37047.875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10000</v>
      </c>
      <c r="G1610" s="202">
        <v>1331690</v>
      </c>
      <c r="H1610" s="198">
        <v>37046.359872685185</v>
      </c>
      <c r="I1610" t="s">
        <v>2378</v>
      </c>
      <c r="M1610" t="s">
        <v>3505</v>
      </c>
      <c r="N1610" t="s">
        <v>3885</v>
      </c>
      <c r="O1610" t="s">
        <v>1836</v>
      </c>
      <c r="P1610" s="199">
        <v>10000</v>
      </c>
      <c r="S1610" t="s">
        <v>3506</v>
      </c>
      <c r="T1610" t="s">
        <v>3759</v>
      </c>
      <c r="U1610" s="201">
        <v>9.3000000000000007</v>
      </c>
      <c r="V1610" t="s">
        <v>1824</v>
      </c>
      <c r="W1610" t="s">
        <v>3156</v>
      </c>
      <c r="X1610" t="s">
        <v>3076</v>
      </c>
      <c r="Y1610" t="s">
        <v>2596</v>
      </c>
      <c r="Z1610" t="s">
        <v>2952</v>
      </c>
      <c r="AA1610">
        <v>826869</v>
      </c>
      <c r="AB1610" s="198">
        <v>37047.875</v>
      </c>
      <c r="AC1610" s="198">
        <v>37047.875</v>
      </c>
    </row>
    <row r="1611" spans="1:29" x14ac:dyDescent="0.2">
      <c r="A1611" s="44" t="str">
        <f t="shared" ref="A1611:A1674" si="126">B1611&amp;" "&amp;C1611&amp;" "&amp;D1611</f>
        <v xml:space="preserve"> Natural Gas Physical</v>
      </c>
      <c r="B1611" s="44" t="str">
        <f t="shared" ref="B1611:B1674" si="127">IF((LEFT(N1611,2)="US"),"US","")</f>
        <v/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10000</v>
      </c>
      <c r="G1611" s="202">
        <v>1331691</v>
      </c>
      <c r="H1611" s="198">
        <v>37046.359907407408</v>
      </c>
      <c r="I1611" t="s">
        <v>2542</v>
      </c>
      <c r="M1611" t="s">
        <v>3505</v>
      </c>
      <c r="N1611" t="s">
        <v>2623</v>
      </c>
      <c r="O1611" t="s">
        <v>1733</v>
      </c>
      <c r="P1611" s="199">
        <v>10000</v>
      </c>
      <c r="S1611" t="s">
        <v>3506</v>
      </c>
      <c r="T1611" t="s">
        <v>3759</v>
      </c>
      <c r="U1611" s="201">
        <v>4.1349999999999998</v>
      </c>
      <c r="V1611" t="s">
        <v>3561</v>
      </c>
      <c r="W1611" t="s">
        <v>2624</v>
      </c>
      <c r="X1611" t="s">
        <v>2625</v>
      </c>
      <c r="Y1611" t="s">
        <v>2596</v>
      </c>
      <c r="Z1611" t="s">
        <v>2952</v>
      </c>
      <c r="AA1611">
        <v>826870</v>
      </c>
      <c r="AB1611" s="198">
        <v>37047.875</v>
      </c>
      <c r="AC1611" s="198">
        <v>37047.875</v>
      </c>
    </row>
    <row r="1612" spans="1:29" x14ac:dyDescent="0.2">
      <c r="A1612" s="44" t="str">
        <f t="shared" si="126"/>
        <v>US Oil Products Financial</v>
      </c>
      <c r="B1612" s="44" t="str">
        <f t="shared" si="127"/>
        <v>US</v>
      </c>
      <c r="C1612" s="44" t="str">
        <f t="shared" si="128"/>
        <v>Oil Products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3</v>
      </c>
      <c r="F1612" s="213">
        <f t="shared" si="130"/>
        <v>75000</v>
      </c>
      <c r="G1612" s="202">
        <v>1331692</v>
      </c>
      <c r="H1612" s="198">
        <v>37046.359930555554</v>
      </c>
      <c r="I1612" t="s">
        <v>3729</v>
      </c>
      <c r="M1612" t="s">
        <v>3509</v>
      </c>
      <c r="N1612" t="s">
        <v>2244</v>
      </c>
      <c r="O1612" t="s">
        <v>1975</v>
      </c>
      <c r="Q1612" s="199">
        <v>25000</v>
      </c>
      <c r="S1612" t="s">
        <v>2655</v>
      </c>
      <c r="T1612" t="s">
        <v>3759</v>
      </c>
      <c r="U1612" s="201">
        <v>1.9</v>
      </c>
      <c r="V1612" t="s">
        <v>1976</v>
      </c>
      <c r="W1612" t="s">
        <v>2245</v>
      </c>
      <c r="X1612" t="s">
        <v>2246</v>
      </c>
      <c r="Y1612" t="s">
        <v>3777</v>
      </c>
      <c r="Z1612" t="s">
        <v>2952</v>
      </c>
      <c r="AA1612" t="s">
        <v>1977</v>
      </c>
      <c r="AB1612" s="198">
        <v>37165</v>
      </c>
      <c r="AC1612" s="198">
        <v>37256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10000</v>
      </c>
      <c r="G1613" s="202">
        <v>1331693</v>
      </c>
      <c r="H1613" s="198">
        <v>37046.359965277778</v>
      </c>
      <c r="I1613" t="s">
        <v>2660</v>
      </c>
      <c r="M1613" t="s">
        <v>3505</v>
      </c>
      <c r="N1613" t="s">
        <v>3885</v>
      </c>
      <c r="O1613" t="s">
        <v>1836</v>
      </c>
      <c r="Q1613" s="199">
        <v>10000</v>
      </c>
      <c r="S1613" t="s">
        <v>3506</v>
      </c>
      <c r="T1613" t="s">
        <v>3759</v>
      </c>
      <c r="U1613" s="201">
        <v>9.5</v>
      </c>
      <c r="V1613" t="s">
        <v>1949</v>
      </c>
      <c r="W1613" t="s">
        <v>3156</v>
      </c>
      <c r="X1613" t="s">
        <v>3076</v>
      </c>
      <c r="Y1613" t="s">
        <v>2596</v>
      </c>
      <c r="Z1613" t="s">
        <v>2952</v>
      </c>
      <c r="AA1613">
        <v>826871</v>
      </c>
      <c r="AB1613" s="198">
        <v>37047.875</v>
      </c>
      <c r="AC1613" s="198">
        <v>37047.875</v>
      </c>
    </row>
    <row r="1614" spans="1:29" x14ac:dyDescent="0.2">
      <c r="A1614" s="44" t="str">
        <f t="shared" si="126"/>
        <v xml:space="preserve"> Natural Gas Physical</v>
      </c>
      <c r="B1614" s="44" t="str">
        <f t="shared" si="127"/>
        <v/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1331694</v>
      </c>
      <c r="H1614" s="198">
        <v>37046.359976851854</v>
      </c>
      <c r="I1614" t="s">
        <v>2533</v>
      </c>
      <c r="M1614" t="s">
        <v>3505</v>
      </c>
      <c r="N1614" t="s">
        <v>3089</v>
      </c>
      <c r="O1614" t="s">
        <v>1950</v>
      </c>
      <c r="Q1614" s="199">
        <v>5000</v>
      </c>
      <c r="S1614" t="s">
        <v>3506</v>
      </c>
      <c r="T1614" t="s">
        <v>3759</v>
      </c>
      <c r="U1614" s="201">
        <v>3.37</v>
      </c>
      <c r="V1614" t="s">
        <v>3948</v>
      </c>
      <c r="W1614" t="s">
        <v>2563</v>
      </c>
      <c r="X1614" t="s">
        <v>3834</v>
      </c>
      <c r="Y1614" t="s">
        <v>2596</v>
      </c>
      <c r="Z1614" t="s">
        <v>2953</v>
      </c>
      <c r="AA1614">
        <v>826872</v>
      </c>
      <c r="AB1614" s="198">
        <v>37047.875</v>
      </c>
      <c r="AC1614" s="198">
        <v>37047.875</v>
      </c>
    </row>
    <row r="1615" spans="1:29" x14ac:dyDescent="0.2">
      <c r="A1615" s="44" t="str">
        <f t="shared" si="126"/>
        <v xml:space="preserve"> Natural Gas Physical</v>
      </c>
      <c r="B1615" s="44" t="str">
        <f t="shared" si="127"/>
        <v/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1331696</v>
      </c>
      <c r="H1615" s="198">
        <v>37046.359988425924</v>
      </c>
      <c r="I1615" t="s">
        <v>2542</v>
      </c>
      <c r="M1615" t="s">
        <v>3505</v>
      </c>
      <c r="N1615" t="s">
        <v>2623</v>
      </c>
      <c r="O1615" t="s">
        <v>1733</v>
      </c>
      <c r="P1615" s="199">
        <v>10000</v>
      </c>
      <c r="S1615" t="s">
        <v>3506</v>
      </c>
      <c r="T1615" t="s">
        <v>3759</v>
      </c>
      <c r="U1615" s="201">
        <v>4.13</v>
      </c>
      <c r="V1615" t="s">
        <v>3561</v>
      </c>
      <c r="W1615" t="s">
        <v>2624</v>
      </c>
      <c r="X1615" t="s">
        <v>2625</v>
      </c>
      <c r="Y1615" t="s">
        <v>2596</v>
      </c>
      <c r="Z1615" t="s">
        <v>2952</v>
      </c>
      <c r="AA1615">
        <v>826874</v>
      </c>
      <c r="AB1615" s="198">
        <v>37047.875</v>
      </c>
      <c r="AC1615" s="198">
        <v>37047.875</v>
      </c>
    </row>
    <row r="1616" spans="1:29" x14ac:dyDescent="0.2">
      <c r="A1616" s="44" t="str">
        <f t="shared" si="126"/>
        <v>US Natural Gas Financial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31</v>
      </c>
      <c r="F1616" s="213">
        <f t="shared" si="130"/>
        <v>155000</v>
      </c>
      <c r="G1616" s="202">
        <v>1331697</v>
      </c>
      <c r="H1616" s="198">
        <v>37046.359988425924</v>
      </c>
      <c r="I1616" t="s">
        <v>2592</v>
      </c>
      <c r="M1616" t="s">
        <v>3505</v>
      </c>
      <c r="N1616" t="s">
        <v>2605</v>
      </c>
      <c r="O1616" t="s">
        <v>2497</v>
      </c>
      <c r="P1616" s="199">
        <v>5000</v>
      </c>
      <c r="S1616" t="s">
        <v>3506</v>
      </c>
      <c r="T1616" t="s">
        <v>3759</v>
      </c>
      <c r="U1616" s="201">
        <v>5.95</v>
      </c>
      <c r="V1616" t="s">
        <v>3559</v>
      </c>
      <c r="W1616" t="s">
        <v>2494</v>
      </c>
      <c r="X1616" t="s">
        <v>2495</v>
      </c>
      <c r="Y1616" t="s">
        <v>3777</v>
      </c>
      <c r="Z1616" t="s">
        <v>2952</v>
      </c>
      <c r="AA1616" t="s">
        <v>1978</v>
      </c>
      <c r="AB1616" s="198">
        <v>37104.875</v>
      </c>
      <c r="AC1616" s="198">
        <v>37134.875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1331695</v>
      </c>
      <c r="H1617" s="198">
        <v>37046.359988425924</v>
      </c>
      <c r="I1617" t="s">
        <v>2374</v>
      </c>
      <c r="M1617" t="s">
        <v>3505</v>
      </c>
      <c r="N1617" t="s">
        <v>3885</v>
      </c>
      <c r="O1617" t="s">
        <v>1836</v>
      </c>
      <c r="P1617" s="199">
        <v>5000</v>
      </c>
      <c r="S1617" t="s">
        <v>3506</v>
      </c>
      <c r="T1617" t="s">
        <v>3759</v>
      </c>
      <c r="U1617" s="201">
        <v>9.3000000000000007</v>
      </c>
      <c r="V1617" t="s">
        <v>3898</v>
      </c>
      <c r="W1617" t="s">
        <v>3156</v>
      </c>
      <c r="X1617" t="s">
        <v>3076</v>
      </c>
      <c r="Y1617" t="s">
        <v>2596</v>
      </c>
      <c r="Z1617" t="s">
        <v>2952</v>
      </c>
      <c r="AA1617">
        <v>826875</v>
      </c>
      <c r="AB1617" s="198">
        <v>37047.875</v>
      </c>
      <c r="AC1617" s="198">
        <v>37047.875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5000</v>
      </c>
      <c r="G1618" s="202">
        <v>1331698</v>
      </c>
      <c r="H1618" s="198">
        <v>37046.359988425924</v>
      </c>
      <c r="I1618" t="s">
        <v>2378</v>
      </c>
      <c r="M1618" t="s">
        <v>3505</v>
      </c>
      <c r="N1618" t="s">
        <v>3885</v>
      </c>
      <c r="O1618" t="s">
        <v>1959</v>
      </c>
      <c r="P1618" s="199">
        <v>5000</v>
      </c>
      <c r="S1618" t="s">
        <v>3506</v>
      </c>
      <c r="T1618" t="s">
        <v>3759</v>
      </c>
      <c r="U1618" s="201">
        <v>3.7850000000000001</v>
      </c>
      <c r="V1618" t="s">
        <v>2627</v>
      </c>
      <c r="W1618" t="s">
        <v>2457</v>
      </c>
      <c r="X1618" t="s">
        <v>2615</v>
      </c>
      <c r="Y1618" t="s">
        <v>2596</v>
      </c>
      <c r="Z1618" t="s">
        <v>2952</v>
      </c>
      <c r="AA1618">
        <v>826873</v>
      </c>
      <c r="AB1618" s="198">
        <v>37047.875</v>
      </c>
      <c r="AC1618" s="198">
        <v>37047.875</v>
      </c>
    </row>
    <row r="1619" spans="1:29" x14ac:dyDescent="0.2">
      <c r="A1619" s="44" t="str">
        <f t="shared" si="126"/>
        <v>US Natural Gas Financial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Financial</v>
      </c>
      <c r="E1619" s="44">
        <f>IF(VLOOKUP(S1619,'DD-Lookup'!$J$6:$L$50,3,FALSE)="Monthly",(YEAR(AC1619)-YEAR(AB1619))*12+MONTH(AC1619)-MONTH(AB1619)+1,(AC1619-AB1619+1))</f>
        <v>151</v>
      </c>
      <c r="F1619" s="213">
        <f>E1619*SUM(P1619:Q1619)</f>
        <v>755000</v>
      </c>
      <c r="G1619" s="202">
        <v>1331699</v>
      </c>
      <c r="H1619" s="198">
        <v>37046.360011574077</v>
      </c>
      <c r="I1619" t="s">
        <v>2389</v>
      </c>
      <c r="M1619" t="s">
        <v>3505</v>
      </c>
      <c r="N1619" t="s">
        <v>2383</v>
      </c>
      <c r="O1619" t="s">
        <v>2622</v>
      </c>
      <c r="Q1619" s="199">
        <v>5000</v>
      </c>
      <c r="S1619" t="s">
        <v>3506</v>
      </c>
      <c r="T1619" t="s">
        <v>3759</v>
      </c>
      <c r="U1619" s="201">
        <v>4.45</v>
      </c>
      <c r="V1619" t="s">
        <v>2390</v>
      </c>
      <c r="W1619" t="s">
        <v>2810</v>
      </c>
      <c r="X1619" t="s">
        <v>2384</v>
      </c>
      <c r="Y1619" t="s">
        <v>3777</v>
      </c>
      <c r="Z1619" t="s">
        <v>2952</v>
      </c>
      <c r="AA1619" t="s">
        <v>1979</v>
      </c>
      <c r="AB1619" s="198">
        <v>37196</v>
      </c>
      <c r="AC1619" s="198">
        <v>37346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155000</v>
      </c>
      <c r="G1620" s="202">
        <v>1331700</v>
      </c>
      <c r="H1620" s="198">
        <v>37046.360011574077</v>
      </c>
      <c r="I1620" t="s">
        <v>2592</v>
      </c>
      <c r="M1620" t="s">
        <v>3505</v>
      </c>
      <c r="N1620" t="s">
        <v>2605</v>
      </c>
      <c r="O1620" t="s">
        <v>2493</v>
      </c>
      <c r="P1620" s="199">
        <v>5000</v>
      </c>
      <c r="S1620" t="s">
        <v>3506</v>
      </c>
      <c r="T1620" t="s">
        <v>3759</v>
      </c>
      <c r="U1620" s="201">
        <v>5.9</v>
      </c>
      <c r="V1620" t="s">
        <v>3559</v>
      </c>
      <c r="W1620" t="s">
        <v>2494</v>
      </c>
      <c r="X1620" t="s">
        <v>2495</v>
      </c>
      <c r="Y1620" t="s">
        <v>3777</v>
      </c>
      <c r="Z1620" t="s">
        <v>2952</v>
      </c>
      <c r="AA1620" t="s">
        <v>1980</v>
      </c>
      <c r="AB1620" s="198">
        <v>37073.875</v>
      </c>
      <c r="AC1620" s="198">
        <v>37103.875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10000</v>
      </c>
      <c r="G1621" s="202">
        <v>1331701</v>
      </c>
      <c r="H1621" s="198">
        <v>37046.360023148147</v>
      </c>
      <c r="I1621" t="s">
        <v>3531</v>
      </c>
      <c r="M1621" t="s">
        <v>3505</v>
      </c>
      <c r="N1621" t="s">
        <v>3885</v>
      </c>
      <c r="O1621" t="s">
        <v>1835</v>
      </c>
      <c r="P1621" s="199">
        <v>10000</v>
      </c>
      <c r="S1621" t="s">
        <v>3506</v>
      </c>
      <c r="T1621" t="s">
        <v>3759</v>
      </c>
      <c r="U1621" s="201">
        <v>9.3000000000000007</v>
      </c>
      <c r="V1621" t="s">
        <v>2395</v>
      </c>
      <c r="W1621" t="s">
        <v>3156</v>
      </c>
      <c r="X1621" t="s">
        <v>3076</v>
      </c>
      <c r="Y1621" t="s">
        <v>2596</v>
      </c>
      <c r="Z1621" t="s">
        <v>2952</v>
      </c>
      <c r="AA1621">
        <v>826876</v>
      </c>
      <c r="AB1621" s="198">
        <v>37047.875</v>
      </c>
      <c r="AC1621" s="198">
        <v>37047.875</v>
      </c>
    </row>
    <row r="1622" spans="1:29" x14ac:dyDescent="0.2">
      <c r="A1622" s="44" t="str">
        <f t="shared" si="126"/>
        <v>US Natural Gas Financial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Financial</v>
      </c>
      <c r="E1622" s="44">
        <f>IF(VLOOKUP(S1622,'DD-Lookup'!$J$6:$L$50,3,FALSE)="Monthly",(YEAR(AC1622)-YEAR(AB1622))*12+MONTH(AC1622)-MONTH(AB1622)+1,(AC1622-AB1622+1))</f>
        <v>31</v>
      </c>
      <c r="F1622" s="213">
        <f t="shared" si="130"/>
        <v>155000</v>
      </c>
      <c r="G1622" s="202">
        <v>1331702</v>
      </c>
      <c r="H1622" s="198">
        <v>37046.360034722224</v>
      </c>
      <c r="I1622" t="s">
        <v>3652</v>
      </c>
      <c r="M1622" t="s">
        <v>3505</v>
      </c>
      <c r="N1622" t="s">
        <v>2383</v>
      </c>
      <c r="O1622" t="s">
        <v>2604</v>
      </c>
      <c r="P1622" s="199">
        <v>5000</v>
      </c>
      <c r="S1622" t="s">
        <v>3506</v>
      </c>
      <c r="T1622" t="s">
        <v>3759</v>
      </c>
      <c r="U1622" s="201">
        <v>4.0449999999999999</v>
      </c>
      <c r="V1622" t="s">
        <v>1859</v>
      </c>
      <c r="W1622" t="s">
        <v>2810</v>
      </c>
      <c r="X1622" t="s">
        <v>2384</v>
      </c>
      <c r="Y1622" t="s">
        <v>3777</v>
      </c>
      <c r="Z1622" t="s">
        <v>2952</v>
      </c>
      <c r="AA1622" t="s">
        <v>1981</v>
      </c>
      <c r="AB1622" s="198">
        <v>37073.875</v>
      </c>
      <c r="AC1622" s="198">
        <v>37103.875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815</v>
      </c>
      <c r="G1623" s="202">
        <v>1331703</v>
      </c>
      <c r="H1623" s="198">
        <v>37046.360046296293</v>
      </c>
      <c r="I1623" t="s">
        <v>2260</v>
      </c>
      <c r="M1623" t="s">
        <v>3505</v>
      </c>
      <c r="N1623" t="s">
        <v>3885</v>
      </c>
      <c r="O1623" t="s">
        <v>1724</v>
      </c>
      <c r="P1623" s="199">
        <v>815</v>
      </c>
      <c r="S1623" t="s">
        <v>3506</v>
      </c>
      <c r="T1623" t="s">
        <v>3759</v>
      </c>
      <c r="U1623" s="201">
        <v>4.16</v>
      </c>
      <c r="V1623" t="s">
        <v>3189</v>
      </c>
      <c r="W1623" t="s">
        <v>2640</v>
      </c>
      <c r="X1623" t="s">
        <v>2641</v>
      </c>
      <c r="Y1623" t="s">
        <v>2596</v>
      </c>
      <c r="Z1623" t="s">
        <v>2952</v>
      </c>
      <c r="AA1623">
        <v>826877</v>
      </c>
      <c r="AB1623" s="198">
        <v>37047.875</v>
      </c>
      <c r="AC1623" s="198">
        <v>37047.875</v>
      </c>
    </row>
    <row r="1624" spans="1:29" x14ac:dyDescent="0.2">
      <c r="A1624" s="44" t="str">
        <f t="shared" si="126"/>
        <v xml:space="preserve"> Natural Gas Physical</v>
      </c>
      <c r="B1624" s="44" t="str">
        <f t="shared" si="127"/>
        <v/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10000</v>
      </c>
      <c r="G1624" s="202">
        <v>1331705</v>
      </c>
      <c r="H1624" s="198">
        <v>37046.36005787037</v>
      </c>
      <c r="I1624" t="s">
        <v>2542</v>
      </c>
      <c r="M1624" t="s">
        <v>3505</v>
      </c>
      <c r="N1624" t="s">
        <v>2623</v>
      </c>
      <c r="O1624" t="s">
        <v>1733</v>
      </c>
      <c r="P1624" s="199">
        <v>10000</v>
      </c>
      <c r="S1624" t="s">
        <v>3506</v>
      </c>
      <c r="T1624" t="s">
        <v>3759</v>
      </c>
      <c r="U1624" s="201">
        <v>4.125</v>
      </c>
      <c r="V1624" t="s">
        <v>3561</v>
      </c>
      <c r="W1624" t="s">
        <v>2624</v>
      </c>
      <c r="X1624" t="s">
        <v>2625</v>
      </c>
      <c r="Y1624" t="s">
        <v>2596</v>
      </c>
      <c r="Z1624" t="s">
        <v>2952</v>
      </c>
      <c r="AA1624">
        <v>826878</v>
      </c>
      <c r="AB1624" s="198">
        <v>37047.875</v>
      </c>
      <c r="AC1624" s="198">
        <v>37047.875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10000</v>
      </c>
      <c r="G1625" s="202">
        <v>1331704</v>
      </c>
      <c r="H1625" s="198">
        <v>37046.36005787037</v>
      </c>
      <c r="I1625" t="s">
        <v>2618</v>
      </c>
      <c r="M1625" t="s">
        <v>3505</v>
      </c>
      <c r="N1625" t="s">
        <v>3885</v>
      </c>
      <c r="O1625" t="s">
        <v>1766</v>
      </c>
      <c r="P1625" s="199">
        <v>10000</v>
      </c>
      <c r="S1625" t="s">
        <v>3506</v>
      </c>
      <c r="T1625" t="s">
        <v>3759</v>
      </c>
      <c r="U1625" s="201">
        <v>3.8624999999999998</v>
      </c>
      <c r="V1625" t="s">
        <v>2458</v>
      </c>
      <c r="W1625" t="s">
        <v>2629</v>
      </c>
      <c r="X1625" t="s">
        <v>2630</v>
      </c>
      <c r="Y1625" t="s">
        <v>2596</v>
      </c>
      <c r="Z1625" t="s">
        <v>2952</v>
      </c>
      <c r="AA1625">
        <v>826879</v>
      </c>
      <c r="AB1625" s="198">
        <v>37047.875</v>
      </c>
      <c r="AC1625" s="198">
        <v>37047.875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106</v>
      </c>
      <c r="G1626" s="202">
        <v>1331706</v>
      </c>
      <c r="H1626" s="198">
        <v>37046.360081018516</v>
      </c>
      <c r="I1626" t="s">
        <v>2550</v>
      </c>
      <c r="M1626" t="s">
        <v>3505</v>
      </c>
      <c r="N1626" t="s">
        <v>3885</v>
      </c>
      <c r="O1626" t="s">
        <v>1679</v>
      </c>
      <c r="Q1626" s="199">
        <v>106</v>
      </c>
      <c r="S1626" t="s">
        <v>3506</v>
      </c>
      <c r="T1626" t="s">
        <v>3759</v>
      </c>
      <c r="U1626" s="201">
        <v>3.7749999999999999</v>
      </c>
      <c r="V1626" t="s">
        <v>1942</v>
      </c>
      <c r="W1626" t="s">
        <v>2457</v>
      </c>
      <c r="X1626" t="s">
        <v>2615</v>
      </c>
      <c r="Y1626" t="s">
        <v>2596</v>
      </c>
      <c r="Z1626" t="s">
        <v>2952</v>
      </c>
      <c r="AA1626">
        <v>826880</v>
      </c>
      <c r="AB1626" s="198">
        <v>37047.875</v>
      </c>
      <c r="AC1626" s="198">
        <v>37047.875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5000</v>
      </c>
      <c r="G1627" s="202">
        <v>1331708</v>
      </c>
      <c r="H1627" s="198">
        <v>37046.360092592593</v>
      </c>
      <c r="I1627" t="s">
        <v>2619</v>
      </c>
      <c r="M1627" t="s">
        <v>3505</v>
      </c>
      <c r="N1627" t="s">
        <v>3885</v>
      </c>
      <c r="O1627" t="s">
        <v>1680</v>
      </c>
      <c r="P1627" s="199">
        <v>5000</v>
      </c>
      <c r="S1627" t="s">
        <v>3506</v>
      </c>
      <c r="T1627" t="s">
        <v>3759</v>
      </c>
      <c r="U1627" s="201">
        <v>3.77</v>
      </c>
      <c r="V1627" t="s">
        <v>2252</v>
      </c>
      <c r="W1627" t="s">
        <v>2457</v>
      </c>
      <c r="X1627" t="s">
        <v>2615</v>
      </c>
      <c r="Y1627" t="s">
        <v>2596</v>
      </c>
      <c r="Z1627" t="s">
        <v>2952</v>
      </c>
      <c r="AA1627">
        <v>826882</v>
      </c>
      <c r="AB1627" s="198">
        <v>37047.875</v>
      </c>
      <c r="AC1627" s="198">
        <v>37047.875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10000</v>
      </c>
      <c r="G1628" s="202">
        <v>1331707</v>
      </c>
      <c r="H1628" s="198">
        <v>37046.360092592593</v>
      </c>
      <c r="I1628" t="s">
        <v>2273</v>
      </c>
      <c r="M1628" t="s">
        <v>3505</v>
      </c>
      <c r="N1628" t="s">
        <v>3885</v>
      </c>
      <c r="O1628" t="s">
        <v>1681</v>
      </c>
      <c r="Q1628" s="199">
        <v>10000</v>
      </c>
      <c r="S1628" t="s">
        <v>3506</v>
      </c>
      <c r="T1628" t="s">
        <v>3759</v>
      </c>
      <c r="U1628" s="201">
        <v>3.7174999999999998</v>
      </c>
      <c r="V1628" t="s">
        <v>1982</v>
      </c>
      <c r="W1628" t="s">
        <v>2457</v>
      </c>
      <c r="X1628" t="s">
        <v>2615</v>
      </c>
      <c r="Y1628" t="s">
        <v>2596</v>
      </c>
      <c r="Z1628" t="s">
        <v>2952</v>
      </c>
      <c r="AA1628">
        <v>826881</v>
      </c>
      <c r="AB1628" s="198">
        <v>37047.875</v>
      </c>
      <c r="AC1628" s="198">
        <v>37047.875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10000</v>
      </c>
      <c r="G1629" s="202">
        <v>1331709</v>
      </c>
      <c r="H1629" s="198">
        <v>37046.36010416667</v>
      </c>
      <c r="I1629" t="s">
        <v>3627</v>
      </c>
      <c r="M1629" t="s">
        <v>3505</v>
      </c>
      <c r="N1629" t="s">
        <v>3885</v>
      </c>
      <c r="O1629" t="s">
        <v>3863</v>
      </c>
      <c r="P1629" s="199">
        <v>10000</v>
      </c>
      <c r="S1629" t="s">
        <v>3506</v>
      </c>
      <c r="T1629" t="s">
        <v>3759</v>
      </c>
      <c r="U1629" s="201">
        <v>3.8650000000000002</v>
      </c>
      <c r="V1629" t="s">
        <v>3502</v>
      </c>
      <c r="W1629" t="s">
        <v>2271</v>
      </c>
      <c r="X1629" t="s">
        <v>2272</v>
      </c>
      <c r="Y1629" t="s">
        <v>2596</v>
      </c>
      <c r="Z1629" t="s">
        <v>2952</v>
      </c>
      <c r="AA1629">
        <v>826883</v>
      </c>
      <c r="AB1629" s="198">
        <v>37047.875</v>
      </c>
      <c r="AC1629" s="198">
        <v>37047.875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5000</v>
      </c>
      <c r="G1630" s="202">
        <v>1331710</v>
      </c>
      <c r="H1630" s="198">
        <v>37046.360127314816</v>
      </c>
      <c r="I1630" t="s">
        <v>2355</v>
      </c>
      <c r="M1630" t="s">
        <v>3505</v>
      </c>
      <c r="N1630" t="s">
        <v>3885</v>
      </c>
      <c r="O1630" t="s">
        <v>1678</v>
      </c>
      <c r="P1630" s="199">
        <v>5000</v>
      </c>
      <c r="S1630" t="s">
        <v>3506</v>
      </c>
      <c r="T1630" t="s">
        <v>3759</v>
      </c>
      <c r="U1630" s="201">
        <v>3.7524999999999999</v>
      </c>
      <c r="V1630" t="s">
        <v>2583</v>
      </c>
      <c r="W1630" t="s">
        <v>2457</v>
      </c>
      <c r="X1630" t="s">
        <v>2615</v>
      </c>
      <c r="Y1630" t="s">
        <v>2596</v>
      </c>
      <c r="Z1630" t="s">
        <v>2952</v>
      </c>
      <c r="AA1630">
        <v>826884</v>
      </c>
      <c r="AB1630" s="198">
        <v>37047.875</v>
      </c>
      <c r="AC1630" s="198">
        <v>37047.875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1331711</v>
      </c>
      <c r="H1631" s="198">
        <v>37046.360138888886</v>
      </c>
      <c r="I1631" t="s">
        <v>2597</v>
      </c>
      <c r="M1631" t="s">
        <v>3505</v>
      </c>
      <c r="N1631" t="s">
        <v>3885</v>
      </c>
      <c r="O1631" t="s">
        <v>1730</v>
      </c>
      <c r="P1631" s="199">
        <v>10000</v>
      </c>
      <c r="S1631" t="s">
        <v>3506</v>
      </c>
      <c r="T1631" t="s">
        <v>3759</v>
      </c>
      <c r="U1631" s="201">
        <v>3.82</v>
      </c>
      <c r="V1631" t="s">
        <v>2598</v>
      </c>
      <c r="W1631" t="s">
        <v>2629</v>
      </c>
      <c r="X1631" t="s">
        <v>2630</v>
      </c>
      <c r="Y1631" t="s">
        <v>2596</v>
      </c>
      <c r="Z1631" t="s">
        <v>2952</v>
      </c>
      <c r="AA1631">
        <v>826885</v>
      </c>
      <c r="AB1631" s="198">
        <v>37047.875</v>
      </c>
      <c r="AC1631" s="198">
        <v>37047.875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10000</v>
      </c>
      <c r="G1632" s="202">
        <v>1331712</v>
      </c>
      <c r="H1632" s="198">
        <v>37046.360150462962</v>
      </c>
      <c r="I1632" t="s">
        <v>2660</v>
      </c>
      <c r="M1632" t="s">
        <v>3505</v>
      </c>
      <c r="N1632" t="s">
        <v>3885</v>
      </c>
      <c r="O1632" t="s">
        <v>1835</v>
      </c>
      <c r="Q1632" s="199">
        <v>10000</v>
      </c>
      <c r="S1632" t="s">
        <v>3506</v>
      </c>
      <c r="T1632" t="s">
        <v>3759</v>
      </c>
      <c r="U1632" s="201">
        <v>9.5</v>
      </c>
      <c r="V1632" t="s">
        <v>1949</v>
      </c>
      <c r="W1632" t="s">
        <v>3156</v>
      </c>
      <c r="X1632" t="s">
        <v>3076</v>
      </c>
      <c r="Y1632" t="s">
        <v>2596</v>
      </c>
      <c r="Z1632" t="s">
        <v>2952</v>
      </c>
      <c r="AA1632">
        <v>826888</v>
      </c>
      <c r="AB1632" s="198">
        <v>37047.875</v>
      </c>
      <c r="AC1632" s="198">
        <v>37047.875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4400</v>
      </c>
      <c r="G1633" s="202">
        <v>1331713</v>
      </c>
      <c r="H1633" s="198">
        <v>37046.360150462962</v>
      </c>
      <c r="I1633" t="s">
        <v>2391</v>
      </c>
      <c r="M1633" t="s">
        <v>3505</v>
      </c>
      <c r="N1633" t="s">
        <v>3885</v>
      </c>
      <c r="O1633" t="s">
        <v>1803</v>
      </c>
      <c r="P1633" s="199">
        <v>4400</v>
      </c>
      <c r="S1633" t="s">
        <v>3506</v>
      </c>
      <c r="T1633" t="s">
        <v>3759</v>
      </c>
      <c r="U1633" s="201">
        <v>2.76</v>
      </c>
      <c r="V1633" t="s">
        <v>3564</v>
      </c>
      <c r="W1633" t="s">
        <v>3681</v>
      </c>
      <c r="X1633" t="s">
        <v>3486</v>
      </c>
      <c r="Y1633" t="s">
        <v>2596</v>
      </c>
      <c r="Z1633" t="s">
        <v>2952</v>
      </c>
      <c r="AA1633">
        <v>826889</v>
      </c>
      <c r="AB1633" s="198">
        <v>37047.875</v>
      </c>
      <c r="AC1633" s="198">
        <v>37047.875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3">
        <f t="shared" si="130"/>
        <v>10000</v>
      </c>
      <c r="G1634" s="202">
        <v>1331714</v>
      </c>
      <c r="H1634" s="198">
        <v>37046.360150462962</v>
      </c>
      <c r="I1634" t="s">
        <v>2260</v>
      </c>
      <c r="M1634" t="s">
        <v>3505</v>
      </c>
      <c r="N1634" t="s">
        <v>3885</v>
      </c>
      <c r="O1634" t="s">
        <v>1724</v>
      </c>
      <c r="P1634" s="199">
        <v>10000</v>
      </c>
      <c r="S1634" t="s">
        <v>3506</v>
      </c>
      <c r="T1634" t="s">
        <v>3759</v>
      </c>
      <c r="U1634" s="201">
        <v>4.1550000000000002</v>
      </c>
      <c r="V1634" t="s">
        <v>3189</v>
      </c>
      <c r="W1634" t="s">
        <v>2640</v>
      </c>
      <c r="X1634" t="s">
        <v>2641</v>
      </c>
      <c r="Y1634" t="s">
        <v>2596</v>
      </c>
      <c r="Z1634" t="s">
        <v>2952</v>
      </c>
      <c r="AA1634">
        <v>826887</v>
      </c>
      <c r="AB1634" s="198">
        <v>37047.875</v>
      </c>
      <c r="AC1634" s="198">
        <v>37047.875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5000</v>
      </c>
      <c r="G1635" s="202">
        <v>1331715</v>
      </c>
      <c r="H1635" s="198">
        <v>37046.360162037039</v>
      </c>
      <c r="I1635" t="s">
        <v>2391</v>
      </c>
      <c r="M1635" t="s">
        <v>3505</v>
      </c>
      <c r="N1635" t="s">
        <v>3885</v>
      </c>
      <c r="O1635" t="s">
        <v>1835</v>
      </c>
      <c r="P1635" s="199">
        <v>5000</v>
      </c>
      <c r="S1635" t="s">
        <v>3506</v>
      </c>
      <c r="T1635" t="s">
        <v>3759</v>
      </c>
      <c r="U1635" s="201">
        <v>9.3000000000000007</v>
      </c>
      <c r="V1635" t="s">
        <v>3009</v>
      </c>
      <c r="W1635" t="s">
        <v>3156</v>
      </c>
      <c r="X1635" t="s">
        <v>3076</v>
      </c>
      <c r="Y1635" t="s">
        <v>2596</v>
      </c>
      <c r="Z1635" t="s">
        <v>2952</v>
      </c>
      <c r="AA1635">
        <v>826890</v>
      </c>
      <c r="AB1635" s="198">
        <v>37047.875</v>
      </c>
      <c r="AC1635" s="198">
        <v>37047.875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1331716</v>
      </c>
      <c r="H1636" s="198">
        <v>37046.360185185185</v>
      </c>
      <c r="I1636" t="s">
        <v>2260</v>
      </c>
      <c r="M1636" t="s">
        <v>3505</v>
      </c>
      <c r="N1636" t="s">
        <v>3885</v>
      </c>
      <c r="O1636" t="s">
        <v>1724</v>
      </c>
      <c r="P1636" s="199">
        <v>10000</v>
      </c>
      <c r="S1636" t="s">
        <v>3506</v>
      </c>
      <c r="T1636" t="s">
        <v>3759</v>
      </c>
      <c r="U1636" s="201">
        <v>4.1500000000000004</v>
      </c>
      <c r="V1636" t="s">
        <v>3189</v>
      </c>
      <c r="W1636" t="s">
        <v>2640</v>
      </c>
      <c r="X1636" t="s">
        <v>2641</v>
      </c>
      <c r="Y1636" t="s">
        <v>2596</v>
      </c>
      <c r="Z1636" t="s">
        <v>2952</v>
      </c>
      <c r="AA1636">
        <v>826891</v>
      </c>
      <c r="AB1636" s="198">
        <v>37047.875</v>
      </c>
      <c r="AC1636" s="198">
        <v>37047.875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10000</v>
      </c>
      <c r="G1637" s="202">
        <v>1331717</v>
      </c>
      <c r="H1637" s="198">
        <v>37046.360185185185</v>
      </c>
      <c r="I1637" t="s">
        <v>2387</v>
      </c>
      <c r="M1637" t="s">
        <v>3505</v>
      </c>
      <c r="N1637" t="s">
        <v>3885</v>
      </c>
      <c r="O1637" t="s">
        <v>1674</v>
      </c>
      <c r="P1637" s="199">
        <v>10000</v>
      </c>
      <c r="S1637" t="s">
        <v>3506</v>
      </c>
      <c r="T1637" t="s">
        <v>3759</v>
      </c>
      <c r="U1637" s="201">
        <v>3.9963000000000002</v>
      </c>
      <c r="V1637" t="s">
        <v>2486</v>
      </c>
      <c r="W1637" t="s">
        <v>2594</v>
      </c>
      <c r="X1637" t="s">
        <v>2595</v>
      </c>
      <c r="Y1637" t="s">
        <v>2596</v>
      </c>
      <c r="Z1637" t="s">
        <v>2952</v>
      </c>
      <c r="AA1637">
        <v>826892</v>
      </c>
      <c r="AB1637" s="198">
        <v>37047.875</v>
      </c>
      <c r="AC1637" s="198">
        <v>37047.875</v>
      </c>
    </row>
    <row r="1638" spans="1:29" x14ac:dyDescent="0.2">
      <c r="A1638" s="44" t="str">
        <f t="shared" si="126"/>
        <v xml:space="preserve"> Natural Gas Physical</v>
      </c>
      <c r="B1638" s="44" t="str">
        <f t="shared" si="127"/>
        <v/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5000</v>
      </c>
      <c r="G1638" s="202">
        <v>1331718</v>
      </c>
      <c r="H1638" s="198">
        <v>37046.360231481478</v>
      </c>
      <c r="I1638" t="s">
        <v>2382</v>
      </c>
      <c r="M1638" t="s">
        <v>3505</v>
      </c>
      <c r="N1638" t="s">
        <v>3089</v>
      </c>
      <c r="O1638" t="s">
        <v>1950</v>
      </c>
      <c r="Q1638" s="199">
        <v>5000</v>
      </c>
      <c r="S1638" t="s">
        <v>3506</v>
      </c>
      <c r="T1638" t="s">
        <v>3759</v>
      </c>
      <c r="U1638" s="201">
        <v>3.4</v>
      </c>
      <c r="V1638" t="s">
        <v>3701</v>
      </c>
      <c r="W1638" t="s">
        <v>2563</v>
      </c>
      <c r="X1638" t="s">
        <v>3834</v>
      </c>
      <c r="Y1638" t="s">
        <v>2596</v>
      </c>
      <c r="Z1638" t="s">
        <v>2953</v>
      </c>
      <c r="AA1638">
        <v>826893</v>
      </c>
      <c r="AB1638" s="198">
        <v>37047.875</v>
      </c>
      <c r="AC1638" s="198">
        <v>37047.875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2943</v>
      </c>
      <c r="G1639" s="202">
        <v>1331720</v>
      </c>
      <c r="H1639" s="198">
        <v>37046.360231481478</v>
      </c>
      <c r="I1639" t="s">
        <v>2636</v>
      </c>
      <c r="M1639" t="s">
        <v>3505</v>
      </c>
      <c r="N1639" t="s">
        <v>3885</v>
      </c>
      <c r="O1639" t="s">
        <v>1681</v>
      </c>
      <c r="P1639" s="199">
        <v>2943</v>
      </c>
      <c r="S1639" t="s">
        <v>3506</v>
      </c>
      <c r="T1639" t="s">
        <v>3759</v>
      </c>
      <c r="U1639" s="201">
        <v>3.71</v>
      </c>
      <c r="V1639" t="s">
        <v>1056</v>
      </c>
      <c r="W1639" t="s">
        <v>2457</v>
      </c>
      <c r="X1639" t="s">
        <v>2615</v>
      </c>
      <c r="Y1639" t="s">
        <v>2596</v>
      </c>
      <c r="Z1639" t="s">
        <v>2952</v>
      </c>
      <c r="AA1639">
        <v>826895</v>
      </c>
      <c r="AB1639" s="198">
        <v>37047.875</v>
      </c>
      <c r="AC1639" s="198">
        <v>37047.875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10000</v>
      </c>
      <c r="G1640" s="202">
        <v>1331719</v>
      </c>
      <c r="H1640" s="198">
        <v>37046.360231481478</v>
      </c>
      <c r="I1640" t="s">
        <v>2260</v>
      </c>
      <c r="M1640" t="s">
        <v>3505</v>
      </c>
      <c r="N1640" t="s">
        <v>3885</v>
      </c>
      <c r="O1640" t="s">
        <v>1724</v>
      </c>
      <c r="P1640" s="199">
        <v>10000</v>
      </c>
      <c r="S1640" t="s">
        <v>3506</v>
      </c>
      <c r="T1640" t="s">
        <v>3759</v>
      </c>
      <c r="U1640" s="201">
        <v>4.1449999999999996</v>
      </c>
      <c r="V1640" t="s">
        <v>3189</v>
      </c>
      <c r="W1640" t="s">
        <v>2640</v>
      </c>
      <c r="X1640" t="s">
        <v>2641</v>
      </c>
      <c r="Y1640" t="s">
        <v>2596</v>
      </c>
      <c r="Z1640" t="s">
        <v>2952</v>
      </c>
      <c r="AA1640">
        <v>826894</v>
      </c>
      <c r="AB1640" s="198">
        <v>37047.875</v>
      </c>
      <c r="AC1640" s="198">
        <v>37047.875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5000</v>
      </c>
      <c r="G1641" s="202">
        <v>1331721</v>
      </c>
      <c r="H1641" s="198">
        <v>37046.360266203701</v>
      </c>
      <c r="I1641" t="s">
        <v>2638</v>
      </c>
      <c r="M1641" t="s">
        <v>3505</v>
      </c>
      <c r="N1641" t="s">
        <v>3885</v>
      </c>
      <c r="O1641" t="s">
        <v>1835</v>
      </c>
      <c r="P1641" s="199">
        <v>5000</v>
      </c>
      <c r="S1641" t="s">
        <v>3506</v>
      </c>
      <c r="T1641" t="s">
        <v>3759</v>
      </c>
      <c r="U1641" s="201">
        <v>9.3000000000000007</v>
      </c>
      <c r="V1641" t="s">
        <v>3174</v>
      </c>
      <c r="W1641" t="s">
        <v>3156</v>
      </c>
      <c r="X1641" t="s">
        <v>3076</v>
      </c>
      <c r="Y1641" t="s">
        <v>2596</v>
      </c>
      <c r="Z1641" t="s">
        <v>2952</v>
      </c>
      <c r="AA1641">
        <v>826896</v>
      </c>
      <c r="AB1641" s="198">
        <v>37047.875</v>
      </c>
      <c r="AC1641" s="198">
        <v>37047.875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20000</v>
      </c>
      <c r="G1642" s="202">
        <v>1331722</v>
      </c>
      <c r="H1642" s="198">
        <v>37046.360289351855</v>
      </c>
      <c r="I1642" t="s">
        <v>2355</v>
      </c>
      <c r="M1642" t="s">
        <v>3505</v>
      </c>
      <c r="N1642" t="s">
        <v>3885</v>
      </c>
      <c r="O1642" t="s">
        <v>1674</v>
      </c>
      <c r="P1642" s="199">
        <v>20000</v>
      </c>
      <c r="S1642" t="s">
        <v>3506</v>
      </c>
      <c r="T1642" t="s">
        <v>3759</v>
      </c>
      <c r="U1642" s="201">
        <v>3.9963000000000002</v>
      </c>
      <c r="V1642" t="s">
        <v>2620</v>
      </c>
      <c r="W1642" t="s">
        <v>2594</v>
      </c>
      <c r="X1642" t="s">
        <v>2595</v>
      </c>
      <c r="Y1642" t="s">
        <v>2596</v>
      </c>
      <c r="Z1642" t="s">
        <v>2952</v>
      </c>
      <c r="AA1642">
        <v>826897</v>
      </c>
      <c r="AB1642" s="198">
        <v>37047.875</v>
      </c>
      <c r="AC1642" s="198">
        <v>37047.875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3000</v>
      </c>
      <c r="G1643" s="202">
        <v>1331723</v>
      </c>
      <c r="H1643" s="198">
        <v>37046.360289351855</v>
      </c>
      <c r="I1643" t="s">
        <v>3098</v>
      </c>
      <c r="M1643" t="s">
        <v>3505</v>
      </c>
      <c r="N1643" t="s">
        <v>3885</v>
      </c>
      <c r="O1643" t="s">
        <v>1761</v>
      </c>
      <c r="Q1643" s="199">
        <v>3000</v>
      </c>
      <c r="S1643" t="s">
        <v>3506</v>
      </c>
      <c r="T1643" t="s">
        <v>3759</v>
      </c>
      <c r="U1643" s="201">
        <v>3.84</v>
      </c>
      <c r="V1643" t="s">
        <v>1983</v>
      </c>
      <c r="W1643" t="s">
        <v>2477</v>
      </c>
      <c r="X1643" t="s">
        <v>3078</v>
      </c>
      <c r="Y1643" t="s">
        <v>2596</v>
      </c>
      <c r="Z1643" t="s">
        <v>2952</v>
      </c>
      <c r="AA1643">
        <v>826898</v>
      </c>
      <c r="AB1643" s="198">
        <v>37047.875</v>
      </c>
      <c r="AC1643" s="198">
        <v>37047.875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5000</v>
      </c>
      <c r="G1644" s="202">
        <v>1331724</v>
      </c>
      <c r="H1644" s="198">
        <v>37046.360300925924</v>
      </c>
      <c r="I1644" t="s">
        <v>2597</v>
      </c>
      <c r="M1644" t="s">
        <v>3505</v>
      </c>
      <c r="N1644" t="s">
        <v>3885</v>
      </c>
      <c r="O1644" t="s">
        <v>1674</v>
      </c>
      <c r="P1644" s="199">
        <v>5000</v>
      </c>
      <c r="S1644" t="s">
        <v>3506</v>
      </c>
      <c r="T1644" t="s">
        <v>3759</v>
      </c>
      <c r="U1644" s="201">
        <v>3.9963000000000002</v>
      </c>
      <c r="V1644" t="s">
        <v>2598</v>
      </c>
      <c r="W1644" t="s">
        <v>2594</v>
      </c>
      <c r="X1644" t="s">
        <v>2595</v>
      </c>
      <c r="Y1644" t="s">
        <v>2596</v>
      </c>
      <c r="Z1644" t="s">
        <v>2952</v>
      </c>
      <c r="AA1644">
        <v>826899</v>
      </c>
      <c r="AB1644" s="198">
        <v>37047.875</v>
      </c>
      <c r="AC1644" s="198">
        <v>37047.875</v>
      </c>
    </row>
    <row r="1645" spans="1:29" x14ac:dyDescent="0.2">
      <c r="A1645" s="44" t="str">
        <f t="shared" si="126"/>
        <v>US Oil Products Financial</v>
      </c>
      <c r="B1645" s="44" t="str">
        <f t="shared" si="127"/>
        <v>US</v>
      </c>
      <c r="C1645" s="44" t="str">
        <f t="shared" si="128"/>
        <v>Oil Products</v>
      </c>
      <c r="D1645" s="44" t="str">
        <f t="shared" si="129"/>
        <v>Financial</v>
      </c>
      <c r="E1645" s="44">
        <f>IF(VLOOKUP(S1645,'DD-Lookup'!$J$6:$L$50,3,FALSE)="Monthly",(YEAR(AC1645)-YEAR(AB1645))*12+MONTH(AC1645)-MONTH(AB1645)+1,(AC1645-AB1645+1))</f>
        <v>3</v>
      </c>
      <c r="F1645" s="213">
        <f t="shared" si="130"/>
        <v>150000</v>
      </c>
      <c r="G1645" s="202">
        <v>1331726</v>
      </c>
      <c r="H1645" s="198">
        <v>37046.360312500001</v>
      </c>
      <c r="I1645" t="s">
        <v>3729</v>
      </c>
      <c r="M1645" t="s">
        <v>3509</v>
      </c>
      <c r="N1645" t="s">
        <v>2244</v>
      </c>
      <c r="O1645" t="s">
        <v>1984</v>
      </c>
      <c r="Q1645" s="199">
        <v>50000</v>
      </c>
      <c r="S1645" t="s">
        <v>2655</v>
      </c>
      <c r="T1645" t="s">
        <v>3759</v>
      </c>
      <c r="U1645" s="201">
        <v>2.85</v>
      </c>
      <c r="V1645" t="s">
        <v>1976</v>
      </c>
      <c r="W1645" t="s">
        <v>2245</v>
      </c>
      <c r="X1645" t="s">
        <v>2246</v>
      </c>
      <c r="Y1645" t="s">
        <v>3777</v>
      </c>
      <c r="Z1645" t="s">
        <v>2952</v>
      </c>
      <c r="AA1645" t="s">
        <v>1985</v>
      </c>
      <c r="AB1645" s="198">
        <v>37257</v>
      </c>
      <c r="AC1645" s="198">
        <v>37346</v>
      </c>
    </row>
    <row r="1646" spans="1:29" x14ac:dyDescent="0.2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31</v>
      </c>
      <c r="F1646" s="213">
        <f t="shared" si="130"/>
        <v>155000</v>
      </c>
      <c r="G1646" s="202">
        <v>1331725</v>
      </c>
      <c r="H1646" s="198">
        <v>37046.360312500001</v>
      </c>
      <c r="I1646" t="s">
        <v>2586</v>
      </c>
      <c r="M1646" t="s">
        <v>3505</v>
      </c>
      <c r="N1646" t="s">
        <v>2383</v>
      </c>
      <c r="O1646" t="s">
        <v>2604</v>
      </c>
      <c r="P1646" s="199">
        <v>5000</v>
      </c>
      <c r="S1646" t="s">
        <v>3506</v>
      </c>
      <c r="T1646" t="s">
        <v>3759</v>
      </c>
      <c r="U1646" s="201">
        <v>4.04</v>
      </c>
      <c r="V1646" t="s">
        <v>2301</v>
      </c>
      <c r="W1646" t="s">
        <v>2810</v>
      </c>
      <c r="X1646" t="s">
        <v>2384</v>
      </c>
      <c r="Y1646" t="s">
        <v>3777</v>
      </c>
      <c r="Z1646" t="s">
        <v>2952</v>
      </c>
      <c r="AA1646" t="s">
        <v>1986</v>
      </c>
      <c r="AB1646" s="198">
        <v>37073.875</v>
      </c>
      <c r="AC1646" s="198">
        <v>37103.875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1331727</v>
      </c>
      <c r="H1647" s="198">
        <v>37046.360335648147</v>
      </c>
      <c r="I1647" t="s">
        <v>3627</v>
      </c>
      <c r="M1647" t="s">
        <v>3505</v>
      </c>
      <c r="N1647" t="s">
        <v>3885</v>
      </c>
      <c r="O1647" t="s">
        <v>1780</v>
      </c>
      <c r="Q1647" s="199">
        <v>10000</v>
      </c>
      <c r="S1647" t="s">
        <v>3506</v>
      </c>
      <c r="T1647" t="s">
        <v>3759</v>
      </c>
      <c r="U1647" s="201">
        <v>3.93</v>
      </c>
      <c r="V1647" t="s">
        <v>3502</v>
      </c>
      <c r="W1647" t="s">
        <v>2265</v>
      </c>
      <c r="X1647" t="s">
        <v>2266</v>
      </c>
      <c r="Y1647" t="s">
        <v>2596</v>
      </c>
      <c r="Z1647" t="s">
        <v>2952</v>
      </c>
      <c r="AA1647">
        <v>826900</v>
      </c>
      <c r="AB1647" s="198">
        <v>37047.875</v>
      </c>
      <c r="AC1647" s="198">
        <v>37047.875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</v>
      </c>
      <c r="G1648" s="202">
        <v>1331728</v>
      </c>
      <c r="H1648" s="198">
        <v>37046.360347222224</v>
      </c>
      <c r="I1648" t="s">
        <v>2613</v>
      </c>
      <c r="M1648" t="s">
        <v>3505</v>
      </c>
      <c r="N1648" t="s">
        <v>3885</v>
      </c>
      <c r="O1648" t="s">
        <v>1823</v>
      </c>
      <c r="Q1648" s="199">
        <v>5000</v>
      </c>
      <c r="S1648" t="s">
        <v>3506</v>
      </c>
      <c r="T1648" t="s">
        <v>3759</v>
      </c>
      <c r="U1648" s="201">
        <v>2.875</v>
      </c>
      <c r="V1648" t="s">
        <v>3488</v>
      </c>
      <c r="W1648" t="s">
        <v>3097</v>
      </c>
      <c r="X1648" t="s">
        <v>3076</v>
      </c>
      <c r="Y1648" t="s">
        <v>2596</v>
      </c>
      <c r="Z1648" t="s">
        <v>2952</v>
      </c>
      <c r="AA1648">
        <v>826901</v>
      </c>
      <c r="AB1648" s="198">
        <v>37047.875</v>
      </c>
      <c r="AC1648" s="198">
        <v>37047.875</v>
      </c>
    </row>
    <row r="1649" spans="1:29" x14ac:dyDescent="0.2">
      <c r="A1649" s="44" t="str">
        <f t="shared" si="126"/>
        <v>US Natural Gas Financial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Financial</v>
      </c>
      <c r="E1649" s="44">
        <f>IF(VLOOKUP(S1649,'DD-Lookup'!$J$6:$L$50,3,FALSE)="Monthly",(YEAR(AC1649)-YEAR(AB1649))*12+MONTH(AC1649)-MONTH(AB1649)+1,(AC1649-AB1649+1))</f>
        <v>31</v>
      </c>
      <c r="F1649" s="213">
        <f t="shared" si="130"/>
        <v>155000</v>
      </c>
      <c r="G1649" s="202">
        <v>1331730</v>
      </c>
      <c r="H1649" s="198">
        <v>37046.36037037037</v>
      </c>
      <c r="I1649" t="s">
        <v>2638</v>
      </c>
      <c r="M1649" t="s">
        <v>3505</v>
      </c>
      <c r="N1649" t="s">
        <v>2383</v>
      </c>
      <c r="O1649" t="s">
        <v>2604</v>
      </c>
      <c r="P1649" s="199">
        <v>5000</v>
      </c>
      <c r="S1649" t="s">
        <v>3506</v>
      </c>
      <c r="T1649" t="s">
        <v>3759</v>
      </c>
      <c r="U1649" s="201">
        <v>4.04</v>
      </c>
      <c r="V1649" t="s">
        <v>3949</v>
      </c>
      <c r="W1649" t="s">
        <v>2810</v>
      </c>
      <c r="X1649" t="s">
        <v>2384</v>
      </c>
      <c r="Y1649" t="s">
        <v>3777</v>
      </c>
      <c r="Z1649" t="s">
        <v>2952</v>
      </c>
      <c r="AA1649" t="s">
        <v>1987</v>
      </c>
      <c r="AB1649" s="198">
        <v>37073.875</v>
      </c>
      <c r="AC1649" s="198">
        <v>37103.875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1331729</v>
      </c>
      <c r="H1650" s="198">
        <v>37046.36037037037</v>
      </c>
      <c r="I1650" t="s">
        <v>2613</v>
      </c>
      <c r="M1650" t="s">
        <v>3505</v>
      </c>
      <c r="N1650" t="s">
        <v>3885</v>
      </c>
      <c r="O1650" t="s">
        <v>1724</v>
      </c>
      <c r="Q1650" s="199">
        <v>10000</v>
      </c>
      <c r="S1650" t="s">
        <v>3506</v>
      </c>
      <c r="T1650" t="s">
        <v>3759</v>
      </c>
      <c r="U1650" s="201">
        <v>4.1500000000000004</v>
      </c>
      <c r="V1650" t="s">
        <v>2617</v>
      </c>
      <c r="W1650" t="s">
        <v>2640</v>
      </c>
      <c r="X1650" t="s">
        <v>2641</v>
      </c>
      <c r="Y1650" t="s">
        <v>2596</v>
      </c>
      <c r="Z1650" t="s">
        <v>2952</v>
      </c>
      <c r="AA1650">
        <v>826902</v>
      </c>
      <c r="AB1650" s="198">
        <v>37047.875</v>
      </c>
      <c r="AC1650" s="198">
        <v>37047.875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4673</v>
      </c>
      <c r="G1651" s="202">
        <v>1331731</v>
      </c>
      <c r="H1651" s="198">
        <v>37046.360405092593</v>
      </c>
      <c r="I1651" t="s">
        <v>2345</v>
      </c>
      <c r="M1651" t="s">
        <v>3505</v>
      </c>
      <c r="N1651" t="s">
        <v>3885</v>
      </c>
      <c r="O1651" t="s">
        <v>3852</v>
      </c>
      <c r="Q1651" s="199">
        <v>4673</v>
      </c>
      <c r="S1651" t="s">
        <v>3506</v>
      </c>
      <c r="T1651" t="s">
        <v>3759</v>
      </c>
      <c r="U1651" s="201">
        <v>3.93</v>
      </c>
      <c r="V1651" t="s">
        <v>1988</v>
      </c>
      <c r="W1651" t="s">
        <v>2265</v>
      </c>
      <c r="X1651" t="s">
        <v>2266</v>
      </c>
      <c r="Y1651" t="s">
        <v>2596</v>
      </c>
      <c r="Z1651" t="s">
        <v>2952</v>
      </c>
      <c r="AA1651">
        <v>826903</v>
      </c>
      <c r="AB1651" s="198">
        <v>37047.875</v>
      </c>
      <c r="AC1651" s="198">
        <v>37047.875</v>
      </c>
    </row>
    <row r="1652" spans="1:29" x14ac:dyDescent="0.2">
      <c r="A1652" s="44" t="str">
        <f t="shared" si="126"/>
        <v>US Natural Gas Financial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Financial</v>
      </c>
      <c r="E1652" s="44">
        <f>IF(VLOOKUP(S1652,'DD-Lookup'!$J$6:$L$50,3,FALSE)="Monthly",(YEAR(AC1652)-YEAR(AB1652))*12+MONTH(AC1652)-MONTH(AB1652)+1,(AC1652-AB1652+1))</f>
        <v>31</v>
      </c>
      <c r="F1652" s="213">
        <f t="shared" si="130"/>
        <v>310000</v>
      </c>
      <c r="G1652" s="202">
        <v>1331733</v>
      </c>
      <c r="H1652" s="198">
        <v>37046.36041666667</v>
      </c>
      <c r="I1652" t="s">
        <v>2374</v>
      </c>
      <c r="M1652" t="s">
        <v>3505</v>
      </c>
      <c r="N1652" t="s">
        <v>2605</v>
      </c>
      <c r="O1652" t="s">
        <v>3277</v>
      </c>
      <c r="Q1652" s="199">
        <v>10000</v>
      </c>
      <c r="S1652" t="s">
        <v>3506</v>
      </c>
      <c r="T1652" t="s">
        <v>3759</v>
      </c>
      <c r="U1652" s="201">
        <v>-1.4999999999999999E-2</v>
      </c>
      <c r="V1652" t="s">
        <v>3892</v>
      </c>
      <c r="W1652" t="s">
        <v>2489</v>
      </c>
      <c r="X1652" t="s">
        <v>2490</v>
      </c>
      <c r="Y1652" t="s">
        <v>3777</v>
      </c>
      <c r="Z1652" t="s">
        <v>2952</v>
      </c>
      <c r="AA1652" t="s">
        <v>1989</v>
      </c>
      <c r="AB1652" s="198">
        <v>37073.875</v>
      </c>
      <c r="AC1652" s="198">
        <v>37103.875</v>
      </c>
    </row>
    <row r="1653" spans="1:29" x14ac:dyDescent="0.2">
      <c r="A1653" s="44" t="str">
        <f t="shared" si="126"/>
        <v>US Power Physical</v>
      </c>
      <c r="B1653" s="44" t="str">
        <f t="shared" si="127"/>
        <v>US</v>
      </c>
      <c r="C1653" s="44" t="str">
        <f t="shared" si="128"/>
        <v>Power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3</v>
      </c>
      <c r="F1653" s="213">
        <f t="shared" si="130"/>
        <v>150</v>
      </c>
      <c r="G1653" s="202">
        <v>1331732</v>
      </c>
      <c r="H1653" s="198">
        <v>37046.36041666667</v>
      </c>
      <c r="I1653" t="s">
        <v>3731</v>
      </c>
      <c r="M1653" t="s">
        <v>2717</v>
      </c>
      <c r="N1653" t="s">
        <v>3532</v>
      </c>
      <c r="O1653" t="s">
        <v>1592</v>
      </c>
      <c r="P1653" s="199">
        <v>50</v>
      </c>
      <c r="S1653" t="s">
        <v>3504</v>
      </c>
      <c r="T1653" t="s">
        <v>3759</v>
      </c>
      <c r="U1653" s="201">
        <v>26.75</v>
      </c>
      <c r="V1653" t="s">
        <v>3137</v>
      </c>
      <c r="W1653" t="s">
        <v>3548</v>
      </c>
      <c r="X1653" t="s">
        <v>3549</v>
      </c>
      <c r="Y1653" t="s">
        <v>1097</v>
      </c>
      <c r="Z1653" t="s">
        <v>2947</v>
      </c>
      <c r="AA1653">
        <v>631039.1</v>
      </c>
      <c r="AB1653" s="198">
        <v>37048.875</v>
      </c>
      <c r="AC1653" s="198">
        <v>37050.875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3">
        <f t="shared" si="130"/>
        <v>15000</v>
      </c>
      <c r="G1654" s="202">
        <v>1331734</v>
      </c>
      <c r="H1654" s="198">
        <v>37046.36042824074</v>
      </c>
      <c r="I1654" t="s">
        <v>3647</v>
      </c>
      <c r="M1654" t="s">
        <v>3505</v>
      </c>
      <c r="N1654" t="s">
        <v>3885</v>
      </c>
      <c r="O1654" t="s">
        <v>1674</v>
      </c>
      <c r="P1654" s="199">
        <v>15000</v>
      </c>
      <c r="S1654" t="s">
        <v>3506</v>
      </c>
      <c r="T1654" t="s">
        <v>3759</v>
      </c>
      <c r="U1654" s="201">
        <v>3.9963000000000002</v>
      </c>
      <c r="V1654" t="s">
        <v>3176</v>
      </c>
      <c r="W1654" t="s">
        <v>2594</v>
      </c>
      <c r="X1654" t="s">
        <v>2595</v>
      </c>
      <c r="Y1654" t="s">
        <v>2596</v>
      </c>
      <c r="Z1654" t="s">
        <v>2952</v>
      </c>
      <c r="AA1654">
        <v>826904</v>
      </c>
      <c r="AB1654" s="198">
        <v>37047.875</v>
      </c>
      <c r="AC1654" s="198">
        <v>37047.875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2490</v>
      </c>
      <c r="G1655" s="202">
        <v>1331738</v>
      </c>
      <c r="H1655" s="198">
        <v>37046.360543981478</v>
      </c>
      <c r="I1655" t="s">
        <v>2635</v>
      </c>
      <c r="M1655" t="s">
        <v>3505</v>
      </c>
      <c r="N1655" t="s">
        <v>3885</v>
      </c>
      <c r="O1655" t="s">
        <v>1781</v>
      </c>
      <c r="P1655" s="199">
        <v>2490</v>
      </c>
      <c r="S1655" t="s">
        <v>3506</v>
      </c>
      <c r="T1655" t="s">
        <v>3759</v>
      </c>
      <c r="U1655" s="201">
        <v>3.9</v>
      </c>
      <c r="V1655" t="s">
        <v>2522</v>
      </c>
      <c r="W1655" t="s">
        <v>3084</v>
      </c>
      <c r="X1655" t="s">
        <v>3076</v>
      </c>
      <c r="Y1655" t="s">
        <v>2596</v>
      </c>
      <c r="Z1655" t="s">
        <v>2952</v>
      </c>
      <c r="AA1655">
        <v>826907</v>
      </c>
      <c r="AB1655" s="198">
        <v>37047.875</v>
      </c>
      <c r="AC1655" s="198">
        <v>37047.875</v>
      </c>
    </row>
    <row r="1656" spans="1:29" x14ac:dyDescent="0.2">
      <c r="A1656" s="44" t="str">
        <f t="shared" si="126"/>
        <v>US Natural Gas Financial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Financial</v>
      </c>
      <c r="E1656" s="44">
        <f>IF(VLOOKUP(S1656,'DD-Lookup'!$J$6:$L$50,3,FALSE)="Monthly",(YEAR(AC1656)-YEAR(AB1656))*12+MONTH(AC1656)-MONTH(AB1656)+1,(AC1656-AB1656+1))</f>
        <v>31</v>
      </c>
      <c r="F1656" s="213">
        <f t="shared" si="130"/>
        <v>155000</v>
      </c>
      <c r="G1656" s="202">
        <v>1331740</v>
      </c>
      <c r="H1656" s="198">
        <v>37046.360578703701</v>
      </c>
      <c r="I1656" t="s">
        <v>2387</v>
      </c>
      <c r="M1656" t="s">
        <v>3505</v>
      </c>
      <c r="N1656" t="s">
        <v>2383</v>
      </c>
      <c r="O1656" t="s">
        <v>2604</v>
      </c>
      <c r="Q1656" s="199">
        <v>5000</v>
      </c>
      <c r="S1656" t="s">
        <v>3506</v>
      </c>
      <c r="T1656" t="s">
        <v>3759</v>
      </c>
      <c r="U1656" s="201">
        <v>4.0449999999999999</v>
      </c>
      <c r="V1656" t="s">
        <v>2205</v>
      </c>
      <c r="W1656" t="s">
        <v>2810</v>
      </c>
      <c r="X1656" t="s">
        <v>2384</v>
      </c>
      <c r="Y1656" t="s">
        <v>3777</v>
      </c>
      <c r="Z1656" t="s">
        <v>2952</v>
      </c>
      <c r="AA1656" t="s">
        <v>1990</v>
      </c>
      <c r="AB1656" s="198">
        <v>37073.875</v>
      </c>
      <c r="AC1656" s="198">
        <v>37103.875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5595</v>
      </c>
      <c r="G1657" s="202">
        <v>1331739</v>
      </c>
      <c r="H1657" s="198">
        <v>37046.360578703701</v>
      </c>
      <c r="I1657" t="s">
        <v>3476</v>
      </c>
      <c r="M1657" t="s">
        <v>3505</v>
      </c>
      <c r="N1657" t="s">
        <v>3885</v>
      </c>
      <c r="O1657" t="s">
        <v>1736</v>
      </c>
      <c r="P1657" s="199">
        <v>5595</v>
      </c>
      <c r="S1657" t="s">
        <v>3506</v>
      </c>
      <c r="T1657" t="s">
        <v>3759</v>
      </c>
      <c r="U1657" s="201">
        <v>4.08</v>
      </c>
      <c r="V1657" t="s">
        <v>3477</v>
      </c>
      <c r="W1657" t="s">
        <v>2280</v>
      </c>
      <c r="X1657" t="s">
        <v>2281</v>
      </c>
      <c r="Y1657" t="s">
        <v>2596</v>
      </c>
      <c r="Z1657" t="s">
        <v>2952</v>
      </c>
      <c r="AA1657">
        <v>826908</v>
      </c>
      <c r="AB1657" s="198">
        <v>37047.875</v>
      </c>
      <c r="AC1657" s="198">
        <v>37047.875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1331741</v>
      </c>
      <c r="H1658" s="198">
        <v>37046.360590277778</v>
      </c>
      <c r="I1658" t="s">
        <v>3094</v>
      </c>
      <c r="M1658" t="s">
        <v>3505</v>
      </c>
      <c r="N1658" t="s">
        <v>3885</v>
      </c>
      <c r="O1658" t="s">
        <v>1680</v>
      </c>
      <c r="P1658" s="199">
        <v>5000</v>
      </c>
      <c r="S1658" t="s">
        <v>3506</v>
      </c>
      <c r="T1658" t="s">
        <v>3759</v>
      </c>
      <c r="U1658" s="201">
        <v>3.7675000000000001</v>
      </c>
      <c r="V1658" t="s">
        <v>3095</v>
      </c>
      <c r="W1658" t="s">
        <v>2457</v>
      </c>
      <c r="X1658" t="s">
        <v>2615</v>
      </c>
      <c r="Y1658" t="s">
        <v>2596</v>
      </c>
      <c r="Z1658" t="s">
        <v>2952</v>
      </c>
      <c r="AA1658">
        <v>826909</v>
      </c>
      <c r="AB1658" s="198">
        <v>37047.875</v>
      </c>
      <c r="AC1658" s="198">
        <v>37047.875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1331742</v>
      </c>
      <c r="H1659" s="198">
        <v>37046.360625000001</v>
      </c>
      <c r="I1659" t="s">
        <v>3482</v>
      </c>
      <c r="M1659" t="s">
        <v>3505</v>
      </c>
      <c r="N1659" t="s">
        <v>3885</v>
      </c>
      <c r="O1659" t="s">
        <v>1836</v>
      </c>
      <c r="Q1659" s="199">
        <v>10000</v>
      </c>
      <c r="S1659" t="s">
        <v>3506</v>
      </c>
      <c r="T1659" t="s">
        <v>3759</v>
      </c>
      <c r="U1659" s="201">
        <v>9.6999999999999993</v>
      </c>
      <c r="V1659" t="s">
        <v>3483</v>
      </c>
      <c r="W1659" t="s">
        <v>3156</v>
      </c>
      <c r="X1659" t="s">
        <v>3076</v>
      </c>
      <c r="Y1659" t="s">
        <v>2596</v>
      </c>
      <c r="Z1659" t="s">
        <v>2952</v>
      </c>
      <c r="AA1659">
        <v>826910</v>
      </c>
      <c r="AB1659" s="198">
        <v>37047.875</v>
      </c>
      <c r="AC1659" s="198">
        <v>37047.875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40140</v>
      </c>
      <c r="G1660" s="202">
        <v>1331743</v>
      </c>
      <c r="H1660" s="198">
        <v>37046.360625000001</v>
      </c>
      <c r="I1660" t="s">
        <v>2621</v>
      </c>
      <c r="M1660" t="s">
        <v>3505</v>
      </c>
      <c r="N1660" t="s">
        <v>3885</v>
      </c>
      <c r="O1660" t="s">
        <v>1674</v>
      </c>
      <c r="P1660" s="199">
        <v>40140</v>
      </c>
      <c r="S1660" t="s">
        <v>3506</v>
      </c>
      <c r="T1660" t="s">
        <v>3759</v>
      </c>
      <c r="U1660" s="201">
        <v>3.9963000000000002</v>
      </c>
      <c r="V1660" t="s">
        <v>2507</v>
      </c>
      <c r="W1660" t="s">
        <v>2594</v>
      </c>
      <c r="X1660" t="s">
        <v>2595</v>
      </c>
      <c r="Y1660" t="s">
        <v>2596</v>
      </c>
      <c r="Z1660" t="s">
        <v>2952</v>
      </c>
      <c r="AA1660">
        <v>826911</v>
      </c>
      <c r="AB1660" s="198">
        <v>37047.875</v>
      </c>
      <c r="AC1660" s="198">
        <v>37047.875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1331744</v>
      </c>
      <c r="H1661" s="198">
        <v>37046.360682870371</v>
      </c>
      <c r="I1661" t="s">
        <v>3627</v>
      </c>
      <c r="M1661" t="s">
        <v>3505</v>
      </c>
      <c r="N1661" t="s">
        <v>3885</v>
      </c>
      <c r="O1661" t="s">
        <v>1730</v>
      </c>
      <c r="P1661" s="199">
        <v>10000</v>
      </c>
      <c r="S1661" t="s">
        <v>3506</v>
      </c>
      <c r="T1661" t="s">
        <v>3759</v>
      </c>
      <c r="U1661" s="201">
        <v>3.81</v>
      </c>
      <c r="V1661" t="s">
        <v>3493</v>
      </c>
      <c r="W1661" t="s">
        <v>2629</v>
      </c>
      <c r="X1661" t="s">
        <v>2630</v>
      </c>
      <c r="Y1661" t="s">
        <v>2596</v>
      </c>
      <c r="Z1661" t="s">
        <v>2952</v>
      </c>
      <c r="AA1661">
        <v>826912</v>
      </c>
      <c r="AB1661" s="198">
        <v>37047.875</v>
      </c>
      <c r="AC1661" s="198">
        <v>37047.875</v>
      </c>
    </row>
    <row r="1662" spans="1:29" x14ac:dyDescent="0.2">
      <c r="A1662" s="44" t="str">
        <f t="shared" si="126"/>
        <v>US Natural Gas Financial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Financial</v>
      </c>
      <c r="E1662" s="44">
        <f>IF(VLOOKUP(S1662,'DD-Lookup'!$J$6:$L$50,3,FALSE)="Monthly",(YEAR(AC1662)-YEAR(AB1662))*12+MONTH(AC1662)-MONTH(AB1662)+1,(AC1662-AB1662+1))</f>
        <v>30</v>
      </c>
      <c r="F1662" s="213">
        <f t="shared" si="130"/>
        <v>150000</v>
      </c>
      <c r="G1662" s="202">
        <v>1331745</v>
      </c>
      <c r="H1662" s="198">
        <v>37046.360694444447</v>
      </c>
      <c r="I1662" t="s">
        <v>2592</v>
      </c>
      <c r="M1662" t="s">
        <v>3505</v>
      </c>
      <c r="N1662" t="s">
        <v>2605</v>
      </c>
      <c r="O1662" t="s">
        <v>2498</v>
      </c>
      <c r="P1662" s="199">
        <v>5000</v>
      </c>
      <c r="S1662" t="s">
        <v>3506</v>
      </c>
      <c r="T1662" t="s">
        <v>3759</v>
      </c>
      <c r="U1662" s="201">
        <v>5.0999999999999996</v>
      </c>
      <c r="V1662" t="s">
        <v>3559</v>
      </c>
      <c r="W1662" t="s">
        <v>2494</v>
      </c>
      <c r="X1662" t="s">
        <v>2495</v>
      </c>
      <c r="Y1662" t="s">
        <v>3777</v>
      </c>
      <c r="Z1662" t="s">
        <v>2952</v>
      </c>
      <c r="AA1662" t="s">
        <v>1991</v>
      </c>
      <c r="AB1662" s="198">
        <v>37135.875</v>
      </c>
      <c r="AC1662" s="198">
        <v>37164.875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5000</v>
      </c>
      <c r="G1663" s="202">
        <v>1331746</v>
      </c>
      <c r="H1663" s="198">
        <v>37046.360717592594</v>
      </c>
      <c r="I1663" t="s">
        <v>3627</v>
      </c>
      <c r="M1663" t="s">
        <v>3505</v>
      </c>
      <c r="N1663" t="s">
        <v>3885</v>
      </c>
      <c r="O1663" t="s">
        <v>1799</v>
      </c>
      <c r="P1663" s="199">
        <v>5000</v>
      </c>
      <c r="S1663" t="s">
        <v>3506</v>
      </c>
      <c r="T1663" t="s">
        <v>3759</v>
      </c>
      <c r="U1663" s="201">
        <v>2.85</v>
      </c>
      <c r="V1663" t="s">
        <v>2492</v>
      </c>
      <c r="W1663" t="s">
        <v>3084</v>
      </c>
      <c r="X1663" t="s">
        <v>3076</v>
      </c>
      <c r="Y1663" t="s">
        <v>2596</v>
      </c>
      <c r="Z1663" t="s">
        <v>2952</v>
      </c>
      <c r="AA1663">
        <v>826913</v>
      </c>
      <c r="AB1663" s="198">
        <v>37047.875</v>
      </c>
      <c r="AC1663" s="198">
        <v>37047.875</v>
      </c>
    </row>
    <row r="1664" spans="1:29" x14ac:dyDescent="0.2">
      <c r="A1664" s="44" t="str">
        <f t="shared" si="126"/>
        <v>US Power Financial</v>
      </c>
      <c r="B1664" s="44" t="str">
        <f t="shared" si="127"/>
        <v>US</v>
      </c>
      <c r="C1664" s="44" t="str">
        <f t="shared" si="128"/>
        <v>Power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50</v>
      </c>
      <c r="G1664" s="202">
        <v>1331747</v>
      </c>
      <c r="H1664" s="198">
        <v>37046.360717592594</v>
      </c>
      <c r="I1664" t="s">
        <v>2365</v>
      </c>
      <c r="M1664" t="s">
        <v>2717</v>
      </c>
      <c r="N1664" t="s">
        <v>1094</v>
      </c>
      <c r="O1664" t="s">
        <v>1595</v>
      </c>
      <c r="P1664" s="199">
        <v>50</v>
      </c>
      <c r="S1664" t="s">
        <v>3504</v>
      </c>
      <c r="T1664" t="s">
        <v>3759</v>
      </c>
      <c r="U1664" s="201">
        <v>41</v>
      </c>
      <c r="V1664" t="s">
        <v>3200</v>
      </c>
      <c r="W1664" t="s">
        <v>2359</v>
      </c>
      <c r="X1664" t="s">
        <v>3539</v>
      </c>
      <c r="Y1664" t="s">
        <v>1097</v>
      </c>
      <c r="Z1664" t="s">
        <v>2952</v>
      </c>
      <c r="AA1664">
        <v>631041.1</v>
      </c>
      <c r="AB1664" s="198">
        <v>37047.875</v>
      </c>
      <c r="AC1664" s="198">
        <v>37047.875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1331748</v>
      </c>
      <c r="H1665" s="198">
        <v>37046.360729166663</v>
      </c>
      <c r="I1665" t="s">
        <v>2269</v>
      </c>
      <c r="M1665" t="s">
        <v>3505</v>
      </c>
      <c r="N1665" t="s">
        <v>3885</v>
      </c>
      <c r="O1665" t="s">
        <v>1724</v>
      </c>
      <c r="Q1665" s="199">
        <v>10000</v>
      </c>
      <c r="S1665" t="s">
        <v>3506</v>
      </c>
      <c r="T1665" t="s">
        <v>3759</v>
      </c>
      <c r="U1665" s="201">
        <v>4.1550000000000002</v>
      </c>
      <c r="V1665" t="s">
        <v>1992</v>
      </c>
      <c r="W1665" t="s">
        <v>2640</v>
      </c>
      <c r="X1665" t="s">
        <v>2641</v>
      </c>
      <c r="Y1665" t="s">
        <v>2596</v>
      </c>
      <c r="Z1665" t="s">
        <v>2952</v>
      </c>
      <c r="AA1665">
        <v>826914</v>
      </c>
      <c r="AB1665" s="198">
        <v>37047.875</v>
      </c>
      <c r="AC1665" s="198">
        <v>37047.875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10000</v>
      </c>
      <c r="G1666" s="202">
        <v>1331749</v>
      </c>
      <c r="H1666" s="198">
        <v>37046.360752314817</v>
      </c>
      <c r="I1666" t="s">
        <v>3627</v>
      </c>
      <c r="M1666" t="s">
        <v>3505</v>
      </c>
      <c r="N1666" t="s">
        <v>3885</v>
      </c>
      <c r="O1666" t="s">
        <v>1730</v>
      </c>
      <c r="P1666" s="199">
        <v>10000</v>
      </c>
      <c r="S1666" t="s">
        <v>3506</v>
      </c>
      <c r="T1666" t="s">
        <v>3759</v>
      </c>
      <c r="U1666" s="201">
        <v>3.8075000000000001</v>
      </c>
      <c r="V1666" t="s">
        <v>3493</v>
      </c>
      <c r="W1666" t="s">
        <v>2629</v>
      </c>
      <c r="X1666" t="s">
        <v>2630</v>
      </c>
      <c r="Y1666" t="s">
        <v>2596</v>
      </c>
      <c r="Z1666" t="s">
        <v>2952</v>
      </c>
      <c r="AA1666">
        <v>826915</v>
      </c>
      <c r="AB1666" s="198">
        <v>37047.875</v>
      </c>
      <c r="AC1666" s="198">
        <v>37047.875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5000</v>
      </c>
      <c r="G1667" s="202">
        <v>1331750</v>
      </c>
      <c r="H1667" s="198">
        <v>37046.360763888886</v>
      </c>
      <c r="I1667" t="s">
        <v>2613</v>
      </c>
      <c r="M1667" t="s">
        <v>3505</v>
      </c>
      <c r="N1667" t="s">
        <v>3885</v>
      </c>
      <c r="O1667" t="s">
        <v>1766</v>
      </c>
      <c r="Q1667" s="199">
        <v>5000</v>
      </c>
      <c r="S1667" t="s">
        <v>3506</v>
      </c>
      <c r="T1667" t="s">
        <v>3759</v>
      </c>
      <c r="U1667" s="201">
        <v>3.8624999999999998</v>
      </c>
      <c r="V1667" t="s">
        <v>2476</v>
      </c>
      <c r="W1667" t="s">
        <v>2629</v>
      </c>
      <c r="X1667" t="s">
        <v>2630</v>
      </c>
      <c r="Y1667" t="s">
        <v>2596</v>
      </c>
      <c r="Z1667" t="s">
        <v>2952</v>
      </c>
      <c r="AA1667">
        <v>826916</v>
      </c>
      <c r="AB1667" s="198">
        <v>37047.875</v>
      </c>
      <c r="AC1667" s="198">
        <v>37047.875</v>
      </c>
    </row>
    <row r="1668" spans="1:29" x14ac:dyDescent="0.2">
      <c r="A1668" s="44" t="str">
        <f t="shared" si="126"/>
        <v xml:space="preserve"> Natural Gas Physical</v>
      </c>
      <c r="B1668" s="44" t="str">
        <f t="shared" si="127"/>
        <v/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5000</v>
      </c>
      <c r="G1668" s="202">
        <v>1331751</v>
      </c>
      <c r="H1668" s="198">
        <v>37046.36078703704</v>
      </c>
      <c r="I1668" t="s">
        <v>2533</v>
      </c>
      <c r="M1668" t="s">
        <v>3505</v>
      </c>
      <c r="N1668" t="s">
        <v>3089</v>
      </c>
      <c r="O1668" t="s">
        <v>1950</v>
      </c>
      <c r="Q1668" s="199">
        <v>5000</v>
      </c>
      <c r="S1668" t="s">
        <v>3506</v>
      </c>
      <c r="T1668" t="s">
        <v>3759</v>
      </c>
      <c r="U1668" s="201">
        <v>3.43</v>
      </c>
      <c r="V1668" t="s">
        <v>3948</v>
      </c>
      <c r="W1668" t="s">
        <v>2563</v>
      </c>
      <c r="X1668" t="s">
        <v>3834</v>
      </c>
      <c r="Y1668" t="s">
        <v>2596</v>
      </c>
      <c r="Z1668" t="s">
        <v>2953</v>
      </c>
      <c r="AA1668">
        <v>826917</v>
      </c>
      <c r="AB1668" s="198">
        <v>37047.875</v>
      </c>
      <c r="AC1668" s="198">
        <v>37047.875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10000</v>
      </c>
      <c r="G1669" s="202">
        <v>1331752</v>
      </c>
      <c r="H1669" s="198">
        <v>37046.360844907409</v>
      </c>
      <c r="I1669" t="s">
        <v>2638</v>
      </c>
      <c r="M1669" t="s">
        <v>3505</v>
      </c>
      <c r="N1669" t="s">
        <v>3885</v>
      </c>
      <c r="O1669" t="s">
        <v>1835</v>
      </c>
      <c r="P1669" s="199">
        <v>10000</v>
      </c>
      <c r="S1669" t="s">
        <v>3506</v>
      </c>
      <c r="T1669" t="s">
        <v>3759</v>
      </c>
      <c r="U1669" s="201">
        <v>9.6</v>
      </c>
      <c r="V1669" t="s">
        <v>3174</v>
      </c>
      <c r="W1669" t="s">
        <v>3156</v>
      </c>
      <c r="X1669" t="s">
        <v>3076</v>
      </c>
      <c r="Y1669" t="s">
        <v>2596</v>
      </c>
      <c r="Z1669" t="s">
        <v>2952</v>
      </c>
      <c r="AA1669">
        <v>826918</v>
      </c>
      <c r="AB1669" s="198">
        <v>37047.875</v>
      </c>
      <c r="AC1669" s="198">
        <v>37047.875</v>
      </c>
    </row>
    <row r="1670" spans="1:29" x14ac:dyDescent="0.2">
      <c r="A1670" s="44" t="str">
        <f t="shared" si="126"/>
        <v xml:space="preserve"> Natural Gas Physical</v>
      </c>
      <c r="B1670" s="44" t="str">
        <f t="shared" si="127"/>
        <v/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1331753</v>
      </c>
      <c r="H1670" s="198">
        <v>37046.360868055555</v>
      </c>
      <c r="I1670" t="s">
        <v>2382</v>
      </c>
      <c r="M1670" t="s">
        <v>3505</v>
      </c>
      <c r="N1670" t="s">
        <v>3089</v>
      </c>
      <c r="O1670" t="s">
        <v>1950</v>
      </c>
      <c r="Q1670" s="199">
        <v>5000</v>
      </c>
      <c r="S1670" t="s">
        <v>3506</v>
      </c>
      <c r="T1670" t="s">
        <v>3759</v>
      </c>
      <c r="U1670" s="201">
        <v>3.46</v>
      </c>
      <c r="V1670" t="s">
        <v>3701</v>
      </c>
      <c r="W1670" t="s">
        <v>2563</v>
      </c>
      <c r="X1670" t="s">
        <v>3834</v>
      </c>
      <c r="Y1670" t="s">
        <v>2596</v>
      </c>
      <c r="Z1670" t="s">
        <v>2953</v>
      </c>
      <c r="AA1670">
        <v>826919</v>
      </c>
      <c r="AB1670" s="198">
        <v>37047.875</v>
      </c>
      <c r="AC1670" s="198">
        <v>37047.875</v>
      </c>
    </row>
    <row r="1671" spans="1:29" x14ac:dyDescent="0.2">
      <c r="A1671" s="44" t="str">
        <f t="shared" si="126"/>
        <v xml:space="preserve"> Natural Gas Physical</v>
      </c>
      <c r="B1671" s="44" t="str">
        <f t="shared" si="127"/>
        <v/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5000</v>
      </c>
      <c r="G1671" s="202">
        <v>1331754</v>
      </c>
      <c r="H1671" s="198">
        <v>37046.360891203702</v>
      </c>
      <c r="I1671" t="s">
        <v>3839</v>
      </c>
      <c r="M1671" t="s">
        <v>3505</v>
      </c>
      <c r="N1671" t="s">
        <v>3089</v>
      </c>
      <c r="O1671" t="s">
        <v>1950</v>
      </c>
      <c r="P1671" s="199">
        <v>5000</v>
      </c>
      <c r="S1671" t="s">
        <v>3506</v>
      </c>
      <c r="T1671" t="s">
        <v>3759</v>
      </c>
      <c r="U1671" s="201">
        <v>3.43</v>
      </c>
      <c r="V1671" t="s">
        <v>3841</v>
      </c>
      <c r="W1671" t="s">
        <v>2563</v>
      </c>
      <c r="X1671" t="s">
        <v>3834</v>
      </c>
      <c r="Y1671" t="s">
        <v>2596</v>
      </c>
      <c r="Z1671" t="s">
        <v>2953</v>
      </c>
      <c r="AA1671">
        <v>826920</v>
      </c>
      <c r="AB1671" s="198">
        <v>37047.875</v>
      </c>
      <c r="AC1671" s="198">
        <v>37047.875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5000</v>
      </c>
      <c r="G1672" s="202">
        <v>1331755</v>
      </c>
      <c r="H1672" s="198">
        <v>37046.360902777778</v>
      </c>
      <c r="I1672" t="s">
        <v>2355</v>
      </c>
      <c r="M1672" t="s">
        <v>3505</v>
      </c>
      <c r="N1672" t="s">
        <v>3885</v>
      </c>
      <c r="O1672" t="s">
        <v>1823</v>
      </c>
      <c r="Q1672" s="199">
        <v>5000</v>
      </c>
      <c r="S1672" t="s">
        <v>3506</v>
      </c>
      <c r="T1672" t="s">
        <v>3759</v>
      </c>
      <c r="U1672" s="201">
        <v>2.9</v>
      </c>
      <c r="V1672" t="s">
        <v>3184</v>
      </c>
      <c r="W1672" t="s">
        <v>3097</v>
      </c>
      <c r="X1672" t="s">
        <v>3076</v>
      </c>
      <c r="Y1672" t="s">
        <v>2596</v>
      </c>
      <c r="Z1672" t="s">
        <v>2952</v>
      </c>
      <c r="AA1672">
        <v>826921</v>
      </c>
      <c r="AB1672" s="198">
        <v>37047.875</v>
      </c>
      <c r="AC1672" s="198">
        <v>37047.875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1400</v>
      </c>
      <c r="G1673" s="202">
        <v>1331756</v>
      </c>
      <c r="H1673" s="198">
        <v>37046.360914351855</v>
      </c>
      <c r="I1673" t="s">
        <v>3098</v>
      </c>
      <c r="M1673" t="s">
        <v>3505</v>
      </c>
      <c r="N1673" t="s">
        <v>3885</v>
      </c>
      <c r="O1673" t="s">
        <v>1761</v>
      </c>
      <c r="Q1673" s="199">
        <v>1400</v>
      </c>
      <c r="S1673" t="s">
        <v>3506</v>
      </c>
      <c r="T1673" t="s">
        <v>3759</v>
      </c>
      <c r="U1673" s="201">
        <v>3.84</v>
      </c>
      <c r="V1673" t="s">
        <v>1983</v>
      </c>
      <c r="W1673" t="s">
        <v>2477</v>
      </c>
      <c r="X1673" t="s">
        <v>3078</v>
      </c>
      <c r="Y1673" t="s">
        <v>2596</v>
      </c>
      <c r="Z1673" t="s">
        <v>2952</v>
      </c>
      <c r="AA1673">
        <v>826922</v>
      </c>
      <c r="AB1673" s="198">
        <v>37047.875</v>
      </c>
      <c r="AC1673" s="198">
        <v>37047.875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5000</v>
      </c>
      <c r="G1674" s="202">
        <v>1331758</v>
      </c>
      <c r="H1674" s="198">
        <v>37046.360949074071</v>
      </c>
      <c r="I1674" t="s">
        <v>3627</v>
      </c>
      <c r="M1674" t="s">
        <v>3505</v>
      </c>
      <c r="N1674" t="s">
        <v>3885</v>
      </c>
      <c r="O1674" t="s">
        <v>1823</v>
      </c>
      <c r="Q1674" s="199">
        <v>5000</v>
      </c>
      <c r="S1674" t="s">
        <v>3506</v>
      </c>
      <c r="T1674" t="s">
        <v>3759</v>
      </c>
      <c r="U1674" s="201">
        <v>2.9249999999999998</v>
      </c>
      <c r="V1674" t="s">
        <v>1993</v>
      </c>
      <c r="W1674" t="s">
        <v>3097</v>
      </c>
      <c r="X1674" t="s">
        <v>3076</v>
      </c>
      <c r="Y1674" t="s">
        <v>2596</v>
      </c>
      <c r="Z1674" t="s">
        <v>2952</v>
      </c>
      <c r="AA1674">
        <v>826923</v>
      </c>
      <c r="AB1674" s="198">
        <v>37047.875</v>
      </c>
      <c r="AC1674" s="198">
        <v>37047.875</v>
      </c>
    </row>
    <row r="1675" spans="1:29" x14ac:dyDescent="0.2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31</v>
      </c>
      <c r="F1675" s="213">
        <f t="shared" ref="F1675:F1738" si="135">E1675*SUM(P1675:Q1675)</f>
        <v>465000</v>
      </c>
      <c r="G1675" s="202">
        <v>1331759</v>
      </c>
      <c r="H1675" s="198">
        <v>37046.360960648148</v>
      </c>
      <c r="I1675" t="s">
        <v>2382</v>
      </c>
      <c r="M1675" t="s">
        <v>3505</v>
      </c>
      <c r="N1675" t="s">
        <v>2383</v>
      </c>
      <c r="O1675" t="s">
        <v>2604</v>
      </c>
      <c r="P1675" s="199">
        <v>15000</v>
      </c>
      <c r="S1675" t="s">
        <v>3506</v>
      </c>
      <c r="T1675" t="s">
        <v>3759</v>
      </c>
      <c r="U1675" s="201">
        <v>4.04</v>
      </c>
      <c r="V1675" t="s">
        <v>2454</v>
      </c>
      <c r="W1675" t="s">
        <v>2810</v>
      </c>
      <c r="X1675" t="s">
        <v>2384</v>
      </c>
      <c r="Y1675" t="s">
        <v>3777</v>
      </c>
      <c r="Z1675" t="s">
        <v>2952</v>
      </c>
      <c r="AA1675" t="s">
        <v>1994</v>
      </c>
      <c r="AB1675" s="198">
        <v>37073.875</v>
      </c>
      <c r="AC1675" s="198">
        <v>37103.875</v>
      </c>
    </row>
    <row r="1676" spans="1:29" x14ac:dyDescent="0.2">
      <c r="A1676" s="44" t="str">
        <f t="shared" si="131"/>
        <v>US Natural Gas Financial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151</v>
      </c>
      <c r="F1676" s="213">
        <f t="shared" si="135"/>
        <v>755000</v>
      </c>
      <c r="G1676" s="202">
        <v>1331760</v>
      </c>
      <c r="H1676" s="198">
        <v>37046.360983796294</v>
      </c>
      <c r="I1676" t="s">
        <v>2389</v>
      </c>
      <c r="M1676" t="s">
        <v>3505</v>
      </c>
      <c r="N1676" t="s">
        <v>2383</v>
      </c>
      <c r="O1676" t="s">
        <v>2622</v>
      </c>
      <c r="Q1676" s="199">
        <v>5000</v>
      </c>
      <c r="S1676" t="s">
        <v>3506</v>
      </c>
      <c r="T1676" t="s">
        <v>3759</v>
      </c>
      <c r="U1676" s="201">
        <v>4.4450000000000003</v>
      </c>
      <c r="V1676" t="s">
        <v>2390</v>
      </c>
      <c r="W1676" t="s">
        <v>2810</v>
      </c>
      <c r="X1676" t="s">
        <v>2384</v>
      </c>
      <c r="Y1676" t="s">
        <v>3777</v>
      </c>
      <c r="Z1676" t="s">
        <v>2952</v>
      </c>
      <c r="AA1676" t="s">
        <v>1995</v>
      </c>
      <c r="AB1676" s="198">
        <v>37196</v>
      </c>
      <c r="AC1676" s="198">
        <v>37346</v>
      </c>
    </row>
    <row r="1677" spans="1:29" x14ac:dyDescent="0.2">
      <c r="A1677" s="44" t="str">
        <f t="shared" si="131"/>
        <v>US Natural Gas Financial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31</v>
      </c>
      <c r="F1677" s="213">
        <f t="shared" si="135"/>
        <v>108500</v>
      </c>
      <c r="G1677" s="202">
        <v>1331763</v>
      </c>
      <c r="H1677" s="198">
        <v>37046.361030092594</v>
      </c>
      <c r="I1677" t="s">
        <v>3069</v>
      </c>
      <c r="M1677" t="s">
        <v>3505</v>
      </c>
      <c r="N1677" t="s">
        <v>2605</v>
      </c>
      <c r="O1677" t="s">
        <v>3277</v>
      </c>
      <c r="P1677" s="199">
        <v>3500</v>
      </c>
      <c r="S1677" t="s">
        <v>3506</v>
      </c>
      <c r="T1677" t="s">
        <v>3759</v>
      </c>
      <c r="U1677" s="201">
        <v>-1.4999999999999999E-2</v>
      </c>
      <c r="V1677" t="s">
        <v>1996</v>
      </c>
      <c r="W1677" t="s">
        <v>2489</v>
      </c>
      <c r="X1677" t="s">
        <v>2490</v>
      </c>
      <c r="Y1677" t="s">
        <v>3777</v>
      </c>
      <c r="Z1677" t="s">
        <v>2952</v>
      </c>
      <c r="AA1677" t="s">
        <v>1997</v>
      </c>
      <c r="AB1677" s="198">
        <v>37073.875</v>
      </c>
      <c r="AC1677" s="198">
        <v>37103.875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1331764</v>
      </c>
      <c r="H1678" s="198">
        <v>37046.36105324074</v>
      </c>
      <c r="I1678" t="s">
        <v>3704</v>
      </c>
      <c r="M1678" t="s">
        <v>3505</v>
      </c>
      <c r="N1678" t="s">
        <v>3885</v>
      </c>
      <c r="O1678" t="s">
        <v>1724</v>
      </c>
      <c r="P1678" s="199">
        <v>10000</v>
      </c>
      <c r="S1678" t="s">
        <v>3506</v>
      </c>
      <c r="T1678" t="s">
        <v>3759</v>
      </c>
      <c r="U1678" s="201">
        <v>4.1500000000000004</v>
      </c>
      <c r="V1678" t="s">
        <v>3013</v>
      </c>
      <c r="W1678" t="s">
        <v>2640</v>
      </c>
      <c r="X1678" t="s">
        <v>2641</v>
      </c>
      <c r="Y1678" t="s">
        <v>2596</v>
      </c>
      <c r="Z1678" t="s">
        <v>2952</v>
      </c>
      <c r="AA1678">
        <v>826925</v>
      </c>
      <c r="AB1678" s="198">
        <v>37047.875</v>
      </c>
      <c r="AC1678" s="198">
        <v>37047.875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1331765</v>
      </c>
      <c r="H1679" s="198">
        <v>37046.361064814817</v>
      </c>
      <c r="I1679" t="s">
        <v>3547</v>
      </c>
      <c r="M1679" t="s">
        <v>3505</v>
      </c>
      <c r="N1679" t="s">
        <v>3885</v>
      </c>
      <c r="O1679" t="s">
        <v>1756</v>
      </c>
      <c r="Q1679" s="199">
        <v>10000</v>
      </c>
      <c r="S1679" t="s">
        <v>3506</v>
      </c>
      <c r="T1679" t="s">
        <v>3759</v>
      </c>
      <c r="U1679" s="201">
        <v>3.9249999999999998</v>
      </c>
      <c r="V1679" t="s">
        <v>1998</v>
      </c>
      <c r="W1679" t="s">
        <v>2477</v>
      </c>
      <c r="X1679" t="s">
        <v>2540</v>
      </c>
      <c r="Y1679" t="s">
        <v>2596</v>
      </c>
      <c r="Z1679" t="s">
        <v>2952</v>
      </c>
      <c r="AA1679">
        <v>826926</v>
      </c>
      <c r="AB1679" s="198">
        <v>37047.875</v>
      </c>
      <c r="AC1679" s="198">
        <v>37047.875</v>
      </c>
    </row>
    <row r="1680" spans="1:29" x14ac:dyDescent="0.2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365</v>
      </c>
      <c r="F1680" s="213">
        <f t="shared" si="135"/>
        <v>1825000</v>
      </c>
      <c r="G1680" s="202">
        <v>1331768</v>
      </c>
      <c r="H1680" s="198">
        <v>37046.361111111109</v>
      </c>
      <c r="I1680" t="s">
        <v>2592</v>
      </c>
      <c r="M1680" t="s">
        <v>3505</v>
      </c>
      <c r="N1680" t="s">
        <v>2383</v>
      </c>
      <c r="O1680" t="s">
        <v>2643</v>
      </c>
      <c r="Q1680" s="199">
        <v>5000</v>
      </c>
      <c r="S1680" t="s">
        <v>3506</v>
      </c>
      <c r="T1680" t="s">
        <v>3759</v>
      </c>
      <c r="U1680" s="201">
        <v>4.0949999999999998</v>
      </c>
      <c r="V1680" t="s">
        <v>2279</v>
      </c>
      <c r="W1680" t="s">
        <v>2810</v>
      </c>
      <c r="X1680" t="s">
        <v>2384</v>
      </c>
      <c r="Y1680" t="s">
        <v>3777</v>
      </c>
      <c r="Z1680" t="s">
        <v>2952</v>
      </c>
      <c r="AA1680" t="s">
        <v>1999</v>
      </c>
      <c r="AB1680" s="198">
        <v>37257.875</v>
      </c>
      <c r="AC1680" s="198">
        <v>37621.875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10000</v>
      </c>
      <c r="G1681" s="202">
        <v>1331767</v>
      </c>
      <c r="H1681" s="198">
        <v>37046.361111111109</v>
      </c>
      <c r="I1681" t="s">
        <v>3547</v>
      </c>
      <c r="M1681" t="s">
        <v>3505</v>
      </c>
      <c r="N1681" t="s">
        <v>3885</v>
      </c>
      <c r="O1681" t="s">
        <v>1742</v>
      </c>
      <c r="Q1681" s="199">
        <v>10000</v>
      </c>
      <c r="S1681" t="s">
        <v>3506</v>
      </c>
      <c r="T1681" t="s">
        <v>3759</v>
      </c>
      <c r="U1681" s="201">
        <v>4.2575000000000003</v>
      </c>
      <c r="V1681" t="s">
        <v>2206</v>
      </c>
      <c r="W1681" t="s">
        <v>3143</v>
      </c>
      <c r="X1681" t="s">
        <v>3065</v>
      </c>
      <c r="Y1681" t="s">
        <v>2596</v>
      </c>
      <c r="Z1681" t="s">
        <v>2952</v>
      </c>
      <c r="AA1681">
        <v>826927</v>
      </c>
      <c r="AB1681" s="198">
        <v>37047.875</v>
      </c>
      <c r="AC1681" s="198">
        <v>37047.875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1331769</v>
      </c>
      <c r="H1682" s="198">
        <v>37046.361122685186</v>
      </c>
      <c r="I1682" t="s">
        <v>2000</v>
      </c>
      <c r="M1682" t="s">
        <v>3505</v>
      </c>
      <c r="N1682" t="s">
        <v>3885</v>
      </c>
      <c r="O1682" t="s">
        <v>1781</v>
      </c>
      <c r="Q1682" s="199">
        <v>10000</v>
      </c>
      <c r="S1682" t="s">
        <v>3506</v>
      </c>
      <c r="T1682" t="s">
        <v>3759</v>
      </c>
      <c r="U1682" s="201">
        <v>3.95</v>
      </c>
      <c r="V1682" t="s">
        <v>2001</v>
      </c>
      <c r="W1682" t="s">
        <v>3084</v>
      </c>
      <c r="X1682" t="s">
        <v>3076</v>
      </c>
      <c r="Y1682" t="s">
        <v>2596</v>
      </c>
      <c r="Z1682" t="s">
        <v>2952</v>
      </c>
      <c r="AA1682">
        <v>826928</v>
      </c>
      <c r="AB1682" s="198">
        <v>37047.875</v>
      </c>
      <c r="AC1682" s="198">
        <v>37047.875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5000</v>
      </c>
      <c r="G1683" s="202">
        <v>1331771</v>
      </c>
      <c r="H1683" s="198">
        <v>37046.361157407409</v>
      </c>
      <c r="I1683" t="s">
        <v>2378</v>
      </c>
      <c r="M1683" t="s">
        <v>3505</v>
      </c>
      <c r="N1683" t="s">
        <v>3885</v>
      </c>
      <c r="O1683" t="s">
        <v>1959</v>
      </c>
      <c r="P1683" s="199">
        <v>5000</v>
      </c>
      <c r="S1683" t="s">
        <v>3506</v>
      </c>
      <c r="T1683" t="s">
        <v>3759</v>
      </c>
      <c r="U1683" s="201">
        <v>3.7825000000000002</v>
      </c>
      <c r="V1683" t="s">
        <v>2627</v>
      </c>
      <c r="W1683" t="s">
        <v>2457</v>
      </c>
      <c r="X1683" t="s">
        <v>2615</v>
      </c>
      <c r="Y1683" t="s">
        <v>2596</v>
      </c>
      <c r="Z1683" t="s">
        <v>2952</v>
      </c>
      <c r="AA1683">
        <v>826929</v>
      </c>
      <c r="AB1683" s="198">
        <v>37047.875</v>
      </c>
      <c r="AC1683" s="198">
        <v>37047.875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1331772</v>
      </c>
      <c r="H1684" s="198">
        <v>37046.361168981479</v>
      </c>
      <c r="I1684" t="s">
        <v>3547</v>
      </c>
      <c r="M1684" t="s">
        <v>3505</v>
      </c>
      <c r="N1684" t="s">
        <v>3885</v>
      </c>
      <c r="O1684" t="s">
        <v>1823</v>
      </c>
      <c r="Q1684" s="199">
        <v>5000</v>
      </c>
      <c r="S1684" t="s">
        <v>3506</v>
      </c>
      <c r="T1684" t="s">
        <v>3759</v>
      </c>
      <c r="U1684" s="201">
        <v>2.95</v>
      </c>
      <c r="V1684" t="s">
        <v>3096</v>
      </c>
      <c r="W1684" t="s">
        <v>3097</v>
      </c>
      <c r="X1684" t="s">
        <v>3076</v>
      </c>
      <c r="Y1684" t="s">
        <v>2596</v>
      </c>
      <c r="Z1684" t="s">
        <v>2952</v>
      </c>
      <c r="AA1684">
        <v>826930</v>
      </c>
      <c r="AB1684" s="198">
        <v>37047.875</v>
      </c>
      <c r="AC1684" s="198">
        <v>37047.875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5000</v>
      </c>
      <c r="G1685" s="202">
        <v>1331773</v>
      </c>
      <c r="H1685" s="198">
        <v>37046.361203703702</v>
      </c>
      <c r="I1685" t="s">
        <v>2275</v>
      </c>
      <c r="M1685" t="s">
        <v>3505</v>
      </c>
      <c r="N1685" t="s">
        <v>3885</v>
      </c>
      <c r="O1685" t="s">
        <v>1823</v>
      </c>
      <c r="P1685" s="199">
        <v>5000</v>
      </c>
      <c r="S1685" t="s">
        <v>3506</v>
      </c>
      <c r="T1685" t="s">
        <v>3759</v>
      </c>
      <c r="U1685" s="201">
        <v>2.9249999999999998</v>
      </c>
      <c r="V1685" t="s">
        <v>2276</v>
      </c>
      <c r="W1685" t="s">
        <v>3097</v>
      </c>
      <c r="X1685" t="s">
        <v>3076</v>
      </c>
      <c r="Y1685" t="s">
        <v>2596</v>
      </c>
      <c r="Z1685" t="s">
        <v>2952</v>
      </c>
      <c r="AA1685">
        <v>826931</v>
      </c>
      <c r="AB1685" s="198">
        <v>37047.875</v>
      </c>
      <c r="AC1685" s="198">
        <v>37047.875</v>
      </c>
    </row>
    <row r="1686" spans="1:29" x14ac:dyDescent="0.2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31</v>
      </c>
      <c r="F1686" s="213">
        <f t="shared" si="135"/>
        <v>310000</v>
      </c>
      <c r="G1686" s="202">
        <v>1331775</v>
      </c>
      <c r="H1686" s="198">
        <v>37046.361226851855</v>
      </c>
      <c r="I1686" t="s">
        <v>2378</v>
      </c>
      <c r="M1686" t="s">
        <v>3505</v>
      </c>
      <c r="N1686" t="s">
        <v>2605</v>
      </c>
      <c r="O1686" t="s">
        <v>4020</v>
      </c>
      <c r="P1686" s="199">
        <v>10000</v>
      </c>
      <c r="S1686" t="s">
        <v>3506</v>
      </c>
      <c r="T1686" t="s">
        <v>3759</v>
      </c>
      <c r="U1686" s="201">
        <v>-0.75</v>
      </c>
      <c r="V1686" t="s">
        <v>2257</v>
      </c>
      <c r="W1686" t="s">
        <v>2547</v>
      </c>
      <c r="X1686" t="s">
        <v>2548</v>
      </c>
      <c r="Y1686" t="s">
        <v>3777</v>
      </c>
      <c r="Z1686" t="s">
        <v>2952</v>
      </c>
      <c r="AA1686" t="s">
        <v>2002</v>
      </c>
      <c r="AB1686" s="198">
        <v>37104.875</v>
      </c>
      <c r="AC1686" s="198">
        <v>37134.875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1331774</v>
      </c>
      <c r="H1687" s="198">
        <v>37046.361226851855</v>
      </c>
      <c r="I1687" t="s">
        <v>3627</v>
      </c>
      <c r="M1687" t="s">
        <v>3505</v>
      </c>
      <c r="N1687" t="s">
        <v>3885</v>
      </c>
      <c r="O1687" t="s">
        <v>1964</v>
      </c>
      <c r="P1687" s="199">
        <v>10000</v>
      </c>
      <c r="S1687" t="s">
        <v>3506</v>
      </c>
      <c r="T1687" t="s">
        <v>3759</v>
      </c>
      <c r="U1687" s="201">
        <v>3.9813000000000001</v>
      </c>
      <c r="V1687" t="s">
        <v>2456</v>
      </c>
      <c r="W1687" t="s">
        <v>2594</v>
      </c>
      <c r="X1687" t="s">
        <v>2595</v>
      </c>
      <c r="Y1687" t="s">
        <v>2596</v>
      </c>
      <c r="Z1687" t="s">
        <v>2952</v>
      </c>
      <c r="AA1687">
        <v>826932</v>
      </c>
      <c r="AB1687" s="198">
        <v>37047.875</v>
      </c>
      <c r="AC1687" s="198">
        <v>37047.875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1331776</v>
      </c>
      <c r="H1688" s="198">
        <v>37046.361250000002</v>
      </c>
      <c r="I1688" t="s">
        <v>3547</v>
      </c>
      <c r="M1688" t="s">
        <v>3505</v>
      </c>
      <c r="N1688" t="s">
        <v>3885</v>
      </c>
      <c r="O1688" t="s">
        <v>1674</v>
      </c>
      <c r="P1688" s="199">
        <v>10000</v>
      </c>
      <c r="S1688" t="s">
        <v>3506</v>
      </c>
      <c r="T1688" t="s">
        <v>3759</v>
      </c>
      <c r="U1688" s="201">
        <v>3.9912999999999998</v>
      </c>
      <c r="V1688" t="s">
        <v>3023</v>
      </c>
      <c r="W1688" t="s">
        <v>2594</v>
      </c>
      <c r="X1688" t="s">
        <v>2595</v>
      </c>
      <c r="Y1688" t="s">
        <v>2596</v>
      </c>
      <c r="Z1688" t="s">
        <v>2952</v>
      </c>
      <c r="AA1688">
        <v>826933</v>
      </c>
      <c r="AB1688" s="198">
        <v>37047.875</v>
      </c>
      <c r="AC1688" s="198">
        <v>37047.875</v>
      </c>
    </row>
    <row r="1689" spans="1:29" x14ac:dyDescent="0.2">
      <c r="A1689" s="44" t="str">
        <f t="shared" si="131"/>
        <v>US Natural Gas Financial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Financial</v>
      </c>
      <c r="E1689" s="44">
        <f>IF(VLOOKUP(S1689,'DD-Lookup'!$J$6:$L$50,3,FALSE)="Monthly",(YEAR(AC1689)-YEAR(AB1689))*12+MONTH(AC1689)-MONTH(AB1689)+1,(AC1689-AB1689+1))</f>
        <v>31</v>
      </c>
      <c r="F1689" s="213">
        <f t="shared" si="135"/>
        <v>465000</v>
      </c>
      <c r="G1689" s="202">
        <v>1331777</v>
      </c>
      <c r="H1689" s="198">
        <v>37046.361261574071</v>
      </c>
      <c r="I1689" t="s">
        <v>3729</v>
      </c>
      <c r="M1689" t="s">
        <v>3505</v>
      </c>
      <c r="N1689" t="s">
        <v>2383</v>
      </c>
      <c r="O1689" t="s">
        <v>2604</v>
      </c>
      <c r="P1689" s="199">
        <v>15000</v>
      </c>
      <c r="S1689" t="s">
        <v>3506</v>
      </c>
      <c r="T1689" t="s">
        <v>3759</v>
      </c>
      <c r="U1689" s="201">
        <v>4.04</v>
      </c>
      <c r="V1689" t="s">
        <v>3198</v>
      </c>
      <c r="W1689" t="s">
        <v>2810</v>
      </c>
      <c r="X1689" t="s">
        <v>2384</v>
      </c>
      <c r="Y1689" t="s">
        <v>3777</v>
      </c>
      <c r="Z1689" t="s">
        <v>2952</v>
      </c>
      <c r="AA1689" t="s">
        <v>2003</v>
      </c>
      <c r="AB1689" s="198">
        <v>37073.875</v>
      </c>
      <c r="AC1689" s="198">
        <v>37103.875</v>
      </c>
    </row>
    <row r="1690" spans="1:29" x14ac:dyDescent="0.2">
      <c r="A1690" s="44" t="str">
        <f t="shared" si="131"/>
        <v xml:space="preserve"> Natural Gas Physical</v>
      </c>
      <c r="B1690" s="44" t="str">
        <f t="shared" si="132"/>
        <v/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1331778</v>
      </c>
      <c r="H1690" s="198">
        <v>37046.361273148148</v>
      </c>
      <c r="I1690" t="s">
        <v>2533</v>
      </c>
      <c r="M1690" t="s">
        <v>3505</v>
      </c>
      <c r="N1690" t="s">
        <v>2623</v>
      </c>
      <c r="O1690" t="s">
        <v>1733</v>
      </c>
      <c r="Q1690" s="199">
        <v>10000</v>
      </c>
      <c r="S1690" t="s">
        <v>3506</v>
      </c>
      <c r="T1690" t="s">
        <v>3759</v>
      </c>
      <c r="U1690" s="201">
        <v>4.13</v>
      </c>
      <c r="V1690" t="s">
        <v>2745</v>
      </c>
      <c r="W1690" t="s">
        <v>2624</v>
      </c>
      <c r="X1690" t="s">
        <v>2625</v>
      </c>
      <c r="Y1690" t="s">
        <v>2596</v>
      </c>
      <c r="Z1690" t="s">
        <v>2952</v>
      </c>
      <c r="AA1690">
        <v>826934</v>
      </c>
      <c r="AB1690" s="198">
        <v>37047.875</v>
      </c>
      <c r="AC1690" s="198">
        <v>37047.875</v>
      </c>
    </row>
    <row r="1691" spans="1:29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26</v>
      </c>
      <c r="F1691" s="213">
        <f t="shared" si="135"/>
        <v>130000</v>
      </c>
      <c r="G1691" s="202">
        <v>1331779</v>
      </c>
      <c r="H1691" s="198">
        <v>37046.361284722225</v>
      </c>
      <c r="I1691" t="s">
        <v>3669</v>
      </c>
      <c r="M1691" t="s">
        <v>3505</v>
      </c>
      <c r="N1691" t="s">
        <v>2383</v>
      </c>
      <c r="O1691" t="s">
        <v>3298</v>
      </c>
      <c r="Q1691" s="199">
        <v>5000</v>
      </c>
      <c r="S1691" t="s">
        <v>3506</v>
      </c>
      <c r="T1691" t="s">
        <v>3759</v>
      </c>
      <c r="U1691" s="201">
        <v>3.9449999999999998</v>
      </c>
      <c r="V1691" t="s">
        <v>3249</v>
      </c>
      <c r="W1691" t="s">
        <v>2644</v>
      </c>
      <c r="X1691" t="s">
        <v>2259</v>
      </c>
      <c r="Y1691" t="s">
        <v>3777</v>
      </c>
      <c r="Z1691" t="s">
        <v>2952</v>
      </c>
      <c r="AA1691" t="s">
        <v>2004</v>
      </c>
      <c r="AB1691" s="198">
        <v>37047.875</v>
      </c>
      <c r="AC1691" s="198">
        <v>37072.875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365</v>
      </c>
      <c r="F1692" s="213">
        <f t="shared" si="135"/>
        <v>18250</v>
      </c>
      <c r="G1692" s="202">
        <v>1331780</v>
      </c>
      <c r="H1692" s="198">
        <v>37046.361342592594</v>
      </c>
      <c r="I1692" t="s">
        <v>3542</v>
      </c>
      <c r="J1692" t="s">
        <v>2372</v>
      </c>
      <c r="K1692" t="s">
        <v>2373</v>
      </c>
      <c r="M1692" t="s">
        <v>2717</v>
      </c>
      <c r="N1692" t="s">
        <v>3532</v>
      </c>
      <c r="O1692" t="s">
        <v>2005</v>
      </c>
      <c r="P1692" s="199">
        <v>50</v>
      </c>
      <c r="S1692" t="s">
        <v>3504</v>
      </c>
      <c r="T1692" t="s">
        <v>3759</v>
      </c>
      <c r="U1692" s="201">
        <v>53</v>
      </c>
      <c r="V1692" t="s">
        <v>3155</v>
      </c>
      <c r="W1692" t="s">
        <v>2369</v>
      </c>
      <c r="X1692" t="s">
        <v>3555</v>
      </c>
      <c r="Y1692" t="s">
        <v>1097</v>
      </c>
      <c r="Z1692" t="s">
        <v>2947</v>
      </c>
      <c r="AA1692">
        <v>631043.1</v>
      </c>
      <c r="AB1692" s="198">
        <v>37257.71597222222</v>
      </c>
      <c r="AC1692" s="198">
        <v>37621.71597222222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7382</v>
      </c>
      <c r="G1693" s="202">
        <v>1331781</v>
      </c>
      <c r="H1693" s="198">
        <v>37046.361354166664</v>
      </c>
      <c r="I1693" t="s">
        <v>2355</v>
      </c>
      <c r="M1693" t="s">
        <v>3505</v>
      </c>
      <c r="N1693" t="s">
        <v>3885</v>
      </c>
      <c r="O1693" t="s">
        <v>1724</v>
      </c>
      <c r="P1693" s="199">
        <v>7382</v>
      </c>
      <c r="S1693" t="s">
        <v>3506</v>
      </c>
      <c r="T1693" t="s">
        <v>3759</v>
      </c>
      <c r="U1693" s="201">
        <v>4.1449999999999996</v>
      </c>
      <c r="V1693" t="s">
        <v>2620</v>
      </c>
      <c r="W1693" t="s">
        <v>2640</v>
      </c>
      <c r="X1693" t="s">
        <v>2641</v>
      </c>
      <c r="Y1693" t="s">
        <v>2596</v>
      </c>
      <c r="Z1693" t="s">
        <v>2952</v>
      </c>
      <c r="AA1693">
        <v>826935</v>
      </c>
      <c r="AB1693" s="198">
        <v>37047.875</v>
      </c>
      <c r="AC1693" s="198">
        <v>37047.875</v>
      </c>
    </row>
    <row r="1694" spans="1:29" x14ac:dyDescent="0.2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31</v>
      </c>
      <c r="F1694" s="213">
        <f t="shared" si="135"/>
        <v>155000</v>
      </c>
      <c r="G1694" s="202">
        <v>1331783</v>
      </c>
      <c r="H1694" s="198">
        <v>37046.361435185187</v>
      </c>
      <c r="I1694" t="s">
        <v>3069</v>
      </c>
      <c r="M1694" t="s">
        <v>3505</v>
      </c>
      <c r="N1694" t="s">
        <v>2383</v>
      </c>
      <c r="O1694" t="s">
        <v>2604</v>
      </c>
      <c r="Q1694" s="199">
        <v>5000</v>
      </c>
      <c r="S1694" t="s">
        <v>3506</v>
      </c>
      <c r="T1694" t="s">
        <v>3759</v>
      </c>
      <c r="U1694" s="201">
        <v>4.0449999999999999</v>
      </c>
      <c r="V1694" t="s">
        <v>2544</v>
      </c>
      <c r="W1694" t="s">
        <v>2810</v>
      </c>
      <c r="X1694" t="s">
        <v>2384</v>
      </c>
      <c r="Y1694" t="s">
        <v>3777</v>
      </c>
      <c r="Z1694" t="s">
        <v>2952</v>
      </c>
      <c r="AA1694" t="s">
        <v>2006</v>
      </c>
      <c r="AB1694" s="198">
        <v>37073.875</v>
      </c>
      <c r="AC1694" s="198">
        <v>37103.875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5000</v>
      </c>
      <c r="G1695" s="202">
        <v>1331784</v>
      </c>
      <c r="H1695" s="198">
        <v>37046.36146990741</v>
      </c>
      <c r="I1695" t="s">
        <v>2428</v>
      </c>
      <c r="M1695" t="s">
        <v>3505</v>
      </c>
      <c r="N1695" t="s">
        <v>3885</v>
      </c>
      <c r="O1695" t="s">
        <v>1678</v>
      </c>
      <c r="Q1695" s="199">
        <v>5000</v>
      </c>
      <c r="S1695" t="s">
        <v>3506</v>
      </c>
      <c r="T1695" t="s">
        <v>3759</v>
      </c>
      <c r="U1695" s="201">
        <v>3.7524999999999999</v>
      </c>
      <c r="V1695" t="s">
        <v>3694</v>
      </c>
      <c r="W1695" t="s">
        <v>2457</v>
      </c>
      <c r="X1695" t="s">
        <v>2615</v>
      </c>
      <c r="Y1695" t="s">
        <v>2596</v>
      </c>
      <c r="Z1695" t="s">
        <v>2952</v>
      </c>
      <c r="AA1695">
        <v>826937</v>
      </c>
      <c r="AB1695" s="198">
        <v>37047.875</v>
      </c>
      <c r="AC1695" s="198">
        <v>37047.875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5000</v>
      </c>
      <c r="G1696" s="202">
        <v>1331785</v>
      </c>
      <c r="H1696" s="198">
        <v>37046.361516203702</v>
      </c>
      <c r="I1696" t="s">
        <v>2355</v>
      </c>
      <c r="M1696" t="s">
        <v>3505</v>
      </c>
      <c r="N1696" t="s">
        <v>3885</v>
      </c>
      <c r="O1696" t="s">
        <v>1823</v>
      </c>
      <c r="Q1696" s="199">
        <v>5000</v>
      </c>
      <c r="S1696" t="s">
        <v>3506</v>
      </c>
      <c r="T1696" t="s">
        <v>3759</v>
      </c>
      <c r="U1696" s="201">
        <v>2.95</v>
      </c>
      <c r="V1696" t="s">
        <v>3184</v>
      </c>
      <c r="W1696" t="s">
        <v>3097</v>
      </c>
      <c r="X1696" t="s">
        <v>3076</v>
      </c>
      <c r="Y1696" t="s">
        <v>2596</v>
      </c>
      <c r="Z1696" t="s">
        <v>2952</v>
      </c>
      <c r="AA1696">
        <v>826938</v>
      </c>
      <c r="AB1696" s="198">
        <v>37047.875</v>
      </c>
      <c r="AC1696" s="198">
        <v>37047.875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2000</v>
      </c>
      <c r="G1697" s="202">
        <v>1331786</v>
      </c>
      <c r="H1697" s="198">
        <v>37046.361527777779</v>
      </c>
      <c r="I1697" t="s">
        <v>3062</v>
      </c>
      <c r="M1697" t="s">
        <v>3505</v>
      </c>
      <c r="N1697" t="s">
        <v>3885</v>
      </c>
      <c r="O1697" t="s">
        <v>1760</v>
      </c>
      <c r="P1697" s="199">
        <v>2000</v>
      </c>
      <c r="S1697" t="s">
        <v>3506</v>
      </c>
      <c r="T1697" t="s">
        <v>3759</v>
      </c>
      <c r="U1697" s="201">
        <v>3.835</v>
      </c>
      <c r="V1697" t="s">
        <v>2487</v>
      </c>
      <c r="W1697" t="s">
        <v>2477</v>
      </c>
      <c r="X1697" t="s">
        <v>3078</v>
      </c>
      <c r="Y1697" t="s">
        <v>2596</v>
      </c>
      <c r="Z1697" t="s">
        <v>2952</v>
      </c>
      <c r="AA1697">
        <v>826939</v>
      </c>
      <c r="AB1697" s="198">
        <v>37047.875</v>
      </c>
      <c r="AC1697" s="198">
        <v>37047.875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1331787</v>
      </c>
      <c r="H1698" s="198">
        <v>37046.361539351848</v>
      </c>
      <c r="I1698" t="s">
        <v>2378</v>
      </c>
      <c r="M1698" t="s">
        <v>3505</v>
      </c>
      <c r="N1698" t="s">
        <v>3915</v>
      </c>
      <c r="O1698" t="s">
        <v>1828</v>
      </c>
      <c r="Q1698" s="199">
        <v>10000</v>
      </c>
      <c r="S1698" t="s">
        <v>3506</v>
      </c>
      <c r="T1698" t="s">
        <v>3759</v>
      </c>
      <c r="U1698" s="201">
        <v>3.4</v>
      </c>
      <c r="V1698" t="s">
        <v>3086</v>
      </c>
      <c r="W1698" t="s">
        <v>3075</v>
      </c>
      <c r="X1698" t="s">
        <v>3076</v>
      </c>
      <c r="Y1698" t="s">
        <v>2596</v>
      </c>
      <c r="Z1698" t="s">
        <v>2952</v>
      </c>
      <c r="AA1698">
        <v>826940</v>
      </c>
      <c r="AB1698" s="198">
        <v>37047.875</v>
      </c>
      <c r="AC1698" s="198">
        <v>37047.875</v>
      </c>
    </row>
    <row r="1699" spans="1:29" x14ac:dyDescent="0.2">
      <c r="A1699" s="44" t="str">
        <f t="shared" si="131"/>
        <v>US Power Physical</v>
      </c>
      <c r="B1699" s="44" t="str">
        <f t="shared" si="132"/>
        <v>US</v>
      </c>
      <c r="C1699" s="44" t="str">
        <f t="shared" si="133"/>
        <v>Power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25</v>
      </c>
      <c r="G1699" s="202">
        <v>1331788</v>
      </c>
      <c r="H1699" s="198">
        <v>37046.361550925925</v>
      </c>
      <c r="I1699" t="s">
        <v>2345</v>
      </c>
      <c r="M1699" t="s">
        <v>2717</v>
      </c>
      <c r="N1699" t="s">
        <v>3468</v>
      </c>
      <c r="O1699" t="s">
        <v>1792</v>
      </c>
      <c r="Q1699" s="199">
        <v>25</v>
      </c>
      <c r="S1699" t="s">
        <v>3504</v>
      </c>
      <c r="T1699" t="s">
        <v>3759</v>
      </c>
      <c r="U1699" s="201">
        <v>50</v>
      </c>
      <c r="V1699" t="s">
        <v>2531</v>
      </c>
      <c r="W1699" t="s">
        <v>3037</v>
      </c>
      <c r="X1699" t="s">
        <v>3469</v>
      </c>
      <c r="Y1699" t="s">
        <v>1097</v>
      </c>
      <c r="Z1699" t="s">
        <v>2947</v>
      </c>
      <c r="AA1699">
        <v>631044.1</v>
      </c>
      <c r="AB1699" s="198">
        <v>37047.875</v>
      </c>
      <c r="AC1699" s="198">
        <v>37047.875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3710</v>
      </c>
      <c r="G1700" s="202">
        <v>1331789</v>
      </c>
      <c r="H1700" s="198">
        <v>37046.361550925925</v>
      </c>
      <c r="I1700" t="s">
        <v>2597</v>
      </c>
      <c r="M1700" t="s">
        <v>3505</v>
      </c>
      <c r="N1700" t="s">
        <v>3885</v>
      </c>
      <c r="O1700" t="s">
        <v>1678</v>
      </c>
      <c r="Q1700" s="199">
        <v>3710</v>
      </c>
      <c r="S1700" t="s">
        <v>3506</v>
      </c>
      <c r="T1700" t="s">
        <v>3759</v>
      </c>
      <c r="U1700" s="201">
        <v>3.7549999999999999</v>
      </c>
      <c r="V1700" t="s">
        <v>2628</v>
      </c>
      <c r="W1700" t="s">
        <v>2457</v>
      </c>
      <c r="X1700" t="s">
        <v>2615</v>
      </c>
      <c r="Y1700" t="s">
        <v>2596</v>
      </c>
      <c r="Z1700" t="s">
        <v>2952</v>
      </c>
      <c r="AA1700">
        <v>826941</v>
      </c>
      <c r="AB1700" s="198">
        <v>37047.875</v>
      </c>
      <c r="AC1700" s="198">
        <v>37047.875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1331790</v>
      </c>
      <c r="H1701" s="198">
        <v>37046.361562500002</v>
      </c>
      <c r="I1701" t="s">
        <v>2382</v>
      </c>
      <c r="M1701" t="s">
        <v>3505</v>
      </c>
      <c r="N1701" t="s">
        <v>3885</v>
      </c>
      <c r="O1701" t="s">
        <v>1742</v>
      </c>
      <c r="P1701" s="199">
        <v>10000</v>
      </c>
      <c r="S1701" t="s">
        <v>3506</v>
      </c>
      <c r="T1701" t="s">
        <v>3759</v>
      </c>
      <c r="U1701" s="201">
        <v>4.2474999999999996</v>
      </c>
      <c r="V1701" t="s">
        <v>2454</v>
      </c>
      <c r="W1701" t="s">
        <v>3143</v>
      </c>
      <c r="X1701" t="s">
        <v>3065</v>
      </c>
      <c r="Y1701" t="s">
        <v>2596</v>
      </c>
      <c r="Z1701" t="s">
        <v>2952</v>
      </c>
      <c r="AA1701">
        <v>826943</v>
      </c>
      <c r="AB1701" s="198">
        <v>37047.875</v>
      </c>
      <c r="AC1701" s="198">
        <v>37047.875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10000</v>
      </c>
      <c r="G1702" s="202">
        <v>1331791</v>
      </c>
      <c r="H1702" s="198">
        <v>37046.361585648148</v>
      </c>
      <c r="I1702" t="s">
        <v>3661</v>
      </c>
      <c r="M1702" t="s">
        <v>3505</v>
      </c>
      <c r="N1702" t="s">
        <v>3885</v>
      </c>
      <c r="O1702" t="s">
        <v>1674</v>
      </c>
      <c r="P1702" s="199">
        <v>10000</v>
      </c>
      <c r="S1702" t="s">
        <v>3506</v>
      </c>
      <c r="T1702" t="s">
        <v>3759</v>
      </c>
      <c r="U1702" s="201">
        <v>3.9912999999999998</v>
      </c>
      <c r="V1702" t="s">
        <v>3662</v>
      </c>
      <c r="W1702" t="s">
        <v>2594</v>
      </c>
      <c r="X1702" t="s">
        <v>2595</v>
      </c>
      <c r="Y1702" t="s">
        <v>2596</v>
      </c>
      <c r="Z1702" t="s">
        <v>2952</v>
      </c>
      <c r="AA1702">
        <v>826944</v>
      </c>
      <c r="AB1702" s="198">
        <v>37047.875</v>
      </c>
      <c r="AC1702" s="198">
        <v>37047.875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1290</v>
      </c>
      <c r="G1703" s="202">
        <v>1331792</v>
      </c>
      <c r="H1703" s="198">
        <v>37046.361608796295</v>
      </c>
      <c r="I1703" t="s">
        <v>2638</v>
      </c>
      <c r="M1703" t="s">
        <v>3505</v>
      </c>
      <c r="N1703" t="s">
        <v>3885</v>
      </c>
      <c r="O1703" t="s">
        <v>1738</v>
      </c>
      <c r="Q1703" s="199">
        <v>1290</v>
      </c>
      <c r="S1703" t="s">
        <v>3506</v>
      </c>
      <c r="T1703" t="s">
        <v>3759</v>
      </c>
      <c r="U1703" s="201">
        <v>3.8</v>
      </c>
      <c r="V1703" t="s">
        <v>2530</v>
      </c>
      <c r="W1703" t="s">
        <v>2629</v>
      </c>
      <c r="X1703" t="s">
        <v>2630</v>
      </c>
      <c r="Y1703" t="s">
        <v>2596</v>
      </c>
      <c r="Z1703" t="s">
        <v>2952</v>
      </c>
      <c r="AA1703">
        <v>826945</v>
      </c>
      <c r="AB1703" s="198">
        <v>37047.875</v>
      </c>
      <c r="AC1703" s="198">
        <v>37047.875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10000</v>
      </c>
      <c r="G1704" s="202">
        <v>1331795</v>
      </c>
      <c r="H1704" s="198">
        <v>37046.361678240741</v>
      </c>
      <c r="I1704" t="s">
        <v>2619</v>
      </c>
      <c r="M1704" t="s">
        <v>3505</v>
      </c>
      <c r="N1704" t="s">
        <v>3885</v>
      </c>
      <c r="O1704" t="s">
        <v>1681</v>
      </c>
      <c r="Q1704" s="199">
        <v>10000</v>
      </c>
      <c r="S1704" t="s">
        <v>3506</v>
      </c>
      <c r="T1704" t="s">
        <v>3759</v>
      </c>
      <c r="U1704" s="201">
        <v>3.72</v>
      </c>
      <c r="V1704" t="s">
        <v>2284</v>
      </c>
      <c r="W1704" t="s">
        <v>2457</v>
      </c>
      <c r="X1704" t="s">
        <v>2615</v>
      </c>
      <c r="Y1704" t="s">
        <v>2596</v>
      </c>
      <c r="Z1704" t="s">
        <v>2952</v>
      </c>
      <c r="AA1704">
        <v>826947</v>
      </c>
      <c r="AB1704" s="198">
        <v>37047.875</v>
      </c>
      <c r="AC1704" s="198">
        <v>37047.875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151</v>
      </c>
      <c r="F1705" s="213">
        <f t="shared" si="135"/>
        <v>755000</v>
      </c>
      <c r="G1705" s="202">
        <v>1331796</v>
      </c>
      <c r="H1705" s="198">
        <v>37046.361724537041</v>
      </c>
      <c r="I1705" t="s">
        <v>2389</v>
      </c>
      <c r="M1705" t="s">
        <v>3505</v>
      </c>
      <c r="N1705" t="s">
        <v>2383</v>
      </c>
      <c r="O1705" t="s">
        <v>2622</v>
      </c>
      <c r="Q1705" s="199">
        <v>5000</v>
      </c>
      <c r="S1705" t="s">
        <v>3506</v>
      </c>
      <c r="T1705" t="s">
        <v>3759</v>
      </c>
      <c r="U1705" s="201">
        <v>4.4450000000000003</v>
      </c>
      <c r="V1705" t="s">
        <v>2390</v>
      </c>
      <c r="W1705" t="s">
        <v>2810</v>
      </c>
      <c r="X1705" t="s">
        <v>2384</v>
      </c>
      <c r="Y1705" t="s">
        <v>3777</v>
      </c>
      <c r="Z1705" t="s">
        <v>2952</v>
      </c>
      <c r="AA1705" t="s">
        <v>2007</v>
      </c>
      <c r="AB1705" s="198">
        <v>37196</v>
      </c>
      <c r="AC1705" s="198">
        <v>37346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7000</v>
      </c>
      <c r="G1706" s="202">
        <v>1331797</v>
      </c>
      <c r="H1706" s="198">
        <v>37046.361747685187</v>
      </c>
      <c r="I1706" t="s">
        <v>2541</v>
      </c>
      <c r="M1706" t="s">
        <v>3505</v>
      </c>
      <c r="N1706" t="s">
        <v>3885</v>
      </c>
      <c r="O1706" t="s">
        <v>3865</v>
      </c>
      <c r="Q1706" s="199">
        <v>7000</v>
      </c>
      <c r="S1706" t="s">
        <v>3506</v>
      </c>
      <c r="T1706" t="s">
        <v>3759</v>
      </c>
      <c r="U1706" s="201">
        <v>3.875</v>
      </c>
      <c r="V1706">
        <v>10041965</v>
      </c>
      <c r="W1706" t="s">
        <v>2271</v>
      </c>
      <c r="X1706" t="s">
        <v>2272</v>
      </c>
      <c r="Y1706" t="s">
        <v>2596</v>
      </c>
      <c r="Z1706" t="s">
        <v>2952</v>
      </c>
      <c r="AA1706">
        <v>826948</v>
      </c>
      <c r="AB1706" s="198">
        <v>37047.875</v>
      </c>
      <c r="AC1706" s="198">
        <v>37047.875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25000</v>
      </c>
      <c r="G1707" s="202">
        <v>1331798</v>
      </c>
      <c r="H1707" s="198">
        <v>37046.361759259256</v>
      </c>
      <c r="I1707" t="s">
        <v>3731</v>
      </c>
      <c r="M1707" t="s">
        <v>3505</v>
      </c>
      <c r="N1707" t="s">
        <v>3885</v>
      </c>
      <c r="O1707" t="s">
        <v>3852</v>
      </c>
      <c r="Q1707" s="199">
        <v>25000</v>
      </c>
      <c r="S1707" t="s">
        <v>3506</v>
      </c>
      <c r="T1707" t="s">
        <v>3759</v>
      </c>
      <c r="U1707" s="201">
        <v>3.93</v>
      </c>
      <c r="V1707" t="s">
        <v>1770</v>
      </c>
      <c r="W1707" t="s">
        <v>2265</v>
      </c>
      <c r="X1707" t="s">
        <v>2266</v>
      </c>
      <c r="Y1707" t="s">
        <v>2596</v>
      </c>
      <c r="Z1707" t="s">
        <v>2952</v>
      </c>
      <c r="AA1707">
        <v>826949</v>
      </c>
      <c r="AB1707" s="198">
        <v>37047.875</v>
      </c>
      <c r="AC1707" s="198">
        <v>37047.875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5000</v>
      </c>
      <c r="G1708" s="202">
        <v>1331799</v>
      </c>
      <c r="H1708" s="198">
        <v>37046.361817129633</v>
      </c>
      <c r="I1708" t="s">
        <v>3062</v>
      </c>
      <c r="M1708" t="s">
        <v>3505</v>
      </c>
      <c r="N1708" t="s">
        <v>3885</v>
      </c>
      <c r="O1708" t="s">
        <v>1798</v>
      </c>
      <c r="P1708" s="199">
        <v>5000</v>
      </c>
      <c r="S1708" t="s">
        <v>3506</v>
      </c>
      <c r="T1708" t="s">
        <v>3759</v>
      </c>
      <c r="U1708" s="201">
        <v>2.8</v>
      </c>
      <c r="V1708" t="s">
        <v>3171</v>
      </c>
      <c r="W1708" t="s">
        <v>3681</v>
      </c>
      <c r="X1708" t="s">
        <v>3486</v>
      </c>
      <c r="Y1708" t="s">
        <v>2596</v>
      </c>
      <c r="Z1708" t="s">
        <v>2952</v>
      </c>
      <c r="AA1708">
        <v>826950</v>
      </c>
      <c r="AB1708" s="198">
        <v>37047.875</v>
      </c>
      <c r="AC1708" s="198">
        <v>37047.875</v>
      </c>
    </row>
    <row r="1709" spans="1:29" x14ac:dyDescent="0.2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31</v>
      </c>
      <c r="F1709" s="213">
        <f t="shared" si="135"/>
        <v>155000</v>
      </c>
      <c r="G1709" s="202">
        <v>1331800</v>
      </c>
      <c r="H1709" s="198">
        <v>37046.361828703702</v>
      </c>
      <c r="I1709" t="s">
        <v>2258</v>
      </c>
      <c r="M1709" t="s">
        <v>3505</v>
      </c>
      <c r="N1709" t="s">
        <v>2383</v>
      </c>
      <c r="O1709" t="s">
        <v>2604</v>
      </c>
      <c r="P1709" s="199">
        <v>5000</v>
      </c>
      <c r="S1709" t="s">
        <v>3506</v>
      </c>
      <c r="T1709" t="s">
        <v>3759</v>
      </c>
      <c r="U1709" s="201">
        <v>4.04</v>
      </c>
      <c r="V1709" t="s">
        <v>2008</v>
      </c>
      <c r="W1709" t="s">
        <v>2810</v>
      </c>
      <c r="X1709" t="s">
        <v>2384</v>
      </c>
      <c r="Y1709" t="s">
        <v>3777</v>
      </c>
      <c r="Z1709" t="s">
        <v>2952</v>
      </c>
      <c r="AA1709" t="s">
        <v>2009</v>
      </c>
      <c r="AB1709" s="198">
        <v>37073.875</v>
      </c>
      <c r="AC1709" s="198">
        <v>37103.875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10000</v>
      </c>
      <c r="G1710" s="202">
        <v>1331801</v>
      </c>
      <c r="H1710" s="198">
        <v>37046.361840277779</v>
      </c>
      <c r="I1710" t="s">
        <v>3627</v>
      </c>
      <c r="M1710" t="s">
        <v>3505</v>
      </c>
      <c r="N1710" t="s">
        <v>3885</v>
      </c>
      <c r="O1710" t="s">
        <v>1781</v>
      </c>
      <c r="P1710" s="199">
        <v>10000</v>
      </c>
      <c r="S1710" t="s">
        <v>3506</v>
      </c>
      <c r="T1710" t="s">
        <v>3759</v>
      </c>
      <c r="U1710" s="201">
        <v>3.9750000000000001</v>
      </c>
      <c r="V1710" t="s">
        <v>3491</v>
      </c>
      <c r="W1710" t="s">
        <v>3084</v>
      </c>
      <c r="X1710" t="s">
        <v>3076</v>
      </c>
      <c r="Y1710" t="s">
        <v>2596</v>
      </c>
      <c r="Z1710" t="s">
        <v>2952</v>
      </c>
      <c r="AA1710">
        <v>826951</v>
      </c>
      <c r="AB1710" s="198">
        <v>37047.875</v>
      </c>
      <c r="AC1710" s="198">
        <v>37047.875</v>
      </c>
    </row>
    <row r="1711" spans="1:29" x14ac:dyDescent="0.2">
      <c r="A1711" s="44" t="str">
        <f t="shared" si="131"/>
        <v>US Natural Gas Financial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Financial</v>
      </c>
      <c r="E1711" s="44">
        <f>IF(VLOOKUP(S1711,'DD-Lookup'!$J$6:$L$50,3,FALSE)="Monthly",(YEAR(AC1711)-YEAR(AB1711))*12+MONTH(AC1711)-MONTH(AB1711)+1,(AC1711-AB1711+1))</f>
        <v>31</v>
      </c>
      <c r="F1711" s="213">
        <f t="shared" si="135"/>
        <v>310000</v>
      </c>
      <c r="G1711" s="202">
        <v>1331804</v>
      </c>
      <c r="H1711" s="198">
        <v>37046.361875000002</v>
      </c>
      <c r="I1711" t="s">
        <v>2382</v>
      </c>
      <c r="M1711" t="s">
        <v>3505</v>
      </c>
      <c r="N1711" t="s">
        <v>2383</v>
      </c>
      <c r="O1711" t="s">
        <v>2604</v>
      </c>
      <c r="P1711" s="199">
        <v>10000</v>
      </c>
      <c r="S1711" t="s">
        <v>3506</v>
      </c>
      <c r="T1711" t="s">
        <v>3759</v>
      </c>
      <c r="U1711" s="201">
        <v>4.04</v>
      </c>
      <c r="V1711" t="s">
        <v>2562</v>
      </c>
      <c r="W1711" t="s">
        <v>2810</v>
      </c>
      <c r="X1711" t="s">
        <v>2384</v>
      </c>
      <c r="Y1711" t="s">
        <v>3777</v>
      </c>
      <c r="Z1711" t="s">
        <v>2952</v>
      </c>
      <c r="AA1711" t="s">
        <v>2010</v>
      </c>
      <c r="AB1711" s="198">
        <v>37073.875</v>
      </c>
      <c r="AC1711" s="198">
        <v>37103.875</v>
      </c>
    </row>
    <row r="1712" spans="1:29" x14ac:dyDescent="0.2">
      <c r="A1712" s="44" t="str">
        <f t="shared" si="131"/>
        <v xml:space="preserve"> Natural Gas Physical</v>
      </c>
      <c r="B1712" s="44" t="str">
        <f t="shared" si="132"/>
        <v/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1331803</v>
      </c>
      <c r="H1712" s="198">
        <v>37046.361875000002</v>
      </c>
      <c r="I1712" t="s">
        <v>2608</v>
      </c>
      <c r="M1712" t="s">
        <v>3505</v>
      </c>
      <c r="N1712" t="s">
        <v>2623</v>
      </c>
      <c r="O1712" t="s">
        <v>1733</v>
      </c>
      <c r="P1712" s="199">
        <v>10000</v>
      </c>
      <c r="S1712" t="s">
        <v>3506</v>
      </c>
      <c r="T1712" t="s">
        <v>3759</v>
      </c>
      <c r="U1712" s="201">
        <v>4.125</v>
      </c>
      <c r="V1712" t="s">
        <v>2739</v>
      </c>
      <c r="W1712" t="s">
        <v>2624</v>
      </c>
      <c r="X1712" t="s">
        <v>2625</v>
      </c>
      <c r="Y1712" t="s">
        <v>2596</v>
      </c>
      <c r="Z1712" t="s">
        <v>2952</v>
      </c>
      <c r="AA1712">
        <v>826952</v>
      </c>
      <c r="AB1712" s="198">
        <v>37047.875</v>
      </c>
      <c r="AC1712" s="198">
        <v>37047.875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10000</v>
      </c>
      <c r="G1713" s="202">
        <v>1331805</v>
      </c>
      <c r="H1713" s="198">
        <v>37046.361898148149</v>
      </c>
      <c r="I1713" t="s">
        <v>2597</v>
      </c>
      <c r="M1713" t="s">
        <v>3505</v>
      </c>
      <c r="N1713" t="s">
        <v>3885</v>
      </c>
      <c r="O1713" t="s">
        <v>1730</v>
      </c>
      <c r="Q1713" s="199">
        <v>10000</v>
      </c>
      <c r="S1713" t="s">
        <v>3506</v>
      </c>
      <c r="T1713" t="s">
        <v>3759</v>
      </c>
      <c r="U1713" s="201">
        <v>3.8075000000000001</v>
      </c>
      <c r="V1713" t="s">
        <v>2598</v>
      </c>
      <c r="W1713" t="s">
        <v>2629</v>
      </c>
      <c r="X1713" t="s">
        <v>2630</v>
      </c>
      <c r="Y1713" t="s">
        <v>2596</v>
      </c>
      <c r="Z1713" t="s">
        <v>2952</v>
      </c>
      <c r="AA1713">
        <v>826953</v>
      </c>
      <c r="AB1713" s="198">
        <v>37047.875</v>
      </c>
      <c r="AC1713" s="198">
        <v>37047.875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10000</v>
      </c>
      <c r="G1714" s="202">
        <v>1331807</v>
      </c>
      <c r="H1714" s="198">
        <v>37046.361921296295</v>
      </c>
      <c r="I1714" t="s">
        <v>2391</v>
      </c>
      <c r="M1714" t="s">
        <v>3505</v>
      </c>
      <c r="N1714" t="s">
        <v>3885</v>
      </c>
      <c r="O1714" t="s">
        <v>1724</v>
      </c>
      <c r="P1714" s="199">
        <v>10000</v>
      </c>
      <c r="S1714" t="s">
        <v>3506</v>
      </c>
      <c r="T1714" t="s">
        <v>3759</v>
      </c>
      <c r="U1714" s="201">
        <v>4.1449999999999996</v>
      </c>
      <c r="V1714" t="s">
        <v>2650</v>
      </c>
      <c r="W1714" t="s">
        <v>2640</v>
      </c>
      <c r="X1714" t="s">
        <v>2641</v>
      </c>
      <c r="Y1714" t="s">
        <v>2596</v>
      </c>
      <c r="Z1714" t="s">
        <v>2952</v>
      </c>
      <c r="AA1714">
        <v>826954</v>
      </c>
      <c r="AB1714" s="198">
        <v>37047.875</v>
      </c>
      <c r="AC1714" s="198">
        <v>37047.875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10000</v>
      </c>
      <c r="G1715" s="202">
        <v>1331808</v>
      </c>
      <c r="H1715" s="198">
        <v>37046.361944444441</v>
      </c>
      <c r="I1715" t="s">
        <v>2660</v>
      </c>
      <c r="M1715" t="s">
        <v>3505</v>
      </c>
      <c r="N1715" t="s">
        <v>3885</v>
      </c>
      <c r="O1715" t="s">
        <v>3852</v>
      </c>
      <c r="P1715" s="199">
        <v>10000</v>
      </c>
      <c r="S1715" t="s">
        <v>3506</v>
      </c>
      <c r="T1715" t="s">
        <v>3759</v>
      </c>
      <c r="U1715" s="201">
        <v>3.93</v>
      </c>
      <c r="V1715" t="s">
        <v>3649</v>
      </c>
      <c r="W1715" t="s">
        <v>2265</v>
      </c>
      <c r="X1715" t="s">
        <v>2266</v>
      </c>
      <c r="Y1715" t="s">
        <v>2596</v>
      </c>
      <c r="Z1715" t="s">
        <v>2952</v>
      </c>
      <c r="AA1715">
        <v>826955</v>
      </c>
      <c r="AB1715" s="198">
        <v>37047.875</v>
      </c>
      <c r="AC1715" s="198">
        <v>37047.875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7979</v>
      </c>
      <c r="G1716" s="202">
        <v>1331811</v>
      </c>
      <c r="H1716" s="198">
        <v>37046.362013888887</v>
      </c>
      <c r="I1716" t="s">
        <v>2514</v>
      </c>
      <c r="M1716" t="s">
        <v>3505</v>
      </c>
      <c r="N1716" t="s">
        <v>3885</v>
      </c>
      <c r="O1716" t="s">
        <v>1729</v>
      </c>
      <c r="Q1716" s="199">
        <v>7979</v>
      </c>
      <c r="S1716" t="s">
        <v>3506</v>
      </c>
      <c r="T1716" t="s">
        <v>3759</v>
      </c>
      <c r="U1716" s="201">
        <v>3.8050000000000002</v>
      </c>
      <c r="V1716" t="s">
        <v>2011</v>
      </c>
      <c r="W1716" t="s">
        <v>2477</v>
      </c>
      <c r="X1716" t="s">
        <v>3078</v>
      </c>
      <c r="Y1716" t="s">
        <v>2596</v>
      </c>
      <c r="Z1716" t="s">
        <v>2952</v>
      </c>
      <c r="AA1716">
        <v>826956</v>
      </c>
      <c r="AB1716" s="198">
        <v>37047.875</v>
      </c>
      <c r="AC1716" s="198">
        <v>37047.875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3710</v>
      </c>
      <c r="G1717" s="202">
        <v>1331813</v>
      </c>
      <c r="H1717" s="198">
        <v>37046.36204861111</v>
      </c>
      <c r="I1717" t="s">
        <v>2597</v>
      </c>
      <c r="M1717" t="s">
        <v>3505</v>
      </c>
      <c r="N1717" t="s">
        <v>3885</v>
      </c>
      <c r="O1717" t="s">
        <v>2012</v>
      </c>
      <c r="P1717" s="199">
        <v>3710</v>
      </c>
      <c r="S1717" t="s">
        <v>3506</v>
      </c>
      <c r="T1717" t="s">
        <v>3759</v>
      </c>
      <c r="U1717" s="201">
        <v>3.81</v>
      </c>
      <c r="V1717" t="s">
        <v>2628</v>
      </c>
      <c r="W1717" t="s">
        <v>2640</v>
      </c>
      <c r="X1717" t="s">
        <v>2267</v>
      </c>
      <c r="Y1717" t="s">
        <v>2596</v>
      </c>
      <c r="Z1717" t="s">
        <v>2952</v>
      </c>
      <c r="AA1717">
        <v>826957</v>
      </c>
      <c r="AB1717" s="198">
        <v>37047.875</v>
      </c>
      <c r="AC1717" s="198">
        <v>37047.875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5000</v>
      </c>
      <c r="G1718" s="202">
        <v>1331814</v>
      </c>
      <c r="H1718" s="198">
        <v>37046.362083333333</v>
      </c>
      <c r="I1718" t="s">
        <v>2378</v>
      </c>
      <c r="M1718" t="s">
        <v>3505</v>
      </c>
      <c r="N1718" t="s">
        <v>3885</v>
      </c>
      <c r="O1718" t="s">
        <v>1680</v>
      </c>
      <c r="Q1718" s="199">
        <v>5000</v>
      </c>
      <c r="S1718" t="s">
        <v>3506</v>
      </c>
      <c r="T1718" t="s">
        <v>3759</v>
      </c>
      <c r="U1718" s="201">
        <v>3.77</v>
      </c>
      <c r="V1718" t="s">
        <v>2627</v>
      </c>
      <c r="W1718" t="s">
        <v>2457</v>
      </c>
      <c r="X1718" t="s">
        <v>2615</v>
      </c>
      <c r="Y1718" t="s">
        <v>2596</v>
      </c>
      <c r="Z1718" t="s">
        <v>2952</v>
      </c>
      <c r="AA1718">
        <v>826958</v>
      </c>
      <c r="AB1718" s="198">
        <v>37047.875</v>
      </c>
      <c r="AC1718" s="198">
        <v>37047.875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15000</v>
      </c>
      <c r="G1719" s="202">
        <v>1331815</v>
      </c>
      <c r="H1719" s="198">
        <v>37046.362083333333</v>
      </c>
      <c r="I1719" t="s">
        <v>2502</v>
      </c>
      <c r="M1719" t="s">
        <v>3505</v>
      </c>
      <c r="N1719" t="s">
        <v>3885</v>
      </c>
      <c r="O1719" t="s">
        <v>3852</v>
      </c>
      <c r="P1719" s="199">
        <v>15000</v>
      </c>
      <c r="S1719" t="s">
        <v>3506</v>
      </c>
      <c r="T1719" t="s">
        <v>3759</v>
      </c>
      <c r="U1719" s="201">
        <v>3.93</v>
      </c>
      <c r="V1719" t="s">
        <v>3516</v>
      </c>
      <c r="W1719" t="s">
        <v>2265</v>
      </c>
      <c r="X1719" t="s">
        <v>2266</v>
      </c>
      <c r="Y1719" t="s">
        <v>2596</v>
      </c>
      <c r="Z1719" t="s">
        <v>2952</v>
      </c>
      <c r="AA1719">
        <v>826959</v>
      </c>
      <c r="AB1719" s="198">
        <v>37047.875</v>
      </c>
      <c r="AC1719" s="198">
        <v>37047.875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1331817</v>
      </c>
      <c r="H1720" s="198">
        <v>37046.362141203703</v>
      </c>
      <c r="I1720" t="s">
        <v>2638</v>
      </c>
      <c r="M1720" t="s">
        <v>3505</v>
      </c>
      <c r="N1720" t="s">
        <v>3885</v>
      </c>
      <c r="O1720" t="s">
        <v>1835</v>
      </c>
      <c r="P1720" s="199">
        <v>5000</v>
      </c>
      <c r="S1720" t="s">
        <v>3506</v>
      </c>
      <c r="T1720" t="s">
        <v>3759</v>
      </c>
      <c r="U1720" s="201">
        <v>9.5</v>
      </c>
      <c r="V1720" t="s">
        <v>3174</v>
      </c>
      <c r="W1720" t="s">
        <v>3156</v>
      </c>
      <c r="X1720" t="s">
        <v>3076</v>
      </c>
      <c r="Y1720" t="s">
        <v>2596</v>
      </c>
      <c r="Z1720" t="s">
        <v>2952</v>
      </c>
      <c r="AA1720">
        <v>826960</v>
      </c>
      <c r="AB1720" s="198">
        <v>37047.875</v>
      </c>
      <c r="AC1720" s="198">
        <v>37047.875</v>
      </c>
    </row>
    <row r="1721" spans="1:29" x14ac:dyDescent="0.2">
      <c r="A1721" s="44" t="str">
        <f t="shared" si="131"/>
        <v xml:space="preserve"> Oil Products Financial</v>
      </c>
      <c r="B1721" s="44" t="str">
        <f t="shared" si="132"/>
        <v/>
      </c>
      <c r="C1721" s="44" t="str">
        <f t="shared" si="133"/>
        <v>Oil Products</v>
      </c>
      <c r="D1721" s="44" t="str">
        <f t="shared" si="134"/>
        <v>Financial</v>
      </c>
      <c r="E1721" s="44">
        <f>IF(VLOOKUP(S1721,'DD-Lookup'!$J$6:$L$50,3,FALSE)="Monthly",(YEAR(AC1721)-YEAR(AB1721))*12+MONTH(AC1721)-MONTH(AB1721)+1,(AC1721-AB1721+1))</f>
        <v>30</v>
      </c>
      <c r="F1721" s="213">
        <f t="shared" si="135"/>
        <v>150000</v>
      </c>
      <c r="G1721" s="202">
        <v>1331820</v>
      </c>
      <c r="H1721" s="198">
        <v>37046.362256944441</v>
      </c>
      <c r="I1721" t="s">
        <v>2339</v>
      </c>
      <c r="M1721" t="s">
        <v>3509</v>
      </c>
      <c r="N1721" t="s">
        <v>2340</v>
      </c>
      <c r="O1721" t="s">
        <v>2341</v>
      </c>
      <c r="Q1721" s="199">
        <v>5000</v>
      </c>
      <c r="S1721" t="s">
        <v>3513</v>
      </c>
      <c r="T1721" t="s">
        <v>3759</v>
      </c>
      <c r="U1721" s="201">
        <v>240.25</v>
      </c>
      <c r="V1721" t="s">
        <v>3447</v>
      </c>
      <c r="W1721" t="s">
        <v>2343</v>
      </c>
      <c r="X1721" t="s">
        <v>2344</v>
      </c>
      <c r="Y1721" t="s">
        <v>2729</v>
      </c>
      <c r="Z1721" t="s">
        <v>2212</v>
      </c>
      <c r="AA1721">
        <v>112696</v>
      </c>
      <c r="AB1721" s="198">
        <v>37043</v>
      </c>
      <c r="AC1721" s="198">
        <v>37072</v>
      </c>
    </row>
    <row r="1722" spans="1:29" x14ac:dyDescent="0.2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26</v>
      </c>
      <c r="F1722" s="213">
        <f t="shared" si="135"/>
        <v>130000</v>
      </c>
      <c r="G1722" s="202">
        <v>1331822</v>
      </c>
      <c r="H1722" s="198">
        <v>37046.362280092595</v>
      </c>
      <c r="I1722" t="s">
        <v>2638</v>
      </c>
      <c r="M1722" t="s">
        <v>3505</v>
      </c>
      <c r="N1722" t="s">
        <v>2383</v>
      </c>
      <c r="O1722" t="s">
        <v>3298</v>
      </c>
      <c r="Q1722" s="199">
        <v>5000</v>
      </c>
      <c r="S1722" t="s">
        <v>3506</v>
      </c>
      <c r="T1722" t="s">
        <v>3759</v>
      </c>
      <c r="U1722" s="201">
        <v>3.9350000000000001</v>
      </c>
      <c r="V1722" t="s">
        <v>2740</v>
      </c>
      <c r="W1722" t="s">
        <v>2644</v>
      </c>
      <c r="X1722" t="s">
        <v>2259</v>
      </c>
      <c r="Y1722" t="s">
        <v>3777</v>
      </c>
      <c r="Z1722" t="s">
        <v>2952</v>
      </c>
      <c r="AA1722" t="s">
        <v>2013</v>
      </c>
      <c r="AB1722" s="198">
        <v>37047.875</v>
      </c>
      <c r="AC1722" s="198">
        <v>37072.875</v>
      </c>
    </row>
    <row r="1723" spans="1:29" x14ac:dyDescent="0.2">
      <c r="A1723" s="44" t="str">
        <f t="shared" si="131"/>
        <v xml:space="preserve"> Natural Gas Physical</v>
      </c>
      <c r="B1723" s="44" t="str">
        <f t="shared" si="132"/>
        <v/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1331823</v>
      </c>
      <c r="H1723" s="198">
        <v>37046.362303240741</v>
      </c>
      <c r="I1723" t="s">
        <v>2511</v>
      </c>
      <c r="M1723" t="s">
        <v>3505</v>
      </c>
      <c r="N1723" t="s">
        <v>2623</v>
      </c>
      <c r="O1723" t="s">
        <v>2014</v>
      </c>
      <c r="Q1723" s="199">
        <v>10000</v>
      </c>
      <c r="S1723" t="s">
        <v>3506</v>
      </c>
      <c r="T1723" t="s">
        <v>3759</v>
      </c>
      <c r="U1723" s="201">
        <v>4.1349999999999998</v>
      </c>
      <c r="V1723" t="s">
        <v>2746</v>
      </c>
      <c r="W1723" t="s">
        <v>2624</v>
      </c>
      <c r="X1723" t="s">
        <v>2625</v>
      </c>
      <c r="Y1723" t="s">
        <v>2596</v>
      </c>
      <c r="Z1723" t="s">
        <v>2952</v>
      </c>
      <c r="AA1723">
        <v>826961</v>
      </c>
      <c r="AB1723" s="198">
        <v>37047.875</v>
      </c>
      <c r="AC1723" s="198">
        <v>37047.875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10000</v>
      </c>
      <c r="G1724" s="202">
        <v>1331824</v>
      </c>
      <c r="H1724" s="198">
        <v>37046.362337962964</v>
      </c>
      <c r="I1724" t="s">
        <v>2660</v>
      </c>
      <c r="M1724" t="s">
        <v>3505</v>
      </c>
      <c r="N1724" t="s">
        <v>3885</v>
      </c>
      <c r="O1724" t="s">
        <v>1836</v>
      </c>
      <c r="Q1724" s="199">
        <v>10000</v>
      </c>
      <c r="S1724" t="s">
        <v>3506</v>
      </c>
      <c r="T1724" t="s">
        <v>3759</v>
      </c>
      <c r="U1724" s="201">
        <v>9.8000000000000007</v>
      </c>
      <c r="V1724" t="s">
        <v>1949</v>
      </c>
      <c r="W1724" t="s">
        <v>3156</v>
      </c>
      <c r="X1724" t="s">
        <v>3076</v>
      </c>
      <c r="Y1724" t="s">
        <v>2596</v>
      </c>
      <c r="Z1724" t="s">
        <v>2952</v>
      </c>
      <c r="AA1724">
        <v>826962</v>
      </c>
      <c r="AB1724" s="198">
        <v>37047.875</v>
      </c>
      <c r="AC1724" s="198">
        <v>37047.875</v>
      </c>
    </row>
    <row r="1725" spans="1:29" x14ac:dyDescent="0.2">
      <c r="A1725" s="44" t="str">
        <f t="shared" si="131"/>
        <v xml:space="preserve"> Natural Gas Physical</v>
      </c>
      <c r="B1725" s="44" t="str">
        <f t="shared" si="132"/>
        <v/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1331825</v>
      </c>
      <c r="H1725" s="198">
        <v>37046.362349537034</v>
      </c>
      <c r="I1725" t="s">
        <v>2542</v>
      </c>
      <c r="M1725" t="s">
        <v>3505</v>
      </c>
      <c r="N1725" t="s">
        <v>3089</v>
      </c>
      <c r="O1725" t="s">
        <v>2015</v>
      </c>
      <c r="Q1725" s="199">
        <v>10000</v>
      </c>
      <c r="S1725" t="s">
        <v>3827</v>
      </c>
      <c r="T1725" t="s">
        <v>3090</v>
      </c>
      <c r="U1725" s="201">
        <v>4.96</v>
      </c>
      <c r="V1725" t="s">
        <v>3835</v>
      </c>
      <c r="W1725" t="s">
        <v>3091</v>
      </c>
      <c r="X1725" t="s">
        <v>3092</v>
      </c>
      <c r="Y1725" t="s">
        <v>2596</v>
      </c>
      <c r="Z1725" t="s">
        <v>2953</v>
      </c>
      <c r="AA1725">
        <v>826963</v>
      </c>
      <c r="AB1725" s="198">
        <v>37046.875</v>
      </c>
      <c r="AC1725" s="198">
        <v>37046.875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5000</v>
      </c>
      <c r="G1726" s="202">
        <v>1331826</v>
      </c>
      <c r="H1726" s="198">
        <v>37046.362372685187</v>
      </c>
      <c r="I1726" t="s">
        <v>2016</v>
      </c>
      <c r="M1726" t="s">
        <v>3505</v>
      </c>
      <c r="N1726" t="s">
        <v>3885</v>
      </c>
      <c r="O1726" t="s">
        <v>1760</v>
      </c>
      <c r="P1726" s="199">
        <v>5000</v>
      </c>
      <c r="S1726" t="s">
        <v>3506</v>
      </c>
      <c r="T1726" t="s">
        <v>3759</v>
      </c>
      <c r="U1726" s="201">
        <v>3.8325</v>
      </c>
      <c r="V1726" t="s">
        <v>2017</v>
      </c>
      <c r="W1726" t="s">
        <v>2477</v>
      </c>
      <c r="X1726" t="s">
        <v>3078</v>
      </c>
      <c r="Y1726" t="s">
        <v>2596</v>
      </c>
      <c r="Z1726" t="s">
        <v>2952</v>
      </c>
      <c r="AA1726">
        <v>826964</v>
      </c>
      <c r="AB1726" s="198">
        <v>37047.875</v>
      </c>
      <c r="AC1726" s="198">
        <v>37047.875</v>
      </c>
    </row>
    <row r="1727" spans="1:29" x14ac:dyDescent="0.2">
      <c r="A1727" s="44" t="str">
        <f t="shared" si="131"/>
        <v>US Natural Gas Financial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26</v>
      </c>
      <c r="F1727" s="213">
        <f t="shared" si="135"/>
        <v>130000</v>
      </c>
      <c r="G1727" s="202">
        <v>1331827</v>
      </c>
      <c r="H1727" s="198">
        <v>37046.362395833334</v>
      </c>
      <c r="I1727" t="s">
        <v>3669</v>
      </c>
      <c r="M1727" t="s">
        <v>3505</v>
      </c>
      <c r="N1727" t="s">
        <v>2383</v>
      </c>
      <c r="O1727" t="s">
        <v>3298</v>
      </c>
      <c r="Q1727" s="199">
        <v>5000</v>
      </c>
      <c r="S1727" t="s">
        <v>3506</v>
      </c>
      <c r="T1727" t="s">
        <v>3759</v>
      </c>
      <c r="U1727" s="201">
        <v>3.9350000000000001</v>
      </c>
      <c r="V1727" t="s">
        <v>3249</v>
      </c>
      <c r="W1727" t="s">
        <v>2644</v>
      </c>
      <c r="X1727" t="s">
        <v>2259</v>
      </c>
      <c r="Y1727" t="s">
        <v>3777</v>
      </c>
      <c r="Z1727" t="s">
        <v>2952</v>
      </c>
      <c r="AA1727" t="s">
        <v>2018</v>
      </c>
      <c r="AB1727" s="198">
        <v>37047.875</v>
      </c>
      <c r="AC1727" s="198">
        <v>37072.875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1331828</v>
      </c>
      <c r="H1728" s="198">
        <v>37046.362407407411</v>
      </c>
      <c r="I1728" t="s">
        <v>2660</v>
      </c>
      <c r="M1728" t="s">
        <v>3505</v>
      </c>
      <c r="N1728" t="s">
        <v>3885</v>
      </c>
      <c r="O1728" t="s">
        <v>1835</v>
      </c>
      <c r="Q1728" s="199">
        <v>10000</v>
      </c>
      <c r="S1728" t="s">
        <v>3506</v>
      </c>
      <c r="T1728" t="s">
        <v>3759</v>
      </c>
      <c r="U1728" s="201">
        <v>9.9</v>
      </c>
      <c r="V1728" t="s">
        <v>1949</v>
      </c>
      <c r="W1728" t="s">
        <v>3156</v>
      </c>
      <c r="X1728" t="s">
        <v>3076</v>
      </c>
      <c r="Y1728" t="s">
        <v>2596</v>
      </c>
      <c r="Z1728" t="s">
        <v>2952</v>
      </c>
      <c r="AA1728">
        <v>826965</v>
      </c>
      <c r="AB1728" s="198">
        <v>37047.875</v>
      </c>
      <c r="AC1728" s="198">
        <v>37047.875</v>
      </c>
    </row>
    <row r="1729" spans="1:29" x14ac:dyDescent="0.2">
      <c r="A1729" s="44" t="str">
        <f t="shared" si="131"/>
        <v>US Power Financial</v>
      </c>
      <c r="B1729" s="44" t="str">
        <f t="shared" si="132"/>
        <v>US</v>
      </c>
      <c r="C1729" s="44" t="str">
        <f t="shared" si="133"/>
        <v>Power</v>
      </c>
      <c r="D1729" s="44" t="str">
        <f t="shared" si="134"/>
        <v>Financial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50</v>
      </c>
      <c r="G1729" s="202">
        <v>1331829</v>
      </c>
      <c r="H1729" s="198">
        <v>37046.362430555557</v>
      </c>
      <c r="I1729" t="s">
        <v>2358</v>
      </c>
      <c r="M1729" t="s">
        <v>2717</v>
      </c>
      <c r="N1729" t="s">
        <v>1094</v>
      </c>
      <c r="O1729" t="s">
        <v>1578</v>
      </c>
      <c r="Q1729" s="199">
        <v>50</v>
      </c>
      <c r="S1729" t="s">
        <v>3504</v>
      </c>
      <c r="T1729" t="s">
        <v>3759</v>
      </c>
      <c r="U1729" s="201">
        <v>30</v>
      </c>
      <c r="V1729" t="s">
        <v>1737</v>
      </c>
      <c r="W1729" t="s">
        <v>2359</v>
      </c>
      <c r="X1729" t="s">
        <v>3539</v>
      </c>
      <c r="Y1729" t="s">
        <v>1097</v>
      </c>
      <c r="Z1729" t="s">
        <v>2952</v>
      </c>
      <c r="AA1729">
        <v>631046.1</v>
      </c>
      <c r="AB1729" s="198">
        <v>37047.875</v>
      </c>
      <c r="AC1729" s="198">
        <v>37047.875</v>
      </c>
    </row>
    <row r="1730" spans="1:29" x14ac:dyDescent="0.2">
      <c r="A1730" s="44" t="str">
        <f t="shared" si="131"/>
        <v>US Natural Gas Financial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Financial</v>
      </c>
      <c r="E1730" s="44">
        <f>IF(VLOOKUP(S1730,'DD-Lookup'!$J$6:$L$50,3,FALSE)="Monthly",(YEAR(AC1730)-YEAR(AB1730))*12+MONTH(AC1730)-MONTH(AB1730)+1,(AC1730-AB1730+1))</f>
        <v>31</v>
      </c>
      <c r="F1730" s="213">
        <f t="shared" si="135"/>
        <v>310000</v>
      </c>
      <c r="G1730" s="202">
        <v>1331830</v>
      </c>
      <c r="H1730" s="198">
        <v>37046.362476851849</v>
      </c>
      <c r="I1730" t="s">
        <v>2374</v>
      </c>
      <c r="M1730" t="s">
        <v>3505</v>
      </c>
      <c r="N1730" t="s">
        <v>2605</v>
      </c>
      <c r="O1730" t="s">
        <v>3277</v>
      </c>
      <c r="Q1730" s="199">
        <v>10000</v>
      </c>
      <c r="S1730" t="s">
        <v>3506</v>
      </c>
      <c r="T1730" t="s">
        <v>3759</v>
      </c>
      <c r="U1730" s="201">
        <v>0</v>
      </c>
      <c r="V1730" t="s">
        <v>3892</v>
      </c>
      <c r="W1730" t="s">
        <v>2489</v>
      </c>
      <c r="X1730" t="s">
        <v>2490</v>
      </c>
      <c r="Y1730" t="s">
        <v>3777</v>
      </c>
      <c r="Z1730" t="s">
        <v>2952</v>
      </c>
      <c r="AA1730" t="s">
        <v>2019</v>
      </c>
      <c r="AB1730" s="198">
        <v>37073.875</v>
      </c>
      <c r="AC1730" s="198">
        <v>37103.875</v>
      </c>
    </row>
    <row r="1731" spans="1:29" x14ac:dyDescent="0.2">
      <c r="A1731" s="44" t="str">
        <f t="shared" si="131"/>
        <v>US Natural Gas Financial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26</v>
      </c>
      <c r="F1731" s="213">
        <f t="shared" si="135"/>
        <v>260000</v>
      </c>
      <c r="G1731" s="202">
        <v>1331831</v>
      </c>
      <c r="H1731" s="198">
        <v>37046.362500000003</v>
      </c>
      <c r="I1731" t="s">
        <v>3729</v>
      </c>
      <c r="M1731" t="s">
        <v>3505</v>
      </c>
      <c r="N1731" t="s">
        <v>2383</v>
      </c>
      <c r="O1731" t="s">
        <v>3298</v>
      </c>
      <c r="Q1731" s="199">
        <v>10000</v>
      </c>
      <c r="S1731" t="s">
        <v>3506</v>
      </c>
      <c r="T1731" t="s">
        <v>3759</v>
      </c>
      <c r="U1731" s="201">
        <v>3.94</v>
      </c>
      <c r="V1731" t="s">
        <v>2521</v>
      </c>
      <c r="W1731" t="s">
        <v>2644</v>
      </c>
      <c r="X1731" t="s">
        <v>2259</v>
      </c>
      <c r="Y1731" t="s">
        <v>3777</v>
      </c>
      <c r="Z1731" t="s">
        <v>2952</v>
      </c>
      <c r="AA1731" t="s">
        <v>2020</v>
      </c>
      <c r="AB1731" s="198">
        <v>37047.875</v>
      </c>
      <c r="AC1731" s="198">
        <v>37072.875</v>
      </c>
    </row>
    <row r="1732" spans="1:29" x14ac:dyDescent="0.2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31</v>
      </c>
      <c r="F1732" s="213">
        <f t="shared" si="135"/>
        <v>310000</v>
      </c>
      <c r="G1732" s="202">
        <v>1331832</v>
      </c>
      <c r="H1732" s="198">
        <v>37046.362500000003</v>
      </c>
      <c r="I1732" t="s">
        <v>3731</v>
      </c>
      <c r="M1732" t="s">
        <v>3505</v>
      </c>
      <c r="N1732" t="s">
        <v>2605</v>
      </c>
      <c r="O1732" t="s">
        <v>3902</v>
      </c>
      <c r="Q1732" s="199">
        <v>10000</v>
      </c>
      <c r="S1732" t="s">
        <v>3506</v>
      </c>
      <c r="T1732" t="s">
        <v>3759</v>
      </c>
      <c r="U1732" s="201">
        <v>-0.04</v>
      </c>
      <c r="V1732" t="s">
        <v>3568</v>
      </c>
      <c r="W1732" t="s">
        <v>2489</v>
      </c>
      <c r="X1732" t="s">
        <v>2490</v>
      </c>
      <c r="Y1732" t="s">
        <v>3777</v>
      </c>
      <c r="Z1732" t="s">
        <v>2952</v>
      </c>
      <c r="AA1732" t="s">
        <v>2021</v>
      </c>
      <c r="AB1732" s="198">
        <v>37165.875</v>
      </c>
      <c r="AC1732" s="198">
        <v>37195.875</v>
      </c>
    </row>
    <row r="1733" spans="1:29" x14ac:dyDescent="0.2">
      <c r="A1733" s="44" t="str">
        <f t="shared" si="131"/>
        <v>US Power Physical</v>
      </c>
      <c r="B1733" s="44" t="str">
        <f t="shared" si="132"/>
        <v>US</v>
      </c>
      <c r="C1733" s="44" t="str">
        <f t="shared" si="133"/>
        <v>Power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30</v>
      </c>
      <c r="F1733" s="213">
        <f t="shared" si="135"/>
        <v>1500</v>
      </c>
      <c r="G1733" s="202">
        <v>1331834</v>
      </c>
      <c r="H1733" s="198">
        <v>37046.362557870372</v>
      </c>
      <c r="I1733" t="s">
        <v>1084</v>
      </c>
      <c r="M1733" t="s">
        <v>2717</v>
      </c>
      <c r="N1733" t="s">
        <v>3532</v>
      </c>
      <c r="O1733" t="s">
        <v>2738</v>
      </c>
      <c r="Q1733" s="199">
        <v>50</v>
      </c>
      <c r="S1733" t="s">
        <v>3504</v>
      </c>
      <c r="T1733" t="s">
        <v>3759</v>
      </c>
      <c r="U1733" s="201">
        <v>50.5</v>
      </c>
      <c r="V1733" t="s">
        <v>2022</v>
      </c>
      <c r="W1733" t="s">
        <v>3552</v>
      </c>
      <c r="X1733" t="s">
        <v>3553</v>
      </c>
      <c r="Y1733" t="s">
        <v>1097</v>
      </c>
      <c r="Z1733" t="s">
        <v>2947</v>
      </c>
      <c r="AA1733">
        <v>631047.1</v>
      </c>
      <c r="AB1733" s="198">
        <v>37408.71597222222</v>
      </c>
      <c r="AC1733" s="198">
        <v>37437.71597222222</v>
      </c>
    </row>
    <row r="1734" spans="1:29" x14ac:dyDescent="0.2">
      <c r="A1734" s="44" t="str">
        <f t="shared" si="131"/>
        <v>US Natural Gas Financial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31</v>
      </c>
      <c r="F1734" s="213">
        <f t="shared" si="135"/>
        <v>310000</v>
      </c>
      <c r="G1734" s="202">
        <v>1331836</v>
      </c>
      <c r="H1734" s="198">
        <v>37046.362592592595</v>
      </c>
      <c r="I1734" t="s">
        <v>3627</v>
      </c>
      <c r="M1734" t="s">
        <v>3505</v>
      </c>
      <c r="N1734" t="s">
        <v>2605</v>
      </c>
      <c r="O1734" t="s">
        <v>3238</v>
      </c>
      <c r="Q1734" s="199">
        <v>10000</v>
      </c>
      <c r="S1734" t="s">
        <v>3506</v>
      </c>
      <c r="T1734" t="s">
        <v>3759</v>
      </c>
      <c r="U1734" s="201">
        <v>0.01</v>
      </c>
      <c r="V1734" t="s">
        <v>1953</v>
      </c>
      <c r="W1734" t="s">
        <v>2489</v>
      </c>
      <c r="X1734" t="s">
        <v>2490</v>
      </c>
      <c r="Y1734" t="s">
        <v>3777</v>
      </c>
      <c r="Z1734" t="s">
        <v>2952</v>
      </c>
      <c r="AA1734" t="s">
        <v>2023</v>
      </c>
      <c r="AB1734" s="198">
        <v>37104.875</v>
      </c>
      <c r="AC1734" s="198">
        <v>37134.875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5000</v>
      </c>
      <c r="G1735" s="202">
        <v>1331835</v>
      </c>
      <c r="H1735" s="198">
        <v>37046.362592592595</v>
      </c>
      <c r="I1735" t="s">
        <v>2621</v>
      </c>
      <c r="M1735" t="s">
        <v>3505</v>
      </c>
      <c r="N1735" t="s">
        <v>3885</v>
      </c>
      <c r="O1735" t="s">
        <v>1959</v>
      </c>
      <c r="Q1735" s="199">
        <v>5000</v>
      </c>
      <c r="S1735" t="s">
        <v>3506</v>
      </c>
      <c r="T1735" t="s">
        <v>3759</v>
      </c>
      <c r="U1735" s="201">
        <v>3.7825000000000002</v>
      </c>
      <c r="V1735" t="s">
        <v>3911</v>
      </c>
      <c r="W1735" t="s">
        <v>2457</v>
      </c>
      <c r="X1735" t="s">
        <v>2615</v>
      </c>
      <c r="Y1735" t="s">
        <v>2596</v>
      </c>
      <c r="Z1735" t="s">
        <v>2952</v>
      </c>
      <c r="AA1735">
        <v>826966</v>
      </c>
      <c r="AB1735" s="198">
        <v>37047.875</v>
      </c>
      <c r="AC1735" s="198">
        <v>37047.875</v>
      </c>
    </row>
    <row r="1736" spans="1:29" x14ac:dyDescent="0.2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123</v>
      </c>
      <c r="F1736" s="213">
        <f t="shared" si="135"/>
        <v>615000</v>
      </c>
      <c r="G1736" s="202">
        <v>1331837</v>
      </c>
      <c r="H1736" s="198">
        <v>37046.362662037034</v>
      </c>
      <c r="I1736" t="s">
        <v>2638</v>
      </c>
      <c r="M1736" t="s">
        <v>3505</v>
      </c>
      <c r="N1736" t="s">
        <v>2383</v>
      </c>
      <c r="O1736" t="s">
        <v>3144</v>
      </c>
      <c r="Q1736" s="199">
        <v>5000</v>
      </c>
      <c r="S1736" t="s">
        <v>3506</v>
      </c>
      <c r="T1736" t="s">
        <v>3759</v>
      </c>
      <c r="U1736" s="201">
        <v>4.1399999999999997</v>
      </c>
      <c r="V1736" t="s">
        <v>2475</v>
      </c>
      <c r="W1736" t="s">
        <v>2810</v>
      </c>
      <c r="X1736" t="s">
        <v>2384</v>
      </c>
      <c r="Y1736" t="s">
        <v>3777</v>
      </c>
      <c r="Z1736" t="s">
        <v>2952</v>
      </c>
      <c r="AA1736" t="s">
        <v>2024</v>
      </c>
      <c r="AB1736" s="198">
        <v>37073</v>
      </c>
      <c r="AC1736" s="198">
        <v>37195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10000</v>
      </c>
      <c r="G1737" s="202">
        <v>1331839</v>
      </c>
      <c r="H1737" s="198">
        <v>37046.362685185188</v>
      </c>
      <c r="I1737" t="s">
        <v>2260</v>
      </c>
      <c r="M1737" t="s">
        <v>3505</v>
      </c>
      <c r="N1737" t="s">
        <v>3885</v>
      </c>
      <c r="O1737" t="s">
        <v>1728</v>
      </c>
      <c r="P1737" s="199">
        <v>10000</v>
      </c>
      <c r="S1737" t="s">
        <v>3506</v>
      </c>
      <c r="T1737" t="s">
        <v>3759</v>
      </c>
      <c r="U1737" s="201">
        <v>4.12</v>
      </c>
      <c r="V1737" t="s">
        <v>3189</v>
      </c>
      <c r="W1737" t="s">
        <v>2640</v>
      </c>
      <c r="X1737" t="s">
        <v>2641</v>
      </c>
      <c r="Y1737" t="s">
        <v>2596</v>
      </c>
      <c r="Z1737" t="s">
        <v>2952</v>
      </c>
      <c r="AA1737">
        <v>826968</v>
      </c>
      <c r="AB1737" s="198">
        <v>37047.875</v>
      </c>
      <c r="AC1737" s="198">
        <v>37047.875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10000</v>
      </c>
      <c r="G1738" s="202">
        <v>1331840</v>
      </c>
      <c r="H1738" s="198">
        <v>37046.362696759257</v>
      </c>
      <c r="I1738" t="s">
        <v>2382</v>
      </c>
      <c r="M1738" t="s">
        <v>3505</v>
      </c>
      <c r="N1738" t="s">
        <v>3885</v>
      </c>
      <c r="O1738" t="s">
        <v>1836</v>
      </c>
      <c r="P1738" s="199">
        <v>10000</v>
      </c>
      <c r="S1738" t="s">
        <v>3506</v>
      </c>
      <c r="T1738" t="s">
        <v>3759</v>
      </c>
      <c r="U1738" s="201">
        <v>9.6</v>
      </c>
      <c r="V1738" t="s">
        <v>3487</v>
      </c>
      <c r="W1738" t="s">
        <v>3156</v>
      </c>
      <c r="X1738" t="s">
        <v>3076</v>
      </c>
      <c r="Y1738" t="s">
        <v>2596</v>
      </c>
      <c r="Z1738" t="s">
        <v>2952</v>
      </c>
      <c r="AA1738">
        <v>826969</v>
      </c>
      <c r="AB1738" s="198">
        <v>37047.875</v>
      </c>
      <c r="AC1738" s="198">
        <v>37047.875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10000</v>
      </c>
      <c r="G1739" s="202">
        <v>1331841</v>
      </c>
      <c r="H1739" s="198">
        <v>37046.362708333334</v>
      </c>
      <c r="I1739" t="s">
        <v>3547</v>
      </c>
      <c r="M1739" t="s">
        <v>3505</v>
      </c>
      <c r="N1739" t="s">
        <v>3885</v>
      </c>
      <c r="O1739" t="s">
        <v>1781</v>
      </c>
      <c r="Q1739" s="199">
        <v>10000</v>
      </c>
      <c r="S1739" t="s">
        <v>3506</v>
      </c>
      <c r="T1739" t="s">
        <v>3759</v>
      </c>
      <c r="U1739" s="201">
        <v>4.0250000000000004</v>
      </c>
      <c r="V1739" t="s">
        <v>2253</v>
      </c>
      <c r="W1739" t="s">
        <v>3084</v>
      </c>
      <c r="X1739" t="s">
        <v>3076</v>
      </c>
      <c r="Y1739" t="s">
        <v>2596</v>
      </c>
      <c r="Z1739" t="s">
        <v>2952</v>
      </c>
      <c r="AA1739">
        <v>826970</v>
      </c>
      <c r="AB1739" s="198">
        <v>37047.875</v>
      </c>
      <c r="AC1739" s="198">
        <v>37047.875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10000</v>
      </c>
      <c r="G1740" s="202">
        <v>1331842</v>
      </c>
      <c r="H1740" s="198">
        <v>37046.362719907411</v>
      </c>
      <c r="I1740" t="s">
        <v>2556</v>
      </c>
      <c r="M1740" t="s">
        <v>3505</v>
      </c>
      <c r="N1740" t="s">
        <v>3885</v>
      </c>
      <c r="O1740" t="s">
        <v>1730</v>
      </c>
      <c r="Q1740" s="199">
        <v>10000</v>
      </c>
      <c r="S1740" t="s">
        <v>3506</v>
      </c>
      <c r="T1740" t="s">
        <v>3759</v>
      </c>
      <c r="U1740" s="201">
        <v>3.81</v>
      </c>
      <c r="V1740" t="s">
        <v>2557</v>
      </c>
      <c r="W1740" t="s">
        <v>2629</v>
      </c>
      <c r="X1740" t="s">
        <v>2630</v>
      </c>
      <c r="Y1740" t="s">
        <v>2596</v>
      </c>
      <c r="Z1740" t="s">
        <v>2952</v>
      </c>
      <c r="AA1740">
        <v>826971</v>
      </c>
      <c r="AB1740" s="198">
        <v>37047.875</v>
      </c>
      <c r="AC1740" s="198">
        <v>37047.875</v>
      </c>
    </row>
    <row r="1741" spans="1:29" x14ac:dyDescent="0.2">
      <c r="A1741" s="44" t="str">
        <f t="shared" si="136"/>
        <v>US Natural Gas Financial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Financial</v>
      </c>
      <c r="E1741" s="44">
        <f>IF(VLOOKUP(S1741,'DD-Lookup'!$J$6:$L$50,3,FALSE)="Monthly",(YEAR(AC1741)-YEAR(AB1741))*12+MONTH(AC1741)-MONTH(AB1741)+1,(AC1741-AB1741+1))</f>
        <v>31</v>
      </c>
      <c r="F1741" s="213">
        <f t="shared" si="140"/>
        <v>155000</v>
      </c>
      <c r="G1741" s="202">
        <v>1331844</v>
      </c>
      <c r="H1741" s="198">
        <v>37046.362766203703</v>
      </c>
      <c r="I1741" t="s">
        <v>2387</v>
      </c>
      <c r="M1741" t="s">
        <v>3505</v>
      </c>
      <c r="N1741" t="s">
        <v>2383</v>
      </c>
      <c r="O1741" t="s">
        <v>2604</v>
      </c>
      <c r="Q1741" s="199">
        <v>5000</v>
      </c>
      <c r="S1741" t="s">
        <v>3506</v>
      </c>
      <c r="T1741" t="s">
        <v>3759</v>
      </c>
      <c r="U1741" s="201">
        <v>4.05</v>
      </c>
      <c r="V1741" t="s">
        <v>2205</v>
      </c>
      <c r="W1741" t="s">
        <v>2810</v>
      </c>
      <c r="X1741" t="s">
        <v>2384</v>
      </c>
      <c r="Y1741" t="s">
        <v>3777</v>
      </c>
      <c r="Z1741" t="s">
        <v>2952</v>
      </c>
      <c r="AA1741" t="s">
        <v>2025</v>
      </c>
      <c r="AB1741" s="198">
        <v>37073.875</v>
      </c>
      <c r="AC1741" s="198">
        <v>37103.875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10000</v>
      </c>
      <c r="G1742" s="202">
        <v>1331845</v>
      </c>
      <c r="H1742" s="198">
        <v>37046.362766203703</v>
      </c>
      <c r="I1742" t="s">
        <v>3547</v>
      </c>
      <c r="M1742" t="s">
        <v>3505</v>
      </c>
      <c r="N1742" t="s">
        <v>3885</v>
      </c>
      <c r="O1742" t="s">
        <v>1781</v>
      </c>
      <c r="Q1742" s="199">
        <v>10000</v>
      </c>
      <c r="S1742" t="s">
        <v>3506</v>
      </c>
      <c r="T1742" t="s">
        <v>3759</v>
      </c>
      <c r="U1742" s="201">
        <v>4.05</v>
      </c>
      <c r="V1742" t="s">
        <v>2253</v>
      </c>
      <c r="W1742" t="s">
        <v>3084</v>
      </c>
      <c r="X1742" t="s">
        <v>3076</v>
      </c>
      <c r="Y1742" t="s">
        <v>2596</v>
      </c>
      <c r="Z1742" t="s">
        <v>2952</v>
      </c>
      <c r="AA1742">
        <v>826973</v>
      </c>
      <c r="AB1742" s="198">
        <v>37047.875</v>
      </c>
      <c r="AC1742" s="198">
        <v>37047.875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10000</v>
      </c>
      <c r="G1743" s="202">
        <v>1331846</v>
      </c>
      <c r="H1743" s="198">
        <v>37046.362800925926</v>
      </c>
      <c r="I1743" t="s">
        <v>2660</v>
      </c>
      <c r="M1743" t="s">
        <v>3505</v>
      </c>
      <c r="N1743" t="s">
        <v>3885</v>
      </c>
      <c r="O1743" t="s">
        <v>1836</v>
      </c>
      <c r="Q1743" s="199">
        <v>10000</v>
      </c>
      <c r="S1743" t="s">
        <v>3506</v>
      </c>
      <c r="T1743" t="s">
        <v>3759</v>
      </c>
      <c r="U1743" s="201">
        <v>9.8000000000000007</v>
      </c>
      <c r="V1743" t="s">
        <v>1949</v>
      </c>
      <c r="W1743" t="s">
        <v>3156</v>
      </c>
      <c r="X1743" t="s">
        <v>3076</v>
      </c>
      <c r="Y1743" t="s">
        <v>2596</v>
      </c>
      <c r="Z1743" t="s">
        <v>2952</v>
      </c>
      <c r="AA1743">
        <v>826974</v>
      </c>
      <c r="AB1743" s="198">
        <v>37047.875</v>
      </c>
      <c r="AC1743" s="198">
        <v>37047.875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1047</v>
      </c>
      <c r="G1744" s="202">
        <v>1331847</v>
      </c>
      <c r="H1744" s="198">
        <v>37046.362835648149</v>
      </c>
      <c r="I1744" t="s">
        <v>2370</v>
      </c>
      <c r="M1744" t="s">
        <v>3505</v>
      </c>
      <c r="N1744" t="s">
        <v>3885</v>
      </c>
      <c r="O1744" t="s">
        <v>1679</v>
      </c>
      <c r="Q1744" s="199">
        <v>1047</v>
      </c>
      <c r="S1744" t="s">
        <v>3506</v>
      </c>
      <c r="T1744" t="s">
        <v>3759</v>
      </c>
      <c r="U1744" s="201">
        <v>3.7749999999999999</v>
      </c>
      <c r="V1744" t="s">
        <v>2482</v>
      </c>
      <c r="W1744" t="s">
        <v>2457</v>
      </c>
      <c r="X1744" t="s">
        <v>2615</v>
      </c>
      <c r="Y1744" t="s">
        <v>2596</v>
      </c>
      <c r="Z1744" t="s">
        <v>2952</v>
      </c>
      <c r="AA1744">
        <v>826975</v>
      </c>
      <c r="AB1744" s="198">
        <v>37047.875</v>
      </c>
      <c r="AC1744" s="198">
        <v>37047.875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1331848</v>
      </c>
      <c r="H1745" s="198">
        <v>37046.362847222219</v>
      </c>
      <c r="I1745" t="s">
        <v>2382</v>
      </c>
      <c r="M1745" t="s">
        <v>3505</v>
      </c>
      <c r="N1745" t="s">
        <v>3885</v>
      </c>
      <c r="O1745" t="s">
        <v>1835</v>
      </c>
      <c r="P1745" s="199">
        <v>10000</v>
      </c>
      <c r="S1745" t="s">
        <v>3506</v>
      </c>
      <c r="T1745" t="s">
        <v>3759</v>
      </c>
      <c r="U1745" s="201">
        <v>9.6999999999999993</v>
      </c>
      <c r="V1745" t="s">
        <v>3487</v>
      </c>
      <c r="W1745" t="s">
        <v>3156</v>
      </c>
      <c r="X1745" t="s">
        <v>3076</v>
      </c>
      <c r="Y1745" t="s">
        <v>2596</v>
      </c>
      <c r="Z1745" t="s">
        <v>2952</v>
      </c>
      <c r="AA1745">
        <v>826976</v>
      </c>
      <c r="AB1745" s="198">
        <v>37047.875</v>
      </c>
      <c r="AC1745" s="198">
        <v>37047.875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10000</v>
      </c>
      <c r="G1746" s="202">
        <v>1331850</v>
      </c>
      <c r="H1746" s="198">
        <v>37046.362858796296</v>
      </c>
      <c r="I1746" t="s">
        <v>2660</v>
      </c>
      <c r="M1746" t="s">
        <v>3505</v>
      </c>
      <c r="N1746" t="s">
        <v>3885</v>
      </c>
      <c r="O1746" t="s">
        <v>1882</v>
      </c>
      <c r="Q1746" s="199">
        <v>10000</v>
      </c>
      <c r="S1746" t="s">
        <v>3506</v>
      </c>
      <c r="T1746" t="s">
        <v>3759</v>
      </c>
      <c r="U1746" s="201">
        <v>3.9887999999999999</v>
      </c>
      <c r="V1746" t="s">
        <v>3163</v>
      </c>
      <c r="W1746" t="s">
        <v>2594</v>
      </c>
      <c r="X1746" t="s">
        <v>2595</v>
      </c>
      <c r="Y1746" t="s">
        <v>2596</v>
      </c>
      <c r="Z1746" t="s">
        <v>2952</v>
      </c>
      <c r="AA1746">
        <v>826977</v>
      </c>
      <c r="AB1746" s="198">
        <v>37047.875</v>
      </c>
      <c r="AC1746" s="198">
        <v>37047.875</v>
      </c>
    </row>
    <row r="1747" spans="1:29" x14ac:dyDescent="0.2">
      <c r="A1747" s="44" t="str">
        <f t="shared" si="136"/>
        <v>US Natural Gas Financial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Financial</v>
      </c>
      <c r="E1747" s="44">
        <f>IF(VLOOKUP(S1747,'DD-Lookup'!$J$6:$L$50,3,FALSE)="Monthly",(YEAR(AC1747)-YEAR(AB1747))*12+MONTH(AC1747)-MONTH(AB1747)+1,(AC1747-AB1747+1))</f>
        <v>26</v>
      </c>
      <c r="F1747" s="213">
        <f t="shared" si="140"/>
        <v>390000</v>
      </c>
      <c r="G1747" s="202">
        <v>1331852</v>
      </c>
      <c r="H1747" s="198">
        <v>37046.362881944442</v>
      </c>
      <c r="I1747" t="s">
        <v>2600</v>
      </c>
      <c r="M1747" t="s">
        <v>3505</v>
      </c>
      <c r="N1747" t="s">
        <v>2383</v>
      </c>
      <c r="O1747" t="s">
        <v>3314</v>
      </c>
      <c r="Q1747" s="199">
        <v>15000</v>
      </c>
      <c r="S1747" t="s">
        <v>3506</v>
      </c>
      <c r="T1747" t="s">
        <v>3759</v>
      </c>
      <c r="U1747" s="201">
        <v>4</v>
      </c>
      <c r="V1747" t="s">
        <v>1888</v>
      </c>
      <c r="W1747" t="s">
        <v>2489</v>
      </c>
      <c r="X1747" t="s">
        <v>2490</v>
      </c>
      <c r="Y1747" t="s">
        <v>3777</v>
      </c>
      <c r="Z1747" t="s">
        <v>2952</v>
      </c>
      <c r="AA1747" t="s">
        <v>2026</v>
      </c>
      <c r="AB1747" s="198">
        <v>37047.875</v>
      </c>
      <c r="AC1747" s="198">
        <v>37072.875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10000</v>
      </c>
      <c r="G1748" s="202">
        <v>1331851</v>
      </c>
      <c r="H1748" s="198">
        <v>37046.362881944442</v>
      </c>
      <c r="I1748" t="s">
        <v>2660</v>
      </c>
      <c r="M1748" t="s">
        <v>3505</v>
      </c>
      <c r="N1748" t="s">
        <v>3885</v>
      </c>
      <c r="O1748" t="s">
        <v>1674</v>
      </c>
      <c r="Q1748" s="199">
        <v>10000</v>
      </c>
      <c r="S1748" t="s">
        <v>3506</v>
      </c>
      <c r="T1748" t="s">
        <v>3759</v>
      </c>
      <c r="U1748" s="201">
        <v>3.9912999999999998</v>
      </c>
      <c r="V1748" t="s">
        <v>2459</v>
      </c>
      <c r="W1748" t="s">
        <v>2594</v>
      </c>
      <c r="X1748" t="s">
        <v>2595</v>
      </c>
      <c r="Y1748" t="s">
        <v>2596</v>
      </c>
      <c r="Z1748" t="s">
        <v>2952</v>
      </c>
      <c r="AA1748">
        <v>826978</v>
      </c>
      <c r="AB1748" s="198">
        <v>37047.875</v>
      </c>
      <c r="AC1748" s="198">
        <v>37047.875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3953</v>
      </c>
      <c r="G1749" s="202">
        <v>1331853</v>
      </c>
      <c r="H1749" s="198">
        <v>37046.362928240742</v>
      </c>
      <c r="I1749" t="s">
        <v>2550</v>
      </c>
      <c r="M1749" t="s">
        <v>3505</v>
      </c>
      <c r="N1749" t="s">
        <v>3885</v>
      </c>
      <c r="O1749" t="s">
        <v>1679</v>
      </c>
      <c r="Q1749" s="199">
        <v>3953</v>
      </c>
      <c r="S1749" t="s">
        <v>3506</v>
      </c>
      <c r="T1749" t="s">
        <v>3759</v>
      </c>
      <c r="U1749" s="201">
        <v>3.7749999999999999</v>
      </c>
      <c r="V1749" t="s">
        <v>1942</v>
      </c>
      <c r="W1749" t="s">
        <v>2457</v>
      </c>
      <c r="X1749" t="s">
        <v>2615</v>
      </c>
      <c r="Y1749" t="s">
        <v>2596</v>
      </c>
      <c r="Z1749" t="s">
        <v>2952</v>
      </c>
      <c r="AA1749">
        <v>826979</v>
      </c>
      <c r="AB1749" s="198">
        <v>37047.875</v>
      </c>
      <c r="AC1749" s="198">
        <v>37047.875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5000</v>
      </c>
      <c r="G1750" s="202">
        <v>1331855</v>
      </c>
      <c r="H1750" s="198">
        <v>37046.362951388888</v>
      </c>
      <c r="I1750" t="s">
        <v>2550</v>
      </c>
      <c r="M1750" t="s">
        <v>3505</v>
      </c>
      <c r="N1750" t="s">
        <v>3885</v>
      </c>
      <c r="O1750" t="s">
        <v>1798</v>
      </c>
      <c r="Q1750" s="199">
        <v>5000</v>
      </c>
      <c r="S1750" t="s">
        <v>3506</v>
      </c>
      <c r="T1750" t="s">
        <v>3759</v>
      </c>
      <c r="U1750" s="201">
        <v>2.83</v>
      </c>
      <c r="V1750" t="s">
        <v>2027</v>
      </c>
      <c r="W1750" t="s">
        <v>3681</v>
      </c>
      <c r="X1750" t="s">
        <v>3486</v>
      </c>
      <c r="Y1750" t="s">
        <v>2596</v>
      </c>
      <c r="Z1750" t="s">
        <v>2952</v>
      </c>
      <c r="AA1750">
        <v>826980</v>
      </c>
      <c r="AB1750" s="198">
        <v>37047.875</v>
      </c>
      <c r="AC1750" s="198">
        <v>37047.875</v>
      </c>
    </row>
    <row r="1751" spans="1:29" x14ac:dyDescent="0.2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10000</v>
      </c>
      <c r="G1751" s="202">
        <v>1331856</v>
      </c>
      <c r="H1751" s="198">
        <v>37046.362962962965</v>
      </c>
      <c r="I1751" t="s">
        <v>2533</v>
      </c>
      <c r="M1751" t="s">
        <v>3505</v>
      </c>
      <c r="N1751" t="s">
        <v>3089</v>
      </c>
      <c r="O1751" t="s">
        <v>2015</v>
      </c>
      <c r="P1751" s="199">
        <v>10000</v>
      </c>
      <c r="S1751" t="s">
        <v>3827</v>
      </c>
      <c r="T1751" t="s">
        <v>3090</v>
      </c>
      <c r="U1751" s="201">
        <v>4.9450000000000003</v>
      </c>
      <c r="V1751" t="s">
        <v>2188</v>
      </c>
      <c r="W1751" t="s">
        <v>3091</v>
      </c>
      <c r="X1751" t="s">
        <v>3092</v>
      </c>
      <c r="Y1751" t="s">
        <v>2596</v>
      </c>
      <c r="Z1751" t="s">
        <v>2953</v>
      </c>
      <c r="AA1751">
        <v>826981</v>
      </c>
      <c r="AB1751" s="198">
        <v>37046.875</v>
      </c>
      <c r="AC1751" s="198">
        <v>37046.875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10000</v>
      </c>
      <c r="G1752" s="202">
        <v>1331859</v>
      </c>
      <c r="H1752" s="198">
        <v>37046.362974537034</v>
      </c>
      <c r="I1752" t="s">
        <v>2613</v>
      </c>
      <c r="M1752" t="s">
        <v>3505</v>
      </c>
      <c r="N1752" t="s">
        <v>3885</v>
      </c>
      <c r="O1752" t="s">
        <v>1836</v>
      </c>
      <c r="P1752" s="199">
        <v>10000</v>
      </c>
      <c r="S1752" t="s">
        <v>3506</v>
      </c>
      <c r="T1752" t="s">
        <v>3759</v>
      </c>
      <c r="U1752" s="201">
        <v>9.6</v>
      </c>
      <c r="V1752" t="s">
        <v>3008</v>
      </c>
      <c r="W1752" t="s">
        <v>3156</v>
      </c>
      <c r="X1752" t="s">
        <v>3076</v>
      </c>
      <c r="Y1752" t="s">
        <v>2596</v>
      </c>
      <c r="Z1752" t="s">
        <v>2952</v>
      </c>
      <c r="AA1752">
        <v>826983</v>
      </c>
      <c r="AB1752" s="198">
        <v>37047.875</v>
      </c>
      <c r="AC1752" s="198">
        <v>37047.875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</v>
      </c>
      <c r="G1753" s="202">
        <v>1331858</v>
      </c>
      <c r="H1753" s="198">
        <v>37046.362974537034</v>
      </c>
      <c r="I1753" t="s">
        <v>2514</v>
      </c>
      <c r="M1753" t="s">
        <v>3505</v>
      </c>
      <c r="N1753" t="s">
        <v>3885</v>
      </c>
      <c r="O1753" t="s">
        <v>1781</v>
      </c>
      <c r="P1753" s="199">
        <v>10000</v>
      </c>
      <c r="S1753" t="s">
        <v>3506</v>
      </c>
      <c r="T1753" t="s">
        <v>3759</v>
      </c>
      <c r="U1753" s="201">
        <v>4.0750000000000002</v>
      </c>
      <c r="V1753" t="s">
        <v>2028</v>
      </c>
      <c r="W1753" t="s">
        <v>3084</v>
      </c>
      <c r="X1753" t="s">
        <v>3076</v>
      </c>
      <c r="Y1753" t="s">
        <v>2596</v>
      </c>
      <c r="Z1753" t="s">
        <v>2952</v>
      </c>
      <c r="AA1753">
        <v>826982</v>
      </c>
      <c r="AB1753" s="198">
        <v>37047.875</v>
      </c>
      <c r="AC1753" s="198">
        <v>37047.875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1331857</v>
      </c>
      <c r="H1754" s="198">
        <v>37046.362974537034</v>
      </c>
      <c r="I1754" t="s">
        <v>3627</v>
      </c>
      <c r="M1754" t="s">
        <v>3505</v>
      </c>
      <c r="N1754" t="s">
        <v>3885</v>
      </c>
      <c r="O1754" t="s">
        <v>3865</v>
      </c>
      <c r="Q1754" s="199">
        <v>10000</v>
      </c>
      <c r="S1754" t="s">
        <v>3506</v>
      </c>
      <c r="T1754" t="s">
        <v>3759</v>
      </c>
      <c r="U1754" s="201">
        <v>3.875</v>
      </c>
      <c r="V1754" t="s">
        <v>3502</v>
      </c>
      <c r="W1754" t="s">
        <v>2271</v>
      </c>
      <c r="X1754" t="s">
        <v>2272</v>
      </c>
      <c r="Y1754" t="s">
        <v>2596</v>
      </c>
      <c r="Z1754" t="s">
        <v>2952</v>
      </c>
      <c r="AA1754">
        <v>826984</v>
      </c>
      <c r="AB1754" s="198">
        <v>37047.875</v>
      </c>
      <c r="AC1754" s="198">
        <v>37047.875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10000</v>
      </c>
      <c r="G1755" s="202">
        <v>1331860</v>
      </c>
      <c r="H1755" s="198">
        <v>37046.362986111111</v>
      </c>
      <c r="I1755" t="s">
        <v>2355</v>
      </c>
      <c r="M1755" t="s">
        <v>3505</v>
      </c>
      <c r="N1755" t="s">
        <v>3885</v>
      </c>
      <c r="O1755" t="s">
        <v>1800</v>
      </c>
      <c r="Q1755" s="199">
        <v>10000</v>
      </c>
      <c r="S1755" t="s">
        <v>3506</v>
      </c>
      <c r="T1755" t="s">
        <v>3759</v>
      </c>
      <c r="U1755" s="201">
        <v>3.93</v>
      </c>
      <c r="V1755" t="s">
        <v>2289</v>
      </c>
      <c r="W1755" t="s">
        <v>2429</v>
      </c>
      <c r="X1755" t="s">
        <v>2296</v>
      </c>
      <c r="Y1755" t="s">
        <v>2596</v>
      </c>
      <c r="Z1755" t="s">
        <v>2952</v>
      </c>
      <c r="AA1755">
        <v>826985</v>
      </c>
      <c r="AB1755" s="198">
        <v>37047.875</v>
      </c>
      <c r="AC1755" s="198">
        <v>37047.875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5000</v>
      </c>
      <c r="G1756" s="202">
        <v>1331861</v>
      </c>
      <c r="H1756" s="198">
        <v>37046.362997685188</v>
      </c>
      <c r="I1756" t="s">
        <v>2556</v>
      </c>
      <c r="M1756" t="s">
        <v>3505</v>
      </c>
      <c r="N1756" t="s">
        <v>3885</v>
      </c>
      <c r="O1756" t="s">
        <v>1724</v>
      </c>
      <c r="P1756" s="199">
        <v>5000</v>
      </c>
      <c r="S1756" t="s">
        <v>3506</v>
      </c>
      <c r="T1756" t="s">
        <v>3759</v>
      </c>
      <c r="U1756" s="201">
        <v>4.1449999999999996</v>
      </c>
      <c r="V1756" t="s">
        <v>2557</v>
      </c>
      <c r="W1756" t="s">
        <v>2640</v>
      </c>
      <c r="X1756" t="s">
        <v>2641</v>
      </c>
      <c r="Y1756" t="s">
        <v>2596</v>
      </c>
      <c r="Z1756" t="s">
        <v>2952</v>
      </c>
      <c r="AA1756">
        <v>826986</v>
      </c>
      <c r="AB1756" s="198">
        <v>37047.875</v>
      </c>
      <c r="AC1756" s="198">
        <v>37047.875</v>
      </c>
    </row>
    <row r="1757" spans="1:29" x14ac:dyDescent="0.2">
      <c r="A1757" s="44" t="str">
        <f t="shared" si="136"/>
        <v xml:space="preserve"> Natural Gas Physical</v>
      </c>
      <c r="B1757" s="44" t="str">
        <f t="shared" si="137"/>
        <v/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10000</v>
      </c>
      <c r="G1757" s="202">
        <v>1331862</v>
      </c>
      <c r="H1757" s="198">
        <v>37046.363009259258</v>
      </c>
      <c r="I1757" t="s">
        <v>2533</v>
      </c>
      <c r="M1757" t="s">
        <v>3505</v>
      </c>
      <c r="N1757" t="s">
        <v>3089</v>
      </c>
      <c r="O1757" t="s">
        <v>2015</v>
      </c>
      <c r="P1757" s="199">
        <v>10000</v>
      </c>
      <c r="S1757" t="s">
        <v>3827</v>
      </c>
      <c r="T1757" t="s">
        <v>3090</v>
      </c>
      <c r="U1757" s="201">
        <v>4.93</v>
      </c>
      <c r="V1757" t="s">
        <v>2188</v>
      </c>
      <c r="W1757" t="s">
        <v>3091</v>
      </c>
      <c r="X1757" t="s">
        <v>3092</v>
      </c>
      <c r="Y1757" t="s">
        <v>2596</v>
      </c>
      <c r="Z1757" t="s">
        <v>2953</v>
      </c>
      <c r="AA1757">
        <v>826987</v>
      </c>
      <c r="AB1757" s="198">
        <v>37046.875</v>
      </c>
      <c r="AC1757" s="198">
        <v>37046.875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1331864</v>
      </c>
      <c r="H1758" s="198">
        <v>37046.363055555557</v>
      </c>
      <c r="I1758" t="s">
        <v>2391</v>
      </c>
      <c r="M1758" t="s">
        <v>3505</v>
      </c>
      <c r="N1758" t="s">
        <v>3885</v>
      </c>
      <c r="O1758" t="s">
        <v>1835</v>
      </c>
      <c r="P1758" s="199">
        <v>10000</v>
      </c>
      <c r="S1758" t="s">
        <v>3506</v>
      </c>
      <c r="T1758" t="s">
        <v>3759</v>
      </c>
      <c r="U1758" s="201">
        <v>9.5</v>
      </c>
      <c r="V1758" t="s">
        <v>3009</v>
      </c>
      <c r="W1758" t="s">
        <v>3156</v>
      </c>
      <c r="X1758" t="s">
        <v>3076</v>
      </c>
      <c r="Y1758" t="s">
        <v>2596</v>
      </c>
      <c r="Z1758" t="s">
        <v>2952</v>
      </c>
      <c r="AA1758">
        <v>826989</v>
      </c>
      <c r="AB1758" s="198">
        <v>37047.875</v>
      </c>
      <c r="AC1758" s="198">
        <v>37047.875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10000</v>
      </c>
      <c r="G1759" s="202">
        <v>1331863</v>
      </c>
      <c r="H1759" s="198">
        <v>37046.363055555557</v>
      </c>
      <c r="I1759" t="s">
        <v>3627</v>
      </c>
      <c r="M1759" t="s">
        <v>3505</v>
      </c>
      <c r="N1759" t="s">
        <v>3885</v>
      </c>
      <c r="O1759" t="s">
        <v>3865</v>
      </c>
      <c r="Q1759" s="199">
        <v>10000</v>
      </c>
      <c r="S1759" t="s">
        <v>3506</v>
      </c>
      <c r="T1759" t="s">
        <v>3759</v>
      </c>
      <c r="U1759" s="201">
        <v>3.88</v>
      </c>
      <c r="V1759" t="s">
        <v>3502</v>
      </c>
      <c r="W1759" t="s">
        <v>2271</v>
      </c>
      <c r="X1759" t="s">
        <v>2272</v>
      </c>
      <c r="Y1759" t="s">
        <v>2596</v>
      </c>
      <c r="Z1759" t="s">
        <v>2952</v>
      </c>
      <c r="AA1759">
        <v>826988</v>
      </c>
      <c r="AB1759" s="198">
        <v>37047.875</v>
      </c>
      <c r="AC1759" s="198">
        <v>37047.875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10000</v>
      </c>
      <c r="G1760" s="202">
        <v>1331865</v>
      </c>
      <c r="H1760" s="198">
        <v>37046.363078703704</v>
      </c>
      <c r="I1760" t="s">
        <v>3627</v>
      </c>
      <c r="M1760" t="s">
        <v>3505</v>
      </c>
      <c r="N1760" t="s">
        <v>3885</v>
      </c>
      <c r="O1760" t="s">
        <v>1781</v>
      </c>
      <c r="P1760" s="199">
        <v>10000</v>
      </c>
      <c r="S1760" t="s">
        <v>3506</v>
      </c>
      <c r="T1760" t="s">
        <v>3759</v>
      </c>
      <c r="U1760" s="201">
        <v>4.05</v>
      </c>
      <c r="V1760" t="s">
        <v>3491</v>
      </c>
      <c r="W1760" t="s">
        <v>3084</v>
      </c>
      <c r="X1760" t="s">
        <v>3076</v>
      </c>
      <c r="Y1760" t="s">
        <v>2596</v>
      </c>
      <c r="Z1760" t="s">
        <v>2952</v>
      </c>
      <c r="AA1760">
        <v>826990</v>
      </c>
      <c r="AB1760" s="198">
        <v>37047.875</v>
      </c>
      <c r="AC1760" s="198">
        <v>37047.875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10000</v>
      </c>
      <c r="G1761" s="202">
        <v>1331867</v>
      </c>
      <c r="H1761" s="198">
        <v>37046.36309027778</v>
      </c>
      <c r="I1761" t="s">
        <v>2378</v>
      </c>
      <c r="M1761" t="s">
        <v>3505</v>
      </c>
      <c r="N1761" t="s">
        <v>3915</v>
      </c>
      <c r="O1761" t="s">
        <v>1828</v>
      </c>
      <c r="Q1761" s="199">
        <v>10000</v>
      </c>
      <c r="S1761" t="s">
        <v>3506</v>
      </c>
      <c r="T1761" t="s">
        <v>3759</v>
      </c>
      <c r="U1761" s="201">
        <v>3.4</v>
      </c>
      <c r="V1761" t="s">
        <v>3086</v>
      </c>
      <c r="W1761" t="s">
        <v>3075</v>
      </c>
      <c r="X1761" t="s">
        <v>3076</v>
      </c>
      <c r="Y1761" t="s">
        <v>2596</v>
      </c>
      <c r="Z1761" t="s">
        <v>2952</v>
      </c>
      <c r="AA1761">
        <v>826994</v>
      </c>
      <c r="AB1761" s="198">
        <v>37047.875</v>
      </c>
      <c r="AC1761" s="198">
        <v>37047.875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10000</v>
      </c>
      <c r="G1762" s="202">
        <v>1331866</v>
      </c>
      <c r="H1762" s="198">
        <v>37046.36309027778</v>
      </c>
      <c r="I1762" t="s">
        <v>3627</v>
      </c>
      <c r="M1762" t="s">
        <v>3505</v>
      </c>
      <c r="N1762" t="s">
        <v>3885</v>
      </c>
      <c r="O1762" t="s">
        <v>3865</v>
      </c>
      <c r="Q1762" s="199">
        <v>10000</v>
      </c>
      <c r="S1762" t="s">
        <v>3506</v>
      </c>
      <c r="T1762" t="s">
        <v>3759</v>
      </c>
      <c r="U1762" s="201">
        <v>3.8849999999999998</v>
      </c>
      <c r="V1762" t="s">
        <v>3502</v>
      </c>
      <c r="W1762" t="s">
        <v>2271</v>
      </c>
      <c r="X1762" t="s">
        <v>2272</v>
      </c>
      <c r="Y1762" t="s">
        <v>2596</v>
      </c>
      <c r="Z1762" t="s">
        <v>2952</v>
      </c>
      <c r="AA1762">
        <v>826991</v>
      </c>
      <c r="AB1762" s="198">
        <v>37047.875</v>
      </c>
      <c r="AC1762" s="198">
        <v>37047.875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586</v>
      </c>
      <c r="G1763" s="202">
        <v>1331868</v>
      </c>
      <c r="H1763" s="198">
        <v>37046.36310185185</v>
      </c>
      <c r="I1763" t="s">
        <v>3071</v>
      </c>
      <c r="M1763" t="s">
        <v>3505</v>
      </c>
      <c r="N1763" t="s">
        <v>3885</v>
      </c>
      <c r="O1763" t="s">
        <v>1674</v>
      </c>
      <c r="P1763" s="199">
        <v>586</v>
      </c>
      <c r="S1763" t="s">
        <v>3506</v>
      </c>
      <c r="T1763" t="s">
        <v>3759</v>
      </c>
      <c r="U1763" s="201">
        <v>3.9813000000000001</v>
      </c>
      <c r="V1763" t="s">
        <v>2398</v>
      </c>
      <c r="W1763" t="s">
        <v>2594</v>
      </c>
      <c r="X1763" t="s">
        <v>2595</v>
      </c>
      <c r="Y1763" t="s">
        <v>2596</v>
      </c>
      <c r="Z1763" t="s">
        <v>2952</v>
      </c>
      <c r="AA1763">
        <v>826992</v>
      </c>
      <c r="AB1763" s="198">
        <v>37047.875</v>
      </c>
      <c r="AC1763" s="198">
        <v>37047.875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10000</v>
      </c>
      <c r="G1764" s="202">
        <v>1331870</v>
      </c>
      <c r="H1764" s="198">
        <v>37046.363113425927</v>
      </c>
      <c r="I1764" t="s">
        <v>2660</v>
      </c>
      <c r="M1764" t="s">
        <v>3505</v>
      </c>
      <c r="N1764" t="s">
        <v>3885</v>
      </c>
      <c r="O1764" t="s">
        <v>1835</v>
      </c>
      <c r="Q1764" s="199">
        <v>10000</v>
      </c>
      <c r="S1764" t="s">
        <v>3506</v>
      </c>
      <c r="T1764" t="s">
        <v>3759</v>
      </c>
      <c r="U1764" s="201">
        <v>9.6999999999999993</v>
      </c>
      <c r="V1764" t="s">
        <v>1949</v>
      </c>
      <c r="W1764" t="s">
        <v>3156</v>
      </c>
      <c r="X1764" t="s">
        <v>3076</v>
      </c>
      <c r="Y1764" t="s">
        <v>2596</v>
      </c>
      <c r="Z1764" t="s">
        <v>2952</v>
      </c>
      <c r="AA1764">
        <v>826995</v>
      </c>
      <c r="AB1764" s="198">
        <v>37047.875</v>
      </c>
      <c r="AC1764" s="198">
        <v>37047.875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1153</v>
      </c>
      <c r="G1765" s="202">
        <v>1331869</v>
      </c>
      <c r="H1765" s="198">
        <v>37046.363113425927</v>
      </c>
      <c r="I1765" t="s">
        <v>2550</v>
      </c>
      <c r="M1765" t="s">
        <v>3505</v>
      </c>
      <c r="N1765" t="s">
        <v>3885</v>
      </c>
      <c r="O1765" t="s">
        <v>1679</v>
      </c>
      <c r="Q1765" s="199">
        <v>1153</v>
      </c>
      <c r="S1765" t="s">
        <v>3506</v>
      </c>
      <c r="T1765" t="s">
        <v>3759</v>
      </c>
      <c r="U1765" s="201">
        <v>3.7774999999999999</v>
      </c>
      <c r="V1765" t="s">
        <v>1942</v>
      </c>
      <c r="W1765" t="s">
        <v>2457</v>
      </c>
      <c r="X1765" t="s">
        <v>2615</v>
      </c>
      <c r="Y1765" t="s">
        <v>2596</v>
      </c>
      <c r="Z1765" t="s">
        <v>2952</v>
      </c>
      <c r="AA1765">
        <v>826993</v>
      </c>
      <c r="AB1765" s="198">
        <v>37047.875</v>
      </c>
      <c r="AC1765" s="198">
        <v>37047.875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1618</v>
      </c>
      <c r="G1766" s="202">
        <v>1331871</v>
      </c>
      <c r="H1766" s="198">
        <v>37046.363136574073</v>
      </c>
      <c r="I1766" t="s">
        <v>2392</v>
      </c>
      <c r="M1766" t="s">
        <v>3505</v>
      </c>
      <c r="N1766" t="s">
        <v>3885</v>
      </c>
      <c r="O1766" t="s">
        <v>1678</v>
      </c>
      <c r="P1766" s="199">
        <v>1618</v>
      </c>
      <c r="S1766" t="s">
        <v>3506</v>
      </c>
      <c r="T1766" t="s">
        <v>3759</v>
      </c>
      <c r="U1766" s="201">
        <v>3.75</v>
      </c>
      <c r="V1766" t="s">
        <v>3496</v>
      </c>
      <c r="W1766" t="s">
        <v>2457</v>
      </c>
      <c r="X1766" t="s">
        <v>2615</v>
      </c>
      <c r="Y1766" t="s">
        <v>2596</v>
      </c>
      <c r="Z1766" t="s">
        <v>2952</v>
      </c>
      <c r="AA1766">
        <v>826996</v>
      </c>
      <c r="AB1766" s="198">
        <v>37047.875</v>
      </c>
      <c r="AC1766" s="198">
        <v>37047.875</v>
      </c>
    </row>
    <row r="1767" spans="1:29" x14ac:dyDescent="0.2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10000</v>
      </c>
      <c r="G1767" s="202">
        <v>1331873</v>
      </c>
      <c r="H1767" s="198">
        <v>37046.363159722219</v>
      </c>
      <c r="I1767" t="s">
        <v>2430</v>
      </c>
      <c r="M1767" t="s">
        <v>3505</v>
      </c>
      <c r="N1767" t="s">
        <v>3089</v>
      </c>
      <c r="O1767" t="s">
        <v>2015</v>
      </c>
      <c r="P1767" s="199">
        <v>10000</v>
      </c>
      <c r="S1767" t="s">
        <v>3827</v>
      </c>
      <c r="T1767" t="s">
        <v>3090</v>
      </c>
      <c r="U1767" s="201">
        <v>4.92</v>
      </c>
      <c r="V1767" t="s">
        <v>2187</v>
      </c>
      <c r="W1767" t="s">
        <v>3091</v>
      </c>
      <c r="X1767" t="s">
        <v>3092</v>
      </c>
      <c r="Y1767" t="s">
        <v>2596</v>
      </c>
      <c r="Z1767" t="s">
        <v>2953</v>
      </c>
      <c r="AA1767">
        <v>826997</v>
      </c>
      <c r="AB1767" s="198">
        <v>37046.875</v>
      </c>
      <c r="AC1767" s="198">
        <v>37046.875</v>
      </c>
    </row>
    <row r="1768" spans="1:29" x14ac:dyDescent="0.2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31</v>
      </c>
      <c r="F1768" s="213">
        <f t="shared" si="140"/>
        <v>310000</v>
      </c>
      <c r="G1768" s="202">
        <v>1331872</v>
      </c>
      <c r="H1768" s="198">
        <v>37046.363159722219</v>
      </c>
      <c r="I1768" t="s">
        <v>2635</v>
      </c>
      <c r="M1768" t="s">
        <v>3505</v>
      </c>
      <c r="N1768" t="s">
        <v>2605</v>
      </c>
      <c r="O1768" t="s">
        <v>3277</v>
      </c>
      <c r="P1768" s="199">
        <v>10000</v>
      </c>
      <c r="S1768" t="s">
        <v>3506</v>
      </c>
      <c r="T1768" t="s">
        <v>3759</v>
      </c>
      <c r="U1768" s="201">
        <v>5.0000000000000001E-3</v>
      </c>
      <c r="V1768" t="s">
        <v>2426</v>
      </c>
      <c r="W1768" t="s">
        <v>2489</v>
      </c>
      <c r="X1768" t="s">
        <v>2490</v>
      </c>
      <c r="Y1768" t="s">
        <v>3777</v>
      </c>
      <c r="Z1768" t="s">
        <v>2952</v>
      </c>
      <c r="AA1768" t="s">
        <v>2029</v>
      </c>
      <c r="AB1768" s="198">
        <v>37073.875</v>
      </c>
      <c r="AC1768" s="198">
        <v>37103.875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1331874</v>
      </c>
      <c r="H1769" s="198">
        <v>37046.363159722219</v>
      </c>
      <c r="I1769" t="s">
        <v>2550</v>
      </c>
      <c r="M1769" t="s">
        <v>3505</v>
      </c>
      <c r="N1769" t="s">
        <v>3885</v>
      </c>
      <c r="O1769" t="s">
        <v>1781</v>
      </c>
      <c r="P1769" s="199">
        <v>5000</v>
      </c>
      <c r="S1769" t="s">
        <v>3506</v>
      </c>
      <c r="T1769" t="s">
        <v>3759</v>
      </c>
      <c r="U1769" s="201">
        <v>4.0250000000000004</v>
      </c>
      <c r="V1769" t="s">
        <v>1858</v>
      </c>
      <c r="W1769" t="s">
        <v>3084</v>
      </c>
      <c r="X1769" t="s">
        <v>3076</v>
      </c>
      <c r="Y1769" t="s">
        <v>2596</v>
      </c>
      <c r="Z1769" t="s">
        <v>2952</v>
      </c>
      <c r="AA1769">
        <v>826998</v>
      </c>
      <c r="AB1769" s="198">
        <v>37047.875</v>
      </c>
      <c r="AC1769" s="198">
        <v>37047.875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10000</v>
      </c>
      <c r="G1770" s="202">
        <v>1331875</v>
      </c>
      <c r="H1770" s="198">
        <v>37046.363182870373</v>
      </c>
      <c r="I1770" t="s">
        <v>2382</v>
      </c>
      <c r="M1770" t="s">
        <v>3505</v>
      </c>
      <c r="N1770" t="s">
        <v>3885</v>
      </c>
      <c r="O1770" t="s">
        <v>1835</v>
      </c>
      <c r="P1770" s="199">
        <v>10000</v>
      </c>
      <c r="S1770" t="s">
        <v>3506</v>
      </c>
      <c r="T1770" t="s">
        <v>3759</v>
      </c>
      <c r="U1770" s="201">
        <v>9.5</v>
      </c>
      <c r="V1770" t="s">
        <v>3487</v>
      </c>
      <c r="W1770" t="s">
        <v>3156</v>
      </c>
      <c r="X1770" t="s">
        <v>3076</v>
      </c>
      <c r="Y1770" t="s">
        <v>2596</v>
      </c>
      <c r="Z1770" t="s">
        <v>2952</v>
      </c>
      <c r="AA1770">
        <v>826999</v>
      </c>
      <c r="AB1770" s="198">
        <v>37047.875</v>
      </c>
      <c r="AC1770" s="198">
        <v>37047.875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5000</v>
      </c>
      <c r="G1771" s="202">
        <v>1331876</v>
      </c>
      <c r="H1771" s="198">
        <v>37046.363194444442</v>
      </c>
      <c r="I1771" t="s">
        <v>2592</v>
      </c>
      <c r="M1771" t="s">
        <v>3505</v>
      </c>
      <c r="N1771" t="s">
        <v>3915</v>
      </c>
      <c r="O1771" t="s">
        <v>1828</v>
      </c>
      <c r="Q1771" s="199">
        <v>5000</v>
      </c>
      <c r="S1771" t="s">
        <v>3506</v>
      </c>
      <c r="T1771" t="s">
        <v>3759</v>
      </c>
      <c r="U1771" s="201">
        <v>3.5</v>
      </c>
      <c r="V1771" t="s">
        <v>3651</v>
      </c>
      <c r="W1771" t="s">
        <v>3075</v>
      </c>
      <c r="X1771" t="s">
        <v>3076</v>
      </c>
      <c r="Y1771" t="s">
        <v>2596</v>
      </c>
      <c r="Z1771" t="s">
        <v>2952</v>
      </c>
      <c r="AA1771">
        <v>827000</v>
      </c>
      <c r="AB1771" s="198">
        <v>37047.875</v>
      </c>
      <c r="AC1771" s="198">
        <v>37047.875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1331877</v>
      </c>
      <c r="H1772" s="198">
        <v>37046.363206018519</v>
      </c>
      <c r="I1772" t="s">
        <v>3476</v>
      </c>
      <c r="M1772" t="s">
        <v>3505</v>
      </c>
      <c r="N1772" t="s">
        <v>3885</v>
      </c>
      <c r="O1772" t="s">
        <v>1762</v>
      </c>
      <c r="P1772" s="199">
        <v>5000</v>
      </c>
      <c r="S1772" t="s">
        <v>3506</v>
      </c>
      <c r="T1772" t="s">
        <v>3759</v>
      </c>
      <c r="U1772" s="201">
        <v>3.6</v>
      </c>
      <c r="V1772" t="s">
        <v>3183</v>
      </c>
      <c r="W1772" t="s">
        <v>3075</v>
      </c>
      <c r="X1772" t="s">
        <v>3076</v>
      </c>
      <c r="Y1772" t="s">
        <v>2596</v>
      </c>
      <c r="Z1772" t="s">
        <v>2952</v>
      </c>
      <c r="AA1772">
        <v>827001</v>
      </c>
      <c r="AB1772" s="198">
        <v>37047.875</v>
      </c>
      <c r="AC1772" s="198">
        <v>37047.875</v>
      </c>
    </row>
    <row r="1773" spans="1:29" x14ac:dyDescent="0.2">
      <c r="A1773" s="44" t="str">
        <f t="shared" si="136"/>
        <v>US Natural Gas Financial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Financial</v>
      </c>
      <c r="E1773" s="44">
        <f>IF(VLOOKUP(S1773,'DD-Lookup'!$J$6:$L$50,3,FALSE)="Monthly",(YEAR(AC1773)-YEAR(AB1773))*12+MONTH(AC1773)-MONTH(AB1773)+1,(AC1773-AB1773+1))</f>
        <v>151</v>
      </c>
      <c r="F1773" s="213">
        <f t="shared" si="140"/>
        <v>755000</v>
      </c>
      <c r="G1773" s="202">
        <v>1331878</v>
      </c>
      <c r="H1773" s="198">
        <v>37046.363240740742</v>
      </c>
      <c r="I1773" t="s">
        <v>2608</v>
      </c>
      <c r="M1773" t="s">
        <v>3505</v>
      </c>
      <c r="N1773" t="s">
        <v>2383</v>
      </c>
      <c r="O1773" t="s">
        <v>2622</v>
      </c>
      <c r="Q1773" s="199">
        <v>5000</v>
      </c>
      <c r="S1773" t="s">
        <v>3506</v>
      </c>
      <c r="T1773" t="s">
        <v>3759</v>
      </c>
      <c r="U1773" s="201">
        <v>4.45</v>
      </c>
      <c r="V1773" t="s">
        <v>2406</v>
      </c>
      <c r="W1773" t="s">
        <v>2810</v>
      </c>
      <c r="X1773" t="s">
        <v>2384</v>
      </c>
      <c r="Y1773" t="s">
        <v>3777</v>
      </c>
      <c r="Z1773" t="s">
        <v>2952</v>
      </c>
      <c r="AA1773" t="s">
        <v>2030</v>
      </c>
      <c r="AB1773" s="198">
        <v>37196</v>
      </c>
      <c r="AC1773" s="198">
        <v>37346</v>
      </c>
    </row>
    <row r="1774" spans="1:29" x14ac:dyDescent="0.2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31</v>
      </c>
      <c r="F1774" s="213">
        <f t="shared" si="140"/>
        <v>155000</v>
      </c>
      <c r="G1774" s="202">
        <v>1331879</v>
      </c>
      <c r="H1774" s="198">
        <v>37046.363263888888</v>
      </c>
      <c r="I1774" t="s">
        <v>3731</v>
      </c>
      <c r="M1774" t="s">
        <v>3505</v>
      </c>
      <c r="N1774" t="s">
        <v>2383</v>
      </c>
      <c r="O1774" t="s">
        <v>2604</v>
      </c>
      <c r="Q1774" s="199">
        <v>5000</v>
      </c>
      <c r="S1774" t="s">
        <v>3506</v>
      </c>
      <c r="T1774" t="s">
        <v>3759</v>
      </c>
      <c r="U1774" s="201">
        <v>4.05</v>
      </c>
      <c r="V1774" t="s">
        <v>2186</v>
      </c>
      <c r="W1774" t="s">
        <v>2810</v>
      </c>
      <c r="X1774" t="s">
        <v>2384</v>
      </c>
      <c r="Y1774" t="s">
        <v>3777</v>
      </c>
      <c r="Z1774" t="s">
        <v>2952</v>
      </c>
      <c r="AA1774" t="s">
        <v>2031</v>
      </c>
      <c r="AB1774" s="198">
        <v>37073.875</v>
      </c>
      <c r="AC1774" s="198">
        <v>37103.875</v>
      </c>
    </row>
    <row r="1775" spans="1:29" x14ac:dyDescent="0.2">
      <c r="A1775" s="44" t="str">
        <f t="shared" si="136"/>
        <v xml:space="preserve"> Natural Gas Physical</v>
      </c>
      <c r="B1775" s="44" t="str">
        <f t="shared" si="137"/>
        <v/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1331880</v>
      </c>
      <c r="H1775" s="198">
        <v>37046.363344907404</v>
      </c>
      <c r="I1775" t="s">
        <v>2542</v>
      </c>
      <c r="M1775" t="s">
        <v>3505</v>
      </c>
      <c r="N1775" t="s">
        <v>3089</v>
      </c>
      <c r="O1775" t="s">
        <v>2015</v>
      </c>
      <c r="Q1775" s="199">
        <v>10000</v>
      </c>
      <c r="S1775" t="s">
        <v>3827</v>
      </c>
      <c r="T1775" t="s">
        <v>3090</v>
      </c>
      <c r="U1775" s="201">
        <v>4.9349999999999996</v>
      </c>
      <c r="V1775" t="s">
        <v>3835</v>
      </c>
      <c r="W1775" t="s">
        <v>3091</v>
      </c>
      <c r="X1775" t="s">
        <v>3092</v>
      </c>
      <c r="Y1775" t="s">
        <v>2596</v>
      </c>
      <c r="Z1775" t="s">
        <v>2953</v>
      </c>
      <c r="AA1775">
        <v>827003</v>
      </c>
      <c r="AB1775" s="198">
        <v>37046.875</v>
      </c>
      <c r="AC1775" s="198">
        <v>37046.875</v>
      </c>
    </row>
    <row r="1776" spans="1:29" x14ac:dyDescent="0.2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31</v>
      </c>
      <c r="F1776" s="213">
        <f t="shared" si="140"/>
        <v>155000</v>
      </c>
      <c r="G1776" s="202">
        <v>1331883</v>
      </c>
      <c r="H1776" s="198">
        <v>37046.363379629627</v>
      </c>
      <c r="I1776" t="s">
        <v>3627</v>
      </c>
      <c r="M1776" t="s">
        <v>3505</v>
      </c>
      <c r="N1776" t="s">
        <v>2605</v>
      </c>
      <c r="O1776" t="s">
        <v>3238</v>
      </c>
      <c r="Q1776" s="199">
        <v>5000</v>
      </c>
      <c r="S1776" t="s">
        <v>3506</v>
      </c>
      <c r="T1776" t="s">
        <v>3759</v>
      </c>
      <c r="U1776" s="201">
        <v>1.4999999999999999E-2</v>
      </c>
      <c r="V1776" t="s">
        <v>1953</v>
      </c>
      <c r="W1776" t="s">
        <v>2489</v>
      </c>
      <c r="X1776" t="s">
        <v>2490</v>
      </c>
      <c r="Y1776" t="s">
        <v>3777</v>
      </c>
      <c r="Z1776" t="s">
        <v>2952</v>
      </c>
      <c r="AA1776" t="s">
        <v>2032</v>
      </c>
      <c r="AB1776" s="198">
        <v>37104.875</v>
      </c>
      <c r="AC1776" s="198">
        <v>37134.875</v>
      </c>
    </row>
    <row r="1777" spans="1:29" x14ac:dyDescent="0.2">
      <c r="A1777" s="44" t="str">
        <f t="shared" si="136"/>
        <v xml:space="preserve"> Natural Gas Physical</v>
      </c>
      <c r="B1777" s="44" t="str">
        <f t="shared" si="137"/>
        <v/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</v>
      </c>
      <c r="G1777" s="202">
        <v>1331885</v>
      </c>
      <c r="H1777" s="198">
        <v>37046.363391203704</v>
      </c>
      <c r="I1777" t="s">
        <v>2533</v>
      </c>
      <c r="M1777" t="s">
        <v>3505</v>
      </c>
      <c r="N1777" t="s">
        <v>3089</v>
      </c>
      <c r="O1777" t="s">
        <v>2015</v>
      </c>
      <c r="P1777" s="199">
        <v>10000</v>
      </c>
      <c r="S1777" t="s">
        <v>3827</v>
      </c>
      <c r="T1777" t="s">
        <v>3090</v>
      </c>
      <c r="U1777" s="201">
        <v>4.92</v>
      </c>
      <c r="V1777" t="s">
        <v>2033</v>
      </c>
      <c r="W1777" t="s">
        <v>3091</v>
      </c>
      <c r="X1777" t="s">
        <v>3092</v>
      </c>
      <c r="Y1777" t="s">
        <v>2596</v>
      </c>
      <c r="Z1777" t="s">
        <v>2953</v>
      </c>
      <c r="AA1777">
        <v>827004</v>
      </c>
      <c r="AB1777" s="198">
        <v>37046.875</v>
      </c>
      <c r="AC1777" s="198">
        <v>37046.875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15000</v>
      </c>
      <c r="G1778" s="202">
        <v>1331884</v>
      </c>
      <c r="H1778" s="198">
        <v>37046.363391203704</v>
      </c>
      <c r="I1778" t="s">
        <v>2502</v>
      </c>
      <c r="M1778" t="s">
        <v>3505</v>
      </c>
      <c r="N1778" t="s">
        <v>3885</v>
      </c>
      <c r="O1778" t="s">
        <v>3852</v>
      </c>
      <c r="Q1778" s="199">
        <v>15000</v>
      </c>
      <c r="S1778" t="s">
        <v>3506</v>
      </c>
      <c r="T1778" t="s">
        <v>3759</v>
      </c>
      <c r="U1778" s="201">
        <v>3.93</v>
      </c>
      <c r="V1778" t="s">
        <v>3516</v>
      </c>
      <c r="W1778" t="s">
        <v>2265</v>
      </c>
      <c r="X1778" t="s">
        <v>2266</v>
      </c>
      <c r="Y1778" t="s">
        <v>2596</v>
      </c>
      <c r="Z1778" t="s">
        <v>2952</v>
      </c>
      <c r="AA1778">
        <v>827005</v>
      </c>
      <c r="AB1778" s="198">
        <v>37047.875</v>
      </c>
      <c r="AC1778" s="198">
        <v>37047.875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10000</v>
      </c>
      <c r="G1779" s="202">
        <v>1331886</v>
      </c>
      <c r="H1779" s="198">
        <v>37046.36341435185</v>
      </c>
      <c r="I1779" t="s">
        <v>2269</v>
      </c>
      <c r="M1779" t="s">
        <v>3505</v>
      </c>
      <c r="N1779" t="s">
        <v>3885</v>
      </c>
      <c r="O1779" t="s">
        <v>1724</v>
      </c>
      <c r="Q1779" s="199">
        <v>10000</v>
      </c>
      <c r="S1779" t="s">
        <v>3506</v>
      </c>
      <c r="T1779" t="s">
        <v>3759</v>
      </c>
      <c r="U1779" s="201">
        <v>4.1550000000000002</v>
      </c>
      <c r="V1779" t="s">
        <v>1992</v>
      </c>
      <c r="W1779" t="s">
        <v>2640</v>
      </c>
      <c r="X1779" t="s">
        <v>2641</v>
      </c>
      <c r="Y1779" t="s">
        <v>2596</v>
      </c>
      <c r="Z1779" t="s">
        <v>2952</v>
      </c>
      <c r="AA1779">
        <v>827007</v>
      </c>
      <c r="AB1779" s="198">
        <v>37047.875</v>
      </c>
      <c r="AC1779" s="198">
        <v>37047.875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3000</v>
      </c>
      <c r="G1780" s="202">
        <v>1331887</v>
      </c>
      <c r="H1780" s="198">
        <v>37046.363425925927</v>
      </c>
      <c r="I1780" t="s">
        <v>2645</v>
      </c>
      <c r="M1780" t="s">
        <v>3505</v>
      </c>
      <c r="N1780" t="s">
        <v>3885</v>
      </c>
      <c r="O1780" t="s">
        <v>1923</v>
      </c>
      <c r="Q1780" s="199">
        <v>3000</v>
      </c>
      <c r="S1780" t="s">
        <v>3506</v>
      </c>
      <c r="T1780" t="s">
        <v>3759</v>
      </c>
      <c r="U1780" s="201">
        <v>3.95</v>
      </c>
      <c r="V1780" t="s">
        <v>2646</v>
      </c>
      <c r="W1780" t="s">
        <v>2429</v>
      </c>
      <c r="X1780" t="s">
        <v>2196</v>
      </c>
      <c r="Y1780" t="s">
        <v>2596</v>
      </c>
      <c r="Z1780" t="s">
        <v>2952</v>
      </c>
      <c r="AA1780">
        <v>827006</v>
      </c>
      <c r="AB1780" s="198">
        <v>37047.875</v>
      </c>
      <c r="AC1780" s="198">
        <v>37047.875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10000</v>
      </c>
      <c r="G1781" s="202">
        <v>1331888</v>
      </c>
      <c r="H1781" s="198">
        <v>37046.36346064815</v>
      </c>
      <c r="I1781" t="s">
        <v>2660</v>
      </c>
      <c r="M1781" t="s">
        <v>3505</v>
      </c>
      <c r="N1781" t="s">
        <v>3885</v>
      </c>
      <c r="O1781" t="s">
        <v>3865</v>
      </c>
      <c r="P1781" s="199">
        <v>10000</v>
      </c>
      <c r="S1781" t="s">
        <v>3506</v>
      </c>
      <c r="T1781" t="s">
        <v>3759</v>
      </c>
      <c r="U1781" s="201">
        <v>3.87</v>
      </c>
      <c r="V1781" t="s">
        <v>2642</v>
      </c>
      <c r="W1781" t="s">
        <v>2271</v>
      </c>
      <c r="X1781" t="s">
        <v>2272</v>
      </c>
      <c r="Y1781" t="s">
        <v>2596</v>
      </c>
      <c r="Z1781" t="s">
        <v>2952</v>
      </c>
      <c r="AA1781">
        <v>827008</v>
      </c>
      <c r="AB1781" s="198">
        <v>37047.875</v>
      </c>
      <c r="AC1781" s="198">
        <v>37047.875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1331889</v>
      </c>
      <c r="H1782" s="198">
        <v>37046.363495370373</v>
      </c>
      <c r="I1782" t="s">
        <v>2392</v>
      </c>
      <c r="M1782" t="s">
        <v>3505</v>
      </c>
      <c r="N1782" t="s">
        <v>3885</v>
      </c>
      <c r="O1782" t="s">
        <v>3852</v>
      </c>
      <c r="Q1782" s="199">
        <v>10000</v>
      </c>
      <c r="S1782" t="s">
        <v>3506</v>
      </c>
      <c r="T1782" t="s">
        <v>3759</v>
      </c>
      <c r="U1782" s="201">
        <v>3.93</v>
      </c>
      <c r="V1782" t="s">
        <v>3496</v>
      </c>
      <c r="W1782" t="s">
        <v>2265</v>
      </c>
      <c r="X1782" t="s">
        <v>2266</v>
      </c>
      <c r="Y1782" t="s">
        <v>2596</v>
      </c>
      <c r="Z1782" t="s">
        <v>2952</v>
      </c>
      <c r="AA1782">
        <v>827009</v>
      </c>
      <c r="AB1782" s="198">
        <v>37047.875</v>
      </c>
      <c r="AC1782" s="198">
        <v>37047.875</v>
      </c>
    </row>
    <row r="1783" spans="1:29" x14ac:dyDescent="0.2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26</v>
      </c>
      <c r="F1783" s="213">
        <f t="shared" si="140"/>
        <v>260000</v>
      </c>
      <c r="G1783" s="202">
        <v>1331890</v>
      </c>
      <c r="H1783" s="198">
        <v>37046.363506944443</v>
      </c>
      <c r="I1783" t="s">
        <v>2519</v>
      </c>
      <c r="M1783" t="s">
        <v>3505</v>
      </c>
      <c r="N1783" t="s">
        <v>2383</v>
      </c>
      <c r="O1783" t="s">
        <v>3298</v>
      </c>
      <c r="Q1783" s="199">
        <v>10000</v>
      </c>
      <c r="S1783" t="s">
        <v>3506</v>
      </c>
      <c r="T1783" t="s">
        <v>3759</v>
      </c>
      <c r="U1783" s="201">
        <v>3.9449999999999998</v>
      </c>
      <c r="V1783" t="s">
        <v>2439</v>
      </c>
      <c r="W1783" t="s">
        <v>2644</v>
      </c>
      <c r="X1783" t="s">
        <v>2259</v>
      </c>
      <c r="Y1783" t="s">
        <v>3777</v>
      </c>
      <c r="Z1783" t="s">
        <v>2952</v>
      </c>
      <c r="AA1783" t="s">
        <v>2034</v>
      </c>
      <c r="AB1783" s="198">
        <v>37047.875</v>
      </c>
      <c r="AC1783" s="198">
        <v>37072.875</v>
      </c>
    </row>
    <row r="1784" spans="1:29" x14ac:dyDescent="0.2">
      <c r="A1784" s="44" t="str">
        <f t="shared" si="136"/>
        <v>US Natural Gas Financial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Financial</v>
      </c>
      <c r="E1784" s="44">
        <f>IF(VLOOKUP(S1784,'DD-Lookup'!$J$6:$L$50,3,FALSE)="Monthly",(YEAR(AC1784)-YEAR(AB1784))*12+MONTH(AC1784)-MONTH(AB1784)+1,(AC1784-AB1784+1))</f>
        <v>365</v>
      </c>
      <c r="F1784" s="213">
        <f t="shared" si="140"/>
        <v>1825000</v>
      </c>
      <c r="G1784" s="202">
        <v>1331892</v>
      </c>
      <c r="H1784" s="198">
        <v>37046.363541666666</v>
      </c>
      <c r="I1784" t="s">
        <v>2592</v>
      </c>
      <c r="M1784" t="s">
        <v>3505</v>
      </c>
      <c r="N1784" t="s">
        <v>2383</v>
      </c>
      <c r="O1784" t="s">
        <v>2643</v>
      </c>
      <c r="Q1784" s="199">
        <v>5000</v>
      </c>
      <c r="S1784" t="s">
        <v>3506</v>
      </c>
      <c r="T1784" t="s">
        <v>3759</v>
      </c>
      <c r="U1784" s="201">
        <v>4.1050000000000004</v>
      </c>
      <c r="V1784" t="s">
        <v>2279</v>
      </c>
      <c r="W1784" t="s">
        <v>2810</v>
      </c>
      <c r="X1784" t="s">
        <v>2384</v>
      </c>
      <c r="Y1784" t="s">
        <v>3777</v>
      </c>
      <c r="Z1784" t="s">
        <v>2952</v>
      </c>
      <c r="AA1784" t="s">
        <v>2035</v>
      </c>
      <c r="AB1784" s="198">
        <v>37257.875</v>
      </c>
      <c r="AC1784" s="198">
        <v>37621.875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1331891</v>
      </c>
      <c r="H1785" s="198">
        <v>37046.363541666666</v>
      </c>
      <c r="I1785" t="s">
        <v>3482</v>
      </c>
      <c r="M1785" t="s">
        <v>3505</v>
      </c>
      <c r="N1785" t="s">
        <v>3885</v>
      </c>
      <c r="O1785" t="s">
        <v>3852</v>
      </c>
      <c r="Q1785" s="199">
        <v>10000</v>
      </c>
      <c r="S1785" t="s">
        <v>3506</v>
      </c>
      <c r="T1785" t="s">
        <v>3759</v>
      </c>
      <c r="U1785" s="201">
        <v>3.93</v>
      </c>
      <c r="V1785" t="s">
        <v>2649</v>
      </c>
      <c r="W1785" t="s">
        <v>2265</v>
      </c>
      <c r="X1785" t="s">
        <v>2266</v>
      </c>
      <c r="Y1785" t="s">
        <v>2596</v>
      </c>
      <c r="Z1785" t="s">
        <v>2952</v>
      </c>
      <c r="AA1785">
        <v>827010</v>
      </c>
      <c r="AB1785" s="198">
        <v>37047.875</v>
      </c>
      <c r="AC1785" s="198">
        <v>37047.875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5000</v>
      </c>
      <c r="G1786" s="202">
        <v>1331893</v>
      </c>
      <c r="H1786" s="198">
        <v>37046.363576388889</v>
      </c>
      <c r="I1786" t="s">
        <v>2660</v>
      </c>
      <c r="M1786" t="s">
        <v>3505</v>
      </c>
      <c r="N1786" t="s">
        <v>3885</v>
      </c>
      <c r="O1786" t="s">
        <v>1680</v>
      </c>
      <c r="P1786" s="199">
        <v>5000</v>
      </c>
      <c r="S1786" t="s">
        <v>3506</v>
      </c>
      <c r="T1786" t="s">
        <v>3759</v>
      </c>
      <c r="U1786" s="201">
        <v>3.7675000000000001</v>
      </c>
      <c r="V1786" t="s">
        <v>2459</v>
      </c>
      <c r="W1786" t="s">
        <v>2457</v>
      </c>
      <c r="X1786" t="s">
        <v>2615</v>
      </c>
      <c r="Y1786" t="s">
        <v>2596</v>
      </c>
      <c r="Z1786" t="s">
        <v>2952</v>
      </c>
      <c r="AA1786">
        <v>827011</v>
      </c>
      <c r="AB1786" s="198">
        <v>37047.875</v>
      </c>
      <c r="AC1786" s="198">
        <v>37047.875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5000</v>
      </c>
      <c r="G1787" s="202">
        <v>1331894</v>
      </c>
      <c r="H1787" s="198">
        <v>37046.363587962966</v>
      </c>
      <c r="I1787" t="s">
        <v>2502</v>
      </c>
      <c r="M1787" t="s">
        <v>3505</v>
      </c>
      <c r="N1787" t="s">
        <v>3885</v>
      </c>
      <c r="O1787" t="s">
        <v>3852</v>
      </c>
      <c r="Q1787" s="199">
        <v>5000</v>
      </c>
      <c r="S1787" t="s">
        <v>3506</v>
      </c>
      <c r="T1787" t="s">
        <v>3759</v>
      </c>
      <c r="U1787" s="201">
        <v>3.93</v>
      </c>
      <c r="V1787" t="s">
        <v>3516</v>
      </c>
      <c r="W1787" t="s">
        <v>2265</v>
      </c>
      <c r="X1787" t="s">
        <v>2266</v>
      </c>
      <c r="Y1787" t="s">
        <v>2596</v>
      </c>
      <c r="Z1787" t="s">
        <v>2952</v>
      </c>
      <c r="AA1787">
        <v>827012</v>
      </c>
      <c r="AB1787" s="198">
        <v>37047.875</v>
      </c>
      <c r="AC1787" s="198">
        <v>37047.875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13060</v>
      </c>
      <c r="G1788" s="202">
        <v>1331895</v>
      </c>
      <c r="H1788" s="198">
        <v>37046.363599537035</v>
      </c>
      <c r="I1788" t="s">
        <v>2597</v>
      </c>
      <c r="M1788" t="s">
        <v>3505</v>
      </c>
      <c r="N1788" t="s">
        <v>3885</v>
      </c>
      <c r="O1788" t="s">
        <v>1674</v>
      </c>
      <c r="P1788" s="199">
        <v>13060</v>
      </c>
      <c r="S1788" t="s">
        <v>3506</v>
      </c>
      <c r="T1788" t="s">
        <v>3759</v>
      </c>
      <c r="U1788" s="201">
        <v>3.9813000000000001</v>
      </c>
      <c r="V1788" t="s">
        <v>2036</v>
      </c>
      <c r="W1788" t="s">
        <v>2594</v>
      </c>
      <c r="X1788" t="s">
        <v>2595</v>
      </c>
      <c r="Y1788" t="s">
        <v>2596</v>
      </c>
      <c r="Z1788" t="s">
        <v>2952</v>
      </c>
      <c r="AA1788">
        <v>827013</v>
      </c>
      <c r="AB1788" s="198">
        <v>37047.875</v>
      </c>
      <c r="AC1788" s="198">
        <v>37047.875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31</v>
      </c>
      <c r="F1789" s="213">
        <f t="shared" si="140"/>
        <v>310000</v>
      </c>
      <c r="G1789" s="202">
        <v>1331896</v>
      </c>
      <c r="H1789" s="198">
        <v>37046.363611111112</v>
      </c>
      <c r="I1789" t="s">
        <v>2374</v>
      </c>
      <c r="M1789" t="s">
        <v>3505</v>
      </c>
      <c r="N1789" t="s">
        <v>2605</v>
      </c>
      <c r="O1789" t="s">
        <v>3277</v>
      </c>
      <c r="Q1789" s="199">
        <v>10000</v>
      </c>
      <c r="S1789" t="s">
        <v>3506</v>
      </c>
      <c r="T1789" t="s">
        <v>3759</v>
      </c>
      <c r="U1789" s="201">
        <v>5.0000000000000001E-3</v>
      </c>
      <c r="V1789" t="s">
        <v>3892</v>
      </c>
      <c r="W1789" t="s">
        <v>2489</v>
      </c>
      <c r="X1789" t="s">
        <v>2490</v>
      </c>
      <c r="Y1789" t="s">
        <v>3777</v>
      </c>
      <c r="Z1789" t="s">
        <v>2952</v>
      </c>
      <c r="AA1789" t="s">
        <v>2037</v>
      </c>
      <c r="AB1789" s="198">
        <v>37073.875</v>
      </c>
      <c r="AC1789" s="198">
        <v>37103.875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1331897</v>
      </c>
      <c r="H1790" s="198">
        <v>37046.363611111112</v>
      </c>
      <c r="I1790" t="s">
        <v>2660</v>
      </c>
      <c r="M1790" t="s">
        <v>3505</v>
      </c>
      <c r="N1790" t="s">
        <v>3885</v>
      </c>
      <c r="O1790" t="s">
        <v>1835</v>
      </c>
      <c r="Q1790" s="199">
        <v>10000</v>
      </c>
      <c r="S1790" t="s">
        <v>3506</v>
      </c>
      <c r="T1790" t="s">
        <v>3759</v>
      </c>
      <c r="U1790" s="201">
        <v>9.6999999999999993</v>
      </c>
      <c r="V1790" t="s">
        <v>1949</v>
      </c>
      <c r="W1790" t="s">
        <v>3156</v>
      </c>
      <c r="X1790" t="s">
        <v>3076</v>
      </c>
      <c r="Y1790" t="s">
        <v>2596</v>
      </c>
      <c r="Z1790" t="s">
        <v>2952</v>
      </c>
      <c r="AA1790">
        <v>827014</v>
      </c>
      <c r="AB1790" s="198">
        <v>37047.875</v>
      </c>
      <c r="AC1790" s="198">
        <v>37047.875</v>
      </c>
    </row>
    <row r="1791" spans="1:29" x14ac:dyDescent="0.2">
      <c r="A1791" s="44" t="str">
        <f t="shared" si="136"/>
        <v>US Natural Gas Financial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Financial</v>
      </c>
      <c r="E1791" s="44">
        <f>IF(VLOOKUP(S1791,'DD-Lookup'!$J$6:$L$50,3,FALSE)="Monthly",(YEAR(AC1791)-YEAR(AB1791))*12+MONTH(AC1791)-MONTH(AB1791)+1,(AC1791-AB1791+1))</f>
        <v>26</v>
      </c>
      <c r="F1791" s="213">
        <f t="shared" si="140"/>
        <v>260000</v>
      </c>
      <c r="G1791" s="202">
        <v>1331898</v>
      </c>
      <c r="H1791" s="198">
        <v>37046.363622685189</v>
      </c>
      <c r="I1791" t="s">
        <v>2600</v>
      </c>
      <c r="M1791" t="s">
        <v>3505</v>
      </c>
      <c r="N1791" t="s">
        <v>2383</v>
      </c>
      <c r="O1791" t="s">
        <v>3298</v>
      </c>
      <c r="Q1791" s="199">
        <v>10000</v>
      </c>
      <c r="S1791" t="s">
        <v>3506</v>
      </c>
      <c r="T1791" t="s">
        <v>3759</v>
      </c>
      <c r="U1791" s="201">
        <v>3.95</v>
      </c>
      <c r="V1791" t="s">
        <v>3941</v>
      </c>
      <c r="W1791" t="s">
        <v>2644</v>
      </c>
      <c r="X1791" t="s">
        <v>2259</v>
      </c>
      <c r="Y1791" t="s">
        <v>3777</v>
      </c>
      <c r="Z1791" t="s">
        <v>2952</v>
      </c>
      <c r="AA1791" t="s">
        <v>2038</v>
      </c>
      <c r="AB1791" s="198">
        <v>37047.875</v>
      </c>
      <c r="AC1791" s="198">
        <v>37072.875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1331899</v>
      </c>
      <c r="H1792" s="198">
        <v>37046.363634259258</v>
      </c>
      <c r="I1792" t="s">
        <v>3207</v>
      </c>
      <c r="M1792" t="s">
        <v>3505</v>
      </c>
      <c r="N1792" t="s">
        <v>3885</v>
      </c>
      <c r="O1792" t="s">
        <v>1766</v>
      </c>
      <c r="Q1792" s="199">
        <v>5000</v>
      </c>
      <c r="S1792" t="s">
        <v>3506</v>
      </c>
      <c r="T1792" t="s">
        <v>3759</v>
      </c>
      <c r="U1792" s="201">
        <v>3.8650000000000002</v>
      </c>
      <c r="V1792" t="s">
        <v>3208</v>
      </c>
      <c r="W1792" t="s">
        <v>2629</v>
      </c>
      <c r="X1792" t="s">
        <v>2630</v>
      </c>
      <c r="Y1792" t="s">
        <v>2596</v>
      </c>
      <c r="Z1792" t="s">
        <v>2952</v>
      </c>
      <c r="AA1792">
        <v>827015</v>
      </c>
      <c r="AB1792" s="198">
        <v>37047.875</v>
      </c>
      <c r="AC1792" s="198">
        <v>37047.875</v>
      </c>
    </row>
    <row r="1793" spans="1:29" x14ac:dyDescent="0.2">
      <c r="A1793" s="44" t="str">
        <f t="shared" si="136"/>
        <v xml:space="preserve"> Natural Gas Physical</v>
      </c>
      <c r="B1793" s="44" t="str">
        <f t="shared" si="137"/>
        <v/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1331901</v>
      </c>
      <c r="H1793" s="198">
        <v>37046.363680555558</v>
      </c>
      <c r="I1793" t="s">
        <v>2430</v>
      </c>
      <c r="M1793" t="s">
        <v>3505</v>
      </c>
      <c r="N1793" t="s">
        <v>3089</v>
      </c>
      <c r="O1793" t="s">
        <v>2015</v>
      </c>
      <c r="P1793" s="199">
        <v>10000</v>
      </c>
      <c r="S1793" t="s">
        <v>3827</v>
      </c>
      <c r="T1793" t="s">
        <v>3090</v>
      </c>
      <c r="U1793" s="201">
        <v>4.915</v>
      </c>
      <c r="V1793" t="s">
        <v>2187</v>
      </c>
      <c r="W1793" t="s">
        <v>3091</v>
      </c>
      <c r="X1793" t="s">
        <v>3092</v>
      </c>
      <c r="Y1793" t="s">
        <v>2596</v>
      </c>
      <c r="Z1793" t="s">
        <v>2953</v>
      </c>
      <c r="AA1793">
        <v>827016</v>
      </c>
      <c r="AB1793" s="198">
        <v>37046.875</v>
      </c>
      <c r="AC1793" s="198">
        <v>37046.875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1210</v>
      </c>
      <c r="G1794" s="202">
        <v>1331903</v>
      </c>
      <c r="H1794" s="198">
        <v>37046.363749999997</v>
      </c>
      <c r="I1794" t="s">
        <v>2638</v>
      </c>
      <c r="M1794" t="s">
        <v>3505</v>
      </c>
      <c r="N1794" t="s">
        <v>3885</v>
      </c>
      <c r="O1794" t="s">
        <v>1738</v>
      </c>
      <c r="Q1794" s="199">
        <v>1210</v>
      </c>
      <c r="S1794" t="s">
        <v>3506</v>
      </c>
      <c r="T1794" t="s">
        <v>3759</v>
      </c>
      <c r="U1794" s="201">
        <v>3.8</v>
      </c>
      <c r="V1794" t="s">
        <v>2530</v>
      </c>
      <c r="W1794" t="s">
        <v>2629</v>
      </c>
      <c r="X1794" t="s">
        <v>2630</v>
      </c>
      <c r="Y1794" t="s">
        <v>2596</v>
      </c>
      <c r="Z1794" t="s">
        <v>2952</v>
      </c>
      <c r="AA1794">
        <v>827018</v>
      </c>
      <c r="AB1794" s="198">
        <v>37047.875</v>
      </c>
      <c r="AC1794" s="198">
        <v>37047.875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1331902</v>
      </c>
      <c r="H1795" s="198">
        <v>37046.363749999997</v>
      </c>
      <c r="I1795" t="s">
        <v>2618</v>
      </c>
      <c r="M1795" t="s">
        <v>3505</v>
      </c>
      <c r="N1795" t="s">
        <v>3885</v>
      </c>
      <c r="O1795" t="s">
        <v>1730</v>
      </c>
      <c r="Q1795" s="199">
        <v>10000</v>
      </c>
      <c r="S1795" t="s">
        <v>3506</v>
      </c>
      <c r="T1795" t="s">
        <v>3759</v>
      </c>
      <c r="U1795" s="201">
        <v>3.8125</v>
      </c>
      <c r="V1795" t="s">
        <v>2458</v>
      </c>
      <c r="W1795" t="s">
        <v>2629</v>
      </c>
      <c r="X1795" t="s">
        <v>2630</v>
      </c>
      <c r="Y1795" t="s">
        <v>2596</v>
      </c>
      <c r="Z1795" t="s">
        <v>2952</v>
      </c>
      <c r="AA1795">
        <v>827017</v>
      </c>
      <c r="AB1795" s="198">
        <v>37047.875</v>
      </c>
      <c r="AC1795" s="198">
        <v>37047.875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3000</v>
      </c>
      <c r="G1796" s="202">
        <v>1331906</v>
      </c>
      <c r="H1796" s="198">
        <v>37046.36377314815</v>
      </c>
      <c r="I1796" t="s">
        <v>2638</v>
      </c>
      <c r="M1796" t="s">
        <v>3505</v>
      </c>
      <c r="N1796" t="s">
        <v>3885</v>
      </c>
      <c r="O1796" t="s">
        <v>1681</v>
      </c>
      <c r="Q1796" s="199">
        <v>3000</v>
      </c>
      <c r="S1796" t="s">
        <v>3506</v>
      </c>
      <c r="T1796" t="s">
        <v>3759</v>
      </c>
      <c r="U1796" s="201">
        <v>3.7275</v>
      </c>
      <c r="V1796" t="s">
        <v>3897</v>
      </c>
      <c r="W1796" t="s">
        <v>2457</v>
      </c>
      <c r="X1796" t="s">
        <v>2615</v>
      </c>
      <c r="Y1796" t="s">
        <v>2596</v>
      </c>
      <c r="Z1796" t="s">
        <v>2952</v>
      </c>
      <c r="AA1796">
        <v>827021</v>
      </c>
      <c r="AB1796" s="198">
        <v>37047.875</v>
      </c>
      <c r="AC1796" s="198">
        <v>37047.875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10000</v>
      </c>
      <c r="G1797" s="202">
        <v>1331904</v>
      </c>
      <c r="H1797" s="198">
        <v>37046.36377314815</v>
      </c>
      <c r="I1797" t="s">
        <v>2660</v>
      </c>
      <c r="M1797" t="s">
        <v>3505</v>
      </c>
      <c r="N1797" t="s">
        <v>3885</v>
      </c>
      <c r="O1797" t="s">
        <v>3865</v>
      </c>
      <c r="P1797" s="199">
        <v>10000</v>
      </c>
      <c r="S1797" t="s">
        <v>3506</v>
      </c>
      <c r="T1797" t="s">
        <v>3759</v>
      </c>
      <c r="U1797" s="201">
        <v>3.875</v>
      </c>
      <c r="V1797" t="s">
        <v>3649</v>
      </c>
      <c r="W1797" t="s">
        <v>2271</v>
      </c>
      <c r="X1797" t="s">
        <v>2272</v>
      </c>
      <c r="Y1797" t="s">
        <v>2596</v>
      </c>
      <c r="Z1797" t="s">
        <v>2952</v>
      </c>
      <c r="AA1797">
        <v>827019</v>
      </c>
      <c r="AB1797" s="198">
        <v>37047.875</v>
      </c>
      <c r="AC1797" s="198">
        <v>37047.875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10000</v>
      </c>
      <c r="G1798" s="202">
        <v>1331905</v>
      </c>
      <c r="H1798" s="198">
        <v>37046.36377314815</v>
      </c>
      <c r="I1798" t="s">
        <v>2391</v>
      </c>
      <c r="M1798" t="s">
        <v>3505</v>
      </c>
      <c r="N1798" t="s">
        <v>3885</v>
      </c>
      <c r="O1798" t="s">
        <v>1756</v>
      </c>
      <c r="Q1798" s="199">
        <v>10000</v>
      </c>
      <c r="S1798" t="s">
        <v>3506</v>
      </c>
      <c r="T1798" t="s">
        <v>3759</v>
      </c>
      <c r="U1798" s="201">
        <v>3.9249999999999998</v>
      </c>
      <c r="V1798" t="s">
        <v>3994</v>
      </c>
      <c r="W1798" t="s">
        <v>2477</v>
      </c>
      <c r="X1798" t="s">
        <v>2540</v>
      </c>
      <c r="Y1798" t="s">
        <v>2596</v>
      </c>
      <c r="Z1798" t="s">
        <v>2952</v>
      </c>
      <c r="AA1798">
        <v>827020</v>
      </c>
      <c r="AB1798" s="198">
        <v>37047.875</v>
      </c>
      <c r="AC1798" s="198">
        <v>37047.875</v>
      </c>
    </row>
    <row r="1799" spans="1:29" x14ac:dyDescent="0.2">
      <c r="A1799" s="44" t="str">
        <f t="shared" si="136"/>
        <v xml:space="preserve"> Natural Gas Physical</v>
      </c>
      <c r="B1799" s="44" t="str">
        <f t="shared" si="137"/>
        <v/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5000</v>
      </c>
      <c r="G1799" s="202">
        <v>1331908</v>
      </c>
      <c r="H1799" s="198">
        <v>37046.36378472222</v>
      </c>
      <c r="I1799" t="s">
        <v>3839</v>
      </c>
      <c r="M1799" t="s">
        <v>3505</v>
      </c>
      <c r="N1799" t="s">
        <v>3089</v>
      </c>
      <c r="O1799" t="s">
        <v>1950</v>
      </c>
      <c r="P1799" s="199">
        <v>5000</v>
      </c>
      <c r="S1799" t="s">
        <v>3506</v>
      </c>
      <c r="T1799" t="s">
        <v>3759</v>
      </c>
      <c r="U1799" s="201">
        <v>3.36</v>
      </c>
      <c r="V1799" t="s">
        <v>3841</v>
      </c>
      <c r="W1799" t="s">
        <v>2563</v>
      </c>
      <c r="X1799" t="s">
        <v>3834</v>
      </c>
      <c r="Y1799" t="s">
        <v>2596</v>
      </c>
      <c r="Z1799" t="s">
        <v>2953</v>
      </c>
      <c r="AA1799">
        <v>827023</v>
      </c>
      <c r="AB1799" s="198">
        <v>37047.875</v>
      </c>
      <c r="AC1799" s="198">
        <v>37047.875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5000</v>
      </c>
      <c r="G1800" s="202">
        <v>1331907</v>
      </c>
      <c r="H1800" s="198">
        <v>37046.36378472222</v>
      </c>
      <c r="I1800" t="s">
        <v>2261</v>
      </c>
      <c r="M1800" t="s">
        <v>3505</v>
      </c>
      <c r="N1800" t="s">
        <v>3885</v>
      </c>
      <c r="O1800" t="s">
        <v>1682</v>
      </c>
      <c r="Q1800" s="199">
        <v>5000</v>
      </c>
      <c r="S1800" t="s">
        <v>3506</v>
      </c>
      <c r="T1800" t="s">
        <v>3759</v>
      </c>
      <c r="U1800" s="201">
        <v>3.77</v>
      </c>
      <c r="V1800" t="s">
        <v>2237</v>
      </c>
      <c r="W1800" t="s">
        <v>2457</v>
      </c>
      <c r="X1800" t="s">
        <v>2615</v>
      </c>
      <c r="Y1800" t="s">
        <v>2596</v>
      </c>
      <c r="Z1800" t="s">
        <v>2952</v>
      </c>
      <c r="AA1800">
        <v>827022</v>
      </c>
      <c r="AB1800" s="198">
        <v>37047.875</v>
      </c>
      <c r="AC1800" s="198">
        <v>37047.875</v>
      </c>
    </row>
    <row r="1801" spans="1:29" x14ac:dyDescent="0.2">
      <c r="A1801" s="44" t="str">
        <f t="shared" si="136"/>
        <v>US Natural Gas Financial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Financial</v>
      </c>
      <c r="E1801" s="44">
        <f>IF(VLOOKUP(S1801,'DD-Lookup'!$J$6:$L$50,3,FALSE)="Monthly",(YEAR(AC1801)-YEAR(AB1801))*12+MONTH(AC1801)-MONTH(AB1801)+1,(AC1801-AB1801+1))</f>
        <v>31</v>
      </c>
      <c r="F1801" s="213">
        <f t="shared" si="140"/>
        <v>155000</v>
      </c>
      <c r="G1801" s="202">
        <v>1331909</v>
      </c>
      <c r="H1801" s="198">
        <v>37046.363796296297</v>
      </c>
      <c r="I1801" t="s">
        <v>2638</v>
      </c>
      <c r="M1801" t="s">
        <v>3505</v>
      </c>
      <c r="N1801" t="s">
        <v>2383</v>
      </c>
      <c r="O1801" t="s">
        <v>2604</v>
      </c>
      <c r="Q1801" s="199">
        <v>5000</v>
      </c>
      <c r="S1801" t="s">
        <v>3506</v>
      </c>
      <c r="T1801" t="s">
        <v>3759</v>
      </c>
      <c r="U1801" s="201">
        <v>4.0599999999999996</v>
      </c>
      <c r="V1801" t="s">
        <v>3949</v>
      </c>
      <c r="W1801" t="s">
        <v>2810</v>
      </c>
      <c r="X1801" t="s">
        <v>2384</v>
      </c>
      <c r="Y1801" t="s">
        <v>3777</v>
      </c>
      <c r="Z1801" t="s">
        <v>2952</v>
      </c>
      <c r="AA1801" t="s">
        <v>2039</v>
      </c>
      <c r="AB1801" s="198">
        <v>37073.875</v>
      </c>
      <c r="AC1801" s="198">
        <v>37103.875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10000</v>
      </c>
      <c r="G1802" s="202">
        <v>1331910</v>
      </c>
      <c r="H1802" s="198">
        <v>37046.363796296297</v>
      </c>
      <c r="I1802" t="s">
        <v>2378</v>
      </c>
      <c r="M1802" t="s">
        <v>3505</v>
      </c>
      <c r="N1802" t="s">
        <v>3885</v>
      </c>
      <c r="O1802" t="s">
        <v>1761</v>
      </c>
      <c r="Q1802" s="199">
        <v>10000</v>
      </c>
      <c r="S1802" t="s">
        <v>3506</v>
      </c>
      <c r="T1802" t="s">
        <v>3759</v>
      </c>
      <c r="U1802" s="201">
        <v>3.8325</v>
      </c>
      <c r="V1802" t="s">
        <v>2999</v>
      </c>
      <c r="W1802" t="s">
        <v>2477</v>
      </c>
      <c r="X1802" t="s">
        <v>3078</v>
      </c>
      <c r="Y1802" t="s">
        <v>2596</v>
      </c>
      <c r="Z1802" t="s">
        <v>2952</v>
      </c>
      <c r="AA1802">
        <v>827024</v>
      </c>
      <c r="AB1802" s="198">
        <v>37047.875</v>
      </c>
      <c r="AC1802" s="198">
        <v>37047.875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5000</v>
      </c>
      <c r="G1803" s="202">
        <v>1331911</v>
      </c>
      <c r="H1803" s="198">
        <v>37046.363796296297</v>
      </c>
      <c r="I1803" t="s">
        <v>2618</v>
      </c>
      <c r="M1803" t="s">
        <v>3505</v>
      </c>
      <c r="N1803" t="s">
        <v>3885</v>
      </c>
      <c r="O1803" t="s">
        <v>1729</v>
      </c>
      <c r="Q1803" s="199">
        <v>5000</v>
      </c>
      <c r="S1803" t="s">
        <v>3506</v>
      </c>
      <c r="T1803" t="s">
        <v>3759</v>
      </c>
      <c r="U1803" s="201">
        <v>3.8</v>
      </c>
      <c r="V1803" t="s">
        <v>3687</v>
      </c>
      <c r="W1803" t="s">
        <v>2477</v>
      </c>
      <c r="X1803" t="s">
        <v>3078</v>
      </c>
      <c r="Y1803" t="s">
        <v>2596</v>
      </c>
      <c r="Z1803" t="s">
        <v>2952</v>
      </c>
      <c r="AA1803">
        <v>827025</v>
      </c>
      <c r="AB1803" s="198">
        <v>37047.875</v>
      </c>
      <c r="AC1803" s="198">
        <v>37047.875</v>
      </c>
    </row>
    <row r="1804" spans="1:29" x14ac:dyDescent="0.2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214</v>
      </c>
      <c r="F1804" s="213">
        <f t="shared" si="145"/>
        <v>2140000</v>
      </c>
      <c r="G1804" s="202">
        <v>1331912</v>
      </c>
      <c r="H1804" s="198">
        <v>37046.363819444443</v>
      </c>
      <c r="I1804" t="s">
        <v>3627</v>
      </c>
      <c r="M1804" t="s">
        <v>3505</v>
      </c>
      <c r="N1804" t="s">
        <v>2605</v>
      </c>
      <c r="O1804" t="s">
        <v>3929</v>
      </c>
      <c r="P1804" s="199">
        <v>10000</v>
      </c>
      <c r="S1804" t="s">
        <v>3506</v>
      </c>
      <c r="T1804" t="s">
        <v>3759</v>
      </c>
      <c r="U1804" s="201">
        <v>-0.01</v>
      </c>
      <c r="V1804" t="s">
        <v>1953</v>
      </c>
      <c r="W1804" t="s">
        <v>2489</v>
      </c>
      <c r="X1804" t="s">
        <v>2490</v>
      </c>
      <c r="Y1804" t="s">
        <v>3777</v>
      </c>
      <c r="Z1804" t="s">
        <v>2952</v>
      </c>
      <c r="AA1804" t="s">
        <v>2040</v>
      </c>
      <c r="AB1804" s="198">
        <v>37347</v>
      </c>
      <c r="AC1804" s="198">
        <v>37560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10000</v>
      </c>
      <c r="G1805" s="202">
        <v>1331913</v>
      </c>
      <c r="H1805" s="198">
        <v>37046.363819444443</v>
      </c>
      <c r="I1805" t="s">
        <v>3067</v>
      </c>
      <c r="M1805" t="s">
        <v>3505</v>
      </c>
      <c r="N1805" t="s">
        <v>3885</v>
      </c>
      <c r="O1805" t="s">
        <v>1674</v>
      </c>
      <c r="Q1805" s="199">
        <v>10000</v>
      </c>
      <c r="S1805" t="s">
        <v>3506</v>
      </c>
      <c r="T1805" t="s">
        <v>3759</v>
      </c>
      <c r="U1805" s="201">
        <v>3.9912999999999998</v>
      </c>
      <c r="V1805" t="s">
        <v>1059</v>
      </c>
      <c r="W1805" t="s">
        <v>2594</v>
      </c>
      <c r="X1805" t="s">
        <v>2595</v>
      </c>
      <c r="Y1805" t="s">
        <v>2596</v>
      </c>
      <c r="Z1805" t="s">
        <v>2952</v>
      </c>
      <c r="AA1805">
        <v>827026</v>
      </c>
      <c r="AB1805" s="198">
        <v>37047.875</v>
      </c>
      <c r="AC1805" s="198">
        <v>37047.875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3847</v>
      </c>
      <c r="G1806" s="202">
        <v>1331914</v>
      </c>
      <c r="H1806" s="198">
        <v>37046.363842592589</v>
      </c>
      <c r="I1806" t="s">
        <v>2597</v>
      </c>
      <c r="M1806" t="s">
        <v>3505</v>
      </c>
      <c r="N1806" t="s">
        <v>3885</v>
      </c>
      <c r="O1806" t="s">
        <v>1679</v>
      </c>
      <c r="Q1806" s="199">
        <v>3847</v>
      </c>
      <c r="S1806" t="s">
        <v>3506</v>
      </c>
      <c r="T1806" t="s">
        <v>3759</v>
      </c>
      <c r="U1806" s="201">
        <v>3.7774999999999999</v>
      </c>
      <c r="V1806" t="s">
        <v>2628</v>
      </c>
      <c r="W1806" t="s">
        <v>2457</v>
      </c>
      <c r="X1806" t="s">
        <v>2615</v>
      </c>
      <c r="Y1806" t="s">
        <v>2596</v>
      </c>
      <c r="Z1806" t="s">
        <v>2952</v>
      </c>
      <c r="AA1806">
        <v>827028</v>
      </c>
      <c r="AB1806" s="198">
        <v>37047.875</v>
      </c>
      <c r="AC1806" s="198">
        <v>37047.875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1331915</v>
      </c>
      <c r="H1807" s="198">
        <v>37046.363854166666</v>
      </c>
      <c r="I1807" t="s">
        <v>2261</v>
      </c>
      <c r="M1807" t="s">
        <v>3505</v>
      </c>
      <c r="N1807" t="s">
        <v>3885</v>
      </c>
      <c r="O1807" t="s">
        <v>1682</v>
      </c>
      <c r="Q1807" s="199">
        <v>5000</v>
      </c>
      <c r="S1807" t="s">
        <v>3506</v>
      </c>
      <c r="T1807" t="s">
        <v>3759</v>
      </c>
      <c r="U1807" s="201">
        <v>3.7725</v>
      </c>
      <c r="V1807" t="s">
        <v>2237</v>
      </c>
      <c r="W1807" t="s">
        <v>2457</v>
      </c>
      <c r="X1807" t="s">
        <v>2615</v>
      </c>
      <c r="Y1807" t="s">
        <v>2596</v>
      </c>
      <c r="Z1807" t="s">
        <v>2952</v>
      </c>
      <c r="AA1807">
        <v>827029</v>
      </c>
      <c r="AB1807" s="198">
        <v>37047.875</v>
      </c>
      <c r="AC1807" s="198">
        <v>37047.875</v>
      </c>
    </row>
    <row r="1808" spans="1:29" x14ac:dyDescent="0.2">
      <c r="A1808" s="44" t="str">
        <f t="shared" si="141"/>
        <v>US Natural Gas Financial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Financial</v>
      </c>
      <c r="E1808" s="44">
        <f>IF(VLOOKUP(S1808,'DD-Lookup'!$J$6:$L$50,3,FALSE)="Monthly",(YEAR(AC1808)-YEAR(AB1808))*12+MONTH(AC1808)-MONTH(AB1808)+1,(AC1808-AB1808+1))</f>
        <v>31</v>
      </c>
      <c r="F1808" s="213">
        <f t="shared" si="145"/>
        <v>310000</v>
      </c>
      <c r="G1808" s="202">
        <v>1331916</v>
      </c>
      <c r="H1808" s="198">
        <v>37046.363888888889</v>
      </c>
      <c r="I1808" t="s">
        <v>3627</v>
      </c>
      <c r="M1808" t="s">
        <v>3505</v>
      </c>
      <c r="N1808" t="s">
        <v>2383</v>
      </c>
      <c r="O1808" t="s">
        <v>2604</v>
      </c>
      <c r="Q1808" s="199">
        <v>10000</v>
      </c>
      <c r="S1808" t="s">
        <v>3506</v>
      </c>
      <c r="T1808" t="s">
        <v>3759</v>
      </c>
      <c r="U1808" s="201">
        <v>4.0599999999999996</v>
      </c>
      <c r="V1808" t="s">
        <v>2041</v>
      </c>
      <c r="W1808" t="s">
        <v>2810</v>
      </c>
      <c r="X1808" t="s">
        <v>2384</v>
      </c>
      <c r="Y1808" t="s">
        <v>3777</v>
      </c>
      <c r="Z1808" t="s">
        <v>2952</v>
      </c>
      <c r="AA1808" t="s">
        <v>2042</v>
      </c>
      <c r="AB1808" s="198">
        <v>37073.875</v>
      </c>
      <c r="AC1808" s="198">
        <v>37103.875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2500</v>
      </c>
      <c r="G1809" s="202">
        <v>1331917</v>
      </c>
      <c r="H1809" s="198">
        <v>37046.363900462966</v>
      </c>
      <c r="I1809" t="s">
        <v>2378</v>
      </c>
      <c r="M1809" t="s">
        <v>3505</v>
      </c>
      <c r="N1809" t="s">
        <v>3885</v>
      </c>
      <c r="O1809" t="s">
        <v>1836</v>
      </c>
      <c r="P1809" s="199">
        <v>2500</v>
      </c>
      <c r="S1809" t="s">
        <v>3506</v>
      </c>
      <c r="T1809" t="s">
        <v>3759</v>
      </c>
      <c r="U1809" s="201">
        <v>9.4</v>
      </c>
      <c r="V1809" t="s">
        <v>1824</v>
      </c>
      <c r="W1809" t="s">
        <v>3156</v>
      </c>
      <c r="X1809" t="s">
        <v>3076</v>
      </c>
      <c r="Y1809" t="s">
        <v>2596</v>
      </c>
      <c r="Z1809" t="s">
        <v>2952</v>
      </c>
      <c r="AA1809">
        <v>827030</v>
      </c>
      <c r="AB1809" s="198">
        <v>37047.875</v>
      </c>
      <c r="AC1809" s="198">
        <v>37047.875</v>
      </c>
    </row>
    <row r="1810" spans="1:29" x14ac:dyDescent="0.2">
      <c r="A1810" s="44" t="str">
        <f t="shared" si="141"/>
        <v>US Natural Gas Financial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26</v>
      </c>
      <c r="F1810" s="213">
        <f t="shared" si="145"/>
        <v>130000</v>
      </c>
      <c r="G1810" s="202">
        <v>1331918</v>
      </c>
      <c r="H1810" s="198">
        <v>37046.363935185182</v>
      </c>
      <c r="I1810" t="s">
        <v>2273</v>
      </c>
      <c r="M1810" t="s">
        <v>3505</v>
      </c>
      <c r="N1810" t="s">
        <v>2383</v>
      </c>
      <c r="O1810" t="s">
        <v>3298</v>
      </c>
      <c r="Q1810" s="199">
        <v>5000</v>
      </c>
      <c r="S1810" t="s">
        <v>3506</v>
      </c>
      <c r="T1810" t="s">
        <v>3759</v>
      </c>
      <c r="U1810" s="201">
        <v>3.9550000000000001</v>
      </c>
      <c r="V1810" t="s">
        <v>2274</v>
      </c>
      <c r="W1810" t="s">
        <v>2644</v>
      </c>
      <c r="X1810" t="s">
        <v>2259</v>
      </c>
      <c r="Y1810" t="s">
        <v>3777</v>
      </c>
      <c r="Z1810" t="s">
        <v>2952</v>
      </c>
      <c r="AA1810" t="s">
        <v>2043</v>
      </c>
      <c r="AB1810" s="198">
        <v>37047.875</v>
      </c>
      <c r="AC1810" s="198">
        <v>37072.875</v>
      </c>
    </row>
    <row r="1811" spans="1:29" x14ac:dyDescent="0.2">
      <c r="A1811" s="44" t="str">
        <f t="shared" si="141"/>
        <v>US Natural Gas Financial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Financial</v>
      </c>
      <c r="E1811" s="44">
        <f>IF(VLOOKUP(S1811,'DD-Lookup'!$J$6:$L$50,3,FALSE)="Monthly",(YEAR(AC1811)-YEAR(AB1811))*12+MONTH(AC1811)-MONTH(AB1811)+1,(AC1811-AB1811+1))</f>
        <v>31</v>
      </c>
      <c r="F1811" s="213">
        <f t="shared" si="145"/>
        <v>310000</v>
      </c>
      <c r="G1811" s="202">
        <v>1331921</v>
      </c>
      <c r="H1811" s="198">
        <v>37046.363946759258</v>
      </c>
      <c r="I1811" t="s">
        <v>2255</v>
      </c>
      <c r="M1811" t="s">
        <v>3505</v>
      </c>
      <c r="N1811" t="s">
        <v>2605</v>
      </c>
      <c r="O1811" t="s">
        <v>2044</v>
      </c>
      <c r="P1811" s="199">
        <v>10000</v>
      </c>
      <c r="S1811" t="s">
        <v>3506</v>
      </c>
      <c r="T1811" t="s">
        <v>3759</v>
      </c>
      <c r="U1811" s="201">
        <v>-0.02</v>
      </c>
      <c r="V1811" t="s">
        <v>2256</v>
      </c>
      <c r="W1811" t="s">
        <v>2515</v>
      </c>
      <c r="X1811" t="s">
        <v>2516</v>
      </c>
      <c r="Y1811" t="s">
        <v>3777</v>
      </c>
      <c r="Z1811" t="s">
        <v>2952</v>
      </c>
      <c r="AA1811" t="s">
        <v>2045</v>
      </c>
      <c r="AB1811" s="198">
        <v>37073.875</v>
      </c>
      <c r="AC1811" s="198">
        <v>37103.875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3197</v>
      </c>
      <c r="G1812" s="202">
        <v>1331920</v>
      </c>
      <c r="H1812" s="198">
        <v>37046.363946759258</v>
      </c>
      <c r="I1812" t="s">
        <v>2378</v>
      </c>
      <c r="M1812" t="s">
        <v>3505</v>
      </c>
      <c r="N1812" t="s">
        <v>3885</v>
      </c>
      <c r="O1812" t="s">
        <v>1718</v>
      </c>
      <c r="Q1812" s="199">
        <v>3197</v>
      </c>
      <c r="S1812" t="s">
        <v>3506</v>
      </c>
      <c r="T1812" t="s">
        <v>3759</v>
      </c>
      <c r="U1812" s="201">
        <v>4.22</v>
      </c>
      <c r="V1812" t="s">
        <v>3073</v>
      </c>
      <c r="W1812" t="s">
        <v>3143</v>
      </c>
      <c r="X1812" t="s">
        <v>3065</v>
      </c>
      <c r="Y1812" t="s">
        <v>2596</v>
      </c>
      <c r="Z1812" t="s">
        <v>2952</v>
      </c>
      <c r="AA1812">
        <v>827032</v>
      </c>
      <c r="AB1812" s="198">
        <v>37047.875</v>
      </c>
      <c r="AC1812" s="198">
        <v>37047.875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13">
        <f t="shared" si="145"/>
        <v>10000</v>
      </c>
      <c r="G1813" s="202">
        <v>1331919</v>
      </c>
      <c r="H1813" s="198">
        <v>37046.363946759258</v>
      </c>
      <c r="I1813" t="s">
        <v>2613</v>
      </c>
      <c r="M1813" t="s">
        <v>3505</v>
      </c>
      <c r="N1813" t="s">
        <v>3885</v>
      </c>
      <c r="O1813" t="s">
        <v>1766</v>
      </c>
      <c r="Q1813" s="199">
        <v>10000</v>
      </c>
      <c r="S1813" t="s">
        <v>3506</v>
      </c>
      <c r="T1813" t="s">
        <v>3759</v>
      </c>
      <c r="U1813" s="201">
        <v>3.8824999999999998</v>
      </c>
      <c r="V1813" t="s">
        <v>1739</v>
      </c>
      <c r="W1813" t="s">
        <v>2629</v>
      </c>
      <c r="X1813" t="s">
        <v>2630</v>
      </c>
      <c r="Y1813" t="s">
        <v>2596</v>
      </c>
      <c r="Z1813" t="s">
        <v>2952</v>
      </c>
      <c r="AA1813">
        <v>827031</v>
      </c>
      <c r="AB1813" s="198">
        <v>37047.875</v>
      </c>
      <c r="AC1813" s="198">
        <v>37047.875</v>
      </c>
    </row>
    <row r="1814" spans="1:29" x14ac:dyDescent="0.2">
      <c r="A1814" s="44" t="str">
        <f t="shared" si="141"/>
        <v>US Natural Gas Financial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Financial</v>
      </c>
      <c r="E1814" s="44">
        <f>IF(VLOOKUP(S1814,'DD-Lookup'!$J$6:$L$50,3,FALSE)="Monthly",(YEAR(AC1814)-YEAR(AB1814))*12+MONTH(AC1814)-MONTH(AB1814)+1,(AC1814-AB1814+1))</f>
        <v>123</v>
      </c>
      <c r="F1814" s="213">
        <f t="shared" si="145"/>
        <v>615000</v>
      </c>
      <c r="G1814" s="202">
        <v>1331923</v>
      </c>
      <c r="H1814" s="198">
        <v>37046.363969907405</v>
      </c>
      <c r="I1814" t="s">
        <v>2389</v>
      </c>
      <c r="M1814" t="s">
        <v>3505</v>
      </c>
      <c r="N1814" t="s">
        <v>2383</v>
      </c>
      <c r="O1814" t="s">
        <v>3144</v>
      </c>
      <c r="Q1814" s="199">
        <v>5000</v>
      </c>
      <c r="S1814" t="s">
        <v>3506</v>
      </c>
      <c r="T1814" t="s">
        <v>3759</v>
      </c>
      <c r="U1814" s="201">
        <v>4.1500000000000004</v>
      </c>
      <c r="V1814" t="s">
        <v>3056</v>
      </c>
      <c r="W1814" t="s">
        <v>2810</v>
      </c>
      <c r="X1814" t="s">
        <v>2384</v>
      </c>
      <c r="Y1814" t="s">
        <v>3777</v>
      </c>
      <c r="Z1814" t="s">
        <v>2952</v>
      </c>
      <c r="AA1814" t="s">
        <v>2046</v>
      </c>
      <c r="AB1814" s="198">
        <v>37073</v>
      </c>
      <c r="AC1814" s="198">
        <v>37195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10000</v>
      </c>
      <c r="G1815" s="202">
        <v>1331922</v>
      </c>
      <c r="H1815" s="198">
        <v>37046.363969907405</v>
      </c>
      <c r="I1815" t="s">
        <v>3062</v>
      </c>
      <c r="M1815" t="s">
        <v>3505</v>
      </c>
      <c r="N1815" t="s">
        <v>3885</v>
      </c>
      <c r="O1815" t="s">
        <v>1781</v>
      </c>
      <c r="P1815" s="199">
        <v>10000</v>
      </c>
      <c r="S1815" t="s">
        <v>3506</v>
      </c>
      <c r="T1815" t="s">
        <v>3759</v>
      </c>
      <c r="U1815" s="201">
        <v>4.0999999999999996</v>
      </c>
      <c r="V1815" t="s">
        <v>3715</v>
      </c>
      <c r="W1815" t="s">
        <v>3084</v>
      </c>
      <c r="X1815" t="s">
        <v>3076</v>
      </c>
      <c r="Y1815" t="s">
        <v>2596</v>
      </c>
      <c r="Z1815" t="s">
        <v>2952</v>
      </c>
      <c r="AA1815">
        <v>827033</v>
      </c>
      <c r="AB1815" s="198">
        <v>37047.875</v>
      </c>
      <c r="AC1815" s="198">
        <v>37047.875</v>
      </c>
    </row>
    <row r="1816" spans="1:29" x14ac:dyDescent="0.2">
      <c r="A1816" s="44" t="str">
        <f t="shared" si="141"/>
        <v>US Natural Gas Financial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Financial</v>
      </c>
      <c r="E1816" s="44">
        <f>IF(VLOOKUP(S1816,'DD-Lookup'!$J$6:$L$50,3,FALSE)="Monthly",(YEAR(AC1816)-YEAR(AB1816))*12+MONTH(AC1816)-MONTH(AB1816)+1,(AC1816-AB1816+1))</f>
        <v>31</v>
      </c>
      <c r="F1816" s="213">
        <f t="shared" si="145"/>
        <v>310000</v>
      </c>
      <c r="G1816" s="202">
        <v>1331924</v>
      </c>
      <c r="H1816" s="198">
        <v>37046.363969907405</v>
      </c>
      <c r="I1816" t="s">
        <v>2600</v>
      </c>
      <c r="M1816" t="s">
        <v>3505</v>
      </c>
      <c r="N1816" t="s">
        <v>2605</v>
      </c>
      <c r="O1816" t="s">
        <v>3277</v>
      </c>
      <c r="Q1816" s="199">
        <v>10000</v>
      </c>
      <c r="S1816" t="s">
        <v>3506</v>
      </c>
      <c r="T1816" t="s">
        <v>3759</v>
      </c>
      <c r="U1816" s="201">
        <v>0.01</v>
      </c>
      <c r="V1816" t="s">
        <v>2508</v>
      </c>
      <c r="W1816" t="s">
        <v>2489</v>
      </c>
      <c r="X1816" t="s">
        <v>2490</v>
      </c>
      <c r="Y1816" t="s">
        <v>3777</v>
      </c>
      <c r="Z1816" t="s">
        <v>2952</v>
      </c>
      <c r="AA1816" t="s">
        <v>2047</v>
      </c>
      <c r="AB1816" s="198">
        <v>37073.875</v>
      </c>
      <c r="AC1816" s="198">
        <v>37103.875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1331925</v>
      </c>
      <c r="H1817" s="198">
        <v>37046.363981481481</v>
      </c>
      <c r="I1817" t="s">
        <v>2618</v>
      </c>
      <c r="M1817" t="s">
        <v>3505</v>
      </c>
      <c r="N1817" t="s">
        <v>3885</v>
      </c>
      <c r="O1817" t="s">
        <v>1760</v>
      </c>
      <c r="Q1817" s="199">
        <v>10000</v>
      </c>
      <c r="S1817" t="s">
        <v>3506</v>
      </c>
      <c r="T1817" t="s">
        <v>3759</v>
      </c>
      <c r="U1817" s="201">
        <v>3.8374999999999999</v>
      </c>
      <c r="V1817" t="s">
        <v>3687</v>
      </c>
      <c r="W1817" t="s">
        <v>2477</v>
      </c>
      <c r="X1817" t="s">
        <v>3078</v>
      </c>
      <c r="Y1817" t="s">
        <v>2596</v>
      </c>
      <c r="Z1817" t="s">
        <v>2952</v>
      </c>
      <c r="AA1817">
        <v>827034</v>
      </c>
      <c r="AB1817" s="198">
        <v>37047.875</v>
      </c>
      <c r="AC1817" s="198">
        <v>37047.875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5000</v>
      </c>
      <c r="G1818" s="202">
        <v>1331926</v>
      </c>
      <c r="H1818" s="198">
        <v>37046.363993055558</v>
      </c>
      <c r="I1818" t="s">
        <v>2613</v>
      </c>
      <c r="M1818" t="s">
        <v>3505</v>
      </c>
      <c r="N1818" t="s">
        <v>3885</v>
      </c>
      <c r="O1818" t="s">
        <v>1923</v>
      </c>
      <c r="Q1818" s="199">
        <v>5000</v>
      </c>
      <c r="S1818" t="s">
        <v>3506</v>
      </c>
      <c r="T1818" t="s">
        <v>3759</v>
      </c>
      <c r="U1818" s="201">
        <v>3.9550000000000001</v>
      </c>
      <c r="V1818" t="s">
        <v>3913</v>
      </c>
      <c r="W1818" t="s">
        <v>2429</v>
      </c>
      <c r="X1818" t="s">
        <v>2196</v>
      </c>
      <c r="Y1818" t="s">
        <v>2596</v>
      </c>
      <c r="Z1818" t="s">
        <v>2952</v>
      </c>
      <c r="AA1818">
        <v>827035</v>
      </c>
      <c r="AB1818" s="198">
        <v>37047.875</v>
      </c>
      <c r="AC1818" s="198">
        <v>37047.875</v>
      </c>
    </row>
    <row r="1819" spans="1:29" x14ac:dyDescent="0.2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26</v>
      </c>
      <c r="F1819" s="213">
        <f t="shared" si="145"/>
        <v>65000</v>
      </c>
      <c r="G1819" s="202">
        <v>1331927</v>
      </c>
      <c r="H1819" s="198">
        <v>37046.364004629628</v>
      </c>
      <c r="I1819" t="s">
        <v>3531</v>
      </c>
      <c r="M1819" t="s">
        <v>3505</v>
      </c>
      <c r="N1819" t="s">
        <v>2383</v>
      </c>
      <c r="O1819" t="s">
        <v>3298</v>
      </c>
      <c r="P1819" s="199">
        <v>2500</v>
      </c>
      <c r="S1819" t="s">
        <v>3506</v>
      </c>
      <c r="T1819" t="s">
        <v>3759</v>
      </c>
      <c r="U1819" s="201">
        <v>3.9449999999999998</v>
      </c>
      <c r="V1819" t="s">
        <v>3720</v>
      </c>
      <c r="W1819" t="s">
        <v>2644</v>
      </c>
      <c r="X1819" t="s">
        <v>2259</v>
      </c>
      <c r="Y1819" t="s">
        <v>3777</v>
      </c>
      <c r="Z1819" t="s">
        <v>2952</v>
      </c>
      <c r="AA1819" t="s">
        <v>2048</v>
      </c>
      <c r="AB1819" s="198">
        <v>37047.875</v>
      </c>
      <c r="AC1819" s="198">
        <v>37072.875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10000</v>
      </c>
      <c r="G1820" s="202">
        <v>1331928</v>
      </c>
      <c r="H1820" s="198">
        <v>37046.364050925928</v>
      </c>
      <c r="I1820" t="s">
        <v>3085</v>
      </c>
      <c r="M1820" t="s">
        <v>3505</v>
      </c>
      <c r="N1820" t="s">
        <v>3885</v>
      </c>
      <c r="O1820" t="s">
        <v>1800</v>
      </c>
      <c r="Q1820" s="199">
        <v>10000</v>
      </c>
      <c r="S1820" t="s">
        <v>3506</v>
      </c>
      <c r="T1820" t="s">
        <v>3759</v>
      </c>
      <c r="U1820" s="201">
        <v>3.97</v>
      </c>
      <c r="V1820" t="s">
        <v>2323</v>
      </c>
      <c r="W1820" t="s">
        <v>2429</v>
      </c>
      <c r="X1820" t="s">
        <v>2296</v>
      </c>
      <c r="Y1820" t="s">
        <v>2596</v>
      </c>
      <c r="Z1820" t="s">
        <v>2952</v>
      </c>
      <c r="AA1820">
        <v>827036</v>
      </c>
      <c r="AB1820" s="198">
        <v>37047.875</v>
      </c>
      <c r="AC1820" s="198">
        <v>37047.875</v>
      </c>
    </row>
    <row r="1821" spans="1:29" x14ac:dyDescent="0.2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31</v>
      </c>
      <c r="F1821" s="213">
        <f t="shared" si="145"/>
        <v>155000</v>
      </c>
      <c r="G1821" s="202">
        <v>1331929</v>
      </c>
      <c r="H1821" s="198">
        <v>37046.364062499997</v>
      </c>
      <c r="I1821" t="s">
        <v>2358</v>
      </c>
      <c r="M1821" t="s">
        <v>3505</v>
      </c>
      <c r="N1821" t="s">
        <v>2383</v>
      </c>
      <c r="O1821" t="s">
        <v>2604</v>
      </c>
      <c r="P1821" s="199">
        <v>5000</v>
      </c>
      <c r="S1821" t="s">
        <v>3506</v>
      </c>
      <c r="T1821" t="s">
        <v>3759</v>
      </c>
      <c r="U1821" s="201">
        <v>4.0549999999999997</v>
      </c>
      <c r="V1821" t="s">
        <v>2195</v>
      </c>
      <c r="W1821" t="s">
        <v>2810</v>
      </c>
      <c r="X1821" t="s">
        <v>2384</v>
      </c>
      <c r="Y1821" t="s">
        <v>3777</v>
      </c>
      <c r="Z1821" t="s">
        <v>2952</v>
      </c>
      <c r="AA1821" t="s">
        <v>2049</v>
      </c>
      <c r="AB1821" s="198">
        <v>37073.875</v>
      </c>
      <c r="AC1821" s="198">
        <v>37103.875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10000</v>
      </c>
      <c r="G1822" s="202">
        <v>1331931</v>
      </c>
      <c r="H1822" s="198">
        <v>37046.364074074074</v>
      </c>
      <c r="I1822" t="s">
        <v>2660</v>
      </c>
      <c r="M1822" t="s">
        <v>3505</v>
      </c>
      <c r="N1822" t="s">
        <v>3885</v>
      </c>
      <c r="O1822" t="s">
        <v>1730</v>
      </c>
      <c r="Q1822" s="199">
        <v>10000</v>
      </c>
      <c r="S1822" t="s">
        <v>3506</v>
      </c>
      <c r="T1822" t="s">
        <v>3759</v>
      </c>
      <c r="U1822" s="201">
        <v>3.8149999999999999</v>
      </c>
      <c r="V1822" t="s">
        <v>2642</v>
      </c>
      <c r="W1822" t="s">
        <v>2629</v>
      </c>
      <c r="X1822" t="s">
        <v>2630</v>
      </c>
      <c r="Y1822" t="s">
        <v>2596</v>
      </c>
      <c r="Z1822" t="s">
        <v>2952</v>
      </c>
      <c r="AA1822">
        <v>827037</v>
      </c>
      <c r="AB1822" s="198">
        <v>37047.875</v>
      </c>
      <c r="AC1822" s="198">
        <v>37047.875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1235</v>
      </c>
      <c r="G1823" s="202">
        <v>1331930</v>
      </c>
      <c r="H1823" s="198">
        <v>37046.364074074074</v>
      </c>
      <c r="I1823" t="s">
        <v>3531</v>
      </c>
      <c r="M1823" t="s">
        <v>3505</v>
      </c>
      <c r="N1823" t="s">
        <v>3885</v>
      </c>
      <c r="O1823" t="s">
        <v>1727</v>
      </c>
      <c r="P1823" s="199">
        <v>1235</v>
      </c>
      <c r="S1823" t="s">
        <v>3506</v>
      </c>
      <c r="T1823" t="s">
        <v>3759</v>
      </c>
      <c r="U1823" s="201">
        <v>3.8925000000000001</v>
      </c>
      <c r="V1823" t="s">
        <v>2565</v>
      </c>
      <c r="W1823" t="s">
        <v>2629</v>
      </c>
      <c r="X1823" t="s">
        <v>2630</v>
      </c>
      <c r="Y1823" t="s">
        <v>2596</v>
      </c>
      <c r="Z1823" t="s">
        <v>2952</v>
      </c>
      <c r="AA1823">
        <v>827038</v>
      </c>
      <c r="AB1823" s="198">
        <v>37047.875</v>
      </c>
      <c r="AC1823" s="198">
        <v>37047.875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15000</v>
      </c>
      <c r="G1824" s="202">
        <v>1331932</v>
      </c>
      <c r="H1824" s="198">
        <v>37046.364085648151</v>
      </c>
      <c r="I1824" t="s">
        <v>2613</v>
      </c>
      <c r="M1824" t="s">
        <v>3505</v>
      </c>
      <c r="N1824" t="s">
        <v>3885</v>
      </c>
      <c r="O1824" t="s">
        <v>1882</v>
      </c>
      <c r="Q1824" s="199">
        <v>15000</v>
      </c>
      <c r="S1824" t="s">
        <v>3506</v>
      </c>
      <c r="T1824" t="s">
        <v>3759</v>
      </c>
      <c r="U1824" s="201">
        <v>3.9887999999999999</v>
      </c>
      <c r="V1824" t="s">
        <v>2617</v>
      </c>
      <c r="W1824" t="s">
        <v>2594</v>
      </c>
      <c r="X1824" t="s">
        <v>2595</v>
      </c>
      <c r="Y1824" t="s">
        <v>2596</v>
      </c>
      <c r="Z1824" t="s">
        <v>2952</v>
      </c>
      <c r="AA1824">
        <v>827039</v>
      </c>
      <c r="AB1824" s="198">
        <v>37047.875</v>
      </c>
      <c r="AC1824" s="198">
        <v>37047.875</v>
      </c>
    </row>
    <row r="1825" spans="1:29" x14ac:dyDescent="0.2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31</v>
      </c>
      <c r="F1825" s="213">
        <f t="shared" si="145"/>
        <v>465000</v>
      </c>
      <c r="G1825" s="202">
        <v>1331933</v>
      </c>
      <c r="H1825" s="198">
        <v>37046.364120370374</v>
      </c>
      <c r="I1825" t="s">
        <v>3669</v>
      </c>
      <c r="M1825" t="s">
        <v>3505</v>
      </c>
      <c r="N1825" t="s">
        <v>2383</v>
      </c>
      <c r="O1825" t="s">
        <v>2604</v>
      </c>
      <c r="Q1825" s="199">
        <v>15000</v>
      </c>
      <c r="S1825" t="s">
        <v>3506</v>
      </c>
      <c r="T1825" t="s">
        <v>3759</v>
      </c>
      <c r="U1825" s="201">
        <v>4.0650000000000004</v>
      </c>
      <c r="V1825" t="s">
        <v>3232</v>
      </c>
      <c r="W1825" t="s">
        <v>2810</v>
      </c>
      <c r="X1825" t="s">
        <v>2384</v>
      </c>
      <c r="Y1825" t="s">
        <v>3777</v>
      </c>
      <c r="Z1825" t="s">
        <v>2952</v>
      </c>
      <c r="AA1825" t="s">
        <v>2050</v>
      </c>
      <c r="AB1825" s="198">
        <v>37073.875</v>
      </c>
      <c r="AC1825" s="198">
        <v>37103.875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5000</v>
      </c>
      <c r="G1826" s="202">
        <v>1331934</v>
      </c>
      <c r="H1826" s="198">
        <v>37046.364131944443</v>
      </c>
      <c r="I1826" t="s">
        <v>2275</v>
      </c>
      <c r="M1826" t="s">
        <v>3505</v>
      </c>
      <c r="N1826" t="s">
        <v>3885</v>
      </c>
      <c r="O1826" t="s">
        <v>1795</v>
      </c>
      <c r="P1826" s="199">
        <v>5000</v>
      </c>
      <c r="S1826" t="s">
        <v>3506</v>
      </c>
      <c r="T1826" t="s">
        <v>3759</v>
      </c>
      <c r="U1826" s="201">
        <v>3.8</v>
      </c>
      <c r="V1826" t="s">
        <v>1969</v>
      </c>
      <c r="W1826" t="s">
        <v>3075</v>
      </c>
      <c r="X1826" t="s">
        <v>3076</v>
      </c>
      <c r="Y1826" t="s">
        <v>2596</v>
      </c>
      <c r="Z1826" t="s">
        <v>2952</v>
      </c>
      <c r="AA1826">
        <v>827040</v>
      </c>
      <c r="AB1826" s="198">
        <v>37047.875</v>
      </c>
      <c r="AC1826" s="198">
        <v>37047.875</v>
      </c>
    </row>
    <row r="1827" spans="1:29" x14ac:dyDescent="0.2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10000</v>
      </c>
      <c r="G1827" s="202">
        <v>1331935</v>
      </c>
      <c r="H1827" s="198">
        <v>37046.364155092589</v>
      </c>
      <c r="I1827" t="s">
        <v>2261</v>
      </c>
      <c r="M1827" t="s">
        <v>3505</v>
      </c>
      <c r="N1827" t="s">
        <v>3885</v>
      </c>
      <c r="O1827" t="s">
        <v>1730</v>
      </c>
      <c r="Q1827" s="199">
        <v>10000</v>
      </c>
      <c r="S1827" t="s">
        <v>3506</v>
      </c>
      <c r="T1827" t="s">
        <v>3759</v>
      </c>
      <c r="U1827" s="201">
        <v>3.8174999999999999</v>
      </c>
      <c r="V1827" t="s">
        <v>1740</v>
      </c>
      <c r="W1827" t="s">
        <v>2629</v>
      </c>
      <c r="X1827" t="s">
        <v>2630</v>
      </c>
      <c r="Y1827" t="s">
        <v>2596</v>
      </c>
      <c r="Z1827" t="s">
        <v>2952</v>
      </c>
      <c r="AA1827">
        <v>827041</v>
      </c>
      <c r="AB1827" s="198">
        <v>37047.875</v>
      </c>
      <c r="AC1827" s="198">
        <v>37047.875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5000</v>
      </c>
      <c r="G1828" s="202">
        <v>1331936</v>
      </c>
      <c r="H1828" s="198">
        <v>37046.364155092589</v>
      </c>
      <c r="I1828" t="s">
        <v>3627</v>
      </c>
      <c r="M1828" t="s">
        <v>3505</v>
      </c>
      <c r="N1828" t="s">
        <v>3885</v>
      </c>
      <c r="O1828" t="s">
        <v>1923</v>
      </c>
      <c r="Q1828" s="199">
        <v>5000</v>
      </c>
      <c r="S1828" t="s">
        <v>3506</v>
      </c>
      <c r="T1828" t="s">
        <v>3759</v>
      </c>
      <c r="U1828" s="201">
        <v>3.9649999999999999</v>
      </c>
      <c r="V1828" t="s">
        <v>2051</v>
      </c>
      <c r="W1828" t="s">
        <v>2429</v>
      </c>
      <c r="X1828" t="s">
        <v>2196</v>
      </c>
      <c r="Y1828" t="s">
        <v>2596</v>
      </c>
      <c r="Z1828" t="s">
        <v>2952</v>
      </c>
      <c r="AA1828">
        <v>827042</v>
      </c>
      <c r="AB1828" s="198">
        <v>37047.875</v>
      </c>
      <c r="AC1828" s="198">
        <v>37047.875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1331937</v>
      </c>
      <c r="H1829" s="198">
        <v>37046.364189814813</v>
      </c>
      <c r="I1829" t="s">
        <v>2261</v>
      </c>
      <c r="M1829" t="s">
        <v>3505</v>
      </c>
      <c r="N1829" t="s">
        <v>3885</v>
      </c>
      <c r="O1829" t="s">
        <v>1730</v>
      </c>
      <c r="Q1829" s="199">
        <v>10000</v>
      </c>
      <c r="S1829" t="s">
        <v>3506</v>
      </c>
      <c r="T1829" t="s">
        <v>3759</v>
      </c>
      <c r="U1829" s="201">
        <v>3.82</v>
      </c>
      <c r="V1829" t="s">
        <v>1740</v>
      </c>
      <c r="W1829" t="s">
        <v>2629</v>
      </c>
      <c r="X1829" t="s">
        <v>2630</v>
      </c>
      <c r="Y1829" t="s">
        <v>2596</v>
      </c>
      <c r="Z1829" t="s">
        <v>2952</v>
      </c>
      <c r="AA1829">
        <v>827043</v>
      </c>
      <c r="AB1829" s="198">
        <v>37047.875</v>
      </c>
      <c r="AC1829" s="198">
        <v>37047.875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5000</v>
      </c>
      <c r="G1830" s="202">
        <v>1331939</v>
      </c>
      <c r="H1830" s="198">
        <v>37046.364236111112</v>
      </c>
      <c r="I1830" t="s">
        <v>3531</v>
      </c>
      <c r="M1830" t="s">
        <v>3505</v>
      </c>
      <c r="N1830" t="s">
        <v>3885</v>
      </c>
      <c r="O1830" t="s">
        <v>1781</v>
      </c>
      <c r="P1830" s="199">
        <v>5000</v>
      </c>
      <c r="S1830" t="s">
        <v>3506</v>
      </c>
      <c r="T1830" t="s">
        <v>3759</v>
      </c>
      <c r="U1830" s="201">
        <v>4.0750000000000002</v>
      </c>
      <c r="V1830" t="s">
        <v>2536</v>
      </c>
      <c r="W1830" t="s">
        <v>3084</v>
      </c>
      <c r="X1830" t="s">
        <v>3076</v>
      </c>
      <c r="Y1830" t="s">
        <v>2596</v>
      </c>
      <c r="Z1830" t="s">
        <v>2952</v>
      </c>
      <c r="AA1830">
        <v>827045</v>
      </c>
      <c r="AB1830" s="198">
        <v>37047.875</v>
      </c>
      <c r="AC1830" s="198">
        <v>37047.875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5000</v>
      </c>
      <c r="G1831" s="202">
        <v>1331938</v>
      </c>
      <c r="H1831" s="198">
        <v>37046.364236111112</v>
      </c>
      <c r="I1831" t="s">
        <v>3079</v>
      </c>
      <c r="M1831" t="s">
        <v>3505</v>
      </c>
      <c r="N1831" t="s">
        <v>3885</v>
      </c>
      <c r="O1831" t="s">
        <v>1729</v>
      </c>
      <c r="Q1831" s="199">
        <v>5000</v>
      </c>
      <c r="S1831" t="s">
        <v>3506</v>
      </c>
      <c r="T1831" t="s">
        <v>3759</v>
      </c>
      <c r="U1831" s="201">
        <v>3.8</v>
      </c>
      <c r="V1831" t="s">
        <v>3080</v>
      </c>
      <c r="W1831" t="s">
        <v>2477</v>
      </c>
      <c r="X1831" t="s">
        <v>3078</v>
      </c>
      <c r="Y1831" t="s">
        <v>2596</v>
      </c>
      <c r="Z1831" t="s">
        <v>2952</v>
      </c>
      <c r="AA1831">
        <v>827044</v>
      </c>
      <c r="AB1831" s="198">
        <v>37047.875</v>
      </c>
      <c r="AC1831" s="198">
        <v>37047.875</v>
      </c>
    </row>
    <row r="1832" spans="1:29" x14ac:dyDescent="0.2">
      <c r="A1832" s="44" t="str">
        <f t="shared" si="141"/>
        <v xml:space="preserve"> Natural Gas Physical</v>
      </c>
      <c r="B1832" s="44" t="str">
        <f t="shared" si="142"/>
        <v/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31</v>
      </c>
      <c r="F1832" s="213">
        <f t="shared" si="145"/>
        <v>155000</v>
      </c>
      <c r="G1832" s="202">
        <v>1331941</v>
      </c>
      <c r="H1832" s="198">
        <v>37046.364247685182</v>
      </c>
      <c r="I1832" t="s">
        <v>2430</v>
      </c>
      <c r="M1832" t="s">
        <v>3505</v>
      </c>
      <c r="N1832" t="s">
        <v>3089</v>
      </c>
      <c r="O1832" t="s">
        <v>3967</v>
      </c>
      <c r="Q1832" s="199">
        <v>5000</v>
      </c>
      <c r="S1832" t="s">
        <v>3827</v>
      </c>
      <c r="T1832" t="s">
        <v>3090</v>
      </c>
      <c r="U1832" s="201">
        <v>5.25</v>
      </c>
      <c r="V1832" t="s">
        <v>2431</v>
      </c>
      <c r="W1832" t="s">
        <v>2574</v>
      </c>
      <c r="X1832" t="s">
        <v>3092</v>
      </c>
      <c r="Y1832" t="s">
        <v>2596</v>
      </c>
      <c r="Z1832" t="s">
        <v>2953</v>
      </c>
      <c r="AA1832">
        <v>827047</v>
      </c>
      <c r="AB1832" s="198">
        <v>37073.875</v>
      </c>
      <c r="AC1832" s="198">
        <v>37103.875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1331940</v>
      </c>
      <c r="H1833" s="198">
        <v>37046.364247685182</v>
      </c>
      <c r="I1833" t="s">
        <v>2619</v>
      </c>
      <c r="M1833" t="s">
        <v>3505</v>
      </c>
      <c r="N1833" t="s">
        <v>3885</v>
      </c>
      <c r="O1833" t="s">
        <v>1682</v>
      </c>
      <c r="P1833" s="199">
        <v>5000</v>
      </c>
      <c r="S1833" t="s">
        <v>3506</v>
      </c>
      <c r="T1833" t="s">
        <v>3759</v>
      </c>
      <c r="U1833" s="201">
        <v>3.77</v>
      </c>
      <c r="V1833" t="s">
        <v>2252</v>
      </c>
      <c r="W1833" t="s">
        <v>2457</v>
      </c>
      <c r="X1833" t="s">
        <v>2615</v>
      </c>
      <c r="Y1833" t="s">
        <v>2596</v>
      </c>
      <c r="Z1833" t="s">
        <v>2952</v>
      </c>
      <c r="AA1833">
        <v>827046</v>
      </c>
      <c r="AB1833" s="198">
        <v>37047.875</v>
      </c>
      <c r="AC1833" s="198">
        <v>37047.875</v>
      </c>
    </row>
    <row r="1834" spans="1:29" x14ac:dyDescent="0.2">
      <c r="A1834" s="44" t="str">
        <f t="shared" si="141"/>
        <v>US Natural Gas Financial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Financial</v>
      </c>
      <c r="E1834" s="44">
        <f>IF(VLOOKUP(S1834,'DD-Lookup'!$J$6:$L$50,3,FALSE)="Monthly",(YEAR(AC1834)-YEAR(AB1834))*12+MONTH(AC1834)-MONTH(AB1834)+1,(AC1834-AB1834+1))</f>
        <v>151</v>
      </c>
      <c r="F1834" s="213">
        <f t="shared" si="145"/>
        <v>755000</v>
      </c>
      <c r="G1834" s="202">
        <v>1331944</v>
      </c>
      <c r="H1834" s="198">
        <v>37046.364259259259</v>
      </c>
      <c r="I1834" t="s">
        <v>2358</v>
      </c>
      <c r="M1834" t="s">
        <v>3505</v>
      </c>
      <c r="N1834" t="s">
        <v>2383</v>
      </c>
      <c r="O1834" t="s">
        <v>2622</v>
      </c>
      <c r="Q1834" s="199">
        <v>5000</v>
      </c>
      <c r="S1834" t="s">
        <v>3506</v>
      </c>
      <c r="T1834" t="s">
        <v>3759</v>
      </c>
      <c r="U1834" s="201">
        <v>4.4649999999999999</v>
      </c>
      <c r="V1834" t="s">
        <v>2626</v>
      </c>
      <c r="W1834" t="s">
        <v>2810</v>
      </c>
      <c r="X1834" t="s">
        <v>2384</v>
      </c>
      <c r="Y1834" t="s">
        <v>3777</v>
      </c>
      <c r="Z1834" t="s">
        <v>2952</v>
      </c>
      <c r="AA1834" t="s">
        <v>2052</v>
      </c>
      <c r="AB1834" s="198">
        <v>37196</v>
      </c>
      <c r="AC1834" s="198">
        <v>37346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1331943</v>
      </c>
      <c r="H1835" s="198">
        <v>37046.364259259259</v>
      </c>
      <c r="I1835" t="s">
        <v>3476</v>
      </c>
      <c r="M1835" t="s">
        <v>3505</v>
      </c>
      <c r="N1835" t="s">
        <v>3885</v>
      </c>
      <c r="O1835" t="s">
        <v>1795</v>
      </c>
      <c r="Q1835" s="199">
        <v>10000</v>
      </c>
      <c r="S1835" t="s">
        <v>3506</v>
      </c>
      <c r="T1835" t="s">
        <v>3759</v>
      </c>
      <c r="U1835" s="201">
        <v>3.9</v>
      </c>
      <c r="V1835" t="s">
        <v>3183</v>
      </c>
      <c r="W1835" t="s">
        <v>3075</v>
      </c>
      <c r="X1835" t="s">
        <v>3076</v>
      </c>
      <c r="Y1835" t="s">
        <v>2596</v>
      </c>
      <c r="Z1835" t="s">
        <v>2952</v>
      </c>
      <c r="AA1835">
        <v>827048</v>
      </c>
      <c r="AB1835" s="198">
        <v>37047.875</v>
      </c>
      <c r="AC1835" s="198">
        <v>37047.875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1331942</v>
      </c>
      <c r="H1836" s="198">
        <v>37046.364259259259</v>
      </c>
      <c r="I1836" t="s">
        <v>2509</v>
      </c>
      <c r="M1836" t="s">
        <v>3505</v>
      </c>
      <c r="N1836" t="s">
        <v>3885</v>
      </c>
      <c r="O1836" t="s">
        <v>1738</v>
      </c>
      <c r="Q1836" s="199">
        <v>5000</v>
      </c>
      <c r="S1836" t="s">
        <v>3506</v>
      </c>
      <c r="T1836" t="s">
        <v>3759</v>
      </c>
      <c r="U1836" s="201">
        <v>3.8050000000000002</v>
      </c>
      <c r="V1836" t="s">
        <v>2510</v>
      </c>
      <c r="W1836" t="s">
        <v>2629</v>
      </c>
      <c r="X1836" t="s">
        <v>2630</v>
      </c>
      <c r="Y1836" t="s">
        <v>2596</v>
      </c>
      <c r="Z1836" t="s">
        <v>2952</v>
      </c>
      <c r="AA1836">
        <v>827049</v>
      </c>
      <c r="AB1836" s="198">
        <v>37047.875</v>
      </c>
      <c r="AC1836" s="198">
        <v>37047.875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10000</v>
      </c>
      <c r="G1837" s="202">
        <v>1331946</v>
      </c>
      <c r="H1837" s="198">
        <v>37046.364282407405</v>
      </c>
      <c r="I1837" t="s">
        <v>2635</v>
      </c>
      <c r="M1837" t="s">
        <v>3505</v>
      </c>
      <c r="N1837" t="s">
        <v>3885</v>
      </c>
      <c r="O1837" t="s">
        <v>1728</v>
      </c>
      <c r="P1837" s="199">
        <v>10000</v>
      </c>
      <c r="S1837" t="s">
        <v>3506</v>
      </c>
      <c r="T1837" t="s">
        <v>3759</v>
      </c>
      <c r="U1837" s="201">
        <v>4.1150000000000002</v>
      </c>
      <c r="V1837" t="s">
        <v>3485</v>
      </c>
      <c r="W1837" t="s">
        <v>2640</v>
      </c>
      <c r="X1837" t="s">
        <v>2641</v>
      </c>
      <c r="Y1837" t="s">
        <v>2596</v>
      </c>
      <c r="Z1837" t="s">
        <v>2952</v>
      </c>
      <c r="AA1837">
        <v>827050</v>
      </c>
      <c r="AB1837" s="198">
        <v>37047.875</v>
      </c>
      <c r="AC1837" s="198">
        <v>37047.875</v>
      </c>
    </row>
    <row r="1838" spans="1:29" x14ac:dyDescent="0.2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31</v>
      </c>
      <c r="F1838" s="213">
        <f t="shared" si="145"/>
        <v>465000</v>
      </c>
      <c r="G1838" s="202">
        <v>1331948</v>
      </c>
      <c r="H1838" s="198">
        <v>37046.364305555559</v>
      </c>
      <c r="I1838" t="s">
        <v>2382</v>
      </c>
      <c r="M1838" t="s">
        <v>3505</v>
      </c>
      <c r="N1838" t="s">
        <v>2383</v>
      </c>
      <c r="O1838" t="s">
        <v>2604</v>
      </c>
      <c r="Q1838" s="199">
        <v>15000</v>
      </c>
      <c r="S1838" t="s">
        <v>3506</v>
      </c>
      <c r="T1838" t="s">
        <v>3759</v>
      </c>
      <c r="U1838" s="201">
        <v>4.0650000000000004</v>
      </c>
      <c r="V1838" t="s">
        <v>2562</v>
      </c>
      <c r="W1838" t="s">
        <v>2810</v>
      </c>
      <c r="X1838" t="s">
        <v>2384</v>
      </c>
      <c r="Y1838" t="s">
        <v>3777</v>
      </c>
      <c r="Z1838" t="s">
        <v>2952</v>
      </c>
      <c r="AA1838" t="s">
        <v>2053</v>
      </c>
      <c r="AB1838" s="198">
        <v>37073.875</v>
      </c>
      <c r="AC1838" s="198">
        <v>37103.875</v>
      </c>
    </row>
    <row r="1839" spans="1:29" x14ac:dyDescent="0.2">
      <c r="A1839" s="44" t="str">
        <f t="shared" si="141"/>
        <v>US Natural Gas Financial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Financial</v>
      </c>
      <c r="E1839" s="44">
        <f>IF(VLOOKUP(S1839,'DD-Lookup'!$J$6:$L$50,3,FALSE)="Monthly",(YEAR(AC1839)-YEAR(AB1839))*12+MONTH(AC1839)-MONTH(AB1839)+1,(AC1839-AB1839+1))</f>
        <v>26</v>
      </c>
      <c r="F1839" s="213">
        <f t="shared" si="145"/>
        <v>260000</v>
      </c>
      <c r="G1839" s="202">
        <v>1331947</v>
      </c>
      <c r="H1839" s="198">
        <v>37046.364305555559</v>
      </c>
      <c r="I1839" t="s">
        <v>3476</v>
      </c>
      <c r="M1839" t="s">
        <v>3505</v>
      </c>
      <c r="N1839" t="s">
        <v>2383</v>
      </c>
      <c r="O1839" t="s">
        <v>1902</v>
      </c>
      <c r="Q1839" s="199">
        <v>10000</v>
      </c>
      <c r="S1839" t="s">
        <v>3506</v>
      </c>
      <c r="T1839" t="s">
        <v>3759</v>
      </c>
      <c r="U1839" s="201">
        <v>3.7949999999999999</v>
      </c>
      <c r="V1839" t="s">
        <v>3517</v>
      </c>
      <c r="W1839" t="s">
        <v>3497</v>
      </c>
      <c r="X1839" t="s">
        <v>3498</v>
      </c>
      <c r="Y1839" t="s">
        <v>3777</v>
      </c>
      <c r="Z1839" t="s">
        <v>2952</v>
      </c>
      <c r="AA1839" t="s">
        <v>2054</v>
      </c>
      <c r="AB1839" s="198">
        <v>37047.875</v>
      </c>
      <c r="AC1839" s="198">
        <v>37072.875</v>
      </c>
    </row>
    <row r="1840" spans="1:29" x14ac:dyDescent="0.2">
      <c r="A1840" s="44" t="str">
        <f t="shared" si="141"/>
        <v xml:space="preserve"> LPG Financial</v>
      </c>
      <c r="B1840" s="44" t="str">
        <f t="shared" si="142"/>
        <v/>
      </c>
      <c r="C1840" s="44" t="str">
        <f t="shared" si="143"/>
        <v>LPG</v>
      </c>
      <c r="D1840" s="44" t="str">
        <f t="shared" si="144"/>
        <v>Financial</v>
      </c>
      <c r="E1840" s="44">
        <f>IF(VLOOKUP(S1840,'DD-Lookup'!$J$6:$L$50,3,FALSE)="Monthly",(YEAR(AC1840)-YEAR(AB1840))*12+MONTH(AC1840)-MONTH(AB1840)+1,(AC1840-AB1840+1))</f>
        <v>31</v>
      </c>
      <c r="F1840" s="213">
        <f t="shared" si="145"/>
        <v>62000</v>
      </c>
      <c r="G1840" s="202">
        <v>1331949</v>
      </c>
      <c r="H1840" s="198">
        <v>37046.364317129628</v>
      </c>
      <c r="I1840" t="s">
        <v>2055</v>
      </c>
      <c r="M1840" t="s">
        <v>3510</v>
      </c>
      <c r="N1840" t="s">
        <v>3128</v>
      </c>
      <c r="O1840" t="s">
        <v>3963</v>
      </c>
      <c r="Q1840" s="199">
        <v>2000</v>
      </c>
      <c r="S1840" t="s">
        <v>3632</v>
      </c>
      <c r="T1840" t="s">
        <v>3759</v>
      </c>
      <c r="U1840" s="201">
        <v>273</v>
      </c>
      <c r="V1840" t="s">
        <v>2056</v>
      </c>
      <c r="W1840" t="s">
        <v>3129</v>
      </c>
      <c r="X1840" t="s">
        <v>3130</v>
      </c>
      <c r="Y1840" t="s">
        <v>2729</v>
      </c>
      <c r="Z1840" t="s">
        <v>2212</v>
      </c>
      <c r="AA1840">
        <v>112699</v>
      </c>
      <c r="AB1840" s="198">
        <v>37073.875</v>
      </c>
      <c r="AC1840" s="198">
        <v>37103.875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5000</v>
      </c>
      <c r="G1841" s="202">
        <v>1331950</v>
      </c>
      <c r="H1841" s="198">
        <v>37046.364317129628</v>
      </c>
      <c r="I1841" t="s">
        <v>2514</v>
      </c>
      <c r="M1841" t="s">
        <v>3505</v>
      </c>
      <c r="N1841" t="s">
        <v>3885</v>
      </c>
      <c r="O1841" t="s">
        <v>1781</v>
      </c>
      <c r="P1841" s="199">
        <v>5000</v>
      </c>
      <c r="S1841" t="s">
        <v>3506</v>
      </c>
      <c r="T1841" t="s">
        <v>3759</v>
      </c>
      <c r="U1841" s="201">
        <v>4.0750000000000002</v>
      </c>
      <c r="V1841" t="s">
        <v>2028</v>
      </c>
      <c r="W1841" t="s">
        <v>3084</v>
      </c>
      <c r="X1841" t="s">
        <v>3076</v>
      </c>
      <c r="Y1841" t="s">
        <v>2596</v>
      </c>
      <c r="Z1841" t="s">
        <v>2952</v>
      </c>
      <c r="AA1841">
        <v>827051</v>
      </c>
      <c r="AB1841" s="198">
        <v>37047.875</v>
      </c>
      <c r="AC1841" s="198">
        <v>37047.875</v>
      </c>
    </row>
    <row r="1842" spans="1:29" x14ac:dyDescent="0.2">
      <c r="A1842" s="44" t="str">
        <f t="shared" si="141"/>
        <v>US Natural Gas Financial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Financial</v>
      </c>
      <c r="E1842" s="44">
        <f>IF(VLOOKUP(S1842,'DD-Lookup'!$J$6:$L$50,3,FALSE)="Monthly",(YEAR(AC1842)-YEAR(AB1842))*12+MONTH(AC1842)-MONTH(AB1842)+1,(AC1842-AB1842+1))</f>
        <v>26</v>
      </c>
      <c r="F1842" s="213">
        <f t="shared" si="145"/>
        <v>130000</v>
      </c>
      <c r="G1842" s="202">
        <v>1331951</v>
      </c>
      <c r="H1842" s="198">
        <v>37046.364328703705</v>
      </c>
      <c r="I1842" t="s">
        <v>3729</v>
      </c>
      <c r="M1842" t="s">
        <v>3505</v>
      </c>
      <c r="N1842" t="s">
        <v>2383</v>
      </c>
      <c r="O1842" t="s">
        <v>2057</v>
      </c>
      <c r="Q1842" s="199">
        <v>5000</v>
      </c>
      <c r="S1842" t="s">
        <v>3506</v>
      </c>
      <c r="T1842" t="s">
        <v>3759</v>
      </c>
      <c r="U1842" s="201">
        <v>3.9550000000000001</v>
      </c>
      <c r="V1842" t="s">
        <v>2521</v>
      </c>
      <c r="W1842" t="s">
        <v>3084</v>
      </c>
      <c r="X1842" t="s">
        <v>2394</v>
      </c>
      <c r="Y1842" t="s">
        <v>3777</v>
      </c>
      <c r="Z1842" t="s">
        <v>2952</v>
      </c>
      <c r="AA1842" t="s">
        <v>2058</v>
      </c>
      <c r="AB1842" s="198">
        <v>37047.875</v>
      </c>
      <c r="AC1842" s="198">
        <v>37072.875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10000</v>
      </c>
      <c r="G1843" s="202">
        <v>1331952</v>
      </c>
      <c r="H1843" s="198">
        <v>37046.364351851851</v>
      </c>
      <c r="I1843" t="s">
        <v>3207</v>
      </c>
      <c r="M1843" t="s">
        <v>3505</v>
      </c>
      <c r="N1843" t="s">
        <v>3885</v>
      </c>
      <c r="O1843" t="s">
        <v>1841</v>
      </c>
      <c r="Q1843" s="199">
        <v>10000</v>
      </c>
      <c r="S1843" t="s">
        <v>3506</v>
      </c>
      <c r="T1843" t="s">
        <v>3759</v>
      </c>
      <c r="U1843" s="201">
        <v>3.9</v>
      </c>
      <c r="V1843" t="s">
        <v>3208</v>
      </c>
      <c r="W1843" t="s">
        <v>1842</v>
      </c>
      <c r="X1843" t="s">
        <v>1843</v>
      </c>
      <c r="Y1843" t="s">
        <v>2596</v>
      </c>
      <c r="Z1843" t="s">
        <v>2952</v>
      </c>
      <c r="AA1843">
        <v>827052</v>
      </c>
      <c r="AB1843" s="198">
        <v>37047.875</v>
      </c>
      <c r="AC1843" s="198">
        <v>37047.875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26</v>
      </c>
      <c r="F1844" s="213">
        <f t="shared" si="145"/>
        <v>130000</v>
      </c>
      <c r="G1844" s="202">
        <v>1331953</v>
      </c>
      <c r="H1844" s="198">
        <v>37046.364386574074</v>
      </c>
      <c r="I1844" t="s">
        <v>2391</v>
      </c>
      <c r="M1844" t="s">
        <v>3505</v>
      </c>
      <c r="N1844" t="s">
        <v>3885</v>
      </c>
      <c r="O1844" t="s">
        <v>3867</v>
      </c>
      <c r="Q1844" s="199">
        <v>5000</v>
      </c>
      <c r="S1844" t="s">
        <v>3506</v>
      </c>
      <c r="T1844" t="s">
        <v>3759</v>
      </c>
      <c r="U1844" s="201">
        <v>3.96</v>
      </c>
      <c r="V1844" t="s">
        <v>2059</v>
      </c>
      <c r="W1844" t="s">
        <v>2265</v>
      </c>
      <c r="X1844" t="s">
        <v>2266</v>
      </c>
      <c r="Y1844" t="s">
        <v>2596</v>
      </c>
      <c r="Z1844" t="s">
        <v>2952</v>
      </c>
      <c r="AA1844">
        <v>827056</v>
      </c>
      <c r="AB1844" s="198">
        <v>37047.875</v>
      </c>
      <c r="AC1844" s="198">
        <v>37072.875</v>
      </c>
    </row>
    <row r="1845" spans="1:29" x14ac:dyDescent="0.2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123</v>
      </c>
      <c r="F1845" s="213">
        <f t="shared" si="145"/>
        <v>615000</v>
      </c>
      <c r="G1845" s="202">
        <v>1331955</v>
      </c>
      <c r="H1845" s="198">
        <v>37046.364398148151</v>
      </c>
      <c r="I1845" t="s">
        <v>3731</v>
      </c>
      <c r="M1845" t="s">
        <v>3505</v>
      </c>
      <c r="N1845" t="s">
        <v>2383</v>
      </c>
      <c r="O1845" t="s">
        <v>3144</v>
      </c>
      <c r="P1845" s="199">
        <v>5000</v>
      </c>
      <c r="S1845" t="s">
        <v>3506</v>
      </c>
      <c r="T1845" t="s">
        <v>3759</v>
      </c>
      <c r="U1845" s="201">
        <v>4.1500000000000004</v>
      </c>
      <c r="V1845" t="s">
        <v>2386</v>
      </c>
      <c r="W1845" t="s">
        <v>2810</v>
      </c>
      <c r="X1845" t="s">
        <v>2384</v>
      </c>
      <c r="Y1845" t="s">
        <v>3777</v>
      </c>
      <c r="Z1845" t="s">
        <v>2952</v>
      </c>
      <c r="AA1845" t="s">
        <v>2060</v>
      </c>
      <c r="AB1845" s="198">
        <v>37073</v>
      </c>
      <c r="AC1845" s="198">
        <v>37195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1331957</v>
      </c>
      <c r="H1846" s="198">
        <v>37046.364432870374</v>
      </c>
      <c r="I1846" t="s">
        <v>2618</v>
      </c>
      <c r="M1846" t="s">
        <v>3505</v>
      </c>
      <c r="N1846" t="s">
        <v>3885</v>
      </c>
      <c r="O1846" t="s">
        <v>1680</v>
      </c>
      <c r="Q1846" s="199">
        <v>5000</v>
      </c>
      <c r="S1846" t="s">
        <v>3506</v>
      </c>
      <c r="T1846" t="s">
        <v>3759</v>
      </c>
      <c r="U1846" s="201">
        <v>3.77</v>
      </c>
      <c r="V1846" t="s">
        <v>2458</v>
      </c>
      <c r="W1846" t="s">
        <v>2457</v>
      </c>
      <c r="X1846" t="s">
        <v>2615</v>
      </c>
      <c r="Y1846" t="s">
        <v>2596</v>
      </c>
      <c r="Z1846" t="s">
        <v>2952</v>
      </c>
      <c r="AA1846">
        <v>827054</v>
      </c>
      <c r="AB1846" s="198">
        <v>37047.875</v>
      </c>
      <c r="AC1846" s="198">
        <v>37047.875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5000</v>
      </c>
      <c r="G1847" s="202">
        <v>1331956</v>
      </c>
      <c r="H1847" s="198">
        <v>37046.364432870374</v>
      </c>
      <c r="I1847" t="s">
        <v>3098</v>
      </c>
      <c r="M1847" t="s">
        <v>3505</v>
      </c>
      <c r="N1847" t="s">
        <v>3885</v>
      </c>
      <c r="O1847" t="s">
        <v>1718</v>
      </c>
      <c r="Q1847" s="199">
        <v>5000</v>
      </c>
      <c r="S1847" t="s">
        <v>3506</v>
      </c>
      <c r="T1847" t="s">
        <v>3759</v>
      </c>
      <c r="U1847" s="201">
        <v>4.22</v>
      </c>
      <c r="V1847" t="s">
        <v>3840</v>
      </c>
      <c r="W1847" t="s">
        <v>3143</v>
      </c>
      <c r="X1847" t="s">
        <v>3065</v>
      </c>
      <c r="Y1847" t="s">
        <v>2596</v>
      </c>
      <c r="Z1847" t="s">
        <v>2952</v>
      </c>
      <c r="AA1847">
        <v>827053</v>
      </c>
      <c r="AB1847" s="198">
        <v>37047.875</v>
      </c>
      <c r="AC1847" s="198">
        <v>37047.875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1331958</v>
      </c>
      <c r="H1848" s="198">
        <v>37046.364444444444</v>
      </c>
      <c r="I1848" t="s">
        <v>3919</v>
      </c>
      <c r="M1848" t="s">
        <v>3505</v>
      </c>
      <c r="N1848" t="s">
        <v>3885</v>
      </c>
      <c r="O1848" t="s">
        <v>1781</v>
      </c>
      <c r="P1848" s="199">
        <v>10000</v>
      </c>
      <c r="S1848" t="s">
        <v>3506</v>
      </c>
      <c r="T1848" t="s">
        <v>3759</v>
      </c>
      <c r="U1848" s="201">
        <v>4.05</v>
      </c>
      <c r="V1848" t="s">
        <v>3920</v>
      </c>
      <c r="W1848" t="s">
        <v>3084</v>
      </c>
      <c r="X1848" t="s">
        <v>3076</v>
      </c>
      <c r="Y1848" t="s">
        <v>2596</v>
      </c>
      <c r="Z1848" t="s">
        <v>2952</v>
      </c>
      <c r="AA1848">
        <v>827055</v>
      </c>
      <c r="AB1848" s="198">
        <v>37047.875</v>
      </c>
      <c r="AC1848" s="198">
        <v>37047.875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1331959</v>
      </c>
      <c r="H1849" s="198">
        <v>37046.36446759259</v>
      </c>
      <c r="I1849" t="s">
        <v>3482</v>
      </c>
      <c r="M1849" t="s">
        <v>3505</v>
      </c>
      <c r="N1849" t="s">
        <v>3885</v>
      </c>
      <c r="O1849" t="s">
        <v>1795</v>
      </c>
      <c r="Q1849" s="199">
        <v>5000</v>
      </c>
      <c r="S1849" t="s">
        <v>3506</v>
      </c>
      <c r="T1849" t="s">
        <v>3759</v>
      </c>
      <c r="U1849" s="201">
        <v>3.95</v>
      </c>
      <c r="V1849" t="s">
        <v>3483</v>
      </c>
      <c r="W1849" t="s">
        <v>3075</v>
      </c>
      <c r="X1849" t="s">
        <v>3076</v>
      </c>
      <c r="Y1849" t="s">
        <v>2596</v>
      </c>
      <c r="Z1849" t="s">
        <v>2952</v>
      </c>
      <c r="AA1849">
        <v>827058</v>
      </c>
      <c r="AB1849" s="198">
        <v>37047.875</v>
      </c>
      <c r="AC1849" s="198">
        <v>37047.875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1331961</v>
      </c>
      <c r="H1850" s="198">
        <v>37046.364502314813</v>
      </c>
      <c r="I1850" t="s">
        <v>3547</v>
      </c>
      <c r="M1850" t="s">
        <v>3505</v>
      </c>
      <c r="N1850" t="s">
        <v>3885</v>
      </c>
      <c r="O1850" t="s">
        <v>1781</v>
      </c>
      <c r="Q1850" s="199">
        <v>10000</v>
      </c>
      <c r="S1850" t="s">
        <v>3506</v>
      </c>
      <c r="T1850" t="s">
        <v>3759</v>
      </c>
      <c r="U1850" s="201">
        <v>4.0750000000000002</v>
      </c>
      <c r="V1850" t="s">
        <v>2253</v>
      </c>
      <c r="W1850" t="s">
        <v>3084</v>
      </c>
      <c r="X1850" t="s">
        <v>3076</v>
      </c>
      <c r="Y1850" t="s">
        <v>2596</v>
      </c>
      <c r="Z1850" t="s">
        <v>2952</v>
      </c>
      <c r="AA1850">
        <v>827060</v>
      </c>
      <c r="AB1850" s="198">
        <v>37047.875</v>
      </c>
      <c r="AC1850" s="198">
        <v>37047.875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13">
        <f t="shared" si="145"/>
        <v>7000</v>
      </c>
      <c r="G1851" s="202">
        <v>1331960</v>
      </c>
      <c r="H1851" s="198">
        <v>37046.364502314813</v>
      </c>
      <c r="I1851" t="s">
        <v>2387</v>
      </c>
      <c r="M1851" t="s">
        <v>3505</v>
      </c>
      <c r="N1851" t="s">
        <v>3885</v>
      </c>
      <c r="O1851" t="s">
        <v>1681</v>
      </c>
      <c r="Q1851" s="199">
        <v>7000</v>
      </c>
      <c r="S1851" t="s">
        <v>3506</v>
      </c>
      <c r="T1851" t="s">
        <v>3759</v>
      </c>
      <c r="U1851" s="201">
        <v>3.7275</v>
      </c>
      <c r="V1851" t="s">
        <v>3657</v>
      </c>
      <c r="W1851" t="s">
        <v>2457</v>
      </c>
      <c r="X1851" t="s">
        <v>2615</v>
      </c>
      <c r="Y1851" t="s">
        <v>2596</v>
      </c>
      <c r="Z1851" t="s">
        <v>2952</v>
      </c>
      <c r="AA1851">
        <v>827059</v>
      </c>
      <c r="AB1851" s="198">
        <v>37047.875</v>
      </c>
      <c r="AC1851" s="198">
        <v>37047.875</v>
      </c>
    </row>
    <row r="1852" spans="1:29" x14ac:dyDescent="0.2">
      <c r="A1852" s="44" t="str">
        <f t="shared" si="141"/>
        <v>US Crude Financial</v>
      </c>
      <c r="B1852" s="44" t="str">
        <f t="shared" si="142"/>
        <v>US</v>
      </c>
      <c r="C1852" s="44" t="str">
        <f t="shared" si="143"/>
        <v>Crude</v>
      </c>
      <c r="D1852" s="44" t="str">
        <f t="shared" si="144"/>
        <v>Financial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50000</v>
      </c>
      <c r="G1852" s="202">
        <v>1331962</v>
      </c>
      <c r="H1852" s="198">
        <v>37046.364537037036</v>
      </c>
      <c r="I1852" t="s">
        <v>1087</v>
      </c>
      <c r="M1852" t="s">
        <v>3619</v>
      </c>
      <c r="N1852" t="s">
        <v>1088</v>
      </c>
      <c r="O1852" t="s">
        <v>3528</v>
      </c>
      <c r="P1852" s="199">
        <v>50000</v>
      </c>
      <c r="S1852" t="s">
        <v>3512</v>
      </c>
      <c r="T1852" t="s">
        <v>3759</v>
      </c>
      <c r="U1852" s="201">
        <v>28.6</v>
      </c>
      <c r="V1852" t="s">
        <v>3074</v>
      </c>
      <c r="W1852" t="s">
        <v>1090</v>
      </c>
      <c r="X1852" t="s">
        <v>1091</v>
      </c>
      <c r="Y1852" t="s">
        <v>2729</v>
      </c>
      <c r="Z1852" t="s">
        <v>2952</v>
      </c>
      <c r="AA1852">
        <v>112700</v>
      </c>
      <c r="AB1852" s="198">
        <v>37073</v>
      </c>
      <c r="AC1852" s="198">
        <v>37103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1331963</v>
      </c>
      <c r="H1853" s="198">
        <v>37046.364560185182</v>
      </c>
      <c r="I1853" t="s">
        <v>3919</v>
      </c>
      <c r="M1853" t="s">
        <v>3505</v>
      </c>
      <c r="N1853" t="s">
        <v>3885</v>
      </c>
      <c r="O1853" t="s">
        <v>1781</v>
      </c>
      <c r="P1853" s="199">
        <v>10000</v>
      </c>
      <c r="S1853" t="s">
        <v>3506</v>
      </c>
      <c r="T1853" t="s">
        <v>3759</v>
      </c>
      <c r="U1853" s="201">
        <v>4.05</v>
      </c>
      <c r="V1853" t="s">
        <v>3920</v>
      </c>
      <c r="W1853" t="s">
        <v>3084</v>
      </c>
      <c r="X1853" t="s">
        <v>3076</v>
      </c>
      <c r="Y1853" t="s">
        <v>2596</v>
      </c>
      <c r="Z1853" t="s">
        <v>2952</v>
      </c>
      <c r="AA1853">
        <v>827061</v>
      </c>
      <c r="AB1853" s="198">
        <v>37047.875</v>
      </c>
      <c r="AC1853" s="198">
        <v>37047.875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5000</v>
      </c>
      <c r="G1854" s="202">
        <v>1331964</v>
      </c>
      <c r="H1854" s="198">
        <v>37046.364594907405</v>
      </c>
      <c r="I1854" t="s">
        <v>2577</v>
      </c>
      <c r="M1854" t="s">
        <v>3505</v>
      </c>
      <c r="N1854" t="s">
        <v>3885</v>
      </c>
      <c r="O1854" t="s">
        <v>1724</v>
      </c>
      <c r="P1854" s="199">
        <v>5000</v>
      </c>
      <c r="S1854" t="s">
        <v>3506</v>
      </c>
      <c r="T1854" t="s">
        <v>3759</v>
      </c>
      <c r="U1854" s="201">
        <v>4.1449999999999996</v>
      </c>
      <c r="V1854" t="s">
        <v>2578</v>
      </c>
      <c r="W1854" t="s">
        <v>2640</v>
      </c>
      <c r="X1854" t="s">
        <v>2641</v>
      </c>
      <c r="Y1854" t="s">
        <v>2596</v>
      </c>
      <c r="Z1854" t="s">
        <v>2952</v>
      </c>
      <c r="AA1854">
        <v>827062</v>
      </c>
      <c r="AB1854" s="198">
        <v>37047.875</v>
      </c>
      <c r="AC1854" s="198">
        <v>37047.875</v>
      </c>
    </row>
    <row r="1855" spans="1:29" x14ac:dyDescent="0.2">
      <c r="A1855" s="44" t="str">
        <f t="shared" si="141"/>
        <v xml:space="preserve"> Natural Gas Physical</v>
      </c>
      <c r="B1855" s="44" t="str">
        <f t="shared" si="142"/>
        <v/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10000</v>
      </c>
      <c r="G1855" s="202">
        <v>1331965</v>
      </c>
      <c r="H1855" s="198">
        <v>37046.364606481482</v>
      </c>
      <c r="I1855" t="s">
        <v>2608</v>
      </c>
      <c r="M1855" t="s">
        <v>3505</v>
      </c>
      <c r="N1855" t="s">
        <v>2623</v>
      </c>
      <c r="O1855" t="s">
        <v>1733</v>
      </c>
      <c r="Q1855" s="199">
        <v>10000</v>
      </c>
      <c r="S1855" t="s">
        <v>3506</v>
      </c>
      <c r="T1855" t="s">
        <v>3759</v>
      </c>
      <c r="U1855" s="201">
        <v>4.125</v>
      </c>
      <c r="V1855" t="s">
        <v>2739</v>
      </c>
      <c r="W1855" t="s">
        <v>2624</v>
      </c>
      <c r="X1855" t="s">
        <v>2625</v>
      </c>
      <c r="Y1855" t="s">
        <v>2596</v>
      </c>
      <c r="Z1855" t="s">
        <v>2952</v>
      </c>
      <c r="AA1855">
        <v>827063</v>
      </c>
      <c r="AB1855" s="198">
        <v>37047.875</v>
      </c>
      <c r="AC1855" s="198">
        <v>37047.875</v>
      </c>
    </row>
    <row r="1856" spans="1:29" x14ac:dyDescent="0.2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26</v>
      </c>
      <c r="F1856" s="213">
        <f t="shared" si="145"/>
        <v>260000</v>
      </c>
      <c r="G1856" s="202">
        <v>1331967</v>
      </c>
      <c r="H1856" s="198">
        <v>37046.364618055559</v>
      </c>
      <c r="I1856" t="s">
        <v>2600</v>
      </c>
      <c r="M1856" t="s">
        <v>3505</v>
      </c>
      <c r="N1856" t="s">
        <v>2383</v>
      </c>
      <c r="O1856" t="s">
        <v>3298</v>
      </c>
      <c r="Q1856" s="199">
        <v>10000</v>
      </c>
      <c r="S1856" t="s">
        <v>3506</v>
      </c>
      <c r="T1856" t="s">
        <v>3759</v>
      </c>
      <c r="U1856" s="201">
        <v>3.96</v>
      </c>
      <c r="V1856" t="s">
        <v>3941</v>
      </c>
      <c r="W1856" t="s">
        <v>2644</v>
      </c>
      <c r="X1856" t="s">
        <v>2259</v>
      </c>
      <c r="Y1856" t="s">
        <v>3777</v>
      </c>
      <c r="Z1856" t="s">
        <v>2952</v>
      </c>
      <c r="AA1856" t="s">
        <v>2061</v>
      </c>
      <c r="AB1856" s="198">
        <v>37047.875</v>
      </c>
      <c r="AC1856" s="198">
        <v>37072.875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1535</v>
      </c>
      <c r="G1857" s="202">
        <v>1331968</v>
      </c>
      <c r="H1857" s="198">
        <v>37046.364618055559</v>
      </c>
      <c r="I1857" t="s">
        <v>2638</v>
      </c>
      <c r="M1857" t="s">
        <v>3505</v>
      </c>
      <c r="N1857" t="s">
        <v>3885</v>
      </c>
      <c r="O1857" t="s">
        <v>1964</v>
      </c>
      <c r="Q1857" s="199">
        <v>1535</v>
      </c>
      <c r="S1857" t="s">
        <v>3506</v>
      </c>
      <c r="T1857" t="s">
        <v>3759</v>
      </c>
      <c r="U1857" s="201">
        <v>3.9963000000000002</v>
      </c>
      <c r="V1857" t="s">
        <v>2478</v>
      </c>
      <c r="W1857" t="s">
        <v>2594</v>
      </c>
      <c r="X1857" t="s">
        <v>2595</v>
      </c>
      <c r="Y1857" t="s">
        <v>2596</v>
      </c>
      <c r="Z1857" t="s">
        <v>2952</v>
      </c>
      <c r="AA1857">
        <v>827064</v>
      </c>
      <c r="AB1857" s="198">
        <v>37047.875</v>
      </c>
      <c r="AC1857" s="198">
        <v>37047.875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1331969</v>
      </c>
      <c r="H1858" s="198">
        <v>37046.364641203705</v>
      </c>
      <c r="I1858" t="s">
        <v>3547</v>
      </c>
      <c r="M1858" t="s">
        <v>3505</v>
      </c>
      <c r="N1858" t="s">
        <v>3885</v>
      </c>
      <c r="O1858" t="s">
        <v>1781</v>
      </c>
      <c r="Q1858" s="199">
        <v>10000</v>
      </c>
      <c r="S1858" t="s">
        <v>3506</v>
      </c>
      <c r="T1858" t="s">
        <v>3759</v>
      </c>
      <c r="U1858" s="201">
        <v>4.0750000000000002</v>
      </c>
      <c r="V1858" t="s">
        <v>2253</v>
      </c>
      <c r="W1858" t="s">
        <v>3084</v>
      </c>
      <c r="X1858" t="s">
        <v>3076</v>
      </c>
      <c r="Y1858" t="s">
        <v>2596</v>
      </c>
      <c r="Z1858" t="s">
        <v>2952</v>
      </c>
      <c r="AA1858">
        <v>827066</v>
      </c>
      <c r="AB1858" s="198">
        <v>37047.875</v>
      </c>
      <c r="AC1858" s="198">
        <v>37047.875</v>
      </c>
    </row>
    <row r="1859" spans="1:29" x14ac:dyDescent="0.2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123</v>
      </c>
      <c r="F1859" s="213">
        <f t="shared" si="145"/>
        <v>615000</v>
      </c>
      <c r="G1859" s="202">
        <v>1331970</v>
      </c>
      <c r="H1859" s="198">
        <v>37046.364664351851</v>
      </c>
      <c r="I1859" t="s">
        <v>3627</v>
      </c>
      <c r="M1859" t="s">
        <v>3505</v>
      </c>
      <c r="N1859" t="s">
        <v>2383</v>
      </c>
      <c r="O1859" t="s">
        <v>3144</v>
      </c>
      <c r="Q1859" s="199">
        <v>5000</v>
      </c>
      <c r="S1859" t="s">
        <v>3506</v>
      </c>
      <c r="T1859" t="s">
        <v>3759</v>
      </c>
      <c r="U1859" s="201">
        <v>4.1550000000000002</v>
      </c>
      <c r="V1859" t="s">
        <v>3066</v>
      </c>
      <c r="W1859" t="s">
        <v>2810</v>
      </c>
      <c r="X1859" t="s">
        <v>2384</v>
      </c>
      <c r="Y1859" t="s">
        <v>3777</v>
      </c>
      <c r="Z1859" t="s">
        <v>2952</v>
      </c>
      <c r="AA1859" t="s">
        <v>2062</v>
      </c>
      <c r="AB1859" s="198">
        <v>37073</v>
      </c>
      <c r="AC1859" s="198">
        <v>37195</v>
      </c>
    </row>
    <row r="1860" spans="1:29" x14ac:dyDescent="0.2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59</v>
      </c>
      <c r="F1860" s="213">
        <f t="shared" si="145"/>
        <v>2950</v>
      </c>
      <c r="G1860" s="202">
        <v>1331971</v>
      </c>
      <c r="H1860" s="198">
        <v>37046.364675925928</v>
      </c>
      <c r="I1860" t="s">
        <v>3732</v>
      </c>
      <c r="M1860" t="s">
        <v>2717</v>
      </c>
      <c r="N1860" t="s">
        <v>3532</v>
      </c>
      <c r="O1860" t="s">
        <v>3888</v>
      </c>
      <c r="Q1860" s="199">
        <v>50</v>
      </c>
      <c r="S1860" t="s">
        <v>3504</v>
      </c>
      <c r="T1860" t="s">
        <v>3759</v>
      </c>
      <c r="U1860" s="201">
        <v>37</v>
      </c>
      <c r="V1860" t="s">
        <v>3053</v>
      </c>
      <c r="W1860" t="s">
        <v>3552</v>
      </c>
      <c r="X1860" t="s">
        <v>3553</v>
      </c>
      <c r="Y1860" t="s">
        <v>1097</v>
      </c>
      <c r="Z1860" t="s">
        <v>2947</v>
      </c>
      <c r="AA1860">
        <v>631049.1</v>
      </c>
      <c r="AB1860" s="198">
        <v>37257.710416666669</v>
      </c>
      <c r="AC1860" s="198">
        <v>37315.710416666669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26</v>
      </c>
      <c r="F1861" s="213">
        <f t="shared" si="145"/>
        <v>195000</v>
      </c>
      <c r="G1861" s="202">
        <v>1331972</v>
      </c>
      <c r="H1861" s="198">
        <v>37046.364687499998</v>
      </c>
      <c r="I1861" t="s">
        <v>2378</v>
      </c>
      <c r="M1861" t="s">
        <v>3505</v>
      </c>
      <c r="N1861" t="s">
        <v>3885</v>
      </c>
      <c r="O1861" t="s">
        <v>3307</v>
      </c>
      <c r="P1861" s="199">
        <v>7500</v>
      </c>
      <c r="S1861" t="s">
        <v>3506</v>
      </c>
      <c r="T1861" t="s">
        <v>3759</v>
      </c>
      <c r="U1861" s="201">
        <v>4.125</v>
      </c>
      <c r="V1861" t="s">
        <v>2462</v>
      </c>
      <c r="W1861" t="s">
        <v>2280</v>
      </c>
      <c r="X1861" t="s">
        <v>2281</v>
      </c>
      <c r="Y1861" t="s">
        <v>2596</v>
      </c>
      <c r="Z1861" t="s">
        <v>2952</v>
      </c>
      <c r="AA1861">
        <v>827071</v>
      </c>
      <c r="AB1861" s="198">
        <v>37047.875</v>
      </c>
      <c r="AC1861" s="198">
        <v>37072.875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1331974</v>
      </c>
      <c r="H1862" s="198">
        <v>37046.364699074074</v>
      </c>
      <c r="I1862" t="s">
        <v>3079</v>
      </c>
      <c r="M1862" t="s">
        <v>3505</v>
      </c>
      <c r="N1862" t="s">
        <v>3885</v>
      </c>
      <c r="O1862" t="s">
        <v>1761</v>
      </c>
      <c r="Q1862" s="199">
        <v>5000</v>
      </c>
      <c r="S1862" t="s">
        <v>3506</v>
      </c>
      <c r="T1862" t="s">
        <v>3759</v>
      </c>
      <c r="U1862" s="201">
        <v>3.84</v>
      </c>
      <c r="V1862" t="s">
        <v>3080</v>
      </c>
      <c r="W1862" t="s">
        <v>2477</v>
      </c>
      <c r="X1862" t="s">
        <v>3078</v>
      </c>
      <c r="Y1862" t="s">
        <v>2596</v>
      </c>
      <c r="Z1862" t="s">
        <v>2952</v>
      </c>
      <c r="AA1862">
        <v>827067</v>
      </c>
      <c r="AB1862" s="198">
        <v>37047.875</v>
      </c>
      <c r="AC1862" s="198">
        <v>37047.875</v>
      </c>
    </row>
    <row r="1863" spans="1:29" x14ac:dyDescent="0.2">
      <c r="A1863" s="44" t="str">
        <f t="shared" si="141"/>
        <v xml:space="preserve"> Natural Gas Physical</v>
      </c>
      <c r="B1863" s="44" t="str">
        <f t="shared" si="142"/>
        <v/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10000</v>
      </c>
      <c r="G1863" s="202">
        <v>1331977</v>
      </c>
      <c r="H1863" s="198">
        <v>37046.364710648151</v>
      </c>
      <c r="I1863" t="s">
        <v>2533</v>
      </c>
      <c r="M1863" t="s">
        <v>3505</v>
      </c>
      <c r="N1863" t="s">
        <v>3089</v>
      </c>
      <c r="O1863" t="s">
        <v>2015</v>
      </c>
      <c r="P1863" s="199">
        <v>10000</v>
      </c>
      <c r="S1863" t="s">
        <v>3827</v>
      </c>
      <c r="T1863" t="s">
        <v>3090</v>
      </c>
      <c r="U1863" s="201">
        <v>4.915</v>
      </c>
      <c r="V1863" t="s">
        <v>2033</v>
      </c>
      <c r="W1863" t="s">
        <v>3091</v>
      </c>
      <c r="X1863" t="s">
        <v>3092</v>
      </c>
      <c r="Y1863" t="s">
        <v>2596</v>
      </c>
      <c r="Z1863" t="s">
        <v>2953</v>
      </c>
      <c r="AA1863">
        <v>827068</v>
      </c>
      <c r="AB1863" s="198">
        <v>37046.875</v>
      </c>
      <c r="AC1863" s="198">
        <v>37046.875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5000</v>
      </c>
      <c r="G1864" s="202">
        <v>1331976</v>
      </c>
      <c r="H1864" s="198">
        <v>37046.364710648151</v>
      </c>
      <c r="I1864" t="s">
        <v>2660</v>
      </c>
      <c r="M1864" t="s">
        <v>3505</v>
      </c>
      <c r="N1864" t="s">
        <v>3885</v>
      </c>
      <c r="O1864" t="s">
        <v>1678</v>
      </c>
      <c r="Q1864" s="199">
        <v>5000</v>
      </c>
      <c r="S1864" t="s">
        <v>3506</v>
      </c>
      <c r="T1864" t="s">
        <v>3759</v>
      </c>
      <c r="U1864" s="201">
        <v>3.7549999999999999</v>
      </c>
      <c r="V1864" t="s">
        <v>2459</v>
      </c>
      <c r="W1864" t="s">
        <v>2457</v>
      </c>
      <c r="X1864" t="s">
        <v>2615</v>
      </c>
      <c r="Y1864" t="s">
        <v>2596</v>
      </c>
      <c r="Z1864" t="s">
        <v>2952</v>
      </c>
      <c r="AA1864">
        <v>827069</v>
      </c>
      <c r="AB1864" s="198">
        <v>37047.875</v>
      </c>
      <c r="AC1864" s="198">
        <v>37047.875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25000</v>
      </c>
      <c r="G1865" s="202">
        <v>1331975</v>
      </c>
      <c r="H1865" s="198">
        <v>37046.364710648151</v>
      </c>
      <c r="I1865" t="s">
        <v>3531</v>
      </c>
      <c r="M1865" t="s">
        <v>3505</v>
      </c>
      <c r="N1865" t="s">
        <v>3885</v>
      </c>
      <c r="O1865" t="s">
        <v>3852</v>
      </c>
      <c r="P1865" s="199">
        <v>25000</v>
      </c>
      <c r="S1865" t="s">
        <v>3506</v>
      </c>
      <c r="T1865" t="s">
        <v>3759</v>
      </c>
      <c r="U1865" s="201">
        <v>3.9350000000000001</v>
      </c>
      <c r="V1865" t="s">
        <v>3833</v>
      </c>
      <c r="W1865" t="s">
        <v>2265</v>
      </c>
      <c r="X1865" t="s">
        <v>2266</v>
      </c>
      <c r="Y1865" t="s">
        <v>2596</v>
      </c>
      <c r="Z1865" t="s">
        <v>2952</v>
      </c>
      <c r="AA1865">
        <v>827070</v>
      </c>
      <c r="AB1865" s="198">
        <v>37047.875</v>
      </c>
      <c r="AC1865" s="198">
        <v>37047.875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4250</v>
      </c>
      <c r="G1866" s="202">
        <v>1331978</v>
      </c>
      <c r="H1866" s="198">
        <v>37046.36482638889</v>
      </c>
      <c r="I1866" t="s">
        <v>3079</v>
      </c>
      <c r="M1866" t="s">
        <v>3505</v>
      </c>
      <c r="N1866" t="s">
        <v>3885</v>
      </c>
      <c r="O1866" t="s">
        <v>1760</v>
      </c>
      <c r="Q1866" s="199">
        <v>4250</v>
      </c>
      <c r="S1866" t="s">
        <v>3506</v>
      </c>
      <c r="T1866" t="s">
        <v>3759</v>
      </c>
      <c r="U1866" s="201">
        <v>3.8475000000000001</v>
      </c>
      <c r="V1866" t="s">
        <v>3080</v>
      </c>
      <c r="W1866" t="s">
        <v>2477</v>
      </c>
      <c r="X1866" t="s">
        <v>3078</v>
      </c>
      <c r="Y1866" t="s">
        <v>2596</v>
      </c>
      <c r="Z1866" t="s">
        <v>2952</v>
      </c>
      <c r="AA1866">
        <v>827072</v>
      </c>
      <c r="AB1866" s="198">
        <v>37047.875</v>
      </c>
      <c r="AC1866" s="198">
        <v>37047.875</v>
      </c>
    </row>
    <row r="1867" spans="1:29" x14ac:dyDescent="0.2">
      <c r="A1867" s="44" t="str">
        <f t="shared" ref="A1867:A1930" si="146">B1867&amp;" "&amp;C1867&amp;" "&amp;D1867</f>
        <v xml:space="preserve"> Natural Gas Physical</v>
      </c>
      <c r="B1867" s="44" t="str">
        <f t="shared" ref="B1867:B1930" si="147">IF((LEFT(N1867,2)="US"),"US","")</f>
        <v/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10000</v>
      </c>
      <c r="G1867" s="202">
        <v>1331979</v>
      </c>
      <c r="H1867" s="198">
        <v>37046.364861111113</v>
      </c>
      <c r="I1867" t="s">
        <v>2533</v>
      </c>
      <c r="M1867" t="s">
        <v>3505</v>
      </c>
      <c r="N1867" t="s">
        <v>3089</v>
      </c>
      <c r="O1867" t="s">
        <v>2015</v>
      </c>
      <c r="P1867" s="199">
        <v>10000</v>
      </c>
      <c r="S1867" t="s">
        <v>3827</v>
      </c>
      <c r="T1867" t="s">
        <v>3090</v>
      </c>
      <c r="U1867" s="201">
        <v>4.9050000000000002</v>
      </c>
      <c r="V1867" t="s">
        <v>2033</v>
      </c>
      <c r="W1867" t="s">
        <v>3091</v>
      </c>
      <c r="X1867" t="s">
        <v>3092</v>
      </c>
      <c r="Y1867" t="s">
        <v>2596</v>
      </c>
      <c r="Z1867" t="s">
        <v>2953</v>
      </c>
      <c r="AA1867">
        <v>827074</v>
      </c>
      <c r="AB1867" s="198">
        <v>37046.875</v>
      </c>
      <c r="AC1867" s="198">
        <v>37046.875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10000</v>
      </c>
      <c r="G1868" s="202">
        <v>1331981</v>
      </c>
      <c r="H1868" s="198">
        <v>37046.364884259259</v>
      </c>
      <c r="I1868" t="s">
        <v>2391</v>
      </c>
      <c r="M1868" t="s">
        <v>3505</v>
      </c>
      <c r="N1868" t="s">
        <v>3885</v>
      </c>
      <c r="O1868" t="s">
        <v>2063</v>
      </c>
      <c r="Q1868" s="199">
        <v>10000</v>
      </c>
      <c r="S1868" t="s">
        <v>3506</v>
      </c>
      <c r="T1868" t="s">
        <v>3759</v>
      </c>
      <c r="U1868" s="201">
        <v>4.0012999999999996</v>
      </c>
      <c r="V1868" t="s">
        <v>3461</v>
      </c>
      <c r="W1868" t="s">
        <v>2594</v>
      </c>
      <c r="X1868" t="s">
        <v>2595</v>
      </c>
      <c r="Y1868" t="s">
        <v>2596</v>
      </c>
      <c r="Z1868" t="s">
        <v>2952</v>
      </c>
      <c r="AA1868">
        <v>827076</v>
      </c>
      <c r="AB1868" s="198">
        <v>37047.875</v>
      </c>
      <c r="AC1868" s="198">
        <v>37047.875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1331980</v>
      </c>
      <c r="H1869" s="198">
        <v>37046.364884259259</v>
      </c>
      <c r="I1869" t="s">
        <v>3085</v>
      </c>
      <c r="M1869" t="s">
        <v>3505</v>
      </c>
      <c r="N1869" t="s">
        <v>3885</v>
      </c>
      <c r="O1869" t="s">
        <v>1800</v>
      </c>
      <c r="Q1869" s="199">
        <v>10000</v>
      </c>
      <c r="S1869" t="s">
        <v>3506</v>
      </c>
      <c r="T1869" t="s">
        <v>3759</v>
      </c>
      <c r="U1869" s="201">
        <v>4</v>
      </c>
      <c r="V1869" t="s">
        <v>2323</v>
      </c>
      <c r="W1869" t="s">
        <v>2429</v>
      </c>
      <c r="X1869" t="s">
        <v>2296</v>
      </c>
      <c r="Y1869" t="s">
        <v>2596</v>
      </c>
      <c r="Z1869" t="s">
        <v>2952</v>
      </c>
      <c r="AA1869">
        <v>827075</v>
      </c>
      <c r="AB1869" s="198">
        <v>37047.875</v>
      </c>
      <c r="AC1869" s="198">
        <v>37047.875</v>
      </c>
    </row>
    <row r="1870" spans="1:29" x14ac:dyDescent="0.2">
      <c r="A1870" s="44" t="str">
        <f t="shared" si="146"/>
        <v xml:space="preserve"> Natural Gas Physical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10000</v>
      </c>
      <c r="G1870" s="202">
        <v>1331984</v>
      </c>
      <c r="H1870" s="198">
        <v>37046.364918981482</v>
      </c>
      <c r="I1870" t="s">
        <v>2533</v>
      </c>
      <c r="M1870" t="s">
        <v>3505</v>
      </c>
      <c r="N1870" t="s">
        <v>3089</v>
      </c>
      <c r="O1870" t="s">
        <v>2015</v>
      </c>
      <c r="P1870" s="199">
        <v>10000</v>
      </c>
      <c r="S1870" t="s">
        <v>3827</v>
      </c>
      <c r="T1870" t="s">
        <v>3090</v>
      </c>
      <c r="U1870" s="201">
        <v>4.8899999999999997</v>
      </c>
      <c r="V1870" t="s">
        <v>2188</v>
      </c>
      <c r="W1870" t="s">
        <v>3091</v>
      </c>
      <c r="X1870" t="s">
        <v>3092</v>
      </c>
      <c r="Y1870" t="s">
        <v>2596</v>
      </c>
      <c r="Z1870" t="s">
        <v>2953</v>
      </c>
      <c r="AA1870">
        <v>827077</v>
      </c>
      <c r="AB1870" s="198">
        <v>37046.875</v>
      </c>
      <c r="AC1870" s="198">
        <v>37046.875</v>
      </c>
    </row>
    <row r="1871" spans="1:29" x14ac:dyDescent="0.2">
      <c r="A1871" s="44" t="str">
        <f t="shared" si="146"/>
        <v>US Crude Financial</v>
      </c>
      <c r="B1871" s="44" t="str">
        <f t="shared" si="147"/>
        <v>US</v>
      </c>
      <c r="C1871" s="44" t="str">
        <f t="shared" si="148"/>
        <v>Crude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50000</v>
      </c>
      <c r="G1871" s="202">
        <v>1331982</v>
      </c>
      <c r="H1871" s="198">
        <v>37046.364918981482</v>
      </c>
      <c r="I1871" t="s">
        <v>1087</v>
      </c>
      <c r="M1871" t="s">
        <v>3619</v>
      </c>
      <c r="N1871" t="s">
        <v>1088</v>
      </c>
      <c r="O1871" t="s">
        <v>3528</v>
      </c>
      <c r="Q1871" s="199">
        <v>50000</v>
      </c>
      <c r="S1871" t="s">
        <v>3512</v>
      </c>
      <c r="T1871" t="s">
        <v>3759</v>
      </c>
      <c r="U1871" s="201">
        <v>28.62</v>
      </c>
      <c r="V1871" t="s">
        <v>3074</v>
      </c>
      <c r="W1871" t="s">
        <v>1090</v>
      </c>
      <c r="X1871" t="s">
        <v>1091</v>
      </c>
      <c r="Y1871" t="s">
        <v>2729</v>
      </c>
      <c r="Z1871" t="s">
        <v>2952</v>
      </c>
      <c r="AA1871">
        <v>112701</v>
      </c>
      <c r="AB1871" s="198">
        <v>37073</v>
      </c>
      <c r="AC1871" s="198">
        <v>37103</v>
      </c>
    </row>
    <row r="1872" spans="1:29" x14ac:dyDescent="0.2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</v>
      </c>
      <c r="G1872" s="202">
        <v>1331983</v>
      </c>
      <c r="H1872" s="198">
        <v>37046.364918981482</v>
      </c>
      <c r="I1872" t="s">
        <v>2363</v>
      </c>
      <c r="M1872" t="s">
        <v>2717</v>
      </c>
      <c r="N1872" t="s">
        <v>3532</v>
      </c>
      <c r="O1872" t="s">
        <v>3851</v>
      </c>
      <c r="P1872" s="199">
        <v>50</v>
      </c>
      <c r="S1872" t="s">
        <v>3504</v>
      </c>
      <c r="T1872" t="s">
        <v>3759</v>
      </c>
      <c r="U1872" s="201">
        <v>25.95</v>
      </c>
      <c r="V1872" t="s">
        <v>2064</v>
      </c>
      <c r="W1872" t="s">
        <v>3548</v>
      </c>
      <c r="X1872" t="s">
        <v>3549</v>
      </c>
      <c r="Y1872" t="s">
        <v>1097</v>
      </c>
      <c r="Z1872" t="s">
        <v>2947</v>
      </c>
      <c r="AA1872">
        <v>631050.1</v>
      </c>
      <c r="AB1872" s="198">
        <v>37047.875</v>
      </c>
      <c r="AC1872" s="198">
        <v>37047.875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1331985</v>
      </c>
      <c r="H1873" s="198">
        <v>37046.364942129629</v>
      </c>
      <c r="I1873" t="s">
        <v>3627</v>
      </c>
      <c r="M1873" t="s">
        <v>3505</v>
      </c>
      <c r="N1873" t="s">
        <v>3885</v>
      </c>
      <c r="O1873" t="s">
        <v>1781</v>
      </c>
      <c r="P1873" s="199">
        <v>10000</v>
      </c>
      <c r="S1873" t="s">
        <v>3506</v>
      </c>
      <c r="T1873" t="s">
        <v>3759</v>
      </c>
      <c r="U1873" s="201">
        <v>4.05</v>
      </c>
      <c r="V1873" t="s">
        <v>3491</v>
      </c>
      <c r="W1873" t="s">
        <v>3084</v>
      </c>
      <c r="X1873" t="s">
        <v>3076</v>
      </c>
      <c r="Y1873" t="s">
        <v>2596</v>
      </c>
      <c r="Z1873" t="s">
        <v>2952</v>
      </c>
      <c r="AA1873">
        <v>827078</v>
      </c>
      <c r="AB1873" s="198">
        <v>37047.875</v>
      </c>
      <c r="AC1873" s="198">
        <v>37047.875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1331987</v>
      </c>
      <c r="H1874" s="198">
        <v>37046.364965277775</v>
      </c>
      <c r="I1874" t="s">
        <v>3661</v>
      </c>
      <c r="M1874" t="s">
        <v>3505</v>
      </c>
      <c r="N1874" t="s">
        <v>3885</v>
      </c>
      <c r="O1874" t="s">
        <v>1674</v>
      </c>
      <c r="Q1874" s="199">
        <v>10000</v>
      </c>
      <c r="S1874" t="s">
        <v>3506</v>
      </c>
      <c r="T1874" t="s">
        <v>3759</v>
      </c>
      <c r="U1874" s="201">
        <v>4.0012999999999996</v>
      </c>
      <c r="V1874" t="s">
        <v>3662</v>
      </c>
      <c r="W1874" t="s">
        <v>2594</v>
      </c>
      <c r="X1874" t="s">
        <v>2595</v>
      </c>
      <c r="Y1874" t="s">
        <v>2596</v>
      </c>
      <c r="Z1874" t="s">
        <v>2952</v>
      </c>
      <c r="AA1874">
        <v>827080</v>
      </c>
      <c r="AB1874" s="198">
        <v>37047.875</v>
      </c>
      <c r="AC1874" s="198">
        <v>37047.875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10000</v>
      </c>
      <c r="G1875" s="202">
        <v>1331986</v>
      </c>
      <c r="H1875" s="198">
        <v>37046.364965277775</v>
      </c>
      <c r="I1875" t="s">
        <v>2378</v>
      </c>
      <c r="M1875" t="s">
        <v>3505</v>
      </c>
      <c r="N1875" t="s">
        <v>3885</v>
      </c>
      <c r="O1875" t="s">
        <v>1841</v>
      </c>
      <c r="P1875" s="199">
        <v>10000</v>
      </c>
      <c r="S1875" t="s">
        <v>3506</v>
      </c>
      <c r="T1875" t="s">
        <v>3759</v>
      </c>
      <c r="U1875" s="201">
        <v>3.895</v>
      </c>
      <c r="V1875" t="s">
        <v>2627</v>
      </c>
      <c r="W1875" t="s">
        <v>1842</v>
      </c>
      <c r="X1875" t="s">
        <v>1843</v>
      </c>
      <c r="Y1875" t="s">
        <v>2596</v>
      </c>
      <c r="Z1875" t="s">
        <v>2952</v>
      </c>
      <c r="AA1875">
        <v>827079</v>
      </c>
      <c r="AB1875" s="198">
        <v>37047.875</v>
      </c>
      <c r="AC1875" s="198">
        <v>37047.875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1331989</v>
      </c>
      <c r="H1876" s="198">
        <v>37046.364988425928</v>
      </c>
      <c r="I1876" t="s">
        <v>3157</v>
      </c>
      <c r="M1876" t="s">
        <v>3505</v>
      </c>
      <c r="N1876" t="s">
        <v>3885</v>
      </c>
      <c r="O1876" t="s">
        <v>1681</v>
      </c>
      <c r="Q1876" s="199">
        <v>5000</v>
      </c>
      <c r="S1876" t="s">
        <v>3506</v>
      </c>
      <c r="T1876" t="s">
        <v>3759</v>
      </c>
      <c r="U1876" s="201">
        <v>3.7349999999999999</v>
      </c>
      <c r="V1876" t="s">
        <v>3158</v>
      </c>
      <c r="W1876" t="s">
        <v>2457</v>
      </c>
      <c r="X1876" t="s">
        <v>2615</v>
      </c>
      <c r="Y1876" t="s">
        <v>2596</v>
      </c>
      <c r="Z1876" t="s">
        <v>2952</v>
      </c>
      <c r="AA1876">
        <v>827081</v>
      </c>
      <c r="AB1876" s="198">
        <v>37047.875</v>
      </c>
      <c r="AC1876" s="198">
        <v>37047.875</v>
      </c>
    </row>
    <row r="1877" spans="1:29" x14ac:dyDescent="0.2">
      <c r="A1877" s="44" t="str">
        <f t="shared" si="146"/>
        <v>US Power Physical</v>
      </c>
      <c r="B1877" s="44" t="str">
        <f t="shared" si="147"/>
        <v>US</v>
      </c>
      <c r="C1877" s="44" t="str">
        <f t="shared" si="148"/>
        <v>Power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30</v>
      </c>
      <c r="F1877" s="213">
        <f t="shared" si="150"/>
        <v>1500</v>
      </c>
      <c r="G1877" s="202">
        <v>1331990</v>
      </c>
      <c r="H1877" s="198">
        <v>37046.365023148152</v>
      </c>
      <c r="I1877" t="s">
        <v>3534</v>
      </c>
      <c r="M1877" t="s">
        <v>2717</v>
      </c>
      <c r="N1877" t="s">
        <v>3532</v>
      </c>
      <c r="O1877" t="s">
        <v>2738</v>
      </c>
      <c r="Q1877" s="199">
        <v>50</v>
      </c>
      <c r="S1877" t="s">
        <v>3504</v>
      </c>
      <c r="T1877" t="s">
        <v>3759</v>
      </c>
      <c r="U1877" s="201">
        <v>50.75</v>
      </c>
      <c r="V1877" t="s">
        <v>3884</v>
      </c>
      <c r="W1877" t="s">
        <v>3552</v>
      </c>
      <c r="X1877" t="s">
        <v>3553</v>
      </c>
      <c r="Y1877" t="s">
        <v>1097</v>
      </c>
      <c r="Z1877" t="s">
        <v>2947</v>
      </c>
      <c r="AA1877">
        <v>631051.1</v>
      </c>
      <c r="AB1877" s="198">
        <v>37408.71597222222</v>
      </c>
      <c r="AC1877" s="198">
        <v>37437.71597222222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40000</v>
      </c>
      <c r="G1878" s="202">
        <v>1331991</v>
      </c>
      <c r="H1878" s="198">
        <v>37046.365034722221</v>
      </c>
      <c r="I1878" t="s">
        <v>2621</v>
      </c>
      <c r="M1878" t="s">
        <v>3505</v>
      </c>
      <c r="N1878" t="s">
        <v>3885</v>
      </c>
      <c r="O1878" t="s">
        <v>1674</v>
      </c>
      <c r="Q1878" s="199">
        <v>40000</v>
      </c>
      <c r="S1878" t="s">
        <v>3506</v>
      </c>
      <c r="T1878" t="s">
        <v>3759</v>
      </c>
      <c r="U1878" s="201">
        <v>4.0012999999999996</v>
      </c>
      <c r="V1878" t="s">
        <v>2507</v>
      </c>
      <c r="W1878" t="s">
        <v>2594</v>
      </c>
      <c r="X1878" t="s">
        <v>2595</v>
      </c>
      <c r="Y1878" t="s">
        <v>2596</v>
      </c>
      <c r="Z1878" t="s">
        <v>2952</v>
      </c>
      <c r="AA1878">
        <v>827082</v>
      </c>
      <c r="AB1878" s="198">
        <v>37047.875</v>
      </c>
      <c r="AC1878" s="198">
        <v>37047.875</v>
      </c>
    </row>
    <row r="1879" spans="1:29" x14ac:dyDescent="0.2">
      <c r="A1879" s="44" t="str">
        <f t="shared" si="146"/>
        <v>US Natural Gas Financial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Financial</v>
      </c>
      <c r="E1879" s="44">
        <f>IF(VLOOKUP(S1879,'DD-Lookup'!$J$6:$L$50,3,FALSE)="Monthly",(YEAR(AC1879)-YEAR(AB1879))*12+MONTH(AC1879)-MONTH(AB1879)+1,(AC1879-AB1879+1))</f>
        <v>31</v>
      </c>
      <c r="F1879" s="213">
        <f t="shared" si="150"/>
        <v>465000</v>
      </c>
      <c r="G1879" s="202">
        <v>1331992</v>
      </c>
      <c r="H1879" s="198">
        <v>37046.365104166667</v>
      </c>
      <c r="I1879" t="s">
        <v>2382</v>
      </c>
      <c r="M1879" t="s">
        <v>3505</v>
      </c>
      <c r="N1879" t="s">
        <v>2383</v>
      </c>
      <c r="O1879" t="s">
        <v>2604</v>
      </c>
      <c r="Q1879" s="199">
        <v>15000</v>
      </c>
      <c r="S1879" t="s">
        <v>3506</v>
      </c>
      <c r="T1879" t="s">
        <v>3759</v>
      </c>
      <c r="U1879" s="201">
        <v>4.07</v>
      </c>
      <c r="V1879" t="s">
        <v>2562</v>
      </c>
      <c r="W1879" t="s">
        <v>2810</v>
      </c>
      <c r="X1879" t="s">
        <v>2384</v>
      </c>
      <c r="Y1879" t="s">
        <v>3777</v>
      </c>
      <c r="Z1879" t="s">
        <v>2952</v>
      </c>
      <c r="AA1879" t="s">
        <v>2065</v>
      </c>
      <c r="AB1879" s="198">
        <v>37073.875</v>
      </c>
      <c r="AC1879" s="198">
        <v>37103.875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123</v>
      </c>
      <c r="F1880" s="213">
        <f t="shared" si="150"/>
        <v>615000</v>
      </c>
      <c r="G1880" s="202">
        <v>1331993</v>
      </c>
      <c r="H1880" s="198">
        <v>37046.365127314813</v>
      </c>
      <c r="I1880" t="s">
        <v>2273</v>
      </c>
      <c r="M1880" t="s">
        <v>3505</v>
      </c>
      <c r="N1880" t="s">
        <v>2383</v>
      </c>
      <c r="O1880" t="s">
        <v>3144</v>
      </c>
      <c r="Q1880" s="199">
        <v>5000</v>
      </c>
      <c r="S1880" t="s">
        <v>3506</v>
      </c>
      <c r="T1880" t="s">
        <v>3759</v>
      </c>
      <c r="U1880" s="201">
        <v>4.16</v>
      </c>
      <c r="V1880" t="s">
        <v>2560</v>
      </c>
      <c r="W1880" t="s">
        <v>2810</v>
      </c>
      <c r="X1880" t="s">
        <v>2384</v>
      </c>
      <c r="Y1880" t="s">
        <v>3777</v>
      </c>
      <c r="Z1880" t="s">
        <v>2952</v>
      </c>
      <c r="AA1880" t="s">
        <v>2066</v>
      </c>
      <c r="AB1880" s="198">
        <v>37073</v>
      </c>
      <c r="AC1880" s="198">
        <v>37195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1331994</v>
      </c>
      <c r="H1881" s="198">
        <v>37046.36513888889</v>
      </c>
      <c r="I1881" t="s">
        <v>2261</v>
      </c>
      <c r="M1881" t="s">
        <v>3505</v>
      </c>
      <c r="N1881" t="s">
        <v>3885</v>
      </c>
      <c r="O1881" t="s">
        <v>1800</v>
      </c>
      <c r="P1881" s="199">
        <v>5000</v>
      </c>
      <c r="S1881" t="s">
        <v>3506</v>
      </c>
      <c r="T1881" t="s">
        <v>3759</v>
      </c>
      <c r="U1881" s="201">
        <v>3.99</v>
      </c>
      <c r="V1881" t="s">
        <v>2237</v>
      </c>
      <c r="W1881" t="s">
        <v>2429</v>
      </c>
      <c r="X1881" t="s">
        <v>2296</v>
      </c>
      <c r="Y1881" t="s">
        <v>2596</v>
      </c>
      <c r="Z1881" t="s">
        <v>2952</v>
      </c>
      <c r="AA1881">
        <v>827083</v>
      </c>
      <c r="AB1881" s="198">
        <v>37047.875</v>
      </c>
      <c r="AC1881" s="198">
        <v>37047.875</v>
      </c>
    </row>
    <row r="1882" spans="1:29" x14ac:dyDescent="0.2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31</v>
      </c>
      <c r="F1882" s="213">
        <f t="shared" si="150"/>
        <v>155000</v>
      </c>
      <c r="G1882" s="202">
        <v>1331995</v>
      </c>
      <c r="H1882" s="198">
        <v>37046.36515046296</v>
      </c>
      <c r="I1882" t="s">
        <v>2370</v>
      </c>
      <c r="M1882" t="s">
        <v>3505</v>
      </c>
      <c r="N1882" t="s">
        <v>2383</v>
      </c>
      <c r="O1882" t="s">
        <v>2604</v>
      </c>
      <c r="Q1882" s="199">
        <v>5000</v>
      </c>
      <c r="S1882" t="s">
        <v>3506</v>
      </c>
      <c r="T1882" t="s">
        <v>3759</v>
      </c>
      <c r="U1882" s="201">
        <v>4.07</v>
      </c>
      <c r="V1882" t="s">
        <v>3726</v>
      </c>
      <c r="W1882" t="s">
        <v>2810</v>
      </c>
      <c r="X1882" t="s">
        <v>2384</v>
      </c>
      <c r="Y1882" t="s">
        <v>3777</v>
      </c>
      <c r="Z1882" t="s">
        <v>2952</v>
      </c>
      <c r="AA1882" t="s">
        <v>2067</v>
      </c>
      <c r="AB1882" s="198">
        <v>37073.875</v>
      </c>
      <c r="AC1882" s="198">
        <v>37103.875</v>
      </c>
    </row>
    <row r="1883" spans="1:29" x14ac:dyDescent="0.2">
      <c r="A1883" s="44" t="str">
        <f t="shared" si="146"/>
        <v>US Power Physical</v>
      </c>
      <c r="B1883" s="44" t="str">
        <f t="shared" si="147"/>
        <v>US</v>
      </c>
      <c r="C1883" s="44" t="str">
        <f t="shared" si="148"/>
        <v>Power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25</v>
      </c>
      <c r="G1883" s="202">
        <v>1331997</v>
      </c>
      <c r="H1883" s="198">
        <v>37046.365162037036</v>
      </c>
      <c r="I1883" t="s">
        <v>3489</v>
      </c>
      <c r="M1883" t="s">
        <v>2717</v>
      </c>
      <c r="N1883" t="s">
        <v>3468</v>
      </c>
      <c r="O1883" t="s">
        <v>1792</v>
      </c>
      <c r="Q1883" s="199">
        <v>25</v>
      </c>
      <c r="S1883" t="s">
        <v>3504</v>
      </c>
      <c r="T1883" t="s">
        <v>3759</v>
      </c>
      <c r="U1883" s="201">
        <v>50</v>
      </c>
      <c r="V1883" t="s">
        <v>3958</v>
      </c>
      <c r="W1883" t="s">
        <v>3037</v>
      </c>
      <c r="X1883" t="s">
        <v>3469</v>
      </c>
      <c r="Y1883" t="s">
        <v>1097</v>
      </c>
      <c r="Z1883" t="s">
        <v>2947</v>
      </c>
      <c r="AA1883">
        <v>631052.1</v>
      </c>
      <c r="AB1883" s="198">
        <v>37047.875</v>
      </c>
      <c r="AC1883" s="198">
        <v>37047.875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25000</v>
      </c>
      <c r="G1884" s="202">
        <v>1331996</v>
      </c>
      <c r="H1884" s="198">
        <v>37046.365162037036</v>
      </c>
      <c r="I1884" t="s">
        <v>2618</v>
      </c>
      <c r="M1884" t="s">
        <v>3505</v>
      </c>
      <c r="N1884" t="s">
        <v>3885</v>
      </c>
      <c r="O1884" t="s">
        <v>3852</v>
      </c>
      <c r="Q1884" s="199">
        <v>25000</v>
      </c>
      <c r="S1884" t="s">
        <v>3506</v>
      </c>
      <c r="T1884" t="s">
        <v>3759</v>
      </c>
      <c r="U1884" s="201">
        <v>3.94</v>
      </c>
      <c r="V1884" t="s">
        <v>2458</v>
      </c>
      <c r="W1884" t="s">
        <v>2265</v>
      </c>
      <c r="X1884" t="s">
        <v>2266</v>
      </c>
      <c r="Y1884" t="s">
        <v>2596</v>
      </c>
      <c r="Z1884" t="s">
        <v>2952</v>
      </c>
      <c r="AA1884">
        <v>827084</v>
      </c>
      <c r="AB1884" s="198">
        <v>37047.875</v>
      </c>
      <c r="AC1884" s="198">
        <v>37047.875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5000</v>
      </c>
      <c r="G1885" s="202">
        <v>1331998</v>
      </c>
      <c r="H1885" s="198">
        <v>37046.365185185183</v>
      </c>
      <c r="I1885" t="s">
        <v>3531</v>
      </c>
      <c r="M1885" t="s">
        <v>3505</v>
      </c>
      <c r="N1885" t="s">
        <v>3885</v>
      </c>
      <c r="O1885" t="s">
        <v>1781</v>
      </c>
      <c r="P1885" s="199">
        <v>5000</v>
      </c>
      <c r="S1885" t="s">
        <v>3506</v>
      </c>
      <c r="T1885" t="s">
        <v>3759</v>
      </c>
      <c r="U1885" s="201">
        <v>4.05</v>
      </c>
      <c r="V1885" t="s">
        <v>2536</v>
      </c>
      <c r="W1885" t="s">
        <v>3084</v>
      </c>
      <c r="X1885" t="s">
        <v>3076</v>
      </c>
      <c r="Y1885" t="s">
        <v>2596</v>
      </c>
      <c r="Z1885" t="s">
        <v>2952</v>
      </c>
      <c r="AA1885">
        <v>827085</v>
      </c>
      <c r="AB1885" s="198">
        <v>37047.875</v>
      </c>
      <c r="AC1885" s="198">
        <v>37047.875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1332000</v>
      </c>
      <c r="H1886" s="198">
        <v>37046.36519675926</v>
      </c>
      <c r="I1886" t="s">
        <v>2269</v>
      </c>
      <c r="M1886" t="s">
        <v>3505</v>
      </c>
      <c r="N1886" t="s">
        <v>3926</v>
      </c>
      <c r="O1886" t="s">
        <v>2068</v>
      </c>
      <c r="P1886" s="199">
        <v>10000</v>
      </c>
      <c r="S1886" t="s">
        <v>3506</v>
      </c>
      <c r="T1886" t="s">
        <v>3759</v>
      </c>
      <c r="U1886" s="201">
        <v>-0.01</v>
      </c>
      <c r="V1886" t="s">
        <v>1992</v>
      </c>
      <c r="W1886" t="s">
        <v>2280</v>
      </c>
      <c r="X1886" t="s">
        <v>2281</v>
      </c>
      <c r="Y1886" t="s">
        <v>2596</v>
      </c>
      <c r="Z1886" t="s">
        <v>2952</v>
      </c>
      <c r="AA1886">
        <v>827087</v>
      </c>
      <c r="AB1886" s="198">
        <v>37047.875</v>
      </c>
      <c r="AC1886" s="198">
        <v>37047.875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1580</v>
      </c>
      <c r="G1887" s="202">
        <v>1331999</v>
      </c>
      <c r="H1887" s="198">
        <v>37046.36519675926</v>
      </c>
      <c r="I1887" t="s">
        <v>2370</v>
      </c>
      <c r="M1887" t="s">
        <v>3505</v>
      </c>
      <c r="N1887" t="s">
        <v>3885</v>
      </c>
      <c r="O1887" t="s">
        <v>1678</v>
      </c>
      <c r="Q1887" s="199">
        <v>1580</v>
      </c>
      <c r="S1887" t="s">
        <v>3506</v>
      </c>
      <c r="T1887" t="s">
        <v>3759</v>
      </c>
      <c r="U1887" s="201">
        <v>3.7574999999999998</v>
      </c>
      <c r="V1887" t="s">
        <v>2482</v>
      </c>
      <c r="W1887" t="s">
        <v>2457</v>
      </c>
      <c r="X1887" t="s">
        <v>2615</v>
      </c>
      <c r="Y1887" t="s">
        <v>2596</v>
      </c>
      <c r="Z1887" t="s">
        <v>2952</v>
      </c>
      <c r="AA1887">
        <v>827086</v>
      </c>
      <c r="AB1887" s="198">
        <v>37047.875</v>
      </c>
      <c r="AC1887" s="198">
        <v>37047.875</v>
      </c>
    </row>
    <row r="1888" spans="1:29" x14ac:dyDescent="0.2">
      <c r="A1888" s="44" t="str">
        <f t="shared" si="146"/>
        <v>US Natural Gas Financial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26</v>
      </c>
      <c r="F1888" s="213">
        <f t="shared" si="150"/>
        <v>260000</v>
      </c>
      <c r="G1888" s="202">
        <v>1332001</v>
      </c>
      <c r="H1888" s="198">
        <v>37046.365208333336</v>
      </c>
      <c r="I1888" t="s">
        <v>2599</v>
      </c>
      <c r="M1888" t="s">
        <v>3505</v>
      </c>
      <c r="N1888" t="s">
        <v>2383</v>
      </c>
      <c r="O1888" t="s">
        <v>3298</v>
      </c>
      <c r="Q1888" s="199">
        <v>10000</v>
      </c>
      <c r="S1888" t="s">
        <v>3506</v>
      </c>
      <c r="T1888" t="s">
        <v>3759</v>
      </c>
      <c r="U1888" s="201">
        <v>3.96</v>
      </c>
      <c r="V1888" t="s">
        <v>3151</v>
      </c>
      <c r="W1888" t="s">
        <v>2644</v>
      </c>
      <c r="X1888" t="s">
        <v>2259</v>
      </c>
      <c r="Y1888" t="s">
        <v>3777</v>
      </c>
      <c r="Z1888" t="s">
        <v>2952</v>
      </c>
      <c r="AA1888" t="s">
        <v>2069</v>
      </c>
      <c r="AB1888" s="198">
        <v>37047.875</v>
      </c>
      <c r="AC1888" s="198">
        <v>37072.875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1332002</v>
      </c>
      <c r="H1889" s="198">
        <v>37046.365243055552</v>
      </c>
      <c r="I1889" t="s">
        <v>2514</v>
      </c>
      <c r="M1889" t="s">
        <v>3505</v>
      </c>
      <c r="N1889" t="s">
        <v>3885</v>
      </c>
      <c r="O1889" t="s">
        <v>1781</v>
      </c>
      <c r="P1889" s="199">
        <v>5000</v>
      </c>
      <c r="S1889" t="s">
        <v>3506</v>
      </c>
      <c r="T1889" t="s">
        <v>3759</v>
      </c>
      <c r="U1889" s="201">
        <v>4.05</v>
      </c>
      <c r="V1889" t="s">
        <v>2028</v>
      </c>
      <c r="W1889" t="s">
        <v>3084</v>
      </c>
      <c r="X1889" t="s">
        <v>3076</v>
      </c>
      <c r="Y1889" t="s">
        <v>2596</v>
      </c>
      <c r="Z1889" t="s">
        <v>2952</v>
      </c>
      <c r="AA1889">
        <v>827088</v>
      </c>
      <c r="AB1889" s="198">
        <v>37047.875</v>
      </c>
      <c r="AC1889" s="198">
        <v>37047.875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5000</v>
      </c>
      <c r="G1890" s="202">
        <v>1332003</v>
      </c>
      <c r="H1890" s="198">
        <v>37046.365277777775</v>
      </c>
      <c r="I1890" t="s">
        <v>2509</v>
      </c>
      <c r="M1890" t="s">
        <v>3505</v>
      </c>
      <c r="N1890" t="s">
        <v>3885</v>
      </c>
      <c r="O1890" t="s">
        <v>1680</v>
      </c>
      <c r="Q1890" s="199">
        <v>5000</v>
      </c>
      <c r="S1890" t="s">
        <v>3506</v>
      </c>
      <c r="T1890" t="s">
        <v>3759</v>
      </c>
      <c r="U1890" s="201">
        <v>3.7725</v>
      </c>
      <c r="V1890" t="s">
        <v>2510</v>
      </c>
      <c r="W1890" t="s">
        <v>2457</v>
      </c>
      <c r="X1890" t="s">
        <v>2615</v>
      </c>
      <c r="Y1890" t="s">
        <v>2596</v>
      </c>
      <c r="Z1890" t="s">
        <v>2952</v>
      </c>
      <c r="AA1890">
        <v>827089</v>
      </c>
      <c r="AB1890" s="198">
        <v>37047.875</v>
      </c>
      <c r="AC1890" s="198">
        <v>37047.875</v>
      </c>
    </row>
    <row r="1891" spans="1:29" x14ac:dyDescent="0.2">
      <c r="A1891" s="44" t="str">
        <f t="shared" si="146"/>
        <v>US Natural Gas Financial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Financial</v>
      </c>
      <c r="E1891" s="44">
        <f>IF(VLOOKUP(S1891,'DD-Lookup'!$J$6:$L$50,3,FALSE)="Monthly",(YEAR(AC1891)-YEAR(AB1891))*12+MONTH(AC1891)-MONTH(AB1891)+1,(AC1891-AB1891+1))</f>
        <v>31</v>
      </c>
      <c r="F1891" s="213">
        <f t="shared" si="150"/>
        <v>465000</v>
      </c>
      <c r="G1891" s="202">
        <v>1332006</v>
      </c>
      <c r="H1891" s="198">
        <v>37046.365289351852</v>
      </c>
      <c r="I1891" t="s">
        <v>2600</v>
      </c>
      <c r="M1891" t="s">
        <v>3505</v>
      </c>
      <c r="N1891" t="s">
        <v>2383</v>
      </c>
      <c r="O1891" t="s">
        <v>2604</v>
      </c>
      <c r="Q1891" s="199">
        <v>15000</v>
      </c>
      <c r="S1891" t="s">
        <v>3506</v>
      </c>
      <c r="T1891" t="s">
        <v>3759</v>
      </c>
      <c r="U1891" s="201">
        <v>4.0750000000000002</v>
      </c>
      <c r="V1891" t="s">
        <v>1888</v>
      </c>
      <c r="W1891" t="s">
        <v>2810</v>
      </c>
      <c r="X1891" t="s">
        <v>2384</v>
      </c>
      <c r="Y1891" t="s">
        <v>3777</v>
      </c>
      <c r="Z1891" t="s">
        <v>2952</v>
      </c>
      <c r="AA1891" t="s">
        <v>2070</v>
      </c>
      <c r="AB1891" s="198">
        <v>37073.875</v>
      </c>
      <c r="AC1891" s="198">
        <v>37103.875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10635</v>
      </c>
      <c r="G1892" s="202">
        <v>1332005</v>
      </c>
      <c r="H1892" s="198">
        <v>37046.365289351852</v>
      </c>
      <c r="I1892" t="s">
        <v>2370</v>
      </c>
      <c r="M1892" t="s">
        <v>3505</v>
      </c>
      <c r="N1892" t="s">
        <v>3885</v>
      </c>
      <c r="O1892" t="s">
        <v>1728</v>
      </c>
      <c r="Q1892" s="199">
        <v>10635</v>
      </c>
      <c r="S1892" t="s">
        <v>3506</v>
      </c>
      <c r="T1892" t="s">
        <v>3759</v>
      </c>
      <c r="U1892" s="201">
        <v>4.12</v>
      </c>
      <c r="V1892" t="s">
        <v>2472</v>
      </c>
      <c r="W1892" t="s">
        <v>2640</v>
      </c>
      <c r="X1892" t="s">
        <v>2641</v>
      </c>
      <c r="Y1892" t="s">
        <v>2596</v>
      </c>
      <c r="Z1892" t="s">
        <v>2952</v>
      </c>
      <c r="AA1892">
        <v>827091</v>
      </c>
      <c r="AB1892" s="198">
        <v>37047.875</v>
      </c>
      <c r="AC1892" s="198">
        <v>37047.875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10000</v>
      </c>
      <c r="G1893" s="202">
        <v>1332004</v>
      </c>
      <c r="H1893" s="198">
        <v>37046.365289351852</v>
      </c>
      <c r="I1893" t="s">
        <v>3547</v>
      </c>
      <c r="M1893" t="s">
        <v>3505</v>
      </c>
      <c r="N1893" t="s">
        <v>3885</v>
      </c>
      <c r="O1893" t="s">
        <v>1781</v>
      </c>
      <c r="Q1893" s="199">
        <v>10000</v>
      </c>
      <c r="S1893" t="s">
        <v>3506</v>
      </c>
      <c r="T1893" t="s">
        <v>3759</v>
      </c>
      <c r="U1893" s="201">
        <v>4.0750000000000002</v>
      </c>
      <c r="V1893" t="s">
        <v>2253</v>
      </c>
      <c r="W1893" t="s">
        <v>3084</v>
      </c>
      <c r="X1893" t="s">
        <v>3076</v>
      </c>
      <c r="Y1893" t="s">
        <v>2596</v>
      </c>
      <c r="Z1893" t="s">
        <v>2952</v>
      </c>
      <c r="AA1893">
        <v>827090</v>
      </c>
      <c r="AB1893" s="198">
        <v>37047.875</v>
      </c>
      <c r="AC1893" s="198">
        <v>37047.875</v>
      </c>
    </row>
    <row r="1894" spans="1:29" x14ac:dyDescent="0.2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365</v>
      </c>
      <c r="F1894" s="213">
        <f t="shared" si="150"/>
        <v>1825000</v>
      </c>
      <c r="G1894" s="202">
        <v>1332007</v>
      </c>
      <c r="H1894" s="198">
        <v>37046.365324074075</v>
      </c>
      <c r="I1894" t="s">
        <v>3531</v>
      </c>
      <c r="M1894" t="s">
        <v>3505</v>
      </c>
      <c r="N1894" t="s">
        <v>2383</v>
      </c>
      <c r="O1894" t="s">
        <v>2643</v>
      </c>
      <c r="Q1894" s="199">
        <v>5000</v>
      </c>
      <c r="S1894" t="s">
        <v>3506</v>
      </c>
      <c r="T1894" t="s">
        <v>3759</v>
      </c>
      <c r="U1894" s="201">
        <v>4.1150000000000002</v>
      </c>
      <c r="V1894" t="s">
        <v>2501</v>
      </c>
      <c r="W1894" t="s">
        <v>2810</v>
      </c>
      <c r="X1894" t="s">
        <v>2384</v>
      </c>
      <c r="Y1894" t="s">
        <v>3777</v>
      </c>
      <c r="Z1894" t="s">
        <v>2952</v>
      </c>
      <c r="AA1894" t="s">
        <v>2071</v>
      </c>
      <c r="AB1894" s="198">
        <v>37257.875</v>
      </c>
      <c r="AC1894" s="198">
        <v>37621.875</v>
      </c>
    </row>
    <row r="1895" spans="1:29" x14ac:dyDescent="0.2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26</v>
      </c>
      <c r="F1895" s="213">
        <f t="shared" si="150"/>
        <v>260000</v>
      </c>
      <c r="G1895" s="202">
        <v>1332008</v>
      </c>
      <c r="H1895" s="198">
        <v>37046.365324074075</v>
      </c>
      <c r="I1895" t="s">
        <v>3729</v>
      </c>
      <c r="M1895" t="s">
        <v>3505</v>
      </c>
      <c r="N1895" t="s">
        <v>2383</v>
      </c>
      <c r="O1895" t="s">
        <v>3298</v>
      </c>
      <c r="Q1895" s="199">
        <v>10000</v>
      </c>
      <c r="S1895" t="s">
        <v>3506</v>
      </c>
      <c r="T1895" t="s">
        <v>3759</v>
      </c>
      <c r="U1895" s="201">
        <v>3.9649999999999999</v>
      </c>
      <c r="V1895" t="s">
        <v>2521</v>
      </c>
      <c r="W1895" t="s">
        <v>2644</v>
      </c>
      <c r="X1895" t="s">
        <v>2259</v>
      </c>
      <c r="Y1895" t="s">
        <v>3777</v>
      </c>
      <c r="Z1895" t="s">
        <v>2952</v>
      </c>
      <c r="AA1895" t="s">
        <v>2072</v>
      </c>
      <c r="AB1895" s="198">
        <v>37047.875</v>
      </c>
      <c r="AC1895" s="198">
        <v>37072.875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5255</v>
      </c>
      <c r="G1896" s="202">
        <v>1332009</v>
      </c>
      <c r="H1896" s="198">
        <v>37046.365324074075</v>
      </c>
      <c r="I1896" t="s">
        <v>3482</v>
      </c>
      <c r="M1896" t="s">
        <v>3505</v>
      </c>
      <c r="N1896" t="s">
        <v>3885</v>
      </c>
      <c r="O1896" t="s">
        <v>1766</v>
      </c>
      <c r="Q1896" s="199">
        <v>5255</v>
      </c>
      <c r="S1896" t="s">
        <v>3506</v>
      </c>
      <c r="T1896" t="s">
        <v>3759</v>
      </c>
      <c r="U1896" s="201">
        <v>3.8975</v>
      </c>
      <c r="V1896" t="s">
        <v>3454</v>
      </c>
      <c r="W1896" t="s">
        <v>2629</v>
      </c>
      <c r="X1896" t="s">
        <v>2630</v>
      </c>
      <c r="Y1896" t="s">
        <v>2596</v>
      </c>
      <c r="Z1896" t="s">
        <v>2952</v>
      </c>
      <c r="AA1896">
        <v>827092</v>
      </c>
      <c r="AB1896" s="198">
        <v>37047.875</v>
      </c>
      <c r="AC1896" s="198">
        <v>37047.875</v>
      </c>
    </row>
    <row r="1897" spans="1:29" x14ac:dyDescent="0.2">
      <c r="A1897" s="44" t="str">
        <f t="shared" si="146"/>
        <v xml:space="preserve"> Natural Gas Physical</v>
      </c>
      <c r="B1897" s="44" t="str">
        <f t="shared" si="147"/>
        <v/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10000</v>
      </c>
      <c r="G1897" s="202">
        <v>1332011</v>
      </c>
      <c r="H1897" s="198">
        <v>37046.365335648145</v>
      </c>
      <c r="I1897" t="s">
        <v>3278</v>
      </c>
      <c r="M1897" t="s">
        <v>3505</v>
      </c>
      <c r="N1897" t="s">
        <v>3089</v>
      </c>
      <c r="O1897" t="s">
        <v>2015</v>
      </c>
      <c r="P1897" s="199">
        <v>10000</v>
      </c>
      <c r="S1897" t="s">
        <v>3827</v>
      </c>
      <c r="T1897" t="s">
        <v>3090</v>
      </c>
      <c r="U1897" s="201">
        <v>4.88</v>
      </c>
      <c r="V1897" t="s">
        <v>3324</v>
      </c>
      <c r="W1897" t="s">
        <v>3091</v>
      </c>
      <c r="X1897" t="s">
        <v>3092</v>
      </c>
      <c r="Y1897" t="s">
        <v>2596</v>
      </c>
      <c r="Z1897" t="s">
        <v>2953</v>
      </c>
      <c r="AA1897">
        <v>827093</v>
      </c>
      <c r="AB1897" s="198">
        <v>37046.875</v>
      </c>
      <c r="AC1897" s="198">
        <v>37046.875</v>
      </c>
    </row>
    <row r="1898" spans="1:29" x14ac:dyDescent="0.2">
      <c r="A1898" s="44" t="str">
        <f t="shared" si="146"/>
        <v xml:space="preserve"> Natural Gas Financial</v>
      </c>
      <c r="B1898" s="44" t="str">
        <f t="shared" si="147"/>
        <v/>
      </c>
      <c r="C1898" s="44" t="str">
        <f t="shared" si="148"/>
        <v>Natural Gas</v>
      </c>
      <c r="D1898" s="44" t="str">
        <f t="shared" si="149"/>
        <v>Financial</v>
      </c>
      <c r="E1898" s="44">
        <f>IF(VLOOKUP(S1898,'DD-Lookup'!$J$6:$L$50,3,FALSE)="Monthly",(YEAR(AC1898)-YEAR(AB1898))*12+MONTH(AC1898)-MONTH(AB1898)+1,(AC1898-AB1898+1))</f>
        <v>151</v>
      </c>
      <c r="F1898" s="213">
        <f t="shared" si="150"/>
        <v>755000</v>
      </c>
      <c r="G1898" s="202">
        <v>1332013</v>
      </c>
      <c r="H1898" s="198">
        <v>37046.365381944444</v>
      </c>
      <c r="I1898" t="s">
        <v>2302</v>
      </c>
      <c r="M1898" t="s">
        <v>3505</v>
      </c>
      <c r="N1898" t="s">
        <v>3721</v>
      </c>
      <c r="O1898" t="s">
        <v>3693</v>
      </c>
      <c r="Q1898" s="199">
        <v>5000</v>
      </c>
      <c r="S1898" t="s">
        <v>3506</v>
      </c>
      <c r="T1898" t="s">
        <v>3759</v>
      </c>
      <c r="U1898" s="201">
        <v>-0.35</v>
      </c>
      <c r="V1898" t="s">
        <v>2303</v>
      </c>
      <c r="W1898" t="s">
        <v>3722</v>
      </c>
      <c r="X1898" t="s">
        <v>3723</v>
      </c>
      <c r="Y1898" t="s">
        <v>3777</v>
      </c>
      <c r="Z1898" t="s">
        <v>2953</v>
      </c>
      <c r="AA1898" t="s">
        <v>2073</v>
      </c>
      <c r="AB1898" s="198">
        <v>37196</v>
      </c>
      <c r="AC1898" s="198">
        <v>37346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10000</v>
      </c>
      <c r="G1899" s="202">
        <v>1332012</v>
      </c>
      <c r="H1899" s="198">
        <v>37046.365381944444</v>
      </c>
      <c r="I1899" t="s">
        <v>2370</v>
      </c>
      <c r="M1899" t="s">
        <v>3505</v>
      </c>
      <c r="N1899" t="s">
        <v>3885</v>
      </c>
      <c r="O1899" t="s">
        <v>1728</v>
      </c>
      <c r="Q1899" s="199">
        <v>10000</v>
      </c>
      <c r="S1899" t="s">
        <v>3506</v>
      </c>
      <c r="T1899" t="s">
        <v>3759</v>
      </c>
      <c r="U1899" s="201">
        <v>4.125</v>
      </c>
      <c r="V1899" t="s">
        <v>2472</v>
      </c>
      <c r="W1899" t="s">
        <v>2640</v>
      </c>
      <c r="X1899" t="s">
        <v>2641</v>
      </c>
      <c r="Y1899" t="s">
        <v>2596</v>
      </c>
      <c r="Z1899" t="s">
        <v>2952</v>
      </c>
      <c r="AA1899">
        <v>827094</v>
      </c>
      <c r="AB1899" s="198">
        <v>37047.875</v>
      </c>
      <c r="AC1899" s="198">
        <v>37047.875</v>
      </c>
    </row>
    <row r="1900" spans="1:29" x14ac:dyDescent="0.2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151</v>
      </c>
      <c r="F1900" s="213">
        <f t="shared" si="150"/>
        <v>377500</v>
      </c>
      <c r="G1900" s="202">
        <v>1332014</v>
      </c>
      <c r="H1900" s="198">
        <v>37046.365393518521</v>
      </c>
      <c r="I1900" t="s">
        <v>2561</v>
      </c>
      <c r="M1900" t="s">
        <v>3505</v>
      </c>
      <c r="N1900" t="s">
        <v>2383</v>
      </c>
      <c r="O1900" t="s">
        <v>2622</v>
      </c>
      <c r="Q1900" s="199">
        <v>2500</v>
      </c>
      <c r="S1900" t="s">
        <v>3506</v>
      </c>
      <c r="T1900" t="s">
        <v>3759</v>
      </c>
      <c r="U1900" s="201">
        <v>4.4749999999999996</v>
      </c>
      <c r="V1900" t="s">
        <v>3836</v>
      </c>
      <c r="W1900" t="s">
        <v>2810</v>
      </c>
      <c r="X1900" t="s">
        <v>2384</v>
      </c>
      <c r="Y1900" t="s">
        <v>3777</v>
      </c>
      <c r="Z1900" t="s">
        <v>2952</v>
      </c>
      <c r="AA1900" t="s">
        <v>2074</v>
      </c>
      <c r="AB1900" s="198">
        <v>37196</v>
      </c>
      <c r="AC1900" s="198">
        <v>37346</v>
      </c>
    </row>
    <row r="1901" spans="1:29" x14ac:dyDescent="0.2">
      <c r="A1901" s="44" t="str">
        <f t="shared" si="146"/>
        <v xml:space="preserve"> Natural Gas Physical</v>
      </c>
      <c r="B1901" s="44" t="str">
        <f t="shared" si="147"/>
        <v/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10000</v>
      </c>
      <c r="G1901" s="202">
        <v>1332015</v>
      </c>
      <c r="H1901" s="198">
        <v>37046.365405092591</v>
      </c>
      <c r="I1901" t="s">
        <v>2636</v>
      </c>
      <c r="M1901" t="s">
        <v>3505</v>
      </c>
      <c r="N1901" t="s">
        <v>2623</v>
      </c>
      <c r="O1901" t="s">
        <v>1733</v>
      </c>
      <c r="Q1901" s="199">
        <v>10000</v>
      </c>
      <c r="S1901" t="s">
        <v>3506</v>
      </c>
      <c r="T1901" t="s">
        <v>3759</v>
      </c>
      <c r="U1901" s="201">
        <v>4.13</v>
      </c>
      <c r="V1901" t="s">
        <v>2229</v>
      </c>
      <c r="W1901" t="s">
        <v>2624</v>
      </c>
      <c r="X1901" t="s">
        <v>2625</v>
      </c>
      <c r="Y1901" t="s">
        <v>2596</v>
      </c>
      <c r="Z1901" t="s">
        <v>2952</v>
      </c>
      <c r="AA1901">
        <v>827095</v>
      </c>
      <c r="AB1901" s="198">
        <v>37047.875</v>
      </c>
      <c r="AC1901" s="198">
        <v>37047.875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5000</v>
      </c>
      <c r="G1902" s="202">
        <v>1332016</v>
      </c>
      <c r="H1902" s="198">
        <v>37046.365416666667</v>
      </c>
      <c r="I1902" t="s">
        <v>2550</v>
      </c>
      <c r="M1902" t="s">
        <v>3505</v>
      </c>
      <c r="N1902" t="s">
        <v>3885</v>
      </c>
      <c r="O1902" t="s">
        <v>1781</v>
      </c>
      <c r="P1902" s="199">
        <v>5000</v>
      </c>
      <c r="S1902" t="s">
        <v>3506</v>
      </c>
      <c r="T1902" t="s">
        <v>3759</v>
      </c>
      <c r="U1902" s="201">
        <v>4.0750000000000002</v>
      </c>
      <c r="V1902" t="s">
        <v>1858</v>
      </c>
      <c r="W1902" t="s">
        <v>3084</v>
      </c>
      <c r="X1902" t="s">
        <v>3076</v>
      </c>
      <c r="Y1902" t="s">
        <v>2596</v>
      </c>
      <c r="Z1902" t="s">
        <v>2952</v>
      </c>
      <c r="AA1902">
        <v>827096</v>
      </c>
      <c r="AB1902" s="198">
        <v>37047.875</v>
      </c>
      <c r="AC1902" s="198">
        <v>37047.875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313</v>
      </c>
      <c r="G1903" s="202">
        <v>1332017</v>
      </c>
      <c r="H1903" s="198">
        <v>37046.365428240744</v>
      </c>
      <c r="I1903" t="s">
        <v>2566</v>
      </c>
      <c r="M1903" t="s">
        <v>3505</v>
      </c>
      <c r="N1903" t="s">
        <v>3885</v>
      </c>
      <c r="O1903" t="s">
        <v>1882</v>
      </c>
      <c r="Q1903" s="199">
        <v>313</v>
      </c>
      <c r="S1903" t="s">
        <v>3506</v>
      </c>
      <c r="T1903" t="s">
        <v>3759</v>
      </c>
      <c r="U1903" s="201">
        <v>4.0012999999999996</v>
      </c>
      <c r="V1903" t="s">
        <v>3832</v>
      </c>
      <c r="W1903" t="s">
        <v>2594</v>
      </c>
      <c r="X1903" t="s">
        <v>2595</v>
      </c>
      <c r="Y1903" t="s">
        <v>2596</v>
      </c>
      <c r="Z1903" t="s">
        <v>2952</v>
      </c>
      <c r="AA1903">
        <v>827097</v>
      </c>
      <c r="AB1903" s="198">
        <v>37047.875</v>
      </c>
      <c r="AC1903" s="198">
        <v>37047.875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26</v>
      </c>
      <c r="F1904" s="213">
        <f t="shared" si="150"/>
        <v>260000</v>
      </c>
      <c r="G1904" s="202">
        <v>1332018</v>
      </c>
      <c r="H1904" s="198">
        <v>37046.365451388891</v>
      </c>
      <c r="I1904" t="s">
        <v>2600</v>
      </c>
      <c r="M1904" t="s">
        <v>3505</v>
      </c>
      <c r="N1904" t="s">
        <v>2383</v>
      </c>
      <c r="O1904" t="s">
        <v>3298</v>
      </c>
      <c r="Q1904" s="199">
        <v>10000</v>
      </c>
      <c r="S1904" t="s">
        <v>3506</v>
      </c>
      <c r="T1904" t="s">
        <v>3759</v>
      </c>
      <c r="U1904" s="201">
        <v>3.97</v>
      </c>
      <c r="V1904" t="s">
        <v>3941</v>
      </c>
      <c r="W1904" t="s">
        <v>2644</v>
      </c>
      <c r="X1904" t="s">
        <v>2259</v>
      </c>
      <c r="Y1904" t="s">
        <v>3777</v>
      </c>
      <c r="Z1904" t="s">
        <v>2952</v>
      </c>
      <c r="AA1904" t="s">
        <v>2075</v>
      </c>
      <c r="AB1904" s="198">
        <v>37047.875</v>
      </c>
      <c r="AC1904" s="198">
        <v>37072.875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1332019</v>
      </c>
      <c r="H1905" s="198">
        <v>37046.365451388891</v>
      </c>
      <c r="I1905" t="s">
        <v>2556</v>
      </c>
      <c r="M1905" t="s">
        <v>3505</v>
      </c>
      <c r="N1905" t="s">
        <v>3885</v>
      </c>
      <c r="O1905" t="s">
        <v>1679</v>
      </c>
      <c r="Q1905" s="199">
        <v>5000</v>
      </c>
      <c r="S1905" t="s">
        <v>3506</v>
      </c>
      <c r="T1905" t="s">
        <v>3759</v>
      </c>
      <c r="U1905" s="201">
        <v>3.78</v>
      </c>
      <c r="V1905" t="s">
        <v>3964</v>
      </c>
      <c r="W1905" t="s">
        <v>2457</v>
      </c>
      <c r="X1905" t="s">
        <v>2615</v>
      </c>
      <c r="Y1905" t="s">
        <v>2596</v>
      </c>
      <c r="Z1905" t="s">
        <v>2952</v>
      </c>
      <c r="AA1905">
        <v>827098</v>
      </c>
      <c r="AB1905" s="198">
        <v>37047.875</v>
      </c>
      <c r="AC1905" s="198">
        <v>37047.875</v>
      </c>
    </row>
    <row r="1906" spans="1:29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5000</v>
      </c>
      <c r="G1906" s="202">
        <v>1332020</v>
      </c>
      <c r="H1906" s="198">
        <v>37046.365486111114</v>
      </c>
      <c r="I1906" t="s">
        <v>3627</v>
      </c>
      <c r="M1906" t="s">
        <v>3505</v>
      </c>
      <c r="N1906" t="s">
        <v>3885</v>
      </c>
      <c r="O1906" t="s">
        <v>1781</v>
      </c>
      <c r="P1906" s="199">
        <v>5000</v>
      </c>
      <c r="S1906" t="s">
        <v>3506</v>
      </c>
      <c r="T1906" t="s">
        <v>3759</v>
      </c>
      <c r="U1906" s="201">
        <v>4.0750000000000002</v>
      </c>
      <c r="V1906" t="s">
        <v>3491</v>
      </c>
      <c r="W1906" t="s">
        <v>3084</v>
      </c>
      <c r="X1906" t="s">
        <v>3076</v>
      </c>
      <c r="Y1906" t="s">
        <v>2596</v>
      </c>
      <c r="Z1906" t="s">
        <v>2952</v>
      </c>
      <c r="AA1906">
        <v>827099</v>
      </c>
      <c r="AB1906" s="198">
        <v>37047.875</v>
      </c>
      <c r="AC1906" s="198">
        <v>37047.875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31</v>
      </c>
      <c r="F1907" s="213">
        <f t="shared" si="150"/>
        <v>155000</v>
      </c>
      <c r="G1907" s="202">
        <v>1332021</v>
      </c>
      <c r="H1907" s="198">
        <v>37046.365520833337</v>
      </c>
      <c r="I1907" t="s">
        <v>2533</v>
      </c>
      <c r="M1907" t="s">
        <v>3505</v>
      </c>
      <c r="N1907" t="s">
        <v>2383</v>
      </c>
      <c r="O1907" t="s">
        <v>2393</v>
      </c>
      <c r="Q1907" s="199">
        <v>5000</v>
      </c>
      <c r="S1907" t="s">
        <v>3506</v>
      </c>
      <c r="T1907" t="s">
        <v>3759</v>
      </c>
      <c r="U1907" s="201">
        <v>4.16</v>
      </c>
      <c r="V1907" t="s">
        <v>2076</v>
      </c>
      <c r="W1907" t="s">
        <v>2810</v>
      </c>
      <c r="X1907" t="s">
        <v>2384</v>
      </c>
      <c r="Y1907" t="s">
        <v>3777</v>
      </c>
      <c r="Z1907" t="s">
        <v>2952</v>
      </c>
      <c r="AA1907" t="s">
        <v>2077</v>
      </c>
      <c r="AB1907" s="198">
        <v>37104.875</v>
      </c>
      <c r="AC1907" s="198">
        <v>37134.875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7000</v>
      </c>
      <c r="G1908" s="202">
        <v>1332023</v>
      </c>
      <c r="H1908" s="198">
        <v>37046.365520833337</v>
      </c>
      <c r="I1908" t="s">
        <v>2613</v>
      </c>
      <c r="M1908" t="s">
        <v>3505</v>
      </c>
      <c r="N1908" t="s">
        <v>3885</v>
      </c>
      <c r="O1908" t="s">
        <v>1728</v>
      </c>
      <c r="P1908" s="199">
        <v>7000</v>
      </c>
      <c r="S1908" t="s">
        <v>3506</v>
      </c>
      <c r="T1908" t="s">
        <v>3759</v>
      </c>
      <c r="U1908" s="201">
        <v>4.12</v>
      </c>
      <c r="V1908" t="s">
        <v>2617</v>
      </c>
      <c r="W1908" t="s">
        <v>2640</v>
      </c>
      <c r="X1908" t="s">
        <v>2641</v>
      </c>
      <c r="Y1908" t="s">
        <v>2596</v>
      </c>
      <c r="Z1908" t="s">
        <v>2952</v>
      </c>
      <c r="AA1908">
        <v>827100</v>
      </c>
      <c r="AB1908" s="198">
        <v>37047.875</v>
      </c>
      <c r="AC1908" s="198">
        <v>37047.875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5000</v>
      </c>
      <c r="G1909" s="202">
        <v>1332024</v>
      </c>
      <c r="H1909" s="198">
        <v>37046.365555555552</v>
      </c>
      <c r="I1909" t="s">
        <v>2550</v>
      </c>
      <c r="M1909" t="s">
        <v>3505</v>
      </c>
      <c r="N1909" t="s">
        <v>3885</v>
      </c>
      <c r="O1909" t="s">
        <v>1679</v>
      </c>
      <c r="Q1909" s="199">
        <v>5000</v>
      </c>
      <c r="S1909" t="s">
        <v>3506</v>
      </c>
      <c r="T1909" t="s">
        <v>3759</v>
      </c>
      <c r="U1909" s="201">
        <v>3.7825000000000002</v>
      </c>
      <c r="V1909" t="s">
        <v>1942</v>
      </c>
      <c r="W1909" t="s">
        <v>2457</v>
      </c>
      <c r="X1909" t="s">
        <v>2615</v>
      </c>
      <c r="Y1909" t="s">
        <v>2596</v>
      </c>
      <c r="Z1909" t="s">
        <v>2952</v>
      </c>
      <c r="AA1909">
        <v>827101</v>
      </c>
      <c r="AB1909" s="198">
        <v>37047.875</v>
      </c>
      <c r="AC1909" s="198">
        <v>37047.875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10000</v>
      </c>
      <c r="G1910" s="202">
        <v>1332025</v>
      </c>
      <c r="H1910" s="198">
        <v>37046.365567129629</v>
      </c>
      <c r="I1910" t="s">
        <v>3067</v>
      </c>
      <c r="M1910" t="s">
        <v>3505</v>
      </c>
      <c r="N1910" t="s">
        <v>3885</v>
      </c>
      <c r="O1910" t="s">
        <v>1825</v>
      </c>
      <c r="Q1910" s="199">
        <v>10000</v>
      </c>
      <c r="S1910" t="s">
        <v>3506</v>
      </c>
      <c r="T1910" t="s">
        <v>3759</v>
      </c>
      <c r="U1910" s="201">
        <v>4.0087999999999999</v>
      </c>
      <c r="V1910" t="s">
        <v>2078</v>
      </c>
      <c r="W1910" t="s">
        <v>2594</v>
      </c>
      <c r="X1910" t="s">
        <v>2595</v>
      </c>
      <c r="Y1910" t="s">
        <v>2596</v>
      </c>
      <c r="Z1910" t="s">
        <v>2952</v>
      </c>
      <c r="AA1910">
        <v>827102</v>
      </c>
      <c r="AB1910" s="198">
        <v>37047.875</v>
      </c>
      <c r="AC1910" s="198">
        <v>37047.875</v>
      </c>
    </row>
    <row r="1911" spans="1:29" x14ac:dyDescent="0.2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31</v>
      </c>
      <c r="F1911" s="213">
        <f t="shared" si="150"/>
        <v>310000</v>
      </c>
      <c r="G1911" s="202">
        <v>1332027</v>
      </c>
      <c r="H1911" s="198">
        <v>37046.365624999999</v>
      </c>
      <c r="I1911" t="s">
        <v>3627</v>
      </c>
      <c r="M1911" t="s">
        <v>3505</v>
      </c>
      <c r="N1911" t="s">
        <v>2383</v>
      </c>
      <c r="O1911" t="s">
        <v>2604</v>
      </c>
      <c r="Q1911" s="199">
        <v>10000</v>
      </c>
      <c r="S1911" t="s">
        <v>3506</v>
      </c>
      <c r="T1911" t="s">
        <v>3759</v>
      </c>
      <c r="U1911" s="201">
        <v>4.08</v>
      </c>
      <c r="V1911" t="s">
        <v>2041</v>
      </c>
      <c r="W1911" t="s">
        <v>2810</v>
      </c>
      <c r="X1911" t="s">
        <v>2384</v>
      </c>
      <c r="Y1911" t="s">
        <v>3777</v>
      </c>
      <c r="Z1911" t="s">
        <v>2952</v>
      </c>
      <c r="AA1911" t="s">
        <v>2079</v>
      </c>
      <c r="AB1911" s="198">
        <v>37073.875</v>
      </c>
      <c r="AC1911" s="198">
        <v>37103.875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1332026</v>
      </c>
      <c r="H1912" s="198">
        <v>37046.365624999999</v>
      </c>
      <c r="I1912" t="s">
        <v>2502</v>
      </c>
      <c r="M1912" t="s">
        <v>3505</v>
      </c>
      <c r="N1912" t="s">
        <v>3885</v>
      </c>
      <c r="O1912" t="s">
        <v>3852</v>
      </c>
      <c r="Q1912" s="199">
        <v>10000</v>
      </c>
      <c r="S1912" t="s">
        <v>3506</v>
      </c>
      <c r="T1912" t="s">
        <v>3759</v>
      </c>
      <c r="U1912" s="201">
        <v>3.9449999999999998</v>
      </c>
      <c r="V1912" t="s">
        <v>2503</v>
      </c>
      <c r="W1912" t="s">
        <v>2265</v>
      </c>
      <c r="X1912" t="s">
        <v>2266</v>
      </c>
      <c r="Y1912" t="s">
        <v>2596</v>
      </c>
      <c r="Z1912" t="s">
        <v>2952</v>
      </c>
      <c r="AA1912">
        <v>827104</v>
      </c>
      <c r="AB1912" s="198">
        <v>37047.875</v>
      </c>
      <c r="AC1912" s="198">
        <v>37047.875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1332028</v>
      </c>
      <c r="H1913" s="198">
        <v>37046.365624999999</v>
      </c>
      <c r="I1913" t="s">
        <v>2618</v>
      </c>
      <c r="M1913" t="s">
        <v>3505</v>
      </c>
      <c r="N1913" t="s">
        <v>3885</v>
      </c>
      <c r="O1913" t="s">
        <v>1679</v>
      </c>
      <c r="Q1913" s="199">
        <v>5000</v>
      </c>
      <c r="S1913" t="s">
        <v>3506</v>
      </c>
      <c r="T1913" t="s">
        <v>3759</v>
      </c>
      <c r="U1913" s="201">
        <v>3.7850000000000001</v>
      </c>
      <c r="V1913" t="s">
        <v>3678</v>
      </c>
      <c r="W1913" t="s">
        <v>2457</v>
      </c>
      <c r="X1913" t="s">
        <v>2615</v>
      </c>
      <c r="Y1913" t="s">
        <v>2596</v>
      </c>
      <c r="Z1913" t="s">
        <v>2952</v>
      </c>
      <c r="AA1913">
        <v>827103</v>
      </c>
      <c r="AB1913" s="198">
        <v>37047.875</v>
      </c>
      <c r="AC1913" s="198">
        <v>37047.875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1332030</v>
      </c>
      <c r="H1914" s="198">
        <v>37046.365659722222</v>
      </c>
      <c r="I1914" t="s">
        <v>3069</v>
      </c>
      <c r="M1914" t="s">
        <v>3505</v>
      </c>
      <c r="N1914" t="s">
        <v>3885</v>
      </c>
      <c r="O1914" t="s">
        <v>1781</v>
      </c>
      <c r="P1914" s="199">
        <v>10000</v>
      </c>
      <c r="S1914" t="s">
        <v>3506</v>
      </c>
      <c r="T1914" t="s">
        <v>3759</v>
      </c>
      <c r="U1914" s="201">
        <v>4.0750000000000002</v>
      </c>
      <c r="V1914" t="s">
        <v>2080</v>
      </c>
      <c r="W1914" t="s">
        <v>3084</v>
      </c>
      <c r="X1914" t="s">
        <v>3076</v>
      </c>
      <c r="Y1914" t="s">
        <v>2596</v>
      </c>
      <c r="Z1914" t="s">
        <v>2952</v>
      </c>
      <c r="AA1914">
        <v>827106</v>
      </c>
      <c r="AB1914" s="198">
        <v>37047.875</v>
      </c>
      <c r="AC1914" s="198">
        <v>37047.875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15000</v>
      </c>
      <c r="G1915" s="202">
        <v>1332031</v>
      </c>
      <c r="H1915" s="198">
        <v>37046.365659722222</v>
      </c>
      <c r="I1915" t="s">
        <v>3501</v>
      </c>
      <c r="M1915" t="s">
        <v>3505</v>
      </c>
      <c r="N1915" t="s">
        <v>3885</v>
      </c>
      <c r="O1915" t="s">
        <v>3852</v>
      </c>
      <c r="Q1915" s="199">
        <v>15000</v>
      </c>
      <c r="S1915" t="s">
        <v>3506</v>
      </c>
      <c r="T1915" t="s">
        <v>3759</v>
      </c>
      <c r="U1915" s="201">
        <v>3.9449999999999998</v>
      </c>
      <c r="V1915" t="s">
        <v>1898</v>
      </c>
      <c r="W1915" t="s">
        <v>2265</v>
      </c>
      <c r="X1915" t="s">
        <v>2266</v>
      </c>
      <c r="Y1915" t="s">
        <v>2596</v>
      </c>
      <c r="Z1915" t="s">
        <v>2952</v>
      </c>
      <c r="AA1915">
        <v>827108</v>
      </c>
      <c r="AB1915" s="198">
        <v>37047.875</v>
      </c>
      <c r="AC1915" s="198">
        <v>37047.875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10000</v>
      </c>
      <c r="G1916" s="202">
        <v>1332032</v>
      </c>
      <c r="H1916" s="198">
        <v>37046.365659722222</v>
      </c>
      <c r="I1916" t="s">
        <v>3085</v>
      </c>
      <c r="M1916" t="s">
        <v>3505</v>
      </c>
      <c r="N1916" t="s">
        <v>3885</v>
      </c>
      <c r="O1916" t="s">
        <v>1800</v>
      </c>
      <c r="Q1916" s="199">
        <v>10000</v>
      </c>
      <c r="S1916" t="s">
        <v>3506</v>
      </c>
      <c r="T1916" t="s">
        <v>3759</v>
      </c>
      <c r="U1916" s="201">
        <v>4.03</v>
      </c>
      <c r="V1916" t="s">
        <v>2323</v>
      </c>
      <c r="W1916" t="s">
        <v>2429</v>
      </c>
      <c r="X1916" t="s">
        <v>2296</v>
      </c>
      <c r="Y1916" t="s">
        <v>2596</v>
      </c>
      <c r="Z1916" t="s">
        <v>2952</v>
      </c>
      <c r="AA1916">
        <v>827107</v>
      </c>
      <c r="AB1916" s="198">
        <v>37047.875</v>
      </c>
      <c r="AC1916" s="198">
        <v>37047.875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5000</v>
      </c>
      <c r="G1917" s="202">
        <v>1332033</v>
      </c>
      <c r="H1917" s="198">
        <v>37046.365694444445</v>
      </c>
      <c r="I1917" t="s">
        <v>2556</v>
      </c>
      <c r="M1917" t="s">
        <v>3505</v>
      </c>
      <c r="N1917" t="s">
        <v>3885</v>
      </c>
      <c r="O1917" t="s">
        <v>1724</v>
      </c>
      <c r="P1917" s="199">
        <v>5000</v>
      </c>
      <c r="S1917" t="s">
        <v>3506</v>
      </c>
      <c r="T1917" t="s">
        <v>3759</v>
      </c>
      <c r="U1917" s="201">
        <v>4.1449999999999996</v>
      </c>
      <c r="V1917" t="s">
        <v>2557</v>
      </c>
      <c r="W1917" t="s">
        <v>2640</v>
      </c>
      <c r="X1917" t="s">
        <v>2641</v>
      </c>
      <c r="Y1917" t="s">
        <v>2596</v>
      </c>
      <c r="Z1917" t="s">
        <v>2952</v>
      </c>
      <c r="AA1917">
        <v>827109</v>
      </c>
      <c r="AB1917" s="198">
        <v>37047.875</v>
      </c>
      <c r="AC1917" s="198">
        <v>37047.875</v>
      </c>
    </row>
    <row r="1918" spans="1:29" x14ac:dyDescent="0.2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31</v>
      </c>
      <c r="F1918" s="213">
        <f t="shared" si="150"/>
        <v>155000</v>
      </c>
      <c r="G1918" s="202">
        <v>1332034</v>
      </c>
      <c r="H1918" s="198">
        <v>37046.365740740737</v>
      </c>
      <c r="I1918" t="s">
        <v>2345</v>
      </c>
      <c r="M1918" t="s">
        <v>3505</v>
      </c>
      <c r="N1918" t="s">
        <v>2383</v>
      </c>
      <c r="O1918" t="s">
        <v>3196</v>
      </c>
      <c r="P1918" s="199">
        <v>5000</v>
      </c>
      <c r="S1918" t="s">
        <v>3506</v>
      </c>
      <c r="T1918" t="s">
        <v>3759</v>
      </c>
      <c r="U1918" s="201">
        <v>4.07</v>
      </c>
      <c r="V1918" t="s">
        <v>1813</v>
      </c>
      <c r="W1918" t="s">
        <v>2810</v>
      </c>
      <c r="X1918" t="s">
        <v>2384</v>
      </c>
      <c r="Y1918" t="s">
        <v>3777</v>
      </c>
      <c r="Z1918" t="s">
        <v>2952</v>
      </c>
      <c r="AA1918" t="s">
        <v>2081</v>
      </c>
      <c r="AB1918" s="198">
        <v>37073.915972222225</v>
      </c>
      <c r="AC1918" s="198">
        <v>37103.915972222225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26</v>
      </c>
      <c r="F1919" s="213">
        <f t="shared" si="150"/>
        <v>260000</v>
      </c>
      <c r="G1919" s="202">
        <v>1332036</v>
      </c>
      <c r="H1919" s="198">
        <v>37046.365740740737</v>
      </c>
      <c r="I1919" t="s">
        <v>2378</v>
      </c>
      <c r="M1919" t="s">
        <v>3505</v>
      </c>
      <c r="N1919" t="s">
        <v>3885</v>
      </c>
      <c r="O1919" t="s">
        <v>3307</v>
      </c>
      <c r="P1919" s="199">
        <v>10000</v>
      </c>
      <c r="S1919" t="s">
        <v>3506</v>
      </c>
      <c r="T1919" t="s">
        <v>3759</v>
      </c>
      <c r="U1919" s="201">
        <v>4.125</v>
      </c>
      <c r="V1919" t="s">
        <v>2462</v>
      </c>
      <c r="W1919" t="s">
        <v>2280</v>
      </c>
      <c r="X1919" t="s">
        <v>2281</v>
      </c>
      <c r="Y1919" t="s">
        <v>2596</v>
      </c>
      <c r="Z1919" t="s">
        <v>2952</v>
      </c>
      <c r="AA1919">
        <v>827116</v>
      </c>
      <c r="AB1919" s="198">
        <v>37047.875</v>
      </c>
      <c r="AC1919" s="198">
        <v>37072.875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3000</v>
      </c>
      <c r="G1920" s="202">
        <v>1332035</v>
      </c>
      <c r="H1920" s="198">
        <v>37046.365740740737</v>
      </c>
      <c r="I1920" t="s">
        <v>2491</v>
      </c>
      <c r="M1920" t="s">
        <v>3505</v>
      </c>
      <c r="N1920" t="s">
        <v>3885</v>
      </c>
      <c r="O1920" t="s">
        <v>1728</v>
      </c>
      <c r="P1920" s="199">
        <v>3000</v>
      </c>
      <c r="S1920" t="s">
        <v>3506</v>
      </c>
      <c r="T1920" t="s">
        <v>3759</v>
      </c>
      <c r="U1920" s="201">
        <v>4.12</v>
      </c>
      <c r="V1920" t="s">
        <v>2082</v>
      </c>
      <c r="W1920" t="s">
        <v>2640</v>
      </c>
      <c r="X1920" t="s">
        <v>2641</v>
      </c>
      <c r="Y1920" t="s">
        <v>2596</v>
      </c>
      <c r="Z1920" t="s">
        <v>2952</v>
      </c>
      <c r="AA1920">
        <v>827110</v>
      </c>
      <c r="AB1920" s="198">
        <v>37047.875</v>
      </c>
      <c r="AC1920" s="198">
        <v>37047.875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10000</v>
      </c>
      <c r="G1921" s="202">
        <v>1332037</v>
      </c>
      <c r="H1921" s="198">
        <v>37046.365752314814</v>
      </c>
      <c r="I1921" t="s">
        <v>2391</v>
      </c>
      <c r="M1921" t="s">
        <v>3505</v>
      </c>
      <c r="N1921" t="s">
        <v>3885</v>
      </c>
      <c r="O1921" t="s">
        <v>1800</v>
      </c>
      <c r="Q1921" s="199">
        <v>10000</v>
      </c>
      <c r="S1921" t="s">
        <v>3506</v>
      </c>
      <c r="T1921" t="s">
        <v>3759</v>
      </c>
      <c r="U1921" s="201">
        <v>4.05</v>
      </c>
      <c r="V1921" t="s">
        <v>3980</v>
      </c>
      <c r="W1921" t="s">
        <v>2429</v>
      </c>
      <c r="X1921" t="s">
        <v>2296</v>
      </c>
      <c r="Y1921" t="s">
        <v>2596</v>
      </c>
      <c r="Z1921" t="s">
        <v>2952</v>
      </c>
      <c r="AA1921">
        <v>827111</v>
      </c>
      <c r="AB1921" s="198">
        <v>37047.875</v>
      </c>
      <c r="AC1921" s="198">
        <v>37047.875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1332040</v>
      </c>
      <c r="H1922" s="198">
        <v>37046.365763888891</v>
      </c>
      <c r="I1922" t="s">
        <v>2355</v>
      </c>
      <c r="M1922" t="s">
        <v>3505</v>
      </c>
      <c r="N1922" t="s">
        <v>3885</v>
      </c>
      <c r="O1922" t="s">
        <v>1678</v>
      </c>
      <c r="Q1922" s="199">
        <v>5000</v>
      </c>
      <c r="S1922" t="s">
        <v>3506</v>
      </c>
      <c r="T1922" t="s">
        <v>3759</v>
      </c>
      <c r="U1922" s="201">
        <v>3.7574999999999998</v>
      </c>
      <c r="V1922" t="s">
        <v>2593</v>
      </c>
      <c r="W1922" t="s">
        <v>2457</v>
      </c>
      <c r="X1922" t="s">
        <v>2615</v>
      </c>
      <c r="Y1922" t="s">
        <v>2596</v>
      </c>
      <c r="Z1922" t="s">
        <v>2952</v>
      </c>
      <c r="AA1922">
        <v>827113</v>
      </c>
      <c r="AB1922" s="198">
        <v>37047.875</v>
      </c>
      <c r="AC1922" s="198">
        <v>37047.875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106</v>
      </c>
      <c r="G1923" s="202">
        <v>1332039</v>
      </c>
      <c r="H1923" s="198">
        <v>37046.365763888891</v>
      </c>
      <c r="I1923" t="s">
        <v>2550</v>
      </c>
      <c r="M1923" t="s">
        <v>3505</v>
      </c>
      <c r="N1923" t="s">
        <v>3885</v>
      </c>
      <c r="O1923" t="s">
        <v>1679</v>
      </c>
      <c r="Q1923" s="199">
        <v>106</v>
      </c>
      <c r="S1923" t="s">
        <v>3506</v>
      </c>
      <c r="T1923" t="s">
        <v>3759</v>
      </c>
      <c r="U1923" s="201">
        <v>3.7875000000000001</v>
      </c>
      <c r="V1923" t="s">
        <v>1942</v>
      </c>
      <c r="W1923" t="s">
        <v>2457</v>
      </c>
      <c r="X1923" t="s">
        <v>2615</v>
      </c>
      <c r="Y1923" t="s">
        <v>2596</v>
      </c>
      <c r="Z1923" t="s">
        <v>2952</v>
      </c>
      <c r="AA1923">
        <v>827112</v>
      </c>
      <c r="AB1923" s="198">
        <v>37047.875</v>
      </c>
      <c r="AC1923" s="198">
        <v>37047.875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1332041</v>
      </c>
      <c r="H1924" s="198">
        <v>37046.365787037037</v>
      </c>
      <c r="I1924" t="s">
        <v>2638</v>
      </c>
      <c r="M1924" t="s">
        <v>3505</v>
      </c>
      <c r="N1924" t="s">
        <v>3885</v>
      </c>
      <c r="O1924" t="s">
        <v>1682</v>
      </c>
      <c r="Q1924" s="199">
        <v>5000</v>
      </c>
      <c r="S1924" t="s">
        <v>3506</v>
      </c>
      <c r="T1924" t="s">
        <v>3759</v>
      </c>
      <c r="U1924" s="201">
        <v>3.7725</v>
      </c>
      <c r="V1924" t="s">
        <v>3897</v>
      </c>
      <c r="W1924" t="s">
        <v>2457</v>
      </c>
      <c r="X1924" t="s">
        <v>2615</v>
      </c>
      <c r="Y1924" t="s">
        <v>2596</v>
      </c>
      <c r="Z1924" t="s">
        <v>2952</v>
      </c>
      <c r="AA1924">
        <v>827114</v>
      </c>
      <c r="AB1924" s="198">
        <v>37047.875</v>
      </c>
      <c r="AC1924" s="198">
        <v>37047.875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10000</v>
      </c>
      <c r="G1925" s="202">
        <v>1332042</v>
      </c>
      <c r="H1925" s="198">
        <v>37046.365798611114</v>
      </c>
      <c r="I1925" t="s">
        <v>3627</v>
      </c>
      <c r="M1925" t="s">
        <v>3505</v>
      </c>
      <c r="N1925" t="s">
        <v>3885</v>
      </c>
      <c r="O1925" t="s">
        <v>1923</v>
      </c>
      <c r="Q1925" s="199">
        <v>10000</v>
      </c>
      <c r="S1925" t="s">
        <v>3506</v>
      </c>
      <c r="T1925" t="s">
        <v>3759</v>
      </c>
      <c r="U1925" s="201">
        <v>3.99</v>
      </c>
      <c r="V1925" t="s">
        <v>2051</v>
      </c>
      <c r="W1925" t="s">
        <v>2429</v>
      </c>
      <c r="X1925" t="s">
        <v>2196</v>
      </c>
      <c r="Y1925" t="s">
        <v>2596</v>
      </c>
      <c r="Z1925" t="s">
        <v>2952</v>
      </c>
      <c r="AA1925">
        <v>827115</v>
      </c>
      <c r="AB1925" s="198">
        <v>37047.875</v>
      </c>
      <c r="AC1925" s="198">
        <v>37047.875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1173</v>
      </c>
      <c r="G1926" s="202">
        <v>1332043</v>
      </c>
      <c r="H1926" s="198">
        <v>37046.36582175926</v>
      </c>
      <c r="I1926" t="s">
        <v>2550</v>
      </c>
      <c r="M1926" t="s">
        <v>3505</v>
      </c>
      <c r="N1926" t="s">
        <v>3885</v>
      </c>
      <c r="O1926" t="s">
        <v>1798</v>
      </c>
      <c r="Q1926" s="199">
        <v>1173</v>
      </c>
      <c r="S1926" t="s">
        <v>3506</v>
      </c>
      <c r="T1926" t="s">
        <v>3759</v>
      </c>
      <c r="U1926" s="201">
        <v>2.83</v>
      </c>
      <c r="V1926" t="s">
        <v>2027</v>
      </c>
      <c r="W1926" t="s">
        <v>3681</v>
      </c>
      <c r="X1926" t="s">
        <v>3486</v>
      </c>
      <c r="Y1926" t="s">
        <v>2596</v>
      </c>
      <c r="Z1926" t="s">
        <v>2952</v>
      </c>
      <c r="AA1926">
        <v>827117</v>
      </c>
      <c r="AB1926" s="198">
        <v>37047.875</v>
      </c>
      <c r="AC1926" s="198">
        <v>37047.875</v>
      </c>
    </row>
    <row r="1927" spans="1:29" x14ac:dyDescent="0.2">
      <c r="A1927" s="44" t="str">
        <f t="shared" si="146"/>
        <v>US Natural Gas Financial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Financial</v>
      </c>
      <c r="E1927" s="44">
        <f>IF(VLOOKUP(S1927,'DD-Lookup'!$J$6:$L$50,3,FALSE)="Monthly",(YEAR(AC1927)-YEAR(AB1927))*12+MONTH(AC1927)-MONTH(AB1927)+1,(AC1927-AB1927+1))</f>
        <v>31</v>
      </c>
      <c r="F1927" s="213">
        <f t="shared" si="150"/>
        <v>155000</v>
      </c>
      <c r="G1927" s="202">
        <v>1332045</v>
      </c>
      <c r="H1927" s="198">
        <v>37046.365833333337</v>
      </c>
      <c r="I1927" t="s">
        <v>2613</v>
      </c>
      <c r="M1927" t="s">
        <v>3505</v>
      </c>
      <c r="N1927" t="s">
        <v>2383</v>
      </c>
      <c r="O1927" t="s">
        <v>2604</v>
      </c>
      <c r="P1927" s="199">
        <v>5000</v>
      </c>
      <c r="S1927" t="s">
        <v>3506</v>
      </c>
      <c r="T1927" t="s">
        <v>3759</v>
      </c>
      <c r="U1927" s="201">
        <v>4.0750000000000002</v>
      </c>
      <c r="V1927" t="s">
        <v>2614</v>
      </c>
      <c r="W1927" t="s">
        <v>2810</v>
      </c>
      <c r="X1927" t="s">
        <v>2384</v>
      </c>
      <c r="Y1927" t="s">
        <v>3777</v>
      </c>
      <c r="Z1927" t="s">
        <v>2952</v>
      </c>
      <c r="AA1927" t="s">
        <v>2083</v>
      </c>
      <c r="AB1927" s="198">
        <v>37073.875</v>
      </c>
      <c r="AC1927" s="198">
        <v>37103.875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10000</v>
      </c>
      <c r="G1928" s="202">
        <v>1332044</v>
      </c>
      <c r="H1928" s="198">
        <v>37046.365833333337</v>
      </c>
      <c r="I1928" t="s">
        <v>2391</v>
      </c>
      <c r="M1928" t="s">
        <v>3505</v>
      </c>
      <c r="N1928" t="s">
        <v>3885</v>
      </c>
      <c r="O1928" t="s">
        <v>1800</v>
      </c>
      <c r="Q1928" s="199">
        <v>10000</v>
      </c>
      <c r="S1928" t="s">
        <v>3506</v>
      </c>
      <c r="T1928" t="s">
        <v>3759</v>
      </c>
      <c r="U1928" s="201">
        <v>4.08</v>
      </c>
      <c r="V1928" t="s">
        <v>3980</v>
      </c>
      <c r="W1928" t="s">
        <v>2429</v>
      </c>
      <c r="X1928" t="s">
        <v>2296</v>
      </c>
      <c r="Y1928" t="s">
        <v>2596</v>
      </c>
      <c r="Z1928" t="s">
        <v>2952</v>
      </c>
      <c r="AA1928">
        <v>827118</v>
      </c>
      <c r="AB1928" s="198">
        <v>37047.875</v>
      </c>
      <c r="AC1928" s="198">
        <v>37047.875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25000</v>
      </c>
      <c r="G1929" s="202">
        <v>1332047</v>
      </c>
      <c r="H1929" s="198">
        <v>37046.365856481483</v>
      </c>
      <c r="I1929" t="s">
        <v>2392</v>
      </c>
      <c r="M1929" t="s">
        <v>3505</v>
      </c>
      <c r="N1929" t="s">
        <v>3885</v>
      </c>
      <c r="O1929" t="s">
        <v>3852</v>
      </c>
      <c r="Q1929" s="199">
        <v>25000</v>
      </c>
      <c r="S1929" t="s">
        <v>3506</v>
      </c>
      <c r="T1929" t="s">
        <v>3759</v>
      </c>
      <c r="U1929" s="201">
        <v>3.9550000000000001</v>
      </c>
      <c r="V1929" t="s">
        <v>3679</v>
      </c>
      <c r="W1929" t="s">
        <v>2265</v>
      </c>
      <c r="X1929" t="s">
        <v>2266</v>
      </c>
      <c r="Y1929" t="s">
        <v>2596</v>
      </c>
      <c r="Z1929" t="s">
        <v>2952</v>
      </c>
      <c r="AA1929">
        <v>827119</v>
      </c>
      <c r="AB1929" s="198">
        <v>37047.875</v>
      </c>
      <c r="AC1929" s="198">
        <v>37047.875</v>
      </c>
    </row>
    <row r="1930" spans="1:29" x14ac:dyDescent="0.2">
      <c r="A1930" s="44" t="str">
        <f t="shared" si="146"/>
        <v>US Power Financial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3</v>
      </c>
      <c r="F1930" s="213">
        <f t="shared" si="150"/>
        <v>150</v>
      </c>
      <c r="G1930" s="202">
        <v>1332046</v>
      </c>
      <c r="H1930" s="198">
        <v>37046.365856481483</v>
      </c>
      <c r="I1930" t="s">
        <v>2474</v>
      </c>
      <c r="M1930" t="s">
        <v>2717</v>
      </c>
      <c r="N1930" t="s">
        <v>1094</v>
      </c>
      <c r="O1930" t="s">
        <v>1594</v>
      </c>
      <c r="Q1930" s="199">
        <v>50</v>
      </c>
      <c r="S1930" t="s">
        <v>3504</v>
      </c>
      <c r="T1930" t="s">
        <v>3759</v>
      </c>
      <c r="U1930" s="201">
        <v>41</v>
      </c>
      <c r="V1930" t="s">
        <v>1593</v>
      </c>
      <c r="W1930" t="s">
        <v>2359</v>
      </c>
      <c r="X1930" t="s">
        <v>3539</v>
      </c>
      <c r="Y1930" t="s">
        <v>1097</v>
      </c>
      <c r="Z1930" t="s">
        <v>2952</v>
      </c>
      <c r="AA1930">
        <v>631053.1</v>
      </c>
      <c r="AB1930" s="198">
        <v>37048.875</v>
      </c>
      <c r="AC1930" s="198">
        <v>37050.875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1332048</v>
      </c>
      <c r="H1931" s="198">
        <v>37046.365879629629</v>
      </c>
      <c r="I1931" t="s">
        <v>2602</v>
      </c>
      <c r="M1931" t="s">
        <v>3505</v>
      </c>
      <c r="N1931" t="s">
        <v>3885</v>
      </c>
      <c r="O1931" t="s">
        <v>1674</v>
      </c>
      <c r="Q1931" s="199">
        <v>5000</v>
      </c>
      <c r="S1931" t="s">
        <v>3506</v>
      </c>
      <c r="T1931" t="s">
        <v>3759</v>
      </c>
      <c r="U1931" s="201">
        <v>4.0111999999999997</v>
      </c>
      <c r="V1931" t="s">
        <v>3938</v>
      </c>
      <c r="W1931" t="s">
        <v>2594</v>
      </c>
      <c r="X1931" t="s">
        <v>2595</v>
      </c>
      <c r="Y1931" t="s">
        <v>2596</v>
      </c>
      <c r="Z1931" t="s">
        <v>2952</v>
      </c>
      <c r="AA1931">
        <v>827120</v>
      </c>
      <c r="AB1931" s="198">
        <v>37047.875</v>
      </c>
      <c r="AC1931" s="198">
        <v>37047.875</v>
      </c>
    </row>
    <row r="1932" spans="1:29" x14ac:dyDescent="0.2">
      <c r="A1932" s="44" t="str">
        <f t="shared" si="151"/>
        <v>US Natural Gas Financial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Financial</v>
      </c>
      <c r="E1932" s="44">
        <f>IF(VLOOKUP(S1932,'DD-Lookup'!$J$6:$L$50,3,FALSE)="Monthly",(YEAR(AC1932)-YEAR(AB1932))*12+MONTH(AC1932)-MONTH(AB1932)+1,(AC1932-AB1932+1))</f>
        <v>123</v>
      </c>
      <c r="F1932" s="213">
        <f t="shared" si="155"/>
        <v>615000</v>
      </c>
      <c r="G1932" s="202">
        <v>1332049</v>
      </c>
      <c r="H1932" s="198">
        <v>37046.365902777776</v>
      </c>
      <c r="I1932" t="s">
        <v>2635</v>
      </c>
      <c r="M1932" t="s">
        <v>3505</v>
      </c>
      <c r="N1932" t="s">
        <v>2383</v>
      </c>
      <c r="O1932" t="s">
        <v>3144</v>
      </c>
      <c r="P1932" s="199">
        <v>5000</v>
      </c>
      <c r="S1932" t="s">
        <v>3506</v>
      </c>
      <c r="T1932" t="s">
        <v>3759</v>
      </c>
      <c r="U1932" s="201">
        <v>4.1550000000000002</v>
      </c>
      <c r="V1932" t="s">
        <v>2499</v>
      </c>
      <c r="W1932" t="s">
        <v>2810</v>
      </c>
      <c r="X1932" t="s">
        <v>2384</v>
      </c>
      <c r="Y1932" t="s">
        <v>3777</v>
      </c>
      <c r="Z1932" t="s">
        <v>2952</v>
      </c>
      <c r="AA1932" t="s">
        <v>2084</v>
      </c>
      <c r="AB1932" s="198">
        <v>37073</v>
      </c>
      <c r="AC1932" s="198">
        <v>37195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4894</v>
      </c>
      <c r="G1933" s="202">
        <v>1332050</v>
      </c>
      <c r="H1933" s="198">
        <v>37046.365925925929</v>
      </c>
      <c r="I1933" t="s">
        <v>2618</v>
      </c>
      <c r="M1933" t="s">
        <v>3505</v>
      </c>
      <c r="N1933" t="s">
        <v>3885</v>
      </c>
      <c r="O1933" t="s">
        <v>1679</v>
      </c>
      <c r="Q1933" s="199">
        <v>4894</v>
      </c>
      <c r="S1933" t="s">
        <v>3506</v>
      </c>
      <c r="T1933" t="s">
        <v>3759</v>
      </c>
      <c r="U1933" s="201">
        <v>3.7974999999999999</v>
      </c>
      <c r="V1933" t="s">
        <v>3678</v>
      </c>
      <c r="W1933" t="s">
        <v>2457</v>
      </c>
      <c r="X1933" t="s">
        <v>2615</v>
      </c>
      <c r="Y1933" t="s">
        <v>2596</v>
      </c>
      <c r="Z1933" t="s">
        <v>2952</v>
      </c>
      <c r="AA1933">
        <v>827121</v>
      </c>
      <c r="AB1933" s="198">
        <v>37047.875</v>
      </c>
      <c r="AC1933" s="198">
        <v>37047.875</v>
      </c>
    </row>
    <row r="1934" spans="1:29" x14ac:dyDescent="0.2">
      <c r="A1934" s="44" t="str">
        <f t="shared" si="151"/>
        <v>US Power Financial</v>
      </c>
      <c r="B1934" s="44" t="str">
        <f t="shared" si="152"/>
        <v>US</v>
      </c>
      <c r="C1934" s="44" t="str">
        <f t="shared" si="153"/>
        <v>Power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5</v>
      </c>
      <c r="F1934" s="213">
        <f t="shared" si="155"/>
        <v>250</v>
      </c>
      <c r="G1934" s="202">
        <v>1332051</v>
      </c>
      <c r="H1934" s="198">
        <v>37046.365937499999</v>
      </c>
      <c r="I1934" t="s">
        <v>2474</v>
      </c>
      <c r="M1934" t="s">
        <v>2717</v>
      </c>
      <c r="N1934" t="s">
        <v>1094</v>
      </c>
      <c r="O1934" t="s">
        <v>3930</v>
      </c>
      <c r="Q1934" s="199">
        <v>50</v>
      </c>
      <c r="S1934" t="s">
        <v>3504</v>
      </c>
      <c r="T1934" t="s">
        <v>3759</v>
      </c>
      <c r="U1934" s="201">
        <v>46</v>
      </c>
      <c r="V1934" t="s">
        <v>1593</v>
      </c>
      <c r="W1934" t="s">
        <v>2359</v>
      </c>
      <c r="X1934" t="s">
        <v>3539</v>
      </c>
      <c r="Y1934" t="s">
        <v>1097</v>
      </c>
      <c r="Z1934" t="s">
        <v>2952</v>
      </c>
      <c r="AA1934">
        <v>631054.1</v>
      </c>
      <c r="AB1934" s="198">
        <v>37053.875</v>
      </c>
      <c r="AC1934" s="198">
        <v>37057.875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1332052</v>
      </c>
      <c r="H1935" s="198">
        <v>37046.365960648145</v>
      </c>
      <c r="I1935" t="s">
        <v>2392</v>
      </c>
      <c r="M1935" t="s">
        <v>3505</v>
      </c>
      <c r="N1935" t="s">
        <v>3885</v>
      </c>
      <c r="O1935" t="s">
        <v>1679</v>
      </c>
      <c r="P1935" s="199">
        <v>5000</v>
      </c>
      <c r="S1935" t="s">
        <v>3506</v>
      </c>
      <c r="T1935" t="s">
        <v>3759</v>
      </c>
      <c r="U1935" s="201">
        <v>3.7949999999999999</v>
      </c>
      <c r="V1935" t="s">
        <v>3679</v>
      </c>
      <c r="W1935" t="s">
        <v>2457</v>
      </c>
      <c r="X1935" t="s">
        <v>2615</v>
      </c>
      <c r="Y1935" t="s">
        <v>2596</v>
      </c>
      <c r="Z1935" t="s">
        <v>2952</v>
      </c>
      <c r="AA1935">
        <v>827122</v>
      </c>
      <c r="AB1935" s="198">
        <v>37047.875</v>
      </c>
      <c r="AC1935" s="198">
        <v>37047.875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9469</v>
      </c>
      <c r="G1936" s="202">
        <v>1332054</v>
      </c>
      <c r="H1936" s="198">
        <v>37046.365983796299</v>
      </c>
      <c r="I1936" t="s">
        <v>3704</v>
      </c>
      <c r="M1936" t="s">
        <v>3505</v>
      </c>
      <c r="N1936" t="s">
        <v>3885</v>
      </c>
      <c r="O1936" t="s">
        <v>1728</v>
      </c>
      <c r="P1936" s="199">
        <v>9469</v>
      </c>
      <c r="S1936" t="s">
        <v>3506</v>
      </c>
      <c r="T1936" t="s">
        <v>3759</v>
      </c>
      <c r="U1936" s="201">
        <v>4.1150000000000002</v>
      </c>
      <c r="V1936" t="s">
        <v>1887</v>
      </c>
      <c r="W1936" t="s">
        <v>2640</v>
      </c>
      <c r="X1936" t="s">
        <v>2641</v>
      </c>
      <c r="Y1936" t="s">
        <v>2596</v>
      </c>
      <c r="Z1936" t="s">
        <v>2952</v>
      </c>
      <c r="AA1936">
        <v>827125</v>
      </c>
      <c r="AB1936" s="198">
        <v>37047.875</v>
      </c>
      <c r="AC1936" s="198">
        <v>37047.875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10000</v>
      </c>
      <c r="G1937" s="202">
        <v>1332053</v>
      </c>
      <c r="H1937" s="198">
        <v>37046.365983796299</v>
      </c>
      <c r="I1937" t="s">
        <v>2613</v>
      </c>
      <c r="M1937" t="s">
        <v>3505</v>
      </c>
      <c r="N1937" t="s">
        <v>3885</v>
      </c>
      <c r="O1937" t="s">
        <v>1756</v>
      </c>
      <c r="Q1937" s="199">
        <v>10000</v>
      </c>
      <c r="S1937" t="s">
        <v>3506</v>
      </c>
      <c r="T1937" t="s">
        <v>3759</v>
      </c>
      <c r="U1937" s="201">
        <v>3.9350000000000001</v>
      </c>
      <c r="V1937" t="s">
        <v>3180</v>
      </c>
      <c r="W1937" t="s">
        <v>2477</v>
      </c>
      <c r="X1937" t="s">
        <v>2540</v>
      </c>
      <c r="Y1937" t="s">
        <v>2596</v>
      </c>
      <c r="Z1937" t="s">
        <v>2952</v>
      </c>
      <c r="AA1937">
        <v>827123</v>
      </c>
      <c r="AB1937" s="198">
        <v>37047.875</v>
      </c>
      <c r="AC1937" s="198">
        <v>37047.875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5000</v>
      </c>
      <c r="G1938" s="202">
        <v>1332055</v>
      </c>
      <c r="H1938" s="198">
        <v>37046.365995370368</v>
      </c>
      <c r="I1938" t="s">
        <v>3476</v>
      </c>
      <c r="M1938" t="s">
        <v>3505</v>
      </c>
      <c r="N1938" t="s">
        <v>3885</v>
      </c>
      <c r="O1938" t="s">
        <v>1679</v>
      </c>
      <c r="Q1938" s="199">
        <v>5000</v>
      </c>
      <c r="S1938" t="s">
        <v>3506</v>
      </c>
      <c r="T1938" t="s">
        <v>3759</v>
      </c>
      <c r="U1938" s="201">
        <v>3.7974999999999999</v>
      </c>
      <c r="V1938" t="s">
        <v>1875</v>
      </c>
      <c r="W1938" t="s">
        <v>2457</v>
      </c>
      <c r="X1938" t="s">
        <v>2615</v>
      </c>
      <c r="Y1938" t="s">
        <v>2596</v>
      </c>
      <c r="Z1938" t="s">
        <v>2952</v>
      </c>
      <c r="AA1938">
        <v>827124</v>
      </c>
      <c r="AB1938" s="198">
        <v>37047.875</v>
      </c>
      <c r="AC1938" s="198">
        <v>37047.875</v>
      </c>
    </row>
    <row r="1939" spans="1:29" x14ac:dyDescent="0.2">
      <c r="A1939" s="44" t="str">
        <f t="shared" si="151"/>
        <v>US Natural Gas Financial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31</v>
      </c>
      <c r="F1939" s="213">
        <f t="shared" si="155"/>
        <v>465000</v>
      </c>
      <c r="G1939" s="202">
        <v>1332056</v>
      </c>
      <c r="H1939" s="198">
        <v>37046.366018518522</v>
      </c>
      <c r="I1939" t="s">
        <v>2600</v>
      </c>
      <c r="M1939" t="s">
        <v>3505</v>
      </c>
      <c r="N1939" t="s">
        <v>2383</v>
      </c>
      <c r="O1939" t="s">
        <v>2604</v>
      </c>
      <c r="Q1939" s="199">
        <v>15000</v>
      </c>
      <c r="S1939" t="s">
        <v>3506</v>
      </c>
      <c r="T1939" t="s">
        <v>3759</v>
      </c>
      <c r="U1939" s="201">
        <v>4.08</v>
      </c>
      <c r="V1939" t="s">
        <v>1888</v>
      </c>
      <c r="W1939" t="s">
        <v>2810</v>
      </c>
      <c r="X1939" t="s">
        <v>2384</v>
      </c>
      <c r="Y1939" t="s">
        <v>3777</v>
      </c>
      <c r="Z1939" t="s">
        <v>2952</v>
      </c>
      <c r="AA1939" t="s">
        <v>2085</v>
      </c>
      <c r="AB1939" s="198">
        <v>37073.875</v>
      </c>
      <c r="AC1939" s="198">
        <v>37103.875</v>
      </c>
    </row>
    <row r="1940" spans="1:29" x14ac:dyDescent="0.2">
      <c r="A1940" s="44" t="str">
        <f t="shared" si="151"/>
        <v>US Power Physical</v>
      </c>
      <c r="B1940" s="44" t="str">
        <f t="shared" si="152"/>
        <v>US</v>
      </c>
      <c r="C1940" s="44" t="str">
        <f t="shared" si="153"/>
        <v>Power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3</v>
      </c>
      <c r="F1940" s="213">
        <f t="shared" si="155"/>
        <v>150</v>
      </c>
      <c r="G1940" s="202">
        <v>1332058</v>
      </c>
      <c r="H1940" s="198">
        <v>37046.366053240738</v>
      </c>
      <c r="I1940" t="s">
        <v>2352</v>
      </c>
      <c r="M1940" t="s">
        <v>2717</v>
      </c>
      <c r="N1940" t="s">
        <v>3532</v>
      </c>
      <c r="O1940" t="s">
        <v>1608</v>
      </c>
      <c r="Q1940" s="199">
        <v>50</v>
      </c>
      <c r="S1940" t="s">
        <v>3504</v>
      </c>
      <c r="T1940" t="s">
        <v>3759</v>
      </c>
      <c r="U1940" s="201">
        <v>23.5</v>
      </c>
      <c r="V1940" t="s">
        <v>2268</v>
      </c>
      <c r="W1940" t="s">
        <v>3536</v>
      </c>
      <c r="X1940" t="s">
        <v>3537</v>
      </c>
      <c r="Y1940" t="s">
        <v>1097</v>
      </c>
      <c r="Z1940" t="s">
        <v>2947</v>
      </c>
      <c r="AA1940">
        <v>631055.1</v>
      </c>
      <c r="AB1940" s="198">
        <v>37048.875</v>
      </c>
      <c r="AC1940" s="198">
        <v>37050.875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20000</v>
      </c>
      <c r="G1941" s="202">
        <v>1332057</v>
      </c>
      <c r="H1941" s="198">
        <v>37046.366053240738</v>
      </c>
      <c r="I1941" t="s">
        <v>3951</v>
      </c>
      <c r="M1941" t="s">
        <v>3505</v>
      </c>
      <c r="N1941" t="s">
        <v>3885</v>
      </c>
      <c r="O1941" t="s">
        <v>1736</v>
      </c>
      <c r="Q1941" s="199">
        <v>20000</v>
      </c>
      <c r="S1941" t="s">
        <v>3506</v>
      </c>
      <c r="T1941" t="s">
        <v>3759</v>
      </c>
      <c r="U1941" s="201">
        <v>4.1050000000000004</v>
      </c>
      <c r="V1941" t="s">
        <v>3952</v>
      </c>
      <c r="W1941" t="s">
        <v>2280</v>
      </c>
      <c r="X1941" t="s">
        <v>2281</v>
      </c>
      <c r="Y1941" t="s">
        <v>2596</v>
      </c>
      <c r="Z1941" t="s">
        <v>2952</v>
      </c>
      <c r="AA1941">
        <v>827126</v>
      </c>
      <c r="AB1941" s="198">
        <v>37047.875</v>
      </c>
      <c r="AC1941" s="198">
        <v>37047.875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5000</v>
      </c>
      <c r="G1942" s="202">
        <v>1332059</v>
      </c>
      <c r="H1942" s="198">
        <v>37046.366053240738</v>
      </c>
      <c r="I1942" t="s">
        <v>2392</v>
      </c>
      <c r="M1942" t="s">
        <v>3505</v>
      </c>
      <c r="N1942" t="s">
        <v>3885</v>
      </c>
      <c r="O1942" t="s">
        <v>1679</v>
      </c>
      <c r="P1942" s="199">
        <v>5000</v>
      </c>
      <c r="S1942" t="s">
        <v>3506</v>
      </c>
      <c r="T1942" t="s">
        <v>3759</v>
      </c>
      <c r="U1942" s="201">
        <v>3.7949999999999999</v>
      </c>
      <c r="V1942" t="s">
        <v>3679</v>
      </c>
      <c r="W1942" t="s">
        <v>2457</v>
      </c>
      <c r="X1942" t="s">
        <v>2615</v>
      </c>
      <c r="Y1942" t="s">
        <v>2596</v>
      </c>
      <c r="Z1942" t="s">
        <v>2952</v>
      </c>
      <c r="AA1942">
        <v>827128</v>
      </c>
      <c r="AB1942" s="198">
        <v>37047.875</v>
      </c>
      <c r="AC1942" s="198">
        <v>37047.875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1332060</v>
      </c>
      <c r="H1943" s="198">
        <v>37046.366064814814</v>
      </c>
      <c r="I1943" t="s">
        <v>2613</v>
      </c>
      <c r="M1943" t="s">
        <v>3505</v>
      </c>
      <c r="N1943" t="s">
        <v>3885</v>
      </c>
      <c r="O1943" t="s">
        <v>1756</v>
      </c>
      <c r="Q1943" s="199">
        <v>10000</v>
      </c>
      <c r="S1943" t="s">
        <v>3506</v>
      </c>
      <c r="T1943" t="s">
        <v>3759</v>
      </c>
      <c r="U1943" s="201">
        <v>3.94</v>
      </c>
      <c r="V1943" t="s">
        <v>3180</v>
      </c>
      <c r="W1943" t="s">
        <v>2477</v>
      </c>
      <c r="X1943" t="s">
        <v>2540</v>
      </c>
      <c r="Y1943" t="s">
        <v>2596</v>
      </c>
      <c r="Z1943" t="s">
        <v>2952</v>
      </c>
      <c r="AA1943">
        <v>827127</v>
      </c>
      <c r="AB1943" s="198">
        <v>37047.875</v>
      </c>
      <c r="AC1943" s="198">
        <v>37047.875</v>
      </c>
    </row>
    <row r="1944" spans="1:29" x14ac:dyDescent="0.2">
      <c r="A1944" s="44" t="str">
        <f t="shared" si="151"/>
        <v>US Natural Gas Financial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123</v>
      </c>
      <c r="F1944" s="213">
        <f t="shared" si="155"/>
        <v>615000</v>
      </c>
      <c r="G1944" s="202">
        <v>1332062</v>
      </c>
      <c r="H1944" s="198">
        <v>37046.36613425926</v>
      </c>
      <c r="I1944" t="s">
        <v>2382</v>
      </c>
      <c r="M1944" t="s">
        <v>3505</v>
      </c>
      <c r="N1944" t="s">
        <v>2383</v>
      </c>
      <c r="O1944" t="s">
        <v>3144</v>
      </c>
      <c r="Q1944" s="199">
        <v>5000</v>
      </c>
      <c r="S1944" t="s">
        <v>3506</v>
      </c>
      <c r="T1944" t="s">
        <v>3759</v>
      </c>
      <c r="U1944" s="201">
        <v>4.165</v>
      </c>
      <c r="V1944" t="s">
        <v>2562</v>
      </c>
      <c r="W1944" t="s">
        <v>2810</v>
      </c>
      <c r="X1944" t="s">
        <v>2384</v>
      </c>
      <c r="Y1944" t="s">
        <v>3777</v>
      </c>
      <c r="Z1944" t="s">
        <v>2952</v>
      </c>
      <c r="AA1944" t="s">
        <v>2086</v>
      </c>
      <c r="AB1944" s="198">
        <v>37073</v>
      </c>
      <c r="AC1944" s="198">
        <v>37195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106</v>
      </c>
      <c r="G1945" s="202">
        <v>1332063</v>
      </c>
      <c r="H1945" s="198">
        <v>37046.36613425926</v>
      </c>
      <c r="I1945" t="s">
        <v>2618</v>
      </c>
      <c r="M1945" t="s">
        <v>3505</v>
      </c>
      <c r="N1945" t="s">
        <v>3885</v>
      </c>
      <c r="O1945" t="s">
        <v>1679</v>
      </c>
      <c r="Q1945" s="199">
        <v>106</v>
      </c>
      <c r="S1945" t="s">
        <v>3506</v>
      </c>
      <c r="T1945" t="s">
        <v>3759</v>
      </c>
      <c r="U1945" s="201">
        <v>3.7974999999999999</v>
      </c>
      <c r="V1945" t="s">
        <v>3678</v>
      </c>
      <c r="W1945" t="s">
        <v>2457</v>
      </c>
      <c r="X1945" t="s">
        <v>2615</v>
      </c>
      <c r="Y1945" t="s">
        <v>2596</v>
      </c>
      <c r="Z1945" t="s">
        <v>2952</v>
      </c>
      <c r="AA1945">
        <v>827129</v>
      </c>
      <c r="AB1945" s="198">
        <v>37047.875</v>
      </c>
      <c r="AC1945" s="198">
        <v>37047.875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50000</v>
      </c>
      <c r="G1946" s="202">
        <v>1332066</v>
      </c>
      <c r="H1946" s="198">
        <v>37046.366226851853</v>
      </c>
      <c r="I1946" t="s">
        <v>2618</v>
      </c>
      <c r="M1946" t="s">
        <v>3505</v>
      </c>
      <c r="N1946" t="s">
        <v>3885</v>
      </c>
      <c r="O1946" t="s">
        <v>1674</v>
      </c>
      <c r="Q1946" s="199">
        <v>50000</v>
      </c>
      <c r="S1946" t="s">
        <v>3506</v>
      </c>
      <c r="T1946" t="s">
        <v>3759</v>
      </c>
      <c r="U1946" s="201">
        <v>4.0111999999999997</v>
      </c>
      <c r="V1946" t="s">
        <v>2458</v>
      </c>
      <c r="W1946" t="s">
        <v>2594</v>
      </c>
      <c r="X1946" t="s">
        <v>2595</v>
      </c>
      <c r="Y1946" t="s">
        <v>2596</v>
      </c>
      <c r="Z1946" t="s">
        <v>2952</v>
      </c>
      <c r="AA1946">
        <v>827131</v>
      </c>
      <c r="AB1946" s="198">
        <v>37047.875</v>
      </c>
      <c r="AC1946" s="198">
        <v>37047.875</v>
      </c>
    </row>
    <row r="1947" spans="1:29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151</v>
      </c>
      <c r="F1947" s="213">
        <f t="shared" si="155"/>
        <v>755000</v>
      </c>
      <c r="G1947" s="202">
        <v>1332067</v>
      </c>
      <c r="H1947" s="198">
        <v>37046.366261574076</v>
      </c>
      <c r="I1947" t="s">
        <v>3531</v>
      </c>
      <c r="M1947" t="s">
        <v>3505</v>
      </c>
      <c r="N1947" t="s">
        <v>2383</v>
      </c>
      <c r="O1947" t="s">
        <v>2622</v>
      </c>
      <c r="Q1947" s="199">
        <v>5000</v>
      </c>
      <c r="S1947" t="s">
        <v>3506</v>
      </c>
      <c r="T1947" t="s">
        <v>3759</v>
      </c>
      <c r="U1947" s="201">
        <v>4.4749999999999996</v>
      </c>
      <c r="V1947" t="s">
        <v>2501</v>
      </c>
      <c r="W1947" t="s">
        <v>2810</v>
      </c>
      <c r="X1947" t="s">
        <v>2384</v>
      </c>
      <c r="Y1947" t="s">
        <v>3777</v>
      </c>
      <c r="Z1947" t="s">
        <v>2952</v>
      </c>
      <c r="AA1947" t="s">
        <v>2087</v>
      </c>
      <c r="AB1947" s="198">
        <v>37196</v>
      </c>
      <c r="AC1947" s="198">
        <v>37346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5000</v>
      </c>
      <c r="G1948" s="202">
        <v>1332068</v>
      </c>
      <c r="H1948" s="198">
        <v>37046.366261574076</v>
      </c>
      <c r="I1948" t="s">
        <v>2660</v>
      </c>
      <c r="M1948" t="s">
        <v>3505</v>
      </c>
      <c r="N1948" t="s">
        <v>3885</v>
      </c>
      <c r="O1948" t="s">
        <v>1727</v>
      </c>
      <c r="P1948" s="199">
        <v>5000</v>
      </c>
      <c r="S1948" t="s">
        <v>3506</v>
      </c>
      <c r="T1948" t="s">
        <v>3759</v>
      </c>
      <c r="U1948" s="201">
        <v>3.9125000000000001</v>
      </c>
      <c r="V1948" t="s">
        <v>2459</v>
      </c>
      <c r="W1948" t="s">
        <v>2629</v>
      </c>
      <c r="X1948" t="s">
        <v>2630</v>
      </c>
      <c r="Y1948" t="s">
        <v>2596</v>
      </c>
      <c r="Z1948" t="s">
        <v>2952</v>
      </c>
      <c r="AA1948">
        <v>827132</v>
      </c>
      <c r="AB1948" s="198">
        <v>37047.875</v>
      </c>
      <c r="AC1948" s="198">
        <v>37047.875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10000</v>
      </c>
      <c r="G1949" s="202">
        <v>1332070</v>
      </c>
      <c r="H1949" s="198">
        <v>37046.366319444445</v>
      </c>
      <c r="I1949" t="s">
        <v>2514</v>
      </c>
      <c r="M1949" t="s">
        <v>3505</v>
      </c>
      <c r="N1949" t="s">
        <v>3885</v>
      </c>
      <c r="O1949" t="s">
        <v>1781</v>
      </c>
      <c r="P1949" s="199">
        <v>10000</v>
      </c>
      <c r="S1949" t="s">
        <v>3506</v>
      </c>
      <c r="T1949" t="s">
        <v>3759</v>
      </c>
      <c r="U1949" s="201">
        <v>4.0999999999999996</v>
      </c>
      <c r="V1949" t="s">
        <v>2028</v>
      </c>
      <c r="W1949" t="s">
        <v>3084</v>
      </c>
      <c r="X1949" t="s">
        <v>3076</v>
      </c>
      <c r="Y1949" t="s">
        <v>2596</v>
      </c>
      <c r="Z1949" t="s">
        <v>2952</v>
      </c>
      <c r="AA1949">
        <v>827133</v>
      </c>
      <c r="AB1949" s="198">
        <v>37047.875</v>
      </c>
      <c r="AC1949" s="198">
        <v>37047.875</v>
      </c>
    </row>
    <row r="1950" spans="1:29" x14ac:dyDescent="0.2">
      <c r="A1950" s="44" t="str">
        <f t="shared" si="151"/>
        <v>US Natural Gas Financial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Financial</v>
      </c>
      <c r="E1950" s="44">
        <f>IF(VLOOKUP(S1950,'DD-Lookup'!$J$6:$L$50,3,FALSE)="Monthly",(YEAR(AC1950)-YEAR(AB1950))*12+MONTH(AC1950)-MONTH(AB1950)+1,(AC1950-AB1950+1))</f>
        <v>123</v>
      </c>
      <c r="F1950" s="213">
        <f t="shared" si="155"/>
        <v>615000</v>
      </c>
      <c r="G1950" s="202">
        <v>1332072</v>
      </c>
      <c r="H1950" s="198">
        <v>37046.366412037038</v>
      </c>
      <c r="I1950" t="s">
        <v>2613</v>
      </c>
      <c r="M1950" t="s">
        <v>3505</v>
      </c>
      <c r="N1950" t="s">
        <v>2383</v>
      </c>
      <c r="O1950" t="s">
        <v>3144</v>
      </c>
      <c r="Q1950" s="199">
        <v>5000</v>
      </c>
      <c r="S1950" t="s">
        <v>3506</v>
      </c>
      <c r="T1950" t="s">
        <v>3759</v>
      </c>
      <c r="U1950" s="201">
        <v>4.1749999999999998</v>
      </c>
      <c r="V1950" t="s">
        <v>3663</v>
      </c>
      <c r="W1950" t="s">
        <v>2810</v>
      </c>
      <c r="X1950" t="s">
        <v>2384</v>
      </c>
      <c r="Y1950" t="s">
        <v>3777</v>
      </c>
      <c r="Z1950" t="s">
        <v>2952</v>
      </c>
      <c r="AA1950" t="s">
        <v>2088</v>
      </c>
      <c r="AB1950" s="198">
        <v>37073</v>
      </c>
      <c r="AC1950" s="198">
        <v>37195</v>
      </c>
    </row>
    <row r="1951" spans="1:29" x14ac:dyDescent="0.2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61</v>
      </c>
      <c r="F1951" s="213">
        <f t="shared" si="155"/>
        <v>3050</v>
      </c>
      <c r="G1951" s="202">
        <v>1332073</v>
      </c>
      <c r="H1951" s="198">
        <v>37046.366423611114</v>
      </c>
      <c r="I1951" t="s">
        <v>3531</v>
      </c>
      <c r="M1951" t="s">
        <v>2717</v>
      </c>
      <c r="N1951" t="s">
        <v>3532</v>
      </c>
      <c r="O1951" t="s">
        <v>2089</v>
      </c>
      <c r="Q1951" s="199">
        <v>50</v>
      </c>
      <c r="S1951" t="s">
        <v>3504</v>
      </c>
      <c r="T1951" t="s">
        <v>3759</v>
      </c>
      <c r="U1951" s="201">
        <v>36</v>
      </c>
      <c r="V1951" t="s">
        <v>2991</v>
      </c>
      <c r="W1951" t="s">
        <v>3540</v>
      </c>
      <c r="X1951" t="s">
        <v>2381</v>
      </c>
      <c r="Y1951" t="s">
        <v>1097</v>
      </c>
      <c r="Z1951" t="s">
        <v>2947</v>
      </c>
      <c r="AA1951">
        <v>631058.1</v>
      </c>
      <c r="AB1951" s="198">
        <v>37316.711111111108</v>
      </c>
      <c r="AC1951" s="198">
        <v>37376.711111111108</v>
      </c>
    </row>
    <row r="1952" spans="1:29" x14ac:dyDescent="0.2">
      <c r="A1952" s="44" t="str">
        <f t="shared" si="151"/>
        <v xml:space="preserve"> Metals Financial</v>
      </c>
      <c r="B1952" s="44" t="str">
        <f t="shared" si="152"/>
        <v/>
      </c>
      <c r="C1952" s="44" t="str">
        <f t="shared" si="153"/>
        <v>Metals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</v>
      </c>
      <c r="G1952" s="202">
        <v>1332074</v>
      </c>
      <c r="H1952" s="198">
        <v>37046.366446759261</v>
      </c>
      <c r="I1952" t="s">
        <v>3772</v>
      </c>
      <c r="M1952" t="s">
        <v>3511</v>
      </c>
      <c r="N1952" t="s">
        <v>3768</v>
      </c>
      <c r="O1952" t="s">
        <v>3769</v>
      </c>
      <c r="Q1952" s="199">
        <v>1</v>
      </c>
      <c r="S1952" t="s">
        <v>3758</v>
      </c>
      <c r="T1952" t="s">
        <v>3759</v>
      </c>
      <c r="U1952" s="201">
        <v>1508</v>
      </c>
      <c r="V1952" t="s">
        <v>1527</v>
      </c>
      <c r="W1952" t="s">
        <v>3765</v>
      </c>
      <c r="X1952" t="s">
        <v>3761</v>
      </c>
      <c r="Y1952" t="s">
        <v>3762</v>
      </c>
      <c r="Z1952" t="s">
        <v>3763</v>
      </c>
      <c r="AA1952">
        <v>2166463</v>
      </c>
    </row>
    <row r="1953" spans="1:29" x14ac:dyDescent="0.2">
      <c r="A1953" s="44" t="str">
        <f t="shared" si="151"/>
        <v>US Natural Gas Financial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31</v>
      </c>
      <c r="F1953" s="213">
        <f t="shared" si="155"/>
        <v>465000</v>
      </c>
      <c r="G1953" s="202">
        <v>1332075</v>
      </c>
      <c r="H1953" s="198">
        <v>37046.366493055553</v>
      </c>
      <c r="I1953" t="s">
        <v>1087</v>
      </c>
      <c r="M1953" t="s">
        <v>3505</v>
      </c>
      <c r="N1953" t="s">
        <v>2383</v>
      </c>
      <c r="O1953" t="s">
        <v>2604</v>
      </c>
      <c r="P1953" s="199">
        <v>15000</v>
      </c>
      <c r="S1953" t="s">
        <v>3506</v>
      </c>
      <c r="T1953" t="s">
        <v>3759</v>
      </c>
      <c r="U1953" s="201">
        <v>4.0750000000000002</v>
      </c>
      <c r="V1953" t="s">
        <v>3683</v>
      </c>
      <c r="W1953" t="s">
        <v>2810</v>
      </c>
      <c r="X1953" t="s">
        <v>2384</v>
      </c>
      <c r="Y1953" t="s">
        <v>3777</v>
      </c>
      <c r="Z1953" t="s">
        <v>2952</v>
      </c>
      <c r="AA1953" t="s">
        <v>2090</v>
      </c>
      <c r="AB1953" s="198">
        <v>37073.875</v>
      </c>
      <c r="AC1953" s="198">
        <v>37103.875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1332076</v>
      </c>
      <c r="H1954" s="198">
        <v>37046.36650462963</v>
      </c>
      <c r="I1954" t="s">
        <v>2382</v>
      </c>
      <c r="M1954" t="s">
        <v>3505</v>
      </c>
      <c r="N1954" t="s">
        <v>3885</v>
      </c>
      <c r="O1954" t="s">
        <v>1762</v>
      </c>
      <c r="Q1954" s="199">
        <v>5000</v>
      </c>
      <c r="S1954" t="s">
        <v>3506</v>
      </c>
      <c r="T1954" t="s">
        <v>3759</v>
      </c>
      <c r="U1954" s="201">
        <v>3.7</v>
      </c>
      <c r="V1954" t="s">
        <v>3487</v>
      </c>
      <c r="W1954" t="s">
        <v>3075</v>
      </c>
      <c r="X1954" t="s">
        <v>3076</v>
      </c>
      <c r="Y1954" t="s">
        <v>2596</v>
      </c>
      <c r="Z1954" t="s">
        <v>2952</v>
      </c>
      <c r="AA1954">
        <v>827135</v>
      </c>
      <c r="AB1954" s="198">
        <v>37047.875</v>
      </c>
      <c r="AC1954" s="198">
        <v>37047.875</v>
      </c>
    </row>
    <row r="1955" spans="1:29" x14ac:dyDescent="0.2">
      <c r="A1955" s="44" t="str">
        <f t="shared" si="151"/>
        <v>US Natural Gas Financial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Financial</v>
      </c>
      <c r="E1955" s="44">
        <f>IF(VLOOKUP(S1955,'DD-Lookup'!$J$6:$L$50,3,FALSE)="Monthly",(YEAR(AC1955)-YEAR(AB1955))*12+MONTH(AC1955)-MONTH(AB1955)+1,(AC1955-AB1955+1))</f>
        <v>26</v>
      </c>
      <c r="F1955" s="213">
        <f t="shared" si="155"/>
        <v>130000</v>
      </c>
      <c r="G1955" s="202">
        <v>1332077</v>
      </c>
      <c r="H1955" s="198">
        <v>37046.366539351853</v>
      </c>
      <c r="I1955" t="s">
        <v>2638</v>
      </c>
      <c r="M1955" t="s">
        <v>3505</v>
      </c>
      <c r="N1955" t="s">
        <v>2383</v>
      </c>
      <c r="O1955" t="s">
        <v>3298</v>
      </c>
      <c r="Q1955" s="199">
        <v>5000</v>
      </c>
      <c r="S1955" t="s">
        <v>3506</v>
      </c>
      <c r="T1955" t="s">
        <v>3759</v>
      </c>
      <c r="U1955" s="201">
        <v>3.97</v>
      </c>
      <c r="V1955" t="s">
        <v>2740</v>
      </c>
      <c r="W1955" t="s">
        <v>2644</v>
      </c>
      <c r="X1955" t="s">
        <v>2259</v>
      </c>
      <c r="Y1955" t="s">
        <v>3777</v>
      </c>
      <c r="Z1955" t="s">
        <v>2952</v>
      </c>
      <c r="AA1955" t="s">
        <v>2091</v>
      </c>
      <c r="AB1955" s="198">
        <v>37047.875</v>
      </c>
      <c r="AC1955" s="198">
        <v>37072.875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25000</v>
      </c>
      <c r="G1956" s="202">
        <v>1332078</v>
      </c>
      <c r="H1956" s="198">
        <v>37046.366550925923</v>
      </c>
      <c r="I1956" t="s">
        <v>3501</v>
      </c>
      <c r="M1956" t="s">
        <v>3505</v>
      </c>
      <c r="N1956" t="s">
        <v>3885</v>
      </c>
      <c r="O1956" t="s">
        <v>3852</v>
      </c>
      <c r="Q1956" s="199">
        <v>25000</v>
      </c>
      <c r="S1956" t="s">
        <v>3506</v>
      </c>
      <c r="T1956" t="s">
        <v>3759</v>
      </c>
      <c r="U1956" s="201">
        <v>3.96</v>
      </c>
      <c r="V1956" t="s">
        <v>1898</v>
      </c>
      <c r="W1956" t="s">
        <v>2265</v>
      </c>
      <c r="X1956" t="s">
        <v>2266</v>
      </c>
      <c r="Y1956" t="s">
        <v>2596</v>
      </c>
      <c r="Z1956" t="s">
        <v>2952</v>
      </c>
      <c r="AA1956">
        <v>827137</v>
      </c>
      <c r="AB1956" s="198">
        <v>37047.875</v>
      </c>
      <c r="AC1956" s="198">
        <v>37047.875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3">
        <f t="shared" si="155"/>
        <v>10000</v>
      </c>
      <c r="G1957" s="202">
        <v>1332079</v>
      </c>
      <c r="H1957" s="198">
        <v>37046.366562499999</v>
      </c>
      <c r="I1957" t="s">
        <v>2391</v>
      </c>
      <c r="M1957" t="s">
        <v>3505</v>
      </c>
      <c r="N1957" t="s">
        <v>3885</v>
      </c>
      <c r="O1957" t="s">
        <v>1800</v>
      </c>
      <c r="Q1957" s="199">
        <v>10000</v>
      </c>
      <c r="S1957" t="s">
        <v>3506</v>
      </c>
      <c r="T1957" t="s">
        <v>3759</v>
      </c>
      <c r="U1957" s="201">
        <v>4.0999999999999996</v>
      </c>
      <c r="V1957" t="s">
        <v>3980</v>
      </c>
      <c r="W1957" t="s">
        <v>2429</v>
      </c>
      <c r="X1957" t="s">
        <v>2296</v>
      </c>
      <c r="Y1957" t="s">
        <v>2596</v>
      </c>
      <c r="Z1957" t="s">
        <v>2952</v>
      </c>
      <c r="AA1957">
        <v>827138</v>
      </c>
      <c r="AB1957" s="198">
        <v>37047.875</v>
      </c>
      <c r="AC1957" s="198">
        <v>37047.875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1332080</v>
      </c>
      <c r="H1958" s="198">
        <v>37046.366574074076</v>
      </c>
      <c r="I1958" t="s">
        <v>2275</v>
      </c>
      <c r="M1958" t="s">
        <v>3505</v>
      </c>
      <c r="N1958" t="s">
        <v>3885</v>
      </c>
      <c r="O1958" t="s">
        <v>1762</v>
      </c>
      <c r="P1958" s="199">
        <v>5000</v>
      </c>
      <c r="S1958" t="s">
        <v>3506</v>
      </c>
      <c r="T1958" t="s">
        <v>3759</v>
      </c>
      <c r="U1958" s="201">
        <v>3.6</v>
      </c>
      <c r="V1958" t="s">
        <v>3700</v>
      </c>
      <c r="W1958" t="s">
        <v>3075</v>
      </c>
      <c r="X1958" t="s">
        <v>3076</v>
      </c>
      <c r="Y1958" t="s">
        <v>2596</v>
      </c>
      <c r="Z1958" t="s">
        <v>2952</v>
      </c>
      <c r="AA1958">
        <v>827139</v>
      </c>
      <c r="AB1958" s="198">
        <v>37047.875</v>
      </c>
      <c r="AC1958" s="198">
        <v>37047.875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5000</v>
      </c>
      <c r="G1959" s="202">
        <v>1332081</v>
      </c>
      <c r="H1959" s="198">
        <v>37046.366597222222</v>
      </c>
      <c r="I1959" t="s">
        <v>2382</v>
      </c>
      <c r="M1959" t="s">
        <v>3505</v>
      </c>
      <c r="N1959" t="s">
        <v>3885</v>
      </c>
      <c r="O1959" t="s">
        <v>1762</v>
      </c>
      <c r="Q1959" s="199">
        <v>5000</v>
      </c>
      <c r="S1959" t="s">
        <v>3506</v>
      </c>
      <c r="T1959" t="s">
        <v>3759</v>
      </c>
      <c r="U1959" s="201">
        <v>3.7</v>
      </c>
      <c r="V1959" t="s">
        <v>3487</v>
      </c>
      <c r="W1959" t="s">
        <v>3075</v>
      </c>
      <c r="X1959" t="s">
        <v>3076</v>
      </c>
      <c r="Y1959" t="s">
        <v>2596</v>
      </c>
      <c r="Z1959" t="s">
        <v>2952</v>
      </c>
      <c r="AA1959">
        <v>827140</v>
      </c>
      <c r="AB1959" s="198">
        <v>37047.875</v>
      </c>
      <c r="AC1959" s="198">
        <v>37047.875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5000</v>
      </c>
      <c r="G1960" s="202">
        <v>1332083</v>
      </c>
      <c r="H1960" s="198">
        <v>37046.366631944446</v>
      </c>
      <c r="I1960" t="s">
        <v>2619</v>
      </c>
      <c r="M1960" t="s">
        <v>3505</v>
      </c>
      <c r="N1960" t="s">
        <v>3885</v>
      </c>
      <c r="O1960" t="s">
        <v>1678</v>
      </c>
      <c r="P1960" s="199">
        <v>5000</v>
      </c>
      <c r="S1960" t="s">
        <v>3506</v>
      </c>
      <c r="T1960" t="s">
        <v>3759</v>
      </c>
      <c r="U1960" s="201">
        <v>3.7650000000000001</v>
      </c>
      <c r="V1960" t="s">
        <v>2092</v>
      </c>
      <c r="W1960" t="s">
        <v>2457</v>
      </c>
      <c r="X1960" t="s">
        <v>2615</v>
      </c>
      <c r="Y1960" t="s">
        <v>2596</v>
      </c>
      <c r="Z1960" t="s">
        <v>2952</v>
      </c>
      <c r="AA1960">
        <v>827142</v>
      </c>
      <c r="AB1960" s="198">
        <v>37047.875</v>
      </c>
      <c r="AC1960" s="198">
        <v>37047.875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25000</v>
      </c>
      <c r="G1961" s="202">
        <v>1332085</v>
      </c>
      <c r="H1961" s="198">
        <v>37046.366689814815</v>
      </c>
      <c r="I1961" t="s">
        <v>3731</v>
      </c>
      <c r="M1961" t="s">
        <v>3505</v>
      </c>
      <c r="N1961" t="s">
        <v>3885</v>
      </c>
      <c r="O1961" t="s">
        <v>3852</v>
      </c>
      <c r="P1961" s="199">
        <v>25000</v>
      </c>
      <c r="S1961" t="s">
        <v>3506</v>
      </c>
      <c r="T1961" t="s">
        <v>3759</v>
      </c>
      <c r="U1961" s="201">
        <v>3.96</v>
      </c>
      <c r="V1961" t="s">
        <v>1770</v>
      </c>
      <c r="W1961" t="s">
        <v>2265</v>
      </c>
      <c r="X1961" t="s">
        <v>2266</v>
      </c>
      <c r="Y1961" t="s">
        <v>2596</v>
      </c>
      <c r="Z1961" t="s">
        <v>2952</v>
      </c>
      <c r="AA1961">
        <v>827146</v>
      </c>
      <c r="AB1961" s="198">
        <v>37047.875</v>
      </c>
      <c r="AC1961" s="198">
        <v>37047.875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1332084</v>
      </c>
      <c r="H1962" s="198">
        <v>37046.366689814815</v>
      </c>
      <c r="I1962" t="s">
        <v>2645</v>
      </c>
      <c r="M1962" t="s">
        <v>3505</v>
      </c>
      <c r="N1962" t="s">
        <v>3885</v>
      </c>
      <c r="O1962" t="s">
        <v>2093</v>
      </c>
      <c r="Q1962" s="199">
        <v>5000</v>
      </c>
      <c r="S1962" t="s">
        <v>3506</v>
      </c>
      <c r="T1962" t="s">
        <v>3759</v>
      </c>
      <c r="U1962" s="201">
        <v>3.84</v>
      </c>
      <c r="V1962" t="s">
        <v>2646</v>
      </c>
      <c r="W1962" t="s">
        <v>2271</v>
      </c>
      <c r="X1962" t="s">
        <v>3078</v>
      </c>
      <c r="Y1962" t="s">
        <v>2596</v>
      </c>
      <c r="Z1962" t="s">
        <v>2952</v>
      </c>
      <c r="AA1962">
        <v>827145</v>
      </c>
      <c r="AB1962" s="198">
        <v>37047.875</v>
      </c>
      <c r="AC1962" s="198">
        <v>37047.875</v>
      </c>
    </row>
    <row r="1963" spans="1:29" x14ac:dyDescent="0.2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31</v>
      </c>
      <c r="F1963" s="213">
        <f t="shared" si="155"/>
        <v>387500</v>
      </c>
      <c r="G1963" s="202">
        <v>1332086</v>
      </c>
      <c r="H1963" s="198">
        <v>37046.366701388892</v>
      </c>
      <c r="I1963" t="s">
        <v>3069</v>
      </c>
      <c r="M1963" t="s">
        <v>3505</v>
      </c>
      <c r="N1963" t="s">
        <v>2383</v>
      </c>
      <c r="O1963" t="s">
        <v>2604</v>
      </c>
      <c r="Q1963" s="199">
        <v>12500</v>
      </c>
      <c r="S1963" t="s">
        <v>3506</v>
      </c>
      <c r="T1963" t="s">
        <v>3759</v>
      </c>
      <c r="U1963" s="201">
        <v>4.08</v>
      </c>
      <c r="V1963" t="s">
        <v>2544</v>
      </c>
      <c r="W1963" t="s">
        <v>2810</v>
      </c>
      <c r="X1963" t="s">
        <v>2384</v>
      </c>
      <c r="Y1963" t="s">
        <v>3777</v>
      </c>
      <c r="Z1963" t="s">
        <v>2952</v>
      </c>
      <c r="AA1963" t="s">
        <v>2094</v>
      </c>
      <c r="AB1963" s="198">
        <v>37073.875</v>
      </c>
      <c r="AC1963" s="198">
        <v>37103.875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26</v>
      </c>
      <c r="F1964" s="213">
        <f t="shared" si="155"/>
        <v>43030</v>
      </c>
      <c r="G1964" s="202">
        <v>1332088</v>
      </c>
      <c r="H1964" s="198">
        <v>37046.366701388892</v>
      </c>
      <c r="I1964" t="s">
        <v>3476</v>
      </c>
      <c r="M1964" t="s">
        <v>3505</v>
      </c>
      <c r="N1964" t="s">
        <v>3885</v>
      </c>
      <c r="O1964" t="s">
        <v>2095</v>
      </c>
      <c r="Q1964" s="199">
        <v>1655</v>
      </c>
      <c r="S1964" t="s">
        <v>3506</v>
      </c>
      <c r="T1964" t="s">
        <v>3759</v>
      </c>
      <c r="U1964" s="201">
        <v>3.89</v>
      </c>
      <c r="V1964" t="s">
        <v>3517</v>
      </c>
      <c r="W1964" t="s">
        <v>2629</v>
      </c>
      <c r="X1964" t="s">
        <v>2630</v>
      </c>
      <c r="Y1964" t="s">
        <v>2596</v>
      </c>
      <c r="Z1964" t="s">
        <v>2952</v>
      </c>
      <c r="AA1964">
        <v>827147</v>
      </c>
      <c r="AB1964" s="198">
        <v>37047.875</v>
      </c>
      <c r="AC1964" s="198">
        <v>37072.875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5000</v>
      </c>
      <c r="G1965" s="202">
        <v>1332087</v>
      </c>
      <c r="H1965" s="198">
        <v>37046.366701388892</v>
      </c>
      <c r="I1965" t="s">
        <v>2382</v>
      </c>
      <c r="M1965" t="s">
        <v>3505</v>
      </c>
      <c r="N1965" t="s">
        <v>3885</v>
      </c>
      <c r="O1965" t="s">
        <v>1762</v>
      </c>
      <c r="Q1965" s="199">
        <v>5000</v>
      </c>
      <c r="S1965" t="s">
        <v>3506</v>
      </c>
      <c r="T1965" t="s">
        <v>3759</v>
      </c>
      <c r="U1965" s="201">
        <v>3.8</v>
      </c>
      <c r="V1965" t="s">
        <v>3487</v>
      </c>
      <c r="W1965" t="s">
        <v>3075</v>
      </c>
      <c r="X1965" t="s">
        <v>3076</v>
      </c>
      <c r="Y1965" t="s">
        <v>2596</v>
      </c>
      <c r="Z1965" t="s">
        <v>2952</v>
      </c>
      <c r="AA1965">
        <v>827148</v>
      </c>
      <c r="AB1965" s="198">
        <v>37047.875</v>
      </c>
      <c r="AC1965" s="198">
        <v>37047.875</v>
      </c>
    </row>
    <row r="1966" spans="1:29" x14ac:dyDescent="0.2">
      <c r="A1966" s="44" t="str">
        <f t="shared" si="151"/>
        <v xml:space="preserve"> Natural Gas Physical</v>
      </c>
      <c r="B1966" s="44" t="str">
        <f t="shared" si="152"/>
        <v/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1332090</v>
      </c>
      <c r="H1966" s="198">
        <v>37046.366724537038</v>
      </c>
      <c r="I1966" t="s">
        <v>3839</v>
      </c>
      <c r="M1966" t="s">
        <v>3505</v>
      </c>
      <c r="N1966" t="s">
        <v>3089</v>
      </c>
      <c r="O1966" t="s">
        <v>2096</v>
      </c>
      <c r="P1966" s="199">
        <v>5000</v>
      </c>
      <c r="S1966" t="s">
        <v>3827</v>
      </c>
      <c r="T1966" t="s">
        <v>3090</v>
      </c>
      <c r="U1966" s="201">
        <v>4.66</v>
      </c>
      <c r="V1966" t="s">
        <v>3841</v>
      </c>
      <c r="W1966" t="s">
        <v>2563</v>
      </c>
      <c r="X1966" t="s">
        <v>3834</v>
      </c>
      <c r="Y1966" t="s">
        <v>2596</v>
      </c>
      <c r="Z1966" t="s">
        <v>2953</v>
      </c>
      <c r="AA1966">
        <v>827149</v>
      </c>
      <c r="AB1966" s="198">
        <v>37047.875</v>
      </c>
      <c r="AC1966" s="198">
        <v>37047.875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20000</v>
      </c>
      <c r="G1967" s="202">
        <v>1332091</v>
      </c>
      <c r="H1967" s="198">
        <v>37046.366759259261</v>
      </c>
      <c r="I1967" t="s">
        <v>3647</v>
      </c>
      <c r="M1967" t="s">
        <v>3505</v>
      </c>
      <c r="N1967" t="s">
        <v>3885</v>
      </c>
      <c r="O1967" t="s">
        <v>1674</v>
      </c>
      <c r="P1967" s="199">
        <v>20000</v>
      </c>
      <c r="S1967" t="s">
        <v>3506</v>
      </c>
      <c r="T1967" t="s">
        <v>3759</v>
      </c>
      <c r="U1967" s="201">
        <v>4.0063000000000004</v>
      </c>
      <c r="V1967" t="s">
        <v>3176</v>
      </c>
      <c r="W1967" t="s">
        <v>2594</v>
      </c>
      <c r="X1967" t="s">
        <v>2595</v>
      </c>
      <c r="Y1967" t="s">
        <v>2596</v>
      </c>
      <c r="Z1967" t="s">
        <v>2952</v>
      </c>
      <c r="AA1967">
        <v>827150</v>
      </c>
      <c r="AB1967" s="198">
        <v>37047.875</v>
      </c>
      <c r="AC1967" s="198">
        <v>37047.875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5000</v>
      </c>
      <c r="G1968" s="202">
        <v>1332093</v>
      </c>
      <c r="H1968" s="198">
        <v>37046.366782407407</v>
      </c>
      <c r="I1968" t="s">
        <v>2370</v>
      </c>
      <c r="M1968" t="s">
        <v>3505</v>
      </c>
      <c r="N1968" t="s">
        <v>3885</v>
      </c>
      <c r="O1968" t="s">
        <v>1738</v>
      </c>
      <c r="Q1968" s="199">
        <v>5000</v>
      </c>
      <c r="S1968" t="s">
        <v>3506</v>
      </c>
      <c r="T1968" t="s">
        <v>3759</v>
      </c>
      <c r="U1968" s="201">
        <v>3.82</v>
      </c>
      <c r="V1968" t="s">
        <v>3195</v>
      </c>
      <c r="W1968" t="s">
        <v>2629</v>
      </c>
      <c r="X1968" t="s">
        <v>2630</v>
      </c>
      <c r="Y1968" t="s">
        <v>2596</v>
      </c>
      <c r="Z1968" t="s">
        <v>2952</v>
      </c>
      <c r="AA1968">
        <v>827151</v>
      </c>
      <c r="AB1968" s="198">
        <v>37047.875</v>
      </c>
      <c r="AC1968" s="198">
        <v>37047.875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1170</v>
      </c>
      <c r="G1969" s="202">
        <v>1332094</v>
      </c>
      <c r="H1969" s="198">
        <v>37046.366793981484</v>
      </c>
      <c r="I1969" t="s">
        <v>3704</v>
      </c>
      <c r="M1969" t="s">
        <v>3505</v>
      </c>
      <c r="N1969" t="s">
        <v>3885</v>
      </c>
      <c r="O1969" t="s">
        <v>1724</v>
      </c>
      <c r="Q1969" s="199">
        <v>1170</v>
      </c>
      <c r="S1969" t="s">
        <v>3506</v>
      </c>
      <c r="T1969" t="s">
        <v>3759</v>
      </c>
      <c r="U1969" s="201">
        <v>4.1500000000000004</v>
      </c>
      <c r="V1969" t="s">
        <v>3013</v>
      </c>
      <c r="W1969" t="s">
        <v>2640</v>
      </c>
      <c r="X1969" t="s">
        <v>2641</v>
      </c>
      <c r="Y1969" t="s">
        <v>2596</v>
      </c>
      <c r="Z1969" t="s">
        <v>2952</v>
      </c>
      <c r="AA1969">
        <v>827152</v>
      </c>
      <c r="AB1969" s="198">
        <v>37047.875</v>
      </c>
      <c r="AC1969" s="198">
        <v>37047.875</v>
      </c>
    </row>
    <row r="1970" spans="1:29" x14ac:dyDescent="0.2">
      <c r="A1970" s="44" t="str">
        <f t="shared" si="151"/>
        <v>US Power Physical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30</v>
      </c>
      <c r="F1970" s="213">
        <f t="shared" si="155"/>
        <v>1500</v>
      </c>
      <c r="G1970" s="202">
        <v>1332095</v>
      </c>
      <c r="H1970" s="198">
        <v>37046.366805555554</v>
      </c>
      <c r="I1970" t="s">
        <v>3554</v>
      </c>
      <c r="M1970" t="s">
        <v>2717</v>
      </c>
      <c r="N1970" t="s">
        <v>3532</v>
      </c>
      <c r="O1970" t="s">
        <v>2298</v>
      </c>
      <c r="Q1970" s="199">
        <v>50</v>
      </c>
      <c r="S1970" t="s">
        <v>3504</v>
      </c>
      <c r="T1970" t="s">
        <v>3759</v>
      </c>
      <c r="U1970" s="201">
        <v>51</v>
      </c>
      <c r="V1970" t="s">
        <v>3677</v>
      </c>
      <c r="W1970" t="s">
        <v>2369</v>
      </c>
      <c r="X1970" t="s">
        <v>3555</v>
      </c>
      <c r="Y1970" t="s">
        <v>1097</v>
      </c>
      <c r="Z1970" t="s">
        <v>2947</v>
      </c>
      <c r="AA1970">
        <v>631059.1</v>
      </c>
      <c r="AB1970" s="198">
        <v>37135.71597222222</v>
      </c>
      <c r="AC1970" s="198">
        <v>37164.71597222222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5000</v>
      </c>
      <c r="G1971" s="202">
        <v>1332096</v>
      </c>
      <c r="H1971" s="198">
        <v>37046.366828703707</v>
      </c>
      <c r="I1971" t="s">
        <v>2660</v>
      </c>
      <c r="M1971" t="s">
        <v>3505</v>
      </c>
      <c r="N1971" t="s">
        <v>3885</v>
      </c>
      <c r="O1971" t="s">
        <v>1906</v>
      </c>
      <c r="P1971" s="199">
        <v>5000</v>
      </c>
      <c r="S1971" t="s">
        <v>3506</v>
      </c>
      <c r="T1971" t="s">
        <v>3759</v>
      </c>
      <c r="U1971" s="201">
        <v>3.79</v>
      </c>
      <c r="V1971" t="s">
        <v>3699</v>
      </c>
      <c r="W1971" t="s">
        <v>2271</v>
      </c>
      <c r="X1971" t="s">
        <v>3078</v>
      </c>
      <c r="Y1971" t="s">
        <v>2596</v>
      </c>
      <c r="Z1971" t="s">
        <v>2952</v>
      </c>
      <c r="AA1971">
        <v>827153</v>
      </c>
      <c r="AB1971" s="198">
        <v>37047.875</v>
      </c>
      <c r="AC1971" s="198">
        <v>37047.875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5000</v>
      </c>
      <c r="G1972" s="202">
        <v>1332097</v>
      </c>
      <c r="H1972" s="198">
        <v>37046.366851851853</v>
      </c>
      <c r="I1972" t="s">
        <v>2355</v>
      </c>
      <c r="M1972" t="s">
        <v>3505</v>
      </c>
      <c r="N1972" t="s">
        <v>3885</v>
      </c>
      <c r="O1972" t="s">
        <v>1680</v>
      </c>
      <c r="Q1972" s="199">
        <v>5000</v>
      </c>
      <c r="S1972" t="s">
        <v>3506</v>
      </c>
      <c r="T1972" t="s">
        <v>3759</v>
      </c>
      <c r="U1972" s="201">
        <v>3.7850000000000001</v>
      </c>
      <c r="V1972" t="s">
        <v>2282</v>
      </c>
      <c r="W1972" t="s">
        <v>2457</v>
      </c>
      <c r="X1972" t="s">
        <v>2615</v>
      </c>
      <c r="Y1972" t="s">
        <v>2596</v>
      </c>
      <c r="Z1972" t="s">
        <v>2952</v>
      </c>
      <c r="AA1972">
        <v>827154</v>
      </c>
      <c r="AB1972" s="198">
        <v>37047.875</v>
      </c>
      <c r="AC1972" s="198">
        <v>37047.875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1332098</v>
      </c>
      <c r="H1973" s="198">
        <v>37046.366863425923</v>
      </c>
      <c r="I1973" t="s">
        <v>2502</v>
      </c>
      <c r="M1973" t="s">
        <v>3505</v>
      </c>
      <c r="N1973" t="s">
        <v>3885</v>
      </c>
      <c r="O1973" t="s">
        <v>3852</v>
      </c>
      <c r="P1973" s="199">
        <v>5000</v>
      </c>
      <c r="S1973" t="s">
        <v>3506</v>
      </c>
      <c r="T1973" t="s">
        <v>3759</v>
      </c>
      <c r="U1973" s="201">
        <v>3.9550000000000001</v>
      </c>
      <c r="V1973" t="s">
        <v>3516</v>
      </c>
      <c r="W1973" t="s">
        <v>2265</v>
      </c>
      <c r="X1973" t="s">
        <v>2266</v>
      </c>
      <c r="Y1973" t="s">
        <v>2596</v>
      </c>
      <c r="Z1973" t="s">
        <v>2952</v>
      </c>
      <c r="AA1973">
        <v>827155</v>
      </c>
      <c r="AB1973" s="198">
        <v>37047.875</v>
      </c>
      <c r="AC1973" s="198">
        <v>37047.875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5000</v>
      </c>
      <c r="G1974" s="202">
        <v>1332099</v>
      </c>
      <c r="H1974" s="198">
        <v>37046.366875</v>
      </c>
      <c r="I1974" t="s">
        <v>3987</v>
      </c>
      <c r="M1974" t="s">
        <v>3505</v>
      </c>
      <c r="N1974" t="s">
        <v>3885</v>
      </c>
      <c r="O1974" t="s">
        <v>1678</v>
      </c>
      <c r="P1974" s="199">
        <v>5000</v>
      </c>
      <c r="S1974" t="s">
        <v>3506</v>
      </c>
      <c r="T1974" t="s">
        <v>3759</v>
      </c>
      <c r="U1974" s="201">
        <v>3.7625000000000002</v>
      </c>
      <c r="V1974" t="s">
        <v>3988</v>
      </c>
      <c r="W1974" t="s">
        <v>2457</v>
      </c>
      <c r="X1974" t="s">
        <v>2615</v>
      </c>
      <c r="Y1974" t="s">
        <v>2596</v>
      </c>
      <c r="Z1974" t="s">
        <v>2952</v>
      </c>
      <c r="AA1974">
        <v>827156</v>
      </c>
      <c r="AB1974" s="198">
        <v>37047.875</v>
      </c>
      <c r="AC1974" s="198">
        <v>37047.875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31</v>
      </c>
      <c r="F1975" s="213">
        <f t="shared" si="155"/>
        <v>310000</v>
      </c>
      <c r="G1975" s="202">
        <v>1332100</v>
      </c>
      <c r="H1975" s="198">
        <v>37046.366898148146</v>
      </c>
      <c r="I1975" t="s">
        <v>3731</v>
      </c>
      <c r="M1975" t="s">
        <v>3505</v>
      </c>
      <c r="N1975" t="s">
        <v>2605</v>
      </c>
      <c r="O1975" t="s">
        <v>2204</v>
      </c>
      <c r="P1975" s="199">
        <v>10000</v>
      </c>
      <c r="S1975" t="s">
        <v>3506</v>
      </c>
      <c r="T1975" t="s">
        <v>3759</v>
      </c>
      <c r="U1975" s="201">
        <v>0</v>
      </c>
      <c r="V1975" t="s">
        <v>3568</v>
      </c>
      <c r="W1975" t="s">
        <v>2489</v>
      </c>
      <c r="X1975" t="s">
        <v>2490</v>
      </c>
      <c r="Y1975" t="s">
        <v>3777</v>
      </c>
      <c r="Z1975" t="s">
        <v>2952</v>
      </c>
      <c r="AA1975" t="s">
        <v>2097</v>
      </c>
      <c r="AB1975" s="198">
        <v>37073.875</v>
      </c>
      <c r="AC1975" s="198">
        <v>37103.875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1332102</v>
      </c>
      <c r="H1976" s="198">
        <v>37046.366898148146</v>
      </c>
      <c r="I1976" t="s">
        <v>3207</v>
      </c>
      <c r="M1976" t="s">
        <v>3505</v>
      </c>
      <c r="N1976" t="s">
        <v>3885</v>
      </c>
      <c r="O1976" t="s">
        <v>1841</v>
      </c>
      <c r="Q1976" s="199">
        <v>10000</v>
      </c>
      <c r="S1976" t="s">
        <v>3506</v>
      </c>
      <c r="T1976" t="s">
        <v>3759</v>
      </c>
      <c r="U1976" s="201">
        <v>3.94</v>
      </c>
      <c r="V1976" t="s">
        <v>3208</v>
      </c>
      <c r="W1976" t="s">
        <v>1842</v>
      </c>
      <c r="X1976" t="s">
        <v>1843</v>
      </c>
      <c r="Y1976" t="s">
        <v>2596</v>
      </c>
      <c r="Z1976" t="s">
        <v>2952</v>
      </c>
      <c r="AA1976">
        <v>827159</v>
      </c>
      <c r="AB1976" s="198">
        <v>37047.875</v>
      </c>
      <c r="AC1976" s="198">
        <v>37047.875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1332101</v>
      </c>
      <c r="H1977" s="198">
        <v>37046.366898148146</v>
      </c>
      <c r="I1977" t="s">
        <v>2636</v>
      </c>
      <c r="M1977" t="s">
        <v>3505</v>
      </c>
      <c r="N1977" t="s">
        <v>3885</v>
      </c>
      <c r="O1977" t="s">
        <v>1724</v>
      </c>
      <c r="P1977" s="199">
        <v>10000</v>
      </c>
      <c r="S1977" t="s">
        <v>3506</v>
      </c>
      <c r="T1977" t="s">
        <v>3759</v>
      </c>
      <c r="U1977" s="201">
        <v>4.1399999999999997</v>
      </c>
      <c r="V1977" t="s">
        <v>1056</v>
      </c>
      <c r="W1977" t="s">
        <v>2640</v>
      </c>
      <c r="X1977" t="s">
        <v>2641</v>
      </c>
      <c r="Y1977" t="s">
        <v>2596</v>
      </c>
      <c r="Z1977" t="s">
        <v>2952</v>
      </c>
      <c r="AA1977">
        <v>827158</v>
      </c>
      <c r="AB1977" s="198">
        <v>37047.875</v>
      </c>
      <c r="AC1977" s="198">
        <v>37047.875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4000</v>
      </c>
      <c r="G1978" s="202">
        <v>1332103</v>
      </c>
      <c r="H1978" s="198">
        <v>37046.366944444446</v>
      </c>
      <c r="I1978" t="s">
        <v>2387</v>
      </c>
      <c r="M1978" t="s">
        <v>3505</v>
      </c>
      <c r="N1978" t="s">
        <v>3885</v>
      </c>
      <c r="O1978" t="s">
        <v>1681</v>
      </c>
      <c r="Q1978" s="199">
        <v>4000</v>
      </c>
      <c r="S1978" t="s">
        <v>3506</v>
      </c>
      <c r="T1978" t="s">
        <v>3759</v>
      </c>
      <c r="U1978" s="201">
        <v>3.7475000000000001</v>
      </c>
      <c r="V1978" t="s">
        <v>3657</v>
      </c>
      <c r="W1978" t="s">
        <v>2457</v>
      </c>
      <c r="X1978" t="s">
        <v>2615</v>
      </c>
      <c r="Y1978" t="s">
        <v>2596</v>
      </c>
      <c r="Z1978" t="s">
        <v>2952</v>
      </c>
      <c r="AA1978">
        <v>827160</v>
      </c>
      <c r="AB1978" s="198">
        <v>37047.875</v>
      </c>
      <c r="AC1978" s="198">
        <v>37047.875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1000</v>
      </c>
      <c r="G1979" s="202">
        <v>1332104</v>
      </c>
      <c r="H1979" s="198">
        <v>37046.366956018515</v>
      </c>
      <c r="I1979" t="s">
        <v>3987</v>
      </c>
      <c r="M1979" t="s">
        <v>3505</v>
      </c>
      <c r="N1979" t="s">
        <v>3885</v>
      </c>
      <c r="O1979" t="s">
        <v>1681</v>
      </c>
      <c r="Q1979" s="199">
        <v>1000</v>
      </c>
      <c r="S1979" t="s">
        <v>3506</v>
      </c>
      <c r="T1979" t="s">
        <v>3759</v>
      </c>
      <c r="U1979" s="201">
        <v>3.7475000000000001</v>
      </c>
      <c r="V1979" t="s">
        <v>3988</v>
      </c>
      <c r="W1979" t="s">
        <v>2457</v>
      </c>
      <c r="X1979" t="s">
        <v>2615</v>
      </c>
      <c r="Y1979" t="s">
        <v>2596</v>
      </c>
      <c r="Z1979" t="s">
        <v>2952</v>
      </c>
      <c r="AA1979">
        <v>827161</v>
      </c>
      <c r="AB1979" s="198">
        <v>37047.875</v>
      </c>
      <c r="AC1979" s="198">
        <v>37047.875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20000</v>
      </c>
      <c r="G1980" s="202">
        <v>1332105</v>
      </c>
      <c r="H1980" s="198">
        <v>37046.366956018515</v>
      </c>
      <c r="I1980" t="s">
        <v>3731</v>
      </c>
      <c r="M1980" t="s">
        <v>3505</v>
      </c>
      <c r="N1980" t="s">
        <v>3885</v>
      </c>
      <c r="O1980" t="s">
        <v>3852</v>
      </c>
      <c r="P1980" s="199">
        <v>20000</v>
      </c>
      <c r="S1980" t="s">
        <v>3506</v>
      </c>
      <c r="T1980" t="s">
        <v>3759</v>
      </c>
      <c r="U1980" s="201">
        <v>3.9550000000000001</v>
      </c>
      <c r="V1980" t="s">
        <v>1770</v>
      </c>
      <c r="W1980" t="s">
        <v>2265</v>
      </c>
      <c r="X1980" t="s">
        <v>2266</v>
      </c>
      <c r="Y1980" t="s">
        <v>2596</v>
      </c>
      <c r="Z1980" t="s">
        <v>2952</v>
      </c>
      <c r="AA1980">
        <v>827162</v>
      </c>
      <c r="AB1980" s="198">
        <v>37047.875</v>
      </c>
      <c r="AC1980" s="198">
        <v>37047.875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1332107</v>
      </c>
      <c r="H1981" s="198">
        <v>37046.366990740738</v>
      </c>
      <c r="I1981" t="s">
        <v>2275</v>
      </c>
      <c r="M1981" t="s">
        <v>3505</v>
      </c>
      <c r="N1981" t="s">
        <v>3885</v>
      </c>
      <c r="O1981" t="s">
        <v>1762</v>
      </c>
      <c r="P1981" s="199">
        <v>10000</v>
      </c>
      <c r="S1981" t="s">
        <v>3506</v>
      </c>
      <c r="T1981" t="s">
        <v>3759</v>
      </c>
      <c r="U1981" s="201">
        <v>3.75</v>
      </c>
      <c r="V1981" t="s">
        <v>3700</v>
      </c>
      <c r="W1981" t="s">
        <v>3075</v>
      </c>
      <c r="X1981" t="s">
        <v>3076</v>
      </c>
      <c r="Y1981" t="s">
        <v>2596</v>
      </c>
      <c r="Z1981" t="s">
        <v>2952</v>
      </c>
      <c r="AA1981">
        <v>827164</v>
      </c>
      <c r="AB1981" s="198">
        <v>37047.875</v>
      </c>
      <c r="AC1981" s="198">
        <v>37047.875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3847</v>
      </c>
      <c r="G1982" s="202">
        <v>1332106</v>
      </c>
      <c r="H1982" s="198">
        <v>37046.366990740738</v>
      </c>
      <c r="I1982" t="s">
        <v>2597</v>
      </c>
      <c r="M1982" t="s">
        <v>3505</v>
      </c>
      <c r="N1982" t="s">
        <v>3885</v>
      </c>
      <c r="O1982" t="s">
        <v>1679</v>
      </c>
      <c r="P1982" s="199">
        <v>3847</v>
      </c>
      <c r="S1982" t="s">
        <v>3506</v>
      </c>
      <c r="T1982" t="s">
        <v>3759</v>
      </c>
      <c r="U1982" s="201">
        <v>3.7925</v>
      </c>
      <c r="V1982" t="s">
        <v>2628</v>
      </c>
      <c r="W1982" t="s">
        <v>2457</v>
      </c>
      <c r="X1982" t="s">
        <v>2615</v>
      </c>
      <c r="Y1982" t="s">
        <v>2596</v>
      </c>
      <c r="Z1982" t="s">
        <v>2952</v>
      </c>
      <c r="AA1982">
        <v>827163</v>
      </c>
      <c r="AB1982" s="198">
        <v>37047.875</v>
      </c>
      <c r="AC1982" s="198">
        <v>37047.875</v>
      </c>
    </row>
    <row r="1983" spans="1:29" x14ac:dyDescent="0.2">
      <c r="A1983" s="44" t="str">
        <f t="shared" si="151"/>
        <v>US Natural Gas Financial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31</v>
      </c>
      <c r="F1983" s="213">
        <f t="shared" si="155"/>
        <v>465000</v>
      </c>
      <c r="G1983" s="202">
        <v>1332110</v>
      </c>
      <c r="H1983" s="198">
        <v>37046.367002314815</v>
      </c>
      <c r="I1983" t="s">
        <v>3063</v>
      </c>
      <c r="M1983" t="s">
        <v>3505</v>
      </c>
      <c r="N1983" t="s">
        <v>2383</v>
      </c>
      <c r="O1983" t="s">
        <v>2604</v>
      </c>
      <c r="Q1983" s="199">
        <v>15000</v>
      </c>
      <c r="S1983" t="s">
        <v>3506</v>
      </c>
      <c r="T1983" t="s">
        <v>3759</v>
      </c>
      <c r="U1983" s="201">
        <v>4.0750000000000002</v>
      </c>
      <c r="V1983" t="s">
        <v>3520</v>
      </c>
      <c r="W1983" t="s">
        <v>2810</v>
      </c>
      <c r="X1983" t="s">
        <v>2384</v>
      </c>
      <c r="Y1983" t="s">
        <v>3777</v>
      </c>
      <c r="Z1983" t="s">
        <v>2952</v>
      </c>
      <c r="AA1983" t="s">
        <v>2098</v>
      </c>
      <c r="AB1983" s="198">
        <v>37073.875</v>
      </c>
      <c r="AC1983" s="198">
        <v>37103.875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5000</v>
      </c>
      <c r="G1984" s="202">
        <v>1332109</v>
      </c>
      <c r="H1984" s="198">
        <v>37046.367002314815</v>
      </c>
      <c r="I1984" t="s">
        <v>2580</v>
      </c>
      <c r="M1984" t="s">
        <v>3505</v>
      </c>
      <c r="N1984" t="s">
        <v>3885</v>
      </c>
      <c r="O1984" t="s">
        <v>1738</v>
      </c>
      <c r="Q1984" s="199">
        <v>5000</v>
      </c>
      <c r="S1984" t="s">
        <v>3506</v>
      </c>
      <c r="T1984" t="s">
        <v>3759</v>
      </c>
      <c r="U1984" s="201">
        <v>3.8250000000000002</v>
      </c>
      <c r="V1984" t="s">
        <v>3523</v>
      </c>
      <c r="W1984" t="s">
        <v>2629</v>
      </c>
      <c r="X1984" t="s">
        <v>2630</v>
      </c>
      <c r="Y1984" t="s">
        <v>2596</v>
      </c>
      <c r="Z1984" t="s">
        <v>2952</v>
      </c>
      <c r="AA1984">
        <v>827167</v>
      </c>
      <c r="AB1984" s="198">
        <v>37047.875</v>
      </c>
      <c r="AC1984" s="198">
        <v>37047.875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1332111</v>
      </c>
      <c r="H1985" s="198">
        <v>37046.367013888892</v>
      </c>
      <c r="I1985" t="s">
        <v>2597</v>
      </c>
      <c r="M1985" t="s">
        <v>3505</v>
      </c>
      <c r="N1985" t="s">
        <v>3885</v>
      </c>
      <c r="O1985" t="s">
        <v>1730</v>
      </c>
      <c r="P1985" s="199">
        <v>10000</v>
      </c>
      <c r="S1985" t="s">
        <v>3506</v>
      </c>
      <c r="T1985" t="s">
        <v>3759</v>
      </c>
      <c r="U1985" s="201">
        <v>3.84</v>
      </c>
      <c r="V1985" t="s">
        <v>2598</v>
      </c>
      <c r="W1985" t="s">
        <v>2629</v>
      </c>
      <c r="X1985" t="s">
        <v>2630</v>
      </c>
      <c r="Y1985" t="s">
        <v>2596</v>
      </c>
      <c r="Z1985" t="s">
        <v>2952</v>
      </c>
      <c r="AA1985">
        <v>827166</v>
      </c>
      <c r="AB1985" s="198">
        <v>37047.875</v>
      </c>
      <c r="AC1985" s="198">
        <v>37047.875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894</v>
      </c>
      <c r="G1986" s="202">
        <v>1332113</v>
      </c>
      <c r="H1986" s="198">
        <v>37046.367060185185</v>
      </c>
      <c r="I1986" t="s">
        <v>3071</v>
      </c>
      <c r="M1986" t="s">
        <v>3505</v>
      </c>
      <c r="N1986" t="s">
        <v>3885</v>
      </c>
      <c r="O1986" t="s">
        <v>1679</v>
      </c>
      <c r="Q1986" s="199">
        <v>894</v>
      </c>
      <c r="S1986" t="s">
        <v>3506</v>
      </c>
      <c r="T1986" t="s">
        <v>3759</v>
      </c>
      <c r="U1986" s="201">
        <v>3.7974999999999999</v>
      </c>
      <c r="V1986" t="s">
        <v>2398</v>
      </c>
      <c r="W1986" t="s">
        <v>2457</v>
      </c>
      <c r="X1986" t="s">
        <v>2615</v>
      </c>
      <c r="Y1986" t="s">
        <v>2596</v>
      </c>
      <c r="Z1986" t="s">
        <v>2952</v>
      </c>
      <c r="AA1986">
        <v>827169</v>
      </c>
      <c r="AB1986" s="198">
        <v>37047.875</v>
      </c>
      <c r="AC1986" s="198">
        <v>37047.875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5000</v>
      </c>
      <c r="G1987" s="202">
        <v>1332112</v>
      </c>
      <c r="H1987" s="198">
        <v>37046.367060185185</v>
      </c>
      <c r="I1987" t="s">
        <v>2355</v>
      </c>
      <c r="M1987" t="s">
        <v>3505</v>
      </c>
      <c r="N1987" t="s">
        <v>3885</v>
      </c>
      <c r="O1987" t="s">
        <v>1678</v>
      </c>
      <c r="Q1987" s="199">
        <v>5000</v>
      </c>
      <c r="S1987" t="s">
        <v>3506</v>
      </c>
      <c r="T1987" t="s">
        <v>3759</v>
      </c>
      <c r="U1987" s="201">
        <v>3.7650000000000001</v>
      </c>
      <c r="V1987" t="s">
        <v>2583</v>
      </c>
      <c r="W1987" t="s">
        <v>2457</v>
      </c>
      <c r="X1987" t="s">
        <v>2615</v>
      </c>
      <c r="Y1987" t="s">
        <v>2596</v>
      </c>
      <c r="Z1987" t="s">
        <v>2952</v>
      </c>
      <c r="AA1987">
        <v>827168</v>
      </c>
      <c r="AB1987" s="198">
        <v>37047.875</v>
      </c>
      <c r="AC1987" s="198">
        <v>37047.875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1332114</v>
      </c>
      <c r="H1988" s="198">
        <v>37046.367060185185</v>
      </c>
      <c r="I1988" t="s">
        <v>2597</v>
      </c>
      <c r="M1988" t="s">
        <v>3505</v>
      </c>
      <c r="N1988" t="s">
        <v>3885</v>
      </c>
      <c r="O1988" t="s">
        <v>1680</v>
      </c>
      <c r="P1988" s="199">
        <v>5000</v>
      </c>
      <c r="S1988" t="s">
        <v>3506</v>
      </c>
      <c r="T1988" t="s">
        <v>3759</v>
      </c>
      <c r="U1988" s="201">
        <v>3.7825000000000002</v>
      </c>
      <c r="V1988" t="s">
        <v>2598</v>
      </c>
      <c r="W1988" t="s">
        <v>2457</v>
      </c>
      <c r="X1988" t="s">
        <v>2615</v>
      </c>
      <c r="Y1988" t="s">
        <v>2596</v>
      </c>
      <c r="Z1988" t="s">
        <v>2952</v>
      </c>
      <c r="AA1988">
        <v>827170</v>
      </c>
      <c r="AB1988" s="198">
        <v>37047.875</v>
      </c>
      <c r="AC1988" s="198">
        <v>37047.875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3000</v>
      </c>
      <c r="G1989" s="202">
        <v>1332115</v>
      </c>
      <c r="H1989" s="198">
        <v>37046.367071759261</v>
      </c>
      <c r="I1989" t="s">
        <v>3087</v>
      </c>
      <c r="M1989" t="s">
        <v>3505</v>
      </c>
      <c r="N1989" t="s">
        <v>3885</v>
      </c>
      <c r="O1989" t="s">
        <v>1762</v>
      </c>
      <c r="P1989" s="199">
        <v>3000</v>
      </c>
      <c r="S1989" t="s">
        <v>3506</v>
      </c>
      <c r="T1989" t="s">
        <v>3759</v>
      </c>
      <c r="U1989" s="201">
        <v>3.65</v>
      </c>
      <c r="V1989" t="s">
        <v>3088</v>
      </c>
      <c r="W1989" t="s">
        <v>3075</v>
      </c>
      <c r="X1989" t="s">
        <v>3076</v>
      </c>
      <c r="Y1989" t="s">
        <v>2596</v>
      </c>
      <c r="Z1989" t="s">
        <v>2952</v>
      </c>
      <c r="AA1989">
        <v>827171</v>
      </c>
      <c r="AB1989" s="198">
        <v>37047.875</v>
      </c>
      <c r="AC1989" s="198">
        <v>37047.875</v>
      </c>
    </row>
    <row r="1990" spans="1:29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151</v>
      </c>
      <c r="F1990" s="213">
        <f t="shared" si="155"/>
        <v>377500</v>
      </c>
      <c r="G1990" s="202">
        <v>1332117</v>
      </c>
      <c r="H1990" s="198">
        <v>37046.367129629631</v>
      </c>
      <c r="I1990" t="s">
        <v>2613</v>
      </c>
      <c r="M1990" t="s">
        <v>3505</v>
      </c>
      <c r="N1990" t="s">
        <v>2383</v>
      </c>
      <c r="O1990" t="s">
        <v>2622</v>
      </c>
      <c r="Q1990" s="199">
        <v>2500</v>
      </c>
      <c r="S1990" t="s">
        <v>3506</v>
      </c>
      <c r="T1990" t="s">
        <v>3759</v>
      </c>
      <c r="U1990" s="201">
        <v>4.4749999999999996</v>
      </c>
      <c r="V1990" t="s">
        <v>2576</v>
      </c>
      <c r="W1990" t="s">
        <v>2810</v>
      </c>
      <c r="X1990" t="s">
        <v>2384</v>
      </c>
      <c r="Y1990" t="s">
        <v>3777</v>
      </c>
      <c r="Z1990" t="s">
        <v>2952</v>
      </c>
      <c r="AA1990" t="s">
        <v>2099</v>
      </c>
      <c r="AB1990" s="198">
        <v>37196</v>
      </c>
      <c r="AC1990" s="198">
        <v>37346</v>
      </c>
    </row>
    <row r="1991" spans="1:29" x14ac:dyDescent="0.2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31</v>
      </c>
      <c r="F1991" s="213">
        <f t="shared" si="155"/>
        <v>310000</v>
      </c>
      <c r="G1991" s="202">
        <v>1332116</v>
      </c>
      <c r="H1991" s="198">
        <v>37046.367129629631</v>
      </c>
      <c r="I1991" t="s">
        <v>2277</v>
      </c>
      <c r="M1991" t="s">
        <v>3505</v>
      </c>
      <c r="N1991" t="s">
        <v>2383</v>
      </c>
      <c r="O1991" t="s">
        <v>2393</v>
      </c>
      <c r="P1991" s="199">
        <v>10000</v>
      </c>
      <c r="S1991" t="s">
        <v>3506</v>
      </c>
      <c r="T1991" t="s">
        <v>3759</v>
      </c>
      <c r="U1991" s="201">
        <v>4.1500000000000004</v>
      </c>
      <c r="V1991" t="s">
        <v>2100</v>
      </c>
      <c r="W1991" t="s">
        <v>2810</v>
      </c>
      <c r="X1991" t="s">
        <v>2384</v>
      </c>
      <c r="Y1991" t="s">
        <v>3777</v>
      </c>
      <c r="Z1991" t="s">
        <v>2952</v>
      </c>
      <c r="AA1991" t="s">
        <v>2101</v>
      </c>
      <c r="AB1991" s="198">
        <v>37104.875</v>
      </c>
      <c r="AC1991" s="198">
        <v>37134.875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25000</v>
      </c>
      <c r="G1992" s="202">
        <v>1332120</v>
      </c>
      <c r="H1992" s="198">
        <v>37046.367164351854</v>
      </c>
      <c r="I1992" t="s">
        <v>3731</v>
      </c>
      <c r="M1992" t="s">
        <v>3505</v>
      </c>
      <c r="N1992" t="s">
        <v>3885</v>
      </c>
      <c r="O1992" t="s">
        <v>3852</v>
      </c>
      <c r="Q1992" s="199">
        <v>25000</v>
      </c>
      <c r="S1992" t="s">
        <v>3506</v>
      </c>
      <c r="T1992" t="s">
        <v>3759</v>
      </c>
      <c r="U1992" s="201">
        <v>3.9550000000000001</v>
      </c>
      <c r="V1992" t="s">
        <v>1770</v>
      </c>
      <c r="W1992" t="s">
        <v>2265</v>
      </c>
      <c r="X1992" t="s">
        <v>2266</v>
      </c>
      <c r="Y1992" t="s">
        <v>2596</v>
      </c>
      <c r="Z1992" t="s">
        <v>2952</v>
      </c>
      <c r="AA1992">
        <v>827174</v>
      </c>
      <c r="AB1992" s="198">
        <v>37047.875</v>
      </c>
      <c r="AC1992" s="198">
        <v>37047.875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2000</v>
      </c>
      <c r="G1993" s="202">
        <v>1332121</v>
      </c>
      <c r="H1993" s="198">
        <v>37046.367175925923</v>
      </c>
      <c r="I1993" t="s">
        <v>2613</v>
      </c>
      <c r="M1993" t="s">
        <v>3505</v>
      </c>
      <c r="N1993" t="s">
        <v>3885</v>
      </c>
      <c r="O1993" t="s">
        <v>1762</v>
      </c>
      <c r="P1993" s="199">
        <v>2000</v>
      </c>
      <c r="S1993" t="s">
        <v>3506</v>
      </c>
      <c r="T1993" t="s">
        <v>3759</v>
      </c>
      <c r="U1993" s="201">
        <v>3.65</v>
      </c>
      <c r="V1993" t="s">
        <v>3488</v>
      </c>
      <c r="W1993" t="s">
        <v>3075</v>
      </c>
      <c r="X1993" t="s">
        <v>3076</v>
      </c>
      <c r="Y1993" t="s">
        <v>2596</v>
      </c>
      <c r="Z1993" t="s">
        <v>2952</v>
      </c>
      <c r="AA1993">
        <v>827173</v>
      </c>
      <c r="AB1993" s="198">
        <v>37047.875</v>
      </c>
      <c r="AC1993" s="198">
        <v>37047.875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10000</v>
      </c>
      <c r="G1994" s="202">
        <v>1332122</v>
      </c>
      <c r="H1994" s="198">
        <v>37046.3671875</v>
      </c>
      <c r="I1994" t="s">
        <v>2509</v>
      </c>
      <c r="M1994" t="s">
        <v>3505</v>
      </c>
      <c r="N1994" t="s">
        <v>3885</v>
      </c>
      <c r="O1994" t="s">
        <v>1729</v>
      </c>
      <c r="Q1994" s="199">
        <v>10000</v>
      </c>
      <c r="S1994" t="s">
        <v>3506</v>
      </c>
      <c r="T1994" t="s">
        <v>3759</v>
      </c>
      <c r="U1994" s="201">
        <v>3.8125</v>
      </c>
      <c r="V1994" t="s">
        <v>2535</v>
      </c>
      <c r="W1994" t="s">
        <v>2477</v>
      </c>
      <c r="X1994" t="s">
        <v>3078</v>
      </c>
      <c r="Y1994" t="s">
        <v>2596</v>
      </c>
      <c r="Z1994" t="s">
        <v>2952</v>
      </c>
      <c r="AA1994">
        <v>827175</v>
      </c>
      <c r="AB1994" s="198">
        <v>37047.875</v>
      </c>
      <c r="AC1994" s="198">
        <v>37047.875</v>
      </c>
    </row>
    <row r="1995" spans="1:29" x14ac:dyDescent="0.2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10000</v>
      </c>
      <c r="G1995" s="202">
        <v>1332124</v>
      </c>
      <c r="H1995" s="198">
        <v>37046.367199074077</v>
      </c>
      <c r="I1995" t="s">
        <v>2260</v>
      </c>
      <c r="M1995" t="s">
        <v>3505</v>
      </c>
      <c r="N1995" t="s">
        <v>3089</v>
      </c>
      <c r="O1995" t="s">
        <v>2015</v>
      </c>
      <c r="P1995" s="199">
        <v>10000</v>
      </c>
      <c r="S1995" t="s">
        <v>3827</v>
      </c>
      <c r="T1995" t="s">
        <v>3090</v>
      </c>
      <c r="U1995" s="201">
        <v>4.88</v>
      </c>
      <c r="V1995" t="s">
        <v>3846</v>
      </c>
      <c r="W1995" t="s">
        <v>3091</v>
      </c>
      <c r="X1995" t="s">
        <v>3092</v>
      </c>
      <c r="Y1995" t="s">
        <v>2596</v>
      </c>
      <c r="Z1995" t="s">
        <v>2953</v>
      </c>
      <c r="AA1995">
        <v>827177</v>
      </c>
      <c r="AB1995" s="198">
        <v>37046.875</v>
      </c>
      <c r="AC1995" s="198">
        <v>37046.875</v>
      </c>
    </row>
    <row r="1996" spans="1:29" x14ac:dyDescent="0.2">
      <c r="A1996" s="44" t="str">
        <f t="shared" si="156"/>
        <v xml:space="preserve"> Natural Gas Physical</v>
      </c>
      <c r="B1996" s="44" t="str">
        <f t="shared" si="157"/>
        <v/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</v>
      </c>
      <c r="G1996" s="202">
        <v>1332126</v>
      </c>
      <c r="H1996" s="198">
        <v>37046.3672337963</v>
      </c>
      <c r="I1996" t="s">
        <v>2550</v>
      </c>
      <c r="M1996" t="s">
        <v>3505</v>
      </c>
      <c r="N1996" t="s">
        <v>3089</v>
      </c>
      <c r="O1996" t="s">
        <v>2102</v>
      </c>
      <c r="Q1996" s="199">
        <v>5000</v>
      </c>
      <c r="S1996" t="s">
        <v>3506</v>
      </c>
      <c r="T1996" t="s">
        <v>3759</v>
      </c>
      <c r="U1996" s="201">
        <v>3.32</v>
      </c>
      <c r="V1996" t="s">
        <v>3043</v>
      </c>
      <c r="W1996" t="s">
        <v>2563</v>
      </c>
      <c r="X1996" t="s">
        <v>3834</v>
      </c>
      <c r="Y1996" t="s">
        <v>2596</v>
      </c>
      <c r="Z1996" t="s">
        <v>2953</v>
      </c>
      <c r="AA1996">
        <v>827179</v>
      </c>
      <c r="AB1996" s="198">
        <v>37047.875</v>
      </c>
      <c r="AC1996" s="198">
        <v>37047.875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3770</v>
      </c>
      <c r="G1997" s="202">
        <v>1332127</v>
      </c>
      <c r="H1997" s="198">
        <v>37046.367256944446</v>
      </c>
      <c r="I1997" t="s">
        <v>2660</v>
      </c>
      <c r="M1997" t="s">
        <v>3505</v>
      </c>
      <c r="N1997" t="s">
        <v>3885</v>
      </c>
      <c r="O1997" t="s">
        <v>1680</v>
      </c>
      <c r="P1997" s="199">
        <v>3770</v>
      </c>
      <c r="S1997" t="s">
        <v>3506</v>
      </c>
      <c r="T1997" t="s">
        <v>3759</v>
      </c>
      <c r="U1997" s="201">
        <v>3.78</v>
      </c>
      <c r="V1997" t="s">
        <v>2459</v>
      </c>
      <c r="W1997" t="s">
        <v>2457</v>
      </c>
      <c r="X1997" t="s">
        <v>2615</v>
      </c>
      <c r="Y1997" t="s">
        <v>2596</v>
      </c>
      <c r="Z1997" t="s">
        <v>2952</v>
      </c>
      <c r="AA1997">
        <v>827180</v>
      </c>
      <c r="AB1997" s="198">
        <v>37047.875</v>
      </c>
      <c r="AC1997" s="198">
        <v>37047.875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8830</v>
      </c>
      <c r="G1998" s="202">
        <v>1332129</v>
      </c>
      <c r="H1998" s="198">
        <v>37046.367314814815</v>
      </c>
      <c r="I1998" t="s">
        <v>3627</v>
      </c>
      <c r="M1998" t="s">
        <v>3505</v>
      </c>
      <c r="N1998" t="s">
        <v>3885</v>
      </c>
      <c r="O1998" t="s">
        <v>1724</v>
      </c>
      <c r="Q1998" s="199">
        <v>8830</v>
      </c>
      <c r="S1998" t="s">
        <v>3506</v>
      </c>
      <c r="T1998" t="s">
        <v>3759</v>
      </c>
      <c r="U1998" s="201">
        <v>4.1399999999999997</v>
      </c>
      <c r="V1998" t="s">
        <v>2456</v>
      </c>
      <c r="W1998" t="s">
        <v>2640</v>
      </c>
      <c r="X1998" t="s">
        <v>2641</v>
      </c>
      <c r="Y1998" t="s">
        <v>2596</v>
      </c>
      <c r="Z1998" t="s">
        <v>2952</v>
      </c>
      <c r="AA1998">
        <v>827182</v>
      </c>
      <c r="AB1998" s="198">
        <v>37047.875</v>
      </c>
      <c r="AC1998" s="198">
        <v>37047.875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10000</v>
      </c>
      <c r="G1999" s="202">
        <v>1332130</v>
      </c>
      <c r="H1999" s="198">
        <v>37046.367314814815</v>
      </c>
      <c r="I1999" t="s">
        <v>2660</v>
      </c>
      <c r="M1999" t="s">
        <v>3505</v>
      </c>
      <c r="N1999" t="s">
        <v>3885</v>
      </c>
      <c r="O1999" t="s">
        <v>3852</v>
      </c>
      <c r="P1999" s="199">
        <v>10000</v>
      </c>
      <c r="S1999" t="s">
        <v>3506</v>
      </c>
      <c r="T1999" t="s">
        <v>3759</v>
      </c>
      <c r="U1999" s="201">
        <v>3.9550000000000001</v>
      </c>
      <c r="V1999" t="s">
        <v>3649</v>
      </c>
      <c r="W1999" t="s">
        <v>2265</v>
      </c>
      <c r="X1999" t="s">
        <v>2266</v>
      </c>
      <c r="Y1999" t="s">
        <v>2596</v>
      </c>
      <c r="Z1999" t="s">
        <v>2952</v>
      </c>
      <c r="AA1999">
        <v>827183</v>
      </c>
      <c r="AB1999" s="198">
        <v>37047.875</v>
      </c>
      <c r="AC1999" s="198">
        <v>37047.875</v>
      </c>
    </row>
    <row r="2000" spans="1:29" x14ac:dyDescent="0.2">
      <c r="A2000" s="44" t="str">
        <f t="shared" si="156"/>
        <v xml:space="preserve"> Natural Gas Physical</v>
      </c>
      <c r="B2000" s="44" t="str">
        <f t="shared" si="157"/>
        <v/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26</v>
      </c>
      <c r="F2000" s="213">
        <f t="shared" si="160"/>
        <v>130000</v>
      </c>
      <c r="G2000" s="202">
        <v>1332131</v>
      </c>
      <c r="H2000" s="198">
        <v>37046.367326388892</v>
      </c>
      <c r="I2000" t="s">
        <v>2636</v>
      </c>
      <c r="M2000" t="s">
        <v>3505</v>
      </c>
      <c r="N2000" t="s">
        <v>3089</v>
      </c>
      <c r="O2000" t="s">
        <v>2103</v>
      </c>
      <c r="P2000" s="199">
        <v>5000</v>
      </c>
      <c r="S2000" t="s">
        <v>3827</v>
      </c>
      <c r="T2000" t="s">
        <v>3090</v>
      </c>
      <c r="U2000" s="201">
        <v>5.0449999999999999</v>
      </c>
      <c r="V2000" t="s">
        <v>2288</v>
      </c>
      <c r="W2000" t="s">
        <v>2574</v>
      </c>
      <c r="X2000" t="s">
        <v>3092</v>
      </c>
      <c r="Y2000" t="s">
        <v>2596</v>
      </c>
      <c r="Z2000" t="s">
        <v>2953</v>
      </c>
      <c r="AA2000">
        <v>827181</v>
      </c>
      <c r="AB2000" s="198">
        <v>37047.875</v>
      </c>
      <c r="AC2000" s="198">
        <v>37072.875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45</v>
      </c>
      <c r="G2001" s="202">
        <v>1332132</v>
      </c>
      <c r="H2001" s="198">
        <v>37046.367337962962</v>
      </c>
      <c r="I2001" t="s">
        <v>2566</v>
      </c>
      <c r="M2001" t="s">
        <v>3505</v>
      </c>
      <c r="N2001" t="s">
        <v>3885</v>
      </c>
      <c r="O2001" t="s">
        <v>1882</v>
      </c>
      <c r="Q2001" s="199">
        <v>45</v>
      </c>
      <c r="S2001" t="s">
        <v>3506</v>
      </c>
      <c r="T2001" t="s">
        <v>3759</v>
      </c>
      <c r="U2001" s="201">
        <v>4.0111999999999997</v>
      </c>
      <c r="V2001" t="s">
        <v>3832</v>
      </c>
      <c r="W2001" t="s">
        <v>2594</v>
      </c>
      <c r="X2001" t="s">
        <v>2595</v>
      </c>
      <c r="Y2001" t="s">
        <v>2596</v>
      </c>
      <c r="Z2001" t="s">
        <v>2952</v>
      </c>
      <c r="AA2001">
        <v>827186</v>
      </c>
      <c r="AB2001" s="198">
        <v>37047.875</v>
      </c>
      <c r="AC2001" s="198">
        <v>37047.875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2500</v>
      </c>
      <c r="G2002" s="202">
        <v>1332133</v>
      </c>
      <c r="H2002" s="198">
        <v>37046.367337962962</v>
      </c>
      <c r="I2002" t="s">
        <v>2355</v>
      </c>
      <c r="M2002" t="s">
        <v>3505</v>
      </c>
      <c r="N2002" t="s">
        <v>3885</v>
      </c>
      <c r="O2002" t="s">
        <v>1678</v>
      </c>
      <c r="Q2002" s="199">
        <v>2500</v>
      </c>
      <c r="S2002" t="s">
        <v>3506</v>
      </c>
      <c r="T2002" t="s">
        <v>3759</v>
      </c>
      <c r="U2002" s="201">
        <v>3.7675000000000001</v>
      </c>
      <c r="V2002" t="s">
        <v>2583</v>
      </c>
      <c r="W2002" t="s">
        <v>2457</v>
      </c>
      <c r="X2002" t="s">
        <v>2615</v>
      </c>
      <c r="Y2002" t="s">
        <v>2596</v>
      </c>
      <c r="Z2002" t="s">
        <v>2952</v>
      </c>
      <c r="AA2002">
        <v>827184</v>
      </c>
      <c r="AB2002" s="198">
        <v>37047.875</v>
      </c>
      <c r="AC2002" s="198">
        <v>37047.875</v>
      </c>
    </row>
    <row r="2003" spans="1:29" x14ac:dyDescent="0.2">
      <c r="A2003" s="44" t="str">
        <f t="shared" si="156"/>
        <v xml:space="preserve"> Natural Gas Financial</v>
      </c>
      <c r="B2003" s="44" t="str">
        <f t="shared" si="157"/>
        <v/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92</v>
      </c>
      <c r="F2003" s="213">
        <f t="shared" si="160"/>
        <v>460000</v>
      </c>
      <c r="G2003" s="202">
        <v>1332135</v>
      </c>
      <c r="H2003" s="198">
        <v>37046.367361111108</v>
      </c>
      <c r="I2003" t="s">
        <v>2533</v>
      </c>
      <c r="M2003" t="s">
        <v>3505</v>
      </c>
      <c r="N2003" t="s">
        <v>3721</v>
      </c>
      <c r="O2003" t="s">
        <v>2104</v>
      </c>
      <c r="P2003" s="199">
        <v>5000</v>
      </c>
      <c r="S2003" t="s">
        <v>3506</v>
      </c>
      <c r="T2003" t="s">
        <v>3759</v>
      </c>
      <c r="U2003" s="201">
        <v>-0.39</v>
      </c>
      <c r="V2003" t="s">
        <v>3948</v>
      </c>
      <c r="W2003" t="s">
        <v>3722</v>
      </c>
      <c r="X2003" t="s">
        <v>2488</v>
      </c>
      <c r="Y2003" t="s">
        <v>3777</v>
      </c>
      <c r="Z2003" t="s">
        <v>2953</v>
      </c>
      <c r="AA2003" t="s">
        <v>2105</v>
      </c>
      <c r="AB2003" s="198">
        <v>37073</v>
      </c>
      <c r="AC2003" s="198">
        <v>37164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15000</v>
      </c>
      <c r="G2004" s="202">
        <v>1332134</v>
      </c>
      <c r="H2004" s="198">
        <v>37046.367361111108</v>
      </c>
      <c r="I2004" t="s">
        <v>2613</v>
      </c>
      <c r="M2004" t="s">
        <v>3505</v>
      </c>
      <c r="N2004" t="s">
        <v>3885</v>
      </c>
      <c r="O2004" t="s">
        <v>3852</v>
      </c>
      <c r="P2004" s="199">
        <v>15000</v>
      </c>
      <c r="S2004" t="s">
        <v>3506</v>
      </c>
      <c r="T2004" t="s">
        <v>3759</v>
      </c>
      <c r="U2004" s="201">
        <v>3.9550000000000001</v>
      </c>
      <c r="V2004" t="s">
        <v>3709</v>
      </c>
      <c r="W2004" t="s">
        <v>2265</v>
      </c>
      <c r="X2004" t="s">
        <v>2266</v>
      </c>
      <c r="Y2004" t="s">
        <v>2596</v>
      </c>
      <c r="Z2004" t="s">
        <v>2952</v>
      </c>
      <c r="AA2004">
        <v>827185</v>
      </c>
      <c r="AB2004" s="198">
        <v>37047.875</v>
      </c>
      <c r="AC2004" s="198">
        <v>37047.875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5000</v>
      </c>
      <c r="G2005" s="202">
        <v>1332136</v>
      </c>
      <c r="H2005" s="198">
        <v>37046.367384259262</v>
      </c>
      <c r="I2005" t="s">
        <v>2285</v>
      </c>
      <c r="M2005" t="s">
        <v>3505</v>
      </c>
      <c r="N2005" t="s">
        <v>3885</v>
      </c>
      <c r="O2005" t="s">
        <v>1780</v>
      </c>
      <c r="Q2005" s="199">
        <v>5000</v>
      </c>
      <c r="S2005" t="s">
        <v>3506</v>
      </c>
      <c r="T2005" t="s">
        <v>3759</v>
      </c>
      <c r="U2005" s="201">
        <v>3.96</v>
      </c>
      <c r="V2005" t="s">
        <v>2286</v>
      </c>
      <c r="W2005" t="s">
        <v>2265</v>
      </c>
      <c r="X2005" t="s">
        <v>2266</v>
      </c>
      <c r="Y2005" t="s">
        <v>2596</v>
      </c>
      <c r="Z2005" t="s">
        <v>2952</v>
      </c>
      <c r="AA2005">
        <v>827187</v>
      </c>
      <c r="AB2005" s="198">
        <v>37047.875</v>
      </c>
      <c r="AC2005" s="198">
        <v>37047.875</v>
      </c>
    </row>
    <row r="2006" spans="1:29" x14ac:dyDescent="0.2">
      <c r="A2006" s="44" t="str">
        <f t="shared" si="156"/>
        <v>US Natural Gas Financial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Financial</v>
      </c>
      <c r="E2006" s="44">
        <f>IF(VLOOKUP(S2006,'DD-Lookup'!$J$6:$L$50,3,FALSE)="Monthly",(YEAR(AC2006)-YEAR(AB2006))*12+MONTH(AC2006)-MONTH(AB2006)+1,(AC2006-AB2006+1))</f>
        <v>31</v>
      </c>
      <c r="F2006" s="213">
        <f t="shared" si="160"/>
        <v>465000</v>
      </c>
      <c r="G2006" s="202">
        <v>1332137</v>
      </c>
      <c r="H2006" s="198">
        <v>37046.367395833331</v>
      </c>
      <c r="I2006" t="s">
        <v>3542</v>
      </c>
      <c r="M2006" t="s">
        <v>3505</v>
      </c>
      <c r="N2006" t="s">
        <v>2383</v>
      </c>
      <c r="O2006" t="s">
        <v>2604</v>
      </c>
      <c r="Q2006" s="199">
        <v>15000</v>
      </c>
      <c r="S2006" t="s">
        <v>3506</v>
      </c>
      <c r="T2006" t="s">
        <v>3759</v>
      </c>
      <c r="U2006" s="201">
        <v>4.0750000000000002</v>
      </c>
      <c r="V2006" t="s">
        <v>2231</v>
      </c>
      <c r="W2006" t="s">
        <v>2810</v>
      </c>
      <c r="X2006" t="s">
        <v>2384</v>
      </c>
      <c r="Y2006" t="s">
        <v>3777</v>
      </c>
      <c r="Z2006" t="s">
        <v>2952</v>
      </c>
      <c r="AA2006" t="s">
        <v>2106</v>
      </c>
      <c r="AB2006" s="198">
        <v>37073.875</v>
      </c>
      <c r="AC2006" s="198">
        <v>37103.875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10000</v>
      </c>
      <c r="G2007" s="202">
        <v>1332138</v>
      </c>
      <c r="H2007" s="198">
        <v>37046.367395833331</v>
      </c>
      <c r="I2007" t="s">
        <v>2514</v>
      </c>
      <c r="M2007" t="s">
        <v>3505</v>
      </c>
      <c r="N2007" t="s">
        <v>3885</v>
      </c>
      <c r="O2007" t="s">
        <v>1729</v>
      </c>
      <c r="Q2007" s="199">
        <v>10000</v>
      </c>
      <c r="S2007" t="s">
        <v>3506</v>
      </c>
      <c r="T2007" t="s">
        <v>3759</v>
      </c>
      <c r="U2007" s="201">
        <v>3.8174999999999999</v>
      </c>
      <c r="V2007" t="s">
        <v>2011</v>
      </c>
      <c r="W2007" t="s">
        <v>2477</v>
      </c>
      <c r="X2007" t="s">
        <v>3078</v>
      </c>
      <c r="Y2007" t="s">
        <v>2596</v>
      </c>
      <c r="Z2007" t="s">
        <v>2952</v>
      </c>
      <c r="AA2007">
        <v>827188</v>
      </c>
      <c r="AB2007" s="198">
        <v>37047.875</v>
      </c>
      <c r="AC2007" s="198">
        <v>37047.875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10000</v>
      </c>
      <c r="G2008" s="202">
        <v>1332139</v>
      </c>
      <c r="H2008" s="198">
        <v>37046.367407407408</v>
      </c>
      <c r="I2008" t="s">
        <v>3627</v>
      </c>
      <c r="M2008" t="s">
        <v>3505</v>
      </c>
      <c r="N2008" t="s">
        <v>3885</v>
      </c>
      <c r="O2008" t="s">
        <v>1724</v>
      </c>
      <c r="Q2008" s="199">
        <v>10000</v>
      </c>
      <c r="S2008" t="s">
        <v>3506</v>
      </c>
      <c r="T2008" t="s">
        <v>3759</v>
      </c>
      <c r="U2008" s="201">
        <v>4.1449999999999996</v>
      </c>
      <c r="V2008" t="s">
        <v>2456</v>
      </c>
      <c r="W2008" t="s">
        <v>2640</v>
      </c>
      <c r="X2008" t="s">
        <v>2641</v>
      </c>
      <c r="Y2008" t="s">
        <v>2596</v>
      </c>
      <c r="Z2008" t="s">
        <v>2952</v>
      </c>
      <c r="AA2008">
        <v>827189</v>
      </c>
      <c r="AB2008" s="198">
        <v>37047.875</v>
      </c>
      <c r="AC2008" s="198">
        <v>37047.875</v>
      </c>
    </row>
    <row r="2009" spans="1:29" x14ac:dyDescent="0.2">
      <c r="A2009" s="44" t="str">
        <f t="shared" si="156"/>
        <v>US Crude Financial</v>
      </c>
      <c r="B2009" s="44" t="str">
        <f t="shared" si="157"/>
        <v>US</v>
      </c>
      <c r="C2009" s="44" t="str">
        <f t="shared" si="158"/>
        <v>Crude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50000</v>
      </c>
      <c r="G2009" s="202">
        <v>1332140</v>
      </c>
      <c r="H2009" s="198">
        <v>37046.367418981485</v>
      </c>
      <c r="I2009" t="s">
        <v>1087</v>
      </c>
      <c r="M2009" t="s">
        <v>3619</v>
      </c>
      <c r="N2009" t="s">
        <v>1088</v>
      </c>
      <c r="O2009" t="s">
        <v>3528</v>
      </c>
      <c r="Q2009" s="199">
        <v>50000</v>
      </c>
      <c r="S2009" t="s">
        <v>3512</v>
      </c>
      <c r="T2009" t="s">
        <v>3759</v>
      </c>
      <c r="U2009" s="201">
        <v>28.68</v>
      </c>
      <c r="V2009" t="s">
        <v>1089</v>
      </c>
      <c r="W2009" t="s">
        <v>1090</v>
      </c>
      <c r="X2009" t="s">
        <v>1091</v>
      </c>
      <c r="Y2009" t="s">
        <v>2729</v>
      </c>
      <c r="Z2009" t="s">
        <v>2952</v>
      </c>
      <c r="AA2009">
        <v>112705</v>
      </c>
      <c r="AB2009" s="198">
        <v>37073</v>
      </c>
      <c r="AC2009" s="198">
        <v>37103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365</v>
      </c>
      <c r="F2010" s="213">
        <f t="shared" si="160"/>
        <v>1825000</v>
      </c>
      <c r="G2010" s="202">
        <v>1332141</v>
      </c>
      <c r="H2010" s="198">
        <v>37046.367430555554</v>
      </c>
      <c r="I2010" t="s">
        <v>2592</v>
      </c>
      <c r="M2010" t="s">
        <v>3505</v>
      </c>
      <c r="N2010" t="s">
        <v>2383</v>
      </c>
      <c r="O2010" t="s">
        <v>2643</v>
      </c>
      <c r="Q2010" s="199">
        <v>5000</v>
      </c>
      <c r="S2010" t="s">
        <v>3506</v>
      </c>
      <c r="T2010" t="s">
        <v>3759</v>
      </c>
      <c r="U2010" s="201">
        <v>4.12</v>
      </c>
      <c r="V2010" t="s">
        <v>2279</v>
      </c>
      <c r="W2010" t="s">
        <v>2810</v>
      </c>
      <c r="X2010" t="s">
        <v>2384</v>
      </c>
      <c r="Y2010" t="s">
        <v>3777</v>
      </c>
      <c r="Z2010" t="s">
        <v>2952</v>
      </c>
      <c r="AA2010" t="s">
        <v>2107</v>
      </c>
      <c r="AB2010" s="198">
        <v>37257.875</v>
      </c>
      <c r="AC2010" s="198">
        <v>37621.875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310000</v>
      </c>
      <c r="G2011" s="202">
        <v>1332142</v>
      </c>
      <c r="H2011" s="198">
        <v>37046.3674537037</v>
      </c>
      <c r="I2011" t="s">
        <v>3731</v>
      </c>
      <c r="M2011" t="s">
        <v>3505</v>
      </c>
      <c r="N2011" t="s">
        <v>2605</v>
      </c>
      <c r="O2011" t="s">
        <v>2204</v>
      </c>
      <c r="P2011" s="199">
        <v>10000</v>
      </c>
      <c r="S2011" t="s">
        <v>3506</v>
      </c>
      <c r="T2011" t="s">
        <v>3759</v>
      </c>
      <c r="U2011" s="201">
        <v>-5.0000000000000001E-3</v>
      </c>
      <c r="V2011" t="s">
        <v>3568</v>
      </c>
      <c r="W2011" t="s">
        <v>2489</v>
      </c>
      <c r="X2011" t="s">
        <v>2490</v>
      </c>
      <c r="Y2011" t="s">
        <v>3777</v>
      </c>
      <c r="Z2011" t="s">
        <v>2952</v>
      </c>
      <c r="AA2011" t="s">
        <v>2108</v>
      </c>
      <c r="AB2011" s="198">
        <v>37073.875</v>
      </c>
      <c r="AC2011" s="198">
        <v>37103.875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10000</v>
      </c>
      <c r="G2012" s="202">
        <v>1332143</v>
      </c>
      <c r="H2012" s="198">
        <v>37046.3674537037</v>
      </c>
      <c r="I2012" t="s">
        <v>3627</v>
      </c>
      <c r="M2012" t="s">
        <v>3505</v>
      </c>
      <c r="N2012" t="s">
        <v>3885</v>
      </c>
      <c r="O2012" t="s">
        <v>1724</v>
      </c>
      <c r="Q2012" s="199">
        <v>10000</v>
      </c>
      <c r="S2012" t="s">
        <v>3506</v>
      </c>
      <c r="T2012" t="s">
        <v>3759</v>
      </c>
      <c r="U2012" s="201">
        <v>4.1500000000000004</v>
      </c>
      <c r="V2012" t="s">
        <v>2456</v>
      </c>
      <c r="W2012" t="s">
        <v>2640</v>
      </c>
      <c r="X2012" t="s">
        <v>2641</v>
      </c>
      <c r="Y2012" t="s">
        <v>2596</v>
      </c>
      <c r="Z2012" t="s">
        <v>2952</v>
      </c>
      <c r="AA2012">
        <v>827191</v>
      </c>
      <c r="AB2012" s="198">
        <v>37047.875</v>
      </c>
      <c r="AC2012" s="198">
        <v>37047.875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4000</v>
      </c>
      <c r="G2013" s="202">
        <v>1332144</v>
      </c>
      <c r="H2013" s="198">
        <v>37046.3674537037</v>
      </c>
      <c r="I2013" t="s">
        <v>3062</v>
      </c>
      <c r="M2013" t="s">
        <v>3505</v>
      </c>
      <c r="N2013" t="s">
        <v>3885</v>
      </c>
      <c r="O2013" t="s">
        <v>1679</v>
      </c>
      <c r="Q2013" s="199">
        <v>4000</v>
      </c>
      <c r="S2013" t="s">
        <v>3506</v>
      </c>
      <c r="T2013" t="s">
        <v>3759</v>
      </c>
      <c r="U2013" s="201">
        <v>3.8025000000000002</v>
      </c>
      <c r="V2013" t="s">
        <v>3715</v>
      </c>
      <c r="W2013" t="s">
        <v>2457</v>
      </c>
      <c r="X2013" t="s">
        <v>2615</v>
      </c>
      <c r="Y2013" t="s">
        <v>2596</v>
      </c>
      <c r="Z2013" t="s">
        <v>2952</v>
      </c>
      <c r="AA2013">
        <v>827192</v>
      </c>
      <c r="AB2013" s="198">
        <v>37047.875</v>
      </c>
      <c r="AC2013" s="198">
        <v>37047.875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5000</v>
      </c>
      <c r="G2014" s="202">
        <v>1332145</v>
      </c>
      <c r="H2014" s="198">
        <v>37046.367476851854</v>
      </c>
      <c r="I2014" t="s">
        <v>3457</v>
      </c>
      <c r="M2014" t="s">
        <v>3505</v>
      </c>
      <c r="N2014" t="s">
        <v>3885</v>
      </c>
      <c r="O2014" t="s">
        <v>1756</v>
      </c>
      <c r="P2014" s="199">
        <v>5000</v>
      </c>
      <c r="S2014" t="s">
        <v>3506</v>
      </c>
      <c r="T2014" t="s">
        <v>3759</v>
      </c>
      <c r="U2014" s="201">
        <v>3.9375</v>
      </c>
      <c r="V2014" t="s">
        <v>3458</v>
      </c>
      <c r="W2014" t="s">
        <v>2477</v>
      </c>
      <c r="X2014" t="s">
        <v>2540</v>
      </c>
      <c r="Y2014" t="s">
        <v>2596</v>
      </c>
      <c r="Z2014" t="s">
        <v>2952</v>
      </c>
      <c r="AA2014">
        <v>827193</v>
      </c>
      <c r="AB2014" s="198">
        <v>37047.875</v>
      </c>
      <c r="AC2014" s="198">
        <v>37047.875</v>
      </c>
    </row>
    <row r="2015" spans="1:29" x14ac:dyDescent="0.2">
      <c r="A2015" s="44" t="str">
        <f t="shared" si="156"/>
        <v>US Crude Financial</v>
      </c>
      <c r="B2015" s="44" t="str">
        <f t="shared" si="157"/>
        <v>US</v>
      </c>
      <c r="C2015" s="44" t="str">
        <f t="shared" si="158"/>
        <v>Crude</v>
      </c>
      <c r="D2015" s="44" t="str">
        <f t="shared" si="159"/>
        <v>Financial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50000</v>
      </c>
      <c r="G2015" s="202">
        <v>1332146</v>
      </c>
      <c r="H2015" s="198">
        <v>37046.367476851854</v>
      </c>
      <c r="I2015" t="s">
        <v>2382</v>
      </c>
      <c r="M2015" t="s">
        <v>3619</v>
      </c>
      <c r="N2015" t="s">
        <v>1088</v>
      </c>
      <c r="O2015" t="s">
        <v>3528</v>
      </c>
      <c r="Q2015" s="199">
        <v>50000</v>
      </c>
      <c r="S2015" t="s">
        <v>3512</v>
      </c>
      <c r="T2015" t="s">
        <v>3759</v>
      </c>
      <c r="U2015" s="201">
        <v>28.7</v>
      </c>
      <c r="V2015" t="s">
        <v>2582</v>
      </c>
      <c r="W2015" t="s">
        <v>1090</v>
      </c>
      <c r="X2015" t="s">
        <v>1091</v>
      </c>
      <c r="Y2015" t="s">
        <v>2729</v>
      </c>
      <c r="Z2015" t="s">
        <v>2952</v>
      </c>
      <c r="AA2015">
        <v>112706</v>
      </c>
      <c r="AB2015" s="198">
        <v>37073</v>
      </c>
      <c r="AC2015" s="198">
        <v>37103</v>
      </c>
    </row>
    <row r="2016" spans="1:29" x14ac:dyDescent="0.2">
      <c r="A2016" s="44" t="str">
        <f t="shared" si="156"/>
        <v>US Natural Gas Financial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Financial</v>
      </c>
      <c r="E2016" s="44">
        <f>IF(VLOOKUP(S2016,'DD-Lookup'!$J$6:$L$50,3,FALSE)="Monthly",(YEAR(AC2016)-YEAR(AB2016))*12+MONTH(AC2016)-MONTH(AB2016)+1,(AC2016-AB2016+1))</f>
        <v>26</v>
      </c>
      <c r="F2016" s="213">
        <f t="shared" si="160"/>
        <v>260000</v>
      </c>
      <c r="G2016" s="202">
        <v>1332149</v>
      </c>
      <c r="H2016" s="198">
        <v>37046.367523148147</v>
      </c>
      <c r="I2016" t="s">
        <v>2519</v>
      </c>
      <c r="M2016" t="s">
        <v>3505</v>
      </c>
      <c r="N2016" t="s">
        <v>2383</v>
      </c>
      <c r="O2016" t="s">
        <v>3298</v>
      </c>
      <c r="P2016" s="199">
        <v>10000</v>
      </c>
      <c r="S2016" t="s">
        <v>3506</v>
      </c>
      <c r="T2016" t="s">
        <v>3759</v>
      </c>
      <c r="U2016" s="201">
        <v>3.96</v>
      </c>
      <c r="V2016" t="s">
        <v>2439</v>
      </c>
      <c r="W2016" t="s">
        <v>2644</v>
      </c>
      <c r="X2016" t="s">
        <v>2259</v>
      </c>
      <c r="Y2016" t="s">
        <v>3777</v>
      </c>
      <c r="Z2016" t="s">
        <v>2952</v>
      </c>
      <c r="AA2016" t="s">
        <v>2109</v>
      </c>
      <c r="AB2016" s="198">
        <v>37047.875</v>
      </c>
      <c r="AC2016" s="198">
        <v>37072.875</v>
      </c>
    </row>
    <row r="2017" spans="1:29" x14ac:dyDescent="0.2">
      <c r="A2017" s="44" t="str">
        <f t="shared" si="156"/>
        <v>US Crude Financial</v>
      </c>
      <c r="B2017" s="44" t="str">
        <f t="shared" si="157"/>
        <v>US</v>
      </c>
      <c r="C2017" s="44" t="str">
        <f t="shared" si="158"/>
        <v>Crude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50000</v>
      </c>
      <c r="G2017" s="202">
        <v>1332150</v>
      </c>
      <c r="H2017" s="198">
        <v>37046.367523148147</v>
      </c>
      <c r="I2017" t="s">
        <v>2382</v>
      </c>
      <c r="M2017" t="s">
        <v>3619</v>
      </c>
      <c r="N2017" t="s">
        <v>1088</v>
      </c>
      <c r="O2017" t="s">
        <v>3528</v>
      </c>
      <c r="Q2017" s="199">
        <v>50000</v>
      </c>
      <c r="S2017" t="s">
        <v>3512</v>
      </c>
      <c r="T2017" t="s">
        <v>3759</v>
      </c>
      <c r="U2017" s="201">
        <v>28.72</v>
      </c>
      <c r="V2017" t="s">
        <v>2582</v>
      </c>
      <c r="W2017" t="s">
        <v>1090</v>
      </c>
      <c r="X2017" t="s">
        <v>1091</v>
      </c>
      <c r="Y2017" t="s">
        <v>2729</v>
      </c>
      <c r="Z2017" t="s">
        <v>2952</v>
      </c>
      <c r="AA2017">
        <v>112707</v>
      </c>
      <c r="AB2017" s="198">
        <v>37073</v>
      </c>
      <c r="AC2017" s="198">
        <v>37103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1332151</v>
      </c>
      <c r="H2018" s="198">
        <v>37046.367546296293</v>
      </c>
      <c r="I2018" t="s">
        <v>2514</v>
      </c>
      <c r="M2018" t="s">
        <v>3505</v>
      </c>
      <c r="N2018" t="s">
        <v>3885</v>
      </c>
      <c r="O2018" t="s">
        <v>1757</v>
      </c>
      <c r="P2018" s="199">
        <v>5000</v>
      </c>
      <c r="S2018" t="s">
        <v>3506</v>
      </c>
      <c r="T2018" t="s">
        <v>3759</v>
      </c>
      <c r="U2018" s="201">
        <v>3.8475000000000001</v>
      </c>
      <c r="V2018" t="s">
        <v>3558</v>
      </c>
      <c r="W2018" t="s">
        <v>2629</v>
      </c>
      <c r="X2018" t="s">
        <v>2630</v>
      </c>
      <c r="Y2018" t="s">
        <v>2596</v>
      </c>
      <c r="Z2018" t="s">
        <v>2952</v>
      </c>
      <c r="AA2018">
        <v>827195</v>
      </c>
      <c r="AB2018" s="198">
        <v>37047.875</v>
      </c>
      <c r="AC2018" s="198">
        <v>37047.875</v>
      </c>
    </row>
    <row r="2019" spans="1:29" x14ac:dyDescent="0.2">
      <c r="A2019" s="44" t="str">
        <f t="shared" si="156"/>
        <v>US Natural Gas Financial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Financial</v>
      </c>
      <c r="E2019" s="44">
        <f>IF(VLOOKUP(S2019,'DD-Lookup'!$J$6:$L$50,3,FALSE)="Monthly",(YEAR(AC2019)-YEAR(AB2019))*12+MONTH(AC2019)-MONTH(AB2019)+1,(AC2019-AB2019+1))</f>
        <v>31</v>
      </c>
      <c r="F2019" s="213">
        <f t="shared" si="160"/>
        <v>310000</v>
      </c>
      <c r="G2019" s="202">
        <v>1332152</v>
      </c>
      <c r="H2019" s="198">
        <v>37046.36755787037</v>
      </c>
      <c r="I2019" t="s">
        <v>3669</v>
      </c>
      <c r="M2019" t="s">
        <v>3505</v>
      </c>
      <c r="N2019" t="s">
        <v>2605</v>
      </c>
      <c r="O2019" t="s">
        <v>2204</v>
      </c>
      <c r="P2019" s="199">
        <v>10000</v>
      </c>
      <c r="S2019" t="s">
        <v>3506</v>
      </c>
      <c r="T2019" t="s">
        <v>3759</v>
      </c>
      <c r="U2019" s="201">
        <v>-0.01</v>
      </c>
      <c r="V2019" t="s">
        <v>3284</v>
      </c>
      <c r="W2019" t="s">
        <v>2489</v>
      </c>
      <c r="X2019" t="s">
        <v>2490</v>
      </c>
      <c r="Y2019" t="s">
        <v>3777</v>
      </c>
      <c r="Z2019" t="s">
        <v>2952</v>
      </c>
      <c r="AA2019" t="s">
        <v>2110</v>
      </c>
      <c r="AB2019" s="198">
        <v>37073.875</v>
      </c>
      <c r="AC2019" s="198">
        <v>37103.875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5000</v>
      </c>
      <c r="G2020" s="202">
        <v>1332154</v>
      </c>
      <c r="H2020" s="198">
        <v>37046.367581018516</v>
      </c>
      <c r="I2020" t="s">
        <v>2618</v>
      </c>
      <c r="M2020" t="s">
        <v>3505</v>
      </c>
      <c r="N2020" t="s">
        <v>3885</v>
      </c>
      <c r="O2020" t="s">
        <v>1679</v>
      </c>
      <c r="Q2020" s="199">
        <v>5000</v>
      </c>
      <c r="S2020" t="s">
        <v>3506</v>
      </c>
      <c r="T2020" t="s">
        <v>3759</v>
      </c>
      <c r="U2020" s="201">
        <v>3.81</v>
      </c>
      <c r="V2020" t="s">
        <v>3678</v>
      </c>
      <c r="W2020" t="s">
        <v>2457</v>
      </c>
      <c r="X2020" t="s">
        <v>2615</v>
      </c>
      <c r="Y2020" t="s">
        <v>2596</v>
      </c>
      <c r="Z2020" t="s">
        <v>2952</v>
      </c>
      <c r="AA2020">
        <v>827196</v>
      </c>
      <c r="AB2020" s="198">
        <v>37047.875</v>
      </c>
      <c r="AC2020" s="198">
        <v>37047.875</v>
      </c>
    </row>
    <row r="2021" spans="1:29" x14ac:dyDescent="0.2">
      <c r="A2021" s="44" t="str">
        <f t="shared" si="156"/>
        <v>US Crude Financial</v>
      </c>
      <c r="B2021" s="44" t="str">
        <f t="shared" si="157"/>
        <v>US</v>
      </c>
      <c r="C2021" s="44" t="str">
        <f t="shared" si="158"/>
        <v>Crude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50000</v>
      </c>
      <c r="G2021" s="202">
        <v>1332153</v>
      </c>
      <c r="H2021" s="198">
        <v>37046.367581018516</v>
      </c>
      <c r="I2021" t="s">
        <v>2382</v>
      </c>
      <c r="M2021" t="s">
        <v>3619</v>
      </c>
      <c r="N2021" t="s">
        <v>1088</v>
      </c>
      <c r="O2021" t="s">
        <v>3528</v>
      </c>
      <c r="Q2021" s="199">
        <v>50000</v>
      </c>
      <c r="S2021" t="s">
        <v>3512</v>
      </c>
      <c r="T2021" t="s">
        <v>3759</v>
      </c>
      <c r="U2021" s="201">
        <v>28.74</v>
      </c>
      <c r="V2021" t="s">
        <v>2582</v>
      </c>
      <c r="W2021" t="s">
        <v>1090</v>
      </c>
      <c r="X2021" t="s">
        <v>1091</v>
      </c>
      <c r="Y2021" t="s">
        <v>2729</v>
      </c>
      <c r="Z2021" t="s">
        <v>2952</v>
      </c>
      <c r="AA2021">
        <v>112708</v>
      </c>
      <c r="AB2021" s="198">
        <v>37073</v>
      </c>
      <c r="AC2021" s="198">
        <v>37103</v>
      </c>
    </row>
    <row r="2022" spans="1:29" x14ac:dyDescent="0.2">
      <c r="A2022" s="44" t="str">
        <f t="shared" si="156"/>
        <v xml:space="preserve"> Metals Financial</v>
      </c>
      <c r="B2022" s="44" t="str">
        <f t="shared" si="157"/>
        <v/>
      </c>
      <c r="C2022" s="44" t="str">
        <f t="shared" si="158"/>
        <v>Metals</v>
      </c>
      <c r="D2022" s="44" t="str">
        <f t="shared" si="159"/>
        <v>Financial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20</v>
      </c>
      <c r="G2022" s="202">
        <v>1332155</v>
      </c>
      <c r="H2022" s="198">
        <v>37046.367592592593</v>
      </c>
      <c r="I2022" t="s">
        <v>3729</v>
      </c>
      <c r="M2022" t="s">
        <v>3511</v>
      </c>
      <c r="N2022" t="s">
        <v>3768</v>
      </c>
      <c r="O2022" t="s">
        <v>3769</v>
      </c>
      <c r="P2022" s="199">
        <v>20</v>
      </c>
      <c r="S2022" t="s">
        <v>3758</v>
      </c>
      <c r="T2022" t="s">
        <v>3759</v>
      </c>
      <c r="U2022" s="201">
        <v>1506</v>
      </c>
      <c r="V2022" t="s">
        <v>3771</v>
      </c>
      <c r="W2022" t="s">
        <v>3765</v>
      </c>
      <c r="X2022" t="s">
        <v>3761</v>
      </c>
      <c r="Y2022" t="s">
        <v>3762</v>
      </c>
      <c r="Z2022" t="s">
        <v>3763</v>
      </c>
      <c r="AA2022">
        <v>2166465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10000</v>
      </c>
      <c r="G2023" s="202">
        <v>1332156</v>
      </c>
      <c r="H2023" s="198">
        <v>37046.367592592593</v>
      </c>
      <c r="I2023" t="s">
        <v>3627</v>
      </c>
      <c r="M2023" t="s">
        <v>3505</v>
      </c>
      <c r="N2023" t="s">
        <v>3885</v>
      </c>
      <c r="O2023" t="s">
        <v>1781</v>
      </c>
      <c r="P2023" s="199">
        <v>10000</v>
      </c>
      <c r="S2023" t="s">
        <v>3506</v>
      </c>
      <c r="T2023" t="s">
        <v>3759</v>
      </c>
      <c r="U2023" s="201">
        <v>4.0999999999999996</v>
      </c>
      <c r="V2023" t="s">
        <v>3491</v>
      </c>
      <c r="W2023" t="s">
        <v>3084</v>
      </c>
      <c r="X2023" t="s">
        <v>3076</v>
      </c>
      <c r="Y2023" t="s">
        <v>2596</v>
      </c>
      <c r="Z2023" t="s">
        <v>2952</v>
      </c>
      <c r="AA2023">
        <v>827197</v>
      </c>
      <c r="AB2023" s="198">
        <v>37047.875</v>
      </c>
      <c r="AC2023" s="198">
        <v>37047.875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5000</v>
      </c>
      <c r="G2024" s="202">
        <v>1332157</v>
      </c>
      <c r="H2024" s="198">
        <v>37046.367650462962</v>
      </c>
      <c r="I2024" t="s">
        <v>2619</v>
      </c>
      <c r="M2024" t="s">
        <v>3505</v>
      </c>
      <c r="N2024" t="s">
        <v>3885</v>
      </c>
      <c r="O2024" t="s">
        <v>1682</v>
      </c>
      <c r="Q2024" s="199">
        <v>5000</v>
      </c>
      <c r="S2024" t="s">
        <v>3506</v>
      </c>
      <c r="T2024" t="s">
        <v>3759</v>
      </c>
      <c r="U2024" s="201">
        <v>3.7850000000000001</v>
      </c>
      <c r="V2024" t="s">
        <v>2252</v>
      </c>
      <c r="W2024" t="s">
        <v>2457</v>
      </c>
      <c r="X2024" t="s">
        <v>2615</v>
      </c>
      <c r="Y2024" t="s">
        <v>2596</v>
      </c>
      <c r="Z2024" t="s">
        <v>2952</v>
      </c>
      <c r="AA2024">
        <v>827199</v>
      </c>
      <c r="AB2024" s="198">
        <v>37047.875</v>
      </c>
      <c r="AC2024" s="198">
        <v>37047.875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2500</v>
      </c>
      <c r="G2025" s="202">
        <v>1332158</v>
      </c>
      <c r="H2025" s="198">
        <v>37046.367685185185</v>
      </c>
      <c r="I2025" t="s">
        <v>2262</v>
      </c>
      <c r="M2025" t="s">
        <v>3505</v>
      </c>
      <c r="N2025" t="s">
        <v>3885</v>
      </c>
      <c r="O2025" t="s">
        <v>1678</v>
      </c>
      <c r="Q2025" s="199">
        <v>2500</v>
      </c>
      <c r="S2025" t="s">
        <v>3506</v>
      </c>
      <c r="T2025" t="s">
        <v>3759</v>
      </c>
      <c r="U2025" s="201">
        <v>3.7675000000000001</v>
      </c>
      <c r="V2025" t="s">
        <v>2111</v>
      </c>
      <c r="W2025" t="s">
        <v>2457</v>
      </c>
      <c r="X2025" t="s">
        <v>2615</v>
      </c>
      <c r="Y2025" t="s">
        <v>2596</v>
      </c>
      <c r="Z2025" t="s">
        <v>2952</v>
      </c>
      <c r="AA2025">
        <v>827200</v>
      </c>
      <c r="AB2025" s="198">
        <v>37047.875</v>
      </c>
      <c r="AC2025" s="198">
        <v>37047.875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2057</v>
      </c>
      <c r="G2026" s="202">
        <v>1332159</v>
      </c>
      <c r="H2026" s="198">
        <v>37046.367685185185</v>
      </c>
      <c r="I2026" t="s">
        <v>2619</v>
      </c>
      <c r="M2026" t="s">
        <v>3505</v>
      </c>
      <c r="N2026" t="s">
        <v>3885</v>
      </c>
      <c r="O2026" t="s">
        <v>1681</v>
      </c>
      <c r="P2026" s="199">
        <v>2057</v>
      </c>
      <c r="S2026" t="s">
        <v>3506</v>
      </c>
      <c r="T2026" t="s">
        <v>3759</v>
      </c>
      <c r="U2026" s="201">
        <v>3.74</v>
      </c>
      <c r="V2026" t="s">
        <v>2284</v>
      </c>
      <c r="W2026" t="s">
        <v>2457</v>
      </c>
      <c r="X2026" t="s">
        <v>2615</v>
      </c>
      <c r="Y2026" t="s">
        <v>2596</v>
      </c>
      <c r="Z2026" t="s">
        <v>2952</v>
      </c>
      <c r="AA2026">
        <v>827201</v>
      </c>
      <c r="AB2026" s="198">
        <v>37047.875</v>
      </c>
      <c r="AC2026" s="198">
        <v>37047.875</v>
      </c>
    </row>
    <row r="2027" spans="1:29" x14ac:dyDescent="0.2">
      <c r="A2027" s="44" t="str">
        <f t="shared" si="156"/>
        <v>US Crude Financial</v>
      </c>
      <c r="B2027" s="44" t="str">
        <f t="shared" si="157"/>
        <v>US</v>
      </c>
      <c r="C2027" s="44" t="str">
        <f t="shared" si="158"/>
        <v>Crude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50000</v>
      </c>
      <c r="G2027" s="202">
        <v>1332160</v>
      </c>
      <c r="H2027" s="198">
        <v>37046.367696759262</v>
      </c>
      <c r="I2027" t="s">
        <v>1087</v>
      </c>
      <c r="M2027" t="s">
        <v>3619</v>
      </c>
      <c r="N2027" t="s">
        <v>1088</v>
      </c>
      <c r="O2027" t="s">
        <v>3528</v>
      </c>
      <c r="P2027" s="199">
        <v>50000</v>
      </c>
      <c r="S2027" t="s">
        <v>3512</v>
      </c>
      <c r="T2027" t="s">
        <v>3759</v>
      </c>
      <c r="U2027" s="201">
        <v>28.72</v>
      </c>
      <c r="V2027" t="s">
        <v>2584</v>
      </c>
      <c r="W2027" t="s">
        <v>1090</v>
      </c>
      <c r="X2027" t="s">
        <v>1091</v>
      </c>
      <c r="Y2027" t="s">
        <v>2729</v>
      </c>
      <c r="Z2027" t="s">
        <v>2952</v>
      </c>
      <c r="AA2027">
        <v>112709</v>
      </c>
      <c r="AB2027" s="198">
        <v>37073</v>
      </c>
      <c r="AC2027" s="198">
        <v>37103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3">
        <f t="shared" si="160"/>
        <v>5000</v>
      </c>
      <c r="G2028" s="202">
        <v>1332161</v>
      </c>
      <c r="H2028" s="198">
        <v>37046.367708333331</v>
      </c>
      <c r="I2028" t="s">
        <v>2392</v>
      </c>
      <c r="M2028" t="s">
        <v>3505</v>
      </c>
      <c r="N2028" t="s">
        <v>3885</v>
      </c>
      <c r="O2028" t="s">
        <v>1679</v>
      </c>
      <c r="P2028" s="199">
        <v>5000</v>
      </c>
      <c r="S2028" t="s">
        <v>3506</v>
      </c>
      <c r="T2028" t="s">
        <v>3759</v>
      </c>
      <c r="U2028" s="201">
        <v>3.8125</v>
      </c>
      <c r="V2028" t="s">
        <v>3679</v>
      </c>
      <c r="W2028" t="s">
        <v>2457</v>
      </c>
      <c r="X2028" t="s">
        <v>2615</v>
      </c>
      <c r="Y2028" t="s">
        <v>2596</v>
      </c>
      <c r="Z2028" t="s">
        <v>2952</v>
      </c>
      <c r="AA2028">
        <v>827202</v>
      </c>
      <c r="AB2028" s="198">
        <v>37047.875</v>
      </c>
      <c r="AC2028" s="198">
        <v>37047.875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20000</v>
      </c>
      <c r="G2029" s="202">
        <v>1332162</v>
      </c>
      <c r="H2029" s="198">
        <v>37046.367731481485</v>
      </c>
      <c r="I2029" t="s">
        <v>2635</v>
      </c>
      <c r="M2029" t="s">
        <v>3505</v>
      </c>
      <c r="N2029" t="s">
        <v>3885</v>
      </c>
      <c r="O2029" t="s">
        <v>1674</v>
      </c>
      <c r="Q2029" s="199">
        <v>20000</v>
      </c>
      <c r="S2029" t="s">
        <v>3506</v>
      </c>
      <c r="T2029" t="s">
        <v>3759</v>
      </c>
      <c r="U2029" s="201">
        <v>4.0111999999999997</v>
      </c>
      <c r="V2029" t="s">
        <v>3485</v>
      </c>
      <c r="W2029" t="s">
        <v>2594</v>
      </c>
      <c r="X2029" t="s">
        <v>2595</v>
      </c>
      <c r="Y2029" t="s">
        <v>2596</v>
      </c>
      <c r="Z2029" t="s">
        <v>2952</v>
      </c>
      <c r="AA2029">
        <v>827203</v>
      </c>
      <c r="AB2029" s="198">
        <v>37047.875</v>
      </c>
      <c r="AC2029" s="198">
        <v>37047.875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25</v>
      </c>
      <c r="G2030" s="202">
        <v>1332164</v>
      </c>
      <c r="H2030" s="198">
        <v>37046.367812500001</v>
      </c>
      <c r="I2030" t="s">
        <v>3489</v>
      </c>
      <c r="M2030" t="s">
        <v>2717</v>
      </c>
      <c r="N2030" t="s">
        <v>3468</v>
      </c>
      <c r="O2030" t="s">
        <v>1792</v>
      </c>
      <c r="Q2030" s="199">
        <v>25</v>
      </c>
      <c r="S2030" t="s">
        <v>3504</v>
      </c>
      <c r="T2030" t="s">
        <v>3759</v>
      </c>
      <c r="U2030" s="201">
        <v>50</v>
      </c>
      <c r="V2030" t="s">
        <v>3958</v>
      </c>
      <c r="W2030" t="s">
        <v>3037</v>
      </c>
      <c r="X2030" t="s">
        <v>3469</v>
      </c>
      <c r="Y2030" t="s">
        <v>1097</v>
      </c>
      <c r="Z2030" t="s">
        <v>2947</v>
      </c>
      <c r="AA2030">
        <v>631060.1</v>
      </c>
      <c r="AB2030" s="198">
        <v>37047.875</v>
      </c>
      <c r="AC2030" s="198">
        <v>37047.875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5000</v>
      </c>
      <c r="G2031" s="202">
        <v>1332166</v>
      </c>
      <c r="H2031" s="198">
        <v>37046.367824074077</v>
      </c>
      <c r="I2031" t="s">
        <v>3062</v>
      </c>
      <c r="M2031" t="s">
        <v>3505</v>
      </c>
      <c r="N2031" t="s">
        <v>3885</v>
      </c>
      <c r="O2031" t="s">
        <v>1679</v>
      </c>
      <c r="Q2031" s="199">
        <v>5000</v>
      </c>
      <c r="S2031" t="s">
        <v>3506</v>
      </c>
      <c r="T2031" t="s">
        <v>3759</v>
      </c>
      <c r="U2031" s="201">
        <v>3.8149999999999999</v>
      </c>
      <c r="V2031" t="s">
        <v>3715</v>
      </c>
      <c r="W2031" t="s">
        <v>2457</v>
      </c>
      <c r="X2031" t="s">
        <v>2615</v>
      </c>
      <c r="Y2031" t="s">
        <v>2596</v>
      </c>
      <c r="Z2031" t="s">
        <v>2952</v>
      </c>
      <c r="AA2031">
        <v>827205</v>
      </c>
      <c r="AB2031" s="198">
        <v>37047.875</v>
      </c>
      <c r="AC2031" s="198">
        <v>37047.875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3">
        <f t="shared" si="160"/>
        <v>5000</v>
      </c>
      <c r="G2032" s="202">
        <v>1332165</v>
      </c>
      <c r="H2032" s="198">
        <v>37046.367824074077</v>
      </c>
      <c r="I2032" t="s">
        <v>2660</v>
      </c>
      <c r="M2032" t="s">
        <v>3505</v>
      </c>
      <c r="N2032" t="s">
        <v>3885</v>
      </c>
      <c r="O2032" t="s">
        <v>1680</v>
      </c>
      <c r="Q2032" s="199">
        <v>5000</v>
      </c>
      <c r="S2032" t="s">
        <v>3506</v>
      </c>
      <c r="T2032" t="s">
        <v>3759</v>
      </c>
      <c r="U2032" s="201">
        <v>3.79</v>
      </c>
      <c r="V2032" t="s">
        <v>2459</v>
      </c>
      <c r="W2032" t="s">
        <v>2457</v>
      </c>
      <c r="X2032" t="s">
        <v>2615</v>
      </c>
      <c r="Y2032" t="s">
        <v>2596</v>
      </c>
      <c r="Z2032" t="s">
        <v>2952</v>
      </c>
      <c r="AA2032">
        <v>827204</v>
      </c>
      <c r="AB2032" s="198">
        <v>37047.875</v>
      </c>
      <c r="AC2032" s="198">
        <v>37047.875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1332167</v>
      </c>
      <c r="H2033" s="198">
        <v>37046.367858796293</v>
      </c>
      <c r="I2033" t="s">
        <v>2392</v>
      </c>
      <c r="M2033" t="s">
        <v>3505</v>
      </c>
      <c r="N2033" t="s">
        <v>3885</v>
      </c>
      <c r="O2033" t="s">
        <v>1679</v>
      </c>
      <c r="P2033" s="199">
        <v>5000</v>
      </c>
      <c r="S2033" t="s">
        <v>3506</v>
      </c>
      <c r="T2033" t="s">
        <v>3759</v>
      </c>
      <c r="U2033" s="201">
        <v>3.8125</v>
      </c>
      <c r="V2033" t="s">
        <v>3679</v>
      </c>
      <c r="W2033" t="s">
        <v>2457</v>
      </c>
      <c r="X2033" t="s">
        <v>2615</v>
      </c>
      <c r="Y2033" t="s">
        <v>2596</v>
      </c>
      <c r="Z2033" t="s">
        <v>2952</v>
      </c>
      <c r="AA2033">
        <v>827206</v>
      </c>
      <c r="AB2033" s="198">
        <v>37047.875</v>
      </c>
      <c r="AC2033" s="198">
        <v>37047.875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3">
        <f t="shared" si="160"/>
        <v>896</v>
      </c>
      <c r="G2034" s="202">
        <v>1332168</v>
      </c>
      <c r="H2034" s="198">
        <v>37046.36787037037</v>
      </c>
      <c r="I2034" t="s">
        <v>2355</v>
      </c>
      <c r="M2034" t="s">
        <v>3505</v>
      </c>
      <c r="N2034" t="s">
        <v>3885</v>
      </c>
      <c r="O2034" t="s">
        <v>1761</v>
      </c>
      <c r="Q2034" s="199">
        <v>896</v>
      </c>
      <c r="S2034" t="s">
        <v>3506</v>
      </c>
      <c r="T2034" t="s">
        <v>3759</v>
      </c>
      <c r="U2034" s="201">
        <v>3.8450000000000002</v>
      </c>
      <c r="V2034" t="s">
        <v>2591</v>
      </c>
      <c r="W2034" t="s">
        <v>2477</v>
      </c>
      <c r="X2034" t="s">
        <v>3078</v>
      </c>
      <c r="Y2034" t="s">
        <v>2596</v>
      </c>
      <c r="Z2034" t="s">
        <v>2952</v>
      </c>
      <c r="AA2034">
        <v>827207</v>
      </c>
      <c r="AB2034" s="198">
        <v>37047.875</v>
      </c>
      <c r="AC2034" s="198">
        <v>37047.875</v>
      </c>
    </row>
    <row r="2035" spans="1:29" x14ac:dyDescent="0.2">
      <c r="A2035" s="44" t="str">
        <f t="shared" si="156"/>
        <v>US Crude Financial</v>
      </c>
      <c r="B2035" s="44" t="str">
        <f t="shared" si="157"/>
        <v>US</v>
      </c>
      <c r="C2035" s="44" t="str">
        <f t="shared" si="158"/>
        <v>Crude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50000</v>
      </c>
      <c r="G2035" s="202">
        <v>1332169</v>
      </c>
      <c r="H2035" s="198">
        <v>37046.367893518516</v>
      </c>
      <c r="I2035" t="s">
        <v>1087</v>
      </c>
      <c r="M2035" t="s">
        <v>3619</v>
      </c>
      <c r="N2035" t="s">
        <v>1088</v>
      </c>
      <c r="O2035" t="s">
        <v>3528</v>
      </c>
      <c r="P2035" s="199">
        <v>50000</v>
      </c>
      <c r="S2035" t="s">
        <v>3512</v>
      </c>
      <c r="T2035" t="s">
        <v>3759</v>
      </c>
      <c r="U2035" s="201">
        <v>28.68</v>
      </c>
      <c r="V2035" t="s">
        <v>2584</v>
      </c>
      <c r="W2035" t="s">
        <v>1090</v>
      </c>
      <c r="X2035" t="s">
        <v>1091</v>
      </c>
      <c r="Y2035" t="s">
        <v>2729</v>
      </c>
      <c r="Z2035" t="s">
        <v>2952</v>
      </c>
      <c r="AA2035">
        <v>112711</v>
      </c>
      <c r="AB2035" s="198">
        <v>37073</v>
      </c>
      <c r="AC2035" s="198">
        <v>37103</v>
      </c>
    </row>
    <row r="2036" spans="1:29" x14ac:dyDescent="0.2">
      <c r="A2036" s="44" t="str">
        <f t="shared" si="156"/>
        <v>US Crude Financial</v>
      </c>
      <c r="B2036" s="44" t="str">
        <f t="shared" si="157"/>
        <v>US</v>
      </c>
      <c r="C2036" s="44" t="str">
        <f t="shared" si="158"/>
        <v>Crude</v>
      </c>
      <c r="D2036" s="44" t="str">
        <f t="shared" si="159"/>
        <v>Financial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50000</v>
      </c>
      <c r="G2036" s="202">
        <v>1332170</v>
      </c>
      <c r="H2036" s="198">
        <v>37046.36791666667</v>
      </c>
      <c r="I2036" t="s">
        <v>2382</v>
      </c>
      <c r="M2036" t="s">
        <v>3619</v>
      </c>
      <c r="N2036" t="s">
        <v>1088</v>
      </c>
      <c r="O2036" t="s">
        <v>3528</v>
      </c>
      <c r="Q2036" s="199">
        <v>50000</v>
      </c>
      <c r="S2036" t="s">
        <v>3512</v>
      </c>
      <c r="T2036" t="s">
        <v>3759</v>
      </c>
      <c r="U2036" s="201">
        <v>28.7</v>
      </c>
      <c r="V2036" t="s">
        <v>3830</v>
      </c>
      <c r="W2036" t="s">
        <v>1090</v>
      </c>
      <c r="X2036" t="s">
        <v>1091</v>
      </c>
      <c r="Y2036" t="s">
        <v>2729</v>
      </c>
      <c r="Z2036" t="s">
        <v>2952</v>
      </c>
      <c r="AA2036">
        <v>112712</v>
      </c>
      <c r="AB2036" s="198">
        <v>37073</v>
      </c>
      <c r="AC2036" s="198">
        <v>37103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10000</v>
      </c>
      <c r="G2037" s="202">
        <v>1332172</v>
      </c>
      <c r="H2037" s="198">
        <v>37046.367939814816</v>
      </c>
      <c r="I2037" t="s">
        <v>3627</v>
      </c>
      <c r="M2037" t="s">
        <v>3505</v>
      </c>
      <c r="N2037" t="s">
        <v>3885</v>
      </c>
      <c r="O2037" t="s">
        <v>1724</v>
      </c>
      <c r="Q2037" s="199">
        <v>10000</v>
      </c>
      <c r="S2037" t="s">
        <v>3506</v>
      </c>
      <c r="T2037" t="s">
        <v>3759</v>
      </c>
      <c r="U2037" s="201">
        <v>4.1550000000000002</v>
      </c>
      <c r="V2037" t="s">
        <v>2456</v>
      </c>
      <c r="W2037" t="s">
        <v>2640</v>
      </c>
      <c r="X2037" t="s">
        <v>2641</v>
      </c>
      <c r="Y2037" t="s">
        <v>2596</v>
      </c>
      <c r="Z2037" t="s">
        <v>2952</v>
      </c>
      <c r="AA2037">
        <v>827208</v>
      </c>
      <c r="AB2037" s="198">
        <v>37047.875</v>
      </c>
      <c r="AC2037" s="198">
        <v>37047.875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5000</v>
      </c>
      <c r="G2038" s="202">
        <v>1332173</v>
      </c>
      <c r="H2038" s="198">
        <v>37046.367939814816</v>
      </c>
      <c r="I2038" t="s">
        <v>2635</v>
      </c>
      <c r="M2038" t="s">
        <v>3505</v>
      </c>
      <c r="N2038" t="s">
        <v>3885</v>
      </c>
      <c r="O2038" t="s">
        <v>1876</v>
      </c>
      <c r="P2038" s="199">
        <v>5000</v>
      </c>
      <c r="S2038" t="s">
        <v>3506</v>
      </c>
      <c r="T2038" t="s">
        <v>3759</v>
      </c>
      <c r="U2038" s="201">
        <v>3.87</v>
      </c>
      <c r="V2038" t="s">
        <v>3703</v>
      </c>
      <c r="W2038" t="s">
        <v>2629</v>
      </c>
      <c r="X2038" t="s">
        <v>2630</v>
      </c>
      <c r="Y2038" t="s">
        <v>2596</v>
      </c>
      <c r="Z2038" t="s">
        <v>2952</v>
      </c>
      <c r="AA2038">
        <v>827209</v>
      </c>
      <c r="AB2038" s="198">
        <v>37047.875</v>
      </c>
      <c r="AC2038" s="198">
        <v>37047.875</v>
      </c>
    </row>
    <row r="2039" spans="1:29" x14ac:dyDescent="0.2">
      <c r="A2039" s="44" t="str">
        <f t="shared" si="156"/>
        <v>US Natural Gas Financial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31</v>
      </c>
      <c r="F2039" s="213">
        <f t="shared" si="160"/>
        <v>465000</v>
      </c>
      <c r="G2039" s="202">
        <v>1332175</v>
      </c>
      <c r="H2039" s="198">
        <v>37046.367951388886</v>
      </c>
      <c r="I2039" t="s">
        <v>3731</v>
      </c>
      <c r="M2039" t="s">
        <v>3505</v>
      </c>
      <c r="N2039" t="s">
        <v>2383</v>
      </c>
      <c r="O2039" t="s">
        <v>2604</v>
      </c>
      <c r="Q2039" s="199">
        <v>15000</v>
      </c>
      <c r="S2039" t="s">
        <v>3506</v>
      </c>
      <c r="T2039" t="s">
        <v>3759</v>
      </c>
      <c r="U2039" s="201">
        <v>4.0750000000000002</v>
      </c>
      <c r="V2039" t="s">
        <v>2386</v>
      </c>
      <c r="W2039" t="s">
        <v>2810</v>
      </c>
      <c r="X2039" t="s">
        <v>2384</v>
      </c>
      <c r="Y2039" t="s">
        <v>3777</v>
      </c>
      <c r="Z2039" t="s">
        <v>2952</v>
      </c>
      <c r="AA2039" t="s">
        <v>2112</v>
      </c>
      <c r="AB2039" s="198">
        <v>37073.875</v>
      </c>
      <c r="AC2039" s="198">
        <v>37103.875</v>
      </c>
    </row>
    <row r="2040" spans="1:29" x14ac:dyDescent="0.2">
      <c r="A2040" s="44" t="str">
        <f t="shared" si="156"/>
        <v>US Crude Financial</v>
      </c>
      <c r="B2040" s="44" t="str">
        <f t="shared" si="157"/>
        <v>US</v>
      </c>
      <c r="C2040" s="44" t="str">
        <f t="shared" si="158"/>
        <v>Crude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50000</v>
      </c>
      <c r="G2040" s="202">
        <v>1332174</v>
      </c>
      <c r="H2040" s="198">
        <v>37046.367951388886</v>
      </c>
      <c r="I2040" t="s">
        <v>2382</v>
      </c>
      <c r="M2040" t="s">
        <v>3619</v>
      </c>
      <c r="N2040" t="s">
        <v>1088</v>
      </c>
      <c r="O2040" t="s">
        <v>3528</v>
      </c>
      <c r="Q2040" s="199">
        <v>50000</v>
      </c>
      <c r="S2040" t="s">
        <v>3512</v>
      </c>
      <c r="T2040" t="s">
        <v>3759</v>
      </c>
      <c r="U2040" s="201">
        <v>28.72</v>
      </c>
      <c r="V2040" t="s">
        <v>2582</v>
      </c>
      <c r="W2040" t="s">
        <v>1090</v>
      </c>
      <c r="X2040" t="s">
        <v>1091</v>
      </c>
      <c r="Y2040" t="s">
        <v>2729</v>
      </c>
      <c r="Z2040" t="s">
        <v>2952</v>
      </c>
      <c r="AA2040">
        <v>112713</v>
      </c>
      <c r="AB2040" s="198">
        <v>37073</v>
      </c>
      <c r="AC2040" s="198">
        <v>37103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15000</v>
      </c>
      <c r="G2041" s="202">
        <v>1332178</v>
      </c>
      <c r="H2041" s="198">
        <v>37046.367997685185</v>
      </c>
      <c r="I2041" t="s">
        <v>2392</v>
      </c>
      <c r="M2041" t="s">
        <v>3505</v>
      </c>
      <c r="N2041" t="s">
        <v>3885</v>
      </c>
      <c r="O2041" t="s">
        <v>3852</v>
      </c>
      <c r="Q2041" s="199">
        <v>15000</v>
      </c>
      <c r="S2041" t="s">
        <v>3506</v>
      </c>
      <c r="T2041" t="s">
        <v>3759</v>
      </c>
      <c r="U2041" s="201">
        <v>3.95</v>
      </c>
      <c r="V2041" t="s">
        <v>3679</v>
      </c>
      <c r="W2041" t="s">
        <v>2265</v>
      </c>
      <c r="X2041" t="s">
        <v>2266</v>
      </c>
      <c r="Y2041" t="s">
        <v>2596</v>
      </c>
      <c r="Z2041" t="s">
        <v>2952</v>
      </c>
      <c r="AA2041">
        <v>827211</v>
      </c>
      <c r="AB2041" s="198">
        <v>37047.875</v>
      </c>
      <c r="AC2041" s="198">
        <v>37047.875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4000</v>
      </c>
      <c r="G2042" s="202">
        <v>1332180</v>
      </c>
      <c r="H2042" s="198">
        <v>37046.368009259262</v>
      </c>
      <c r="I2042" t="s">
        <v>3987</v>
      </c>
      <c r="M2042" t="s">
        <v>3505</v>
      </c>
      <c r="N2042" t="s">
        <v>3885</v>
      </c>
      <c r="O2042" t="s">
        <v>1681</v>
      </c>
      <c r="Q2042" s="199">
        <v>4000</v>
      </c>
      <c r="S2042" t="s">
        <v>3506</v>
      </c>
      <c r="T2042" t="s">
        <v>3759</v>
      </c>
      <c r="U2042" s="201">
        <v>3.75</v>
      </c>
      <c r="V2042" t="s">
        <v>3988</v>
      </c>
      <c r="W2042" t="s">
        <v>2457</v>
      </c>
      <c r="X2042" t="s">
        <v>2615</v>
      </c>
      <c r="Y2042" t="s">
        <v>2596</v>
      </c>
      <c r="Z2042" t="s">
        <v>2952</v>
      </c>
      <c r="AA2042">
        <v>827213</v>
      </c>
      <c r="AB2042" s="198">
        <v>37047.875</v>
      </c>
      <c r="AC2042" s="198">
        <v>37047.875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1332181</v>
      </c>
      <c r="H2043" s="198">
        <v>37046.368020833332</v>
      </c>
      <c r="I2043" t="s">
        <v>3919</v>
      </c>
      <c r="M2043" t="s">
        <v>3505</v>
      </c>
      <c r="N2043" t="s">
        <v>3885</v>
      </c>
      <c r="O2043" t="s">
        <v>1781</v>
      </c>
      <c r="P2043" s="199">
        <v>10000</v>
      </c>
      <c r="S2043" t="s">
        <v>3506</v>
      </c>
      <c r="T2043" t="s">
        <v>3759</v>
      </c>
      <c r="U2043" s="201">
        <v>4.0999999999999996</v>
      </c>
      <c r="V2043" t="s">
        <v>3920</v>
      </c>
      <c r="W2043" t="s">
        <v>3084</v>
      </c>
      <c r="X2043" t="s">
        <v>3076</v>
      </c>
      <c r="Y2043" t="s">
        <v>2596</v>
      </c>
      <c r="Z2043" t="s">
        <v>2952</v>
      </c>
      <c r="AA2043">
        <v>827214</v>
      </c>
      <c r="AB2043" s="198">
        <v>37047.875</v>
      </c>
      <c r="AC2043" s="198">
        <v>37047.875</v>
      </c>
    </row>
    <row r="2044" spans="1:29" x14ac:dyDescent="0.2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26</v>
      </c>
      <c r="F2044" s="213">
        <f t="shared" si="160"/>
        <v>260000</v>
      </c>
      <c r="G2044" s="202">
        <v>1332183</v>
      </c>
      <c r="H2044" s="198">
        <v>37046.368043981478</v>
      </c>
      <c r="I2044" t="s">
        <v>2600</v>
      </c>
      <c r="M2044" t="s">
        <v>3505</v>
      </c>
      <c r="N2044" t="s">
        <v>2383</v>
      </c>
      <c r="O2044" t="s">
        <v>3298</v>
      </c>
      <c r="Q2044" s="199">
        <v>10000</v>
      </c>
      <c r="S2044" t="s">
        <v>3506</v>
      </c>
      <c r="T2044" t="s">
        <v>3759</v>
      </c>
      <c r="U2044" s="201">
        <v>3.9649999999999999</v>
      </c>
      <c r="V2044" t="s">
        <v>3941</v>
      </c>
      <c r="W2044" t="s">
        <v>2644</v>
      </c>
      <c r="X2044" t="s">
        <v>2259</v>
      </c>
      <c r="Y2044" t="s">
        <v>3777</v>
      </c>
      <c r="Z2044" t="s">
        <v>2952</v>
      </c>
      <c r="AA2044" t="s">
        <v>2113</v>
      </c>
      <c r="AB2044" s="198">
        <v>37047.875</v>
      </c>
      <c r="AC2044" s="198">
        <v>37072.875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10000</v>
      </c>
      <c r="G2045" s="202">
        <v>1332184</v>
      </c>
      <c r="H2045" s="198">
        <v>37046.368067129632</v>
      </c>
      <c r="I2045" t="s">
        <v>2638</v>
      </c>
      <c r="M2045" t="s">
        <v>3505</v>
      </c>
      <c r="N2045" t="s">
        <v>3915</v>
      </c>
      <c r="O2045" t="s">
        <v>1828</v>
      </c>
      <c r="Q2045" s="199">
        <v>10000</v>
      </c>
      <c r="S2045" t="s">
        <v>3506</v>
      </c>
      <c r="T2045" t="s">
        <v>3759</v>
      </c>
      <c r="U2045" s="201">
        <v>3.5</v>
      </c>
      <c r="V2045" t="s">
        <v>3174</v>
      </c>
      <c r="W2045" t="s">
        <v>3075</v>
      </c>
      <c r="X2045" t="s">
        <v>3076</v>
      </c>
      <c r="Y2045" t="s">
        <v>2596</v>
      </c>
      <c r="Z2045" t="s">
        <v>2952</v>
      </c>
      <c r="AA2045">
        <v>827215</v>
      </c>
      <c r="AB2045" s="198">
        <v>37047.875</v>
      </c>
      <c r="AC2045" s="198">
        <v>37047.875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640</v>
      </c>
      <c r="G2046" s="202">
        <v>1332185</v>
      </c>
      <c r="H2046" s="198">
        <v>37046.368078703701</v>
      </c>
      <c r="I2046" t="s">
        <v>2502</v>
      </c>
      <c r="M2046" t="s">
        <v>3505</v>
      </c>
      <c r="N2046" t="s">
        <v>3885</v>
      </c>
      <c r="O2046" t="s">
        <v>1730</v>
      </c>
      <c r="P2046" s="199">
        <v>640</v>
      </c>
      <c r="S2046" t="s">
        <v>3506</v>
      </c>
      <c r="T2046" t="s">
        <v>3759</v>
      </c>
      <c r="U2046" s="201">
        <v>3.8374999999999999</v>
      </c>
      <c r="V2046" t="s">
        <v>2503</v>
      </c>
      <c r="W2046" t="s">
        <v>2629</v>
      </c>
      <c r="X2046" t="s">
        <v>2630</v>
      </c>
      <c r="Y2046" t="s">
        <v>2596</v>
      </c>
      <c r="Z2046" t="s">
        <v>2952</v>
      </c>
      <c r="AA2046">
        <v>827216</v>
      </c>
      <c r="AB2046" s="198">
        <v>37047.875</v>
      </c>
      <c r="AC2046" s="198">
        <v>37047.875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</v>
      </c>
      <c r="G2047" s="202">
        <v>1332187</v>
      </c>
      <c r="H2047" s="198">
        <v>37046.368090277778</v>
      </c>
      <c r="I2047" t="s">
        <v>2392</v>
      </c>
      <c r="M2047" t="s">
        <v>3505</v>
      </c>
      <c r="N2047" t="s">
        <v>3885</v>
      </c>
      <c r="O2047" t="s">
        <v>1679</v>
      </c>
      <c r="P2047" s="199">
        <v>5000</v>
      </c>
      <c r="S2047" t="s">
        <v>3506</v>
      </c>
      <c r="T2047" t="s">
        <v>3759</v>
      </c>
      <c r="U2047" s="201">
        <v>3.81</v>
      </c>
      <c r="V2047" t="s">
        <v>3679</v>
      </c>
      <c r="W2047" t="s">
        <v>2457</v>
      </c>
      <c r="X2047" t="s">
        <v>2615</v>
      </c>
      <c r="Y2047" t="s">
        <v>2596</v>
      </c>
      <c r="Z2047" t="s">
        <v>2952</v>
      </c>
      <c r="AA2047">
        <v>827217</v>
      </c>
      <c r="AB2047" s="198">
        <v>37047.875</v>
      </c>
      <c r="AC2047" s="198">
        <v>37047.875</v>
      </c>
    </row>
    <row r="2048" spans="1:29" x14ac:dyDescent="0.2">
      <c r="A2048" s="44" t="str">
        <f t="shared" si="156"/>
        <v>US Crude Financial</v>
      </c>
      <c r="B2048" s="44" t="str">
        <f t="shared" si="157"/>
        <v>US</v>
      </c>
      <c r="C2048" s="44" t="str">
        <f t="shared" si="158"/>
        <v>Crude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50000</v>
      </c>
      <c r="G2048" s="202">
        <v>1332186</v>
      </c>
      <c r="H2048" s="198">
        <v>37046.368090277778</v>
      </c>
      <c r="I2048" t="s">
        <v>1087</v>
      </c>
      <c r="M2048" t="s">
        <v>3619</v>
      </c>
      <c r="N2048" t="s">
        <v>1088</v>
      </c>
      <c r="O2048" t="s">
        <v>3528</v>
      </c>
      <c r="P2048" s="199">
        <v>50000</v>
      </c>
      <c r="S2048" t="s">
        <v>3512</v>
      </c>
      <c r="T2048" t="s">
        <v>3759</v>
      </c>
      <c r="U2048" s="201">
        <v>28.66</v>
      </c>
      <c r="V2048" t="s">
        <v>2634</v>
      </c>
      <c r="W2048" t="s">
        <v>1090</v>
      </c>
      <c r="X2048" t="s">
        <v>1091</v>
      </c>
      <c r="Y2048" t="s">
        <v>2729</v>
      </c>
      <c r="Z2048" t="s">
        <v>2952</v>
      </c>
      <c r="AA2048">
        <v>112716</v>
      </c>
      <c r="AB2048" s="198">
        <v>37073</v>
      </c>
      <c r="AC2048" s="198">
        <v>37103</v>
      </c>
    </row>
    <row r="2049" spans="1:29" x14ac:dyDescent="0.2">
      <c r="A2049" s="44" t="str">
        <f t="shared" si="156"/>
        <v>US Natural Gas Financial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Financial</v>
      </c>
      <c r="E2049" s="44">
        <f>IF(VLOOKUP(S2049,'DD-Lookup'!$J$6:$L$50,3,FALSE)="Monthly",(YEAR(AC2049)-YEAR(AB2049))*12+MONTH(AC2049)-MONTH(AB2049)+1,(AC2049-AB2049+1))</f>
        <v>26</v>
      </c>
      <c r="F2049" s="213">
        <f t="shared" si="160"/>
        <v>58500</v>
      </c>
      <c r="G2049" s="202">
        <v>1332188</v>
      </c>
      <c r="H2049" s="198">
        <v>37046.368125000001</v>
      </c>
      <c r="I2049" t="s">
        <v>2114</v>
      </c>
      <c r="M2049" t="s">
        <v>3505</v>
      </c>
      <c r="N2049" t="s">
        <v>2383</v>
      </c>
      <c r="O2049" t="s">
        <v>2115</v>
      </c>
      <c r="P2049" s="199">
        <v>2250</v>
      </c>
      <c r="S2049" t="s">
        <v>3506</v>
      </c>
      <c r="T2049" t="s">
        <v>3759</v>
      </c>
      <c r="U2049" s="201">
        <v>3.87</v>
      </c>
      <c r="V2049" t="s">
        <v>2116</v>
      </c>
      <c r="W2049" t="s">
        <v>3480</v>
      </c>
      <c r="X2049" t="s">
        <v>3481</v>
      </c>
      <c r="Y2049" t="s">
        <v>3777</v>
      </c>
      <c r="Z2049" t="s">
        <v>2952</v>
      </c>
      <c r="AA2049" t="s">
        <v>2117</v>
      </c>
      <c r="AB2049" s="198">
        <v>37047.875</v>
      </c>
      <c r="AC2049" s="198">
        <v>37072.875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2540</v>
      </c>
      <c r="G2050" s="202">
        <v>1332189</v>
      </c>
      <c r="H2050" s="198">
        <v>37046.368125000001</v>
      </c>
      <c r="I2050" t="s">
        <v>2660</v>
      </c>
      <c r="M2050" t="s">
        <v>3505</v>
      </c>
      <c r="N2050" t="s">
        <v>3885</v>
      </c>
      <c r="O2050" t="s">
        <v>1680</v>
      </c>
      <c r="Q2050" s="199">
        <v>2540</v>
      </c>
      <c r="S2050" t="s">
        <v>3506</v>
      </c>
      <c r="T2050" t="s">
        <v>3759</v>
      </c>
      <c r="U2050" s="201">
        <v>3.7925</v>
      </c>
      <c r="V2050" t="s">
        <v>2459</v>
      </c>
      <c r="W2050" t="s">
        <v>2457</v>
      </c>
      <c r="X2050" t="s">
        <v>2615</v>
      </c>
      <c r="Y2050" t="s">
        <v>2596</v>
      </c>
      <c r="Z2050" t="s">
        <v>2952</v>
      </c>
      <c r="AA2050">
        <v>827218</v>
      </c>
      <c r="AB2050" s="198">
        <v>37047.875</v>
      </c>
      <c r="AC2050" s="198">
        <v>37047.875</v>
      </c>
    </row>
    <row r="2051" spans="1:29" x14ac:dyDescent="0.2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10000</v>
      </c>
      <c r="G2051" s="202">
        <v>1332191</v>
      </c>
      <c r="H2051" s="198">
        <v>37046.368171296293</v>
      </c>
      <c r="I2051" t="s">
        <v>2561</v>
      </c>
      <c r="M2051" t="s">
        <v>3505</v>
      </c>
      <c r="N2051" t="s">
        <v>2623</v>
      </c>
      <c r="O2051" t="s">
        <v>1733</v>
      </c>
      <c r="P2051" s="199">
        <v>10000</v>
      </c>
      <c r="S2051" t="s">
        <v>3506</v>
      </c>
      <c r="T2051" t="s">
        <v>3759</v>
      </c>
      <c r="U2051" s="201">
        <v>4.1349999999999998</v>
      </c>
      <c r="V2051" t="s">
        <v>3831</v>
      </c>
      <c r="W2051" t="s">
        <v>2624</v>
      </c>
      <c r="X2051" t="s">
        <v>2625</v>
      </c>
      <c r="Y2051" t="s">
        <v>2596</v>
      </c>
      <c r="Z2051" t="s">
        <v>2952</v>
      </c>
      <c r="AA2051">
        <v>827219</v>
      </c>
      <c r="AB2051" s="198">
        <v>37047.875</v>
      </c>
      <c r="AC2051" s="198">
        <v>37047.875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10000</v>
      </c>
      <c r="G2052" s="202">
        <v>1332193</v>
      </c>
      <c r="H2052" s="198">
        <v>37046.36824074074</v>
      </c>
      <c r="I2052" t="s">
        <v>2660</v>
      </c>
      <c r="M2052" t="s">
        <v>3505</v>
      </c>
      <c r="N2052" t="s">
        <v>3885</v>
      </c>
      <c r="O2052" t="s">
        <v>1781</v>
      </c>
      <c r="P2052" s="199">
        <v>10000</v>
      </c>
      <c r="S2052" t="s">
        <v>3506</v>
      </c>
      <c r="T2052" t="s">
        <v>3759</v>
      </c>
      <c r="U2052" s="201">
        <v>4.0999999999999996</v>
      </c>
      <c r="V2052" t="s">
        <v>2517</v>
      </c>
      <c r="W2052" t="s">
        <v>3084</v>
      </c>
      <c r="X2052" t="s">
        <v>3076</v>
      </c>
      <c r="Y2052" t="s">
        <v>2596</v>
      </c>
      <c r="Z2052" t="s">
        <v>2952</v>
      </c>
      <c r="AA2052">
        <v>827222</v>
      </c>
      <c r="AB2052" s="198">
        <v>37047.875</v>
      </c>
      <c r="AC2052" s="198">
        <v>37047.875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5000</v>
      </c>
      <c r="G2053" s="202">
        <v>1332192</v>
      </c>
      <c r="H2053" s="198">
        <v>37046.36824074074</v>
      </c>
      <c r="I2053" t="s">
        <v>2618</v>
      </c>
      <c r="M2053" t="s">
        <v>3505</v>
      </c>
      <c r="N2053" t="s">
        <v>3885</v>
      </c>
      <c r="O2053" t="s">
        <v>1679</v>
      </c>
      <c r="P2053" s="199">
        <v>5000</v>
      </c>
      <c r="S2053" t="s">
        <v>3506</v>
      </c>
      <c r="T2053" t="s">
        <v>3759</v>
      </c>
      <c r="U2053" s="201">
        <v>3.8075000000000001</v>
      </c>
      <c r="V2053" t="s">
        <v>2458</v>
      </c>
      <c r="W2053" t="s">
        <v>2457</v>
      </c>
      <c r="X2053" t="s">
        <v>2615</v>
      </c>
      <c r="Y2053" t="s">
        <v>2596</v>
      </c>
      <c r="Z2053" t="s">
        <v>2952</v>
      </c>
      <c r="AA2053">
        <v>827221</v>
      </c>
      <c r="AB2053" s="198">
        <v>37047.875</v>
      </c>
      <c r="AC2053" s="198">
        <v>37047.875</v>
      </c>
    </row>
    <row r="2054" spans="1:29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26</v>
      </c>
      <c r="F2054" s="213">
        <f t="shared" si="160"/>
        <v>260000</v>
      </c>
      <c r="G2054" s="202">
        <v>1332195</v>
      </c>
      <c r="H2054" s="198">
        <v>37046.368263888886</v>
      </c>
      <c r="I2054" t="s">
        <v>2325</v>
      </c>
      <c r="M2054" t="s">
        <v>3505</v>
      </c>
      <c r="N2054" t="s">
        <v>2383</v>
      </c>
      <c r="O2054" t="s">
        <v>3298</v>
      </c>
      <c r="P2054" s="199">
        <v>10000</v>
      </c>
      <c r="S2054" t="s">
        <v>3506</v>
      </c>
      <c r="T2054" t="s">
        <v>3759</v>
      </c>
      <c r="U2054" s="201">
        <v>3.96</v>
      </c>
      <c r="V2054" t="s">
        <v>2118</v>
      </c>
      <c r="W2054" t="s">
        <v>2644</v>
      </c>
      <c r="X2054" t="s">
        <v>2259</v>
      </c>
      <c r="Y2054" t="s">
        <v>3777</v>
      </c>
      <c r="Z2054" t="s">
        <v>2952</v>
      </c>
      <c r="AA2054" t="s">
        <v>2119</v>
      </c>
      <c r="AB2054" s="198">
        <v>37047.875</v>
      </c>
      <c r="AC2054" s="198">
        <v>37072.875</v>
      </c>
    </row>
    <row r="2055" spans="1:29" x14ac:dyDescent="0.2">
      <c r="A2055" s="44" t="str">
        <f t="shared" si="156"/>
        <v xml:space="preserve"> Natural Gas Financial</v>
      </c>
      <c r="B2055" s="44" t="str">
        <f t="shared" si="157"/>
        <v/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92</v>
      </c>
      <c r="F2055" s="213">
        <f t="shared" si="160"/>
        <v>460000</v>
      </c>
      <c r="G2055" s="202">
        <v>1332194</v>
      </c>
      <c r="H2055" s="198">
        <v>37046.368263888886</v>
      </c>
      <c r="I2055" t="s">
        <v>2533</v>
      </c>
      <c r="M2055" t="s">
        <v>3505</v>
      </c>
      <c r="N2055" t="s">
        <v>3721</v>
      </c>
      <c r="O2055" t="s">
        <v>2104</v>
      </c>
      <c r="P2055" s="199">
        <v>5000</v>
      </c>
      <c r="S2055" t="s">
        <v>3506</v>
      </c>
      <c r="T2055" t="s">
        <v>3759</v>
      </c>
      <c r="U2055" s="201">
        <v>-0.41</v>
      </c>
      <c r="V2055" t="s">
        <v>3948</v>
      </c>
      <c r="W2055" t="s">
        <v>3722</v>
      </c>
      <c r="X2055" t="s">
        <v>2488</v>
      </c>
      <c r="Y2055" t="s">
        <v>3777</v>
      </c>
      <c r="Z2055" t="s">
        <v>2953</v>
      </c>
      <c r="AA2055" t="s">
        <v>2120</v>
      </c>
      <c r="AB2055" s="198">
        <v>37073</v>
      </c>
      <c r="AC2055" s="198">
        <v>37164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1332196</v>
      </c>
      <c r="H2056" s="198">
        <v>37046.368275462963</v>
      </c>
      <c r="I2056" t="s">
        <v>2618</v>
      </c>
      <c r="M2056" t="s">
        <v>3505</v>
      </c>
      <c r="N2056" t="s">
        <v>3885</v>
      </c>
      <c r="O2056" t="s">
        <v>1679</v>
      </c>
      <c r="P2056" s="199">
        <v>5000</v>
      </c>
      <c r="S2056" t="s">
        <v>3506</v>
      </c>
      <c r="T2056" t="s">
        <v>3759</v>
      </c>
      <c r="U2056" s="201">
        <v>3.8050000000000002</v>
      </c>
      <c r="V2056" t="s">
        <v>2458</v>
      </c>
      <c r="W2056" t="s">
        <v>2457</v>
      </c>
      <c r="X2056" t="s">
        <v>2615</v>
      </c>
      <c r="Y2056" t="s">
        <v>2596</v>
      </c>
      <c r="Z2056" t="s">
        <v>2952</v>
      </c>
      <c r="AA2056">
        <v>827223</v>
      </c>
      <c r="AB2056" s="198">
        <v>37047.875</v>
      </c>
      <c r="AC2056" s="198">
        <v>37047.875</v>
      </c>
    </row>
    <row r="2057" spans="1:29" x14ac:dyDescent="0.2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31</v>
      </c>
      <c r="F2057" s="213">
        <f t="shared" si="160"/>
        <v>465000</v>
      </c>
      <c r="G2057" s="202">
        <v>1332197</v>
      </c>
      <c r="H2057" s="198">
        <v>37046.368298611109</v>
      </c>
      <c r="I2057" t="s">
        <v>3542</v>
      </c>
      <c r="M2057" t="s">
        <v>3505</v>
      </c>
      <c r="N2057" t="s">
        <v>2383</v>
      </c>
      <c r="O2057" t="s">
        <v>2604</v>
      </c>
      <c r="Q2057" s="199">
        <v>15000</v>
      </c>
      <c r="S2057" t="s">
        <v>3506</v>
      </c>
      <c r="T2057" t="s">
        <v>3759</v>
      </c>
      <c r="U2057" s="201">
        <v>4.0750000000000002</v>
      </c>
      <c r="V2057" t="s">
        <v>2231</v>
      </c>
      <c r="W2057" t="s">
        <v>2810</v>
      </c>
      <c r="X2057" t="s">
        <v>2384</v>
      </c>
      <c r="Y2057" t="s">
        <v>3777</v>
      </c>
      <c r="Z2057" t="s">
        <v>2952</v>
      </c>
      <c r="AA2057" t="s">
        <v>2121</v>
      </c>
      <c r="AB2057" s="198">
        <v>37073.875</v>
      </c>
      <c r="AC2057" s="198">
        <v>37103.875</v>
      </c>
    </row>
    <row r="2058" spans="1:29" x14ac:dyDescent="0.2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26</v>
      </c>
      <c r="F2058" s="213">
        <f t="shared" si="160"/>
        <v>260000</v>
      </c>
      <c r="G2058" s="202">
        <v>1332198</v>
      </c>
      <c r="H2058" s="198">
        <v>37046.368344907409</v>
      </c>
      <c r="I2058" t="s">
        <v>2638</v>
      </c>
      <c r="M2058" t="s">
        <v>3505</v>
      </c>
      <c r="N2058" t="s">
        <v>2383</v>
      </c>
      <c r="O2058" t="s">
        <v>3298</v>
      </c>
      <c r="Q2058" s="199">
        <v>10000</v>
      </c>
      <c r="S2058" t="s">
        <v>3506</v>
      </c>
      <c r="T2058" t="s">
        <v>3759</v>
      </c>
      <c r="U2058" s="201">
        <v>3.9649999999999999</v>
      </c>
      <c r="V2058" t="s">
        <v>2740</v>
      </c>
      <c r="W2058" t="s">
        <v>2644</v>
      </c>
      <c r="X2058" t="s">
        <v>2259</v>
      </c>
      <c r="Y2058" t="s">
        <v>3777</v>
      </c>
      <c r="Z2058" t="s">
        <v>2952</v>
      </c>
      <c r="AA2058" t="s">
        <v>2122</v>
      </c>
      <c r="AB2058" s="198">
        <v>37047.875</v>
      </c>
      <c r="AC2058" s="198">
        <v>37072.875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10000</v>
      </c>
      <c r="G2059" s="202">
        <v>1332199</v>
      </c>
      <c r="H2059" s="198">
        <v>37046.368402777778</v>
      </c>
      <c r="I2059" t="s">
        <v>2638</v>
      </c>
      <c r="M2059" t="s">
        <v>3505</v>
      </c>
      <c r="N2059" t="s">
        <v>3885</v>
      </c>
      <c r="O2059" t="s">
        <v>1781</v>
      </c>
      <c r="Q2059" s="199">
        <v>10000</v>
      </c>
      <c r="S2059" t="s">
        <v>3506</v>
      </c>
      <c r="T2059" t="s">
        <v>3759</v>
      </c>
      <c r="U2059" s="201">
        <v>4.125</v>
      </c>
      <c r="V2059" t="s">
        <v>1877</v>
      </c>
      <c r="W2059" t="s">
        <v>3084</v>
      </c>
      <c r="X2059" t="s">
        <v>3076</v>
      </c>
      <c r="Y2059" t="s">
        <v>2596</v>
      </c>
      <c r="Z2059" t="s">
        <v>2952</v>
      </c>
      <c r="AA2059">
        <v>827224</v>
      </c>
      <c r="AB2059" s="198">
        <v>37047.875</v>
      </c>
      <c r="AC2059" s="198">
        <v>37047.875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1500</v>
      </c>
      <c r="G2060" s="202">
        <v>1332200</v>
      </c>
      <c r="H2060" s="198">
        <v>37046.368472222224</v>
      </c>
      <c r="I2060" t="s">
        <v>3476</v>
      </c>
      <c r="M2060" t="s">
        <v>3505</v>
      </c>
      <c r="N2060" t="s">
        <v>3885</v>
      </c>
      <c r="O2060" t="s">
        <v>1956</v>
      </c>
      <c r="Q2060" s="199">
        <v>1500</v>
      </c>
      <c r="S2060" t="s">
        <v>3506</v>
      </c>
      <c r="T2060" t="s">
        <v>3759</v>
      </c>
      <c r="U2060" s="201">
        <v>4.0312000000000001</v>
      </c>
      <c r="V2060" t="s">
        <v>3517</v>
      </c>
      <c r="W2060" t="s">
        <v>2594</v>
      </c>
      <c r="X2060" t="s">
        <v>2595</v>
      </c>
      <c r="Y2060" t="s">
        <v>2596</v>
      </c>
      <c r="Z2060" t="s">
        <v>2952</v>
      </c>
      <c r="AA2060">
        <v>827225</v>
      </c>
      <c r="AB2060" s="198">
        <v>37047.875</v>
      </c>
      <c r="AC2060" s="198">
        <v>37047.875</v>
      </c>
    </row>
    <row r="2061" spans="1:29" x14ac:dyDescent="0.2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123</v>
      </c>
      <c r="F2061" s="213">
        <f t="shared" si="165"/>
        <v>615000</v>
      </c>
      <c r="G2061" s="202">
        <v>1332201</v>
      </c>
      <c r="H2061" s="198">
        <v>37046.368518518517</v>
      </c>
      <c r="I2061" t="s">
        <v>2389</v>
      </c>
      <c r="M2061" t="s">
        <v>3505</v>
      </c>
      <c r="N2061" t="s">
        <v>2383</v>
      </c>
      <c r="O2061" t="s">
        <v>3144</v>
      </c>
      <c r="Q2061" s="199">
        <v>5000</v>
      </c>
      <c r="S2061" t="s">
        <v>3506</v>
      </c>
      <c r="T2061" t="s">
        <v>3759</v>
      </c>
      <c r="U2061" s="201">
        <v>4.16</v>
      </c>
      <c r="V2061" t="s">
        <v>2390</v>
      </c>
      <c r="W2061" t="s">
        <v>2810</v>
      </c>
      <c r="X2061" t="s">
        <v>2384</v>
      </c>
      <c r="Y2061" t="s">
        <v>3777</v>
      </c>
      <c r="Z2061" t="s">
        <v>2952</v>
      </c>
      <c r="AA2061" t="s">
        <v>2123</v>
      </c>
      <c r="AB2061" s="198">
        <v>37073</v>
      </c>
      <c r="AC2061" s="198">
        <v>37195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5000</v>
      </c>
      <c r="G2062" s="202">
        <v>1332202</v>
      </c>
      <c r="H2062" s="198">
        <v>37046.368518518517</v>
      </c>
      <c r="I2062" t="s">
        <v>2391</v>
      </c>
      <c r="M2062" t="s">
        <v>3505</v>
      </c>
      <c r="N2062" t="s">
        <v>3885</v>
      </c>
      <c r="O2062" t="s">
        <v>1799</v>
      </c>
      <c r="P2062" s="199">
        <v>5000</v>
      </c>
      <c r="S2062" t="s">
        <v>3506</v>
      </c>
      <c r="T2062" t="s">
        <v>3759</v>
      </c>
      <c r="U2062" s="201">
        <v>2.8250000000000002</v>
      </c>
      <c r="V2062" t="s">
        <v>2124</v>
      </c>
      <c r="W2062" t="s">
        <v>3084</v>
      </c>
      <c r="X2062" t="s">
        <v>3076</v>
      </c>
      <c r="Y2062" t="s">
        <v>2596</v>
      </c>
      <c r="Z2062" t="s">
        <v>2952</v>
      </c>
      <c r="AA2062">
        <v>827226</v>
      </c>
      <c r="AB2062" s="198">
        <v>37047.875</v>
      </c>
      <c r="AC2062" s="198">
        <v>37047.875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1332204</v>
      </c>
      <c r="H2063" s="198">
        <v>37046.368564814817</v>
      </c>
      <c r="I2063" t="s">
        <v>2261</v>
      </c>
      <c r="M2063" t="s">
        <v>3505</v>
      </c>
      <c r="N2063" t="s">
        <v>3885</v>
      </c>
      <c r="O2063" t="s">
        <v>1736</v>
      </c>
      <c r="Q2063" s="199">
        <v>10000</v>
      </c>
      <c r="S2063" t="s">
        <v>3506</v>
      </c>
      <c r="T2063" t="s">
        <v>3759</v>
      </c>
      <c r="U2063" s="201">
        <v>4.0999999999999996</v>
      </c>
      <c r="V2063" t="s">
        <v>2237</v>
      </c>
      <c r="W2063" t="s">
        <v>2280</v>
      </c>
      <c r="X2063" t="s">
        <v>2281</v>
      </c>
      <c r="Y2063" t="s">
        <v>2596</v>
      </c>
      <c r="Z2063" t="s">
        <v>2952</v>
      </c>
      <c r="AA2063">
        <v>827227</v>
      </c>
      <c r="AB2063" s="198">
        <v>37047.875</v>
      </c>
      <c r="AC2063" s="198">
        <v>37047.875</v>
      </c>
    </row>
    <row r="2064" spans="1:29" x14ac:dyDescent="0.2">
      <c r="A2064" s="44" t="str">
        <f t="shared" si="161"/>
        <v>US Crude Financial</v>
      </c>
      <c r="B2064" s="44" t="str">
        <f t="shared" si="162"/>
        <v>US</v>
      </c>
      <c r="C2064" s="44" t="str">
        <f t="shared" si="163"/>
        <v>Crude</v>
      </c>
      <c r="D2064" s="44" t="str">
        <f t="shared" si="164"/>
        <v>Financial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50000</v>
      </c>
      <c r="G2064" s="202">
        <v>1332205</v>
      </c>
      <c r="H2064" s="198">
        <v>37046.368634259263</v>
      </c>
      <c r="I2064" t="s">
        <v>2382</v>
      </c>
      <c r="M2064" t="s">
        <v>3619</v>
      </c>
      <c r="N2064" t="s">
        <v>1088</v>
      </c>
      <c r="O2064" t="s">
        <v>3528</v>
      </c>
      <c r="Q2064" s="199">
        <v>50000</v>
      </c>
      <c r="S2064" t="s">
        <v>3512</v>
      </c>
      <c r="T2064" t="s">
        <v>3759</v>
      </c>
      <c r="U2064" s="201">
        <v>28.68</v>
      </c>
      <c r="V2064" t="s">
        <v>3830</v>
      </c>
      <c r="W2064" t="s">
        <v>1090</v>
      </c>
      <c r="X2064" t="s">
        <v>1091</v>
      </c>
      <c r="Y2064" t="s">
        <v>2729</v>
      </c>
      <c r="Z2064" t="s">
        <v>2952</v>
      </c>
      <c r="AA2064">
        <v>112717</v>
      </c>
      <c r="AB2064" s="198">
        <v>37073</v>
      </c>
      <c r="AC2064" s="198">
        <v>37103</v>
      </c>
    </row>
    <row r="2065" spans="1:29" x14ac:dyDescent="0.2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31</v>
      </c>
      <c r="F2065" s="213">
        <f t="shared" si="165"/>
        <v>465000</v>
      </c>
      <c r="G2065" s="202">
        <v>1332206</v>
      </c>
      <c r="H2065" s="198">
        <v>37046.368645833332</v>
      </c>
      <c r="I2065" t="s">
        <v>2600</v>
      </c>
      <c r="M2065" t="s">
        <v>3505</v>
      </c>
      <c r="N2065" t="s">
        <v>2383</v>
      </c>
      <c r="O2065" t="s">
        <v>2604</v>
      </c>
      <c r="Q2065" s="199">
        <v>15000</v>
      </c>
      <c r="S2065" t="s">
        <v>3506</v>
      </c>
      <c r="T2065" t="s">
        <v>3759</v>
      </c>
      <c r="U2065" s="201">
        <v>4.0750000000000002</v>
      </c>
      <c r="V2065" t="s">
        <v>2328</v>
      </c>
      <c r="W2065" t="s">
        <v>2810</v>
      </c>
      <c r="X2065" t="s">
        <v>2384</v>
      </c>
      <c r="Y2065" t="s">
        <v>3777</v>
      </c>
      <c r="Z2065" t="s">
        <v>2952</v>
      </c>
      <c r="AA2065" t="s">
        <v>2125</v>
      </c>
      <c r="AB2065" s="198">
        <v>37073.875</v>
      </c>
      <c r="AC2065" s="198">
        <v>37103.875</v>
      </c>
    </row>
    <row r="2066" spans="1:29" x14ac:dyDescent="0.2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26</v>
      </c>
      <c r="F2066" s="213">
        <f t="shared" si="165"/>
        <v>260000</v>
      </c>
      <c r="G2066" s="202">
        <v>1332207</v>
      </c>
      <c r="H2066" s="198">
        <v>37046.368680555555</v>
      </c>
      <c r="I2066" t="s">
        <v>2392</v>
      </c>
      <c r="M2066" t="s">
        <v>3505</v>
      </c>
      <c r="N2066" t="s">
        <v>2383</v>
      </c>
      <c r="O2066" t="s">
        <v>3298</v>
      </c>
      <c r="P2066" s="199">
        <v>10000</v>
      </c>
      <c r="S2066" t="s">
        <v>3506</v>
      </c>
      <c r="T2066" t="s">
        <v>3759</v>
      </c>
      <c r="U2066" s="201">
        <v>3.96</v>
      </c>
      <c r="V2066" t="s">
        <v>3496</v>
      </c>
      <c r="W2066" t="s">
        <v>2644</v>
      </c>
      <c r="X2066" t="s">
        <v>2259</v>
      </c>
      <c r="Y2066" t="s">
        <v>3777</v>
      </c>
      <c r="Z2066" t="s">
        <v>2952</v>
      </c>
      <c r="AA2066" t="s">
        <v>2126</v>
      </c>
      <c r="AB2066" s="198">
        <v>37047.875</v>
      </c>
      <c r="AC2066" s="198">
        <v>37072.875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10000</v>
      </c>
      <c r="G2067" s="202">
        <v>1332208</v>
      </c>
      <c r="H2067" s="198">
        <v>37046.368715277778</v>
      </c>
      <c r="I2067" t="s">
        <v>3627</v>
      </c>
      <c r="M2067" t="s">
        <v>3505</v>
      </c>
      <c r="N2067" t="s">
        <v>3885</v>
      </c>
      <c r="O2067" t="s">
        <v>1781</v>
      </c>
      <c r="P2067" s="199">
        <v>10000</v>
      </c>
      <c r="S2067" t="s">
        <v>3506</v>
      </c>
      <c r="T2067" t="s">
        <v>3759</v>
      </c>
      <c r="U2067" s="201">
        <v>4.0999999999999996</v>
      </c>
      <c r="V2067" t="s">
        <v>3491</v>
      </c>
      <c r="W2067" t="s">
        <v>3084</v>
      </c>
      <c r="X2067" t="s">
        <v>3076</v>
      </c>
      <c r="Y2067" t="s">
        <v>2596</v>
      </c>
      <c r="Z2067" t="s">
        <v>2952</v>
      </c>
      <c r="AA2067">
        <v>827228</v>
      </c>
      <c r="AB2067" s="198">
        <v>37047.875</v>
      </c>
      <c r="AC2067" s="198">
        <v>37047.875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5000</v>
      </c>
      <c r="G2068" s="202">
        <v>1332210</v>
      </c>
      <c r="H2068" s="198">
        <v>37046.368784722225</v>
      </c>
      <c r="I2068" t="s">
        <v>2392</v>
      </c>
      <c r="M2068" t="s">
        <v>3505</v>
      </c>
      <c r="N2068" t="s">
        <v>3885</v>
      </c>
      <c r="O2068" t="s">
        <v>1679</v>
      </c>
      <c r="P2068" s="199">
        <v>5000</v>
      </c>
      <c r="S2068" t="s">
        <v>3506</v>
      </c>
      <c r="T2068" t="s">
        <v>3759</v>
      </c>
      <c r="U2068" s="201">
        <v>3.8025000000000002</v>
      </c>
      <c r="V2068" t="s">
        <v>3679</v>
      </c>
      <c r="W2068" t="s">
        <v>2457</v>
      </c>
      <c r="X2068" t="s">
        <v>2615</v>
      </c>
      <c r="Y2068" t="s">
        <v>2596</v>
      </c>
      <c r="Z2068" t="s">
        <v>2952</v>
      </c>
      <c r="AA2068">
        <v>827229</v>
      </c>
      <c r="AB2068" s="198">
        <v>37047.875</v>
      </c>
      <c r="AC2068" s="198">
        <v>37047.875</v>
      </c>
    </row>
    <row r="2069" spans="1:29" x14ac:dyDescent="0.2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10000</v>
      </c>
      <c r="G2069" s="202">
        <v>1332211</v>
      </c>
      <c r="H2069" s="198">
        <v>37046.368796296294</v>
      </c>
      <c r="I2069" t="s">
        <v>2542</v>
      </c>
      <c r="M2069" t="s">
        <v>3505</v>
      </c>
      <c r="N2069" t="s">
        <v>2623</v>
      </c>
      <c r="O2069" t="s">
        <v>1733</v>
      </c>
      <c r="P2069" s="199">
        <v>10000</v>
      </c>
      <c r="S2069" t="s">
        <v>3506</v>
      </c>
      <c r="T2069" t="s">
        <v>3759</v>
      </c>
      <c r="U2069" s="201">
        <v>4.13</v>
      </c>
      <c r="V2069" t="s">
        <v>3561</v>
      </c>
      <c r="W2069" t="s">
        <v>2624</v>
      </c>
      <c r="X2069" t="s">
        <v>2625</v>
      </c>
      <c r="Y2069" t="s">
        <v>2596</v>
      </c>
      <c r="Z2069" t="s">
        <v>2952</v>
      </c>
      <c r="AA2069">
        <v>827230</v>
      </c>
      <c r="AB2069" s="198">
        <v>37047.875</v>
      </c>
      <c r="AC2069" s="198">
        <v>37047.875</v>
      </c>
    </row>
    <row r="2070" spans="1:29" x14ac:dyDescent="0.2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26</v>
      </c>
      <c r="F2070" s="213">
        <f t="shared" si="165"/>
        <v>52000</v>
      </c>
      <c r="G2070" s="202">
        <v>1332212</v>
      </c>
      <c r="H2070" s="198">
        <v>37046.368842592594</v>
      </c>
      <c r="I2070" t="s">
        <v>2114</v>
      </c>
      <c r="M2070" t="s">
        <v>3505</v>
      </c>
      <c r="N2070" t="s">
        <v>2383</v>
      </c>
      <c r="O2070" t="s">
        <v>2127</v>
      </c>
      <c r="Q2070" s="199">
        <v>2000</v>
      </c>
      <c r="S2070" t="s">
        <v>3506</v>
      </c>
      <c r="T2070" t="s">
        <v>3759</v>
      </c>
      <c r="U2070" s="201">
        <v>3.8149999999999999</v>
      </c>
      <c r="V2070" t="s">
        <v>2116</v>
      </c>
      <c r="W2070" t="s">
        <v>3497</v>
      </c>
      <c r="X2070" t="s">
        <v>3498</v>
      </c>
      <c r="Y2070" t="s">
        <v>3777</v>
      </c>
      <c r="Z2070" t="s">
        <v>2952</v>
      </c>
      <c r="AA2070" t="s">
        <v>2128</v>
      </c>
      <c r="AB2070" s="198">
        <v>37047.875</v>
      </c>
      <c r="AC2070" s="198">
        <v>37072.875</v>
      </c>
    </row>
    <row r="2071" spans="1:29" x14ac:dyDescent="0.2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26</v>
      </c>
      <c r="F2071" s="213">
        <f t="shared" si="165"/>
        <v>208000</v>
      </c>
      <c r="G2071" s="202">
        <v>1332213</v>
      </c>
      <c r="H2071" s="198">
        <v>37046.36886574074</v>
      </c>
      <c r="I2071" t="s">
        <v>2392</v>
      </c>
      <c r="M2071" t="s">
        <v>3505</v>
      </c>
      <c r="N2071" t="s">
        <v>2383</v>
      </c>
      <c r="O2071" t="s">
        <v>3866</v>
      </c>
      <c r="Q2071" s="199">
        <v>8000</v>
      </c>
      <c r="S2071" t="s">
        <v>3506</v>
      </c>
      <c r="T2071" t="s">
        <v>3759</v>
      </c>
      <c r="U2071" s="201">
        <v>3.8149999999999999</v>
      </c>
      <c r="V2071" t="s">
        <v>3496</v>
      </c>
      <c r="W2071" t="s">
        <v>3497</v>
      </c>
      <c r="X2071" t="s">
        <v>3498</v>
      </c>
      <c r="Y2071" t="s">
        <v>3777</v>
      </c>
      <c r="Z2071" t="s">
        <v>2952</v>
      </c>
      <c r="AA2071" t="s">
        <v>2129</v>
      </c>
      <c r="AB2071" s="198">
        <v>37047.875</v>
      </c>
      <c r="AC2071" s="198">
        <v>37072.875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10000</v>
      </c>
      <c r="G2072" s="202">
        <v>1332214</v>
      </c>
      <c r="H2072" s="198">
        <v>37046.368888888886</v>
      </c>
      <c r="I2072" t="s">
        <v>2543</v>
      </c>
      <c r="M2072" t="s">
        <v>3505</v>
      </c>
      <c r="N2072" t="s">
        <v>3885</v>
      </c>
      <c r="O2072" t="s">
        <v>3852</v>
      </c>
      <c r="P2072" s="199">
        <v>10000</v>
      </c>
      <c r="S2072" t="s">
        <v>3506</v>
      </c>
      <c r="T2072" t="s">
        <v>3759</v>
      </c>
      <c r="U2072" s="201">
        <v>3.9449999999999998</v>
      </c>
      <c r="V2072" t="s">
        <v>3374</v>
      </c>
      <c r="W2072" t="s">
        <v>2265</v>
      </c>
      <c r="X2072" t="s">
        <v>2266</v>
      </c>
      <c r="Y2072" t="s">
        <v>2596</v>
      </c>
      <c r="Z2072" t="s">
        <v>2952</v>
      </c>
      <c r="AA2072">
        <v>827231</v>
      </c>
      <c r="AB2072" s="198">
        <v>37047.875</v>
      </c>
      <c r="AC2072" s="198">
        <v>37047.875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4838</v>
      </c>
      <c r="G2073" s="202">
        <v>1332215</v>
      </c>
      <c r="H2073" s="198">
        <v>37046.36891203704</v>
      </c>
      <c r="I2073" t="s">
        <v>2277</v>
      </c>
      <c r="M2073" t="s">
        <v>3505</v>
      </c>
      <c r="N2073" t="s">
        <v>3885</v>
      </c>
      <c r="O2073" t="s">
        <v>1678</v>
      </c>
      <c r="P2073" s="199">
        <v>4838</v>
      </c>
      <c r="S2073" t="s">
        <v>3506</v>
      </c>
      <c r="T2073" t="s">
        <v>3759</v>
      </c>
      <c r="U2073" s="201">
        <v>3.77</v>
      </c>
      <c r="V2073" t="s">
        <v>2648</v>
      </c>
      <c r="W2073" t="s">
        <v>2457</v>
      </c>
      <c r="X2073" t="s">
        <v>2615</v>
      </c>
      <c r="Y2073" t="s">
        <v>2596</v>
      </c>
      <c r="Z2073" t="s">
        <v>2952</v>
      </c>
      <c r="AA2073">
        <v>827233</v>
      </c>
      <c r="AB2073" s="198">
        <v>37047.875</v>
      </c>
      <c r="AC2073" s="198">
        <v>37047.875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3500</v>
      </c>
      <c r="G2074" s="202">
        <v>1332218</v>
      </c>
      <c r="H2074" s="198">
        <v>37046.368981481479</v>
      </c>
      <c r="I2074" t="s">
        <v>3457</v>
      </c>
      <c r="M2074" t="s">
        <v>3505</v>
      </c>
      <c r="N2074" t="s">
        <v>3885</v>
      </c>
      <c r="O2074" t="s">
        <v>1780</v>
      </c>
      <c r="P2074" s="199">
        <v>3500</v>
      </c>
      <c r="S2074" t="s">
        <v>3506</v>
      </c>
      <c r="T2074" t="s">
        <v>3759</v>
      </c>
      <c r="U2074" s="201">
        <v>3.9350000000000001</v>
      </c>
      <c r="V2074" t="s">
        <v>3458</v>
      </c>
      <c r="W2074" t="s">
        <v>2265</v>
      </c>
      <c r="X2074" t="s">
        <v>2266</v>
      </c>
      <c r="Y2074" t="s">
        <v>2596</v>
      </c>
      <c r="Z2074" t="s">
        <v>2952</v>
      </c>
      <c r="AA2074">
        <v>827234</v>
      </c>
      <c r="AB2074" s="198">
        <v>37047.875</v>
      </c>
      <c r="AC2074" s="198">
        <v>37047.875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4104</v>
      </c>
      <c r="G2075" s="202">
        <v>1332219</v>
      </c>
      <c r="H2075" s="198">
        <v>37046.368993055556</v>
      </c>
      <c r="I2075" t="s">
        <v>2509</v>
      </c>
      <c r="M2075" t="s">
        <v>3505</v>
      </c>
      <c r="N2075" t="s">
        <v>3885</v>
      </c>
      <c r="O2075" t="s">
        <v>1761</v>
      </c>
      <c r="Q2075" s="199">
        <v>4104</v>
      </c>
      <c r="S2075" t="s">
        <v>3506</v>
      </c>
      <c r="T2075" t="s">
        <v>3759</v>
      </c>
      <c r="U2075" s="201">
        <v>3.8450000000000002</v>
      </c>
      <c r="V2075" t="s">
        <v>2535</v>
      </c>
      <c r="W2075" t="s">
        <v>2477</v>
      </c>
      <c r="X2075" t="s">
        <v>3078</v>
      </c>
      <c r="Y2075" t="s">
        <v>2596</v>
      </c>
      <c r="Z2075" t="s">
        <v>2952</v>
      </c>
      <c r="AA2075">
        <v>827235</v>
      </c>
      <c r="AB2075" s="198">
        <v>37047.875</v>
      </c>
      <c r="AC2075" s="198">
        <v>37047.875</v>
      </c>
    </row>
    <row r="2076" spans="1:29" x14ac:dyDescent="0.2">
      <c r="A2076" s="44" t="str">
        <f t="shared" si="161"/>
        <v>US Crude Financial</v>
      </c>
      <c r="B2076" s="44" t="str">
        <f t="shared" si="162"/>
        <v>US</v>
      </c>
      <c r="C2076" s="44" t="str">
        <f t="shared" si="163"/>
        <v>Crude</v>
      </c>
      <c r="D2076" s="44" t="str">
        <f t="shared" si="164"/>
        <v>Financial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50000</v>
      </c>
      <c r="G2076" s="202">
        <v>1332220</v>
      </c>
      <c r="H2076" s="198">
        <v>37046.369016203702</v>
      </c>
      <c r="I2076" t="s">
        <v>1087</v>
      </c>
      <c r="M2076" t="s">
        <v>3619</v>
      </c>
      <c r="N2076" t="s">
        <v>1088</v>
      </c>
      <c r="O2076" t="s">
        <v>3528</v>
      </c>
      <c r="Q2076" s="199">
        <v>50000</v>
      </c>
      <c r="S2076" t="s">
        <v>3512</v>
      </c>
      <c r="T2076" t="s">
        <v>3759</v>
      </c>
      <c r="U2076" s="201">
        <v>28.68</v>
      </c>
      <c r="V2076" t="s">
        <v>1089</v>
      </c>
      <c r="W2076" t="s">
        <v>1090</v>
      </c>
      <c r="X2076" t="s">
        <v>1091</v>
      </c>
      <c r="Y2076" t="s">
        <v>2729</v>
      </c>
      <c r="Z2076" t="s">
        <v>2952</v>
      </c>
      <c r="AA2076">
        <v>112719</v>
      </c>
      <c r="AB2076" s="198">
        <v>37073</v>
      </c>
      <c r="AC2076" s="198">
        <v>37103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3000</v>
      </c>
      <c r="G2077" s="202">
        <v>1332221</v>
      </c>
      <c r="H2077" s="198">
        <v>37046.369039351855</v>
      </c>
      <c r="I2077" t="s">
        <v>2391</v>
      </c>
      <c r="M2077" t="s">
        <v>3505</v>
      </c>
      <c r="N2077" t="s">
        <v>3885</v>
      </c>
      <c r="O2077" t="s">
        <v>1760</v>
      </c>
      <c r="Q2077" s="199">
        <v>3000</v>
      </c>
      <c r="S2077" t="s">
        <v>3506</v>
      </c>
      <c r="T2077" t="s">
        <v>3759</v>
      </c>
      <c r="U2077" s="201">
        <v>3.8525</v>
      </c>
      <c r="V2077" t="s">
        <v>2059</v>
      </c>
      <c r="W2077" t="s">
        <v>2477</v>
      </c>
      <c r="X2077" t="s">
        <v>3078</v>
      </c>
      <c r="Y2077" t="s">
        <v>2596</v>
      </c>
      <c r="Z2077" t="s">
        <v>2952</v>
      </c>
      <c r="AA2077">
        <v>827236</v>
      </c>
      <c r="AB2077" s="198">
        <v>37047.875</v>
      </c>
      <c r="AC2077" s="198">
        <v>37047.875</v>
      </c>
    </row>
    <row r="2078" spans="1:29" x14ac:dyDescent="0.2">
      <c r="A2078" s="44" t="str">
        <f t="shared" si="161"/>
        <v xml:space="preserve"> Natural Gas Physical</v>
      </c>
      <c r="B2078" s="44" t="str">
        <f t="shared" si="162"/>
        <v/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1332222</v>
      </c>
      <c r="H2078" s="198">
        <v>37046.369050925925</v>
      </c>
      <c r="I2078" t="s">
        <v>2533</v>
      </c>
      <c r="M2078" t="s">
        <v>3505</v>
      </c>
      <c r="N2078" t="s">
        <v>3089</v>
      </c>
      <c r="O2078" t="s">
        <v>1950</v>
      </c>
      <c r="P2078" s="199">
        <v>5000</v>
      </c>
      <c r="S2078" t="s">
        <v>3506</v>
      </c>
      <c r="T2078" t="s">
        <v>3759</v>
      </c>
      <c r="U2078" s="201">
        <v>3.28</v>
      </c>
      <c r="V2078" t="s">
        <v>3692</v>
      </c>
      <c r="W2078" t="s">
        <v>2563</v>
      </c>
      <c r="X2078" t="s">
        <v>3834</v>
      </c>
      <c r="Y2078" t="s">
        <v>2596</v>
      </c>
      <c r="Z2078" t="s">
        <v>2953</v>
      </c>
      <c r="AA2078">
        <v>827237</v>
      </c>
      <c r="AB2078" s="198">
        <v>37047.875</v>
      </c>
      <c r="AC2078" s="198">
        <v>37047.875</v>
      </c>
    </row>
    <row r="2079" spans="1:29" x14ac:dyDescent="0.2">
      <c r="A2079" s="44" t="str">
        <f t="shared" si="161"/>
        <v>US Power Physical</v>
      </c>
      <c r="B2079" s="44" t="str">
        <f t="shared" si="162"/>
        <v>US</v>
      </c>
      <c r="C2079" s="44" t="str">
        <f t="shared" si="163"/>
        <v>Power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92</v>
      </c>
      <c r="F2079" s="213">
        <f t="shared" si="165"/>
        <v>2300</v>
      </c>
      <c r="G2079" s="202">
        <v>1332223</v>
      </c>
      <c r="H2079" s="198">
        <v>37046.369050925925</v>
      </c>
      <c r="I2079" t="s">
        <v>2592</v>
      </c>
      <c r="M2079" t="s">
        <v>2717</v>
      </c>
      <c r="N2079" t="s">
        <v>3468</v>
      </c>
      <c r="O2079" t="s">
        <v>3193</v>
      </c>
      <c r="P2079" s="199">
        <v>25</v>
      </c>
      <c r="S2079" t="s">
        <v>3504</v>
      </c>
      <c r="T2079" t="s">
        <v>3759</v>
      </c>
      <c r="U2079" s="201">
        <v>105</v>
      </c>
      <c r="V2079" t="s">
        <v>3166</v>
      </c>
      <c r="W2079" t="s">
        <v>2520</v>
      </c>
      <c r="X2079" t="s">
        <v>3469</v>
      </c>
      <c r="Y2079" t="s">
        <v>1097</v>
      </c>
      <c r="Z2079" t="s">
        <v>2947</v>
      </c>
      <c r="AA2079">
        <v>631062.1</v>
      </c>
      <c r="AB2079" s="198">
        <v>37165.564583333333</v>
      </c>
      <c r="AC2079" s="198">
        <v>37256.564583333333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10000</v>
      </c>
      <c r="G2080" s="202">
        <v>1332224</v>
      </c>
      <c r="H2080" s="198">
        <v>37046.369074074071</v>
      </c>
      <c r="I2080" t="s">
        <v>3207</v>
      </c>
      <c r="M2080" t="s">
        <v>3505</v>
      </c>
      <c r="N2080" t="s">
        <v>3885</v>
      </c>
      <c r="O2080" t="s">
        <v>1841</v>
      </c>
      <c r="P2080" s="199">
        <v>10000</v>
      </c>
      <c r="S2080" t="s">
        <v>3506</v>
      </c>
      <c r="T2080" t="s">
        <v>3759</v>
      </c>
      <c r="U2080" s="201">
        <v>3.9350000000000001</v>
      </c>
      <c r="V2080" t="s">
        <v>3208</v>
      </c>
      <c r="W2080" t="s">
        <v>1842</v>
      </c>
      <c r="X2080" t="s">
        <v>1843</v>
      </c>
      <c r="Y2080" t="s">
        <v>2596</v>
      </c>
      <c r="Z2080" t="s">
        <v>2952</v>
      </c>
      <c r="AA2080">
        <v>827238</v>
      </c>
      <c r="AB2080" s="198">
        <v>37047.875</v>
      </c>
      <c r="AC2080" s="198">
        <v>37047.875</v>
      </c>
    </row>
    <row r="2081" spans="1:29" x14ac:dyDescent="0.2">
      <c r="A2081" s="44" t="str">
        <f t="shared" si="161"/>
        <v>US Crude Financial</v>
      </c>
      <c r="B2081" s="44" t="str">
        <f t="shared" si="162"/>
        <v>US</v>
      </c>
      <c r="C2081" s="44" t="str">
        <f t="shared" si="163"/>
        <v>Crude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50000</v>
      </c>
      <c r="G2081" s="202">
        <v>1332225</v>
      </c>
      <c r="H2081" s="198">
        <v>37046.369074074071</v>
      </c>
      <c r="I2081" t="s">
        <v>1087</v>
      </c>
      <c r="M2081" t="s">
        <v>3619</v>
      </c>
      <c r="N2081" t="s">
        <v>1088</v>
      </c>
      <c r="O2081" t="s">
        <v>3528</v>
      </c>
      <c r="P2081" s="199">
        <v>50000</v>
      </c>
      <c r="S2081" t="s">
        <v>3512</v>
      </c>
      <c r="T2081" t="s">
        <v>3759</v>
      </c>
      <c r="U2081" s="201">
        <v>28.66</v>
      </c>
      <c r="V2081" t="s">
        <v>2584</v>
      </c>
      <c r="W2081" t="s">
        <v>1090</v>
      </c>
      <c r="X2081" t="s">
        <v>1091</v>
      </c>
      <c r="Y2081" t="s">
        <v>2729</v>
      </c>
      <c r="Z2081" t="s">
        <v>2952</v>
      </c>
      <c r="AA2081">
        <v>112720</v>
      </c>
      <c r="AB2081" s="198">
        <v>37073</v>
      </c>
      <c r="AC2081" s="198">
        <v>37103</v>
      </c>
    </row>
    <row r="2082" spans="1:29" x14ac:dyDescent="0.2">
      <c r="A2082" s="44" t="str">
        <f t="shared" si="161"/>
        <v>US Power Physical</v>
      </c>
      <c r="B2082" s="44" t="str">
        <f t="shared" si="162"/>
        <v>US</v>
      </c>
      <c r="C2082" s="44" t="str">
        <f t="shared" si="163"/>
        <v>Power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92</v>
      </c>
      <c r="F2082" s="213">
        <f t="shared" si="165"/>
        <v>2300</v>
      </c>
      <c r="G2082" s="202">
        <v>1332226</v>
      </c>
      <c r="H2082" s="198">
        <v>37046.369097222225</v>
      </c>
      <c r="I2082" t="s">
        <v>2592</v>
      </c>
      <c r="M2082" t="s">
        <v>2717</v>
      </c>
      <c r="N2082" t="s">
        <v>3468</v>
      </c>
      <c r="O2082" t="s">
        <v>3193</v>
      </c>
      <c r="P2082" s="199">
        <v>25</v>
      </c>
      <c r="S2082" t="s">
        <v>3504</v>
      </c>
      <c r="T2082" t="s">
        <v>3759</v>
      </c>
      <c r="U2082" s="201">
        <v>102</v>
      </c>
      <c r="V2082" t="s">
        <v>3166</v>
      </c>
      <c r="W2082" t="s">
        <v>2520</v>
      </c>
      <c r="X2082" t="s">
        <v>3469</v>
      </c>
      <c r="Y2082" t="s">
        <v>1097</v>
      </c>
      <c r="Z2082" t="s">
        <v>2947</v>
      </c>
      <c r="AA2082">
        <v>631063.1</v>
      </c>
      <c r="AB2082" s="198">
        <v>37165.564583333333</v>
      </c>
      <c r="AC2082" s="198">
        <v>37256.564583333333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10000</v>
      </c>
      <c r="G2083" s="202">
        <v>1332227</v>
      </c>
      <c r="H2083" s="198">
        <v>37046.369131944448</v>
      </c>
      <c r="I2083" t="s">
        <v>2556</v>
      </c>
      <c r="M2083" t="s">
        <v>3505</v>
      </c>
      <c r="N2083" t="s">
        <v>3885</v>
      </c>
      <c r="O2083" t="s">
        <v>1724</v>
      </c>
      <c r="P2083" s="199">
        <v>10000</v>
      </c>
      <c r="S2083" t="s">
        <v>3506</v>
      </c>
      <c r="T2083" t="s">
        <v>3759</v>
      </c>
      <c r="U2083" s="201">
        <v>4.1500000000000004</v>
      </c>
      <c r="V2083" t="s">
        <v>3964</v>
      </c>
      <c r="W2083" t="s">
        <v>2640</v>
      </c>
      <c r="X2083" t="s">
        <v>2641</v>
      </c>
      <c r="Y2083" t="s">
        <v>2596</v>
      </c>
      <c r="Z2083" t="s">
        <v>2952</v>
      </c>
      <c r="AA2083">
        <v>827239</v>
      </c>
      <c r="AB2083" s="198">
        <v>37047.875</v>
      </c>
      <c r="AC2083" s="198">
        <v>37047.875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1332229</v>
      </c>
      <c r="H2084" s="198">
        <v>37046.369143518517</v>
      </c>
      <c r="I2084" t="s">
        <v>2580</v>
      </c>
      <c r="M2084" t="s">
        <v>3505</v>
      </c>
      <c r="N2084" t="s">
        <v>3885</v>
      </c>
      <c r="O2084" t="s">
        <v>1727</v>
      </c>
      <c r="P2084" s="199">
        <v>5000</v>
      </c>
      <c r="S2084" t="s">
        <v>3506</v>
      </c>
      <c r="T2084" t="s">
        <v>3759</v>
      </c>
      <c r="U2084" s="201">
        <v>3.92</v>
      </c>
      <c r="V2084" t="s">
        <v>2321</v>
      </c>
      <c r="W2084" t="s">
        <v>2629</v>
      </c>
      <c r="X2084" t="s">
        <v>2630</v>
      </c>
      <c r="Y2084" t="s">
        <v>2596</v>
      </c>
      <c r="Z2084" t="s">
        <v>2952</v>
      </c>
      <c r="AA2084">
        <v>827240</v>
      </c>
      <c r="AB2084" s="198">
        <v>37047.875</v>
      </c>
      <c r="AC2084" s="198">
        <v>37047.875</v>
      </c>
    </row>
    <row r="2085" spans="1:29" x14ac:dyDescent="0.2">
      <c r="A2085" s="44" t="str">
        <f t="shared" si="161"/>
        <v>US Power Physical</v>
      </c>
      <c r="B2085" s="44" t="str">
        <f t="shared" si="162"/>
        <v>US</v>
      </c>
      <c r="C2085" s="44" t="str">
        <f t="shared" si="163"/>
        <v>Power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50</v>
      </c>
      <c r="G2085" s="202">
        <v>1332231</v>
      </c>
      <c r="H2085" s="198">
        <v>37046.369201388887</v>
      </c>
      <c r="I2085" t="s">
        <v>2352</v>
      </c>
      <c r="M2085" t="s">
        <v>2717</v>
      </c>
      <c r="N2085" t="s">
        <v>3532</v>
      </c>
      <c r="O2085" t="s">
        <v>1586</v>
      </c>
      <c r="P2085" s="199">
        <v>50</v>
      </c>
      <c r="S2085" t="s">
        <v>3504</v>
      </c>
      <c r="T2085" t="s">
        <v>3759</v>
      </c>
      <c r="U2085" s="201">
        <v>21.5</v>
      </c>
      <c r="V2085" t="s">
        <v>2268</v>
      </c>
      <c r="W2085" t="s">
        <v>3536</v>
      </c>
      <c r="X2085" t="s">
        <v>3537</v>
      </c>
      <c r="Y2085" t="s">
        <v>1097</v>
      </c>
      <c r="Z2085" t="s">
        <v>2947</v>
      </c>
      <c r="AA2085">
        <v>631064.1</v>
      </c>
      <c r="AB2085" s="198">
        <v>37047.875</v>
      </c>
      <c r="AC2085" s="198">
        <v>37047.875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10000</v>
      </c>
      <c r="G2086" s="202">
        <v>1332230</v>
      </c>
      <c r="H2086" s="198">
        <v>37046.369201388887</v>
      </c>
      <c r="I2086" t="s">
        <v>2580</v>
      </c>
      <c r="M2086" t="s">
        <v>3505</v>
      </c>
      <c r="N2086" t="s">
        <v>3885</v>
      </c>
      <c r="O2086" t="s">
        <v>1727</v>
      </c>
      <c r="P2086" s="199">
        <v>10000</v>
      </c>
      <c r="S2086" t="s">
        <v>3506</v>
      </c>
      <c r="T2086" t="s">
        <v>3759</v>
      </c>
      <c r="U2086" s="201">
        <v>3.9175</v>
      </c>
      <c r="V2086" t="s">
        <v>2321</v>
      </c>
      <c r="W2086" t="s">
        <v>2629</v>
      </c>
      <c r="X2086" t="s">
        <v>2630</v>
      </c>
      <c r="Y2086" t="s">
        <v>2596</v>
      </c>
      <c r="Z2086" t="s">
        <v>2952</v>
      </c>
      <c r="AA2086">
        <v>827241</v>
      </c>
      <c r="AB2086" s="198">
        <v>37047.875</v>
      </c>
      <c r="AC2086" s="198">
        <v>37047.875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10000</v>
      </c>
      <c r="G2087" s="202">
        <v>1332234</v>
      </c>
      <c r="H2087" s="198">
        <v>37046.369247685187</v>
      </c>
      <c r="I2087" t="s">
        <v>3062</v>
      </c>
      <c r="M2087" t="s">
        <v>3505</v>
      </c>
      <c r="N2087" t="s">
        <v>3885</v>
      </c>
      <c r="O2087" t="s">
        <v>1781</v>
      </c>
      <c r="P2087" s="199">
        <v>10000</v>
      </c>
      <c r="S2087" t="s">
        <v>3506</v>
      </c>
      <c r="T2087" t="s">
        <v>3759</v>
      </c>
      <c r="U2087" s="201">
        <v>4.0999999999999996</v>
      </c>
      <c r="V2087" t="s">
        <v>3715</v>
      </c>
      <c r="W2087" t="s">
        <v>3084</v>
      </c>
      <c r="X2087" t="s">
        <v>3076</v>
      </c>
      <c r="Y2087" t="s">
        <v>2596</v>
      </c>
      <c r="Z2087" t="s">
        <v>2952</v>
      </c>
      <c r="AA2087">
        <v>827242</v>
      </c>
      <c r="AB2087" s="198">
        <v>37047.875</v>
      </c>
      <c r="AC2087" s="198">
        <v>37047.875</v>
      </c>
    </row>
    <row r="2088" spans="1:29" x14ac:dyDescent="0.2">
      <c r="A2088" s="44" t="str">
        <f t="shared" si="161"/>
        <v>US Natural Gas Financial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123</v>
      </c>
      <c r="F2088" s="213">
        <f t="shared" si="165"/>
        <v>615000</v>
      </c>
      <c r="G2088" s="202">
        <v>1332239</v>
      </c>
      <c r="H2088" s="198">
        <v>37046.369259259256</v>
      </c>
      <c r="I2088" t="s">
        <v>2613</v>
      </c>
      <c r="M2088" t="s">
        <v>3505</v>
      </c>
      <c r="N2088" t="s">
        <v>2383</v>
      </c>
      <c r="O2088" t="s">
        <v>3144</v>
      </c>
      <c r="Q2088" s="199">
        <v>5000</v>
      </c>
      <c r="S2088" t="s">
        <v>3506</v>
      </c>
      <c r="T2088" t="s">
        <v>3759</v>
      </c>
      <c r="U2088" s="201">
        <v>4.16</v>
      </c>
      <c r="V2088" t="s">
        <v>2576</v>
      </c>
      <c r="W2088" t="s">
        <v>2810</v>
      </c>
      <c r="X2088" t="s">
        <v>2384</v>
      </c>
      <c r="Y2088" t="s">
        <v>3777</v>
      </c>
      <c r="Z2088" t="s">
        <v>2952</v>
      </c>
      <c r="AA2088" t="s">
        <v>2130</v>
      </c>
      <c r="AB2088" s="198">
        <v>37073</v>
      </c>
      <c r="AC2088" s="198">
        <v>37195</v>
      </c>
    </row>
    <row r="2089" spans="1:29" x14ac:dyDescent="0.2">
      <c r="A2089" s="44" t="str">
        <f t="shared" si="161"/>
        <v>US Crude Financial</v>
      </c>
      <c r="B2089" s="44" t="str">
        <f t="shared" si="162"/>
        <v>US</v>
      </c>
      <c r="C2089" s="44" t="str">
        <f t="shared" si="163"/>
        <v>Crude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50000</v>
      </c>
      <c r="G2089" s="202">
        <v>1332237</v>
      </c>
      <c r="H2089" s="198">
        <v>37046.369259259256</v>
      </c>
      <c r="I2089" t="s">
        <v>1087</v>
      </c>
      <c r="M2089" t="s">
        <v>3619</v>
      </c>
      <c r="N2089" t="s">
        <v>1088</v>
      </c>
      <c r="O2089" t="s">
        <v>3528</v>
      </c>
      <c r="P2089" s="199">
        <v>50000</v>
      </c>
      <c r="S2089" t="s">
        <v>3512</v>
      </c>
      <c r="T2089" t="s">
        <v>3759</v>
      </c>
      <c r="U2089" s="201">
        <v>28.64</v>
      </c>
      <c r="V2089" t="s">
        <v>2584</v>
      </c>
      <c r="W2089" t="s">
        <v>1090</v>
      </c>
      <c r="X2089" t="s">
        <v>1091</v>
      </c>
      <c r="Y2089" t="s">
        <v>2729</v>
      </c>
      <c r="Z2089" t="s">
        <v>2952</v>
      </c>
      <c r="AA2089">
        <v>112721</v>
      </c>
      <c r="AB2089" s="198">
        <v>37073</v>
      </c>
      <c r="AC2089" s="198">
        <v>37103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4918</v>
      </c>
      <c r="G2090" s="202">
        <v>1332238</v>
      </c>
      <c r="H2090" s="198">
        <v>37046.369259259256</v>
      </c>
      <c r="I2090" t="s">
        <v>2345</v>
      </c>
      <c r="M2090" t="s">
        <v>3505</v>
      </c>
      <c r="N2090" t="s">
        <v>3885</v>
      </c>
      <c r="O2090" t="s">
        <v>1729</v>
      </c>
      <c r="P2090" s="199">
        <v>4918</v>
      </c>
      <c r="S2090" t="s">
        <v>3506</v>
      </c>
      <c r="T2090" t="s">
        <v>3759</v>
      </c>
      <c r="U2090" s="201">
        <v>3.8025000000000002</v>
      </c>
      <c r="V2090" t="s">
        <v>1988</v>
      </c>
      <c r="W2090" t="s">
        <v>2477</v>
      </c>
      <c r="X2090" t="s">
        <v>3078</v>
      </c>
      <c r="Y2090" t="s">
        <v>2596</v>
      </c>
      <c r="Z2090" t="s">
        <v>2952</v>
      </c>
      <c r="AA2090">
        <v>827244</v>
      </c>
      <c r="AB2090" s="198">
        <v>37047.875</v>
      </c>
      <c r="AC2090" s="198">
        <v>37047.875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5000</v>
      </c>
      <c r="G2091" s="202">
        <v>1332236</v>
      </c>
      <c r="H2091" s="198">
        <v>37046.369259259256</v>
      </c>
      <c r="I2091" t="s">
        <v>3627</v>
      </c>
      <c r="M2091" t="s">
        <v>3505</v>
      </c>
      <c r="N2091" t="s">
        <v>3885</v>
      </c>
      <c r="O2091" t="s">
        <v>1738</v>
      </c>
      <c r="P2091" s="199">
        <v>5000</v>
      </c>
      <c r="S2091" t="s">
        <v>3506</v>
      </c>
      <c r="T2091" t="s">
        <v>3759</v>
      </c>
      <c r="U2091" s="201">
        <v>3.82</v>
      </c>
      <c r="V2091" t="s">
        <v>3493</v>
      </c>
      <c r="W2091" t="s">
        <v>2629</v>
      </c>
      <c r="X2091" t="s">
        <v>2630</v>
      </c>
      <c r="Y2091" t="s">
        <v>2596</v>
      </c>
      <c r="Z2091" t="s">
        <v>2952</v>
      </c>
      <c r="AA2091">
        <v>827243</v>
      </c>
      <c r="AB2091" s="198">
        <v>37047.875</v>
      </c>
      <c r="AC2091" s="198">
        <v>37047.875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5000</v>
      </c>
      <c r="G2092" s="202">
        <v>1332240</v>
      </c>
      <c r="H2092" s="198">
        <v>37046.369293981479</v>
      </c>
      <c r="I2092" t="s">
        <v>3627</v>
      </c>
      <c r="M2092" t="s">
        <v>3505</v>
      </c>
      <c r="N2092" t="s">
        <v>3885</v>
      </c>
      <c r="O2092" t="s">
        <v>1738</v>
      </c>
      <c r="P2092" s="199">
        <v>5000</v>
      </c>
      <c r="S2092" t="s">
        <v>3506</v>
      </c>
      <c r="T2092" t="s">
        <v>3759</v>
      </c>
      <c r="U2092" s="201">
        <v>3.8149999999999999</v>
      </c>
      <c r="V2092" t="s">
        <v>3493</v>
      </c>
      <c r="W2092" t="s">
        <v>2629</v>
      </c>
      <c r="X2092" t="s">
        <v>2630</v>
      </c>
      <c r="Y2092" t="s">
        <v>2596</v>
      </c>
      <c r="Z2092" t="s">
        <v>2952</v>
      </c>
      <c r="AA2092">
        <v>827245</v>
      </c>
      <c r="AB2092" s="198">
        <v>37047.875</v>
      </c>
      <c r="AC2092" s="198">
        <v>37047.875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3">
        <f t="shared" si="165"/>
        <v>465000</v>
      </c>
      <c r="G2093" s="202">
        <v>1332241</v>
      </c>
      <c r="H2093" s="198">
        <v>37046.369328703702</v>
      </c>
      <c r="I2093" t="s">
        <v>3729</v>
      </c>
      <c r="M2093" t="s">
        <v>3505</v>
      </c>
      <c r="N2093" t="s">
        <v>2383</v>
      </c>
      <c r="O2093" t="s">
        <v>2604</v>
      </c>
      <c r="P2093" s="199">
        <v>15000</v>
      </c>
      <c r="S2093" t="s">
        <v>3506</v>
      </c>
      <c r="T2093" t="s">
        <v>3759</v>
      </c>
      <c r="U2093" s="201">
        <v>4.0650000000000004</v>
      </c>
      <c r="V2093" t="s">
        <v>3198</v>
      </c>
      <c r="W2093" t="s">
        <v>2810</v>
      </c>
      <c r="X2093" t="s">
        <v>2384</v>
      </c>
      <c r="Y2093" t="s">
        <v>3777</v>
      </c>
      <c r="Z2093" t="s">
        <v>2952</v>
      </c>
      <c r="AA2093" t="s">
        <v>2131</v>
      </c>
      <c r="AB2093" s="198">
        <v>37073.875</v>
      </c>
      <c r="AC2093" s="198">
        <v>37103.875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10000</v>
      </c>
      <c r="G2094" s="202">
        <v>1332242</v>
      </c>
      <c r="H2094" s="198">
        <v>37046.369340277779</v>
      </c>
      <c r="I2094" t="s">
        <v>2355</v>
      </c>
      <c r="M2094" t="s">
        <v>3505</v>
      </c>
      <c r="N2094" t="s">
        <v>3885</v>
      </c>
      <c r="O2094" t="s">
        <v>1781</v>
      </c>
      <c r="P2094" s="199">
        <v>10000</v>
      </c>
      <c r="S2094" t="s">
        <v>3506</v>
      </c>
      <c r="T2094" t="s">
        <v>3759</v>
      </c>
      <c r="U2094" s="201">
        <v>4.0750000000000002</v>
      </c>
      <c r="V2094" t="s">
        <v>3093</v>
      </c>
      <c r="W2094" t="s">
        <v>3084</v>
      </c>
      <c r="X2094" t="s">
        <v>3076</v>
      </c>
      <c r="Y2094" t="s">
        <v>2596</v>
      </c>
      <c r="Z2094" t="s">
        <v>2952</v>
      </c>
      <c r="AA2094">
        <v>827246</v>
      </c>
      <c r="AB2094" s="198">
        <v>37047.875</v>
      </c>
      <c r="AC2094" s="198">
        <v>37047.875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10400</v>
      </c>
      <c r="G2095" s="202">
        <v>1332243</v>
      </c>
      <c r="H2095" s="198">
        <v>37046.369351851848</v>
      </c>
      <c r="I2095" t="s">
        <v>2491</v>
      </c>
      <c r="M2095" t="s">
        <v>3505</v>
      </c>
      <c r="N2095" t="s">
        <v>3885</v>
      </c>
      <c r="O2095" t="s">
        <v>1728</v>
      </c>
      <c r="P2095" s="199">
        <v>10400</v>
      </c>
      <c r="S2095" t="s">
        <v>3506</v>
      </c>
      <c r="T2095" t="s">
        <v>3759</v>
      </c>
      <c r="U2095" s="201">
        <v>4.1150000000000002</v>
      </c>
      <c r="V2095" t="s">
        <v>2082</v>
      </c>
      <c r="W2095" t="s">
        <v>2640</v>
      </c>
      <c r="X2095" t="s">
        <v>2641</v>
      </c>
      <c r="Y2095" t="s">
        <v>2596</v>
      </c>
      <c r="Z2095" t="s">
        <v>2952</v>
      </c>
      <c r="AA2095">
        <v>827247</v>
      </c>
      <c r="AB2095" s="198">
        <v>37047.875</v>
      </c>
      <c r="AC2095" s="198">
        <v>37047.875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7800</v>
      </c>
      <c r="G2096" s="202">
        <v>1332244</v>
      </c>
      <c r="H2096" s="198">
        <v>37046.369375000002</v>
      </c>
      <c r="I2096" t="s">
        <v>2378</v>
      </c>
      <c r="M2096" t="s">
        <v>3505</v>
      </c>
      <c r="N2096" t="s">
        <v>3885</v>
      </c>
      <c r="O2096" t="s">
        <v>1727</v>
      </c>
      <c r="P2096" s="199">
        <v>7800</v>
      </c>
      <c r="S2096" t="s">
        <v>3506</v>
      </c>
      <c r="T2096" t="s">
        <v>3759</v>
      </c>
      <c r="U2096" s="201">
        <v>3.9224999999999999</v>
      </c>
      <c r="V2096" t="s">
        <v>2627</v>
      </c>
      <c r="W2096" t="s">
        <v>2629</v>
      </c>
      <c r="X2096" t="s">
        <v>2630</v>
      </c>
      <c r="Y2096" t="s">
        <v>2596</v>
      </c>
      <c r="Z2096" t="s">
        <v>2952</v>
      </c>
      <c r="AA2096">
        <v>827248</v>
      </c>
      <c r="AB2096" s="198">
        <v>37047.875</v>
      </c>
      <c r="AC2096" s="198">
        <v>37047.875</v>
      </c>
    </row>
    <row r="2097" spans="1:29" x14ac:dyDescent="0.2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26</v>
      </c>
      <c r="F2097" s="213">
        <f t="shared" si="165"/>
        <v>260000</v>
      </c>
      <c r="G2097" s="202">
        <v>1332247</v>
      </c>
      <c r="H2097" s="198">
        <v>37046.369421296295</v>
      </c>
      <c r="I2097" t="s">
        <v>3660</v>
      </c>
      <c r="M2097" t="s">
        <v>3505</v>
      </c>
      <c r="N2097" t="s">
        <v>2383</v>
      </c>
      <c r="O2097" t="s">
        <v>3298</v>
      </c>
      <c r="P2097" s="199">
        <v>10000</v>
      </c>
      <c r="S2097" t="s">
        <v>3506</v>
      </c>
      <c r="T2097" t="s">
        <v>3759</v>
      </c>
      <c r="U2097" s="201">
        <v>3.9550000000000001</v>
      </c>
      <c r="V2097" t="s">
        <v>2132</v>
      </c>
      <c r="W2097" t="s">
        <v>2644</v>
      </c>
      <c r="X2097" t="s">
        <v>2259</v>
      </c>
      <c r="Y2097" t="s">
        <v>3777</v>
      </c>
      <c r="Z2097" t="s">
        <v>2952</v>
      </c>
      <c r="AA2097" t="s">
        <v>2133</v>
      </c>
      <c r="AB2097" s="198">
        <v>37047.875</v>
      </c>
      <c r="AC2097" s="198">
        <v>37072.875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1332246</v>
      </c>
      <c r="H2098" s="198">
        <v>37046.369421296295</v>
      </c>
      <c r="I2098" t="s">
        <v>2618</v>
      </c>
      <c r="M2098" t="s">
        <v>3505</v>
      </c>
      <c r="N2098" t="s">
        <v>3885</v>
      </c>
      <c r="O2098" t="s">
        <v>1766</v>
      </c>
      <c r="P2098" s="199">
        <v>10000</v>
      </c>
      <c r="S2098" t="s">
        <v>3506</v>
      </c>
      <c r="T2098" t="s">
        <v>3759</v>
      </c>
      <c r="U2098" s="201">
        <v>3.9125000000000001</v>
      </c>
      <c r="V2098" t="s">
        <v>2458</v>
      </c>
      <c r="W2098" t="s">
        <v>2629</v>
      </c>
      <c r="X2098" t="s">
        <v>2630</v>
      </c>
      <c r="Y2098" t="s">
        <v>2596</v>
      </c>
      <c r="Z2098" t="s">
        <v>2952</v>
      </c>
      <c r="AA2098">
        <v>827249</v>
      </c>
      <c r="AB2098" s="198">
        <v>37047.875</v>
      </c>
      <c r="AC2098" s="198">
        <v>37047.875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6429</v>
      </c>
      <c r="G2099" s="202">
        <v>1332248</v>
      </c>
      <c r="H2099" s="198">
        <v>37046.369432870371</v>
      </c>
      <c r="I2099" t="s">
        <v>2509</v>
      </c>
      <c r="M2099" t="s">
        <v>3505</v>
      </c>
      <c r="N2099" t="s">
        <v>3885</v>
      </c>
      <c r="O2099" t="s">
        <v>1761</v>
      </c>
      <c r="Q2099" s="199">
        <v>6429</v>
      </c>
      <c r="S2099" t="s">
        <v>3506</v>
      </c>
      <c r="T2099" t="s">
        <v>3759</v>
      </c>
      <c r="U2099" s="201">
        <v>3.85</v>
      </c>
      <c r="V2099" t="s">
        <v>2535</v>
      </c>
      <c r="W2099" t="s">
        <v>2477</v>
      </c>
      <c r="X2099" t="s">
        <v>3078</v>
      </c>
      <c r="Y2099" t="s">
        <v>2596</v>
      </c>
      <c r="Z2099" t="s">
        <v>2952</v>
      </c>
      <c r="AA2099">
        <v>827250</v>
      </c>
      <c r="AB2099" s="198">
        <v>37047.875</v>
      </c>
      <c r="AC2099" s="198">
        <v>37047.875</v>
      </c>
    </row>
    <row r="2100" spans="1:29" x14ac:dyDescent="0.2">
      <c r="A2100" s="44" t="str">
        <f t="shared" si="161"/>
        <v>US Power Physical</v>
      </c>
      <c r="B2100" s="44" t="str">
        <f t="shared" si="162"/>
        <v>US</v>
      </c>
      <c r="C2100" s="44" t="str">
        <f t="shared" si="163"/>
        <v>Power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5</v>
      </c>
      <c r="F2100" s="213">
        <f t="shared" si="165"/>
        <v>250</v>
      </c>
      <c r="G2100" s="202">
        <v>1332249</v>
      </c>
      <c r="H2100" s="198">
        <v>37046.369444444441</v>
      </c>
      <c r="I2100" t="s">
        <v>2378</v>
      </c>
      <c r="M2100" t="s">
        <v>2717</v>
      </c>
      <c r="N2100" t="s">
        <v>3532</v>
      </c>
      <c r="O2100" t="s">
        <v>3999</v>
      </c>
      <c r="P2100" s="199">
        <v>50</v>
      </c>
      <c r="S2100" t="s">
        <v>3504</v>
      </c>
      <c r="T2100" t="s">
        <v>3759</v>
      </c>
      <c r="U2100" s="201">
        <v>43.75</v>
      </c>
      <c r="V2100" t="s">
        <v>3135</v>
      </c>
      <c r="W2100" t="s">
        <v>3450</v>
      </c>
      <c r="X2100" t="s">
        <v>3539</v>
      </c>
      <c r="Y2100" t="s">
        <v>1097</v>
      </c>
      <c r="Z2100" t="s">
        <v>2947</v>
      </c>
      <c r="AA2100">
        <v>631066.1</v>
      </c>
      <c r="AB2100" s="198">
        <v>37053.875</v>
      </c>
      <c r="AC2100" s="198">
        <v>37057.875</v>
      </c>
    </row>
    <row r="2101" spans="1:29" x14ac:dyDescent="0.2">
      <c r="A2101" s="44" t="str">
        <f t="shared" si="161"/>
        <v xml:space="preserve"> Natural Gas Physical</v>
      </c>
      <c r="B2101" s="44" t="str">
        <f t="shared" si="162"/>
        <v/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3">
        <f t="shared" si="165"/>
        <v>5000</v>
      </c>
      <c r="G2101" s="202">
        <v>1332252</v>
      </c>
      <c r="H2101" s="198">
        <v>37046.369467592594</v>
      </c>
      <c r="I2101" t="s">
        <v>2533</v>
      </c>
      <c r="M2101" t="s">
        <v>3505</v>
      </c>
      <c r="N2101" t="s">
        <v>3089</v>
      </c>
      <c r="O2101" t="s">
        <v>1950</v>
      </c>
      <c r="P2101" s="199">
        <v>5000</v>
      </c>
      <c r="S2101" t="s">
        <v>3506</v>
      </c>
      <c r="T2101" t="s">
        <v>3759</v>
      </c>
      <c r="U2101" s="201">
        <v>3.25</v>
      </c>
      <c r="V2101" t="s">
        <v>3948</v>
      </c>
      <c r="W2101" t="s">
        <v>2563</v>
      </c>
      <c r="X2101" t="s">
        <v>3834</v>
      </c>
      <c r="Y2101" t="s">
        <v>2596</v>
      </c>
      <c r="Z2101" t="s">
        <v>2953</v>
      </c>
      <c r="AA2101">
        <v>827252</v>
      </c>
      <c r="AB2101" s="198">
        <v>37047.875</v>
      </c>
      <c r="AC2101" s="198">
        <v>37047.875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1332251</v>
      </c>
      <c r="H2102" s="198">
        <v>37046.369467592594</v>
      </c>
      <c r="I2102" t="s">
        <v>2556</v>
      </c>
      <c r="M2102" t="s">
        <v>3505</v>
      </c>
      <c r="N2102" t="s">
        <v>3885</v>
      </c>
      <c r="O2102" t="s">
        <v>1724</v>
      </c>
      <c r="P2102" s="199">
        <v>10000</v>
      </c>
      <c r="S2102" t="s">
        <v>3506</v>
      </c>
      <c r="T2102" t="s">
        <v>3759</v>
      </c>
      <c r="U2102" s="201">
        <v>4.1449999999999996</v>
      </c>
      <c r="V2102" t="s">
        <v>2557</v>
      </c>
      <c r="W2102" t="s">
        <v>2640</v>
      </c>
      <c r="X2102" t="s">
        <v>2641</v>
      </c>
      <c r="Y2102" t="s">
        <v>2596</v>
      </c>
      <c r="Z2102" t="s">
        <v>2952</v>
      </c>
      <c r="AA2102">
        <v>827251</v>
      </c>
      <c r="AB2102" s="198">
        <v>37047.875</v>
      </c>
      <c r="AC2102" s="198">
        <v>37047.875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2781</v>
      </c>
      <c r="G2103" s="202">
        <v>1332253</v>
      </c>
      <c r="H2103" s="198">
        <v>37046.369502314818</v>
      </c>
      <c r="I2103" t="s">
        <v>2355</v>
      </c>
      <c r="M2103" t="s">
        <v>3505</v>
      </c>
      <c r="N2103" t="s">
        <v>3885</v>
      </c>
      <c r="O2103" t="s">
        <v>1681</v>
      </c>
      <c r="P2103" s="199">
        <v>2781</v>
      </c>
      <c r="S2103" t="s">
        <v>3506</v>
      </c>
      <c r="T2103" t="s">
        <v>3759</v>
      </c>
      <c r="U2103" s="201">
        <v>3.7349999999999999</v>
      </c>
      <c r="V2103" t="s">
        <v>2583</v>
      </c>
      <c r="W2103" t="s">
        <v>2457</v>
      </c>
      <c r="X2103" t="s">
        <v>2615</v>
      </c>
      <c r="Y2103" t="s">
        <v>2596</v>
      </c>
      <c r="Z2103" t="s">
        <v>2952</v>
      </c>
      <c r="AA2103">
        <v>827253</v>
      </c>
      <c r="AB2103" s="198">
        <v>37047.875</v>
      </c>
      <c r="AC2103" s="198">
        <v>37047.875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1332254</v>
      </c>
      <c r="H2104" s="198">
        <v>37046.369502314818</v>
      </c>
      <c r="I2104" t="s">
        <v>3062</v>
      </c>
      <c r="M2104" t="s">
        <v>3505</v>
      </c>
      <c r="N2104" t="s">
        <v>3885</v>
      </c>
      <c r="O2104" t="s">
        <v>3865</v>
      </c>
      <c r="P2104" s="199">
        <v>10000</v>
      </c>
      <c r="S2104" t="s">
        <v>3506</v>
      </c>
      <c r="T2104" t="s">
        <v>3759</v>
      </c>
      <c r="U2104" s="201">
        <v>3.8849999999999998</v>
      </c>
      <c r="V2104" t="s">
        <v>3209</v>
      </c>
      <c r="W2104" t="s">
        <v>2271</v>
      </c>
      <c r="X2104" t="s">
        <v>2272</v>
      </c>
      <c r="Y2104" t="s">
        <v>2596</v>
      </c>
      <c r="Z2104" t="s">
        <v>2952</v>
      </c>
      <c r="AA2104">
        <v>827254</v>
      </c>
      <c r="AB2104" s="198">
        <v>37047.875</v>
      </c>
      <c r="AC2104" s="198">
        <v>37047.875</v>
      </c>
    </row>
    <row r="2105" spans="1:29" x14ac:dyDescent="0.2">
      <c r="A2105" s="44" t="str">
        <f t="shared" si="161"/>
        <v xml:space="preserve"> Natural Gas Physical</v>
      </c>
      <c r="B2105" s="44" t="str">
        <f t="shared" si="162"/>
        <v/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1332255</v>
      </c>
      <c r="H2105" s="198">
        <v>37046.369513888887</v>
      </c>
      <c r="I2105" t="s">
        <v>2533</v>
      </c>
      <c r="M2105" t="s">
        <v>3505</v>
      </c>
      <c r="N2105" t="s">
        <v>3089</v>
      </c>
      <c r="O2105" t="s">
        <v>1950</v>
      </c>
      <c r="P2105" s="199">
        <v>5000</v>
      </c>
      <c r="S2105" t="s">
        <v>3506</v>
      </c>
      <c r="T2105" t="s">
        <v>3759</v>
      </c>
      <c r="U2105" s="201">
        <v>3.22</v>
      </c>
      <c r="V2105" t="s">
        <v>3948</v>
      </c>
      <c r="W2105" t="s">
        <v>2563</v>
      </c>
      <c r="X2105" t="s">
        <v>3834</v>
      </c>
      <c r="Y2105" t="s">
        <v>2596</v>
      </c>
      <c r="Z2105" t="s">
        <v>2953</v>
      </c>
      <c r="AA2105">
        <v>827255</v>
      </c>
      <c r="AB2105" s="198">
        <v>37047.875</v>
      </c>
      <c r="AC2105" s="198">
        <v>37047.875</v>
      </c>
    </row>
    <row r="2106" spans="1:29" x14ac:dyDescent="0.2">
      <c r="A2106" s="44" t="str">
        <f t="shared" si="161"/>
        <v xml:space="preserve"> Natural Gas Physical</v>
      </c>
      <c r="B2106" s="44" t="str">
        <f t="shared" si="162"/>
        <v/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1332256</v>
      </c>
      <c r="H2106" s="198">
        <v>37046.36954861111</v>
      </c>
      <c r="I2106" t="s">
        <v>2533</v>
      </c>
      <c r="M2106" t="s">
        <v>3505</v>
      </c>
      <c r="N2106" t="s">
        <v>3089</v>
      </c>
      <c r="O2106" t="s">
        <v>1950</v>
      </c>
      <c r="P2106" s="199">
        <v>5000</v>
      </c>
      <c r="S2106" t="s">
        <v>3506</v>
      </c>
      <c r="T2106" t="s">
        <v>3759</v>
      </c>
      <c r="U2106" s="201">
        <v>3.19</v>
      </c>
      <c r="V2106" t="s">
        <v>3948</v>
      </c>
      <c r="W2106" t="s">
        <v>2563</v>
      </c>
      <c r="X2106" t="s">
        <v>3834</v>
      </c>
      <c r="Y2106" t="s">
        <v>2596</v>
      </c>
      <c r="Z2106" t="s">
        <v>2953</v>
      </c>
      <c r="AA2106">
        <v>827256</v>
      </c>
      <c r="AB2106" s="198">
        <v>37047.875</v>
      </c>
      <c r="AC2106" s="198">
        <v>37047.875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25000</v>
      </c>
      <c r="G2107" s="202">
        <v>1332257</v>
      </c>
      <c r="H2107" s="198">
        <v>37046.369560185187</v>
      </c>
      <c r="I2107" t="s">
        <v>2618</v>
      </c>
      <c r="M2107" t="s">
        <v>3505</v>
      </c>
      <c r="N2107" t="s">
        <v>3885</v>
      </c>
      <c r="O2107" t="s">
        <v>3852</v>
      </c>
      <c r="P2107" s="199">
        <v>25000</v>
      </c>
      <c r="S2107" t="s">
        <v>3506</v>
      </c>
      <c r="T2107" t="s">
        <v>3759</v>
      </c>
      <c r="U2107" s="201">
        <v>3.9449999999999998</v>
      </c>
      <c r="V2107" t="s">
        <v>3687</v>
      </c>
      <c r="W2107" t="s">
        <v>2265</v>
      </c>
      <c r="X2107" t="s">
        <v>2266</v>
      </c>
      <c r="Y2107" t="s">
        <v>2596</v>
      </c>
      <c r="Z2107" t="s">
        <v>2952</v>
      </c>
      <c r="AA2107">
        <v>827257</v>
      </c>
      <c r="AB2107" s="198">
        <v>37047.875</v>
      </c>
      <c r="AC2107" s="198">
        <v>37047.875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1332258</v>
      </c>
      <c r="H2108" s="198">
        <v>37046.369583333333</v>
      </c>
      <c r="I2108" t="s">
        <v>2391</v>
      </c>
      <c r="M2108" t="s">
        <v>3505</v>
      </c>
      <c r="N2108" t="s">
        <v>3885</v>
      </c>
      <c r="O2108" t="s">
        <v>1799</v>
      </c>
      <c r="P2108" s="199">
        <v>5000</v>
      </c>
      <c r="S2108" t="s">
        <v>3506</v>
      </c>
      <c r="T2108" t="s">
        <v>3759</v>
      </c>
      <c r="U2108" s="201">
        <v>2.8</v>
      </c>
      <c r="V2108" t="s">
        <v>2124</v>
      </c>
      <c r="W2108" t="s">
        <v>3084</v>
      </c>
      <c r="X2108" t="s">
        <v>3076</v>
      </c>
      <c r="Y2108" t="s">
        <v>2596</v>
      </c>
      <c r="Z2108" t="s">
        <v>2952</v>
      </c>
      <c r="AA2108">
        <v>827259</v>
      </c>
      <c r="AB2108" s="198">
        <v>37047.875</v>
      </c>
      <c r="AC2108" s="198">
        <v>37047.875</v>
      </c>
    </row>
    <row r="2109" spans="1:29" x14ac:dyDescent="0.2">
      <c r="A2109" s="44" t="str">
        <f t="shared" si="161"/>
        <v xml:space="preserve"> Natural Gas Physical</v>
      </c>
      <c r="B2109" s="44" t="str">
        <f t="shared" si="162"/>
        <v/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</v>
      </c>
      <c r="G2109" s="202">
        <v>1332260</v>
      </c>
      <c r="H2109" s="198">
        <v>37046.369618055556</v>
      </c>
      <c r="I2109" t="s">
        <v>2275</v>
      </c>
      <c r="M2109" t="s">
        <v>3505</v>
      </c>
      <c r="N2109" t="s">
        <v>3089</v>
      </c>
      <c r="O2109" t="s">
        <v>1950</v>
      </c>
      <c r="Q2109" s="199">
        <v>5000</v>
      </c>
      <c r="S2109" t="s">
        <v>3506</v>
      </c>
      <c r="T2109" t="s">
        <v>3759</v>
      </c>
      <c r="U2109" s="201">
        <v>3.22</v>
      </c>
      <c r="V2109" t="s">
        <v>3700</v>
      </c>
      <c r="W2109" t="s">
        <v>2563</v>
      </c>
      <c r="X2109" t="s">
        <v>3834</v>
      </c>
      <c r="Y2109" t="s">
        <v>2596</v>
      </c>
      <c r="Z2109" t="s">
        <v>2953</v>
      </c>
      <c r="AA2109">
        <v>827260</v>
      </c>
      <c r="AB2109" s="198">
        <v>37047.875</v>
      </c>
      <c r="AC2109" s="198">
        <v>37047.875</v>
      </c>
    </row>
    <row r="2110" spans="1:29" x14ac:dyDescent="0.2">
      <c r="A2110" s="44" t="str">
        <f t="shared" si="161"/>
        <v xml:space="preserve"> Natural Gas Physical</v>
      </c>
      <c r="B2110" s="44" t="str">
        <f t="shared" si="162"/>
        <v/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10000</v>
      </c>
      <c r="G2110" s="202">
        <v>1332261</v>
      </c>
      <c r="H2110" s="198">
        <v>37046.369618055556</v>
      </c>
      <c r="I2110" t="s">
        <v>3274</v>
      </c>
      <c r="M2110" t="s">
        <v>3505</v>
      </c>
      <c r="N2110" t="s">
        <v>3089</v>
      </c>
      <c r="O2110" t="s">
        <v>2015</v>
      </c>
      <c r="P2110" s="199">
        <v>10000</v>
      </c>
      <c r="S2110" t="s">
        <v>3827</v>
      </c>
      <c r="T2110" t="s">
        <v>3090</v>
      </c>
      <c r="U2110" s="201">
        <v>4.88</v>
      </c>
      <c r="V2110" t="s">
        <v>3275</v>
      </c>
      <c r="W2110" t="s">
        <v>3091</v>
      </c>
      <c r="X2110" t="s">
        <v>3092</v>
      </c>
      <c r="Y2110" t="s">
        <v>2596</v>
      </c>
      <c r="Z2110" t="s">
        <v>2953</v>
      </c>
      <c r="AA2110">
        <v>827261</v>
      </c>
      <c r="AB2110" s="198">
        <v>37046.875</v>
      </c>
      <c r="AC2110" s="198">
        <v>37046.875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3000</v>
      </c>
      <c r="G2111" s="202">
        <v>1332262</v>
      </c>
      <c r="H2111" s="198">
        <v>37046.369629629633</v>
      </c>
      <c r="I2111" t="s">
        <v>2345</v>
      </c>
      <c r="M2111" t="s">
        <v>3505</v>
      </c>
      <c r="N2111" t="s">
        <v>3885</v>
      </c>
      <c r="O2111" t="s">
        <v>1761</v>
      </c>
      <c r="P2111" s="199">
        <v>3000</v>
      </c>
      <c r="S2111" t="s">
        <v>3506</v>
      </c>
      <c r="T2111" t="s">
        <v>3759</v>
      </c>
      <c r="U2111" s="201">
        <v>3.835</v>
      </c>
      <c r="V2111" t="s">
        <v>1988</v>
      </c>
      <c r="W2111" t="s">
        <v>2477</v>
      </c>
      <c r="X2111" t="s">
        <v>3078</v>
      </c>
      <c r="Y2111" t="s">
        <v>2596</v>
      </c>
      <c r="Z2111" t="s">
        <v>2952</v>
      </c>
      <c r="AA2111">
        <v>827262</v>
      </c>
      <c r="AB2111" s="198">
        <v>37047.875</v>
      </c>
      <c r="AC2111" s="198">
        <v>37047.875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10000</v>
      </c>
      <c r="G2112" s="202">
        <v>1332264</v>
      </c>
      <c r="H2112" s="198">
        <v>37046.369664351849</v>
      </c>
      <c r="I2112" t="s">
        <v>2355</v>
      </c>
      <c r="M2112" t="s">
        <v>3505</v>
      </c>
      <c r="N2112" t="s">
        <v>3885</v>
      </c>
      <c r="O2112" t="s">
        <v>1923</v>
      </c>
      <c r="Q2112" s="199">
        <v>10000</v>
      </c>
      <c r="S2112" t="s">
        <v>3506</v>
      </c>
      <c r="T2112" t="s">
        <v>3759</v>
      </c>
      <c r="U2112" s="201">
        <v>3.9950000000000001</v>
      </c>
      <c r="V2112" t="s">
        <v>3525</v>
      </c>
      <c r="W2112" t="s">
        <v>2429</v>
      </c>
      <c r="X2112" t="s">
        <v>2196</v>
      </c>
      <c r="Y2112" t="s">
        <v>2596</v>
      </c>
      <c r="Z2112" t="s">
        <v>2952</v>
      </c>
      <c r="AA2112">
        <v>827264</v>
      </c>
      <c r="AB2112" s="198">
        <v>37047.875</v>
      </c>
      <c r="AC2112" s="198">
        <v>37047.875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5000</v>
      </c>
      <c r="G2113" s="202">
        <v>1332265</v>
      </c>
      <c r="H2113" s="198">
        <v>37046.369687500002</v>
      </c>
      <c r="I2113" t="s">
        <v>2660</v>
      </c>
      <c r="M2113" t="s">
        <v>3505</v>
      </c>
      <c r="N2113" t="s">
        <v>3885</v>
      </c>
      <c r="O2113" t="s">
        <v>1882</v>
      </c>
      <c r="Q2113" s="199">
        <v>5000</v>
      </c>
      <c r="S2113" t="s">
        <v>3506</v>
      </c>
      <c r="T2113" t="s">
        <v>3759</v>
      </c>
      <c r="U2113" s="201">
        <v>4.0111999999999997</v>
      </c>
      <c r="V2113" t="s">
        <v>3163</v>
      </c>
      <c r="W2113" t="s">
        <v>2594</v>
      </c>
      <c r="X2113" t="s">
        <v>2595</v>
      </c>
      <c r="Y2113" t="s">
        <v>2596</v>
      </c>
      <c r="Z2113" t="s">
        <v>2952</v>
      </c>
      <c r="AA2113">
        <v>827266</v>
      </c>
      <c r="AB2113" s="198">
        <v>37047.875</v>
      </c>
      <c r="AC2113" s="198">
        <v>37047.875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1332266</v>
      </c>
      <c r="H2114" s="198">
        <v>37046.369710648149</v>
      </c>
      <c r="I2114" t="s">
        <v>3531</v>
      </c>
      <c r="M2114" t="s">
        <v>3505</v>
      </c>
      <c r="N2114" t="s">
        <v>3885</v>
      </c>
      <c r="O2114" t="s">
        <v>1682</v>
      </c>
      <c r="P2114" s="199">
        <v>5000</v>
      </c>
      <c r="S2114" t="s">
        <v>3506</v>
      </c>
      <c r="T2114" t="s">
        <v>3759</v>
      </c>
      <c r="U2114" s="201">
        <v>3.7875000000000001</v>
      </c>
      <c r="V2114" t="s">
        <v>2568</v>
      </c>
      <c r="W2114" t="s">
        <v>2457</v>
      </c>
      <c r="X2114" t="s">
        <v>2615</v>
      </c>
      <c r="Y2114" t="s">
        <v>2596</v>
      </c>
      <c r="Z2114" t="s">
        <v>2952</v>
      </c>
      <c r="AA2114">
        <v>827267</v>
      </c>
      <c r="AB2114" s="198">
        <v>37047.875</v>
      </c>
      <c r="AC2114" s="198">
        <v>37047.875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1332267</v>
      </c>
      <c r="H2115" s="198">
        <v>37046.369710648149</v>
      </c>
      <c r="I2115" t="s">
        <v>2392</v>
      </c>
      <c r="M2115" t="s">
        <v>3505</v>
      </c>
      <c r="N2115" t="s">
        <v>3885</v>
      </c>
      <c r="O2115" t="s">
        <v>1679</v>
      </c>
      <c r="P2115" s="199">
        <v>5000</v>
      </c>
      <c r="S2115" t="s">
        <v>3506</v>
      </c>
      <c r="T2115" t="s">
        <v>3759</v>
      </c>
      <c r="U2115" s="201">
        <v>3.8</v>
      </c>
      <c r="V2115" t="s">
        <v>3679</v>
      </c>
      <c r="W2115" t="s">
        <v>2457</v>
      </c>
      <c r="X2115" t="s">
        <v>2615</v>
      </c>
      <c r="Y2115" t="s">
        <v>2596</v>
      </c>
      <c r="Z2115" t="s">
        <v>2952</v>
      </c>
      <c r="AA2115">
        <v>827268</v>
      </c>
      <c r="AB2115" s="198">
        <v>37047.875</v>
      </c>
      <c r="AC2115" s="198">
        <v>37047.875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10000</v>
      </c>
      <c r="G2116" s="202">
        <v>1332269</v>
      </c>
      <c r="H2116" s="198">
        <v>37046.369780092595</v>
      </c>
      <c r="I2116" t="s">
        <v>2652</v>
      </c>
      <c r="M2116" t="s">
        <v>3505</v>
      </c>
      <c r="N2116" t="s">
        <v>3885</v>
      </c>
      <c r="O2116" t="s">
        <v>1724</v>
      </c>
      <c r="P2116" s="199">
        <v>10000</v>
      </c>
      <c r="S2116" t="s">
        <v>3506</v>
      </c>
      <c r="T2116" t="s">
        <v>3759</v>
      </c>
      <c r="U2116" s="201">
        <v>4.1399999999999997</v>
      </c>
      <c r="V2116" t="s">
        <v>2653</v>
      </c>
      <c r="W2116" t="s">
        <v>2640</v>
      </c>
      <c r="X2116" t="s">
        <v>2641</v>
      </c>
      <c r="Y2116" t="s">
        <v>2596</v>
      </c>
      <c r="Z2116" t="s">
        <v>2952</v>
      </c>
      <c r="AA2116">
        <v>827269</v>
      </c>
      <c r="AB2116" s="198">
        <v>37047.875</v>
      </c>
      <c r="AC2116" s="198">
        <v>37047.875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5000</v>
      </c>
      <c r="G2117" s="202">
        <v>1332270</v>
      </c>
      <c r="H2117" s="198">
        <v>37046.369837962964</v>
      </c>
      <c r="I2117" t="s">
        <v>2389</v>
      </c>
      <c r="M2117" t="s">
        <v>3505</v>
      </c>
      <c r="N2117" t="s">
        <v>3885</v>
      </c>
      <c r="O2117" t="s">
        <v>3863</v>
      </c>
      <c r="Q2117" s="199">
        <v>5000</v>
      </c>
      <c r="S2117" t="s">
        <v>3506</v>
      </c>
      <c r="T2117" t="s">
        <v>3759</v>
      </c>
      <c r="U2117" s="201">
        <v>3.8849999999999998</v>
      </c>
      <c r="V2117" t="s">
        <v>2134</v>
      </c>
      <c r="W2117" t="s">
        <v>2271</v>
      </c>
      <c r="X2117" t="s">
        <v>2272</v>
      </c>
      <c r="Y2117" t="s">
        <v>2596</v>
      </c>
      <c r="Z2117" t="s">
        <v>2952</v>
      </c>
      <c r="AA2117">
        <v>827270</v>
      </c>
      <c r="AB2117" s="198">
        <v>37047.875</v>
      </c>
      <c r="AC2117" s="198">
        <v>37047.875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10000</v>
      </c>
      <c r="G2118" s="202">
        <v>1332271</v>
      </c>
      <c r="H2118" s="198">
        <v>37046.369849537034</v>
      </c>
      <c r="I2118" t="s">
        <v>2392</v>
      </c>
      <c r="M2118" t="s">
        <v>3505</v>
      </c>
      <c r="N2118" t="s">
        <v>3885</v>
      </c>
      <c r="O2118" t="s">
        <v>3852</v>
      </c>
      <c r="Q2118" s="199">
        <v>10000</v>
      </c>
      <c r="S2118" t="s">
        <v>3506</v>
      </c>
      <c r="T2118" t="s">
        <v>3759</v>
      </c>
      <c r="U2118" s="201">
        <v>3.9449999999999998</v>
      </c>
      <c r="V2118" t="s">
        <v>3679</v>
      </c>
      <c r="W2118" t="s">
        <v>2265</v>
      </c>
      <c r="X2118" t="s">
        <v>2266</v>
      </c>
      <c r="Y2118" t="s">
        <v>2596</v>
      </c>
      <c r="Z2118" t="s">
        <v>2952</v>
      </c>
      <c r="AA2118">
        <v>827271</v>
      </c>
      <c r="AB2118" s="198">
        <v>37047.875</v>
      </c>
      <c r="AC2118" s="198">
        <v>37047.875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10000</v>
      </c>
      <c r="G2119" s="202">
        <v>1332273</v>
      </c>
      <c r="H2119" s="198">
        <v>37046.36986111111</v>
      </c>
      <c r="I2119" t="s">
        <v>2592</v>
      </c>
      <c r="M2119" t="s">
        <v>3505</v>
      </c>
      <c r="N2119" t="s">
        <v>3885</v>
      </c>
      <c r="O2119" t="s">
        <v>1835</v>
      </c>
      <c r="Q2119" s="199">
        <v>10000</v>
      </c>
      <c r="S2119" t="s">
        <v>3506</v>
      </c>
      <c r="T2119" t="s">
        <v>3759</v>
      </c>
      <c r="U2119" s="201">
        <v>10.199999999999999</v>
      </c>
      <c r="V2119" t="s">
        <v>2202</v>
      </c>
      <c r="W2119" t="s">
        <v>3156</v>
      </c>
      <c r="X2119" t="s">
        <v>3076</v>
      </c>
      <c r="Y2119" t="s">
        <v>2596</v>
      </c>
      <c r="Z2119" t="s">
        <v>2952</v>
      </c>
      <c r="AA2119">
        <v>827273</v>
      </c>
      <c r="AB2119" s="198">
        <v>37047.875</v>
      </c>
      <c r="AC2119" s="198">
        <v>37047.875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1332272</v>
      </c>
      <c r="H2120" s="198">
        <v>37046.36986111111</v>
      </c>
      <c r="I2120" t="s">
        <v>3627</v>
      </c>
      <c r="M2120" t="s">
        <v>3505</v>
      </c>
      <c r="N2120" t="s">
        <v>3885</v>
      </c>
      <c r="O2120" t="s">
        <v>1724</v>
      </c>
      <c r="Q2120" s="199">
        <v>10000</v>
      </c>
      <c r="S2120" t="s">
        <v>3506</v>
      </c>
      <c r="T2120" t="s">
        <v>3759</v>
      </c>
      <c r="U2120" s="201">
        <v>4.1399999999999997</v>
      </c>
      <c r="V2120" t="s">
        <v>2456</v>
      </c>
      <c r="W2120" t="s">
        <v>2640</v>
      </c>
      <c r="X2120" t="s">
        <v>2641</v>
      </c>
      <c r="Y2120" t="s">
        <v>2596</v>
      </c>
      <c r="Z2120" t="s">
        <v>2952</v>
      </c>
      <c r="AA2120">
        <v>827272</v>
      </c>
      <c r="AB2120" s="198">
        <v>37047.875</v>
      </c>
      <c r="AC2120" s="198">
        <v>37047.875</v>
      </c>
    </row>
    <row r="2121" spans="1:29" x14ac:dyDescent="0.2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31</v>
      </c>
      <c r="F2121" s="213">
        <f t="shared" si="165"/>
        <v>77500</v>
      </c>
      <c r="G2121" s="202">
        <v>1332274</v>
      </c>
      <c r="H2121" s="198">
        <v>37046.369884259257</v>
      </c>
      <c r="I2121" t="s">
        <v>2378</v>
      </c>
      <c r="M2121" t="s">
        <v>3505</v>
      </c>
      <c r="N2121" t="s">
        <v>2383</v>
      </c>
      <c r="O2121" t="s">
        <v>2604</v>
      </c>
      <c r="Q2121" s="199">
        <v>2500</v>
      </c>
      <c r="S2121" t="s">
        <v>3506</v>
      </c>
      <c r="T2121" t="s">
        <v>3759</v>
      </c>
      <c r="U2121" s="201">
        <v>4.07</v>
      </c>
      <c r="V2121" t="s">
        <v>3191</v>
      </c>
      <c r="W2121" t="s">
        <v>2810</v>
      </c>
      <c r="X2121" t="s">
        <v>2384</v>
      </c>
      <c r="Y2121" t="s">
        <v>3777</v>
      </c>
      <c r="Z2121" t="s">
        <v>2952</v>
      </c>
      <c r="AA2121" t="s">
        <v>2135</v>
      </c>
      <c r="AB2121" s="198">
        <v>37073.875</v>
      </c>
      <c r="AC2121" s="198">
        <v>37103.875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500</v>
      </c>
      <c r="G2122" s="202">
        <v>1332275</v>
      </c>
      <c r="H2122" s="198">
        <v>37046.369895833333</v>
      </c>
      <c r="I2122" t="s">
        <v>2556</v>
      </c>
      <c r="M2122" t="s">
        <v>3505</v>
      </c>
      <c r="N2122" t="s">
        <v>3885</v>
      </c>
      <c r="O2122" t="s">
        <v>1682</v>
      </c>
      <c r="Q2122" s="199">
        <v>500</v>
      </c>
      <c r="S2122" t="s">
        <v>3506</v>
      </c>
      <c r="T2122" t="s">
        <v>3759</v>
      </c>
      <c r="U2122" s="201">
        <v>3.79</v>
      </c>
      <c r="V2122" t="s">
        <v>2557</v>
      </c>
      <c r="W2122" t="s">
        <v>2457</v>
      </c>
      <c r="X2122" t="s">
        <v>2615</v>
      </c>
      <c r="Y2122" t="s">
        <v>2596</v>
      </c>
      <c r="Z2122" t="s">
        <v>2952</v>
      </c>
      <c r="AA2122">
        <v>827274</v>
      </c>
      <c r="AB2122" s="198">
        <v>37047.875</v>
      </c>
      <c r="AC2122" s="198">
        <v>37047.875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1332276</v>
      </c>
      <c r="H2123" s="198">
        <v>37046.36990740741</v>
      </c>
      <c r="I2123" t="s">
        <v>3627</v>
      </c>
      <c r="M2123" t="s">
        <v>3505</v>
      </c>
      <c r="N2123" t="s">
        <v>3885</v>
      </c>
      <c r="O2123" t="s">
        <v>1724</v>
      </c>
      <c r="Q2123" s="199">
        <v>10000</v>
      </c>
      <c r="S2123" t="s">
        <v>3506</v>
      </c>
      <c r="T2123" t="s">
        <v>3759</v>
      </c>
      <c r="U2123" s="201">
        <v>4.1449999999999996</v>
      </c>
      <c r="V2123" t="s">
        <v>2456</v>
      </c>
      <c r="W2123" t="s">
        <v>2640</v>
      </c>
      <c r="X2123" t="s">
        <v>2641</v>
      </c>
      <c r="Y2123" t="s">
        <v>2596</v>
      </c>
      <c r="Z2123" t="s">
        <v>2952</v>
      </c>
      <c r="AA2123">
        <v>827275</v>
      </c>
      <c r="AB2123" s="198">
        <v>37047.875</v>
      </c>
      <c r="AC2123" s="198">
        <v>37047.875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10000</v>
      </c>
      <c r="G2124" s="202">
        <v>1332277</v>
      </c>
      <c r="H2124" s="198">
        <v>37046.36991898148</v>
      </c>
      <c r="I2124" t="s">
        <v>2355</v>
      </c>
      <c r="M2124" t="s">
        <v>3505</v>
      </c>
      <c r="N2124" t="s">
        <v>3885</v>
      </c>
      <c r="O2124" t="s">
        <v>1800</v>
      </c>
      <c r="P2124" s="199">
        <v>10000</v>
      </c>
      <c r="S2124" t="s">
        <v>3506</v>
      </c>
      <c r="T2124" t="s">
        <v>3759</v>
      </c>
      <c r="U2124" s="201">
        <v>4.08</v>
      </c>
      <c r="V2124" t="s">
        <v>2289</v>
      </c>
      <c r="W2124" t="s">
        <v>2429</v>
      </c>
      <c r="X2124" t="s">
        <v>2296</v>
      </c>
      <c r="Y2124" t="s">
        <v>2596</v>
      </c>
      <c r="Z2124" t="s">
        <v>2952</v>
      </c>
      <c r="AA2124">
        <v>827276</v>
      </c>
      <c r="AB2124" s="198">
        <v>37047.875</v>
      </c>
      <c r="AC2124" s="198">
        <v>37047.875</v>
      </c>
    </row>
    <row r="2125" spans="1:29" x14ac:dyDescent="0.2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31</v>
      </c>
      <c r="F2125" s="213">
        <f t="shared" si="170"/>
        <v>465000</v>
      </c>
      <c r="G2125" s="202">
        <v>1332278</v>
      </c>
      <c r="H2125" s="198">
        <v>37046.369930555556</v>
      </c>
      <c r="I2125" t="s">
        <v>3729</v>
      </c>
      <c r="M2125" t="s">
        <v>3505</v>
      </c>
      <c r="N2125" t="s">
        <v>2383</v>
      </c>
      <c r="O2125" t="s">
        <v>2604</v>
      </c>
      <c r="P2125" s="199">
        <v>15000</v>
      </c>
      <c r="S2125" t="s">
        <v>3506</v>
      </c>
      <c r="T2125" t="s">
        <v>3759</v>
      </c>
      <c r="U2125" s="201">
        <v>4.0599999999999996</v>
      </c>
      <c r="V2125" t="s">
        <v>3198</v>
      </c>
      <c r="W2125" t="s">
        <v>2810</v>
      </c>
      <c r="X2125" t="s">
        <v>2384</v>
      </c>
      <c r="Y2125" t="s">
        <v>3777</v>
      </c>
      <c r="Z2125" t="s">
        <v>2952</v>
      </c>
      <c r="AA2125" t="s">
        <v>2136</v>
      </c>
      <c r="AB2125" s="198">
        <v>37073.875</v>
      </c>
      <c r="AC2125" s="198">
        <v>37103.875</v>
      </c>
    </row>
    <row r="2126" spans="1:29" x14ac:dyDescent="0.2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26</v>
      </c>
      <c r="F2126" s="213">
        <f t="shared" si="170"/>
        <v>52000</v>
      </c>
      <c r="G2126" s="202">
        <v>1332279</v>
      </c>
      <c r="H2126" s="198">
        <v>37046.369942129626</v>
      </c>
      <c r="I2126" t="s">
        <v>2392</v>
      </c>
      <c r="M2126" t="s">
        <v>3505</v>
      </c>
      <c r="N2126" t="s">
        <v>2383</v>
      </c>
      <c r="O2126" t="s">
        <v>3298</v>
      </c>
      <c r="Q2126" s="199">
        <v>2000</v>
      </c>
      <c r="S2126" t="s">
        <v>3506</v>
      </c>
      <c r="T2126" t="s">
        <v>3759</v>
      </c>
      <c r="U2126" s="201">
        <v>3.96</v>
      </c>
      <c r="V2126" t="s">
        <v>3496</v>
      </c>
      <c r="W2126" t="s">
        <v>2644</v>
      </c>
      <c r="X2126" t="s">
        <v>2259</v>
      </c>
      <c r="Y2126" t="s">
        <v>3777</v>
      </c>
      <c r="Z2126" t="s">
        <v>2952</v>
      </c>
      <c r="AA2126" t="s">
        <v>2137</v>
      </c>
      <c r="AB2126" s="198">
        <v>37047.875</v>
      </c>
      <c r="AC2126" s="198">
        <v>37072.875</v>
      </c>
    </row>
    <row r="2127" spans="1:29" x14ac:dyDescent="0.2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123</v>
      </c>
      <c r="F2127" s="213">
        <f t="shared" si="170"/>
        <v>615000</v>
      </c>
      <c r="G2127" s="202">
        <v>1332280</v>
      </c>
      <c r="H2127" s="198">
        <v>37046.369953703703</v>
      </c>
      <c r="I2127" t="s">
        <v>2382</v>
      </c>
      <c r="M2127" t="s">
        <v>3505</v>
      </c>
      <c r="N2127" t="s">
        <v>2383</v>
      </c>
      <c r="O2127" t="s">
        <v>3144</v>
      </c>
      <c r="P2127" s="199">
        <v>5000</v>
      </c>
      <c r="S2127" t="s">
        <v>3506</v>
      </c>
      <c r="T2127" t="s">
        <v>3759</v>
      </c>
      <c r="U2127" s="201">
        <v>4.1449999999999996</v>
      </c>
      <c r="V2127" t="s">
        <v>2562</v>
      </c>
      <c r="W2127" t="s">
        <v>2810</v>
      </c>
      <c r="X2127" t="s">
        <v>2384</v>
      </c>
      <c r="Y2127" t="s">
        <v>3777</v>
      </c>
      <c r="Z2127" t="s">
        <v>2952</v>
      </c>
      <c r="AA2127" t="s">
        <v>2138</v>
      </c>
      <c r="AB2127" s="198">
        <v>37073</v>
      </c>
      <c r="AC2127" s="198">
        <v>37195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1332281</v>
      </c>
      <c r="H2128" s="198">
        <v>37046.369953703703</v>
      </c>
      <c r="I2128" t="s">
        <v>3531</v>
      </c>
      <c r="M2128" t="s">
        <v>3505</v>
      </c>
      <c r="N2128" t="s">
        <v>3885</v>
      </c>
      <c r="O2128" t="s">
        <v>1680</v>
      </c>
      <c r="P2128" s="199">
        <v>5000</v>
      </c>
      <c r="S2128" t="s">
        <v>3506</v>
      </c>
      <c r="T2128" t="s">
        <v>3759</v>
      </c>
      <c r="U2128" s="201">
        <v>3.7875000000000001</v>
      </c>
      <c r="V2128" t="s">
        <v>2568</v>
      </c>
      <c r="W2128" t="s">
        <v>2457</v>
      </c>
      <c r="X2128" t="s">
        <v>2615</v>
      </c>
      <c r="Y2128" t="s">
        <v>2596</v>
      </c>
      <c r="Z2128" t="s">
        <v>2952</v>
      </c>
      <c r="AA2128">
        <v>827277</v>
      </c>
      <c r="AB2128" s="198">
        <v>37047.875</v>
      </c>
      <c r="AC2128" s="198">
        <v>37047.875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10000</v>
      </c>
      <c r="G2129" s="202">
        <v>1332282</v>
      </c>
      <c r="H2129" s="198">
        <v>37046.36996527778</v>
      </c>
      <c r="I2129" t="s">
        <v>3627</v>
      </c>
      <c r="M2129" t="s">
        <v>3505</v>
      </c>
      <c r="N2129" t="s">
        <v>3885</v>
      </c>
      <c r="O2129" t="s">
        <v>1724</v>
      </c>
      <c r="Q2129" s="199">
        <v>10000</v>
      </c>
      <c r="S2129" t="s">
        <v>3506</v>
      </c>
      <c r="T2129" t="s">
        <v>3759</v>
      </c>
      <c r="U2129" s="201">
        <v>4.1500000000000004</v>
      </c>
      <c r="V2129" t="s">
        <v>2456</v>
      </c>
      <c r="W2129" t="s">
        <v>2640</v>
      </c>
      <c r="X2129" t="s">
        <v>2641</v>
      </c>
      <c r="Y2129" t="s">
        <v>2596</v>
      </c>
      <c r="Z2129" t="s">
        <v>2952</v>
      </c>
      <c r="AA2129">
        <v>827278</v>
      </c>
      <c r="AB2129" s="198">
        <v>37047.875</v>
      </c>
      <c r="AC2129" s="198">
        <v>37047.875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3307</v>
      </c>
      <c r="G2130" s="202">
        <v>1332283</v>
      </c>
      <c r="H2130" s="198">
        <v>37046.369976851849</v>
      </c>
      <c r="I2130" t="s">
        <v>3482</v>
      </c>
      <c r="M2130" t="s">
        <v>3505</v>
      </c>
      <c r="N2130" t="s">
        <v>3885</v>
      </c>
      <c r="O2130" t="s">
        <v>1959</v>
      </c>
      <c r="P2130" s="199">
        <v>3307</v>
      </c>
      <c r="S2130" t="s">
        <v>3506</v>
      </c>
      <c r="T2130" t="s">
        <v>3759</v>
      </c>
      <c r="U2130" s="201">
        <v>3.7949999999999999</v>
      </c>
      <c r="V2130" t="s">
        <v>3977</v>
      </c>
      <c r="W2130" t="s">
        <v>2457</v>
      </c>
      <c r="X2130" t="s">
        <v>2615</v>
      </c>
      <c r="Y2130" t="s">
        <v>2596</v>
      </c>
      <c r="Z2130" t="s">
        <v>2952</v>
      </c>
      <c r="AA2130">
        <v>827279</v>
      </c>
      <c r="AB2130" s="198">
        <v>37047.875</v>
      </c>
      <c r="AC2130" s="198">
        <v>37047.875</v>
      </c>
    </row>
    <row r="2131" spans="1:29" x14ac:dyDescent="0.2">
      <c r="A2131" s="44" t="str">
        <f t="shared" si="166"/>
        <v>US Natural Gas Financial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26</v>
      </c>
      <c r="F2131" s="213">
        <f t="shared" si="170"/>
        <v>260000</v>
      </c>
      <c r="G2131" s="202">
        <v>1332284</v>
      </c>
      <c r="H2131" s="198">
        <v>37046.370023148149</v>
      </c>
      <c r="I2131" t="s">
        <v>2330</v>
      </c>
      <c r="M2131" t="s">
        <v>3505</v>
      </c>
      <c r="N2131" t="s">
        <v>2383</v>
      </c>
      <c r="O2131" t="s">
        <v>3298</v>
      </c>
      <c r="P2131" s="199">
        <v>10000</v>
      </c>
      <c r="S2131" t="s">
        <v>3506</v>
      </c>
      <c r="T2131" t="s">
        <v>3759</v>
      </c>
      <c r="U2131" s="201">
        <v>3.95</v>
      </c>
      <c r="V2131" t="s">
        <v>3250</v>
      </c>
      <c r="W2131" t="s">
        <v>2644</v>
      </c>
      <c r="X2131" t="s">
        <v>2259</v>
      </c>
      <c r="Y2131" t="s">
        <v>3777</v>
      </c>
      <c r="Z2131" t="s">
        <v>2952</v>
      </c>
      <c r="AA2131" t="s">
        <v>2139</v>
      </c>
      <c r="AB2131" s="198">
        <v>37047.875</v>
      </c>
      <c r="AC2131" s="198">
        <v>37072.875</v>
      </c>
    </row>
    <row r="2132" spans="1:29" x14ac:dyDescent="0.2">
      <c r="A2132" s="44" t="str">
        <f t="shared" si="166"/>
        <v>US Power Physical</v>
      </c>
      <c r="B2132" s="44" t="str">
        <f t="shared" si="167"/>
        <v>US</v>
      </c>
      <c r="C2132" s="44" t="str">
        <f t="shared" si="168"/>
        <v>Power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31</v>
      </c>
      <c r="F2132" s="213">
        <f t="shared" si="170"/>
        <v>1550</v>
      </c>
      <c r="G2132" s="202">
        <v>1332285</v>
      </c>
      <c r="H2132" s="198">
        <v>37046.370023148149</v>
      </c>
      <c r="I2132" t="s">
        <v>3732</v>
      </c>
      <c r="M2132" t="s">
        <v>2717</v>
      </c>
      <c r="N2132" t="s">
        <v>3532</v>
      </c>
      <c r="O2132" t="s">
        <v>3876</v>
      </c>
      <c r="Q2132" s="199">
        <v>50</v>
      </c>
      <c r="S2132" t="s">
        <v>3504</v>
      </c>
      <c r="T2132" t="s">
        <v>3759</v>
      </c>
      <c r="U2132" s="201">
        <v>88.75</v>
      </c>
      <c r="V2132" t="s">
        <v>3053</v>
      </c>
      <c r="W2132" t="s">
        <v>3552</v>
      </c>
      <c r="X2132" t="s">
        <v>3553</v>
      </c>
      <c r="Y2132" t="s">
        <v>1097</v>
      </c>
      <c r="Z2132" t="s">
        <v>2947</v>
      </c>
      <c r="AA2132">
        <v>631067.1</v>
      </c>
      <c r="AB2132" s="198">
        <v>37073.875</v>
      </c>
      <c r="AC2132" s="198">
        <v>37103.875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10000</v>
      </c>
      <c r="G2133" s="202">
        <v>1332287</v>
      </c>
      <c r="H2133" s="198">
        <v>37046.370046296295</v>
      </c>
      <c r="I2133" t="s">
        <v>2638</v>
      </c>
      <c r="M2133" t="s">
        <v>3505</v>
      </c>
      <c r="N2133" t="s">
        <v>3885</v>
      </c>
      <c r="O2133" t="s">
        <v>1835</v>
      </c>
      <c r="P2133" s="199">
        <v>10000</v>
      </c>
      <c r="S2133" t="s">
        <v>3506</v>
      </c>
      <c r="T2133" t="s">
        <v>3759</v>
      </c>
      <c r="U2133" s="201">
        <v>10</v>
      </c>
      <c r="V2133" t="s">
        <v>3174</v>
      </c>
      <c r="W2133" t="s">
        <v>3156</v>
      </c>
      <c r="X2133" t="s">
        <v>3076</v>
      </c>
      <c r="Y2133" t="s">
        <v>2596</v>
      </c>
      <c r="Z2133" t="s">
        <v>2952</v>
      </c>
      <c r="AA2133">
        <v>827283</v>
      </c>
      <c r="AB2133" s="198">
        <v>37047.875</v>
      </c>
      <c r="AC2133" s="198">
        <v>37047.875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10000</v>
      </c>
      <c r="G2134" s="202">
        <v>1332286</v>
      </c>
      <c r="H2134" s="198">
        <v>37046.370046296295</v>
      </c>
      <c r="I2134" t="s">
        <v>3627</v>
      </c>
      <c r="M2134" t="s">
        <v>3505</v>
      </c>
      <c r="N2134" t="s">
        <v>3885</v>
      </c>
      <c r="O2134" t="s">
        <v>3865</v>
      </c>
      <c r="Q2134" s="199">
        <v>10000</v>
      </c>
      <c r="S2134" t="s">
        <v>3506</v>
      </c>
      <c r="T2134" t="s">
        <v>3759</v>
      </c>
      <c r="U2134" s="201">
        <v>3.8849999999999998</v>
      </c>
      <c r="V2134" t="s">
        <v>3502</v>
      </c>
      <c r="W2134" t="s">
        <v>2271</v>
      </c>
      <c r="X2134" t="s">
        <v>2272</v>
      </c>
      <c r="Y2134" t="s">
        <v>2596</v>
      </c>
      <c r="Z2134" t="s">
        <v>2952</v>
      </c>
      <c r="AA2134">
        <v>827282</v>
      </c>
      <c r="AB2134" s="198">
        <v>37047.875</v>
      </c>
      <c r="AC2134" s="198">
        <v>37047.875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5000</v>
      </c>
      <c r="G2135" s="202">
        <v>1332291</v>
      </c>
      <c r="H2135" s="198">
        <v>37046.370138888888</v>
      </c>
      <c r="I2135" t="s">
        <v>2550</v>
      </c>
      <c r="M2135" t="s">
        <v>3505</v>
      </c>
      <c r="N2135" t="s">
        <v>3885</v>
      </c>
      <c r="O2135" t="s">
        <v>1679</v>
      </c>
      <c r="Q2135" s="199">
        <v>5000</v>
      </c>
      <c r="S2135" t="s">
        <v>3506</v>
      </c>
      <c r="T2135" t="s">
        <v>3759</v>
      </c>
      <c r="U2135" s="201">
        <v>3.8025000000000002</v>
      </c>
      <c r="V2135" t="s">
        <v>1942</v>
      </c>
      <c r="W2135" t="s">
        <v>2457</v>
      </c>
      <c r="X2135" t="s">
        <v>2615</v>
      </c>
      <c r="Y2135" t="s">
        <v>2596</v>
      </c>
      <c r="Z2135" t="s">
        <v>2952</v>
      </c>
      <c r="AA2135">
        <v>827284</v>
      </c>
      <c r="AB2135" s="198">
        <v>37047.875</v>
      </c>
      <c r="AC2135" s="198">
        <v>37047.875</v>
      </c>
    </row>
    <row r="2136" spans="1:29" x14ac:dyDescent="0.2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31</v>
      </c>
      <c r="F2136" s="213">
        <f t="shared" si="170"/>
        <v>775000</v>
      </c>
      <c r="G2136" s="202">
        <v>1332292</v>
      </c>
      <c r="H2136" s="198">
        <v>37046.370150462964</v>
      </c>
      <c r="I2136" t="s">
        <v>2613</v>
      </c>
      <c r="M2136" t="s">
        <v>3505</v>
      </c>
      <c r="N2136" t="s">
        <v>2605</v>
      </c>
      <c r="O2136" t="s">
        <v>2140</v>
      </c>
      <c r="P2136" s="199">
        <v>25000</v>
      </c>
      <c r="S2136" t="s">
        <v>3506</v>
      </c>
      <c r="T2136" t="s">
        <v>3759</v>
      </c>
      <c r="U2136" s="201">
        <v>-0.02</v>
      </c>
      <c r="V2136" t="s">
        <v>2614</v>
      </c>
      <c r="W2136" t="s">
        <v>2515</v>
      </c>
      <c r="X2136" t="s">
        <v>2516</v>
      </c>
      <c r="Y2136" t="s">
        <v>3777</v>
      </c>
      <c r="Z2136" t="s">
        <v>2952</v>
      </c>
      <c r="AA2136" t="s">
        <v>2141</v>
      </c>
      <c r="AB2136" s="198">
        <v>37073.875</v>
      </c>
      <c r="AC2136" s="198">
        <v>37103.875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6000</v>
      </c>
      <c r="G2137" s="202">
        <v>1332297</v>
      </c>
      <c r="H2137" s="198">
        <v>37046.370208333334</v>
      </c>
      <c r="I2137" t="s">
        <v>2638</v>
      </c>
      <c r="M2137" t="s">
        <v>3505</v>
      </c>
      <c r="N2137" t="s">
        <v>3885</v>
      </c>
      <c r="O2137" t="s">
        <v>1728</v>
      </c>
      <c r="P2137" s="199">
        <v>6000</v>
      </c>
      <c r="S2137" t="s">
        <v>3506</v>
      </c>
      <c r="T2137" t="s">
        <v>3759</v>
      </c>
      <c r="U2137" s="201">
        <v>4.1050000000000004</v>
      </c>
      <c r="V2137" t="s">
        <v>2478</v>
      </c>
      <c r="W2137" t="s">
        <v>2640</v>
      </c>
      <c r="X2137" t="s">
        <v>2641</v>
      </c>
      <c r="Y2137" t="s">
        <v>2596</v>
      </c>
      <c r="Z2137" t="s">
        <v>2952</v>
      </c>
      <c r="AA2137">
        <v>827285</v>
      </c>
      <c r="AB2137" s="198">
        <v>37047.875</v>
      </c>
      <c r="AC2137" s="198">
        <v>37047.875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1332296</v>
      </c>
      <c r="H2138" s="198">
        <v>37046.370208333334</v>
      </c>
      <c r="I2138" t="s">
        <v>2502</v>
      </c>
      <c r="M2138" t="s">
        <v>3505</v>
      </c>
      <c r="N2138" t="s">
        <v>3885</v>
      </c>
      <c r="O2138" t="s">
        <v>1756</v>
      </c>
      <c r="P2138" s="199">
        <v>5000</v>
      </c>
      <c r="S2138" t="s">
        <v>3506</v>
      </c>
      <c r="T2138" t="s">
        <v>3759</v>
      </c>
      <c r="U2138" s="201">
        <v>3.9325000000000001</v>
      </c>
      <c r="V2138" t="s">
        <v>2503</v>
      </c>
      <c r="W2138" t="s">
        <v>2477</v>
      </c>
      <c r="X2138" t="s">
        <v>2540</v>
      </c>
      <c r="Y2138" t="s">
        <v>2596</v>
      </c>
      <c r="Z2138" t="s">
        <v>2952</v>
      </c>
      <c r="AA2138">
        <v>827286</v>
      </c>
      <c r="AB2138" s="198">
        <v>37047.875</v>
      </c>
      <c r="AC2138" s="198">
        <v>37047.875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5000</v>
      </c>
      <c r="G2139" s="202">
        <v>1332298</v>
      </c>
      <c r="H2139" s="198">
        <v>37046.370208333334</v>
      </c>
      <c r="I2139" t="s">
        <v>2550</v>
      </c>
      <c r="M2139" t="s">
        <v>3505</v>
      </c>
      <c r="N2139" t="s">
        <v>3885</v>
      </c>
      <c r="O2139" t="s">
        <v>1679</v>
      </c>
      <c r="Q2139" s="199">
        <v>5000</v>
      </c>
      <c r="S2139" t="s">
        <v>3506</v>
      </c>
      <c r="T2139" t="s">
        <v>3759</v>
      </c>
      <c r="U2139" s="201">
        <v>3.8050000000000002</v>
      </c>
      <c r="V2139" t="s">
        <v>1942</v>
      </c>
      <c r="W2139" t="s">
        <v>2457</v>
      </c>
      <c r="X2139" t="s">
        <v>2615</v>
      </c>
      <c r="Y2139" t="s">
        <v>2596</v>
      </c>
      <c r="Z2139" t="s">
        <v>2952</v>
      </c>
      <c r="AA2139">
        <v>827287</v>
      </c>
      <c r="AB2139" s="198">
        <v>37047.875</v>
      </c>
      <c r="AC2139" s="198">
        <v>37047.875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31</v>
      </c>
      <c r="F2140" s="213">
        <f t="shared" si="170"/>
        <v>232500</v>
      </c>
      <c r="G2140" s="202">
        <v>1332300</v>
      </c>
      <c r="H2140" s="198">
        <v>37046.37023148148</v>
      </c>
      <c r="I2140" t="s">
        <v>2600</v>
      </c>
      <c r="M2140" t="s">
        <v>3505</v>
      </c>
      <c r="N2140" t="s">
        <v>2383</v>
      </c>
      <c r="O2140" t="s">
        <v>2604</v>
      </c>
      <c r="Q2140" s="199">
        <v>7500</v>
      </c>
      <c r="S2140" t="s">
        <v>3506</v>
      </c>
      <c r="T2140" t="s">
        <v>3759</v>
      </c>
      <c r="U2140" s="201">
        <v>4.0599999999999996</v>
      </c>
      <c r="V2140" t="s">
        <v>2610</v>
      </c>
      <c r="W2140" t="s">
        <v>2810</v>
      </c>
      <c r="X2140" t="s">
        <v>2384</v>
      </c>
      <c r="Y2140" t="s">
        <v>3777</v>
      </c>
      <c r="Z2140" t="s">
        <v>2952</v>
      </c>
      <c r="AA2140" t="s">
        <v>2142</v>
      </c>
      <c r="AB2140" s="198">
        <v>37073.875</v>
      </c>
      <c r="AC2140" s="198">
        <v>37103.875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4745</v>
      </c>
      <c r="G2141" s="202">
        <v>1332299</v>
      </c>
      <c r="H2141" s="198">
        <v>37046.37023148148</v>
      </c>
      <c r="I2141" t="s">
        <v>3207</v>
      </c>
      <c r="M2141" t="s">
        <v>3505</v>
      </c>
      <c r="N2141" t="s">
        <v>3885</v>
      </c>
      <c r="O2141" t="s">
        <v>1766</v>
      </c>
      <c r="Q2141" s="199">
        <v>4745</v>
      </c>
      <c r="S2141" t="s">
        <v>3506</v>
      </c>
      <c r="T2141" t="s">
        <v>3759</v>
      </c>
      <c r="U2141" s="201">
        <v>3.91</v>
      </c>
      <c r="V2141" t="s">
        <v>3208</v>
      </c>
      <c r="W2141" t="s">
        <v>2629</v>
      </c>
      <c r="X2141" t="s">
        <v>2630</v>
      </c>
      <c r="Y2141" t="s">
        <v>2596</v>
      </c>
      <c r="Z2141" t="s">
        <v>2952</v>
      </c>
      <c r="AA2141">
        <v>827288</v>
      </c>
      <c r="AB2141" s="198">
        <v>37047.875</v>
      </c>
      <c r="AC2141" s="198">
        <v>37047.875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10000</v>
      </c>
      <c r="G2142" s="202">
        <v>1332302</v>
      </c>
      <c r="H2142" s="198">
        <v>37046.370254629626</v>
      </c>
      <c r="I2142" t="s">
        <v>3951</v>
      </c>
      <c r="M2142" t="s">
        <v>3505</v>
      </c>
      <c r="N2142" t="s">
        <v>3885</v>
      </c>
      <c r="O2142" t="s">
        <v>3852</v>
      </c>
      <c r="P2142" s="199">
        <v>10000</v>
      </c>
      <c r="S2142" t="s">
        <v>3506</v>
      </c>
      <c r="T2142" t="s">
        <v>3759</v>
      </c>
      <c r="U2142" s="201">
        <v>3.94</v>
      </c>
      <c r="V2142" t="s">
        <v>3952</v>
      </c>
      <c r="W2142" t="s">
        <v>2265</v>
      </c>
      <c r="X2142" t="s">
        <v>2266</v>
      </c>
      <c r="Y2142" t="s">
        <v>2596</v>
      </c>
      <c r="Z2142" t="s">
        <v>2952</v>
      </c>
      <c r="AA2142">
        <v>827289</v>
      </c>
      <c r="AB2142" s="198">
        <v>37047.875</v>
      </c>
      <c r="AC2142" s="198">
        <v>37047.875</v>
      </c>
    </row>
    <row r="2143" spans="1:29" x14ac:dyDescent="0.2">
      <c r="A2143" s="44" t="str">
        <f t="shared" si="166"/>
        <v>US Crude Financial</v>
      </c>
      <c r="B2143" s="44" t="str">
        <f t="shared" si="167"/>
        <v>US</v>
      </c>
      <c r="C2143" s="44" t="str">
        <f t="shared" si="168"/>
        <v>Crude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50000</v>
      </c>
      <c r="G2143" s="202">
        <v>1332301</v>
      </c>
      <c r="H2143" s="198">
        <v>37046.370254629626</v>
      </c>
      <c r="I2143" t="s">
        <v>1087</v>
      </c>
      <c r="M2143" t="s">
        <v>3619</v>
      </c>
      <c r="N2143" t="s">
        <v>1088</v>
      </c>
      <c r="O2143" t="s">
        <v>3528</v>
      </c>
      <c r="P2143" s="199">
        <v>50000</v>
      </c>
      <c r="S2143" t="s">
        <v>3512</v>
      </c>
      <c r="T2143" t="s">
        <v>3759</v>
      </c>
      <c r="U2143" s="201">
        <v>28.54</v>
      </c>
      <c r="V2143" t="s">
        <v>2584</v>
      </c>
      <c r="W2143" t="s">
        <v>1090</v>
      </c>
      <c r="X2143" t="s">
        <v>1091</v>
      </c>
      <c r="Y2143" t="s">
        <v>2729</v>
      </c>
      <c r="Z2143" t="s">
        <v>2952</v>
      </c>
      <c r="AA2143">
        <v>112726</v>
      </c>
      <c r="AB2143" s="198">
        <v>37073</v>
      </c>
      <c r="AC2143" s="198">
        <v>37103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1332305</v>
      </c>
      <c r="H2144" s="198">
        <v>37046.370312500003</v>
      </c>
      <c r="I2144" t="s">
        <v>2660</v>
      </c>
      <c r="M2144" t="s">
        <v>3505</v>
      </c>
      <c r="N2144" t="s">
        <v>3885</v>
      </c>
      <c r="O2144" t="s">
        <v>1679</v>
      </c>
      <c r="P2144" s="199">
        <v>5000</v>
      </c>
      <c r="S2144" t="s">
        <v>3506</v>
      </c>
      <c r="T2144" t="s">
        <v>3759</v>
      </c>
      <c r="U2144" s="201">
        <v>3.8025000000000002</v>
      </c>
      <c r="V2144" t="s">
        <v>2459</v>
      </c>
      <c r="W2144" t="s">
        <v>2457</v>
      </c>
      <c r="X2144" t="s">
        <v>2615</v>
      </c>
      <c r="Y2144" t="s">
        <v>2596</v>
      </c>
      <c r="Z2144" t="s">
        <v>2952</v>
      </c>
      <c r="AA2144">
        <v>827291</v>
      </c>
      <c r="AB2144" s="198">
        <v>37047.875</v>
      </c>
      <c r="AC2144" s="198">
        <v>37047.875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5000</v>
      </c>
      <c r="G2145" s="202">
        <v>1332304</v>
      </c>
      <c r="H2145" s="198">
        <v>37046.370312500003</v>
      </c>
      <c r="I2145" t="s">
        <v>3531</v>
      </c>
      <c r="M2145" t="s">
        <v>3505</v>
      </c>
      <c r="N2145" t="s">
        <v>3885</v>
      </c>
      <c r="O2145" t="s">
        <v>1757</v>
      </c>
      <c r="Q2145" s="199">
        <v>5000</v>
      </c>
      <c r="S2145" t="s">
        <v>3506</v>
      </c>
      <c r="T2145" t="s">
        <v>3759</v>
      </c>
      <c r="U2145" s="201">
        <v>3.835</v>
      </c>
      <c r="V2145" t="s">
        <v>2565</v>
      </c>
      <c r="W2145" t="s">
        <v>2629</v>
      </c>
      <c r="X2145" t="s">
        <v>2630</v>
      </c>
      <c r="Y2145" t="s">
        <v>2596</v>
      </c>
      <c r="Z2145" t="s">
        <v>2952</v>
      </c>
      <c r="AA2145">
        <v>827290</v>
      </c>
      <c r="AB2145" s="198">
        <v>37047.875</v>
      </c>
      <c r="AC2145" s="198">
        <v>37047.875</v>
      </c>
    </row>
    <row r="2146" spans="1:29" x14ac:dyDescent="0.2">
      <c r="A2146" s="44" t="str">
        <f t="shared" si="166"/>
        <v xml:space="preserve"> Natural Gas Physical</v>
      </c>
      <c r="B2146" s="44" t="str">
        <f t="shared" si="167"/>
        <v/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31</v>
      </c>
      <c r="F2146" s="213">
        <f t="shared" si="170"/>
        <v>775000</v>
      </c>
      <c r="G2146" s="202">
        <v>1332306</v>
      </c>
      <c r="H2146" s="198">
        <v>37046.370324074072</v>
      </c>
      <c r="I2146" t="s">
        <v>3503</v>
      </c>
      <c r="M2146" t="s">
        <v>3505</v>
      </c>
      <c r="N2146" t="s">
        <v>3790</v>
      </c>
      <c r="O2146" t="s">
        <v>3428</v>
      </c>
      <c r="Q2146" s="199">
        <v>25000</v>
      </c>
      <c r="S2146" t="s">
        <v>3792</v>
      </c>
      <c r="T2146" t="s">
        <v>3793</v>
      </c>
      <c r="U2146" s="201">
        <v>21.4</v>
      </c>
      <c r="V2146" t="s">
        <v>3433</v>
      </c>
      <c r="W2146" t="s">
        <v>3794</v>
      </c>
      <c r="X2146" t="s">
        <v>3795</v>
      </c>
      <c r="Y2146" t="s">
        <v>3796</v>
      </c>
      <c r="Z2146" t="s">
        <v>3764</v>
      </c>
      <c r="AA2146">
        <v>106198</v>
      </c>
      <c r="AB2146" s="198">
        <v>37104.875</v>
      </c>
      <c r="AC2146" s="198">
        <v>37134.875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448</v>
      </c>
      <c r="G2147" s="202">
        <v>1332307</v>
      </c>
      <c r="H2147" s="198">
        <v>37046.370347222219</v>
      </c>
      <c r="I2147" t="s">
        <v>2355</v>
      </c>
      <c r="M2147" t="s">
        <v>3505</v>
      </c>
      <c r="N2147" t="s">
        <v>3885</v>
      </c>
      <c r="O2147" t="s">
        <v>1761</v>
      </c>
      <c r="Q2147" s="199">
        <v>448</v>
      </c>
      <c r="S2147" t="s">
        <v>3506</v>
      </c>
      <c r="T2147" t="s">
        <v>3759</v>
      </c>
      <c r="U2147" s="201">
        <v>3.8450000000000002</v>
      </c>
      <c r="V2147" t="s">
        <v>2591</v>
      </c>
      <c r="W2147" t="s">
        <v>2477</v>
      </c>
      <c r="X2147" t="s">
        <v>3078</v>
      </c>
      <c r="Y2147" t="s">
        <v>2596</v>
      </c>
      <c r="Z2147" t="s">
        <v>2952</v>
      </c>
      <c r="AA2147">
        <v>827294</v>
      </c>
      <c r="AB2147" s="198">
        <v>37047.875</v>
      </c>
      <c r="AC2147" s="198">
        <v>37047.875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1332308</v>
      </c>
      <c r="H2148" s="198">
        <v>37046.370358796295</v>
      </c>
      <c r="I2148" t="s">
        <v>2391</v>
      </c>
      <c r="M2148" t="s">
        <v>3505</v>
      </c>
      <c r="N2148" t="s">
        <v>3885</v>
      </c>
      <c r="O2148" t="s">
        <v>1795</v>
      </c>
      <c r="P2148" s="199">
        <v>10000</v>
      </c>
      <c r="S2148" t="s">
        <v>3506</v>
      </c>
      <c r="T2148" t="s">
        <v>3759</v>
      </c>
      <c r="U2148" s="201">
        <v>3.9</v>
      </c>
      <c r="V2148" t="s">
        <v>3009</v>
      </c>
      <c r="W2148" t="s">
        <v>3075</v>
      </c>
      <c r="X2148" t="s">
        <v>3076</v>
      </c>
      <c r="Y2148" t="s">
        <v>2596</v>
      </c>
      <c r="Z2148" t="s">
        <v>2952</v>
      </c>
      <c r="AA2148">
        <v>827292</v>
      </c>
      <c r="AB2148" s="198">
        <v>37047.875</v>
      </c>
      <c r="AC2148" s="198">
        <v>37047.875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10000</v>
      </c>
      <c r="G2149" s="202">
        <v>1332309</v>
      </c>
      <c r="H2149" s="198">
        <v>37046.370358796295</v>
      </c>
      <c r="I2149" t="s">
        <v>2580</v>
      </c>
      <c r="M2149" t="s">
        <v>3505</v>
      </c>
      <c r="N2149" t="s">
        <v>3885</v>
      </c>
      <c r="O2149" t="s">
        <v>1727</v>
      </c>
      <c r="P2149" s="199">
        <v>10000</v>
      </c>
      <c r="S2149" t="s">
        <v>3506</v>
      </c>
      <c r="T2149" t="s">
        <v>3759</v>
      </c>
      <c r="U2149" s="201">
        <v>3.915</v>
      </c>
      <c r="V2149" t="s">
        <v>2321</v>
      </c>
      <c r="W2149" t="s">
        <v>2629</v>
      </c>
      <c r="X2149" t="s">
        <v>2630</v>
      </c>
      <c r="Y2149" t="s">
        <v>2596</v>
      </c>
      <c r="Z2149" t="s">
        <v>2952</v>
      </c>
      <c r="AA2149">
        <v>827293</v>
      </c>
      <c r="AB2149" s="198">
        <v>37047.875</v>
      </c>
      <c r="AC2149" s="198">
        <v>37047.875</v>
      </c>
    </row>
    <row r="2150" spans="1:29" x14ac:dyDescent="0.2">
      <c r="A2150" s="44" t="str">
        <f t="shared" si="166"/>
        <v>US Crude Financial</v>
      </c>
      <c r="B2150" s="44" t="str">
        <f t="shared" si="167"/>
        <v>US</v>
      </c>
      <c r="C2150" s="44" t="str">
        <f t="shared" si="168"/>
        <v>Crude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50000</v>
      </c>
      <c r="G2150" s="202">
        <v>1332310</v>
      </c>
      <c r="H2150" s="198">
        <v>37046.370358796295</v>
      </c>
      <c r="I2150" t="s">
        <v>2382</v>
      </c>
      <c r="M2150" t="s">
        <v>3619</v>
      </c>
      <c r="N2150" t="s">
        <v>1088</v>
      </c>
      <c r="O2150" t="s">
        <v>3528</v>
      </c>
      <c r="P2150" s="199">
        <v>50000</v>
      </c>
      <c r="S2150" t="s">
        <v>3512</v>
      </c>
      <c r="T2150" t="s">
        <v>3759</v>
      </c>
      <c r="U2150" s="201">
        <v>28.52</v>
      </c>
      <c r="V2150" t="s">
        <v>2582</v>
      </c>
      <c r="W2150" t="s">
        <v>1090</v>
      </c>
      <c r="X2150" t="s">
        <v>1091</v>
      </c>
      <c r="Y2150" t="s">
        <v>2729</v>
      </c>
      <c r="Z2150" t="s">
        <v>2952</v>
      </c>
      <c r="AA2150">
        <v>112727</v>
      </c>
      <c r="AB2150" s="198">
        <v>37073</v>
      </c>
      <c r="AC2150" s="198">
        <v>37103</v>
      </c>
    </row>
    <row r="2151" spans="1:29" x14ac:dyDescent="0.2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26</v>
      </c>
      <c r="F2151" s="213">
        <f t="shared" si="170"/>
        <v>260000</v>
      </c>
      <c r="G2151" s="202">
        <v>1332312</v>
      </c>
      <c r="H2151" s="198">
        <v>37046.370381944442</v>
      </c>
      <c r="I2151" t="s">
        <v>2635</v>
      </c>
      <c r="M2151" t="s">
        <v>3505</v>
      </c>
      <c r="N2151" t="s">
        <v>2383</v>
      </c>
      <c r="O2151" t="s">
        <v>3312</v>
      </c>
      <c r="Q2151" s="199">
        <v>10000</v>
      </c>
      <c r="S2151" t="s">
        <v>3506</v>
      </c>
      <c r="T2151" t="s">
        <v>3759</v>
      </c>
      <c r="U2151" s="201">
        <v>3.9750000000000001</v>
      </c>
      <c r="V2151" t="s">
        <v>2522</v>
      </c>
      <c r="W2151" t="s">
        <v>2489</v>
      </c>
      <c r="X2151" t="s">
        <v>2490</v>
      </c>
      <c r="Y2151" t="s">
        <v>3777</v>
      </c>
      <c r="Z2151" t="s">
        <v>2952</v>
      </c>
      <c r="AA2151" t="s">
        <v>2143</v>
      </c>
      <c r="AB2151" s="198">
        <v>37047.875</v>
      </c>
      <c r="AC2151" s="198">
        <v>37072.875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7000</v>
      </c>
      <c r="G2152" s="202">
        <v>1332313</v>
      </c>
      <c r="H2152" s="198">
        <v>37046.370393518519</v>
      </c>
      <c r="I2152" t="s">
        <v>2378</v>
      </c>
      <c r="M2152" t="s">
        <v>3505</v>
      </c>
      <c r="N2152" t="s">
        <v>3885</v>
      </c>
      <c r="O2152" t="s">
        <v>1923</v>
      </c>
      <c r="P2152" s="199">
        <v>7000</v>
      </c>
      <c r="S2152" t="s">
        <v>3506</v>
      </c>
      <c r="T2152" t="s">
        <v>3759</v>
      </c>
      <c r="U2152" s="201">
        <v>4</v>
      </c>
      <c r="V2152" t="s">
        <v>3571</v>
      </c>
      <c r="W2152" t="s">
        <v>2429</v>
      </c>
      <c r="X2152" t="s">
        <v>2196</v>
      </c>
      <c r="Y2152" t="s">
        <v>2596</v>
      </c>
      <c r="Z2152" t="s">
        <v>2952</v>
      </c>
      <c r="AA2152">
        <v>827295</v>
      </c>
      <c r="AB2152" s="198">
        <v>37047.875</v>
      </c>
      <c r="AC2152" s="198">
        <v>37047.875</v>
      </c>
    </row>
    <row r="2153" spans="1:29" x14ac:dyDescent="0.2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31</v>
      </c>
      <c r="F2153" s="213">
        <f t="shared" si="170"/>
        <v>310000</v>
      </c>
      <c r="G2153" s="202">
        <v>1332316</v>
      </c>
      <c r="H2153" s="198">
        <v>37046.370416666665</v>
      </c>
      <c r="I2153" t="s">
        <v>3627</v>
      </c>
      <c r="M2153" t="s">
        <v>3505</v>
      </c>
      <c r="N2153" t="s">
        <v>2605</v>
      </c>
      <c r="O2153" t="s">
        <v>3277</v>
      </c>
      <c r="Q2153" s="199">
        <v>10000</v>
      </c>
      <c r="S2153" t="s">
        <v>3506</v>
      </c>
      <c r="T2153" t="s">
        <v>3759</v>
      </c>
      <c r="U2153" s="201">
        <v>1.4999999999999999E-2</v>
      </c>
      <c r="V2153" t="s">
        <v>1953</v>
      </c>
      <c r="W2153" t="s">
        <v>2489</v>
      </c>
      <c r="X2153" t="s">
        <v>2490</v>
      </c>
      <c r="Y2153" t="s">
        <v>3777</v>
      </c>
      <c r="Z2153" t="s">
        <v>2952</v>
      </c>
      <c r="AA2153" t="s">
        <v>2144</v>
      </c>
      <c r="AB2153" s="198">
        <v>37073.875</v>
      </c>
      <c r="AC2153" s="198">
        <v>37103.875</v>
      </c>
    </row>
    <row r="2154" spans="1:29" x14ac:dyDescent="0.2">
      <c r="A2154" s="44" t="str">
        <f t="shared" si="166"/>
        <v>US Crude Financial</v>
      </c>
      <c r="B2154" s="44" t="str">
        <f t="shared" si="167"/>
        <v>US</v>
      </c>
      <c r="C2154" s="44" t="str">
        <f t="shared" si="168"/>
        <v>Crude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25000</v>
      </c>
      <c r="G2154" s="202">
        <v>1332315</v>
      </c>
      <c r="H2154" s="198">
        <v>37046.370416666665</v>
      </c>
      <c r="I2154" t="s">
        <v>1087</v>
      </c>
      <c r="M2154" t="s">
        <v>3619</v>
      </c>
      <c r="N2154" t="s">
        <v>1088</v>
      </c>
      <c r="O2154" t="s">
        <v>3528</v>
      </c>
      <c r="Q2154" s="199">
        <v>25000</v>
      </c>
      <c r="S2154" t="s">
        <v>3512</v>
      </c>
      <c r="T2154" t="s">
        <v>3759</v>
      </c>
      <c r="U2154" s="201">
        <v>28.54</v>
      </c>
      <c r="V2154" t="s">
        <v>3074</v>
      </c>
      <c r="W2154" t="s">
        <v>1090</v>
      </c>
      <c r="X2154" t="s">
        <v>1091</v>
      </c>
      <c r="Y2154" t="s">
        <v>2729</v>
      </c>
      <c r="Z2154" t="s">
        <v>2952</v>
      </c>
      <c r="AA2154">
        <v>112729</v>
      </c>
      <c r="AB2154" s="198">
        <v>37073</v>
      </c>
      <c r="AC2154" s="198">
        <v>37103</v>
      </c>
    </row>
    <row r="2155" spans="1:29" x14ac:dyDescent="0.2">
      <c r="A2155" s="44" t="str">
        <f t="shared" si="166"/>
        <v>US Crude Financial</v>
      </c>
      <c r="B2155" s="44" t="str">
        <f t="shared" si="167"/>
        <v>US</v>
      </c>
      <c r="C2155" s="44" t="str">
        <f t="shared" si="168"/>
        <v>Crude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50000</v>
      </c>
      <c r="G2155" s="202">
        <v>1332318</v>
      </c>
      <c r="H2155" s="198">
        <v>37046.370428240742</v>
      </c>
      <c r="I2155" t="s">
        <v>2382</v>
      </c>
      <c r="M2155" t="s">
        <v>3619</v>
      </c>
      <c r="N2155" t="s">
        <v>1088</v>
      </c>
      <c r="O2155" t="s">
        <v>3528</v>
      </c>
      <c r="P2155" s="199">
        <v>50000</v>
      </c>
      <c r="S2155" t="s">
        <v>3512</v>
      </c>
      <c r="T2155" t="s">
        <v>3759</v>
      </c>
      <c r="U2155" s="201">
        <v>28.52</v>
      </c>
      <c r="V2155" t="s">
        <v>3654</v>
      </c>
      <c r="W2155" t="s">
        <v>1090</v>
      </c>
      <c r="X2155" t="s">
        <v>1091</v>
      </c>
      <c r="Y2155" t="s">
        <v>2729</v>
      </c>
      <c r="Z2155" t="s">
        <v>2952</v>
      </c>
      <c r="AA2155">
        <v>112730</v>
      </c>
      <c r="AB2155" s="198">
        <v>37073</v>
      </c>
      <c r="AC2155" s="198">
        <v>37103</v>
      </c>
    </row>
    <row r="2156" spans="1:29" x14ac:dyDescent="0.2">
      <c r="A2156" s="44" t="str">
        <f t="shared" si="166"/>
        <v>US Crude Financial</v>
      </c>
      <c r="B2156" s="44" t="str">
        <f t="shared" si="167"/>
        <v>US</v>
      </c>
      <c r="C2156" s="44" t="str">
        <f t="shared" si="168"/>
        <v>Crude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50000</v>
      </c>
      <c r="G2156" s="202">
        <v>1332319</v>
      </c>
      <c r="H2156" s="198">
        <v>37046.370439814818</v>
      </c>
      <c r="I2156" t="s">
        <v>2382</v>
      </c>
      <c r="M2156" t="s">
        <v>3619</v>
      </c>
      <c r="N2156" t="s">
        <v>1088</v>
      </c>
      <c r="O2156" t="s">
        <v>3528</v>
      </c>
      <c r="P2156" s="199">
        <v>50000</v>
      </c>
      <c r="S2156" t="s">
        <v>3512</v>
      </c>
      <c r="T2156" t="s">
        <v>3759</v>
      </c>
      <c r="U2156" s="201">
        <v>28.5</v>
      </c>
      <c r="V2156" t="s">
        <v>2582</v>
      </c>
      <c r="W2156" t="s">
        <v>1090</v>
      </c>
      <c r="X2156" t="s">
        <v>1091</v>
      </c>
      <c r="Y2156" t="s">
        <v>2729</v>
      </c>
      <c r="Z2156" t="s">
        <v>2952</v>
      </c>
      <c r="AA2156">
        <v>112731</v>
      </c>
      <c r="AB2156" s="198">
        <v>37073</v>
      </c>
      <c r="AC2156" s="198">
        <v>37103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5000</v>
      </c>
      <c r="G2157" s="202">
        <v>1332320</v>
      </c>
      <c r="H2157" s="198">
        <v>37046.370451388888</v>
      </c>
      <c r="I2157" t="s">
        <v>3547</v>
      </c>
      <c r="M2157" t="s">
        <v>3505</v>
      </c>
      <c r="N2157" t="s">
        <v>3885</v>
      </c>
      <c r="O2157" t="s">
        <v>1680</v>
      </c>
      <c r="Q2157" s="199">
        <v>5000</v>
      </c>
      <c r="S2157" t="s">
        <v>3506</v>
      </c>
      <c r="T2157" t="s">
        <v>3759</v>
      </c>
      <c r="U2157" s="201">
        <v>3.79</v>
      </c>
      <c r="V2157" t="s">
        <v>2181</v>
      </c>
      <c r="W2157" t="s">
        <v>2457</v>
      </c>
      <c r="X2157" t="s">
        <v>2615</v>
      </c>
      <c r="Y2157" t="s">
        <v>2596</v>
      </c>
      <c r="Z2157" t="s">
        <v>2952</v>
      </c>
      <c r="AA2157">
        <v>827296</v>
      </c>
      <c r="AB2157" s="198">
        <v>37047.875</v>
      </c>
      <c r="AC2157" s="198">
        <v>37047.875</v>
      </c>
    </row>
    <row r="2158" spans="1:29" x14ac:dyDescent="0.2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31</v>
      </c>
      <c r="F2158" s="213">
        <f t="shared" si="170"/>
        <v>310000</v>
      </c>
      <c r="G2158" s="202">
        <v>1332321</v>
      </c>
      <c r="H2158" s="198">
        <v>37046.370462962965</v>
      </c>
      <c r="I2158" t="s">
        <v>3627</v>
      </c>
      <c r="M2158" t="s">
        <v>3505</v>
      </c>
      <c r="N2158" t="s">
        <v>2605</v>
      </c>
      <c r="O2158" t="s">
        <v>3277</v>
      </c>
      <c r="Q2158" s="199">
        <v>10000</v>
      </c>
      <c r="S2158" t="s">
        <v>3506</v>
      </c>
      <c r="T2158" t="s">
        <v>3759</v>
      </c>
      <c r="U2158" s="201">
        <v>0.02</v>
      </c>
      <c r="V2158" t="s">
        <v>1953</v>
      </c>
      <c r="W2158" t="s">
        <v>2489</v>
      </c>
      <c r="X2158" t="s">
        <v>2490</v>
      </c>
      <c r="Y2158" t="s">
        <v>3777</v>
      </c>
      <c r="Z2158" t="s">
        <v>2952</v>
      </c>
      <c r="AA2158" t="s">
        <v>2145</v>
      </c>
      <c r="AB2158" s="198">
        <v>37073.875</v>
      </c>
      <c r="AC2158" s="198">
        <v>37103.875</v>
      </c>
    </row>
    <row r="2159" spans="1:29" x14ac:dyDescent="0.2">
      <c r="A2159" s="44" t="str">
        <f t="shared" si="166"/>
        <v>US Crude Financial</v>
      </c>
      <c r="B2159" s="44" t="str">
        <f t="shared" si="167"/>
        <v>US</v>
      </c>
      <c r="C2159" s="44" t="str">
        <f t="shared" si="168"/>
        <v>Crude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50000</v>
      </c>
      <c r="G2159" s="202">
        <v>1332322</v>
      </c>
      <c r="H2159" s="198">
        <v>37046.370497685188</v>
      </c>
      <c r="I2159" t="s">
        <v>1087</v>
      </c>
      <c r="M2159" t="s">
        <v>3619</v>
      </c>
      <c r="N2159" t="s">
        <v>1088</v>
      </c>
      <c r="O2159" t="s">
        <v>3528</v>
      </c>
      <c r="Q2159" s="199">
        <v>50000</v>
      </c>
      <c r="S2159" t="s">
        <v>3512</v>
      </c>
      <c r="T2159" t="s">
        <v>3759</v>
      </c>
      <c r="U2159" s="201">
        <v>28.52</v>
      </c>
      <c r="V2159" t="s">
        <v>1089</v>
      </c>
      <c r="W2159" t="s">
        <v>1090</v>
      </c>
      <c r="X2159" t="s">
        <v>1091</v>
      </c>
      <c r="Y2159" t="s">
        <v>2729</v>
      </c>
      <c r="Z2159" t="s">
        <v>2952</v>
      </c>
      <c r="AA2159">
        <v>112732</v>
      </c>
      <c r="AB2159" s="198">
        <v>37073</v>
      </c>
      <c r="AC2159" s="198">
        <v>37103</v>
      </c>
    </row>
    <row r="2160" spans="1:29" x14ac:dyDescent="0.2">
      <c r="A2160" s="44" t="str">
        <f t="shared" si="166"/>
        <v>US Natural Gas Financial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Financial</v>
      </c>
      <c r="E2160" s="44">
        <f>IF(VLOOKUP(S2160,'DD-Lookup'!$J$6:$L$50,3,FALSE)="Monthly",(YEAR(AC2160)-YEAR(AB2160))*12+MONTH(AC2160)-MONTH(AB2160)+1,(AC2160-AB2160+1))</f>
        <v>31</v>
      </c>
      <c r="F2160" s="213">
        <f t="shared" si="170"/>
        <v>310000</v>
      </c>
      <c r="G2160" s="202">
        <v>1332323</v>
      </c>
      <c r="H2160" s="198">
        <v>37046.370520833334</v>
      </c>
      <c r="I2160" t="s">
        <v>3627</v>
      </c>
      <c r="M2160" t="s">
        <v>3505</v>
      </c>
      <c r="N2160" t="s">
        <v>2605</v>
      </c>
      <c r="O2160" t="s">
        <v>3277</v>
      </c>
      <c r="Q2160" s="199">
        <v>10000</v>
      </c>
      <c r="S2160" t="s">
        <v>3506</v>
      </c>
      <c r="T2160" t="s">
        <v>3759</v>
      </c>
      <c r="U2160" s="201">
        <v>2.5000000000000001E-2</v>
      </c>
      <c r="V2160" t="s">
        <v>1953</v>
      </c>
      <c r="W2160" t="s">
        <v>2489</v>
      </c>
      <c r="X2160" t="s">
        <v>2490</v>
      </c>
      <c r="Y2160" t="s">
        <v>3777</v>
      </c>
      <c r="Z2160" t="s">
        <v>2952</v>
      </c>
      <c r="AA2160" t="s">
        <v>2146</v>
      </c>
      <c r="AB2160" s="198">
        <v>37073.875</v>
      </c>
      <c r="AC2160" s="198">
        <v>37103.875</v>
      </c>
    </row>
    <row r="2161" spans="1:29" x14ac:dyDescent="0.2">
      <c r="A2161" s="44" t="str">
        <f t="shared" si="166"/>
        <v>US Crude Financial</v>
      </c>
      <c r="B2161" s="44" t="str">
        <f t="shared" si="167"/>
        <v>US</v>
      </c>
      <c r="C2161" s="44" t="str">
        <f t="shared" si="168"/>
        <v>Crude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50000</v>
      </c>
      <c r="G2161" s="202">
        <v>1332325</v>
      </c>
      <c r="H2161" s="198">
        <v>37046.37054398148</v>
      </c>
      <c r="I2161" t="s">
        <v>2382</v>
      </c>
      <c r="M2161" t="s">
        <v>3619</v>
      </c>
      <c r="N2161" t="s">
        <v>1088</v>
      </c>
      <c r="O2161" t="s">
        <v>3528</v>
      </c>
      <c r="P2161" s="199">
        <v>50000</v>
      </c>
      <c r="S2161" t="s">
        <v>3512</v>
      </c>
      <c r="T2161" t="s">
        <v>3759</v>
      </c>
      <c r="U2161" s="201">
        <v>28.5</v>
      </c>
      <c r="V2161" t="s">
        <v>2582</v>
      </c>
      <c r="W2161" t="s">
        <v>1090</v>
      </c>
      <c r="X2161" t="s">
        <v>1091</v>
      </c>
      <c r="Y2161" t="s">
        <v>2729</v>
      </c>
      <c r="Z2161" t="s">
        <v>2952</v>
      </c>
      <c r="AA2161">
        <v>112733</v>
      </c>
      <c r="AB2161" s="198">
        <v>37073</v>
      </c>
      <c r="AC2161" s="198">
        <v>37103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1332328</v>
      </c>
      <c r="H2162" s="198">
        <v>37046.37060185185</v>
      </c>
      <c r="I2162" t="s">
        <v>2355</v>
      </c>
      <c r="M2162" t="s">
        <v>3505</v>
      </c>
      <c r="N2162" t="s">
        <v>3885</v>
      </c>
      <c r="O2162" t="s">
        <v>1800</v>
      </c>
      <c r="P2162" s="199">
        <v>5000</v>
      </c>
      <c r="S2162" t="s">
        <v>3506</v>
      </c>
      <c r="T2162" t="s">
        <v>3759</v>
      </c>
      <c r="U2162" s="201">
        <v>4.0599999999999996</v>
      </c>
      <c r="V2162" t="s">
        <v>2289</v>
      </c>
      <c r="W2162" t="s">
        <v>2429</v>
      </c>
      <c r="X2162" t="s">
        <v>2296</v>
      </c>
      <c r="Y2162" t="s">
        <v>2596</v>
      </c>
      <c r="Z2162" t="s">
        <v>2952</v>
      </c>
      <c r="AA2162">
        <v>827298</v>
      </c>
      <c r="AB2162" s="198">
        <v>37047.875</v>
      </c>
      <c r="AC2162" s="198">
        <v>37047.875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</v>
      </c>
      <c r="G2163" s="202">
        <v>1332327</v>
      </c>
      <c r="H2163" s="198">
        <v>37046.37060185185</v>
      </c>
      <c r="I2163" t="s">
        <v>2502</v>
      </c>
      <c r="M2163" t="s">
        <v>3505</v>
      </c>
      <c r="N2163" t="s">
        <v>3885</v>
      </c>
      <c r="O2163" t="s">
        <v>3852</v>
      </c>
      <c r="Q2163" s="199">
        <v>5000</v>
      </c>
      <c r="S2163" t="s">
        <v>3506</v>
      </c>
      <c r="T2163" t="s">
        <v>3759</v>
      </c>
      <c r="U2163" s="201">
        <v>3.9449999999999998</v>
      </c>
      <c r="V2163" t="s">
        <v>2503</v>
      </c>
      <c r="W2163" t="s">
        <v>2265</v>
      </c>
      <c r="X2163" t="s">
        <v>2266</v>
      </c>
      <c r="Y2163" t="s">
        <v>2596</v>
      </c>
      <c r="Z2163" t="s">
        <v>2952</v>
      </c>
      <c r="AA2163">
        <v>827299</v>
      </c>
      <c r="AB2163" s="198">
        <v>37047.875</v>
      </c>
      <c r="AC2163" s="198">
        <v>37047.875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1332329</v>
      </c>
      <c r="H2164" s="198">
        <v>37046.370625000003</v>
      </c>
      <c r="I2164" t="s">
        <v>3627</v>
      </c>
      <c r="M2164" t="s">
        <v>3505</v>
      </c>
      <c r="N2164" t="s">
        <v>3885</v>
      </c>
      <c r="O2164" t="s">
        <v>1781</v>
      </c>
      <c r="P2164" s="199">
        <v>10000</v>
      </c>
      <c r="S2164" t="s">
        <v>3506</v>
      </c>
      <c r="T2164" t="s">
        <v>3759</v>
      </c>
      <c r="U2164" s="201">
        <v>4.0999999999999996</v>
      </c>
      <c r="V2164" t="s">
        <v>3491</v>
      </c>
      <c r="W2164" t="s">
        <v>3084</v>
      </c>
      <c r="X2164" t="s">
        <v>3076</v>
      </c>
      <c r="Y2164" t="s">
        <v>2596</v>
      </c>
      <c r="Z2164" t="s">
        <v>2952</v>
      </c>
      <c r="AA2164">
        <v>827300</v>
      </c>
      <c r="AB2164" s="198">
        <v>37047.875</v>
      </c>
      <c r="AC2164" s="198">
        <v>37047.875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25000</v>
      </c>
      <c r="G2165" s="202">
        <v>1332331</v>
      </c>
      <c r="H2165" s="198">
        <v>37046.370648148149</v>
      </c>
      <c r="I2165" t="s">
        <v>3627</v>
      </c>
      <c r="M2165" t="s">
        <v>3505</v>
      </c>
      <c r="N2165" t="s">
        <v>3885</v>
      </c>
      <c r="O2165" t="s">
        <v>3852</v>
      </c>
      <c r="P2165" s="199">
        <v>25000</v>
      </c>
      <c r="S2165" t="s">
        <v>3506</v>
      </c>
      <c r="T2165" t="s">
        <v>3759</v>
      </c>
      <c r="U2165" s="201">
        <v>3.94</v>
      </c>
      <c r="V2165" t="s">
        <v>3502</v>
      </c>
      <c r="W2165" t="s">
        <v>2265</v>
      </c>
      <c r="X2165" t="s">
        <v>2266</v>
      </c>
      <c r="Y2165" t="s">
        <v>2596</v>
      </c>
      <c r="Z2165" t="s">
        <v>2952</v>
      </c>
      <c r="AA2165">
        <v>827302</v>
      </c>
      <c r="AB2165" s="198">
        <v>37047.875</v>
      </c>
      <c r="AC2165" s="198">
        <v>37047.875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151</v>
      </c>
      <c r="F2166" s="213">
        <f t="shared" si="170"/>
        <v>755000</v>
      </c>
      <c r="G2166" s="202">
        <v>1332332</v>
      </c>
      <c r="H2166" s="198">
        <v>37046.370659722219</v>
      </c>
      <c r="I2166" t="s">
        <v>3531</v>
      </c>
      <c r="M2166" t="s">
        <v>3505</v>
      </c>
      <c r="N2166" t="s">
        <v>2383</v>
      </c>
      <c r="O2166" t="s">
        <v>2622</v>
      </c>
      <c r="Q2166" s="199">
        <v>5000</v>
      </c>
      <c r="S2166" t="s">
        <v>3506</v>
      </c>
      <c r="T2166" t="s">
        <v>3759</v>
      </c>
      <c r="U2166" s="201">
        <v>4.46</v>
      </c>
      <c r="V2166" t="s">
        <v>2501</v>
      </c>
      <c r="W2166" t="s">
        <v>2810</v>
      </c>
      <c r="X2166" t="s">
        <v>2384</v>
      </c>
      <c r="Y2166" t="s">
        <v>3777</v>
      </c>
      <c r="Z2166" t="s">
        <v>2952</v>
      </c>
      <c r="AA2166" t="s">
        <v>2147</v>
      </c>
      <c r="AB2166" s="198">
        <v>37196</v>
      </c>
      <c r="AC2166" s="198">
        <v>37346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1332334</v>
      </c>
      <c r="H2167" s="198">
        <v>37046.370729166665</v>
      </c>
      <c r="I2167" t="s">
        <v>2660</v>
      </c>
      <c r="M2167" t="s">
        <v>3505</v>
      </c>
      <c r="N2167" t="s">
        <v>3885</v>
      </c>
      <c r="O2167" t="s">
        <v>1781</v>
      </c>
      <c r="P2167" s="199">
        <v>10000</v>
      </c>
      <c r="S2167" t="s">
        <v>3506</v>
      </c>
      <c r="T2167" t="s">
        <v>3759</v>
      </c>
      <c r="U2167" s="201">
        <v>4.0750000000000002</v>
      </c>
      <c r="V2167" t="s">
        <v>2517</v>
      </c>
      <c r="W2167" t="s">
        <v>3084</v>
      </c>
      <c r="X2167" t="s">
        <v>3076</v>
      </c>
      <c r="Y2167" t="s">
        <v>2596</v>
      </c>
      <c r="Z2167" t="s">
        <v>2952</v>
      </c>
      <c r="AA2167">
        <v>827303</v>
      </c>
      <c r="AB2167" s="198">
        <v>37047.875</v>
      </c>
      <c r="AC2167" s="198">
        <v>37047.875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50000</v>
      </c>
      <c r="G2168" s="202">
        <v>1332335</v>
      </c>
      <c r="H2168" s="198">
        <v>37046.370775462965</v>
      </c>
      <c r="I2168" t="s">
        <v>2618</v>
      </c>
      <c r="M2168" t="s">
        <v>3505</v>
      </c>
      <c r="N2168" t="s">
        <v>3885</v>
      </c>
      <c r="O2168" t="s">
        <v>1674</v>
      </c>
      <c r="P2168" s="199">
        <v>50000</v>
      </c>
      <c r="S2168" t="s">
        <v>3506</v>
      </c>
      <c r="T2168" t="s">
        <v>3759</v>
      </c>
      <c r="U2168" s="201">
        <v>4.0012999999999996</v>
      </c>
      <c r="V2168" t="s">
        <v>2458</v>
      </c>
      <c r="W2168" t="s">
        <v>2594</v>
      </c>
      <c r="X2168" t="s">
        <v>2595</v>
      </c>
      <c r="Y2168" t="s">
        <v>2596</v>
      </c>
      <c r="Z2168" t="s">
        <v>2952</v>
      </c>
      <c r="AA2168">
        <v>827305</v>
      </c>
      <c r="AB2168" s="198">
        <v>37047.875</v>
      </c>
      <c r="AC2168" s="198">
        <v>37047.875</v>
      </c>
    </row>
    <row r="2169" spans="1:29" x14ac:dyDescent="0.2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31</v>
      </c>
      <c r="F2169" s="213">
        <f t="shared" si="170"/>
        <v>155000</v>
      </c>
      <c r="G2169" s="202">
        <v>1332336</v>
      </c>
      <c r="H2169" s="198">
        <v>37046.370798611111</v>
      </c>
      <c r="I2169" t="s">
        <v>2638</v>
      </c>
      <c r="M2169" t="s">
        <v>3505</v>
      </c>
      <c r="N2169" t="s">
        <v>2383</v>
      </c>
      <c r="O2169" t="s">
        <v>2604</v>
      </c>
      <c r="P2169" s="199">
        <v>5000</v>
      </c>
      <c r="S2169" t="s">
        <v>3506</v>
      </c>
      <c r="T2169" t="s">
        <v>3759</v>
      </c>
      <c r="U2169" s="201">
        <v>4.0549999999999997</v>
      </c>
      <c r="V2169" t="s">
        <v>3949</v>
      </c>
      <c r="W2169" t="s">
        <v>2810</v>
      </c>
      <c r="X2169" t="s">
        <v>2384</v>
      </c>
      <c r="Y2169" t="s">
        <v>3777</v>
      </c>
      <c r="Z2169" t="s">
        <v>2952</v>
      </c>
      <c r="AA2169" t="s">
        <v>2148</v>
      </c>
      <c r="AB2169" s="198">
        <v>37073.875</v>
      </c>
      <c r="AC2169" s="198">
        <v>37103.875</v>
      </c>
    </row>
    <row r="2170" spans="1:29" x14ac:dyDescent="0.2">
      <c r="A2170" s="44" t="str">
        <f t="shared" si="166"/>
        <v>US Crude Financial</v>
      </c>
      <c r="B2170" s="44" t="str">
        <f t="shared" si="167"/>
        <v>US</v>
      </c>
      <c r="C2170" s="44" t="str">
        <f t="shared" si="168"/>
        <v>Crude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50000</v>
      </c>
      <c r="G2170" s="202">
        <v>1332337</v>
      </c>
      <c r="H2170" s="198">
        <v>37046.370798611111</v>
      </c>
      <c r="I2170" t="s">
        <v>2382</v>
      </c>
      <c r="M2170" t="s">
        <v>3619</v>
      </c>
      <c r="N2170" t="s">
        <v>1088</v>
      </c>
      <c r="O2170" t="s">
        <v>3528</v>
      </c>
      <c r="P2170" s="199">
        <v>50000</v>
      </c>
      <c r="S2170" t="s">
        <v>3512</v>
      </c>
      <c r="T2170" t="s">
        <v>3759</v>
      </c>
      <c r="U2170" s="201">
        <v>28.48</v>
      </c>
      <c r="V2170" t="s">
        <v>3830</v>
      </c>
      <c r="W2170" t="s">
        <v>1090</v>
      </c>
      <c r="X2170" t="s">
        <v>1091</v>
      </c>
      <c r="Y2170" t="s">
        <v>2729</v>
      </c>
      <c r="Z2170" t="s">
        <v>2952</v>
      </c>
      <c r="AA2170">
        <v>112736</v>
      </c>
      <c r="AB2170" s="198">
        <v>37073</v>
      </c>
      <c r="AC2170" s="198">
        <v>37103</v>
      </c>
    </row>
    <row r="2171" spans="1:29" x14ac:dyDescent="0.2">
      <c r="A2171" s="44" t="str">
        <f t="shared" si="166"/>
        <v xml:space="preserve"> Natural Gas Physical</v>
      </c>
      <c r="B2171" s="44" t="str">
        <f t="shared" si="167"/>
        <v/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1332339</v>
      </c>
      <c r="H2171" s="198">
        <v>37046.370810185188</v>
      </c>
      <c r="I2171" t="s">
        <v>2275</v>
      </c>
      <c r="M2171" t="s">
        <v>3505</v>
      </c>
      <c r="N2171" t="s">
        <v>3089</v>
      </c>
      <c r="O2171" t="s">
        <v>1950</v>
      </c>
      <c r="Q2171" s="199">
        <v>5000</v>
      </c>
      <c r="S2171" t="s">
        <v>3506</v>
      </c>
      <c r="T2171" t="s">
        <v>3759</v>
      </c>
      <c r="U2171" s="201">
        <v>3.25</v>
      </c>
      <c r="V2171" t="s">
        <v>3700</v>
      </c>
      <c r="W2171" t="s">
        <v>2563</v>
      </c>
      <c r="X2171" t="s">
        <v>3834</v>
      </c>
      <c r="Y2171" t="s">
        <v>2596</v>
      </c>
      <c r="Z2171" t="s">
        <v>2953</v>
      </c>
      <c r="AA2171">
        <v>827306</v>
      </c>
      <c r="AB2171" s="198">
        <v>37047.875</v>
      </c>
      <c r="AC2171" s="198">
        <v>37047.875</v>
      </c>
    </row>
    <row r="2172" spans="1:29" x14ac:dyDescent="0.2">
      <c r="A2172" s="44" t="str">
        <f t="shared" si="166"/>
        <v>US Power Physical</v>
      </c>
      <c r="B2172" s="44" t="str">
        <f t="shared" si="167"/>
        <v>US</v>
      </c>
      <c r="C2172" s="44" t="str">
        <f t="shared" si="168"/>
        <v>Power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</v>
      </c>
      <c r="G2172" s="202">
        <v>1332341</v>
      </c>
      <c r="H2172" s="198">
        <v>37046.370833333334</v>
      </c>
      <c r="I2172" t="s">
        <v>2360</v>
      </c>
      <c r="M2172" t="s">
        <v>2717</v>
      </c>
      <c r="N2172" t="s">
        <v>3532</v>
      </c>
      <c r="O2172" t="s">
        <v>1582</v>
      </c>
      <c r="P2172" s="199">
        <v>50</v>
      </c>
      <c r="S2172" t="s">
        <v>3504</v>
      </c>
      <c r="T2172" t="s">
        <v>3759</v>
      </c>
      <c r="U2172" s="201">
        <v>36.5</v>
      </c>
      <c r="V2172" t="s">
        <v>1611</v>
      </c>
      <c r="W2172" t="s">
        <v>3450</v>
      </c>
      <c r="X2172" t="s">
        <v>3539</v>
      </c>
      <c r="Y2172" t="s">
        <v>1097</v>
      </c>
      <c r="Z2172" t="s">
        <v>2947</v>
      </c>
      <c r="AA2172">
        <v>631071.1</v>
      </c>
      <c r="AB2172" s="198">
        <v>37047.875</v>
      </c>
      <c r="AC2172" s="198">
        <v>37047.875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5000</v>
      </c>
      <c r="G2173" s="202">
        <v>1332342</v>
      </c>
      <c r="H2173" s="198">
        <v>37046.370844907404</v>
      </c>
      <c r="I2173" t="s">
        <v>2660</v>
      </c>
      <c r="M2173" t="s">
        <v>3505</v>
      </c>
      <c r="N2173" t="s">
        <v>3885</v>
      </c>
      <c r="O2173" t="s">
        <v>1679</v>
      </c>
      <c r="P2173" s="199">
        <v>5000</v>
      </c>
      <c r="S2173" t="s">
        <v>3506</v>
      </c>
      <c r="T2173" t="s">
        <v>3759</v>
      </c>
      <c r="U2173" s="201">
        <v>3.8</v>
      </c>
      <c r="V2173" t="s">
        <v>2459</v>
      </c>
      <c r="W2173" t="s">
        <v>2457</v>
      </c>
      <c r="X2173" t="s">
        <v>2615</v>
      </c>
      <c r="Y2173" t="s">
        <v>2596</v>
      </c>
      <c r="Z2173" t="s">
        <v>2952</v>
      </c>
      <c r="AA2173">
        <v>827308</v>
      </c>
      <c r="AB2173" s="198">
        <v>37047.875</v>
      </c>
      <c r="AC2173" s="198">
        <v>37047.875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1332343</v>
      </c>
      <c r="H2174" s="198">
        <v>37046.370856481481</v>
      </c>
      <c r="I2174" t="s">
        <v>3531</v>
      </c>
      <c r="M2174" t="s">
        <v>3505</v>
      </c>
      <c r="N2174" t="s">
        <v>3885</v>
      </c>
      <c r="O2174" t="s">
        <v>1800</v>
      </c>
      <c r="P2174" s="199">
        <v>10000</v>
      </c>
      <c r="S2174" t="s">
        <v>3506</v>
      </c>
      <c r="T2174" t="s">
        <v>3759</v>
      </c>
      <c r="U2174" s="201">
        <v>4.05</v>
      </c>
      <c r="V2174" t="s">
        <v>2149</v>
      </c>
      <c r="W2174" t="s">
        <v>2429</v>
      </c>
      <c r="X2174" t="s">
        <v>2296</v>
      </c>
      <c r="Y2174" t="s">
        <v>2596</v>
      </c>
      <c r="Z2174" t="s">
        <v>2952</v>
      </c>
      <c r="AA2174">
        <v>827309</v>
      </c>
      <c r="AB2174" s="198">
        <v>37047.875</v>
      </c>
      <c r="AC2174" s="198">
        <v>37047.875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10000</v>
      </c>
      <c r="G2175" s="202">
        <v>1332344</v>
      </c>
      <c r="H2175" s="198">
        <v>37046.370868055557</v>
      </c>
      <c r="I2175" t="s">
        <v>2509</v>
      </c>
      <c r="M2175" t="s">
        <v>3505</v>
      </c>
      <c r="N2175" t="s">
        <v>3885</v>
      </c>
      <c r="O2175" t="s">
        <v>1729</v>
      </c>
      <c r="Q2175" s="199">
        <v>10000</v>
      </c>
      <c r="S2175" t="s">
        <v>3506</v>
      </c>
      <c r="T2175" t="s">
        <v>3759</v>
      </c>
      <c r="U2175" s="201">
        <v>3.8149999999999999</v>
      </c>
      <c r="V2175" t="s">
        <v>2535</v>
      </c>
      <c r="W2175" t="s">
        <v>2477</v>
      </c>
      <c r="X2175" t="s">
        <v>3078</v>
      </c>
      <c r="Y2175" t="s">
        <v>2596</v>
      </c>
      <c r="Z2175" t="s">
        <v>2952</v>
      </c>
      <c r="AA2175">
        <v>827310</v>
      </c>
      <c r="AB2175" s="198">
        <v>37047.875</v>
      </c>
      <c r="AC2175" s="198">
        <v>37047.875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5000</v>
      </c>
      <c r="G2176" s="202">
        <v>1332346</v>
      </c>
      <c r="H2176" s="198">
        <v>37046.37090277778</v>
      </c>
      <c r="I2176" t="s">
        <v>2618</v>
      </c>
      <c r="M2176" t="s">
        <v>3505</v>
      </c>
      <c r="N2176" t="s">
        <v>3885</v>
      </c>
      <c r="O2176" t="s">
        <v>1679</v>
      </c>
      <c r="P2176" s="199">
        <v>5000</v>
      </c>
      <c r="S2176" t="s">
        <v>3506</v>
      </c>
      <c r="T2176" t="s">
        <v>3759</v>
      </c>
      <c r="U2176" s="201">
        <v>3.7974999999999999</v>
      </c>
      <c r="V2176" t="s">
        <v>3678</v>
      </c>
      <c r="W2176" t="s">
        <v>2457</v>
      </c>
      <c r="X2176" t="s">
        <v>2615</v>
      </c>
      <c r="Y2176" t="s">
        <v>2596</v>
      </c>
      <c r="Z2176" t="s">
        <v>2952</v>
      </c>
      <c r="AA2176">
        <v>827311</v>
      </c>
      <c r="AB2176" s="198">
        <v>37047.875</v>
      </c>
      <c r="AC2176" s="198">
        <v>37047.875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</v>
      </c>
      <c r="G2177" s="202">
        <v>1332348</v>
      </c>
      <c r="H2177" s="198">
        <v>37046.370949074073</v>
      </c>
      <c r="I2177" t="s">
        <v>3627</v>
      </c>
      <c r="M2177" t="s">
        <v>3505</v>
      </c>
      <c r="N2177" t="s">
        <v>3885</v>
      </c>
      <c r="O2177" t="s">
        <v>1800</v>
      </c>
      <c r="P2177" s="199">
        <v>5000</v>
      </c>
      <c r="S2177" t="s">
        <v>3506</v>
      </c>
      <c r="T2177" t="s">
        <v>3759</v>
      </c>
      <c r="U2177" s="201">
        <v>4.03</v>
      </c>
      <c r="V2177" t="s">
        <v>2238</v>
      </c>
      <c r="W2177" t="s">
        <v>2429</v>
      </c>
      <c r="X2177" t="s">
        <v>2296</v>
      </c>
      <c r="Y2177" t="s">
        <v>2596</v>
      </c>
      <c r="Z2177" t="s">
        <v>2952</v>
      </c>
      <c r="AA2177">
        <v>827312</v>
      </c>
      <c r="AB2177" s="198">
        <v>37047.875</v>
      </c>
      <c r="AC2177" s="198">
        <v>37047.875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25000</v>
      </c>
      <c r="G2178" s="202">
        <v>1332347</v>
      </c>
      <c r="H2178" s="198">
        <v>37046.370949074073</v>
      </c>
      <c r="I2178" t="s">
        <v>2618</v>
      </c>
      <c r="M2178" t="s">
        <v>3505</v>
      </c>
      <c r="N2178" t="s">
        <v>3885</v>
      </c>
      <c r="O2178" t="s">
        <v>3852</v>
      </c>
      <c r="Q2178" s="199">
        <v>25000</v>
      </c>
      <c r="S2178" t="s">
        <v>3506</v>
      </c>
      <c r="T2178" t="s">
        <v>3759</v>
      </c>
      <c r="U2178" s="201">
        <v>3.94</v>
      </c>
      <c r="V2178" t="s">
        <v>3687</v>
      </c>
      <c r="W2178" t="s">
        <v>2265</v>
      </c>
      <c r="X2178" t="s">
        <v>2266</v>
      </c>
      <c r="Y2178" t="s">
        <v>2596</v>
      </c>
      <c r="Z2178" t="s">
        <v>2952</v>
      </c>
      <c r="AA2178">
        <v>827313</v>
      </c>
      <c r="AB2178" s="198">
        <v>37047.875</v>
      </c>
      <c r="AC2178" s="198">
        <v>37047.875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10000</v>
      </c>
      <c r="G2179" s="202">
        <v>1332349</v>
      </c>
      <c r="H2179" s="198">
        <v>37046.370972222219</v>
      </c>
      <c r="I2179" t="s">
        <v>2355</v>
      </c>
      <c r="M2179" t="s">
        <v>3505</v>
      </c>
      <c r="N2179" t="s">
        <v>3885</v>
      </c>
      <c r="O2179" t="s">
        <v>1766</v>
      </c>
      <c r="P2179" s="199">
        <v>10000</v>
      </c>
      <c r="S2179" t="s">
        <v>3506</v>
      </c>
      <c r="T2179" t="s">
        <v>3759</v>
      </c>
      <c r="U2179" s="201">
        <v>3.9024999999999999</v>
      </c>
      <c r="V2179" t="s">
        <v>2282</v>
      </c>
      <c r="W2179" t="s">
        <v>2629</v>
      </c>
      <c r="X2179" t="s">
        <v>2630</v>
      </c>
      <c r="Y2179" t="s">
        <v>2596</v>
      </c>
      <c r="Z2179" t="s">
        <v>2952</v>
      </c>
      <c r="AA2179">
        <v>827314</v>
      </c>
      <c r="AB2179" s="198">
        <v>37047.875</v>
      </c>
      <c r="AC2179" s="198">
        <v>37047.875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</v>
      </c>
      <c r="G2180" s="202">
        <v>1332351</v>
      </c>
      <c r="H2180" s="198">
        <v>37046.371006944442</v>
      </c>
      <c r="I2180" t="s">
        <v>2182</v>
      </c>
      <c r="M2180" t="s">
        <v>3505</v>
      </c>
      <c r="N2180" t="s">
        <v>3885</v>
      </c>
      <c r="O2180" t="s">
        <v>1679</v>
      </c>
      <c r="Q2180" s="199">
        <v>5000</v>
      </c>
      <c r="S2180" t="s">
        <v>3506</v>
      </c>
      <c r="T2180" t="s">
        <v>3759</v>
      </c>
      <c r="U2180" s="201">
        <v>3.8</v>
      </c>
      <c r="V2180" t="s">
        <v>2183</v>
      </c>
      <c r="W2180" t="s">
        <v>2457</v>
      </c>
      <c r="X2180" t="s">
        <v>2615</v>
      </c>
      <c r="Y2180" t="s">
        <v>2596</v>
      </c>
      <c r="Z2180" t="s">
        <v>2952</v>
      </c>
      <c r="AA2180">
        <v>827316</v>
      </c>
      <c r="AB2180" s="198">
        <v>37047.875</v>
      </c>
      <c r="AC2180" s="198">
        <v>37047.875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4938</v>
      </c>
      <c r="G2181" s="202">
        <v>1332350</v>
      </c>
      <c r="H2181" s="198">
        <v>37046.371006944442</v>
      </c>
      <c r="I2181" t="s">
        <v>3704</v>
      </c>
      <c r="M2181" t="s">
        <v>3505</v>
      </c>
      <c r="N2181" t="s">
        <v>3885</v>
      </c>
      <c r="O2181" t="s">
        <v>1738</v>
      </c>
      <c r="Q2181" s="199">
        <v>4938</v>
      </c>
      <c r="S2181" t="s">
        <v>3506</v>
      </c>
      <c r="T2181" t="s">
        <v>3759</v>
      </c>
      <c r="U2181" s="201">
        <v>3.82</v>
      </c>
      <c r="V2181" t="s">
        <v>1887</v>
      </c>
      <c r="W2181" t="s">
        <v>2629</v>
      </c>
      <c r="X2181" t="s">
        <v>2630</v>
      </c>
      <c r="Y2181" t="s">
        <v>2596</v>
      </c>
      <c r="Z2181" t="s">
        <v>2952</v>
      </c>
      <c r="AA2181">
        <v>827315</v>
      </c>
      <c r="AB2181" s="198">
        <v>37047.875</v>
      </c>
      <c r="AC2181" s="198">
        <v>37047.875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25000</v>
      </c>
      <c r="G2182" s="202">
        <v>1332353</v>
      </c>
      <c r="H2182" s="198">
        <v>37046.371030092596</v>
      </c>
      <c r="I2182" t="s">
        <v>3627</v>
      </c>
      <c r="M2182" t="s">
        <v>3505</v>
      </c>
      <c r="N2182" t="s">
        <v>3885</v>
      </c>
      <c r="O2182" t="s">
        <v>3852</v>
      </c>
      <c r="P2182" s="199">
        <v>25000</v>
      </c>
      <c r="S2182" t="s">
        <v>3506</v>
      </c>
      <c r="T2182" t="s">
        <v>3759</v>
      </c>
      <c r="U2182" s="201">
        <v>3.9350000000000001</v>
      </c>
      <c r="V2182" t="s">
        <v>3502</v>
      </c>
      <c r="W2182" t="s">
        <v>2265</v>
      </c>
      <c r="X2182" t="s">
        <v>2266</v>
      </c>
      <c r="Y2182" t="s">
        <v>2596</v>
      </c>
      <c r="Z2182" t="s">
        <v>2952</v>
      </c>
      <c r="AA2182">
        <v>827317</v>
      </c>
      <c r="AB2182" s="198">
        <v>37047.875</v>
      </c>
      <c r="AC2182" s="198">
        <v>37047.875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3123</v>
      </c>
      <c r="G2183" s="202">
        <v>1332354</v>
      </c>
      <c r="H2183" s="198">
        <v>37046.371041666665</v>
      </c>
      <c r="I2183" t="s">
        <v>2580</v>
      </c>
      <c r="M2183" t="s">
        <v>3505</v>
      </c>
      <c r="N2183" t="s">
        <v>3885</v>
      </c>
      <c r="O2183" t="s">
        <v>1761</v>
      </c>
      <c r="Q2183" s="199">
        <v>3123</v>
      </c>
      <c r="S2183" t="s">
        <v>3506</v>
      </c>
      <c r="T2183" t="s">
        <v>3759</v>
      </c>
      <c r="U2183" s="201">
        <v>3.8450000000000002</v>
      </c>
      <c r="V2183" t="s">
        <v>2321</v>
      </c>
      <c r="W2183" t="s">
        <v>2477</v>
      </c>
      <c r="X2183" t="s">
        <v>3078</v>
      </c>
      <c r="Y2183" t="s">
        <v>2596</v>
      </c>
      <c r="Z2183" t="s">
        <v>2952</v>
      </c>
      <c r="AA2183">
        <v>827318</v>
      </c>
      <c r="AB2183" s="198">
        <v>37047.875</v>
      </c>
      <c r="AC2183" s="198">
        <v>37047.875</v>
      </c>
    </row>
    <row r="2184" spans="1:29" x14ac:dyDescent="0.2">
      <c r="A2184" s="44" t="str">
        <f t="shared" si="166"/>
        <v>US Crude Financial</v>
      </c>
      <c r="B2184" s="44" t="str">
        <f t="shared" si="167"/>
        <v>US</v>
      </c>
      <c r="C2184" s="44" t="str">
        <f t="shared" si="168"/>
        <v>Crude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25000</v>
      </c>
      <c r="G2184" s="202">
        <v>1332356</v>
      </c>
      <c r="H2184" s="198">
        <v>37046.371076388888</v>
      </c>
      <c r="I2184" t="s">
        <v>1087</v>
      </c>
      <c r="M2184" t="s">
        <v>3619</v>
      </c>
      <c r="N2184" t="s">
        <v>1088</v>
      </c>
      <c r="O2184" t="s">
        <v>3528</v>
      </c>
      <c r="Q2184" s="199">
        <v>25000</v>
      </c>
      <c r="S2184" t="s">
        <v>3512</v>
      </c>
      <c r="T2184" t="s">
        <v>3759</v>
      </c>
      <c r="U2184" s="201">
        <v>28.5</v>
      </c>
      <c r="V2184" t="s">
        <v>3074</v>
      </c>
      <c r="W2184" t="s">
        <v>1090</v>
      </c>
      <c r="X2184" t="s">
        <v>1091</v>
      </c>
      <c r="Y2184" t="s">
        <v>2729</v>
      </c>
      <c r="Z2184" t="s">
        <v>2952</v>
      </c>
      <c r="AA2184">
        <v>112737</v>
      </c>
      <c r="AB2184" s="198">
        <v>37073</v>
      </c>
      <c r="AC2184" s="198">
        <v>37103</v>
      </c>
    </row>
    <row r="2185" spans="1:29" x14ac:dyDescent="0.2">
      <c r="A2185" s="44" t="str">
        <f t="shared" si="166"/>
        <v xml:space="preserve"> Natural Gas Physical</v>
      </c>
      <c r="B2185" s="44" t="str">
        <f t="shared" si="167"/>
        <v/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31</v>
      </c>
      <c r="F2185" s="213">
        <f t="shared" si="170"/>
        <v>775000</v>
      </c>
      <c r="G2185" s="202">
        <v>1332358</v>
      </c>
      <c r="H2185" s="198">
        <v>37046.371111111112</v>
      </c>
      <c r="I2185" t="s">
        <v>3354</v>
      </c>
      <c r="M2185" t="s">
        <v>3505</v>
      </c>
      <c r="N2185" t="s">
        <v>3790</v>
      </c>
      <c r="O2185" t="s">
        <v>3428</v>
      </c>
      <c r="P2185" s="199">
        <v>25000</v>
      </c>
      <c r="S2185" t="s">
        <v>3792</v>
      </c>
      <c r="T2185" t="s">
        <v>3793</v>
      </c>
      <c r="U2185" s="201">
        <v>21.35</v>
      </c>
      <c r="V2185" t="s">
        <v>3355</v>
      </c>
      <c r="W2185" t="s">
        <v>3794</v>
      </c>
      <c r="X2185" t="s">
        <v>3795</v>
      </c>
      <c r="Y2185" t="s">
        <v>3796</v>
      </c>
      <c r="Z2185" t="s">
        <v>3764</v>
      </c>
      <c r="AA2185">
        <v>106199</v>
      </c>
      <c r="AB2185" s="198">
        <v>37104.875</v>
      </c>
      <c r="AC2185" s="198">
        <v>37134.875</v>
      </c>
    </row>
    <row r="2186" spans="1:29" x14ac:dyDescent="0.2">
      <c r="A2186" s="44" t="str">
        <f t="shared" si="166"/>
        <v>US Natural Gas Financial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31</v>
      </c>
      <c r="F2186" s="213">
        <f t="shared" si="170"/>
        <v>310000</v>
      </c>
      <c r="G2186" s="202">
        <v>1332359</v>
      </c>
      <c r="H2186" s="198">
        <v>37046.371122685188</v>
      </c>
      <c r="I2186" t="s">
        <v>2382</v>
      </c>
      <c r="M2186" t="s">
        <v>3505</v>
      </c>
      <c r="N2186" t="s">
        <v>2383</v>
      </c>
      <c r="O2186" t="s">
        <v>2604</v>
      </c>
      <c r="P2186" s="199">
        <v>10000</v>
      </c>
      <c r="S2186" t="s">
        <v>3506</v>
      </c>
      <c r="T2186" t="s">
        <v>3759</v>
      </c>
      <c r="U2186" s="201">
        <v>4.0549999999999997</v>
      </c>
      <c r="V2186" t="s">
        <v>2564</v>
      </c>
      <c r="W2186" t="s">
        <v>2810</v>
      </c>
      <c r="X2186" t="s">
        <v>2384</v>
      </c>
      <c r="Y2186" t="s">
        <v>3777</v>
      </c>
      <c r="Z2186" t="s">
        <v>2952</v>
      </c>
      <c r="AA2186" t="s">
        <v>2150</v>
      </c>
      <c r="AB2186" s="198">
        <v>37073.875</v>
      </c>
      <c r="AC2186" s="198">
        <v>37103.875</v>
      </c>
    </row>
    <row r="2187" spans="1:29" x14ac:dyDescent="0.2">
      <c r="A2187" s="44" t="str">
        <f t="shared" ref="A2187:A2250" si="171">B2187&amp;" "&amp;C2187&amp;" "&amp;D2187</f>
        <v xml:space="preserve"> Natural Gas Physical</v>
      </c>
      <c r="B2187" s="44" t="str">
        <f t="shared" ref="B2187:B2250" si="172">IF((LEFT(N2187,2)="US"),"US","")</f>
        <v/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31</v>
      </c>
      <c r="F2187" s="213">
        <f t="shared" ref="F2187:F2250" si="175">E2187*SUM(P2187:Q2187)</f>
        <v>775000</v>
      </c>
      <c r="G2187" s="202">
        <v>1332361</v>
      </c>
      <c r="H2187" s="198">
        <v>37046.371134259258</v>
      </c>
      <c r="I2187" t="s">
        <v>3354</v>
      </c>
      <c r="M2187" t="s">
        <v>3505</v>
      </c>
      <c r="N2187" t="s">
        <v>3790</v>
      </c>
      <c r="O2187" t="s">
        <v>3931</v>
      </c>
      <c r="P2187" s="199">
        <v>25000</v>
      </c>
      <c r="S2187" t="s">
        <v>3792</v>
      </c>
      <c r="T2187" t="s">
        <v>3793</v>
      </c>
      <c r="U2187" s="201">
        <v>21.1</v>
      </c>
      <c r="V2187" t="s">
        <v>3355</v>
      </c>
      <c r="W2187" t="s">
        <v>3794</v>
      </c>
      <c r="X2187" t="s">
        <v>3795</v>
      </c>
      <c r="Y2187" t="s">
        <v>3796</v>
      </c>
      <c r="Z2187" t="s">
        <v>3764</v>
      </c>
      <c r="AA2187">
        <v>106200</v>
      </c>
      <c r="AB2187" s="198">
        <v>37073.875</v>
      </c>
      <c r="AC2187" s="198">
        <v>37103.875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3000</v>
      </c>
      <c r="G2188" s="202">
        <v>1332362</v>
      </c>
      <c r="H2188" s="198">
        <v>37046.371157407404</v>
      </c>
      <c r="I2188" t="s">
        <v>2378</v>
      </c>
      <c r="M2188" t="s">
        <v>3505</v>
      </c>
      <c r="N2188" t="s">
        <v>3885</v>
      </c>
      <c r="O2188" t="s">
        <v>1923</v>
      </c>
      <c r="P2188" s="199">
        <v>3000</v>
      </c>
      <c r="S2188" t="s">
        <v>3506</v>
      </c>
      <c r="T2188" t="s">
        <v>3759</v>
      </c>
      <c r="U2188" s="201">
        <v>3.98</v>
      </c>
      <c r="V2188" t="s">
        <v>3571</v>
      </c>
      <c r="W2188" t="s">
        <v>2429</v>
      </c>
      <c r="X2188" t="s">
        <v>2196</v>
      </c>
      <c r="Y2188" t="s">
        <v>2596</v>
      </c>
      <c r="Z2188" t="s">
        <v>2952</v>
      </c>
      <c r="AA2188">
        <v>827320</v>
      </c>
      <c r="AB2188" s="198">
        <v>37047.875</v>
      </c>
      <c r="AC2188" s="198">
        <v>37047.875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1332363</v>
      </c>
      <c r="H2189" s="198">
        <v>37046.371168981481</v>
      </c>
      <c r="I2189" t="s">
        <v>2182</v>
      </c>
      <c r="M2189" t="s">
        <v>3505</v>
      </c>
      <c r="N2189" t="s">
        <v>3885</v>
      </c>
      <c r="O2189" t="s">
        <v>1679</v>
      </c>
      <c r="Q2189" s="199">
        <v>5000</v>
      </c>
      <c r="S2189" t="s">
        <v>3506</v>
      </c>
      <c r="T2189" t="s">
        <v>3759</v>
      </c>
      <c r="U2189" s="201">
        <v>3.8025000000000002</v>
      </c>
      <c r="V2189" t="s">
        <v>2183</v>
      </c>
      <c r="W2189" t="s">
        <v>2457</v>
      </c>
      <c r="X2189" t="s">
        <v>2615</v>
      </c>
      <c r="Y2189" t="s">
        <v>2596</v>
      </c>
      <c r="Z2189" t="s">
        <v>2952</v>
      </c>
      <c r="AA2189">
        <v>827321</v>
      </c>
      <c r="AB2189" s="198">
        <v>37047.875</v>
      </c>
      <c r="AC2189" s="198">
        <v>37047.875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5000</v>
      </c>
      <c r="G2190" s="202">
        <v>1332365</v>
      </c>
      <c r="H2190" s="198">
        <v>37046.371180555558</v>
      </c>
      <c r="I2190" t="s">
        <v>2261</v>
      </c>
      <c r="M2190" t="s">
        <v>3505</v>
      </c>
      <c r="N2190" t="s">
        <v>3885</v>
      </c>
      <c r="O2190" t="s">
        <v>1800</v>
      </c>
      <c r="P2190" s="199">
        <v>5000</v>
      </c>
      <c r="S2190" t="s">
        <v>3506</v>
      </c>
      <c r="T2190" t="s">
        <v>3759</v>
      </c>
      <c r="U2190" s="201">
        <v>4.01</v>
      </c>
      <c r="V2190" t="s">
        <v>2237</v>
      </c>
      <c r="W2190" t="s">
        <v>2429</v>
      </c>
      <c r="X2190" t="s">
        <v>2296</v>
      </c>
      <c r="Y2190" t="s">
        <v>2596</v>
      </c>
      <c r="Z2190" t="s">
        <v>2952</v>
      </c>
      <c r="AA2190">
        <v>827323</v>
      </c>
      <c r="AB2190" s="198">
        <v>37047.875</v>
      </c>
      <c r="AC2190" s="198">
        <v>37047.875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5000</v>
      </c>
      <c r="G2191" s="202">
        <v>1332366</v>
      </c>
      <c r="H2191" s="198">
        <v>37046.371192129627</v>
      </c>
      <c r="I2191" t="s">
        <v>2550</v>
      </c>
      <c r="M2191" t="s">
        <v>3505</v>
      </c>
      <c r="N2191" t="s">
        <v>3885</v>
      </c>
      <c r="O2191" t="s">
        <v>1800</v>
      </c>
      <c r="P2191" s="199">
        <v>5000</v>
      </c>
      <c r="S2191" t="s">
        <v>3506</v>
      </c>
      <c r="T2191" t="s">
        <v>3759</v>
      </c>
      <c r="U2191" s="201">
        <v>4.01</v>
      </c>
      <c r="V2191" t="s">
        <v>1858</v>
      </c>
      <c r="W2191" t="s">
        <v>2429</v>
      </c>
      <c r="X2191" t="s">
        <v>2296</v>
      </c>
      <c r="Y2191" t="s">
        <v>2596</v>
      </c>
      <c r="Z2191" t="s">
        <v>2952</v>
      </c>
      <c r="AA2191">
        <v>827324</v>
      </c>
      <c r="AB2191" s="198">
        <v>37047.875</v>
      </c>
      <c r="AC2191" s="198">
        <v>37047.875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50000</v>
      </c>
      <c r="G2192" s="202">
        <v>1332367</v>
      </c>
      <c r="H2192" s="198">
        <v>37046.371215277781</v>
      </c>
      <c r="I2192" t="s">
        <v>3627</v>
      </c>
      <c r="M2192" t="s">
        <v>3505</v>
      </c>
      <c r="N2192" t="s">
        <v>3885</v>
      </c>
      <c r="O2192" t="s">
        <v>1674</v>
      </c>
      <c r="P2192" s="199">
        <v>50000</v>
      </c>
      <c r="S2192" t="s">
        <v>3506</v>
      </c>
      <c r="T2192" t="s">
        <v>3759</v>
      </c>
      <c r="U2192" s="201">
        <v>4.0012999999999996</v>
      </c>
      <c r="V2192" t="s">
        <v>2456</v>
      </c>
      <c r="W2192" t="s">
        <v>2594</v>
      </c>
      <c r="X2192" t="s">
        <v>2595</v>
      </c>
      <c r="Y2192" t="s">
        <v>2596</v>
      </c>
      <c r="Z2192" t="s">
        <v>2952</v>
      </c>
      <c r="AA2192">
        <v>827325</v>
      </c>
      <c r="AB2192" s="198">
        <v>37047.875</v>
      </c>
      <c r="AC2192" s="198">
        <v>37047.875</v>
      </c>
    </row>
    <row r="2193" spans="1:29" x14ac:dyDescent="0.2">
      <c r="A2193" s="44" t="str">
        <f t="shared" si="171"/>
        <v>US Crude Financial</v>
      </c>
      <c r="B2193" s="44" t="str">
        <f t="shared" si="172"/>
        <v>US</v>
      </c>
      <c r="C2193" s="44" t="str">
        <f t="shared" si="173"/>
        <v>Crude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50000</v>
      </c>
      <c r="G2193" s="202">
        <v>1332368</v>
      </c>
      <c r="H2193" s="198">
        <v>37046.371215277781</v>
      </c>
      <c r="I2193" t="s">
        <v>2382</v>
      </c>
      <c r="M2193" t="s">
        <v>3619</v>
      </c>
      <c r="N2193" t="s">
        <v>1088</v>
      </c>
      <c r="O2193" t="s">
        <v>3528</v>
      </c>
      <c r="Q2193" s="199">
        <v>50000</v>
      </c>
      <c r="S2193" t="s">
        <v>3512</v>
      </c>
      <c r="T2193" t="s">
        <v>3759</v>
      </c>
      <c r="U2193" s="201">
        <v>28.52</v>
      </c>
      <c r="V2193" t="s">
        <v>3830</v>
      </c>
      <c r="W2193" t="s">
        <v>1090</v>
      </c>
      <c r="X2193" t="s">
        <v>1091</v>
      </c>
      <c r="Y2193" t="s">
        <v>2729</v>
      </c>
      <c r="Z2193" t="s">
        <v>2952</v>
      </c>
      <c r="AA2193">
        <v>112739</v>
      </c>
      <c r="AB2193" s="198">
        <v>37073</v>
      </c>
      <c r="AC2193" s="198">
        <v>37103</v>
      </c>
    </row>
    <row r="2194" spans="1:29" x14ac:dyDescent="0.2">
      <c r="A2194" s="44" t="str">
        <f t="shared" si="171"/>
        <v>US Power Physical</v>
      </c>
      <c r="B2194" s="44" t="str">
        <f t="shared" si="172"/>
        <v>US</v>
      </c>
      <c r="C2194" s="44" t="str">
        <f t="shared" si="173"/>
        <v>Power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5</v>
      </c>
      <c r="F2194" s="213">
        <f t="shared" si="175"/>
        <v>250</v>
      </c>
      <c r="G2194" s="202">
        <v>1332369</v>
      </c>
      <c r="H2194" s="198">
        <v>37046.37122685185</v>
      </c>
      <c r="I2194" t="s">
        <v>2455</v>
      </c>
      <c r="M2194" t="s">
        <v>2717</v>
      </c>
      <c r="N2194" t="s">
        <v>3532</v>
      </c>
      <c r="O2194" t="s">
        <v>3999</v>
      </c>
      <c r="P2194" s="199">
        <v>50</v>
      </c>
      <c r="S2194" t="s">
        <v>3504</v>
      </c>
      <c r="T2194" t="s">
        <v>3759</v>
      </c>
      <c r="U2194" s="201">
        <v>43.25</v>
      </c>
      <c r="V2194" t="s">
        <v>2151</v>
      </c>
      <c r="W2194" t="s">
        <v>3450</v>
      </c>
      <c r="X2194" t="s">
        <v>3539</v>
      </c>
      <c r="Y2194" t="s">
        <v>1097</v>
      </c>
      <c r="Z2194" t="s">
        <v>2947</v>
      </c>
      <c r="AA2194">
        <v>631073.1</v>
      </c>
      <c r="AB2194" s="198">
        <v>37053.875</v>
      </c>
      <c r="AC2194" s="198">
        <v>37057.875</v>
      </c>
    </row>
    <row r="2195" spans="1:29" x14ac:dyDescent="0.2">
      <c r="A2195" s="44" t="str">
        <f t="shared" si="171"/>
        <v>US Natural Gas Financial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26</v>
      </c>
      <c r="F2195" s="213">
        <f t="shared" si="175"/>
        <v>260000</v>
      </c>
      <c r="G2195" s="202">
        <v>1332370</v>
      </c>
      <c r="H2195" s="198">
        <v>37046.371238425927</v>
      </c>
      <c r="I2195" t="s">
        <v>2600</v>
      </c>
      <c r="M2195" t="s">
        <v>3505</v>
      </c>
      <c r="N2195" t="s">
        <v>2383</v>
      </c>
      <c r="O2195" t="s">
        <v>3312</v>
      </c>
      <c r="P2195" s="199">
        <v>10000</v>
      </c>
      <c r="S2195" t="s">
        <v>3506</v>
      </c>
      <c r="T2195" t="s">
        <v>3759</v>
      </c>
      <c r="U2195" s="201">
        <v>3.97</v>
      </c>
      <c r="V2195" t="s">
        <v>1888</v>
      </c>
      <c r="W2195" t="s">
        <v>2489</v>
      </c>
      <c r="X2195" t="s">
        <v>2490</v>
      </c>
      <c r="Y2195" t="s">
        <v>3777</v>
      </c>
      <c r="Z2195" t="s">
        <v>2952</v>
      </c>
      <c r="AA2195" t="s">
        <v>2152</v>
      </c>
      <c r="AB2195" s="198">
        <v>37047.875</v>
      </c>
      <c r="AC2195" s="198">
        <v>37072.875</v>
      </c>
    </row>
    <row r="2196" spans="1:29" x14ac:dyDescent="0.2">
      <c r="A2196" s="44" t="str">
        <f t="shared" si="171"/>
        <v>US Natural Gas Financial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Financial</v>
      </c>
      <c r="E2196" s="44">
        <f>IF(VLOOKUP(S2196,'DD-Lookup'!$J$6:$L$50,3,FALSE)="Monthly",(YEAR(AC2196)-YEAR(AB2196))*12+MONTH(AC2196)-MONTH(AB2196)+1,(AC2196-AB2196+1))</f>
        <v>31</v>
      </c>
      <c r="F2196" s="213">
        <f t="shared" si="175"/>
        <v>310000</v>
      </c>
      <c r="G2196" s="202">
        <v>1332371</v>
      </c>
      <c r="H2196" s="198">
        <v>37046.371249999997</v>
      </c>
      <c r="I2196" t="s">
        <v>2635</v>
      </c>
      <c r="M2196" t="s">
        <v>3505</v>
      </c>
      <c r="N2196" t="s">
        <v>2383</v>
      </c>
      <c r="O2196" t="s">
        <v>2604</v>
      </c>
      <c r="P2196" s="199">
        <v>10000</v>
      </c>
      <c r="S2196" t="s">
        <v>3506</v>
      </c>
      <c r="T2196" t="s">
        <v>3759</v>
      </c>
      <c r="U2196" s="201">
        <v>4.05</v>
      </c>
      <c r="V2196" t="s">
        <v>2522</v>
      </c>
      <c r="W2196" t="s">
        <v>2810</v>
      </c>
      <c r="X2196" t="s">
        <v>2384</v>
      </c>
      <c r="Y2196" t="s">
        <v>3777</v>
      </c>
      <c r="Z2196" t="s">
        <v>2952</v>
      </c>
      <c r="AA2196" t="s">
        <v>2153</v>
      </c>
      <c r="AB2196" s="198">
        <v>37073.875</v>
      </c>
      <c r="AC2196" s="198">
        <v>37103.875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4919</v>
      </c>
      <c r="G2197" s="202">
        <v>1332372</v>
      </c>
      <c r="H2197" s="198">
        <v>37046.371261574073</v>
      </c>
      <c r="I2197" t="s">
        <v>2638</v>
      </c>
      <c r="M2197" t="s">
        <v>3505</v>
      </c>
      <c r="N2197" t="s">
        <v>3885</v>
      </c>
      <c r="O2197" t="s">
        <v>1738</v>
      </c>
      <c r="Q2197" s="199">
        <v>4919</v>
      </c>
      <c r="S2197" t="s">
        <v>3506</v>
      </c>
      <c r="T2197" t="s">
        <v>3759</v>
      </c>
      <c r="U2197" s="201">
        <v>3.8250000000000002</v>
      </c>
      <c r="V2197" t="s">
        <v>2530</v>
      </c>
      <c r="W2197" t="s">
        <v>2629</v>
      </c>
      <c r="X2197" t="s">
        <v>2630</v>
      </c>
      <c r="Y2197" t="s">
        <v>2596</v>
      </c>
      <c r="Z2197" t="s">
        <v>2952</v>
      </c>
      <c r="AA2197">
        <v>827326</v>
      </c>
      <c r="AB2197" s="198">
        <v>37047.875</v>
      </c>
      <c r="AC2197" s="198">
        <v>37047.875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4000</v>
      </c>
      <c r="G2198" s="202">
        <v>1332374</v>
      </c>
      <c r="H2198" s="198">
        <v>37046.371296296296</v>
      </c>
      <c r="I2198" t="s">
        <v>2491</v>
      </c>
      <c r="M2198" t="s">
        <v>3505</v>
      </c>
      <c r="N2198" t="s">
        <v>3885</v>
      </c>
      <c r="O2198" t="s">
        <v>1728</v>
      </c>
      <c r="P2198" s="199">
        <v>4000</v>
      </c>
      <c r="S2198" t="s">
        <v>3506</v>
      </c>
      <c r="T2198" t="s">
        <v>3759</v>
      </c>
      <c r="U2198" s="201">
        <v>4.1050000000000004</v>
      </c>
      <c r="V2198" t="s">
        <v>2082</v>
      </c>
      <c r="W2198" t="s">
        <v>2640</v>
      </c>
      <c r="X2198" t="s">
        <v>2641</v>
      </c>
      <c r="Y2198" t="s">
        <v>2596</v>
      </c>
      <c r="Z2198" t="s">
        <v>2952</v>
      </c>
      <c r="AA2198">
        <v>827327</v>
      </c>
      <c r="AB2198" s="198">
        <v>37047.875</v>
      </c>
      <c r="AC2198" s="198">
        <v>37047.875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</v>
      </c>
      <c r="G2199" s="202">
        <v>1332373</v>
      </c>
      <c r="H2199" s="198">
        <v>37046.371296296296</v>
      </c>
      <c r="I2199" t="s">
        <v>2660</v>
      </c>
      <c r="M2199" t="s">
        <v>3505</v>
      </c>
      <c r="N2199" t="s">
        <v>3885</v>
      </c>
      <c r="O2199" t="s">
        <v>1727</v>
      </c>
      <c r="P2199" s="199">
        <v>5000</v>
      </c>
      <c r="S2199" t="s">
        <v>3506</v>
      </c>
      <c r="T2199" t="s">
        <v>3759</v>
      </c>
      <c r="U2199" s="201">
        <v>3.9125000000000001</v>
      </c>
      <c r="V2199" t="s">
        <v>2459</v>
      </c>
      <c r="W2199" t="s">
        <v>2629</v>
      </c>
      <c r="X2199" t="s">
        <v>2630</v>
      </c>
      <c r="Y2199" t="s">
        <v>2596</v>
      </c>
      <c r="Z2199" t="s">
        <v>2952</v>
      </c>
      <c r="AA2199">
        <v>827329</v>
      </c>
      <c r="AB2199" s="198">
        <v>37047.875</v>
      </c>
      <c r="AC2199" s="198">
        <v>37047.875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10000</v>
      </c>
      <c r="G2200" s="202">
        <v>1332375</v>
      </c>
      <c r="H2200" s="198">
        <v>37046.371307870373</v>
      </c>
      <c r="I2200" t="s">
        <v>2391</v>
      </c>
      <c r="M2200" t="s">
        <v>3505</v>
      </c>
      <c r="N2200" t="s">
        <v>3885</v>
      </c>
      <c r="O2200" t="s">
        <v>1760</v>
      </c>
      <c r="Q2200" s="199">
        <v>10000</v>
      </c>
      <c r="S2200" t="s">
        <v>3506</v>
      </c>
      <c r="T2200" t="s">
        <v>3759</v>
      </c>
      <c r="U2200" s="201">
        <v>3.855</v>
      </c>
      <c r="V2200" t="s">
        <v>2198</v>
      </c>
      <c r="W2200" t="s">
        <v>2477</v>
      </c>
      <c r="X2200" t="s">
        <v>3078</v>
      </c>
      <c r="Y2200" t="s">
        <v>2596</v>
      </c>
      <c r="Z2200" t="s">
        <v>2952</v>
      </c>
      <c r="AA2200">
        <v>827328</v>
      </c>
      <c r="AB2200" s="198">
        <v>37047.875</v>
      </c>
      <c r="AC2200" s="198">
        <v>37047.875</v>
      </c>
    </row>
    <row r="2201" spans="1:29" x14ac:dyDescent="0.2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50000</v>
      </c>
      <c r="G2201" s="202">
        <v>1332376</v>
      </c>
      <c r="H2201" s="198">
        <v>37046.371319444443</v>
      </c>
      <c r="I2201" t="s">
        <v>1087</v>
      </c>
      <c r="M2201" t="s">
        <v>3619</v>
      </c>
      <c r="N2201" t="s">
        <v>1088</v>
      </c>
      <c r="O2201" t="s">
        <v>3528</v>
      </c>
      <c r="Q2201" s="199">
        <v>50000</v>
      </c>
      <c r="S2201" t="s">
        <v>3512</v>
      </c>
      <c r="T2201" t="s">
        <v>3759</v>
      </c>
      <c r="U2201" s="201">
        <v>28.54</v>
      </c>
      <c r="V2201" t="s">
        <v>1089</v>
      </c>
      <c r="W2201" t="s">
        <v>1090</v>
      </c>
      <c r="X2201" t="s">
        <v>1091</v>
      </c>
      <c r="Y2201" t="s">
        <v>2729</v>
      </c>
      <c r="Z2201" t="s">
        <v>2952</v>
      </c>
      <c r="AA2201">
        <v>112740</v>
      </c>
      <c r="AB2201" s="198">
        <v>37073</v>
      </c>
      <c r="AC2201" s="198">
        <v>37103</v>
      </c>
    </row>
    <row r="2202" spans="1:29" x14ac:dyDescent="0.2">
      <c r="A2202" s="44" t="str">
        <f t="shared" si="171"/>
        <v>US Natural Gas Financial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Financial</v>
      </c>
      <c r="E2202" s="44">
        <f>IF(VLOOKUP(S2202,'DD-Lookup'!$J$6:$L$50,3,FALSE)="Monthly",(YEAR(AC2202)-YEAR(AB2202))*12+MONTH(AC2202)-MONTH(AB2202)+1,(AC2202-AB2202+1))</f>
        <v>31</v>
      </c>
      <c r="F2202" s="213">
        <f t="shared" si="175"/>
        <v>155000</v>
      </c>
      <c r="G2202" s="202">
        <v>1332377</v>
      </c>
      <c r="H2202" s="198">
        <v>37046.371331018519</v>
      </c>
      <c r="I2202" t="s">
        <v>3069</v>
      </c>
      <c r="M2202" t="s">
        <v>3505</v>
      </c>
      <c r="N2202" t="s">
        <v>2383</v>
      </c>
      <c r="O2202" t="s">
        <v>3196</v>
      </c>
      <c r="P2202" s="199">
        <v>5000</v>
      </c>
      <c r="S2202" t="s">
        <v>3506</v>
      </c>
      <c r="T2202" t="s">
        <v>3759</v>
      </c>
      <c r="U2202" s="201">
        <v>4.0449999999999999</v>
      </c>
      <c r="V2202" t="s">
        <v>2544</v>
      </c>
      <c r="W2202" t="s">
        <v>2810</v>
      </c>
      <c r="X2202" t="s">
        <v>2384</v>
      </c>
      <c r="Y2202" t="s">
        <v>3777</v>
      </c>
      <c r="Z2202" t="s">
        <v>2952</v>
      </c>
      <c r="AA2202" t="s">
        <v>2154</v>
      </c>
      <c r="AB2202" s="198">
        <v>37073.915972222225</v>
      </c>
      <c r="AC2202" s="198">
        <v>37103.915972222225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5000</v>
      </c>
      <c r="G2203" s="202">
        <v>1332378</v>
      </c>
      <c r="H2203" s="198">
        <v>37046.371331018519</v>
      </c>
      <c r="I2203" t="s">
        <v>2580</v>
      </c>
      <c r="M2203" t="s">
        <v>3505</v>
      </c>
      <c r="N2203" t="s">
        <v>3885</v>
      </c>
      <c r="O2203" t="s">
        <v>1727</v>
      </c>
      <c r="P2203" s="199">
        <v>5000</v>
      </c>
      <c r="S2203" t="s">
        <v>3506</v>
      </c>
      <c r="T2203" t="s">
        <v>3759</v>
      </c>
      <c r="U2203" s="201">
        <v>3.9125000000000001</v>
      </c>
      <c r="V2203" t="s">
        <v>2321</v>
      </c>
      <c r="W2203" t="s">
        <v>2629</v>
      </c>
      <c r="X2203" t="s">
        <v>2630</v>
      </c>
      <c r="Y2203" t="s">
        <v>2596</v>
      </c>
      <c r="Z2203" t="s">
        <v>2952</v>
      </c>
      <c r="AA2203">
        <v>827330</v>
      </c>
      <c r="AB2203" s="198">
        <v>37047.875</v>
      </c>
      <c r="AC2203" s="198">
        <v>37047.875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5000</v>
      </c>
      <c r="G2204" s="202">
        <v>1332379</v>
      </c>
      <c r="H2204" s="198">
        <v>37046.371377314812</v>
      </c>
      <c r="I2204" t="s">
        <v>2645</v>
      </c>
      <c r="M2204" t="s">
        <v>3505</v>
      </c>
      <c r="N2204" t="s">
        <v>3885</v>
      </c>
      <c r="O2204" t="s">
        <v>2093</v>
      </c>
      <c r="Q2204" s="199">
        <v>5000</v>
      </c>
      <c r="S2204" t="s">
        <v>3506</v>
      </c>
      <c r="T2204" t="s">
        <v>3759</v>
      </c>
      <c r="U2204" s="201">
        <v>3.81</v>
      </c>
      <c r="V2204" t="s">
        <v>2646</v>
      </c>
      <c r="W2204" t="s">
        <v>2271</v>
      </c>
      <c r="X2204" t="s">
        <v>3078</v>
      </c>
      <c r="Y2204" t="s">
        <v>2596</v>
      </c>
      <c r="Z2204" t="s">
        <v>2952</v>
      </c>
      <c r="AA2204">
        <v>827331</v>
      </c>
      <c r="AB2204" s="198">
        <v>37047.875</v>
      </c>
      <c r="AC2204" s="198">
        <v>37047.875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1800</v>
      </c>
      <c r="G2205" s="202">
        <v>1332381</v>
      </c>
      <c r="H2205" s="198">
        <v>37046.371388888889</v>
      </c>
      <c r="I2205" t="s">
        <v>2621</v>
      </c>
      <c r="M2205" t="s">
        <v>3505</v>
      </c>
      <c r="N2205" t="s">
        <v>3885</v>
      </c>
      <c r="O2205" t="s">
        <v>1738</v>
      </c>
      <c r="P2205" s="199">
        <v>1800</v>
      </c>
      <c r="S2205" t="s">
        <v>3506</v>
      </c>
      <c r="T2205" t="s">
        <v>3759</v>
      </c>
      <c r="U2205" s="201">
        <v>3.82</v>
      </c>
      <c r="V2205" t="s">
        <v>3190</v>
      </c>
      <c r="W2205" t="s">
        <v>2629</v>
      </c>
      <c r="X2205" t="s">
        <v>2630</v>
      </c>
      <c r="Y2205" t="s">
        <v>2596</v>
      </c>
      <c r="Z2205" t="s">
        <v>2952</v>
      </c>
      <c r="AA2205">
        <v>827333</v>
      </c>
      <c r="AB2205" s="198">
        <v>37047.875</v>
      </c>
      <c r="AC2205" s="198">
        <v>37047.875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1500</v>
      </c>
      <c r="G2206" s="202">
        <v>1332380</v>
      </c>
      <c r="H2206" s="198">
        <v>37046.371388888889</v>
      </c>
      <c r="I2206" t="s">
        <v>2550</v>
      </c>
      <c r="M2206" t="s">
        <v>3505</v>
      </c>
      <c r="N2206" t="s">
        <v>3885</v>
      </c>
      <c r="O2206" t="s">
        <v>1800</v>
      </c>
      <c r="P2206" s="199">
        <v>1500</v>
      </c>
      <c r="S2206" t="s">
        <v>3506</v>
      </c>
      <c r="T2206" t="s">
        <v>3759</v>
      </c>
      <c r="U2206" s="201">
        <v>3.99</v>
      </c>
      <c r="V2206" t="s">
        <v>1858</v>
      </c>
      <c r="W2206" t="s">
        <v>2429</v>
      </c>
      <c r="X2206" t="s">
        <v>2296</v>
      </c>
      <c r="Y2206" t="s">
        <v>2596</v>
      </c>
      <c r="Z2206" t="s">
        <v>2952</v>
      </c>
      <c r="AA2206">
        <v>827332</v>
      </c>
      <c r="AB2206" s="198">
        <v>37047.875</v>
      </c>
      <c r="AC2206" s="198">
        <v>37047.875</v>
      </c>
    </row>
    <row r="2207" spans="1:29" x14ac:dyDescent="0.2">
      <c r="A2207" s="44" t="str">
        <f t="shared" si="171"/>
        <v xml:space="preserve"> Natural Gas Physical</v>
      </c>
      <c r="B2207" s="44" t="str">
        <f t="shared" si="172"/>
        <v/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1000</v>
      </c>
      <c r="G2207" s="202">
        <v>1332382</v>
      </c>
      <c r="H2207" s="198">
        <v>37046.371412037035</v>
      </c>
      <c r="I2207" t="s">
        <v>1973</v>
      </c>
      <c r="M2207" t="s">
        <v>3505</v>
      </c>
      <c r="N2207" t="s">
        <v>3089</v>
      </c>
      <c r="O2207" t="s">
        <v>1950</v>
      </c>
      <c r="Q2207" s="199">
        <v>1000</v>
      </c>
      <c r="S2207" t="s">
        <v>3506</v>
      </c>
      <c r="T2207" t="s">
        <v>3759</v>
      </c>
      <c r="U2207" s="201">
        <v>3.28</v>
      </c>
      <c r="V2207" t="s">
        <v>2155</v>
      </c>
      <c r="W2207" t="s">
        <v>2563</v>
      </c>
      <c r="X2207" t="s">
        <v>3834</v>
      </c>
      <c r="Y2207" t="s">
        <v>2596</v>
      </c>
      <c r="Z2207" t="s">
        <v>2953</v>
      </c>
      <c r="AA2207">
        <v>827334</v>
      </c>
      <c r="AB2207" s="198">
        <v>37047.875</v>
      </c>
      <c r="AC2207" s="198">
        <v>37047.875</v>
      </c>
    </row>
    <row r="2208" spans="1:29" x14ac:dyDescent="0.2">
      <c r="A2208" s="44" t="str">
        <f t="shared" si="171"/>
        <v>US Crude Financial</v>
      </c>
      <c r="B2208" s="44" t="str">
        <f t="shared" si="172"/>
        <v>US</v>
      </c>
      <c r="C2208" s="44" t="str">
        <f t="shared" si="173"/>
        <v>Crude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50000</v>
      </c>
      <c r="G2208" s="202">
        <v>1332383</v>
      </c>
      <c r="H2208" s="198">
        <v>37046.371412037035</v>
      </c>
      <c r="I2208" t="s">
        <v>2382</v>
      </c>
      <c r="M2208" t="s">
        <v>3619</v>
      </c>
      <c r="N2208" t="s">
        <v>1088</v>
      </c>
      <c r="O2208" t="s">
        <v>3528</v>
      </c>
      <c r="P2208" s="199">
        <v>50000</v>
      </c>
      <c r="S2208" t="s">
        <v>3512</v>
      </c>
      <c r="T2208" t="s">
        <v>3759</v>
      </c>
      <c r="U2208" s="201">
        <v>28.52</v>
      </c>
      <c r="V2208" t="s">
        <v>2582</v>
      </c>
      <c r="W2208" t="s">
        <v>1090</v>
      </c>
      <c r="X2208" t="s">
        <v>1091</v>
      </c>
      <c r="Y2208" t="s">
        <v>2729</v>
      </c>
      <c r="Z2208" t="s">
        <v>2952</v>
      </c>
      <c r="AA2208">
        <v>112741</v>
      </c>
      <c r="AB2208" s="198">
        <v>37073</v>
      </c>
      <c r="AC2208" s="198">
        <v>37103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212</v>
      </c>
      <c r="G2209" s="202">
        <v>1332384</v>
      </c>
      <c r="H2209" s="198">
        <v>37046.371423611112</v>
      </c>
      <c r="I2209" t="s">
        <v>2550</v>
      </c>
      <c r="M2209" t="s">
        <v>3505</v>
      </c>
      <c r="N2209" t="s">
        <v>3885</v>
      </c>
      <c r="O2209" t="s">
        <v>1679</v>
      </c>
      <c r="Q2209" s="199">
        <v>212</v>
      </c>
      <c r="S2209" t="s">
        <v>3506</v>
      </c>
      <c r="T2209" t="s">
        <v>3759</v>
      </c>
      <c r="U2209" s="201">
        <v>3.8050000000000002</v>
      </c>
      <c r="V2209" t="s">
        <v>1942</v>
      </c>
      <c r="W2209" t="s">
        <v>2457</v>
      </c>
      <c r="X2209" t="s">
        <v>2615</v>
      </c>
      <c r="Y2209" t="s">
        <v>2596</v>
      </c>
      <c r="Z2209" t="s">
        <v>2952</v>
      </c>
      <c r="AA2209">
        <v>827335</v>
      </c>
      <c r="AB2209" s="198">
        <v>37047.875</v>
      </c>
      <c r="AC2209" s="198">
        <v>37047.875</v>
      </c>
    </row>
    <row r="2210" spans="1:29" x14ac:dyDescent="0.2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3130</v>
      </c>
      <c r="G2210" s="202">
        <v>1332386</v>
      </c>
      <c r="H2210" s="198">
        <v>37046.371458333335</v>
      </c>
      <c r="I2210" t="s">
        <v>3842</v>
      </c>
      <c r="M2210" t="s">
        <v>3505</v>
      </c>
      <c r="N2210" t="s">
        <v>2623</v>
      </c>
      <c r="O2210" t="s">
        <v>1733</v>
      </c>
      <c r="P2210" s="199">
        <v>3130</v>
      </c>
      <c r="S2210" t="s">
        <v>3506</v>
      </c>
      <c r="T2210" t="s">
        <v>3759</v>
      </c>
      <c r="U2210" s="201">
        <v>4.125</v>
      </c>
      <c r="V2210" t="s">
        <v>3843</v>
      </c>
      <c r="W2210" t="s">
        <v>2624</v>
      </c>
      <c r="X2210" t="s">
        <v>2625</v>
      </c>
      <c r="Y2210" t="s">
        <v>2596</v>
      </c>
      <c r="Z2210" t="s">
        <v>2952</v>
      </c>
      <c r="AA2210">
        <v>827336</v>
      </c>
      <c r="AB2210" s="198">
        <v>37047.875</v>
      </c>
      <c r="AC2210" s="198">
        <v>37047.875</v>
      </c>
    </row>
    <row r="2211" spans="1:29" x14ac:dyDescent="0.2">
      <c r="A2211" s="44" t="str">
        <f t="shared" si="171"/>
        <v xml:space="preserve"> Natural Gas Physical</v>
      </c>
      <c r="B2211" s="44" t="str">
        <f t="shared" si="172"/>
        <v/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10000</v>
      </c>
      <c r="G2211" s="202">
        <v>1332388</v>
      </c>
      <c r="H2211" s="198">
        <v>37046.371469907404</v>
      </c>
      <c r="I2211" t="s">
        <v>2430</v>
      </c>
      <c r="M2211" t="s">
        <v>3505</v>
      </c>
      <c r="N2211" t="s">
        <v>3089</v>
      </c>
      <c r="O2211" t="s">
        <v>2015</v>
      </c>
      <c r="P2211" s="199">
        <v>10000</v>
      </c>
      <c r="S2211" t="s">
        <v>3827</v>
      </c>
      <c r="T2211" t="s">
        <v>3090</v>
      </c>
      <c r="U2211" s="201">
        <v>4.875</v>
      </c>
      <c r="V2211" t="s">
        <v>2187</v>
      </c>
      <c r="W2211" t="s">
        <v>3091</v>
      </c>
      <c r="X2211" t="s">
        <v>3092</v>
      </c>
      <c r="Y2211" t="s">
        <v>2596</v>
      </c>
      <c r="Z2211" t="s">
        <v>2953</v>
      </c>
      <c r="AA2211">
        <v>827337</v>
      </c>
      <c r="AB2211" s="198">
        <v>37046.875</v>
      </c>
      <c r="AC2211" s="198">
        <v>37046.875</v>
      </c>
    </row>
    <row r="2212" spans="1:29" x14ac:dyDescent="0.2">
      <c r="A2212" s="44" t="str">
        <f t="shared" si="171"/>
        <v xml:space="preserve"> Natural Gas Physical</v>
      </c>
      <c r="B2212" s="44" t="str">
        <f t="shared" si="172"/>
        <v/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123</v>
      </c>
      <c r="F2212" s="213">
        <f t="shared" si="175"/>
        <v>615000</v>
      </c>
      <c r="G2212" s="202">
        <v>1332389</v>
      </c>
      <c r="H2212" s="198">
        <v>37046.371481481481</v>
      </c>
      <c r="I2212" t="s">
        <v>2260</v>
      </c>
      <c r="M2212" t="s">
        <v>3505</v>
      </c>
      <c r="N2212" t="s">
        <v>2194</v>
      </c>
      <c r="O2212" t="s">
        <v>3989</v>
      </c>
      <c r="Q2212" s="199">
        <v>5000</v>
      </c>
      <c r="S2212" t="s">
        <v>3506</v>
      </c>
      <c r="T2212" t="s">
        <v>3759</v>
      </c>
      <c r="U2212" s="201">
        <v>0.11</v>
      </c>
      <c r="V2212" t="s">
        <v>3115</v>
      </c>
      <c r="W2212" t="s">
        <v>3082</v>
      </c>
      <c r="X2212" t="s">
        <v>2625</v>
      </c>
      <c r="Y2212" t="s">
        <v>2596</v>
      </c>
      <c r="Z2212" t="s">
        <v>2952</v>
      </c>
      <c r="AA2212" t="s">
        <v>2156</v>
      </c>
      <c r="AB2212" s="198">
        <v>37073</v>
      </c>
      <c r="AC2212" s="198">
        <v>37195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5000</v>
      </c>
      <c r="G2213" s="202">
        <v>1332391</v>
      </c>
      <c r="H2213" s="198">
        <v>37046.371504629627</v>
      </c>
      <c r="I2213" t="s">
        <v>3085</v>
      </c>
      <c r="M2213" t="s">
        <v>3505</v>
      </c>
      <c r="N2213" t="s">
        <v>3885</v>
      </c>
      <c r="O2213" t="s">
        <v>1678</v>
      </c>
      <c r="P2213" s="199">
        <v>5000</v>
      </c>
      <c r="S2213" t="s">
        <v>3506</v>
      </c>
      <c r="T2213" t="s">
        <v>3759</v>
      </c>
      <c r="U2213" s="201">
        <v>3.77</v>
      </c>
      <c r="V2213" t="s">
        <v>2323</v>
      </c>
      <c r="W2213" t="s">
        <v>2457</v>
      </c>
      <c r="X2213" t="s">
        <v>2615</v>
      </c>
      <c r="Y2213" t="s">
        <v>2596</v>
      </c>
      <c r="Z2213" t="s">
        <v>2952</v>
      </c>
      <c r="AA2213">
        <v>827339</v>
      </c>
      <c r="AB2213" s="198">
        <v>37047.875</v>
      </c>
      <c r="AC2213" s="198">
        <v>37047.875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1332390</v>
      </c>
      <c r="H2214" s="198">
        <v>37046.371504629627</v>
      </c>
      <c r="I2214" t="s">
        <v>2491</v>
      </c>
      <c r="M2214" t="s">
        <v>3505</v>
      </c>
      <c r="N2214" t="s">
        <v>3885</v>
      </c>
      <c r="O2214" t="s">
        <v>1680</v>
      </c>
      <c r="Q2214" s="199">
        <v>5000</v>
      </c>
      <c r="S2214" t="s">
        <v>3506</v>
      </c>
      <c r="T2214" t="s">
        <v>3759</v>
      </c>
      <c r="U2214" s="201">
        <v>3.7925</v>
      </c>
      <c r="V2214" t="s">
        <v>2291</v>
      </c>
      <c r="W2214" t="s">
        <v>2457</v>
      </c>
      <c r="X2214" t="s">
        <v>2615</v>
      </c>
      <c r="Y2214" t="s">
        <v>2596</v>
      </c>
      <c r="Z2214" t="s">
        <v>2952</v>
      </c>
      <c r="AA2214">
        <v>827338</v>
      </c>
      <c r="AB2214" s="198">
        <v>37047.875</v>
      </c>
      <c r="AC2214" s="198">
        <v>37047.875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3000</v>
      </c>
      <c r="G2215" s="202">
        <v>1332392</v>
      </c>
      <c r="H2215" s="198">
        <v>37046.371527777781</v>
      </c>
      <c r="I2215" t="s">
        <v>2550</v>
      </c>
      <c r="M2215" t="s">
        <v>3505</v>
      </c>
      <c r="N2215" t="s">
        <v>3885</v>
      </c>
      <c r="O2215" t="s">
        <v>1760</v>
      </c>
      <c r="P2215" s="199">
        <v>3000</v>
      </c>
      <c r="S2215" t="s">
        <v>3506</v>
      </c>
      <c r="T2215" t="s">
        <v>3759</v>
      </c>
      <c r="U2215" s="201">
        <v>3.85</v>
      </c>
      <c r="V2215" t="s">
        <v>3522</v>
      </c>
      <c r="W2215" t="s">
        <v>2477</v>
      </c>
      <c r="X2215" t="s">
        <v>3078</v>
      </c>
      <c r="Y2215" t="s">
        <v>2596</v>
      </c>
      <c r="Z2215" t="s">
        <v>2952</v>
      </c>
      <c r="AA2215">
        <v>827340</v>
      </c>
      <c r="AB2215" s="198">
        <v>37047.875</v>
      </c>
      <c r="AC2215" s="198">
        <v>37047.875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25000</v>
      </c>
      <c r="G2216" s="202">
        <v>1332393</v>
      </c>
      <c r="H2216" s="198">
        <v>37046.371550925927</v>
      </c>
      <c r="I2216" t="s">
        <v>2370</v>
      </c>
      <c r="M2216" t="s">
        <v>3505</v>
      </c>
      <c r="N2216" t="s">
        <v>3885</v>
      </c>
      <c r="O2216" t="s">
        <v>3852</v>
      </c>
      <c r="Q2216" s="199">
        <v>25000</v>
      </c>
      <c r="S2216" t="s">
        <v>3506</v>
      </c>
      <c r="T2216" t="s">
        <v>3759</v>
      </c>
      <c r="U2216" s="201">
        <v>3.94</v>
      </c>
      <c r="V2216" t="s">
        <v>1921</v>
      </c>
      <c r="W2216" t="s">
        <v>2265</v>
      </c>
      <c r="X2216" t="s">
        <v>2266</v>
      </c>
      <c r="Y2216" t="s">
        <v>2596</v>
      </c>
      <c r="Z2216" t="s">
        <v>2952</v>
      </c>
      <c r="AA2216">
        <v>827341</v>
      </c>
      <c r="AB2216" s="198">
        <v>37047.875</v>
      </c>
      <c r="AC2216" s="198">
        <v>37047.875</v>
      </c>
    </row>
    <row r="2217" spans="1:29" x14ac:dyDescent="0.2">
      <c r="A2217" s="44" t="str">
        <f t="shared" si="171"/>
        <v>US Natural Gas Financial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Financial</v>
      </c>
      <c r="E2217" s="44">
        <f>IF(VLOOKUP(S2217,'DD-Lookup'!$J$6:$L$50,3,FALSE)="Monthly",(YEAR(AC2217)-YEAR(AB2217))*12+MONTH(AC2217)-MONTH(AB2217)+1,(AC2217-AB2217+1))</f>
        <v>26</v>
      </c>
      <c r="F2217" s="213">
        <f t="shared" si="175"/>
        <v>260000</v>
      </c>
      <c r="G2217" s="202">
        <v>1332395</v>
      </c>
      <c r="H2217" s="198">
        <v>37046.371562499997</v>
      </c>
      <c r="I2217" t="s">
        <v>2599</v>
      </c>
      <c r="M2217" t="s">
        <v>3505</v>
      </c>
      <c r="N2217" t="s">
        <v>2383</v>
      </c>
      <c r="O2217" t="s">
        <v>3298</v>
      </c>
      <c r="P2217" s="199">
        <v>10000</v>
      </c>
      <c r="S2217" t="s">
        <v>3506</v>
      </c>
      <c r="T2217" t="s">
        <v>3759</v>
      </c>
      <c r="U2217" s="201">
        <v>3.94</v>
      </c>
      <c r="V2217" t="s">
        <v>3151</v>
      </c>
      <c r="W2217" t="s">
        <v>2644</v>
      </c>
      <c r="X2217" t="s">
        <v>2259</v>
      </c>
      <c r="Y2217" t="s">
        <v>3777</v>
      </c>
      <c r="Z2217" t="s">
        <v>2952</v>
      </c>
      <c r="AA2217" t="s">
        <v>2157</v>
      </c>
      <c r="AB2217" s="198">
        <v>37047.875</v>
      </c>
      <c r="AC2217" s="198">
        <v>37072.875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1332394</v>
      </c>
      <c r="H2218" s="198">
        <v>37046.371562499997</v>
      </c>
      <c r="I2218" t="s">
        <v>3085</v>
      </c>
      <c r="M2218" t="s">
        <v>3505</v>
      </c>
      <c r="N2218" t="s">
        <v>3885</v>
      </c>
      <c r="O2218" t="s">
        <v>1678</v>
      </c>
      <c r="P2218" s="199">
        <v>5000</v>
      </c>
      <c r="S2218" t="s">
        <v>3506</v>
      </c>
      <c r="T2218" t="s">
        <v>3759</v>
      </c>
      <c r="U2218" s="201">
        <v>3.7675000000000001</v>
      </c>
      <c r="V2218" t="s">
        <v>2323</v>
      </c>
      <c r="W2218" t="s">
        <v>2457</v>
      </c>
      <c r="X2218" t="s">
        <v>2615</v>
      </c>
      <c r="Y2218" t="s">
        <v>2596</v>
      </c>
      <c r="Z2218" t="s">
        <v>2952</v>
      </c>
      <c r="AA2218">
        <v>827342</v>
      </c>
      <c r="AB2218" s="198">
        <v>37047.875</v>
      </c>
      <c r="AC2218" s="198">
        <v>37047.875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1332397</v>
      </c>
      <c r="H2219" s="198">
        <v>37046.371608796297</v>
      </c>
      <c r="I2219" t="s">
        <v>2618</v>
      </c>
      <c r="M2219" t="s">
        <v>3505</v>
      </c>
      <c r="N2219" t="s">
        <v>3885</v>
      </c>
      <c r="O2219" t="s">
        <v>1678</v>
      </c>
      <c r="P2219" s="199">
        <v>5000</v>
      </c>
      <c r="S2219" t="s">
        <v>3506</v>
      </c>
      <c r="T2219" t="s">
        <v>3759</v>
      </c>
      <c r="U2219" s="201">
        <v>3.7650000000000001</v>
      </c>
      <c r="V2219" t="s">
        <v>3678</v>
      </c>
      <c r="W2219" t="s">
        <v>2457</v>
      </c>
      <c r="X2219" t="s">
        <v>2615</v>
      </c>
      <c r="Y2219" t="s">
        <v>2596</v>
      </c>
      <c r="Z2219" t="s">
        <v>2952</v>
      </c>
      <c r="AA2219">
        <v>827346</v>
      </c>
      <c r="AB2219" s="198">
        <v>37047.875</v>
      </c>
      <c r="AC2219" s="198">
        <v>37047.875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10000</v>
      </c>
      <c r="G2220" s="202">
        <v>1332398</v>
      </c>
      <c r="H2220" s="198">
        <v>37046.371678240743</v>
      </c>
      <c r="I2220" t="s">
        <v>2261</v>
      </c>
      <c r="M2220" t="s">
        <v>3505</v>
      </c>
      <c r="N2220" t="s">
        <v>3885</v>
      </c>
      <c r="O2220" t="s">
        <v>1781</v>
      </c>
      <c r="P2220" s="199">
        <v>10000</v>
      </c>
      <c r="S2220" t="s">
        <v>3506</v>
      </c>
      <c r="T2220" t="s">
        <v>3759</v>
      </c>
      <c r="U2220" s="201">
        <v>4.0750000000000002</v>
      </c>
      <c r="V2220" t="s">
        <v>2203</v>
      </c>
      <c r="W2220" t="s">
        <v>3084</v>
      </c>
      <c r="X2220" t="s">
        <v>3076</v>
      </c>
      <c r="Y2220" t="s">
        <v>2596</v>
      </c>
      <c r="Z2220" t="s">
        <v>2952</v>
      </c>
      <c r="AA2220">
        <v>827347</v>
      </c>
      <c r="AB2220" s="198">
        <v>37047.875</v>
      </c>
      <c r="AC2220" s="198">
        <v>37047.875</v>
      </c>
    </row>
    <row r="2221" spans="1:29" x14ac:dyDescent="0.2">
      <c r="A2221" s="44" t="str">
        <f t="shared" si="171"/>
        <v xml:space="preserve"> Natural Gas Physical</v>
      </c>
      <c r="B2221" s="44" t="str">
        <f t="shared" si="172"/>
        <v/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31</v>
      </c>
      <c r="F2221" s="213">
        <f t="shared" si="175"/>
        <v>310000</v>
      </c>
      <c r="G2221" s="202">
        <v>1332399</v>
      </c>
      <c r="H2221" s="198">
        <v>37046.371712962966</v>
      </c>
      <c r="I2221" t="s">
        <v>3547</v>
      </c>
      <c r="M2221" t="s">
        <v>3505</v>
      </c>
      <c r="N2221" t="s">
        <v>3276</v>
      </c>
      <c r="O2221" t="s">
        <v>3010</v>
      </c>
      <c r="Q2221" s="199">
        <v>10000</v>
      </c>
      <c r="S2221" t="s">
        <v>3506</v>
      </c>
      <c r="T2221" t="s">
        <v>3759</v>
      </c>
      <c r="U2221" s="201">
        <v>0.12</v>
      </c>
      <c r="V2221" t="s">
        <v>3519</v>
      </c>
      <c r="W2221" t="s">
        <v>3082</v>
      </c>
      <c r="X2221" t="s">
        <v>2625</v>
      </c>
      <c r="Y2221" t="s">
        <v>2596</v>
      </c>
      <c r="Z2221" t="s">
        <v>2952</v>
      </c>
      <c r="AA2221" t="s">
        <v>2158</v>
      </c>
      <c r="AB2221" s="198">
        <v>37073.875</v>
      </c>
      <c r="AC2221" s="198">
        <v>37103.875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5000</v>
      </c>
      <c r="G2222" s="202">
        <v>1332401</v>
      </c>
      <c r="H2222" s="198">
        <v>37046.371736111112</v>
      </c>
      <c r="I2222" t="s">
        <v>3627</v>
      </c>
      <c r="M2222" t="s">
        <v>3505</v>
      </c>
      <c r="N2222" t="s">
        <v>3885</v>
      </c>
      <c r="O2222" t="s">
        <v>1841</v>
      </c>
      <c r="P2222" s="199">
        <v>5000</v>
      </c>
      <c r="S2222" t="s">
        <v>3506</v>
      </c>
      <c r="T2222" t="s">
        <v>3759</v>
      </c>
      <c r="U2222" s="201">
        <v>3.915</v>
      </c>
      <c r="V2222" t="s">
        <v>2051</v>
      </c>
      <c r="W2222" t="s">
        <v>1842</v>
      </c>
      <c r="X2222" t="s">
        <v>1843</v>
      </c>
      <c r="Y2222" t="s">
        <v>2596</v>
      </c>
      <c r="Z2222" t="s">
        <v>2952</v>
      </c>
      <c r="AA2222">
        <v>827350</v>
      </c>
      <c r="AB2222" s="198">
        <v>37047.875</v>
      </c>
      <c r="AC2222" s="198">
        <v>37047.875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10000</v>
      </c>
      <c r="G2223" s="202">
        <v>1332400</v>
      </c>
      <c r="H2223" s="198">
        <v>37046.371736111112</v>
      </c>
      <c r="I2223" t="s">
        <v>2382</v>
      </c>
      <c r="M2223" t="s">
        <v>3505</v>
      </c>
      <c r="N2223" t="s">
        <v>3885</v>
      </c>
      <c r="O2223" t="s">
        <v>1742</v>
      </c>
      <c r="P2223" s="199">
        <v>10000</v>
      </c>
      <c r="S2223" t="s">
        <v>3506</v>
      </c>
      <c r="T2223" t="s">
        <v>3759</v>
      </c>
      <c r="U2223" s="201">
        <v>4.2300000000000004</v>
      </c>
      <c r="V2223" t="s">
        <v>2454</v>
      </c>
      <c r="W2223" t="s">
        <v>3143</v>
      </c>
      <c r="X2223" t="s">
        <v>3065</v>
      </c>
      <c r="Y2223" t="s">
        <v>2596</v>
      </c>
      <c r="Z2223" t="s">
        <v>2952</v>
      </c>
      <c r="AA2223">
        <v>827349</v>
      </c>
      <c r="AB2223" s="198">
        <v>37047.875</v>
      </c>
      <c r="AC2223" s="198">
        <v>37047.875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20000</v>
      </c>
      <c r="G2224" s="202">
        <v>1332402</v>
      </c>
      <c r="H2224" s="198">
        <v>37046.371747685182</v>
      </c>
      <c r="I2224" t="s">
        <v>3731</v>
      </c>
      <c r="M2224" t="s">
        <v>3505</v>
      </c>
      <c r="N2224" t="s">
        <v>3885</v>
      </c>
      <c r="O2224" t="s">
        <v>1674</v>
      </c>
      <c r="Q2224" s="199">
        <v>20000</v>
      </c>
      <c r="S2224" t="s">
        <v>3506</v>
      </c>
      <c r="T2224" t="s">
        <v>3759</v>
      </c>
      <c r="U2224" s="201">
        <v>4.0012999999999996</v>
      </c>
      <c r="V2224" t="s">
        <v>2496</v>
      </c>
      <c r="W2224" t="s">
        <v>2594</v>
      </c>
      <c r="X2224" t="s">
        <v>2595</v>
      </c>
      <c r="Y2224" t="s">
        <v>2596</v>
      </c>
      <c r="Z2224" t="s">
        <v>2952</v>
      </c>
      <c r="AA2224">
        <v>827351</v>
      </c>
      <c r="AB2224" s="198">
        <v>37047.875</v>
      </c>
      <c r="AC2224" s="198">
        <v>37047.875</v>
      </c>
    </row>
    <row r="2225" spans="1:29" x14ac:dyDescent="0.2">
      <c r="A2225" s="44" t="str">
        <f t="shared" si="171"/>
        <v xml:space="preserve"> Natural Gas Physical</v>
      </c>
      <c r="B2225" s="44" t="str">
        <f t="shared" si="172"/>
        <v/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10000</v>
      </c>
      <c r="G2225" s="202">
        <v>1332404</v>
      </c>
      <c r="H2225" s="198">
        <v>37046.371770833335</v>
      </c>
      <c r="I2225" t="s">
        <v>2533</v>
      </c>
      <c r="M2225" t="s">
        <v>3505</v>
      </c>
      <c r="N2225" t="s">
        <v>2623</v>
      </c>
      <c r="O2225" t="s">
        <v>1733</v>
      </c>
      <c r="Q2225" s="199">
        <v>10000</v>
      </c>
      <c r="S2225" t="s">
        <v>3506</v>
      </c>
      <c r="T2225" t="s">
        <v>3759</v>
      </c>
      <c r="U2225" s="201">
        <v>4.125</v>
      </c>
      <c r="V2225" t="s">
        <v>2745</v>
      </c>
      <c r="W2225" t="s">
        <v>2624</v>
      </c>
      <c r="X2225" t="s">
        <v>2625</v>
      </c>
      <c r="Y2225" t="s">
        <v>2596</v>
      </c>
      <c r="Z2225" t="s">
        <v>2952</v>
      </c>
      <c r="AA2225">
        <v>827352</v>
      </c>
      <c r="AB2225" s="198">
        <v>37047.875</v>
      </c>
      <c r="AC2225" s="198">
        <v>37047.875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1332403</v>
      </c>
      <c r="H2226" s="198">
        <v>37046.371770833335</v>
      </c>
      <c r="I2226" t="s">
        <v>2660</v>
      </c>
      <c r="M2226" t="s">
        <v>3505</v>
      </c>
      <c r="N2226" t="s">
        <v>3885</v>
      </c>
      <c r="O2226" t="s">
        <v>1727</v>
      </c>
      <c r="P2226" s="199">
        <v>5000</v>
      </c>
      <c r="S2226" t="s">
        <v>3506</v>
      </c>
      <c r="T2226" t="s">
        <v>3759</v>
      </c>
      <c r="U2226" s="201">
        <v>3.91</v>
      </c>
      <c r="V2226" t="s">
        <v>2459</v>
      </c>
      <c r="W2226" t="s">
        <v>2629</v>
      </c>
      <c r="X2226" t="s">
        <v>2630</v>
      </c>
      <c r="Y2226" t="s">
        <v>2596</v>
      </c>
      <c r="Z2226" t="s">
        <v>2952</v>
      </c>
      <c r="AA2226">
        <v>827353</v>
      </c>
      <c r="AB2226" s="198">
        <v>37047.875</v>
      </c>
      <c r="AC2226" s="198">
        <v>37047.875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20000</v>
      </c>
      <c r="G2227" s="202">
        <v>1332405</v>
      </c>
      <c r="H2227" s="198">
        <v>37046.371793981481</v>
      </c>
      <c r="I2227" t="s">
        <v>3627</v>
      </c>
      <c r="M2227" t="s">
        <v>3505</v>
      </c>
      <c r="N2227" t="s">
        <v>3885</v>
      </c>
      <c r="O2227" t="s">
        <v>1736</v>
      </c>
      <c r="Q2227" s="199">
        <v>20000</v>
      </c>
      <c r="S2227" t="s">
        <v>3506</v>
      </c>
      <c r="T2227" t="s">
        <v>3759</v>
      </c>
      <c r="U2227" s="201">
        <v>4.09</v>
      </c>
      <c r="V2227" t="s">
        <v>3064</v>
      </c>
      <c r="W2227" t="s">
        <v>2280</v>
      </c>
      <c r="X2227" t="s">
        <v>2281</v>
      </c>
      <c r="Y2227" t="s">
        <v>2596</v>
      </c>
      <c r="Z2227" t="s">
        <v>2952</v>
      </c>
      <c r="AA2227">
        <v>827356</v>
      </c>
      <c r="AB2227" s="198">
        <v>37047.875</v>
      </c>
      <c r="AC2227" s="198">
        <v>37047.875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1332406</v>
      </c>
      <c r="H2228" s="198">
        <v>37046.371863425928</v>
      </c>
      <c r="I2228" t="s">
        <v>2392</v>
      </c>
      <c r="M2228" t="s">
        <v>3505</v>
      </c>
      <c r="N2228" t="s">
        <v>3885</v>
      </c>
      <c r="O2228" t="s">
        <v>1679</v>
      </c>
      <c r="P2228" s="199">
        <v>5000</v>
      </c>
      <c r="S2228" t="s">
        <v>3506</v>
      </c>
      <c r="T2228" t="s">
        <v>3759</v>
      </c>
      <c r="U2228" s="201">
        <v>3.8</v>
      </c>
      <c r="V2228" t="s">
        <v>3679</v>
      </c>
      <c r="W2228" t="s">
        <v>2457</v>
      </c>
      <c r="X2228" t="s">
        <v>2615</v>
      </c>
      <c r="Y2228" t="s">
        <v>2596</v>
      </c>
      <c r="Z2228" t="s">
        <v>2952</v>
      </c>
      <c r="AA2228">
        <v>827357</v>
      </c>
      <c r="AB2228" s="198">
        <v>37047.875</v>
      </c>
      <c r="AC2228" s="198">
        <v>37047.875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1332407</v>
      </c>
      <c r="H2229" s="198">
        <v>37046.371874999997</v>
      </c>
      <c r="I2229" t="s">
        <v>2660</v>
      </c>
      <c r="M2229" t="s">
        <v>3505</v>
      </c>
      <c r="N2229" t="s">
        <v>3885</v>
      </c>
      <c r="O2229" t="s">
        <v>3868</v>
      </c>
      <c r="P2229" s="199">
        <v>10000</v>
      </c>
      <c r="S2229" t="s">
        <v>3506</v>
      </c>
      <c r="T2229" t="s">
        <v>3759</v>
      </c>
      <c r="U2229" s="201">
        <v>3.83</v>
      </c>
      <c r="V2229" t="s">
        <v>3699</v>
      </c>
      <c r="W2229" t="s">
        <v>2271</v>
      </c>
      <c r="X2229" t="s">
        <v>3078</v>
      </c>
      <c r="Y2229" t="s">
        <v>2596</v>
      </c>
      <c r="Z2229" t="s">
        <v>2952</v>
      </c>
      <c r="AA2229">
        <v>827358</v>
      </c>
      <c r="AB2229" s="198">
        <v>37047.875</v>
      </c>
      <c r="AC2229" s="198">
        <v>37047.875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1332408</v>
      </c>
      <c r="H2230" s="198">
        <v>37046.371898148151</v>
      </c>
      <c r="I2230" t="s">
        <v>3531</v>
      </c>
      <c r="M2230" t="s">
        <v>3505</v>
      </c>
      <c r="N2230" t="s">
        <v>3885</v>
      </c>
      <c r="O2230" t="s">
        <v>1678</v>
      </c>
      <c r="Q2230" s="199">
        <v>5000</v>
      </c>
      <c r="S2230" t="s">
        <v>3506</v>
      </c>
      <c r="T2230" t="s">
        <v>3759</v>
      </c>
      <c r="U2230" s="201">
        <v>3.7675000000000001</v>
      </c>
      <c r="V2230" t="s">
        <v>2529</v>
      </c>
      <c r="W2230" t="s">
        <v>2457</v>
      </c>
      <c r="X2230" t="s">
        <v>2615</v>
      </c>
      <c r="Y2230" t="s">
        <v>2596</v>
      </c>
      <c r="Z2230" t="s">
        <v>2952</v>
      </c>
      <c r="AA2230">
        <v>827359</v>
      </c>
      <c r="AB2230" s="198">
        <v>37047.875</v>
      </c>
      <c r="AC2230" s="198">
        <v>37047.875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10000</v>
      </c>
      <c r="G2231" s="202">
        <v>1332410</v>
      </c>
      <c r="H2231" s="198">
        <v>37046.37195601852</v>
      </c>
      <c r="I2231" t="s">
        <v>2556</v>
      </c>
      <c r="M2231" t="s">
        <v>3505</v>
      </c>
      <c r="N2231" t="s">
        <v>3885</v>
      </c>
      <c r="O2231" t="s">
        <v>1724</v>
      </c>
      <c r="P2231" s="199">
        <v>10000</v>
      </c>
      <c r="S2231" t="s">
        <v>3506</v>
      </c>
      <c r="T2231" t="s">
        <v>3759</v>
      </c>
      <c r="U2231" s="201">
        <v>4.1399999999999997</v>
      </c>
      <c r="V2231" t="s">
        <v>3964</v>
      </c>
      <c r="W2231" t="s">
        <v>2640</v>
      </c>
      <c r="X2231" t="s">
        <v>2641</v>
      </c>
      <c r="Y2231" t="s">
        <v>2596</v>
      </c>
      <c r="Z2231" t="s">
        <v>2952</v>
      </c>
      <c r="AA2231">
        <v>827361</v>
      </c>
      <c r="AB2231" s="198">
        <v>37047.875</v>
      </c>
      <c r="AC2231" s="198">
        <v>37047.875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2841</v>
      </c>
      <c r="G2232" s="202">
        <v>1332411</v>
      </c>
      <c r="H2232" s="198">
        <v>37046.371979166666</v>
      </c>
      <c r="I2232" t="s">
        <v>2580</v>
      </c>
      <c r="M2232" t="s">
        <v>3505</v>
      </c>
      <c r="N2232" t="s">
        <v>3885</v>
      </c>
      <c r="O2232" t="s">
        <v>1839</v>
      </c>
      <c r="Q2232" s="199">
        <v>2841</v>
      </c>
      <c r="S2232" t="s">
        <v>3506</v>
      </c>
      <c r="T2232" t="s">
        <v>3759</v>
      </c>
      <c r="U2232" s="201">
        <v>4.25</v>
      </c>
      <c r="V2232" t="s">
        <v>3523</v>
      </c>
      <c r="W2232" t="s">
        <v>3143</v>
      </c>
      <c r="X2232" t="s">
        <v>3065</v>
      </c>
      <c r="Y2232" t="s">
        <v>2596</v>
      </c>
      <c r="Z2232" t="s">
        <v>2952</v>
      </c>
      <c r="AA2232">
        <v>827362</v>
      </c>
      <c r="AB2232" s="198">
        <v>37047.875</v>
      </c>
      <c r="AC2232" s="198">
        <v>37047.875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1332412</v>
      </c>
      <c r="H2233" s="198">
        <v>37046.371990740743</v>
      </c>
      <c r="I2233" t="s">
        <v>3531</v>
      </c>
      <c r="M2233" t="s">
        <v>3505</v>
      </c>
      <c r="N2233" t="s">
        <v>3885</v>
      </c>
      <c r="O2233" t="s">
        <v>1841</v>
      </c>
      <c r="P2233" s="199">
        <v>5000</v>
      </c>
      <c r="S2233" t="s">
        <v>3506</v>
      </c>
      <c r="T2233" t="s">
        <v>3759</v>
      </c>
      <c r="U2233" s="201">
        <v>3.9</v>
      </c>
      <c r="V2233" t="s">
        <v>3973</v>
      </c>
      <c r="W2233" t="s">
        <v>1842</v>
      </c>
      <c r="X2233" t="s">
        <v>1843</v>
      </c>
      <c r="Y2233" t="s">
        <v>2596</v>
      </c>
      <c r="Z2233" t="s">
        <v>2952</v>
      </c>
      <c r="AA2233">
        <v>827363</v>
      </c>
      <c r="AB2233" s="198">
        <v>37047.875</v>
      </c>
      <c r="AC2233" s="198">
        <v>37047.875</v>
      </c>
    </row>
    <row r="2234" spans="1:29" x14ac:dyDescent="0.2">
      <c r="A2234" s="44" t="str">
        <f t="shared" si="171"/>
        <v>US Natural Gas Financial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Financial</v>
      </c>
      <c r="E2234" s="44">
        <f>IF(VLOOKUP(S2234,'DD-Lookup'!$J$6:$L$50,3,FALSE)="Monthly",(YEAR(AC2234)-YEAR(AB2234))*12+MONTH(AC2234)-MONTH(AB2234)+1,(AC2234-AB2234+1))</f>
        <v>31</v>
      </c>
      <c r="F2234" s="213">
        <f t="shared" si="175"/>
        <v>232500</v>
      </c>
      <c r="G2234" s="202">
        <v>1332415</v>
      </c>
      <c r="H2234" s="198">
        <v>37046.372048611112</v>
      </c>
      <c r="I2234" t="s">
        <v>2358</v>
      </c>
      <c r="M2234" t="s">
        <v>3505</v>
      </c>
      <c r="N2234" t="s">
        <v>2383</v>
      </c>
      <c r="O2234" t="s">
        <v>2604</v>
      </c>
      <c r="Q2234" s="199">
        <v>7500</v>
      </c>
      <c r="S2234" t="s">
        <v>3506</v>
      </c>
      <c r="T2234" t="s">
        <v>3759</v>
      </c>
      <c r="U2234" s="201">
        <v>4.0549999999999997</v>
      </c>
      <c r="V2234" t="s">
        <v>2159</v>
      </c>
      <c r="W2234" t="s">
        <v>2810</v>
      </c>
      <c r="X2234" t="s">
        <v>2384</v>
      </c>
      <c r="Y2234" t="s">
        <v>3777</v>
      </c>
      <c r="Z2234" t="s">
        <v>2952</v>
      </c>
      <c r="AA2234" t="s">
        <v>2160</v>
      </c>
      <c r="AB2234" s="198">
        <v>37073.875</v>
      </c>
      <c r="AC2234" s="198">
        <v>37103.875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</v>
      </c>
      <c r="G2235" s="202">
        <v>1332414</v>
      </c>
      <c r="H2235" s="198">
        <v>37046.372048611112</v>
      </c>
      <c r="I2235" t="s">
        <v>2638</v>
      </c>
      <c r="M2235" t="s">
        <v>3505</v>
      </c>
      <c r="N2235" t="s">
        <v>3885</v>
      </c>
      <c r="O2235" t="s">
        <v>1738</v>
      </c>
      <c r="Q2235" s="199">
        <v>5000</v>
      </c>
      <c r="S2235" t="s">
        <v>3506</v>
      </c>
      <c r="T2235" t="s">
        <v>3759</v>
      </c>
      <c r="U2235" s="201">
        <v>3.83</v>
      </c>
      <c r="V2235" t="s">
        <v>2530</v>
      </c>
      <c r="W2235" t="s">
        <v>2629</v>
      </c>
      <c r="X2235" t="s">
        <v>2630</v>
      </c>
      <c r="Y2235" t="s">
        <v>2596</v>
      </c>
      <c r="Z2235" t="s">
        <v>2952</v>
      </c>
      <c r="AA2235">
        <v>827364</v>
      </c>
      <c r="AB2235" s="198">
        <v>37047.875</v>
      </c>
      <c r="AC2235" s="198">
        <v>37047.875</v>
      </c>
    </row>
    <row r="2236" spans="1:29" x14ac:dyDescent="0.2">
      <c r="A2236" s="44" t="str">
        <f t="shared" si="171"/>
        <v>US Natural Gas Financial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31</v>
      </c>
      <c r="F2236" s="213">
        <f t="shared" si="175"/>
        <v>155000</v>
      </c>
      <c r="G2236" s="202">
        <v>1332413</v>
      </c>
      <c r="H2236" s="198">
        <v>37046.372048611112</v>
      </c>
      <c r="I2236" t="s">
        <v>3058</v>
      </c>
      <c r="M2236" t="s">
        <v>3505</v>
      </c>
      <c r="N2236" t="s">
        <v>2605</v>
      </c>
      <c r="O2236" t="s">
        <v>2504</v>
      </c>
      <c r="Q2236" s="199">
        <v>5000</v>
      </c>
      <c r="S2236" t="s">
        <v>3506</v>
      </c>
      <c r="T2236" t="s">
        <v>3759</v>
      </c>
      <c r="U2236" s="201">
        <v>3.37</v>
      </c>
      <c r="V2236" t="s">
        <v>3236</v>
      </c>
      <c r="W2236" t="s">
        <v>2494</v>
      </c>
      <c r="X2236" t="s">
        <v>2495</v>
      </c>
      <c r="Y2236" t="s">
        <v>3777</v>
      </c>
      <c r="Z2236" t="s">
        <v>2952</v>
      </c>
      <c r="AA2236" t="s">
        <v>2161</v>
      </c>
      <c r="AB2236" s="198">
        <v>37165.875</v>
      </c>
      <c r="AC2236" s="198">
        <v>37195.875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1332416</v>
      </c>
      <c r="H2237" s="198">
        <v>37046.372060185182</v>
      </c>
      <c r="I2237" t="s">
        <v>2638</v>
      </c>
      <c r="M2237" t="s">
        <v>3505</v>
      </c>
      <c r="N2237" t="s">
        <v>3885</v>
      </c>
      <c r="O2237" t="s">
        <v>3865</v>
      </c>
      <c r="Q2237" s="199">
        <v>10000</v>
      </c>
      <c r="S2237" t="s">
        <v>3506</v>
      </c>
      <c r="T2237" t="s">
        <v>3759</v>
      </c>
      <c r="U2237" s="201">
        <v>3.89</v>
      </c>
      <c r="V2237" t="s">
        <v>2162</v>
      </c>
      <c r="W2237" t="s">
        <v>2271</v>
      </c>
      <c r="X2237" t="s">
        <v>2272</v>
      </c>
      <c r="Y2237" t="s">
        <v>2596</v>
      </c>
      <c r="Z2237" t="s">
        <v>2952</v>
      </c>
      <c r="AA2237">
        <v>827365</v>
      </c>
      <c r="AB2237" s="198">
        <v>37047.875</v>
      </c>
      <c r="AC2237" s="198">
        <v>37047.875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1332417</v>
      </c>
      <c r="H2238" s="198">
        <v>37046.372094907405</v>
      </c>
      <c r="I2238" t="s">
        <v>3547</v>
      </c>
      <c r="M2238" t="s">
        <v>3505</v>
      </c>
      <c r="N2238" t="s">
        <v>3885</v>
      </c>
      <c r="O2238" t="s">
        <v>1923</v>
      </c>
      <c r="P2238" s="199">
        <v>10000</v>
      </c>
      <c r="S2238" t="s">
        <v>3506</v>
      </c>
      <c r="T2238" t="s">
        <v>3759</v>
      </c>
      <c r="U2238" s="201">
        <v>3.9750000000000001</v>
      </c>
      <c r="V2238" t="s">
        <v>3518</v>
      </c>
      <c r="W2238" t="s">
        <v>2429</v>
      </c>
      <c r="X2238" t="s">
        <v>2196</v>
      </c>
      <c r="Y2238" t="s">
        <v>2596</v>
      </c>
      <c r="Z2238" t="s">
        <v>2952</v>
      </c>
      <c r="AA2238">
        <v>827367</v>
      </c>
      <c r="AB2238" s="198">
        <v>37047.875</v>
      </c>
      <c r="AC2238" s="198">
        <v>37047.875</v>
      </c>
    </row>
    <row r="2239" spans="1:29" x14ac:dyDescent="0.2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26</v>
      </c>
      <c r="F2239" s="213">
        <f t="shared" si="175"/>
        <v>260000</v>
      </c>
      <c r="G2239" s="202">
        <v>1332419</v>
      </c>
      <c r="H2239" s="198">
        <v>37046.372141203705</v>
      </c>
      <c r="I2239" t="s">
        <v>2635</v>
      </c>
      <c r="M2239" t="s">
        <v>3505</v>
      </c>
      <c r="N2239" t="s">
        <v>2383</v>
      </c>
      <c r="O2239" t="s">
        <v>3312</v>
      </c>
      <c r="Q2239" s="199">
        <v>10000</v>
      </c>
      <c r="S2239" t="s">
        <v>3506</v>
      </c>
      <c r="T2239" t="s">
        <v>3759</v>
      </c>
      <c r="U2239" s="201">
        <v>3.9849999999999999</v>
      </c>
      <c r="V2239" t="s">
        <v>2522</v>
      </c>
      <c r="W2239" t="s">
        <v>2489</v>
      </c>
      <c r="X2239" t="s">
        <v>2490</v>
      </c>
      <c r="Y2239" t="s">
        <v>3777</v>
      </c>
      <c r="Z2239" t="s">
        <v>2952</v>
      </c>
      <c r="AA2239" t="s">
        <v>2163</v>
      </c>
      <c r="AB2239" s="198">
        <v>37047.875</v>
      </c>
      <c r="AC2239" s="198">
        <v>37072.875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20000</v>
      </c>
      <c r="G2240" s="202">
        <v>1332420</v>
      </c>
      <c r="H2240" s="198">
        <v>37046.372152777774</v>
      </c>
      <c r="I2240" t="s">
        <v>2261</v>
      </c>
      <c r="M2240" t="s">
        <v>3505</v>
      </c>
      <c r="N2240" t="s">
        <v>3885</v>
      </c>
      <c r="O2240" t="s">
        <v>1674</v>
      </c>
      <c r="P2240" s="199">
        <v>20000</v>
      </c>
      <c r="S2240" t="s">
        <v>3506</v>
      </c>
      <c r="T2240" t="s">
        <v>3759</v>
      </c>
      <c r="U2240" s="201">
        <v>3.9912999999999998</v>
      </c>
      <c r="V2240" t="s">
        <v>3052</v>
      </c>
      <c r="W2240" t="s">
        <v>2594</v>
      </c>
      <c r="X2240" t="s">
        <v>2595</v>
      </c>
      <c r="Y2240" t="s">
        <v>2596</v>
      </c>
      <c r="Z2240" t="s">
        <v>2952</v>
      </c>
      <c r="AA2240">
        <v>827368</v>
      </c>
      <c r="AB2240" s="198">
        <v>37047.875</v>
      </c>
      <c r="AC2240" s="198">
        <v>37047.875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3000</v>
      </c>
      <c r="G2241" s="202">
        <v>1332422</v>
      </c>
      <c r="H2241" s="198">
        <v>37046.372256944444</v>
      </c>
      <c r="I2241" t="s">
        <v>2428</v>
      </c>
      <c r="M2241" t="s">
        <v>3505</v>
      </c>
      <c r="N2241" t="s">
        <v>3885</v>
      </c>
      <c r="O2241" t="s">
        <v>1781</v>
      </c>
      <c r="P2241" s="199">
        <v>3000</v>
      </c>
      <c r="S2241" t="s">
        <v>3506</v>
      </c>
      <c r="T2241" t="s">
        <v>3759</v>
      </c>
      <c r="U2241" s="201">
        <v>4.05</v>
      </c>
      <c r="V2241" t="s">
        <v>3694</v>
      </c>
      <c r="W2241" t="s">
        <v>3084</v>
      </c>
      <c r="X2241" t="s">
        <v>3076</v>
      </c>
      <c r="Y2241" t="s">
        <v>2596</v>
      </c>
      <c r="Z2241" t="s">
        <v>2952</v>
      </c>
      <c r="AA2241">
        <v>827369</v>
      </c>
      <c r="AB2241" s="198">
        <v>37047.875</v>
      </c>
      <c r="AC2241" s="198">
        <v>37047.875</v>
      </c>
    </row>
    <row r="2242" spans="1:29" x14ac:dyDescent="0.2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365</v>
      </c>
      <c r="F2242" s="213">
        <f t="shared" si="175"/>
        <v>1825000</v>
      </c>
      <c r="G2242" s="202">
        <v>1332425</v>
      </c>
      <c r="H2242" s="198">
        <v>37046.37228009259</v>
      </c>
      <c r="I2242" t="s">
        <v>2600</v>
      </c>
      <c r="M2242" t="s">
        <v>3505</v>
      </c>
      <c r="N2242" t="s">
        <v>2383</v>
      </c>
      <c r="O2242" t="s">
        <v>2643</v>
      </c>
      <c r="P2242" s="199">
        <v>5000</v>
      </c>
      <c r="S2242" t="s">
        <v>3506</v>
      </c>
      <c r="T2242" t="s">
        <v>3759</v>
      </c>
      <c r="U2242" s="201">
        <v>4.1050000000000004</v>
      </c>
      <c r="V2242" t="s">
        <v>2601</v>
      </c>
      <c r="W2242" t="s">
        <v>2810</v>
      </c>
      <c r="X2242" t="s">
        <v>2384</v>
      </c>
      <c r="Y2242" t="s">
        <v>3777</v>
      </c>
      <c r="Z2242" t="s">
        <v>2952</v>
      </c>
      <c r="AA2242" t="s">
        <v>2164</v>
      </c>
      <c r="AB2242" s="198">
        <v>37257.875</v>
      </c>
      <c r="AC2242" s="198">
        <v>37621.875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1332424</v>
      </c>
      <c r="H2243" s="198">
        <v>37046.37228009259</v>
      </c>
      <c r="I2243" t="s">
        <v>3547</v>
      </c>
      <c r="M2243" t="s">
        <v>3505</v>
      </c>
      <c r="N2243" t="s">
        <v>3885</v>
      </c>
      <c r="O2243" t="s">
        <v>1781</v>
      </c>
      <c r="Q2243" s="199">
        <v>10000</v>
      </c>
      <c r="S2243" t="s">
        <v>3506</v>
      </c>
      <c r="T2243" t="s">
        <v>3759</v>
      </c>
      <c r="U2243" s="201">
        <v>4.0999999999999996</v>
      </c>
      <c r="V2243" t="s">
        <v>2253</v>
      </c>
      <c r="W2243" t="s">
        <v>3084</v>
      </c>
      <c r="X2243" t="s">
        <v>3076</v>
      </c>
      <c r="Y2243" t="s">
        <v>2596</v>
      </c>
      <c r="Z2243" t="s">
        <v>2952</v>
      </c>
      <c r="AA2243">
        <v>827370</v>
      </c>
      <c r="AB2243" s="198">
        <v>37047.875</v>
      </c>
      <c r="AC2243" s="198">
        <v>37047.875</v>
      </c>
    </row>
    <row r="2244" spans="1:29" x14ac:dyDescent="0.2">
      <c r="A2244" s="44" t="str">
        <f t="shared" si="171"/>
        <v>US Natural Gas Financial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26</v>
      </c>
      <c r="F2244" s="213">
        <f t="shared" si="175"/>
        <v>260000</v>
      </c>
      <c r="G2244" s="202">
        <v>1332427</v>
      </c>
      <c r="H2244" s="198">
        <v>37046.372314814813</v>
      </c>
      <c r="I2244" t="s">
        <v>3729</v>
      </c>
      <c r="M2244" t="s">
        <v>3505</v>
      </c>
      <c r="N2244" t="s">
        <v>2383</v>
      </c>
      <c r="O2244" t="s">
        <v>2057</v>
      </c>
      <c r="P2244" s="199">
        <v>10000</v>
      </c>
      <c r="S2244" t="s">
        <v>3506</v>
      </c>
      <c r="T2244" t="s">
        <v>3759</v>
      </c>
      <c r="U2244" s="201">
        <v>4.0199999999999996</v>
      </c>
      <c r="V2244" t="s">
        <v>2521</v>
      </c>
      <c r="W2244" t="s">
        <v>3084</v>
      </c>
      <c r="X2244" t="s">
        <v>2394</v>
      </c>
      <c r="Y2244" t="s">
        <v>3777</v>
      </c>
      <c r="Z2244" t="s">
        <v>2952</v>
      </c>
      <c r="AA2244" t="s">
        <v>2165</v>
      </c>
      <c r="AB2244" s="198">
        <v>37047.875</v>
      </c>
      <c r="AC2244" s="198">
        <v>37072.875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7000</v>
      </c>
      <c r="G2245" s="202">
        <v>1332428</v>
      </c>
      <c r="H2245" s="198">
        <v>37046.37232638889</v>
      </c>
      <c r="I2245" t="s">
        <v>3627</v>
      </c>
      <c r="M2245" t="s">
        <v>3505</v>
      </c>
      <c r="N2245" t="s">
        <v>3885</v>
      </c>
      <c r="O2245" t="s">
        <v>1781</v>
      </c>
      <c r="P2245" s="199">
        <v>7000</v>
      </c>
      <c r="S2245" t="s">
        <v>3506</v>
      </c>
      <c r="T2245" t="s">
        <v>3759</v>
      </c>
      <c r="U2245" s="201">
        <v>4.0750000000000002</v>
      </c>
      <c r="V2245" t="s">
        <v>3491</v>
      </c>
      <c r="W2245" t="s">
        <v>3084</v>
      </c>
      <c r="X2245" t="s">
        <v>3076</v>
      </c>
      <c r="Y2245" t="s">
        <v>2596</v>
      </c>
      <c r="Z2245" t="s">
        <v>2952</v>
      </c>
      <c r="AA2245">
        <v>827372</v>
      </c>
      <c r="AB2245" s="198">
        <v>37047.875</v>
      </c>
      <c r="AC2245" s="198">
        <v>37047.875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2500</v>
      </c>
      <c r="G2246" s="202">
        <v>1332430</v>
      </c>
      <c r="H2246" s="198">
        <v>37046.372337962966</v>
      </c>
      <c r="I2246" t="s">
        <v>2660</v>
      </c>
      <c r="M2246" t="s">
        <v>3505</v>
      </c>
      <c r="N2246" t="s">
        <v>3885</v>
      </c>
      <c r="O2246" t="s">
        <v>1738</v>
      </c>
      <c r="P2246" s="199">
        <v>2500</v>
      </c>
      <c r="S2246" t="s">
        <v>3506</v>
      </c>
      <c r="T2246" t="s">
        <v>3759</v>
      </c>
      <c r="U2246" s="201">
        <v>3.8250000000000002</v>
      </c>
      <c r="V2246" t="s">
        <v>2459</v>
      </c>
      <c r="W2246" t="s">
        <v>2629</v>
      </c>
      <c r="X2246" t="s">
        <v>2630</v>
      </c>
      <c r="Y2246" t="s">
        <v>2596</v>
      </c>
      <c r="Z2246" t="s">
        <v>2952</v>
      </c>
      <c r="AA2246">
        <v>827373</v>
      </c>
      <c r="AB2246" s="198">
        <v>37047.875</v>
      </c>
      <c r="AC2246" s="198">
        <v>37047.875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1332431</v>
      </c>
      <c r="H2247" s="198">
        <v>37046.372349537036</v>
      </c>
      <c r="I2247" t="s">
        <v>3547</v>
      </c>
      <c r="M2247" t="s">
        <v>3505</v>
      </c>
      <c r="N2247" t="s">
        <v>3885</v>
      </c>
      <c r="O2247" t="s">
        <v>1742</v>
      </c>
      <c r="Q2247" s="199">
        <v>10000</v>
      </c>
      <c r="S2247" t="s">
        <v>3506</v>
      </c>
      <c r="T2247" t="s">
        <v>3759</v>
      </c>
      <c r="U2247" s="201">
        <v>4.24</v>
      </c>
      <c r="V2247" t="s">
        <v>2206</v>
      </c>
      <c r="W2247" t="s">
        <v>3143</v>
      </c>
      <c r="X2247" t="s">
        <v>3065</v>
      </c>
      <c r="Y2247" t="s">
        <v>2596</v>
      </c>
      <c r="Z2247" t="s">
        <v>2952</v>
      </c>
      <c r="AA2247">
        <v>827374</v>
      </c>
      <c r="AB2247" s="198">
        <v>37047.875</v>
      </c>
      <c r="AC2247" s="198">
        <v>37047.875</v>
      </c>
    </row>
    <row r="2248" spans="1:29" x14ac:dyDescent="0.2">
      <c r="A2248" s="44" t="str">
        <f t="shared" si="171"/>
        <v xml:space="preserve"> Natural Gas Physical</v>
      </c>
      <c r="B2248" s="44" t="str">
        <f t="shared" si="172"/>
        <v/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5000</v>
      </c>
      <c r="G2248" s="202">
        <v>1332432</v>
      </c>
      <c r="H2248" s="198">
        <v>37046.372372685182</v>
      </c>
      <c r="I2248" t="s">
        <v>2550</v>
      </c>
      <c r="M2248" t="s">
        <v>3505</v>
      </c>
      <c r="N2248" t="s">
        <v>3089</v>
      </c>
      <c r="O2248" t="s">
        <v>2102</v>
      </c>
      <c r="Q2248" s="199">
        <v>5000</v>
      </c>
      <c r="S2248" t="s">
        <v>3506</v>
      </c>
      <c r="T2248" t="s">
        <v>3759</v>
      </c>
      <c r="U2248" s="201">
        <v>3.27</v>
      </c>
      <c r="V2248" t="s">
        <v>3043</v>
      </c>
      <c r="W2248" t="s">
        <v>2563</v>
      </c>
      <c r="X2248" t="s">
        <v>3834</v>
      </c>
      <c r="Y2248" t="s">
        <v>2596</v>
      </c>
      <c r="Z2248" t="s">
        <v>2953</v>
      </c>
      <c r="AA2248">
        <v>827375</v>
      </c>
      <c r="AB2248" s="198">
        <v>37047.875</v>
      </c>
      <c r="AC2248" s="198">
        <v>37047.875</v>
      </c>
    </row>
    <row r="2249" spans="1:29" x14ac:dyDescent="0.2">
      <c r="A2249" s="44" t="str">
        <f t="shared" si="171"/>
        <v xml:space="preserve"> Natural Gas Physical</v>
      </c>
      <c r="B2249" s="44" t="str">
        <f t="shared" si="172"/>
        <v/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31</v>
      </c>
      <c r="F2249" s="213">
        <f t="shared" si="175"/>
        <v>310000</v>
      </c>
      <c r="G2249" s="202">
        <v>1332433</v>
      </c>
      <c r="H2249" s="198">
        <v>37046.372384259259</v>
      </c>
      <c r="I2249" t="s">
        <v>3547</v>
      </c>
      <c r="M2249" t="s">
        <v>3505</v>
      </c>
      <c r="N2249" t="s">
        <v>3276</v>
      </c>
      <c r="O2249" t="s">
        <v>3010</v>
      </c>
      <c r="Q2249" s="199">
        <v>10000</v>
      </c>
      <c r="S2249" t="s">
        <v>3506</v>
      </c>
      <c r="T2249" t="s">
        <v>3759</v>
      </c>
      <c r="U2249" s="201">
        <v>0.13</v>
      </c>
      <c r="V2249" t="s">
        <v>3519</v>
      </c>
      <c r="W2249" t="s">
        <v>3082</v>
      </c>
      <c r="X2249" t="s">
        <v>2625</v>
      </c>
      <c r="Y2249" t="s">
        <v>2596</v>
      </c>
      <c r="Z2249" t="s">
        <v>2952</v>
      </c>
      <c r="AA2249" t="s">
        <v>2166</v>
      </c>
      <c r="AB2249" s="198">
        <v>37073.875</v>
      </c>
      <c r="AC2249" s="198">
        <v>37103.875</v>
      </c>
    </row>
    <row r="2250" spans="1:29" x14ac:dyDescent="0.2">
      <c r="A2250" s="44" t="str">
        <f t="shared" si="171"/>
        <v>US Natural Gas Financial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123</v>
      </c>
      <c r="F2250" s="213">
        <f t="shared" si="175"/>
        <v>615000</v>
      </c>
      <c r="G2250" s="202">
        <v>1332434</v>
      </c>
      <c r="H2250" s="198">
        <v>37046.372395833336</v>
      </c>
      <c r="I2250" t="s">
        <v>2638</v>
      </c>
      <c r="M2250" t="s">
        <v>3505</v>
      </c>
      <c r="N2250" t="s">
        <v>2383</v>
      </c>
      <c r="O2250" t="s">
        <v>3144</v>
      </c>
      <c r="Q2250" s="199">
        <v>5000</v>
      </c>
      <c r="S2250" t="s">
        <v>3506</v>
      </c>
      <c r="T2250" t="s">
        <v>3759</v>
      </c>
      <c r="U2250" s="201">
        <v>4.1449999999999996</v>
      </c>
      <c r="V2250" t="s">
        <v>2475</v>
      </c>
      <c r="W2250" t="s">
        <v>2810</v>
      </c>
      <c r="X2250" t="s">
        <v>2384</v>
      </c>
      <c r="Y2250" t="s">
        <v>3777</v>
      </c>
      <c r="Z2250" t="s">
        <v>2952</v>
      </c>
      <c r="AA2250" t="s">
        <v>2167</v>
      </c>
      <c r="AB2250" s="198">
        <v>37073</v>
      </c>
      <c r="AC2250" s="198">
        <v>37195</v>
      </c>
    </row>
    <row r="2251" spans="1:29" x14ac:dyDescent="0.2">
      <c r="A2251" s="44" t="str">
        <f t="shared" ref="A2251:A2314" si="176">B2251&amp;" "&amp;C2251&amp;" "&amp;D2251</f>
        <v>US Natural Gas Financial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Financial</v>
      </c>
      <c r="E2251" s="44">
        <f>IF(VLOOKUP(S2251,'DD-Lookup'!$J$6:$L$50,3,FALSE)="Monthly",(YEAR(AC2251)-YEAR(AB2251))*12+MONTH(AC2251)-MONTH(AB2251)+1,(AC2251-AB2251+1))</f>
        <v>26</v>
      </c>
      <c r="F2251" s="213">
        <f t="shared" ref="F2251:F2314" si="180">E2251*SUM(P2251:Q2251)</f>
        <v>208000</v>
      </c>
      <c r="G2251" s="202">
        <v>1332435</v>
      </c>
      <c r="H2251" s="198">
        <v>37046.372395833336</v>
      </c>
      <c r="I2251" t="s">
        <v>3729</v>
      </c>
      <c r="M2251" t="s">
        <v>3505</v>
      </c>
      <c r="N2251" t="s">
        <v>2383</v>
      </c>
      <c r="O2251" t="s">
        <v>3298</v>
      </c>
      <c r="Q2251" s="199">
        <v>8000</v>
      </c>
      <c r="S2251" t="s">
        <v>3506</v>
      </c>
      <c r="T2251" t="s">
        <v>3759</v>
      </c>
      <c r="U2251" s="201">
        <v>3.95</v>
      </c>
      <c r="V2251" t="s">
        <v>2521</v>
      </c>
      <c r="W2251" t="s">
        <v>2644</v>
      </c>
      <c r="X2251" t="s">
        <v>2259</v>
      </c>
      <c r="Y2251" t="s">
        <v>3777</v>
      </c>
      <c r="Z2251" t="s">
        <v>2952</v>
      </c>
      <c r="AA2251" t="s">
        <v>2168</v>
      </c>
      <c r="AB2251" s="198">
        <v>37047.875</v>
      </c>
      <c r="AC2251" s="198">
        <v>37072.875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10000</v>
      </c>
      <c r="G2252" s="202">
        <v>1332436</v>
      </c>
      <c r="H2252" s="198">
        <v>37046.372407407405</v>
      </c>
      <c r="I2252" t="s">
        <v>2652</v>
      </c>
      <c r="M2252" t="s">
        <v>3505</v>
      </c>
      <c r="N2252" t="s">
        <v>3885</v>
      </c>
      <c r="O2252" t="s">
        <v>1724</v>
      </c>
      <c r="P2252" s="199">
        <v>10000</v>
      </c>
      <c r="S2252" t="s">
        <v>3506</v>
      </c>
      <c r="T2252" t="s">
        <v>3759</v>
      </c>
      <c r="U2252" s="201">
        <v>4.1349999999999998</v>
      </c>
      <c r="V2252" t="s">
        <v>2653</v>
      </c>
      <c r="W2252" t="s">
        <v>2640</v>
      </c>
      <c r="X2252" t="s">
        <v>2641</v>
      </c>
      <c r="Y2252" t="s">
        <v>2596</v>
      </c>
      <c r="Z2252" t="s">
        <v>2952</v>
      </c>
      <c r="AA2252">
        <v>827376</v>
      </c>
      <c r="AB2252" s="198">
        <v>37047.875</v>
      </c>
      <c r="AC2252" s="198">
        <v>37047.875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26</v>
      </c>
      <c r="F2253" s="213">
        <f t="shared" si="180"/>
        <v>260000</v>
      </c>
      <c r="G2253" s="202">
        <v>1332438</v>
      </c>
      <c r="H2253" s="198">
        <v>37046.372523148151</v>
      </c>
      <c r="I2253" t="s">
        <v>3729</v>
      </c>
      <c r="M2253" t="s">
        <v>3505</v>
      </c>
      <c r="N2253" t="s">
        <v>2383</v>
      </c>
      <c r="O2253" t="s">
        <v>3298</v>
      </c>
      <c r="Q2253" s="199">
        <v>10000</v>
      </c>
      <c r="S2253" t="s">
        <v>3506</v>
      </c>
      <c r="T2253" t="s">
        <v>3759</v>
      </c>
      <c r="U2253" s="201">
        <v>3.9550000000000001</v>
      </c>
      <c r="V2253" t="s">
        <v>2521</v>
      </c>
      <c r="W2253" t="s">
        <v>2644</v>
      </c>
      <c r="X2253" t="s">
        <v>2259</v>
      </c>
      <c r="Y2253" t="s">
        <v>3777</v>
      </c>
      <c r="Z2253" t="s">
        <v>2952</v>
      </c>
      <c r="AA2253" t="s">
        <v>2169</v>
      </c>
      <c r="AB2253" s="198">
        <v>37047.875</v>
      </c>
      <c r="AC2253" s="198">
        <v>37072.875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</v>
      </c>
      <c r="G2254" s="202">
        <v>1332437</v>
      </c>
      <c r="H2254" s="198">
        <v>37046.372523148151</v>
      </c>
      <c r="I2254" t="s">
        <v>3531</v>
      </c>
      <c r="M2254" t="s">
        <v>3505</v>
      </c>
      <c r="N2254" t="s">
        <v>3885</v>
      </c>
      <c r="O2254" t="s">
        <v>1781</v>
      </c>
      <c r="P2254" s="199">
        <v>5000</v>
      </c>
      <c r="S2254" t="s">
        <v>3506</v>
      </c>
      <c r="T2254" t="s">
        <v>3759</v>
      </c>
      <c r="U2254" s="201">
        <v>4.05</v>
      </c>
      <c r="V2254" t="s">
        <v>2536</v>
      </c>
      <c r="W2254" t="s">
        <v>3084</v>
      </c>
      <c r="X2254" t="s">
        <v>3076</v>
      </c>
      <c r="Y2254" t="s">
        <v>2596</v>
      </c>
      <c r="Z2254" t="s">
        <v>2952</v>
      </c>
      <c r="AA2254">
        <v>827380</v>
      </c>
      <c r="AB2254" s="198">
        <v>37047.875</v>
      </c>
      <c r="AC2254" s="198">
        <v>37047.875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1332439</v>
      </c>
      <c r="H2255" s="198">
        <v>37046.372581018521</v>
      </c>
      <c r="I2255" t="s">
        <v>3531</v>
      </c>
      <c r="M2255" t="s">
        <v>3505</v>
      </c>
      <c r="N2255" t="s">
        <v>3915</v>
      </c>
      <c r="O2255" t="s">
        <v>1828</v>
      </c>
      <c r="P2255" s="199">
        <v>10000</v>
      </c>
      <c r="S2255" t="s">
        <v>3506</v>
      </c>
      <c r="T2255" t="s">
        <v>3759</v>
      </c>
      <c r="U2255" s="201">
        <v>3.45</v>
      </c>
      <c r="V2255" t="s">
        <v>2395</v>
      </c>
      <c r="W2255" t="s">
        <v>3075</v>
      </c>
      <c r="X2255" t="s">
        <v>3076</v>
      </c>
      <c r="Y2255" t="s">
        <v>2596</v>
      </c>
      <c r="Z2255" t="s">
        <v>2952</v>
      </c>
      <c r="AA2255">
        <v>827381</v>
      </c>
      <c r="AB2255" s="198">
        <v>37047.875</v>
      </c>
      <c r="AC2255" s="198">
        <v>37047.875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</v>
      </c>
      <c r="G2256" s="202">
        <v>1332440</v>
      </c>
      <c r="H2256" s="198">
        <v>37046.37259259259</v>
      </c>
      <c r="I2256" t="s">
        <v>2580</v>
      </c>
      <c r="M2256" t="s">
        <v>3505</v>
      </c>
      <c r="N2256" t="s">
        <v>3885</v>
      </c>
      <c r="O2256" t="s">
        <v>1727</v>
      </c>
      <c r="P2256" s="199">
        <v>5000</v>
      </c>
      <c r="S2256" t="s">
        <v>3506</v>
      </c>
      <c r="T2256" t="s">
        <v>3759</v>
      </c>
      <c r="U2256" s="201">
        <v>3.9125000000000001</v>
      </c>
      <c r="V2256" t="s">
        <v>2321</v>
      </c>
      <c r="W2256" t="s">
        <v>2629</v>
      </c>
      <c r="X2256" t="s">
        <v>2630</v>
      </c>
      <c r="Y2256" t="s">
        <v>2596</v>
      </c>
      <c r="Z2256" t="s">
        <v>2952</v>
      </c>
      <c r="AA2256">
        <v>827382</v>
      </c>
      <c r="AB2256" s="198">
        <v>37047.875</v>
      </c>
      <c r="AC2256" s="198">
        <v>37047.875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5000</v>
      </c>
      <c r="G2257" s="202">
        <v>1332441</v>
      </c>
      <c r="H2257" s="198">
        <v>37046.372604166667</v>
      </c>
      <c r="I2257" t="s">
        <v>2391</v>
      </c>
      <c r="M2257" t="s">
        <v>3505</v>
      </c>
      <c r="N2257" t="s">
        <v>3885</v>
      </c>
      <c r="O2257" t="s">
        <v>1738</v>
      </c>
      <c r="Q2257" s="199">
        <v>5000</v>
      </c>
      <c r="S2257" t="s">
        <v>3506</v>
      </c>
      <c r="T2257" t="s">
        <v>3759</v>
      </c>
      <c r="U2257" s="201">
        <v>3.835</v>
      </c>
      <c r="V2257" t="s">
        <v>3565</v>
      </c>
      <c r="W2257" t="s">
        <v>2629</v>
      </c>
      <c r="X2257" t="s">
        <v>2630</v>
      </c>
      <c r="Y2257" t="s">
        <v>2596</v>
      </c>
      <c r="Z2257" t="s">
        <v>2952</v>
      </c>
      <c r="AA2257">
        <v>827383</v>
      </c>
      <c r="AB2257" s="198">
        <v>37047.875</v>
      </c>
      <c r="AC2257" s="198">
        <v>37047.875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</v>
      </c>
      <c r="G2258" s="202">
        <v>1332443</v>
      </c>
      <c r="H2258" s="198">
        <v>37046.372662037036</v>
      </c>
      <c r="I2258" t="s">
        <v>2613</v>
      </c>
      <c r="M2258" t="s">
        <v>3505</v>
      </c>
      <c r="N2258" t="s">
        <v>3885</v>
      </c>
      <c r="O2258" t="s">
        <v>1876</v>
      </c>
      <c r="P2258" s="199">
        <v>5000</v>
      </c>
      <c r="S2258" t="s">
        <v>3506</v>
      </c>
      <c r="T2258" t="s">
        <v>3759</v>
      </c>
      <c r="U2258" s="201">
        <v>3.85</v>
      </c>
      <c r="V2258" t="s">
        <v>1739</v>
      </c>
      <c r="W2258" t="s">
        <v>2629</v>
      </c>
      <c r="X2258" t="s">
        <v>2630</v>
      </c>
      <c r="Y2258" t="s">
        <v>2596</v>
      </c>
      <c r="Z2258" t="s">
        <v>2952</v>
      </c>
      <c r="AA2258">
        <v>827384</v>
      </c>
      <c r="AB2258" s="198">
        <v>37047.875</v>
      </c>
      <c r="AC2258" s="198">
        <v>37047.875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25000</v>
      </c>
      <c r="G2259" s="202">
        <v>1332444</v>
      </c>
      <c r="H2259" s="198">
        <v>37046.372685185182</v>
      </c>
      <c r="I2259" t="s">
        <v>2613</v>
      </c>
      <c r="M2259" t="s">
        <v>3505</v>
      </c>
      <c r="N2259" t="s">
        <v>3885</v>
      </c>
      <c r="O2259" t="s">
        <v>3852</v>
      </c>
      <c r="P2259" s="199">
        <v>25000</v>
      </c>
      <c r="S2259" t="s">
        <v>3506</v>
      </c>
      <c r="T2259" t="s">
        <v>3759</v>
      </c>
      <c r="U2259" s="201">
        <v>3.94</v>
      </c>
      <c r="V2259" t="s">
        <v>3709</v>
      </c>
      <c r="W2259" t="s">
        <v>2265</v>
      </c>
      <c r="X2259" t="s">
        <v>2266</v>
      </c>
      <c r="Y2259" t="s">
        <v>2596</v>
      </c>
      <c r="Z2259" t="s">
        <v>2952</v>
      </c>
      <c r="AA2259">
        <v>827385</v>
      </c>
      <c r="AB2259" s="198">
        <v>37047.875</v>
      </c>
      <c r="AC2259" s="198">
        <v>37047.875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5000</v>
      </c>
      <c r="G2260" s="202">
        <v>1332445</v>
      </c>
      <c r="H2260" s="198">
        <v>37046.372696759259</v>
      </c>
      <c r="I2260" t="s">
        <v>2619</v>
      </c>
      <c r="M2260" t="s">
        <v>3505</v>
      </c>
      <c r="N2260" t="s">
        <v>3885</v>
      </c>
      <c r="O2260" t="s">
        <v>1679</v>
      </c>
      <c r="Q2260" s="199">
        <v>5000</v>
      </c>
      <c r="S2260" t="s">
        <v>3506</v>
      </c>
      <c r="T2260" t="s">
        <v>3759</v>
      </c>
      <c r="U2260" s="201">
        <v>3.8025000000000002</v>
      </c>
      <c r="V2260" t="s">
        <v>2252</v>
      </c>
      <c r="W2260" t="s">
        <v>2457</v>
      </c>
      <c r="X2260" t="s">
        <v>2615</v>
      </c>
      <c r="Y2260" t="s">
        <v>2596</v>
      </c>
      <c r="Z2260" t="s">
        <v>2952</v>
      </c>
      <c r="AA2260">
        <v>827386</v>
      </c>
      <c r="AB2260" s="198">
        <v>37047.875</v>
      </c>
      <c r="AC2260" s="198">
        <v>37047.875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5000</v>
      </c>
      <c r="G2261" s="202">
        <v>1332446</v>
      </c>
      <c r="H2261" s="198">
        <v>37046.372719907406</v>
      </c>
      <c r="I2261" t="s">
        <v>2355</v>
      </c>
      <c r="M2261" t="s">
        <v>3505</v>
      </c>
      <c r="N2261" t="s">
        <v>3885</v>
      </c>
      <c r="O2261" t="s">
        <v>1680</v>
      </c>
      <c r="P2261" s="199">
        <v>5000</v>
      </c>
      <c r="S2261" t="s">
        <v>3506</v>
      </c>
      <c r="T2261" t="s">
        <v>3759</v>
      </c>
      <c r="U2261" s="201">
        <v>3.79</v>
      </c>
      <c r="V2261" t="s">
        <v>2282</v>
      </c>
      <c r="W2261" t="s">
        <v>2457</v>
      </c>
      <c r="X2261" t="s">
        <v>2615</v>
      </c>
      <c r="Y2261" t="s">
        <v>2596</v>
      </c>
      <c r="Z2261" t="s">
        <v>2952</v>
      </c>
      <c r="AA2261">
        <v>827387</v>
      </c>
      <c r="AB2261" s="198">
        <v>37047.875</v>
      </c>
      <c r="AC2261" s="198">
        <v>37047.875</v>
      </c>
    </row>
    <row r="2262" spans="1:29" x14ac:dyDescent="0.2">
      <c r="A2262" s="44" t="str">
        <f t="shared" si="176"/>
        <v>US Natural Gas Financial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31</v>
      </c>
      <c r="F2262" s="213">
        <f t="shared" si="180"/>
        <v>3100</v>
      </c>
      <c r="G2262" s="202">
        <v>1332447</v>
      </c>
      <c r="H2262" s="198">
        <v>37046.372766203705</v>
      </c>
      <c r="I2262" t="s">
        <v>2613</v>
      </c>
      <c r="M2262" t="s">
        <v>3505</v>
      </c>
      <c r="N2262" t="s">
        <v>2579</v>
      </c>
      <c r="O2262" t="s">
        <v>2170</v>
      </c>
      <c r="Q2262" s="199">
        <v>100</v>
      </c>
      <c r="S2262" t="s">
        <v>2525</v>
      </c>
      <c r="T2262" t="s">
        <v>3759</v>
      </c>
      <c r="U2262" s="201">
        <v>0.12</v>
      </c>
      <c r="V2262" t="s">
        <v>3650</v>
      </c>
      <c r="W2262" t="s">
        <v>2526</v>
      </c>
      <c r="X2262" t="s">
        <v>2527</v>
      </c>
      <c r="Y2262" t="s">
        <v>3777</v>
      </c>
      <c r="Z2262" t="s">
        <v>2952</v>
      </c>
      <c r="AA2262" t="s">
        <v>2171</v>
      </c>
      <c r="AB2262" s="198">
        <v>37073</v>
      </c>
      <c r="AC2262" s="198">
        <v>37103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5000</v>
      </c>
      <c r="G2263" s="202">
        <v>1332449</v>
      </c>
      <c r="H2263" s="198">
        <v>37046.372777777775</v>
      </c>
      <c r="I2263" t="s">
        <v>2619</v>
      </c>
      <c r="M2263" t="s">
        <v>3505</v>
      </c>
      <c r="N2263" t="s">
        <v>3885</v>
      </c>
      <c r="O2263" t="s">
        <v>1679</v>
      </c>
      <c r="Q2263" s="199">
        <v>5000</v>
      </c>
      <c r="S2263" t="s">
        <v>3506</v>
      </c>
      <c r="T2263" t="s">
        <v>3759</v>
      </c>
      <c r="U2263" s="201">
        <v>3.8050000000000002</v>
      </c>
      <c r="V2263" t="s">
        <v>2252</v>
      </c>
      <c r="W2263" t="s">
        <v>2457</v>
      </c>
      <c r="X2263" t="s">
        <v>2615</v>
      </c>
      <c r="Y2263" t="s">
        <v>2596</v>
      </c>
      <c r="Z2263" t="s">
        <v>2952</v>
      </c>
      <c r="AA2263">
        <v>827390</v>
      </c>
      <c r="AB2263" s="198">
        <v>37047.875</v>
      </c>
      <c r="AC2263" s="198">
        <v>37047.875</v>
      </c>
    </row>
    <row r="2264" spans="1:29" x14ac:dyDescent="0.2">
      <c r="A2264" s="44" t="str">
        <f t="shared" si="176"/>
        <v>US Crude Financial</v>
      </c>
      <c r="B2264" s="44" t="str">
        <f t="shared" si="177"/>
        <v>US</v>
      </c>
      <c r="C2264" s="44" t="str">
        <f t="shared" si="178"/>
        <v>Crude</v>
      </c>
      <c r="D2264" s="44" t="str">
        <f t="shared" si="179"/>
        <v>Financial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50000</v>
      </c>
      <c r="G2264" s="202">
        <v>1332450</v>
      </c>
      <c r="H2264" s="198">
        <v>37046.372789351852</v>
      </c>
      <c r="I2264" t="s">
        <v>2382</v>
      </c>
      <c r="M2264" t="s">
        <v>3619</v>
      </c>
      <c r="N2264" t="s">
        <v>1088</v>
      </c>
      <c r="O2264" t="s">
        <v>3528</v>
      </c>
      <c r="P2264" s="199">
        <v>50000</v>
      </c>
      <c r="S2264" t="s">
        <v>3512</v>
      </c>
      <c r="T2264" t="s">
        <v>3759</v>
      </c>
      <c r="U2264" s="201">
        <v>28.5</v>
      </c>
      <c r="V2264" t="s">
        <v>2582</v>
      </c>
      <c r="W2264" t="s">
        <v>1090</v>
      </c>
      <c r="X2264" t="s">
        <v>1091</v>
      </c>
      <c r="Y2264" t="s">
        <v>2729</v>
      </c>
      <c r="Z2264" t="s">
        <v>2952</v>
      </c>
      <c r="AA2264">
        <v>112744</v>
      </c>
      <c r="AB2264" s="198">
        <v>37073</v>
      </c>
      <c r="AC2264" s="198">
        <v>37103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1332451</v>
      </c>
      <c r="H2265" s="198">
        <v>37046.372835648152</v>
      </c>
      <c r="I2265" t="s">
        <v>3627</v>
      </c>
      <c r="M2265" t="s">
        <v>3505</v>
      </c>
      <c r="N2265" t="s">
        <v>3885</v>
      </c>
      <c r="O2265" t="s">
        <v>1730</v>
      </c>
      <c r="P2265" s="199">
        <v>10000</v>
      </c>
      <c r="S2265" t="s">
        <v>3506</v>
      </c>
      <c r="T2265" t="s">
        <v>3759</v>
      </c>
      <c r="U2265" s="201">
        <v>3.8275000000000001</v>
      </c>
      <c r="V2265" t="s">
        <v>3493</v>
      </c>
      <c r="W2265" t="s">
        <v>2629</v>
      </c>
      <c r="X2265" t="s">
        <v>2630</v>
      </c>
      <c r="Y2265" t="s">
        <v>2596</v>
      </c>
      <c r="Z2265" t="s">
        <v>2952</v>
      </c>
      <c r="AA2265">
        <v>827391</v>
      </c>
      <c r="AB2265" s="198">
        <v>37047.875</v>
      </c>
      <c r="AC2265" s="198">
        <v>37047.875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10000</v>
      </c>
      <c r="G2266" s="202">
        <v>1332453</v>
      </c>
      <c r="H2266" s="198">
        <v>37046.372881944444</v>
      </c>
      <c r="I2266" t="s">
        <v>3547</v>
      </c>
      <c r="M2266" t="s">
        <v>3505</v>
      </c>
      <c r="N2266" t="s">
        <v>3885</v>
      </c>
      <c r="O2266" t="s">
        <v>1781</v>
      </c>
      <c r="Q2266" s="199">
        <v>10000</v>
      </c>
      <c r="S2266" t="s">
        <v>3506</v>
      </c>
      <c r="T2266" t="s">
        <v>3759</v>
      </c>
      <c r="U2266" s="201">
        <v>4.0999999999999996</v>
      </c>
      <c r="V2266" t="s">
        <v>2253</v>
      </c>
      <c r="W2266" t="s">
        <v>3084</v>
      </c>
      <c r="X2266" t="s">
        <v>3076</v>
      </c>
      <c r="Y2266" t="s">
        <v>2596</v>
      </c>
      <c r="Z2266" t="s">
        <v>2952</v>
      </c>
      <c r="AA2266">
        <v>827392</v>
      </c>
      <c r="AB2266" s="198">
        <v>37047.875</v>
      </c>
      <c r="AC2266" s="198">
        <v>37047.875</v>
      </c>
    </row>
    <row r="2267" spans="1:29" x14ac:dyDescent="0.2">
      <c r="A2267" s="44" t="str">
        <f t="shared" si="176"/>
        <v xml:space="preserve"> Oil Products Financial</v>
      </c>
      <c r="B2267" s="44" t="str">
        <f t="shared" si="177"/>
        <v/>
      </c>
      <c r="C2267" s="44" t="str">
        <f t="shared" si="178"/>
        <v>Oil Products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30</v>
      </c>
      <c r="F2267" s="213">
        <f t="shared" si="180"/>
        <v>150000</v>
      </c>
      <c r="G2267" s="202">
        <v>1332454</v>
      </c>
      <c r="H2267" s="198">
        <v>37046.372928240744</v>
      </c>
      <c r="I2267" t="s">
        <v>2339</v>
      </c>
      <c r="M2267" t="s">
        <v>3509</v>
      </c>
      <c r="N2267" t="s">
        <v>2340</v>
      </c>
      <c r="O2267" t="s">
        <v>2341</v>
      </c>
      <c r="P2267" s="199">
        <v>5000</v>
      </c>
      <c r="S2267" t="s">
        <v>3513</v>
      </c>
      <c r="T2267" t="s">
        <v>3759</v>
      </c>
      <c r="U2267" s="201">
        <v>239.5</v>
      </c>
      <c r="V2267" t="s">
        <v>2342</v>
      </c>
      <c r="W2267" t="s">
        <v>2343</v>
      </c>
      <c r="X2267" t="s">
        <v>2344</v>
      </c>
      <c r="Y2267" t="s">
        <v>2729</v>
      </c>
      <c r="Z2267" t="s">
        <v>2212</v>
      </c>
      <c r="AA2267">
        <v>112745</v>
      </c>
      <c r="AB2267" s="198">
        <v>37043</v>
      </c>
      <c r="AC2267" s="198">
        <v>37072</v>
      </c>
    </row>
    <row r="2268" spans="1:29" x14ac:dyDescent="0.2">
      <c r="A2268" s="44" t="str">
        <f t="shared" si="176"/>
        <v xml:space="preserve"> Natural Gas Physical</v>
      </c>
      <c r="B2268" s="44" t="str">
        <f t="shared" si="177"/>
        <v/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31</v>
      </c>
      <c r="F2268" s="213">
        <f t="shared" si="180"/>
        <v>310000</v>
      </c>
      <c r="G2268" s="202">
        <v>1332456</v>
      </c>
      <c r="H2268" s="198">
        <v>37046.372928240744</v>
      </c>
      <c r="I2268" t="s">
        <v>3547</v>
      </c>
      <c r="M2268" t="s">
        <v>3505</v>
      </c>
      <c r="N2268" t="s">
        <v>3276</v>
      </c>
      <c r="O2268" t="s">
        <v>3010</v>
      </c>
      <c r="Q2268" s="199">
        <v>10000</v>
      </c>
      <c r="S2268" t="s">
        <v>3506</v>
      </c>
      <c r="T2268" t="s">
        <v>3759</v>
      </c>
      <c r="U2268" s="201">
        <v>0.14000000000000001</v>
      </c>
      <c r="V2268" t="s">
        <v>3519</v>
      </c>
      <c r="W2268" t="s">
        <v>3082</v>
      </c>
      <c r="X2268" t="s">
        <v>2625</v>
      </c>
      <c r="Y2268" t="s">
        <v>2596</v>
      </c>
      <c r="Z2268" t="s">
        <v>2952</v>
      </c>
      <c r="AA2268" t="s">
        <v>2172</v>
      </c>
      <c r="AB2268" s="198">
        <v>37073.875</v>
      </c>
      <c r="AC2268" s="198">
        <v>37103.875</v>
      </c>
    </row>
    <row r="2269" spans="1:29" x14ac:dyDescent="0.2">
      <c r="A2269" s="44" t="str">
        <f t="shared" si="176"/>
        <v xml:space="preserve"> Natural Gas Physical</v>
      </c>
      <c r="B2269" s="44" t="str">
        <f t="shared" si="177"/>
        <v/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3">
        <f t="shared" si="180"/>
        <v>10000</v>
      </c>
      <c r="G2269" s="202">
        <v>1332455</v>
      </c>
      <c r="H2269" s="198">
        <v>37046.372928240744</v>
      </c>
      <c r="I2269" t="s">
        <v>3547</v>
      </c>
      <c r="M2269" t="s">
        <v>3505</v>
      </c>
      <c r="N2269" t="s">
        <v>2623</v>
      </c>
      <c r="O2269" t="s">
        <v>1733</v>
      </c>
      <c r="Q2269" s="199">
        <v>10000</v>
      </c>
      <c r="S2269" t="s">
        <v>3506</v>
      </c>
      <c r="T2269" t="s">
        <v>3759</v>
      </c>
      <c r="U2269" s="201">
        <v>4.13</v>
      </c>
      <c r="V2269" t="s">
        <v>2206</v>
      </c>
      <c r="W2269" t="s">
        <v>2624</v>
      </c>
      <c r="X2269" t="s">
        <v>2625</v>
      </c>
      <c r="Y2269" t="s">
        <v>2596</v>
      </c>
      <c r="Z2269" t="s">
        <v>2952</v>
      </c>
      <c r="AA2269">
        <v>827393</v>
      </c>
      <c r="AB2269" s="198">
        <v>37047.875</v>
      </c>
      <c r="AC2269" s="198">
        <v>37047.875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10000</v>
      </c>
      <c r="G2270" s="202">
        <v>1332457</v>
      </c>
      <c r="H2270" s="198">
        <v>37046.372974537036</v>
      </c>
      <c r="I2270" t="s">
        <v>3627</v>
      </c>
      <c r="M2270" t="s">
        <v>3505</v>
      </c>
      <c r="N2270" t="s">
        <v>3885</v>
      </c>
      <c r="O2270" t="s">
        <v>1730</v>
      </c>
      <c r="P2270" s="199">
        <v>10000</v>
      </c>
      <c r="S2270" t="s">
        <v>3506</v>
      </c>
      <c r="T2270" t="s">
        <v>3759</v>
      </c>
      <c r="U2270" s="201">
        <v>3.8250000000000002</v>
      </c>
      <c r="V2270" t="s">
        <v>3493</v>
      </c>
      <c r="W2270" t="s">
        <v>2629</v>
      </c>
      <c r="X2270" t="s">
        <v>2630</v>
      </c>
      <c r="Y2270" t="s">
        <v>2596</v>
      </c>
      <c r="Z2270" t="s">
        <v>2952</v>
      </c>
      <c r="AA2270">
        <v>827394</v>
      </c>
      <c r="AB2270" s="198">
        <v>37047.875</v>
      </c>
      <c r="AC2270" s="198">
        <v>37047.875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5000</v>
      </c>
      <c r="G2271" s="202">
        <v>1332458</v>
      </c>
      <c r="H2271" s="198">
        <v>37046.372997685183</v>
      </c>
      <c r="I2271" t="s">
        <v>2660</v>
      </c>
      <c r="M2271" t="s">
        <v>3505</v>
      </c>
      <c r="N2271" t="s">
        <v>3885</v>
      </c>
      <c r="O2271" t="s">
        <v>1781</v>
      </c>
      <c r="P2271" s="199">
        <v>5000</v>
      </c>
      <c r="S2271" t="s">
        <v>3506</v>
      </c>
      <c r="T2271" t="s">
        <v>3759</v>
      </c>
      <c r="U2271" s="201">
        <v>4.0750000000000002</v>
      </c>
      <c r="V2271" t="s">
        <v>2517</v>
      </c>
      <c r="W2271" t="s">
        <v>3084</v>
      </c>
      <c r="X2271" t="s">
        <v>3076</v>
      </c>
      <c r="Y2271" t="s">
        <v>2596</v>
      </c>
      <c r="Z2271" t="s">
        <v>2952</v>
      </c>
      <c r="AA2271">
        <v>827395</v>
      </c>
      <c r="AB2271" s="198">
        <v>37047.875</v>
      </c>
      <c r="AC2271" s="198">
        <v>37047.875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10000</v>
      </c>
      <c r="G2272" s="202">
        <v>1332461</v>
      </c>
      <c r="H2272" s="198">
        <v>37046.373043981483</v>
      </c>
      <c r="I2272" t="s">
        <v>3627</v>
      </c>
      <c r="M2272" t="s">
        <v>3505</v>
      </c>
      <c r="N2272" t="s">
        <v>3885</v>
      </c>
      <c r="O2272" t="s">
        <v>1730</v>
      </c>
      <c r="P2272" s="199">
        <v>10000</v>
      </c>
      <c r="S2272" t="s">
        <v>3506</v>
      </c>
      <c r="T2272" t="s">
        <v>3759</v>
      </c>
      <c r="U2272" s="201">
        <v>3.8224999999999998</v>
      </c>
      <c r="V2272" t="s">
        <v>3493</v>
      </c>
      <c r="W2272" t="s">
        <v>2629</v>
      </c>
      <c r="X2272" t="s">
        <v>2630</v>
      </c>
      <c r="Y2272" t="s">
        <v>2596</v>
      </c>
      <c r="Z2272" t="s">
        <v>2952</v>
      </c>
      <c r="AA2272">
        <v>827399</v>
      </c>
      <c r="AB2272" s="198">
        <v>37047.875</v>
      </c>
      <c r="AC2272" s="198">
        <v>37047.875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7500</v>
      </c>
      <c r="G2273" s="202">
        <v>1332462</v>
      </c>
      <c r="H2273" s="198">
        <v>37046.373055555552</v>
      </c>
      <c r="I2273" t="s">
        <v>2355</v>
      </c>
      <c r="M2273" t="s">
        <v>3505</v>
      </c>
      <c r="N2273" t="s">
        <v>3885</v>
      </c>
      <c r="O2273" t="s">
        <v>1724</v>
      </c>
      <c r="Q2273" s="199">
        <v>7500</v>
      </c>
      <c r="S2273" t="s">
        <v>3506</v>
      </c>
      <c r="T2273" t="s">
        <v>3759</v>
      </c>
      <c r="U2273" s="201">
        <v>4.13</v>
      </c>
      <c r="V2273" t="s">
        <v>2620</v>
      </c>
      <c r="W2273" t="s">
        <v>2640</v>
      </c>
      <c r="X2273" t="s">
        <v>2641</v>
      </c>
      <c r="Y2273" t="s">
        <v>2596</v>
      </c>
      <c r="Z2273" t="s">
        <v>2952</v>
      </c>
      <c r="AA2273">
        <v>827398</v>
      </c>
      <c r="AB2273" s="198">
        <v>37047.875</v>
      </c>
      <c r="AC2273" s="198">
        <v>37047.875</v>
      </c>
    </row>
    <row r="2274" spans="1:29" x14ac:dyDescent="0.2">
      <c r="A2274" s="44" t="str">
        <f t="shared" si="176"/>
        <v>US Crude Financial</v>
      </c>
      <c r="B2274" s="44" t="str">
        <f t="shared" si="177"/>
        <v>US</v>
      </c>
      <c r="C2274" s="44" t="str">
        <f t="shared" si="178"/>
        <v>Crude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50000</v>
      </c>
      <c r="G2274" s="202">
        <v>1332463</v>
      </c>
      <c r="H2274" s="198">
        <v>37046.373055555552</v>
      </c>
      <c r="I2274" t="s">
        <v>3503</v>
      </c>
      <c r="M2274" t="s">
        <v>3619</v>
      </c>
      <c r="N2274" t="s">
        <v>1088</v>
      </c>
      <c r="O2274" t="s">
        <v>3528</v>
      </c>
      <c r="P2274" s="199">
        <v>50000</v>
      </c>
      <c r="S2274" t="s">
        <v>3512</v>
      </c>
      <c r="T2274" t="s">
        <v>3759</v>
      </c>
      <c r="U2274" s="201">
        <v>28.48</v>
      </c>
      <c r="V2274" t="s">
        <v>2743</v>
      </c>
      <c r="W2274" t="s">
        <v>1090</v>
      </c>
      <c r="X2274" t="s">
        <v>1091</v>
      </c>
      <c r="Y2274" t="s">
        <v>2729</v>
      </c>
      <c r="Z2274" t="s">
        <v>2952</v>
      </c>
      <c r="AA2274">
        <v>112746</v>
      </c>
      <c r="AB2274" s="198">
        <v>37073</v>
      </c>
      <c r="AC2274" s="198">
        <v>37103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1332464</v>
      </c>
      <c r="H2275" s="198">
        <v>37046.373067129629</v>
      </c>
      <c r="I2275" t="s">
        <v>3547</v>
      </c>
      <c r="M2275" t="s">
        <v>3505</v>
      </c>
      <c r="N2275" t="s">
        <v>3885</v>
      </c>
      <c r="O2275" t="s">
        <v>1781</v>
      </c>
      <c r="Q2275" s="199">
        <v>10000</v>
      </c>
      <c r="S2275" t="s">
        <v>3506</v>
      </c>
      <c r="T2275" t="s">
        <v>3759</v>
      </c>
      <c r="U2275" s="201">
        <v>4.0999999999999996</v>
      </c>
      <c r="V2275" t="s">
        <v>2253</v>
      </c>
      <c r="W2275" t="s">
        <v>3084</v>
      </c>
      <c r="X2275" t="s">
        <v>3076</v>
      </c>
      <c r="Y2275" t="s">
        <v>2596</v>
      </c>
      <c r="Z2275" t="s">
        <v>2952</v>
      </c>
      <c r="AA2275">
        <v>827400</v>
      </c>
      <c r="AB2275" s="198">
        <v>37047.875</v>
      </c>
      <c r="AC2275" s="198">
        <v>37047.875</v>
      </c>
    </row>
    <row r="2276" spans="1:29" x14ac:dyDescent="0.2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10000</v>
      </c>
      <c r="G2276" s="202">
        <v>1332466</v>
      </c>
      <c r="H2276" s="198">
        <v>37046.373101851852</v>
      </c>
      <c r="I2276" t="s">
        <v>3547</v>
      </c>
      <c r="M2276" t="s">
        <v>3505</v>
      </c>
      <c r="N2276" t="s">
        <v>2623</v>
      </c>
      <c r="O2276" t="s">
        <v>1733</v>
      </c>
      <c r="Q2276" s="199">
        <v>10000</v>
      </c>
      <c r="S2276" t="s">
        <v>3506</v>
      </c>
      <c r="T2276" t="s">
        <v>3759</v>
      </c>
      <c r="U2276" s="201">
        <v>4.1349999999999998</v>
      </c>
      <c r="V2276" t="s">
        <v>2206</v>
      </c>
      <c r="W2276" t="s">
        <v>2624</v>
      </c>
      <c r="X2276" t="s">
        <v>2625</v>
      </c>
      <c r="Y2276" t="s">
        <v>2596</v>
      </c>
      <c r="Z2276" t="s">
        <v>2952</v>
      </c>
      <c r="AA2276">
        <v>827401</v>
      </c>
      <c r="AB2276" s="198">
        <v>37047.875</v>
      </c>
      <c r="AC2276" s="198">
        <v>37047.875</v>
      </c>
    </row>
    <row r="2277" spans="1:29" x14ac:dyDescent="0.2">
      <c r="A2277" s="44" t="str">
        <f t="shared" si="176"/>
        <v>US Power Physical</v>
      </c>
      <c r="B2277" s="44" t="str">
        <f t="shared" si="177"/>
        <v>US</v>
      </c>
      <c r="C2277" s="44" t="str">
        <f t="shared" si="178"/>
        <v>Power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</v>
      </c>
      <c r="F2277" s="213">
        <f t="shared" si="180"/>
        <v>150</v>
      </c>
      <c r="G2277" s="202">
        <v>1332465</v>
      </c>
      <c r="H2277" s="198">
        <v>37046.373101851852</v>
      </c>
      <c r="I2277" t="s">
        <v>2360</v>
      </c>
      <c r="M2277" t="s">
        <v>2717</v>
      </c>
      <c r="N2277" t="s">
        <v>3532</v>
      </c>
      <c r="O2277" t="s">
        <v>1608</v>
      </c>
      <c r="P2277" s="199">
        <v>50</v>
      </c>
      <c r="S2277" t="s">
        <v>3504</v>
      </c>
      <c r="T2277" t="s">
        <v>3759</v>
      </c>
      <c r="U2277" s="201">
        <v>23.25</v>
      </c>
      <c r="V2277" t="s">
        <v>3874</v>
      </c>
      <c r="W2277" t="s">
        <v>3536</v>
      </c>
      <c r="X2277" t="s">
        <v>3537</v>
      </c>
      <c r="Y2277" t="s">
        <v>1097</v>
      </c>
      <c r="Z2277" t="s">
        <v>2947</v>
      </c>
      <c r="AA2277">
        <v>631079.1</v>
      </c>
      <c r="AB2277" s="198">
        <v>37048.875</v>
      </c>
      <c r="AC2277" s="198">
        <v>37050.875</v>
      </c>
    </row>
    <row r="2278" spans="1:29" x14ac:dyDescent="0.2">
      <c r="A2278" s="44" t="str">
        <f t="shared" si="176"/>
        <v>US Power Physical</v>
      </c>
      <c r="B2278" s="44" t="str">
        <f t="shared" si="177"/>
        <v>US</v>
      </c>
      <c r="C2278" s="44" t="str">
        <f t="shared" si="178"/>
        <v>Power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59</v>
      </c>
      <c r="F2278" s="213">
        <f t="shared" si="180"/>
        <v>2950</v>
      </c>
      <c r="G2278" s="202">
        <v>1332468</v>
      </c>
      <c r="H2278" s="198">
        <v>37046.373148148145</v>
      </c>
      <c r="I2278" t="s">
        <v>2355</v>
      </c>
      <c r="M2278" t="s">
        <v>2717</v>
      </c>
      <c r="N2278" t="s">
        <v>3532</v>
      </c>
      <c r="O2278" t="s">
        <v>2250</v>
      </c>
      <c r="P2278" s="199">
        <v>50</v>
      </c>
      <c r="S2278" t="s">
        <v>3504</v>
      </c>
      <c r="T2278" t="s">
        <v>3759</v>
      </c>
      <c r="U2278" s="201">
        <v>38.25</v>
      </c>
      <c r="V2278" t="s">
        <v>1100</v>
      </c>
      <c r="W2278" t="s">
        <v>3552</v>
      </c>
      <c r="X2278" t="s">
        <v>3553</v>
      </c>
      <c r="Y2278" t="s">
        <v>1097</v>
      </c>
      <c r="Z2278" t="s">
        <v>2947</v>
      </c>
      <c r="AA2278">
        <v>631080.1</v>
      </c>
      <c r="AB2278" s="198">
        <v>37257.71597222222</v>
      </c>
      <c r="AC2278" s="198">
        <v>37315.71597222222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1332467</v>
      </c>
      <c r="H2279" s="198">
        <v>37046.373148148145</v>
      </c>
      <c r="I2279" t="s">
        <v>2355</v>
      </c>
      <c r="M2279" t="s">
        <v>3505</v>
      </c>
      <c r="N2279" t="s">
        <v>3885</v>
      </c>
      <c r="O2279" t="s">
        <v>1727</v>
      </c>
      <c r="P2279" s="199">
        <v>5000</v>
      </c>
      <c r="S2279" t="s">
        <v>3506</v>
      </c>
      <c r="T2279" t="s">
        <v>3759</v>
      </c>
      <c r="U2279" s="201">
        <v>3.91</v>
      </c>
      <c r="V2279" t="s">
        <v>2593</v>
      </c>
      <c r="W2279" t="s">
        <v>2629</v>
      </c>
      <c r="X2279" t="s">
        <v>2630</v>
      </c>
      <c r="Y2279" t="s">
        <v>2596</v>
      </c>
      <c r="Z2279" t="s">
        <v>2952</v>
      </c>
      <c r="AA2279">
        <v>827402</v>
      </c>
      <c r="AB2279" s="198">
        <v>37047.875</v>
      </c>
      <c r="AC2279" s="198">
        <v>37047.875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7000</v>
      </c>
      <c r="G2280" s="202">
        <v>1332469</v>
      </c>
      <c r="H2280" s="198">
        <v>37046.373159722221</v>
      </c>
      <c r="I2280" t="s">
        <v>2550</v>
      </c>
      <c r="M2280" t="s">
        <v>3505</v>
      </c>
      <c r="N2280" t="s">
        <v>3885</v>
      </c>
      <c r="O2280" t="s">
        <v>1795</v>
      </c>
      <c r="Q2280" s="199">
        <v>7000</v>
      </c>
      <c r="S2280" t="s">
        <v>3506</v>
      </c>
      <c r="T2280" t="s">
        <v>3759</v>
      </c>
      <c r="U2280" s="201">
        <v>3.95</v>
      </c>
      <c r="V2280" t="s">
        <v>3043</v>
      </c>
      <c r="W2280" t="s">
        <v>3075</v>
      </c>
      <c r="X2280" t="s">
        <v>3076</v>
      </c>
      <c r="Y2280" t="s">
        <v>2596</v>
      </c>
      <c r="Z2280" t="s">
        <v>2952</v>
      </c>
      <c r="AA2280">
        <v>827403</v>
      </c>
      <c r="AB2280" s="198">
        <v>37047.875</v>
      </c>
      <c r="AC2280" s="198">
        <v>37047.875</v>
      </c>
    </row>
    <row r="2281" spans="1:29" x14ac:dyDescent="0.2">
      <c r="A2281" s="44" t="str">
        <f t="shared" si="176"/>
        <v>US Crude Financial</v>
      </c>
      <c r="B2281" s="44" t="str">
        <f t="shared" si="177"/>
        <v>US</v>
      </c>
      <c r="C2281" s="44" t="str">
        <f t="shared" si="178"/>
        <v>Crude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50000</v>
      </c>
      <c r="G2281" s="202">
        <v>1332470</v>
      </c>
      <c r="H2281" s="198">
        <v>37046.373171296298</v>
      </c>
      <c r="I2281" t="s">
        <v>3503</v>
      </c>
      <c r="M2281" t="s">
        <v>3619</v>
      </c>
      <c r="N2281" t="s">
        <v>1088</v>
      </c>
      <c r="O2281" t="s">
        <v>3528</v>
      </c>
      <c r="P2281" s="199">
        <v>50000</v>
      </c>
      <c r="S2281" t="s">
        <v>3512</v>
      </c>
      <c r="T2281" t="s">
        <v>3759</v>
      </c>
      <c r="U2281" s="201">
        <v>28.46</v>
      </c>
      <c r="V2281" t="s">
        <v>2743</v>
      </c>
      <c r="W2281" t="s">
        <v>1090</v>
      </c>
      <c r="X2281" t="s">
        <v>1091</v>
      </c>
      <c r="Y2281" t="s">
        <v>2729</v>
      </c>
      <c r="Z2281" t="s">
        <v>2952</v>
      </c>
      <c r="AA2281">
        <v>112747</v>
      </c>
      <c r="AB2281" s="198">
        <v>37073</v>
      </c>
      <c r="AC2281" s="198">
        <v>37103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9129</v>
      </c>
      <c r="G2282" s="202">
        <v>1332471</v>
      </c>
      <c r="H2282" s="198">
        <v>37046.373182870368</v>
      </c>
      <c r="I2282" t="s">
        <v>2613</v>
      </c>
      <c r="M2282" t="s">
        <v>3505</v>
      </c>
      <c r="N2282" t="s">
        <v>3885</v>
      </c>
      <c r="O2282" t="s">
        <v>1923</v>
      </c>
      <c r="P2282" s="199">
        <v>9129</v>
      </c>
      <c r="S2282" t="s">
        <v>3506</v>
      </c>
      <c r="T2282" t="s">
        <v>3759</v>
      </c>
      <c r="U2282" s="201">
        <v>3.9550000000000001</v>
      </c>
      <c r="V2282" t="s">
        <v>2173</v>
      </c>
      <c r="W2282" t="s">
        <v>2429</v>
      </c>
      <c r="X2282" t="s">
        <v>2196</v>
      </c>
      <c r="Y2282" t="s">
        <v>2596</v>
      </c>
      <c r="Z2282" t="s">
        <v>2952</v>
      </c>
      <c r="AA2282">
        <v>827404</v>
      </c>
      <c r="AB2282" s="198">
        <v>37047.875</v>
      </c>
      <c r="AC2282" s="198">
        <v>37047.875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10000</v>
      </c>
      <c r="G2283" s="202">
        <v>1332472</v>
      </c>
      <c r="H2283" s="198">
        <v>37046.373194444444</v>
      </c>
      <c r="I2283" t="s">
        <v>2660</v>
      </c>
      <c r="M2283" t="s">
        <v>3505</v>
      </c>
      <c r="N2283" t="s">
        <v>3885</v>
      </c>
      <c r="O2283" t="s">
        <v>1730</v>
      </c>
      <c r="Q2283" s="199">
        <v>10000</v>
      </c>
      <c r="S2283" t="s">
        <v>3506</v>
      </c>
      <c r="T2283" t="s">
        <v>3759</v>
      </c>
      <c r="U2283" s="201">
        <v>3.8250000000000002</v>
      </c>
      <c r="V2283" t="s">
        <v>2642</v>
      </c>
      <c r="W2283" t="s">
        <v>2629</v>
      </c>
      <c r="X2283" t="s">
        <v>2630</v>
      </c>
      <c r="Y2283" t="s">
        <v>2596</v>
      </c>
      <c r="Z2283" t="s">
        <v>2952</v>
      </c>
      <c r="AA2283">
        <v>827405</v>
      </c>
      <c r="AB2283" s="198">
        <v>37047.875</v>
      </c>
      <c r="AC2283" s="198">
        <v>37047.875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7990</v>
      </c>
      <c r="G2284" s="202">
        <v>1332474</v>
      </c>
      <c r="H2284" s="198">
        <v>37046.373217592591</v>
      </c>
      <c r="I2284" t="s">
        <v>2638</v>
      </c>
      <c r="M2284" t="s">
        <v>3505</v>
      </c>
      <c r="N2284" t="s">
        <v>3885</v>
      </c>
      <c r="O2284" t="s">
        <v>1781</v>
      </c>
      <c r="Q2284" s="199">
        <v>7990</v>
      </c>
      <c r="S2284" t="s">
        <v>3506</v>
      </c>
      <c r="T2284" t="s">
        <v>3759</v>
      </c>
      <c r="U2284" s="201">
        <v>4.125</v>
      </c>
      <c r="V2284" t="s">
        <v>2483</v>
      </c>
      <c r="W2284" t="s">
        <v>3084</v>
      </c>
      <c r="X2284" t="s">
        <v>3076</v>
      </c>
      <c r="Y2284" t="s">
        <v>2596</v>
      </c>
      <c r="Z2284" t="s">
        <v>2952</v>
      </c>
      <c r="AA2284">
        <v>827406</v>
      </c>
      <c r="AB2284" s="198">
        <v>37047.875</v>
      </c>
      <c r="AC2284" s="198">
        <v>37047.875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2857</v>
      </c>
      <c r="G2285" s="202">
        <v>1332476</v>
      </c>
      <c r="H2285" s="198">
        <v>37046.373229166667</v>
      </c>
      <c r="I2285" t="s">
        <v>2619</v>
      </c>
      <c r="M2285" t="s">
        <v>3505</v>
      </c>
      <c r="N2285" t="s">
        <v>3885</v>
      </c>
      <c r="O2285" t="s">
        <v>1679</v>
      </c>
      <c r="Q2285" s="199">
        <v>2857</v>
      </c>
      <c r="S2285" t="s">
        <v>3506</v>
      </c>
      <c r="T2285" t="s">
        <v>3759</v>
      </c>
      <c r="U2285" s="201">
        <v>3.8075000000000001</v>
      </c>
      <c r="V2285" t="s">
        <v>2252</v>
      </c>
      <c r="W2285" t="s">
        <v>2457</v>
      </c>
      <c r="X2285" t="s">
        <v>2615</v>
      </c>
      <c r="Y2285" t="s">
        <v>2596</v>
      </c>
      <c r="Z2285" t="s">
        <v>2952</v>
      </c>
      <c r="AA2285">
        <v>827407</v>
      </c>
      <c r="AB2285" s="198">
        <v>37047.875</v>
      </c>
      <c r="AC2285" s="198">
        <v>37047.875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26</v>
      </c>
      <c r="F2286" s="213">
        <f t="shared" si="180"/>
        <v>260000</v>
      </c>
      <c r="G2286" s="202">
        <v>1332477</v>
      </c>
      <c r="H2286" s="198">
        <v>37046.373240740744</v>
      </c>
      <c r="I2286" t="s">
        <v>2519</v>
      </c>
      <c r="M2286" t="s">
        <v>3505</v>
      </c>
      <c r="N2286" t="s">
        <v>2383</v>
      </c>
      <c r="O2286" t="s">
        <v>3298</v>
      </c>
      <c r="P2286" s="199">
        <v>10000</v>
      </c>
      <c r="S2286" t="s">
        <v>3506</v>
      </c>
      <c r="T2286" t="s">
        <v>3759</v>
      </c>
      <c r="U2286" s="201">
        <v>3.94</v>
      </c>
      <c r="V2286" t="s">
        <v>2439</v>
      </c>
      <c r="W2286" t="s">
        <v>2644</v>
      </c>
      <c r="X2286" t="s">
        <v>2259</v>
      </c>
      <c r="Y2286" t="s">
        <v>3777</v>
      </c>
      <c r="Z2286" t="s">
        <v>2952</v>
      </c>
      <c r="AA2286" t="s">
        <v>2174</v>
      </c>
      <c r="AB2286" s="198">
        <v>37047.875</v>
      </c>
      <c r="AC2286" s="198">
        <v>37072.875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1332478</v>
      </c>
      <c r="H2287" s="198">
        <v>37046.37332175926</v>
      </c>
      <c r="I2287" t="s">
        <v>2434</v>
      </c>
      <c r="M2287" t="s">
        <v>3505</v>
      </c>
      <c r="N2287" t="s">
        <v>3885</v>
      </c>
      <c r="O2287" t="s">
        <v>1781</v>
      </c>
      <c r="P2287" s="199">
        <v>5000</v>
      </c>
      <c r="S2287" t="s">
        <v>3506</v>
      </c>
      <c r="T2287" t="s">
        <v>3759</v>
      </c>
      <c r="U2287" s="201">
        <v>4.0999999999999996</v>
      </c>
      <c r="V2287" t="s">
        <v>2435</v>
      </c>
      <c r="W2287" t="s">
        <v>3084</v>
      </c>
      <c r="X2287" t="s">
        <v>3076</v>
      </c>
      <c r="Y2287" t="s">
        <v>2596</v>
      </c>
      <c r="Z2287" t="s">
        <v>2952</v>
      </c>
      <c r="AA2287">
        <v>827409</v>
      </c>
      <c r="AB2287" s="198">
        <v>37047.875</v>
      </c>
      <c r="AC2287" s="198">
        <v>37047.875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72</v>
      </c>
      <c r="G2288" s="202">
        <v>1332479</v>
      </c>
      <c r="H2288" s="198">
        <v>37046.37332175926</v>
      </c>
      <c r="I2288" t="s">
        <v>2660</v>
      </c>
      <c r="M2288" t="s">
        <v>3505</v>
      </c>
      <c r="N2288" t="s">
        <v>3885</v>
      </c>
      <c r="O2288" t="s">
        <v>1674</v>
      </c>
      <c r="P2288" s="199">
        <v>72</v>
      </c>
      <c r="S2288" t="s">
        <v>3506</v>
      </c>
      <c r="T2288" t="s">
        <v>3759</v>
      </c>
      <c r="U2288" s="201">
        <v>3.9912999999999998</v>
      </c>
      <c r="V2288" t="s">
        <v>2459</v>
      </c>
      <c r="W2288" t="s">
        <v>2594</v>
      </c>
      <c r="X2288" t="s">
        <v>2595</v>
      </c>
      <c r="Y2288" t="s">
        <v>2596</v>
      </c>
      <c r="Z2288" t="s">
        <v>2952</v>
      </c>
      <c r="AA2288">
        <v>827410</v>
      </c>
      <c r="AB2288" s="198">
        <v>37047.875</v>
      </c>
      <c r="AC2288" s="198">
        <v>37047.875</v>
      </c>
    </row>
    <row r="2289" spans="1:29" x14ac:dyDescent="0.2">
      <c r="A2289" s="44" t="str">
        <f t="shared" si="176"/>
        <v>US Power Physical</v>
      </c>
      <c r="B2289" s="44" t="str">
        <f t="shared" si="177"/>
        <v>US</v>
      </c>
      <c r="C2289" s="44" t="str">
        <f t="shared" si="178"/>
        <v>Power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92</v>
      </c>
      <c r="F2289" s="213">
        <f t="shared" si="180"/>
        <v>2300</v>
      </c>
      <c r="G2289" s="202">
        <v>1332480</v>
      </c>
      <c r="H2289" s="198">
        <v>37046.373333333337</v>
      </c>
      <c r="I2289" t="s">
        <v>3732</v>
      </c>
      <c r="M2289" t="s">
        <v>2717</v>
      </c>
      <c r="N2289" t="s">
        <v>3470</v>
      </c>
      <c r="O2289" t="s">
        <v>3224</v>
      </c>
      <c r="P2289" s="199">
        <v>25</v>
      </c>
      <c r="S2289" t="s">
        <v>3504</v>
      </c>
      <c r="T2289" t="s">
        <v>3759</v>
      </c>
      <c r="U2289" s="201">
        <v>112</v>
      </c>
      <c r="V2289" t="s">
        <v>3910</v>
      </c>
      <c r="W2289" t="s">
        <v>3165</v>
      </c>
      <c r="X2289" t="s">
        <v>3167</v>
      </c>
      <c r="Y2289" t="s">
        <v>1097</v>
      </c>
      <c r="Z2289" t="s">
        <v>2947</v>
      </c>
      <c r="AA2289">
        <v>631081.1</v>
      </c>
      <c r="AB2289" s="198">
        <v>37165</v>
      </c>
      <c r="AC2289" s="198">
        <v>37256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1332481</v>
      </c>
      <c r="H2290" s="198">
        <v>37046.373368055552</v>
      </c>
      <c r="I2290" t="s">
        <v>2391</v>
      </c>
      <c r="M2290" t="s">
        <v>3505</v>
      </c>
      <c r="N2290" t="s">
        <v>3885</v>
      </c>
      <c r="O2290" t="s">
        <v>1781</v>
      </c>
      <c r="P2290" s="199">
        <v>5000</v>
      </c>
      <c r="S2290" t="s">
        <v>3506</v>
      </c>
      <c r="T2290" t="s">
        <v>3759</v>
      </c>
      <c r="U2290" s="201">
        <v>4.0999999999999996</v>
      </c>
      <c r="V2290" t="s">
        <v>3177</v>
      </c>
      <c r="W2290" t="s">
        <v>3084</v>
      </c>
      <c r="X2290" t="s">
        <v>3076</v>
      </c>
      <c r="Y2290" t="s">
        <v>2596</v>
      </c>
      <c r="Z2290" t="s">
        <v>2952</v>
      </c>
      <c r="AA2290">
        <v>827411</v>
      </c>
      <c r="AB2290" s="198">
        <v>37047.875</v>
      </c>
      <c r="AC2290" s="198">
        <v>37047.875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5000</v>
      </c>
      <c r="G2291" s="202">
        <v>1332482</v>
      </c>
      <c r="H2291" s="198">
        <v>37046.373368055552</v>
      </c>
      <c r="I2291" t="s">
        <v>2275</v>
      </c>
      <c r="M2291" t="s">
        <v>3505</v>
      </c>
      <c r="N2291" t="s">
        <v>3885</v>
      </c>
      <c r="O2291" t="s">
        <v>1823</v>
      </c>
      <c r="P2291" s="199">
        <v>5000</v>
      </c>
      <c r="S2291" t="s">
        <v>3506</v>
      </c>
      <c r="T2291" t="s">
        <v>3759</v>
      </c>
      <c r="U2291" s="201">
        <v>2.8650000000000002</v>
      </c>
      <c r="V2291" t="s">
        <v>2276</v>
      </c>
      <c r="W2291" t="s">
        <v>3097</v>
      </c>
      <c r="X2291" t="s">
        <v>3076</v>
      </c>
      <c r="Y2291" t="s">
        <v>2596</v>
      </c>
      <c r="Z2291" t="s">
        <v>2952</v>
      </c>
      <c r="AA2291">
        <v>827412</v>
      </c>
      <c r="AB2291" s="198">
        <v>37047.875</v>
      </c>
      <c r="AC2291" s="198">
        <v>37047.875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400</v>
      </c>
      <c r="G2292" s="202">
        <v>1332483</v>
      </c>
      <c r="H2292" s="198">
        <v>37046.373391203706</v>
      </c>
      <c r="I2292" t="s">
        <v>2502</v>
      </c>
      <c r="M2292" t="s">
        <v>3505</v>
      </c>
      <c r="N2292" t="s">
        <v>3885</v>
      </c>
      <c r="O2292" t="s">
        <v>2093</v>
      </c>
      <c r="P2292" s="199">
        <v>400</v>
      </c>
      <c r="S2292" t="s">
        <v>3506</v>
      </c>
      <c r="T2292" t="s">
        <v>3759</v>
      </c>
      <c r="U2292" s="201">
        <v>3.7949999999999999</v>
      </c>
      <c r="V2292" t="s">
        <v>2503</v>
      </c>
      <c r="W2292" t="s">
        <v>2271</v>
      </c>
      <c r="X2292" t="s">
        <v>3078</v>
      </c>
      <c r="Y2292" t="s">
        <v>2596</v>
      </c>
      <c r="Z2292" t="s">
        <v>2952</v>
      </c>
      <c r="AA2292">
        <v>827413</v>
      </c>
      <c r="AB2292" s="198">
        <v>37047.875</v>
      </c>
      <c r="AC2292" s="198">
        <v>37047.875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</v>
      </c>
      <c r="G2293" s="202">
        <v>1332485</v>
      </c>
      <c r="H2293" s="198">
        <v>37046.373402777775</v>
      </c>
      <c r="I2293" t="s">
        <v>2392</v>
      </c>
      <c r="M2293" t="s">
        <v>3505</v>
      </c>
      <c r="N2293" t="s">
        <v>3885</v>
      </c>
      <c r="O2293" t="s">
        <v>1679</v>
      </c>
      <c r="P2293" s="199">
        <v>5000</v>
      </c>
      <c r="S2293" t="s">
        <v>3506</v>
      </c>
      <c r="T2293" t="s">
        <v>3759</v>
      </c>
      <c r="U2293" s="201">
        <v>3.8050000000000002</v>
      </c>
      <c r="V2293" t="s">
        <v>3679</v>
      </c>
      <c r="W2293" t="s">
        <v>2457</v>
      </c>
      <c r="X2293" t="s">
        <v>2615</v>
      </c>
      <c r="Y2293" t="s">
        <v>2596</v>
      </c>
      <c r="Z2293" t="s">
        <v>2952</v>
      </c>
      <c r="AA2293">
        <v>827414</v>
      </c>
      <c r="AB2293" s="198">
        <v>37047.875</v>
      </c>
      <c r="AC2293" s="198">
        <v>37047.875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1332488</v>
      </c>
      <c r="H2294" s="198">
        <v>37046.373425925929</v>
      </c>
      <c r="I2294" t="s">
        <v>2355</v>
      </c>
      <c r="M2294" t="s">
        <v>3505</v>
      </c>
      <c r="N2294" t="s">
        <v>3885</v>
      </c>
      <c r="O2294" t="s">
        <v>1679</v>
      </c>
      <c r="P2294" s="199">
        <v>5000</v>
      </c>
      <c r="S2294" t="s">
        <v>3506</v>
      </c>
      <c r="T2294" t="s">
        <v>3759</v>
      </c>
      <c r="U2294" s="201">
        <v>3.8050000000000002</v>
      </c>
      <c r="V2294" t="s">
        <v>2583</v>
      </c>
      <c r="W2294" t="s">
        <v>2457</v>
      </c>
      <c r="X2294" t="s">
        <v>2615</v>
      </c>
      <c r="Y2294" t="s">
        <v>2596</v>
      </c>
      <c r="Z2294" t="s">
        <v>2952</v>
      </c>
      <c r="AA2294">
        <v>827415</v>
      </c>
      <c r="AB2294" s="198">
        <v>37047.875</v>
      </c>
      <c r="AC2294" s="198">
        <v>37047.875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1332489</v>
      </c>
      <c r="H2295" s="198">
        <v>37046.373437499999</v>
      </c>
      <c r="I2295" t="s">
        <v>2261</v>
      </c>
      <c r="M2295" t="s">
        <v>3505</v>
      </c>
      <c r="N2295" t="s">
        <v>3885</v>
      </c>
      <c r="O2295" t="s">
        <v>1730</v>
      </c>
      <c r="Q2295" s="199">
        <v>10000</v>
      </c>
      <c r="S2295" t="s">
        <v>3506</v>
      </c>
      <c r="T2295" t="s">
        <v>3759</v>
      </c>
      <c r="U2295" s="201">
        <v>3.8275000000000001</v>
      </c>
      <c r="V2295" t="s">
        <v>1740</v>
      </c>
      <c r="W2295" t="s">
        <v>2629</v>
      </c>
      <c r="X2295" t="s">
        <v>2630</v>
      </c>
      <c r="Y2295" t="s">
        <v>2596</v>
      </c>
      <c r="Z2295" t="s">
        <v>2952</v>
      </c>
      <c r="AA2295">
        <v>827416</v>
      </c>
      <c r="AB2295" s="198">
        <v>37047.875</v>
      </c>
      <c r="AC2295" s="198">
        <v>37047.875</v>
      </c>
    </row>
    <row r="2296" spans="1:29" x14ac:dyDescent="0.2">
      <c r="A2296" s="44" t="str">
        <f t="shared" si="176"/>
        <v>US Power Physical</v>
      </c>
      <c r="B2296" s="44" t="str">
        <f t="shared" si="177"/>
        <v>US</v>
      </c>
      <c r="C2296" s="44" t="str">
        <f t="shared" si="178"/>
        <v>Power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31</v>
      </c>
      <c r="F2296" s="213">
        <f t="shared" si="180"/>
        <v>775</v>
      </c>
      <c r="G2296" s="202">
        <v>1332490</v>
      </c>
      <c r="H2296" s="198">
        <v>37046.373460648145</v>
      </c>
      <c r="I2296" t="s">
        <v>3547</v>
      </c>
      <c r="M2296" t="s">
        <v>2717</v>
      </c>
      <c r="N2296" t="s">
        <v>3468</v>
      </c>
      <c r="O2296" t="s">
        <v>2469</v>
      </c>
      <c r="P2296" s="199">
        <v>25</v>
      </c>
      <c r="S2296" t="s">
        <v>3504</v>
      </c>
      <c r="T2296" t="s">
        <v>3759</v>
      </c>
      <c r="U2296" s="201">
        <v>310</v>
      </c>
      <c r="V2296" t="s">
        <v>3221</v>
      </c>
      <c r="W2296" t="s">
        <v>2520</v>
      </c>
      <c r="X2296" t="s">
        <v>3469</v>
      </c>
      <c r="Y2296" t="s">
        <v>1097</v>
      </c>
      <c r="Z2296" t="s">
        <v>2947</v>
      </c>
      <c r="AA2296">
        <v>631082.1</v>
      </c>
      <c r="AB2296" s="198">
        <v>37104.875</v>
      </c>
      <c r="AC2296" s="198">
        <v>37134.875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1332491</v>
      </c>
      <c r="H2297" s="198">
        <v>37046.373460648145</v>
      </c>
      <c r="I2297" t="s">
        <v>2355</v>
      </c>
      <c r="M2297" t="s">
        <v>3505</v>
      </c>
      <c r="N2297" t="s">
        <v>3885</v>
      </c>
      <c r="O2297" t="s">
        <v>1923</v>
      </c>
      <c r="Q2297" s="199">
        <v>10000</v>
      </c>
      <c r="S2297" t="s">
        <v>3506</v>
      </c>
      <c r="T2297" t="s">
        <v>3759</v>
      </c>
      <c r="U2297" s="201">
        <v>3.96</v>
      </c>
      <c r="V2297" t="s">
        <v>3525</v>
      </c>
      <c r="W2297" t="s">
        <v>2429</v>
      </c>
      <c r="X2297" t="s">
        <v>2196</v>
      </c>
      <c r="Y2297" t="s">
        <v>2596</v>
      </c>
      <c r="Z2297" t="s">
        <v>2952</v>
      </c>
      <c r="AA2297">
        <v>827417</v>
      </c>
      <c r="AB2297" s="198">
        <v>37047.875</v>
      </c>
      <c r="AC2297" s="198">
        <v>37047.875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1332492</v>
      </c>
      <c r="H2298" s="198">
        <v>37046.373472222222</v>
      </c>
      <c r="I2298" t="s">
        <v>2261</v>
      </c>
      <c r="M2298" t="s">
        <v>3505</v>
      </c>
      <c r="N2298" t="s">
        <v>3885</v>
      </c>
      <c r="O2298" t="s">
        <v>1730</v>
      </c>
      <c r="Q2298" s="199">
        <v>10000</v>
      </c>
      <c r="S2298" t="s">
        <v>3506</v>
      </c>
      <c r="T2298" t="s">
        <v>3759</v>
      </c>
      <c r="U2298" s="201">
        <v>3.83</v>
      </c>
      <c r="V2298" t="s">
        <v>1740</v>
      </c>
      <c r="W2298" t="s">
        <v>2629</v>
      </c>
      <c r="X2298" t="s">
        <v>2630</v>
      </c>
      <c r="Y2298" t="s">
        <v>2596</v>
      </c>
      <c r="Z2298" t="s">
        <v>2952</v>
      </c>
      <c r="AA2298">
        <v>827418</v>
      </c>
      <c r="AB2298" s="198">
        <v>37047.875</v>
      </c>
      <c r="AC2298" s="198">
        <v>37047.875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1332493</v>
      </c>
      <c r="H2299" s="198">
        <v>37046.373506944445</v>
      </c>
      <c r="I2299" t="s">
        <v>2261</v>
      </c>
      <c r="M2299" t="s">
        <v>3505</v>
      </c>
      <c r="N2299" t="s">
        <v>3885</v>
      </c>
      <c r="O2299" t="s">
        <v>1730</v>
      </c>
      <c r="Q2299" s="199">
        <v>10000</v>
      </c>
      <c r="S2299" t="s">
        <v>3506</v>
      </c>
      <c r="T2299" t="s">
        <v>3759</v>
      </c>
      <c r="U2299" s="201">
        <v>3.8325</v>
      </c>
      <c r="V2299" t="s">
        <v>1740</v>
      </c>
      <c r="W2299" t="s">
        <v>2629</v>
      </c>
      <c r="X2299" t="s">
        <v>2630</v>
      </c>
      <c r="Y2299" t="s">
        <v>2596</v>
      </c>
      <c r="Z2299" t="s">
        <v>2952</v>
      </c>
      <c r="AA2299">
        <v>827419</v>
      </c>
      <c r="AB2299" s="198">
        <v>37047.875</v>
      </c>
      <c r="AC2299" s="198">
        <v>37047.875</v>
      </c>
    </row>
    <row r="2300" spans="1:29" x14ac:dyDescent="0.2">
      <c r="A2300" s="44" t="str">
        <f t="shared" si="176"/>
        <v xml:space="preserve"> Metals Financial</v>
      </c>
      <c r="B2300" s="44" t="str">
        <f t="shared" si="177"/>
        <v/>
      </c>
      <c r="C2300" s="44" t="str">
        <f t="shared" si="178"/>
        <v>Metals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8</v>
      </c>
      <c r="G2300" s="202">
        <v>1332495</v>
      </c>
      <c r="H2300" s="198">
        <v>37046.373530092591</v>
      </c>
      <c r="I2300" t="s">
        <v>3806</v>
      </c>
      <c r="M2300" t="s">
        <v>3511</v>
      </c>
      <c r="N2300" t="s">
        <v>3799</v>
      </c>
      <c r="O2300" t="s">
        <v>3800</v>
      </c>
      <c r="P2300" s="199">
        <v>8</v>
      </c>
      <c r="S2300" t="s">
        <v>3801</v>
      </c>
      <c r="T2300" t="s">
        <v>3759</v>
      </c>
      <c r="U2300" s="201">
        <v>4920</v>
      </c>
      <c r="V2300" t="s">
        <v>3545</v>
      </c>
      <c r="W2300" t="s">
        <v>3776</v>
      </c>
      <c r="X2300" t="s">
        <v>3761</v>
      </c>
      <c r="Y2300" t="s">
        <v>3762</v>
      </c>
      <c r="Z2300" t="s">
        <v>3763</v>
      </c>
      <c r="AA2300">
        <v>2166469</v>
      </c>
    </row>
    <row r="2301" spans="1:29" x14ac:dyDescent="0.2">
      <c r="A2301" s="44" t="str">
        <f t="shared" si="176"/>
        <v>US Power Physical</v>
      </c>
      <c r="B2301" s="44" t="str">
        <f t="shared" si="177"/>
        <v>US</v>
      </c>
      <c r="C2301" s="44" t="str">
        <f t="shared" si="178"/>
        <v>Power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30</v>
      </c>
      <c r="F2301" s="213">
        <f t="shared" si="180"/>
        <v>750</v>
      </c>
      <c r="G2301" s="202">
        <v>1332497</v>
      </c>
      <c r="H2301" s="198">
        <v>37046.373541666668</v>
      </c>
      <c r="I2301" t="s">
        <v>2592</v>
      </c>
      <c r="M2301" t="s">
        <v>2717</v>
      </c>
      <c r="N2301" t="s">
        <v>3468</v>
      </c>
      <c r="O2301" t="s">
        <v>3707</v>
      </c>
      <c r="P2301" s="199">
        <v>25</v>
      </c>
      <c r="S2301" t="s">
        <v>3504</v>
      </c>
      <c r="T2301" t="s">
        <v>3759</v>
      </c>
      <c r="U2301" s="201">
        <v>182</v>
      </c>
      <c r="V2301" t="s">
        <v>3166</v>
      </c>
      <c r="W2301" t="s">
        <v>2520</v>
      </c>
      <c r="X2301" t="s">
        <v>3469</v>
      </c>
      <c r="Y2301" t="s">
        <v>1097</v>
      </c>
      <c r="Z2301" t="s">
        <v>2947</v>
      </c>
      <c r="AA2301">
        <v>631083.1</v>
      </c>
      <c r="AB2301" s="198">
        <v>37135.875</v>
      </c>
      <c r="AC2301" s="198">
        <v>37164.875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1332500</v>
      </c>
      <c r="H2302" s="198">
        <v>37046.373553240737</v>
      </c>
      <c r="I2302" t="s">
        <v>2355</v>
      </c>
      <c r="M2302" t="s">
        <v>3505</v>
      </c>
      <c r="N2302" t="s">
        <v>3885</v>
      </c>
      <c r="O2302" t="s">
        <v>1959</v>
      </c>
      <c r="P2302" s="199">
        <v>5000</v>
      </c>
      <c r="S2302" t="s">
        <v>3506</v>
      </c>
      <c r="T2302" t="s">
        <v>3759</v>
      </c>
      <c r="U2302" s="201">
        <v>3.7925</v>
      </c>
      <c r="V2302" t="s">
        <v>3179</v>
      </c>
      <c r="W2302" t="s">
        <v>2457</v>
      </c>
      <c r="X2302" t="s">
        <v>2615</v>
      </c>
      <c r="Y2302" t="s">
        <v>2596</v>
      </c>
      <c r="Z2302" t="s">
        <v>2952</v>
      </c>
      <c r="AA2302">
        <v>827420</v>
      </c>
      <c r="AB2302" s="198">
        <v>37047.875</v>
      </c>
      <c r="AC2302" s="198">
        <v>37047.875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10000</v>
      </c>
      <c r="G2303" s="202">
        <v>1332498</v>
      </c>
      <c r="H2303" s="198">
        <v>37046.373553240737</v>
      </c>
      <c r="I2303" t="s">
        <v>2261</v>
      </c>
      <c r="M2303" t="s">
        <v>3505</v>
      </c>
      <c r="N2303" t="s">
        <v>3885</v>
      </c>
      <c r="O2303" t="s">
        <v>1730</v>
      </c>
      <c r="Q2303" s="199">
        <v>10000</v>
      </c>
      <c r="S2303" t="s">
        <v>3506</v>
      </c>
      <c r="T2303" t="s">
        <v>3759</v>
      </c>
      <c r="U2303" s="201">
        <v>3.835</v>
      </c>
      <c r="V2303" t="s">
        <v>1740</v>
      </c>
      <c r="W2303" t="s">
        <v>2629</v>
      </c>
      <c r="X2303" t="s">
        <v>2630</v>
      </c>
      <c r="Y2303" t="s">
        <v>2596</v>
      </c>
      <c r="Z2303" t="s">
        <v>2952</v>
      </c>
      <c r="AA2303">
        <v>827421</v>
      </c>
      <c r="AB2303" s="198">
        <v>37047.875</v>
      </c>
      <c r="AC2303" s="198">
        <v>37047.875</v>
      </c>
    </row>
    <row r="2304" spans="1:29" x14ac:dyDescent="0.2">
      <c r="A2304" s="44" t="str">
        <f t="shared" si="176"/>
        <v>US Power Financial</v>
      </c>
      <c r="B2304" s="44" t="str">
        <f t="shared" si="177"/>
        <v>US</v>
      </c>
      <c r="C2304" s="44" t="str">
        <f t="shared" si="178"/>
        <v>Power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5</v>
      </c>
      <c r="F2304" s="213">
        <f t="shared" si="180"/>
        <v>250</v>
      </c>
      <c r="G2304" s="202">
        <v>1332499</v>
      </c>
      <c r="H2304" s="198">
        <v>37046.373553240737</v>
      </c>
      <c r="I2304" t="s">
        <v>3554</v>
      </c>
      <c r="M2304" t="s">
        <v>2717</v>
      </c>
      <c r="N2304" t="s">
        <v>1094</v>
      </c>
      <c r="O2304" t="s">
        <v>3305</v>
      </c>
      <c r="P2304" s="199">
        <v>50</v>
      </c>
      <c r="S2304" t="s">
        <v>3504</v>
      </c>
      <c r="T2304" t="s">
        <v>3759</v>
      </c>
      <c r="U2304" s="201">
        <v>34.25</v>
      </c>
      <c r="V2304" t="s">
        <v>3677</v>
      </c>
      <c r="W2304" t="s">
        <v>2359</v>
      </c>
      <c r="X2304" t="s">
        <v>3539</v>
      </c>
      <c r="Y2304" t="s">
        <v>1097</v>
      </c>
      <c r="Z2304" t="s">
        <v>2952</v>
      </c>
      <c r="AA2304">
        <v>631084.1</v>
      </c>
      <c r="AB2304" s="198">
        <v>37053.875</v>
      </c>
      <c r="AC2304" s="198">
        <v>37057.875</v>
      </c>
    </row>
    <row r="2305" spans="1:29" x14ac:dyDescent="0.2">
      <c r="A2305" s="44" t="str">
        <f t="shared" si="176"/>
        <v xml:space="preserve"> Natural Gas Physical</v>
      </c>
      <c r="B2305" s="44" t="str">
        <f t="shared" si="177"/>
        <v/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1332502</v>
      </c>
      <c r="H2305" s="198">
        <v>37046.373564814814</v>
      </c>
      <c r="I2305" t="s">
        <v>3547</v>
      </c>
      <c r="M2305" t="s">
        <v>3505</v>
      </c>
      <c r="N2305" t="s">
        <v>2623</v>
      </c>
      <c r="O2305" t="s">
        <v>1733</v>
      </c>
      <c r="Q2305" s="199">
        <v>10000</v>
      </c>
      <c r="S2305" t="s">
        <v>3506</v>
      </c>
      <c r="T2305" t="s">
        <v>3759</v>
      </c>
      <c r="U2305" s="201">
        <v>4.1399999999999997</v>
      </c>
      <c r="V2305" t="s">
        <v>2206</v>
      </c>
      <c r="W2305" t="s">
        <v>2624</v>
      </c>
      <c r="X2305" t="s">
        <v>2625</v>
      </c>
      <c r="Y2305" t="s">
        <v>2596</v>
      </c>
      <c r="Z2305" t="s">
        <v>2952</v>
      </c>
      <c r="AA2305">
        <v>827423</v>
      </c>
      <c r="AB2305" s="198">
        <v>37047.875</v>
      </c>
      <c r="AC2305" s="198">
        <v>37047.875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5000</v>
      </c>
      <c r="G2306" s="202">
        <v>1332501</v>
      </c>
      <c r="H2306" s="198">
        <v>37046.373564814814</v>
      </c>
      <c r="I2306" t="s">
        <v>2660</v>
      </c>
      <c r="M2306" t="s">
        <v>3505</v>
      </c>
      <c r="N2306" t="s">
        <v>3885</v>
      </c>
      <c r="O2306" t="s">
        <v>1781</v>
      </c>
      <c r="P2306" s="199">
        <v>5000</v>
      </c>
      <c r="S2306" t="s">
        <v>3506</v>
      </c>
      <c r="T2306" t="s">
        <v>3759</v>
      </c>
      <c r="U2306" s="201">
        <v>4.0750000000000002</v>
      </c>
      <c r="V2306" t="s">
        <v>2517</v>
      </c>
      <c r="W2306" t="s">
        <v>3084</v>
      </c>
      <c r="X2306" t="s">
        <v>3076</v>
      </c>
      <c r="Y2306" t="s">
        <v>2596</v>
      </c>
      <c r="Z2306" t="s">
        <v>2952</v>
      </c>
      <c r="AA2306">
        <v>827422</v>
      </c>
      <c r="AB2306" s="198">
        <v>37047.875</v>
      </c>
      <c r="AC2306" s="198">
        <v>37047.875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10000</v>
      </c>
      <c r="G2307" s="202">
        <v>1332503</v>
      </c>
      <c r="H2307" s="198">
        <v>37046.373576388891</v>
      </c>
      <c r="I2307" t="s">
        <v>3081</v>
      </c>
      <c r="M2307" t="s">
        <v>3505</v>
      </c>
      <c r="N2307" t="s">
        <v>3885</v>
      </c>
      <c r="O2307" t="s">
        <v>1795</v>
      </c>
      <c r="P2307" s="199">
        <v>10000</v>
      </c>
      <c r="S2307" t="s">
        <v>3506</v>
      </c>
      <c r="T2307" t="s">
        <v>3759</v>
      </c>
      <c r="U2307" s="201">
        <v>3.8</v>
      </c>
      <c r="V2307" t="s">
        <v>1845</v>
      </c>
      <c r="W2307" t="s">
        <v>3075</v>
      </c>
      <c r="X2307" t="s">
        <v>3076</v>
      </c>
      <c r="Y2307" t="s">
        <v>2596</v>
      </c>
      <c r="Z2307" t="s">
        <v>2952</v>
      </c>
      <c r="AA2307">
        <v>827425</v>
      </c>
      <c r="AB2307" s="198">
        <v>37047.875</v>
      </c>
      <c r="AC2307" s="198">
        <v>37047.875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344</v>
      </c>
      <c r="G2308" s="202">
        <v>1332504</v>
      </c>
      <c r="H2308" s="198">
        <v>37046.373576388891</v>
      </c>
      <c r="I2308" t="s">
        <v>2502</v>
      </c>
      <c r="M2308" t="s">
        <v>3505</v>
      </c>
      <c r="N2308" t="s">
        <v>3885</v>
      </c>
      <c r="O2308" t="s">
        <v>1761</v>
      </c>
      <c r="P2308" s="199">
        <v>344</v>
      </c>
      <c r="S2308" t="s">
        <v>3506</v>
      </c>
      <c r="T2308" t="s">
        <v>3759</v>
      </c>
      <c r="U2308" s="201">
        <v>3.83</v>
      </c>
      <c r="V2308" t="s">
        <v>2503</v>
      </c>
      <c r="W2308" t="s">
        <v>2477</v>
      </c>
      <c r="X2308" t="s">
        <v>3078</v>
      </c>
      <c r="Y2308" t="s">
        <v>2596</v>
      </c>
      <c r="Z2308" t="s">
        <v>2952</v>
      </c>
      <c r="AA2308">
        <v>827424</v>
      </c>
      <c r="AB2308" s="198">
        <v>37047.875</v>
      </c>
      <c r="AC2308" s="198">
        <v>37047.875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967</v>
      </c>
      <c r="G2309" s="202">
        <v>1332507</v>
      </c>
      <c r="H2309" s="198">
        <v>37046.373611111114</v>
      </c>
      <c r="I2309" t="s">
        <v>1973</v>
      </c>
      <c r="M2309" t="s">
        <v>3505</v>
      </c>
      <c r="N2309" t="s">
        <v>3885</v>
      </c>
      <c r="O2309" t="s">
        <v>1823</v>
      </c>
      <c r="P2309" s="199">
        <v>967</v>
      </c>
      <c r="S2309" t="s">
        <v>3506</v>
      </c>
      <c r="T2309" t="s">
        <v>3759</v>
      </c>
      <c r="U2309" s="201">
        <v>2.8450000000000002</v>
      </c>
      <c r="V2309" t="s">
        <v>1974</v>
      </c>
      <c r="W2309" t="s">
        <v>3097</v>
      </c>
      <c r="X2309" t="s">
        <v>3076</v>
      </c>
      <c r="Y2309" t="s">
        <v>2596</v>
      </c>
      <c r="Z2309" t="s">
        <v>2952</v>
      </c>
      <c r="AA2309">
        <v>827428</v>
      </c>
      <c r="AB2309" s="198">
        <v>37047.875</v>
      </c>
      <c r="AC2309" s="198">
        <v>37047.875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1600</v>
      </c>
      <c r="G2310" s="202">
        <v>1332506</v>
      </c>
      <c r="H2310" s="198">
        <v>37046.373611111114</v>
      </c>
      <c r="I2310" t="s">
        <v>3482</v>
      </c>
      <c r="M2310" t="s">
        <v>3505</v>
      </c>
      <c r="N2310" t="s">
        <v>3885</v>
      </c>
      <c r="O2310" t="s">
        <v>1682</v>
      </c>
      <c r="P2310" s="199">
        <v>1600</v>
      </c>
      <c r="S2310" t="s">
        <v>3506</v>
      </c>
      <c r="T2310" t="s">
        <v>3759</v>
      </c>
      <c r="U2310" s="201">
        <v>3.7850000000000001</v>
      </c>
      <c r="V2310" t="s">
        <v>3977</v>
      </c>
      <c r="W2310" t="s">
        <v>2457</v>
      </c>
      <c r="X2310" t="s">
        <v>2615</v>
      </c>
      <c r="Y2310" t="s">
        <v>2596</v>
      </c>
      <c r="Z2310" t="s">
        <v>2952</v>
      </c>
      <c r="AA2310">
        <v>827427</v>
      </c>
      <c r="AB2310" s="198">
        <v>37047.875</v>
      </c>
      <c r="AC2310" s="198">
        <v>37047.875</v>
      </c>
    </row>
    <row r="2311" spans="1:29" x14ac:dyDescent="0.2">
      <c r="A2311" s="44" t="str">
        <f t="shared" si="176"/>
        <v>US Natural Gas Financial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365</v>
      </c>
      <c r="F2311" s="213">
        <f t="shared" si="180"/>
        <v>547500</v>
      </c>
      <c r="G2311" s="202">
        <v>1332508</v>
      </c>
      <c r="H2311" s="198">
        <v>37046.373680555553</v>
      </c>
      <c r="I2311" t="s">
        <v>3708</v>
      </c>
      <c r="M2311" t="s">
        <v>3505</v>
      </c>
      <c r="N2311" t="s">
        <v>2383</v>
      </c>
      <c r="O2311" t="s">
        <v>2643</v>
      </c>
      <c r="P2311" s="199">
        <v>1500</v>
      </c>
      <c r="S2311" t="s">
        <v>3506</v>
      </c>
      <c r="T2311" t="s">
        <v>3759</v>
      </c>
      <c r="U2311" s="201">
        <v>4.0999999999999996</v>
      </c>
      <c r="V2311" t="s">
        <v>2175</v>
      </c>
      <c r="W2311" t="s">
        <v>2810</v>
      </c>
      <c r="X2311" t="s">
        <v>2384</v>
      </c>
      <c r="Y2311" t="s">
        <v>3777</v>
      </c>
      <c r="Z2311" t="s">
        <v>2952</v>
      </c>
      <c r="AA2311" t="s">
        <v>2176</v>
      </c>
      <c r="AB2311" s="198">
        <v>37257.875</v>
      </c>
      <c r="AC2311" s="198">
        <v>37621.875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5000</v>
      </c>
      <c r="G2312" s="202">
        <v>1332510</v>
      </c>
      <c r="H2312" s="198">
        <v>37046.373692129629</v>
      </c>
      <c r="I2312" t="s">
        <v>2370</v>
      </c>
      <c r="M2312" t="s">
        <v>3505</v>
      </c>
      <c r="N2312" t="s">
        <v>3885</v>
      </c>
      <c r="O2312" t="s">
        <v>1738</v>
      </c>
      <c r="Q2312" s="199">
        <v>5000</v>
      </c>
      <c r="S2312" t="s">
        <v>3506</v>
      </c>
      <c r="T2312" t="s">
        <v>3759</v>
      </c>
      <c r="U2312" s="201">
        <v>3.82</v>
      </c>
      <c r="V2312" t="s">
        <v>3195</v>
      </c>
      <c r="W2312" t="s">
        <v>2629</v>
      </c>
      <c r="X2312" t="s">
        <v>2630</v>
      </c>
      <c r="Y2312" t="s">
        <v>2596</v>
      </c>
      <c r="Z2312" t="s">
        <v>2952</v>
      </c>
      <c r="AA2312">
        <v>827430</v>
      </c>
      <c r="AB2312" s="198">
        <v>37047.875</v>
      </c>
      <c r="AC2312" s="198">
        <v>37047.875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10000</v>
      </c>
      <c r="G2313" s="202">
        <v>1332509</v>
      </c>
      <c r="H2313" s="198">
        <v>37046.373692129629</v>
      </c>
      <c r="I2313" t="s">
        <v>3627</v>
      </c>
      <c r="M2313" t="s">
        <v>3505</v>
      </c>
      <c r="N2313" t="s">
        <v>3885</v>
      </c>
      <c r="O2313" t="s">
        <v>1760</v>
      </c>
      <c r="P2313" s="199">
        <v>10000</v>
      </c>
      <c r="S2313" t="s">
        <v>3506</v>
      </c>
      <c r="T2313" t="s">
        <v>3759</v>
      </c>
      <c r="U2313" s="201">
        <v>3.835</v>
      </c>
      <c r="V2313" t="s">
        <v>3502</v>
      </c>
      <c r="W2313" t="s">
        <v>2477</v>
      </c>
      <c r="X2313" t="s">
        <v>3078</v>
      </c>
      <c r="Y2313" t="s">
        <v>2596</v>
      </c>
      <c r="Z2313" t="s">
        <v>2952</v>
      </c>
      <c r="AA2313">
        <v>827429</v>
      </c>
      <c r="AB2313" s="198">
        <v>37047.875</v>
      </c>
      <c r="AC2313" s="198">
        <v>37047.875</v>
      </c>
    </row>
    <row r="2314" spans="1:29" x14ac:dyDescent="0.2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31</v>
      </c>
      <c r="F2314" s="213">
        <f t="shared" si="180"/>
        <v>155000</v>
      </c>
      <c r="G2314" s="202">
        <v>1332511</v>
      </c>
      <c r="H2314" s="198">
        <v>37046.373703703706</v>
      </c>
      <c r="I2314" t="s">
        <v>2613</v>
      </c>
      <c r="M2314" t="s">
        <v>3505</v>
      </c>
      <c r="N2314" t="s">
        <v>2605</v>
      </c>
      <c r="O2314" t="s">
        <v>2493</v>
      </c>
      <c r="Q2314" s="199">
        <v>5000</v>
      </c>
      <c r="S2314" t="s">
        <v>3506</v>
      </c>
      <c r="T2314" t="s">
        <v>3759</v>
      </c>
      <c r="U2314" s="201">
        <v>6.14</v>
      </c>
      <c r="V2314" t="s">
        <v>2177</v>
      </c>
      <c r="W2314" t="s">
        <v>2494</v>
      </c>
      <c r="X2314" t="s">
        <v>2495</v>
      </c>
      <c r="Y2314" t="s">
        <v>3777</v>
      </c>
      <c r="Z2314" t="s">
        <v>2952</v>
      </c>
      <c r="AA2314" t="s">
        <v>2178</v>
      </c>
      <c r="AB2314" s="198">
        <v>37073.875</v>
      </c>
      <c r="AC2314" s="198">
        <v>37103.875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20000</v>
      </c>
      <c r="G2315" s="202">
        <v>1332512</v>
      </c>
      <c r="H2315" s="198">
        <v>37046.373703703706</v>
      </c>
      <c r="I2315" t="s">
        <v>2391</v>
      </c>
      <c r="M2315" t="s">
        <v>3505</v>
      </c>
      <c r="N2315" t="s">
        <v>3885</v>
      </c>
      <c r="O2315" t="s">
        <v>1736</v>
      </c>
      <c r="Q2315" s="199">
        <v>20000</v>
      </c>
      <c r="S2315" t="s">
        <v>3506</v>
      </c>
      <c r="T2315" t="s">
        <v>3759</v>
      </c>
      <c r="U2315" s="201">
        <v>4.0949999999999998</v>
      </c>
      <c r="V2315" t="s">
        <v>3648</v>
      </c>
      <c r="W2315" t="s">
        <v>2280</v>
      </c>
      <c r="X2315" t="s">
        <v>2281</v>
      </c>
      <c r="Y2315" t="s">
        <v>2596</v>
      </c>
      <c r="Z2315" t="s">
        <v>2952</v>
      </c>
      <c r="AA2315">
        <v>827431</v>
      </c>
      <c r="AB2315" s="198">
        <v>37047.875</v>
      </c>
      <c r="AC2315" s="198">
        <v>37047.875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5000</v>
      </c>
      <c r="G2316" s="202">
        <v>1332513</v>
      </c>
      <c r="H2316" s="198">
        <v>37046.373726851853</v>
      </c>
      <c r="I2316" t="s">
        <v>2261</v>
      </c>
      <c r="M2316" t="s">
        <v>3505</v>
      </c>
      <c r="N2316" t="s">
        <v>3885</v>
      </c>
      <c r="O2316" t="s">
        <v>1679</v>
      </c>
      <c r="Q2316" s="199">
        <v>5000</v>
      </c>
      <c r="S2316" t="s">
        <v>3506</v>
      </c>
      <c r="T2316" t="s">
        <v>3759</v>
      </c>
      <c r="U2316" s="201">
        <v>3.8075000000000001</v>
      </c>
      <c r="V2316" t="s">
        <v>1746</v>
      </c>
      <c r="W2316" t="s">
        <v>2457</v>
      </c>
      <c r="X2316" t="s">
        <v>2615</v>
      </c>
      <c r="Y2316" t="s">
        <v>2596</v>
      </c>
      <c r="Z2316" t="s">
        <v>2952</v>
      </c>
      <c r="AA2316">
        <v>827432</v>
      </c>
      <c r="AB2316" s="198">
        <v>37047.875</v>
      </c>
      <c r="AC2316" s="198">
        <v>37047.875</v>
      </c>
    </row>
    <row r="2317" spans="1:29" x14ac:dyDescent="0.2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31</v>
      </c>
      <c r="F2317" s="213">
        <f t="shared" si="185"/>
        <v>155000</v>
      </c>
      <c r="G2317" s="202">
        <v>1332514</v>
      </c>
      <c r="H2317" s="198">
        <v>37046.373738425929</v>
      </c>
      <c r="I2317" t="s">
        <v>2613</v>
      </c>
      <c r="M2317" t="s">
        <v>3505</v>
      </c>
      <c r="N2317" t="s">
        <v>2605</v>
      </c>
      <c r="O2317" t="s">
        <v>2497</v>
      </c>
      <c r="Q2317" s="199">
        <v>5000</v>
      </c>
      <c r="S2317" t="s">
        <v>3506</v>
      </c>
      <c r="T2317" t="s">
        <v>3759</v>
      </c>
      <c r="U2317" s="201">
        <v>6.14</v>
      </c>
      <c r="V2317" t="s">
        <v>2177</v>
      </c>
      <c r="W2317" t="s">
        <v>2494</v>
      </c>
      <c r="X2317" t="s">
        <v>2495</v>
      </c>
      <c r="Y2317" t="s">
        <v>3777</v>
      </c>
      <c r="Z2317" t="s">
        <v>2952</v>
      </c>
      <c r="AA2317" t="s">
        <v>2179</v>
      </c>
      <c r="AB2317" s="198">
        <v>37104.875</v>
      </c>
      <c r="AC2317" s="198">
        <v>37134.875</v>
      </c>
    </row>
    <row r="2318" spans="1:29" x14ac:dyDescent="0.2">
      <c r="A2318" s="44" t="str">
        <f t="shared" si="181"/>
        <v>US Power Physical</v>
      </c>
      <c r="B2318" s="44" t="str">
        <f t="shared" si="182"/>
        <v>US</v>
      </c>
      <c r="C2318" s="44" t="str">
        <f t="shared" si="183"/>
        <v>Power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30</v>
      </c>
      <c r="F2318" s="213">
        <f t="shared" si="185"/>
        <v>750</v>
      </c>
      <c r="G2318" s="202">
        <v>1332517</v>
      </c>
      <c r="H2318" s="198">
        <v>37046.373761574076</v>
      </c>
      <c r="I2318" t="s">
        <v>2345</v>
      </c>
      <c r="M2318" t="s">
        <v>2717</v>
      </c>
      <c r="N2318" t="s">
        <v>3470</v>
      </c>
      <c r="O2318" t="s">
        <v>3170</v>
      </c>
      <c r="P2318" s="199">
        <v>25</v>
      </c>
      <c r="S2318" t="s">
        <v>3504</v>
      </c>
      <c r="T2318" t="s">
        <v>3759</v>
      </c>
      <c r="U2318" s="201">
        <v>175</v>
      </c>
      <c r="V2318" t="s">
        <v>2320</v>
      </c>
      <c r="W2318" t="s">
        <v>3165</v>
      </c>
      <c r="X2318" t="s">
        <v>3167</v>
      </c>
      <c r="Y2318" t="s">
        <v>1097</v>
      </c>
      <c r="Z2318" t="s">
        <v>2947</v>
      </c>
      <c r="AA2318">
        <v>631085.1</v>
      </c>
      <c r="AB2318" s="198">
        <v>37135.875</v>
      </c>
      <c r="AC2318" s="198">
        <v>37164.875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10000</v>
      </c>
      <c r="G2319" s="202">
        <v>1332516</v>
      </c>
      <c r="H2319" s="198">
        <v>37046.373761574076</v>
      </c>
      <c r="I2319" t="s">
        <v>3476</v>
      </c>
      <c r="M2319" t="s">
        <v>3505</v>
      </c>
      <c r="N2319" t="s">
        <v>3885</v>
      </c>
      <c r="O2319" t="s">
        <v>1795</v>
      </c>
      <c r="Q2319" s="199">
        <v>10000</v>
      </c>
      <c r="S2319" t="s">
        <v>3506</v>
      </c>
      <c r="T2319" t="s">
        <v>3759</v>
      </c>
      <c r="U2319" s="201">
        <v>3.9</v>
      </c>
      <c r="V2319" t="s">
        <v>3183</v>
      </c>
      <c r="W2319" t="s">
        <v>3075</v>
      </c>
      <c r="X2319" t="s">
        <v>3076</v>
      </c>
      <c r="Y2319" t="s">
        <v>2596</v>
      </c>
      <c r="Z2319" t="s">
        <v>2952</v>
      </c>
      <c r="AA2319">
        <v>827434</v>
      </c>
      <c r="AB2319" s="198">
        <v>37047.875</v>
      </c>
      <c r="AC2319" s="198">
        <v>37047.875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2916</v>
      </c>
      <c r="G2320" s="202">
        <v>1332518</v>
      </c>
      <c r="H2320" s="198">
        <v>37046.373773148145</v>
      </c>
      <c r="I2320" t="s">
        <v>3482</v>
      </c>
      <c r="M2320" t="s">
        <v>3505</v>
      </c>
      <c r="N2320" t="s">
        <v>3885</v>
      </c>
      <c r="O2320" t="s">
        <v>1823</v>
      </c>
      <c r="Q2320" s="199">
        <v>2916</v>
      </c>
      <c r="S2320" t="s">
        <v>3506</v>
      </c>
      <c r="T2320" t="s">
        <v>3759</v>
      </c>
      <c r="U2320" s="201">
        <v>2.875</v>
      </c>
      <c r="V2320" t="s">
        <v>0</v>
      </c>
      <c r="W2320" t="s">
        <v>3097</v>
      </c>
      <c r="X2320" t="s">
        <v>3076</v>
      </c>
      <c r="Y2320" t="s">
        <v>2596</v>
      </c>
      <c r="Z2320" t="s">
        <v>2952</v>
      </c>
      <c r="AA2320">
        <v>827435</v>
      </c>
      <c r="AB2320" s="198">
        <v>37047.875</v>
      </c>
      <c r="AC2320" s="198">
        <v>37047.875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150000</v>
      </c>
      <c r="G2321" s="202">
        <v>1332519</v>
      </c>
      <c r="H2321" s="198">
        <v>37046.373784722222</v>
      </c>
      <c r="I2321" t="s">
        <v>2613</v>
      </c>
      <c r="M2321" t="s">
        <v>3505</v>
      </c>
      <c r="N2321" t="s">
        <v>2605</v>
      </c>
      <c r="O2321" t="s">
        <v>2498</v>
      </c>
      <c r="Q2321" s="199">
        <v>5000</v>
      </c>
      <c r="S2321" t="s">
        <v>3506</v>
      </c>
      <c r="T2321" t="s">
        <v>3759</v>
      </c>
      <c r="U2321" s="201">
        <v>5.32</v>
      </c>
      <c r="V2321" t="s">
        <v>2177</v>
      </c>
      <c r="W2321" t="s">
        <v>2494</v>
      </c>
      <c r="X2321" t="s">
        <v>2495</v>
      </c>
      <c r="Y2321" t="s">
        <v>3777</v>
      </c>
      <c r="Z2321" t="s">
        <v>2952</v>
      </c>
      <c r="AA2321" t="s">
        <v>1</v>
      </c>
      <c r="AB2321" s="198">
        <v>37135.875</v>
      </c>
      <c r="AC2321" s="198">
        <v>37164.875</v>
      </c>
    </row>
    <row r="2322" spans="1:29" x14ac:dyDescent="0.2">
      <c r="A2322" s="44" t="str">
        <f t="shared" si="181"/>
        <v xml:space="preserve"> Natural Gas Physical</v>
      </c>
      <c r="B2322" s="44" t="str">
        <f t="shared" si="182"/>
        <v/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6870</v>
      </c>
      <c r="G2322" s="202">
        <v>1332520</v>
      </c>
      <c r="H2322" s="198">
        <v>37046.373796296299</v>
      </c>
      <c r="I2322" t="s">
        <v>2608</v>
      </c>
      <c r="M2322" t="s">
        <v>3505</v>
      </c>
      <c r="N2322" t="s">
        <v>2623</v>
      </c>
      <c r="O2322" t="s">
        <v>1733</v>
      </c>
      <c r="P2322" s="199">
        <v>6870</v>
      </c>
      <c r="S2322" t="s">
        <v>3506</v>
      </c>
      <c r="T2322" t="s">
        <v>3759</v>
      </c>
      <c r="U2322" s="201">
        <v>4.1399999999999997</v>
      </c>
      <c r="V2322" t="s">
        <v>2739</v>
      </c>
      <c r="W2322" t="s">
        <v>2624</v>
      </c>
      <c r="X2322" t="s">
        <v>2625</v>
      </c>
      <c r="Y2322" t="s">
        <v>2596</v>
      </c>
      <c r="Z2322" t="s">
        <v>2952</v>
      </c>
      <c r="AA2322">
        <v>827436</v>
      </c>
      <c r="AB2322" s="198">
        <v>37047.875</v>
      </c>
      <c r="AC2322" s="198">
        <v>37047.875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1332521</v>
      </c>
      <c r="H2323" s="198">
        <v>37046.373831018522</v>
      </c>
      <c r="I2323" t="s">
        <v>2182</v>
      </c>
      <c r="M2323" t="s">
        <v>3505</v>
      </c>
      <c r="N2323" t="s">
        <v>3885</v>
      </c>
      <c r="O2323" t="s">
        <v>1679</v>
      </c>
      <c r="Q2323" s="199">
        <v>5000</v>
      </c>
      <c r="S2323" t="s">
        <v>3506</v>
      </c>
      <c r="T2323" t="s">
        <v>3759</v>
      </c>
      <c r="U2323" s="201">
        <v>3.81</v>
      </c>
      <c r="V2323" t="s">
        <v>2183</v>
      </c>
      <c r="W2323" t="s">
        <v>2457</v>
      </c>
      <c r="X2323" t="s">
        <v>2615</v>
      </c>
      <c r="Y2323" t="s">
        <v>2596</v>
      </c>
      <c r="Z2323" t="s">
        <v>2952</v>
      </c>
      <c r="AA2323">
        <v>827437</v>
      </c>
      <c r="AB2323" s="198">
        <v>37047.875</v>
      </c>
      <c r="AC2323" s="198">
        <v>37047.875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10000</v>
      </c>
      <c r="G2324" s="202">
        <v>1332522</v>
      </c>
      <c r="H2324" s="198">
        <v>37046.373831018522</v>
      </c>
      <c r="I2324" t="s">
        <v>3627</v>
      </c>
      <c r="M2324" t="s">
        <v>3505</v>
      </c>
      <c r="N2324" t="s">
        <v>3885</v>
      </c>
      <c r="O2324" t="s">
        <v>1760</v>
      </c>
      <c r="P2324" s="199">
        <v>10000</v>
      </c>
      <c r="S2324" t="s">
        <v>3506</v>
      </c>
      <c r="T2324" t="s">
        <v>3759</v>
      </c>
      <c r="U2324" s="201">
        <v>3.8250000000000002</v>
      </c>
      <c r="V2324" t="s">
        <v>3502</v>
      </c>
      <c r="W2324" t="s">
        <v>2477</v>
      </c>
      <c r="X2324" t="s">
        <v>3078</v>
      </c>
      <c r="Y2324" t="s">
        <v>2596</v>
      </c>
      <c r="Z2324" t="s">
        <v>2952</v>
      </c>
      <c r="AA2324">
        <v>827438</v>
      </c>
      <c r="AB2324" s="198">
        <v>37047.875</v>
      </c>
      <c r="AC2324" s="198">
        <v>37047.875</v>
      </c>
    </row>
    <row r="2325" spans="1:29" x14ac:dyDescent="0.2">
      <c r="A2325" s="44" t="str">
        <f t="shared" si="181"/>
        <v xml:space="preserve"> Natural Gas Physical</v>
      </c>
      <c r="B2325" s="44" t="str">
        <f t="shared" si="182"/>
        <v/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1332523</v>
      </c>
      <c r="H2325" s="198">
        <v>37046.373865740738</v>
      </c>
      <c r="I2325" t="s">
        <v>2561</v>
      </c>
      <c r="M2325" t="s">
        <v>3505</v>
      </c>
      <c r="N2325" t="s">
        <v>2623</v>
      </c>
      <c r="O2325" t="s">
        <v>1733</v>
      </c>
      <c r="P2325" s="199">
        <v>10000</v>
      </c>
      <c r="S2325" t="s">
        <v>3506</v>
      </c>
      <c r="T2325" t="s">
        <v>3759</v>
      </c>
      <c r="U2325" s="201">
        <v>4.1349999999999998</v>
      </c>
      <c r="V2325" t="s">
        <v>3831</v>
      </c>
      <c r="W2325" t="s">
        <v>2624</v>
      </c>
      <c r="X2325" t="s">
        <v>2625</v>
      </c>
      <c r="Y2325" t="s">
        <v>2596</v>
      </c>
      <c r="Z2325" t="s">
        <v>2952</v>
      </c>
      <c r="AA2325">
        <v>827439</v>
      </c>
      <c r="AB2325" s="198">
        <v>37047.875</v>
      </c>
      <c r="AC2325" s="198">
        <v>37047.875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1332525</v>
      </c>
      <c r="H2326" s="198">
        <v>37046.373877314814</v>
      </c>
      <c r="I2326" t="s">
        <v>3062</v>
      </c>
      <c r="M2326" t="s">
        <v>3505</v>
      </c>
      <c r="N2326" t="s">
        <v>3885</v>
      </c>
      <c r="O2326" t="s">
        <v>1781</v>
      </c>
      <c r="P2326" s="199">
        <v>10000</v>
      </c>
      <c r="S2326" t="s">
        <v>3506</v>
      </c>
      <c r="T2326" t="s">
        <v>3759</v>
      </c>
      <c r="U2326" s="201">
        <v>4.0999999999999996</v>
      </c>
      <c r="V2326" t="s">
        <v>3715</v>
      </c>
      <c r="W2326" t="s">
        <v>3084</v>
      </c>
      <c r="X2326" t="s">
        <v>3076</v>
      </c>
      <c r="Y2326" t="s">
        <v>2596</v>
      </c>
      <c r="Z2326" t="s">
        <v>2952</v>
      </c>
      <c r="AA2326">
        <v>827440</v>
      </c>
      <c r="AB2326" s="198">
        <v>37047.875</v>
      </c>
      <c r="AC2326" s="198">
        <v>37047.875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3115</v>
      </c>
      <c r="G2327" s="202">
        <v>1332524</v>
      </c>
      <c r="H2327" s="198">
        <v>37046.373877314814</v>
      </c>
      <c r="I2327" t="s">
        <v>2392</v>
      </c>
      <c r="M2327" t="s">
        <v>3505</v>
      </c>
      <c r="N2327" t="s">
        <v>3885</v>
      </c>
      <c r="O2327" t="s">
        <v>1679</v>
      </c>
      <c r="P2327" s="199">
        <v>3115</v>
      </c>
      <c r="S2327" t="s">
        <v>3506</v>
      </c>
      <c r="T2327" t="s">
        <v>3759</v>
      </c>
      <c r="U2327" s="201">
        <v>3.8075000000000001</v>
      </c>
      <c r="V2327" t="s">
        <v>3679</v>
      </c>
      <c r="W2327" t="s">
        <v>2457</v>
      </c>
      <c r="X2327" t="s">
        <v>2615</v>
      </c>
      <c r="Y2327" t="s">
        <v>2596</v>
      </c>
      <c r="Z2327" t="s">
        <v>2952</v>
      </c>
      <c r="AA2327">
        <v>827441</v>
      </c>
      <c r="AB2327" s="198">
        <v>37047.875</v>
      </c>
      <c r="AC2327" s="198">
        <v>37047.875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10000</v>
      </c>
      <c r="G2328" s="202">
        <v>1332526</v>
      </c>
      <c r="H2328" s="198">
        <v>37046.373900462961</v>
      </c>
      <c r="I2328" t="s">
        <v>2619</v>
      </c>
      <c r="M2328" t="s">
        <v>3505</v>
      </c>
      <c r="N2328" t="s">
        <v>3885</v>
      </c>
      <c r="O2328" t="s">
        <v>1674</v>
      </c>
      <c r="P2328" s="199">
        <v>10000</v>
      </c>
      <c r="S2328" t="s">
        <v>3506</v>
      </c>
      <c r="T2328" t="s">
        <v>3759</v>
      </c>
      <c r="U2328" s="201">
        <v>3.9912999999999998</v>
      </c>
      <c r="V2328" t="s">
        <v>2461</v>
      </c>
      <c r="W2328" t="s">
        <v>2594</v>
      </c>
      <c r="X2328" t="s">
        <v>2595</v>
      </c>
      <c r="Y2328" t="s">
        <v>2596</v>
      </c>
      <c r="Z2328" t="s">
        <v>2952</v>
      </c>
      <c r="AA2328">
        <v>827443</v>
      </c>
      <c r="AB2328" s="198">
        <v>37047.875</v>
      </c>
      <c r="AC2328" s="198">
        <v>37047.875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2500</v>
      </c>
      <c r="G2329" s="202">
        <v>1332527</v>
      </c>
      <c r="H2329" s="198">
        <v>37046.373935185184</v>
      </c>
      <c r="I2329" t="s">
        <v>2509</v>
      </c>
      <c r="M2329" t="s">
        <v>3505</v>
      </c>
      <c r="N2329" t="s">
        <v>3885</v>
      </c>
      <c r="O2329" t="s">
        <v>1724</v>
      </c>
      <c r="Q2329" s="199">
        <v>2500</v>
      </c>
      <c r="S2329" t="s">
        <v>3506</v>
      </c>
      <c r="T2329" t="s">
        <v>3759</v>
      </c>
      <c r="U2329" s="201">
        <v>4.13</v>
      </c>
      <c r="V2329" t="s">
        <v>2510</v>
      </c>
      <c r="W2329" t="s">
        <v>2640</v>
      </c>
      <c r="X2329" t="s">
        <v>2641</v>
      </c>
      <c r="Y2329" t="s">
        <v>2596</v>
      </c>
      <c r="Z2329" t="s">
        <v>2952</v>
      </c>
      <c r="AA2329">
        <v>827444</v>
      </c>
      <c r="AB2329" s="198">
        <v>37047.875</v>
      </c>
      <c r="AC2329" s="198">
        <v>37047.875</v>
      </c>
    </row>
    <row r="2330" spans="1:29" x14ac:dyDescent="0.2">
      <c r="A2330" s="44" t="str">
        <f t="shared" si="181"/>
        <v>US Natural Gas Financial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Financial</v>
      </c>
      <c r="E2330" s="44">
        <f>IF(VLOOKUP(S2330,'DD-Lookup'!$J$6:$L$50,3,FALSE)="Monthly",(YEAR(AC2330)-YEAR(AB2330))*12+MONTH(AC2330)-MONTH(AB2330)+1,(AC2330-AB2330+1))</f>
        <v>31</v>
      </c>
      <c r="F2330" s="213">
        <f t="shared" si="185"/>
        <v>155000</v>
      </c>
      <c r="G2330" s="202">
        <v>1332530</v>
      </c>
      <c r="H2330" s="198">
        <v>37046.373993055553</v>
      </c>
      <c r="I2330" t="s">
        <v>2613</v>
      </c>
      <c r="M2330" t="s">
        <v>3505</v>
      </c>
      <c r="N2330" t="s">
        <v>2383</v>
      </c>
      <c r="O2330" t="s">
        <v>2604</v>
      </c>
      <c r="P2330" s="199">
        <v>5000</v>
      </c>
      <c r="S2330" t="s">
        <v>3506</v>
      </c>
      <c r="T2330" t="s">
        <v>3759</v>
      </c>
      <c r="U2330" s="201">
        <v>4.0449999999999999</v>
      </c>
      <c r="V2330" t="s">
        <v>2614</v>
      </c>
      <c r="W2330" t="s">
        <v>2810</v>
      </c>
      <c r="X2330" t="s">
        <v>2384</v>
      </c>
      <c r="Y2330" t="s">
        <v>3777</v>
      </c>
      <c r="Z2330" t="s">
        <v>2952</v>
      </c>
      <c r="AA2330" t="s">
        <v>2</v>
      </c>
      <c r="AB2330" s="198">
        <v>37073.875</v>
      </c>
      <c r="AC2330" s="198">
        <v>37103.875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1885</v>
      </c>
      <c r="G2331" s="202">
        <v>1332529</v>
      </c>
      <c r="H2331" s="198">
        <v>37046.373993055553</v>
      </c>
      <c r="I2331" t="s">
        <v>2355</v>
      </c>
      <c r="M2331" t="s">
        <v>3505</v>
      </c>
      <c r="N2331" t="s">
        <v>3885</v>
      </c>
      <c r="O2331" t="s">
        <v>1679</v>
      </c>
      <c r="P2331" s="199">
        <v>1885</v>
      </c>
      <c r="S2331" t="s">
        <v>3506</v>
      </c>
      <c r="T2331" t="s">
        <v>3759</v>
      </c>
      <c r="U2331" s="201">
        <v>3.8075000000000001</v>
      </c>
      <c r="V2331" t="s">
        <v>2583</v>
      </c>
      <c r="W2331" t="s">
        <v>2457</v>
      </c>
      <c r="X2331" t="s">
        <v>2615</v>
      </c>
      <c r="Y2331" t="s">
        <v>2596</v>
      </c>
      <c r="Z2331" t="s">
        <v>2952</v>
      </c>
      <c r="AA2331">
        <v>827445</v>
      </c>
      <c r="AB2331" s="198">
        <v>37047.875</v>
      </c>
      <c r="AC2331" s="198">
        <v>37047.875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2000</v>
      </c>
      <c r="G2332" s="202">
        <v>1332531</v>
      </c>
      <c r="H2332" s="198">
        <v>37046.37400462963</v>
      </c>
      <c r="I2332" t="s">
        <v>2660</v>
      </c>
      <c r="M2332" t="s">
        <v>3505</v>
      </c>
      <c r="N2332" t="s">
        <v>3885</v>
      </c>
      <c r="O2332" t="s">
        <v>1964</v>
      </c>
      <c r="P2332" s="199">
        <v>2000</v>
      </c>
      <c r="S2332" t="s">
        <v>3506</v>
      </c>
      <c r="T2332" t="s">
        <v>3759</v>
      </c>
      <c r="U2332" s="201">
        <v>3.9712999999999998</v>
      </c>
      <c r="V2332" t="s">
        <v>2459</v>
      </c>
      <c r="W2332" t="s">
        <v>2594</v>
      </c>
      <c r="X2332" t="s">
        <v>2595</v>
      </c>
      <c r="Y2332" t="s">
        <v>2596</v>
      </c>
      <c r="Z2332" t="s">
        <v>2952</v>
      </c>
      <c r="AA2332">
        <v>827446</v>
      </c>
      <c r="AB2332" s="198">
        <v>37047.875</v>
      </c>
      <c r="AC2332" s="198">
        <v>37047.875</v>
      </c>
    </row>
    <row r="2333" spans="1:29" x14ac:dyDescent="0.2">
      <c r="A2333" s="44" t="str">
        <f t="shared" si="181"/>
        <v>US Crude Financial</v>
      </c>
      <c r="B2333" s="44" t="str">
        <f t="shared" si="182"/>
        <v>US</v>
      </c>
      <c r="C2333" s="44" t="str">
        <f t="shared" si="183"/>
        <v>Crude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25000</v>
      </c>
      <c r="G2333" s="202">
        <v>1332532</v>
      </c>
      <c r="H2333" s="198">
        <v>37046.374016203707</v>
      </c>
      <c r="I2333" t="s">
        <v>2382</v>
      </c>
      <c r="M2333" t="s">
        <v>3619</v>
      </c>
      <c r="N2333" t="s">
        <v>3239</v>
      </c>
      <c r="O2333" t="s">
        <v>3240</v>
      </c>
      <c r="P2333" s="199">
        <v>25000</v>
      </c>
      <c r="S2333" t="s">
        <v>3508</v>
      </c>
      <c r="T2333" t="s">
        <v>3759</v>
      </c>
      <c r="U2333" s="201">
        <v>-0.27</v>
      </c>
      <c r="V2333" t="s">
        <v>3705</v>
      </c>
      <c r="W2333" t="s">
        <v>3204</v>
      </c>
      <c r="X2333" t="s">
        <v>3241</v>
      </c>
      <c r="Y2333" t="s">
        <v>3777</v>
      </c>
      <c r="Z2333" t="s">
        <v>2952</v>
      </c>
      <c r="AA2333" t="s">
        <v>3</v>
      </c>
      <c r="AB2333" s="198">
        <v>37073</v>
      </c>
      <c r="AC2333" s="198">
        <v>37103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266</v>
      </c>
      <c r="G2334" s="202">
        <v>1332533</v>
      </c>
      <c r="H2334" s="198">
        <v>37046.374027777776</v>
      </c>
      <c r="I2334" t="s">
        <v>2370</v>
      </c>
      <c r="M2334" t="s">
        <v>3505</v>
      </c>
      <c r="N2334" t="s">
        <v>3885</v>
      </c>
      <c r="O2334" t="s">
        <v>1680</v>
      </c>
      <c r="Q2334" s="199">
        <v>266</v>
      </c>
      <c r="S2334" t="s">
        <v>3506</v>
      </c>
      <c r="T2334" t="s">
        <v>3759</v>
      </c>
      <c r="U2334" s="201">
        <v>3.7925</v>
      </c>
      <c r="V2334" t="s">
        <v>2482</v>
      </c>
      <c r="W2334" t="s">
        <v>2457</v>
      </c>
      <c r="X2334" t="s">
        <v>2615</v>
      </c>
      <c r="Y2334" t="s">
        <v>2596</v>
      </c>
      <c r="Z2334" t="s">
        <v>2952</v>
      </c>
      <c r="AA2334">
        <v>827447</v>
      </c>
      <c r="AB2334" s="198">
        <v>37047.875</v>
      </c>
      <c r="AC2334" s="198">
        <v>37047.875</v>
      </c>
    </row>
    <row r="2335" spans="1:29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3140</v>
      </c>
      <c r="G2335" s="202">
        <v>1332534</v>
      </c>
      <c r="H2335" s="198">
        <v>37046.374074074076</v>
      </c>
      <c r="I2335" t="s">
        <v>2502</v>
      </c>
      <c r="M2335" t="s">
        <v>3505</v>
      </c>
      <c r="N2335" t="s">
        <v>3885</v>
      </c>
      <c r="O2335" t="s">
        <v>1760</v>
      </c>
      <c r="P2335" s="199">
        <v>3140</v>
      </c>
      <c r="S2335" t="s">
        <v>3506</v>
      </c>
      <c r="T2335" t="s">
        <v>3759</v>
      </c>
      <c r="U2335" s="201">
        <v>3.8149999999999999</v>
      </c>
      <c r="V2335" t="s">
        <v>2503</v>
      </c>
      <c r="W2335" t="s">
        <v>2477</v>
      </c>
      <c r="X2335" t="s">
        <v>3078</v>
      </c>
      <c r="Y2335" t="s">
        <v>2596</v>
      </c>
      <c r="Z2335" t="s">
        <v>2952</v>
      </c>
      <c r="AA2335">
        <v>827448</v>
      </c>
      <c r="AB2335" s="198">
        <v>37047.875</v>
      </c>
      <c r="AC2335" s="198">
        <v>37047.875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620000</v>
      </c>
      <c r="G2336" s="202">
        <v>1332535</v>
      </c>
      <c r="H2336" s="198">
        <v>37046.374085648145</v>
      </c>
      <c r="I2336" t="s">
        <v>3627</v>
      </c>
      <c r="M2336" t="s">
        <v>3505</v>
      </c>
      <c r="N2336" t="s">
        <v>2383</v>
      </c>
      <c r="O2336" t="s">
        <v>2604</v>
      </c>
      <c r="Q2336" s="199">
        <v>20000</v>
      </c>
      <c r="S2336" t="s">
        <v>3506</v>
      </c>
      <c r="T2336" t="s">
        <v>3759</v>
      </c>
      <c r="U2336" s="201">
        <v>4.05</v>
      </c>
      <c r="V2336" t="s">
        <v>3066</v>
      </c>
      <c r="W2336" t="s">
        <v>2810</v>
      </c>
      <c r="X2336" t="s">
        <v>2384</v>
      </c>
      <c r="Y2336" t="s">
        <v>3777</v>
      </c>
      <c r="Z2336" t="s">
        <v>2952</v>
      </c>
      <c r="AA2336" t="s">
        <v>4</v>
      </c>
      <c r="AB2336" s="198">
        <v>37073.875</v>
      </c>
      <c r="AC2336" s="198">
        <v>37103.875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</v>
      </c>
      <c r="G2337" s="202">
        <v>1332536</v>
      </c>
      <c r="H2337" s="198">
        <v>37046.374155092592</v>
      </c>
      <c r="I2337" t="s">
        <v>2556</v>
      </c>
      <c r="M2337" t="s">
        <v>3505</v>
      </c>
      <c r="N2337" t="s">
        <v>3885</v>
      </c>
      <c r="O2337" t="s">
        <v>1724</v>
      </c>
      <c r="P2337" s="199">
        <v>5000</v>
      </c>
      <c r="S2337" t="s">
        <v>3506</v>
      </c>
      <c r="T2337" t="s">
        <v>3759</v>
      </c>
      <c r="U2337" s="201">
        <v>4.125</v>
      </c>
      <c r="V2337" t="s">
        <v>2557</v>
      </c>
      <c r="W2337" t="s">
        <v>2640</v>
      </c>
      <c r="X2337" t="s">
        <v>2641</v>
      </c>
      <c r="Y2337" t="s">
        <v>2596</v>
      </c>
      <c r="Z2337" t="s">
        <v>2952</v>
      </c>
      <c r="AA2337">
        <v>827449</v>
      </c>
      <c r="AB2337" s="198">
        <v>37047.875</v>
      </c>
      <c r="AC2337" s="198">
        <v>37047.875</v>
      </c>
    </row>
    <row r="2338" spans="1:29" x14ac:dyDescent="0.2">
      <c r="A2338" s="44" t="str">
        <f t="shared" si="181"/>
        <v xml:space="preserve"> Natural Gas Physical</v>
      </c>
      <c r="B2338" s="44" t="str">
        <f t="shared" si="182"/>
        <v/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10000</v>
      </c>
      <c r="G2338" s="202">
        <v>1332537</v>
      </c>
      <c r="H2338" s="198">
        <v>37046.374178240738</v>
      </c>
      <c r="I2338" t="s">
        <v>2561</v>
      </c>
      <c r="M2338" t="s">
        <v>3505</v>
      </c>
      <c r="N2338" t="s">
        <v>2623</v>
      </c>
      <c r="O2338" t="s">
        <v>2014</v>
      </c>
      <c r="Q2338" s="199">
        <v>10000</v>
      </c>
      <c r="S2338" t="s">
        <v>3506</v>
      </c>
      <c r="T2338" t="s">
        <v>3759</v>
      </c>
      <c r="U2338" s="201">
        <v>4.1399999999999997</v>
      </c>
      <c r="V2338" t="s">
        <v>5</v>
      </c>
      <c r="W2338" t="s">
        <v>2624</v>
      </c>
      <c r="X2338" t="s">
        <v>2625</v>
      </c>
      <c r="Y2338" t="s">
        <v>2596</v>
      </c>
      <c r="Z2338" t="s">
        <v>2952</v>
      </c>
      <c r="AA2338">
        <v>827450</v>
      </c>
      <c r="AB2338" s="198">
        <v>37047.875</v>
      </c>
      <c r="AC2338" s="198">
        <v>37047.875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1332538</v>
      </c>
      <c r="H2339" s="198">
        <v>37046.374178240738</v>
      </c>
      <c r="I2339" t="s">
        <v>2635</v>
      </c>
      <c r="M2339" t="s">
        <v>3505</v>
      </c>
      <c r="N2339" t="s">
        <v>3885</v>
      </c>
      <c r="O2339" t="s">
        <v>1799</v>
      </c>
      <c r="P2339" s="199">
        <v>5000</v>
      </c>
      <c r="S2339" t="s">
        <v>3506</v>
      </c>
      <c r="T2339" t="s">
        <v>3759</v>
      </c>
      <c r="U2339" s="201">
        <v>2.7749999999999999</v>
      </c>
      <c r="V2339" t="s">
        <v>2522</v>
      </c>
      <c r="W2339" t="s">
        <v>3084</v>
      </c>
      <c r="X2339" t="s">
        <v>3076</v>
      </c>
      <c r="Y2339" t="s">
        <v>2596</v>
      </c>
      <c r="Z2339" t="s">
        <v>2952</v>
      </c>
      <c r="AA2339">
        <v>827451</v>
      </c>
      <c r="AB2339" s="198">
        <v>37047.875</v>
      </c>
      <c r="AC2339" s="198">
        <v>37047.875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10000</v>
      </c>
      <c r="G2340" s="202">
        <v>1332539</v>
      </c>
      <c r="H2340" s="198">
        <v>37046.374189814815</v>
      </c>
      <c r="I2340" t="s">
        <v>2392</v>
      </c>
      <c r="M2340" t="s">
        <v>3505</v>
      </c>
      <c r="N2340" t="s">
        <v>3885</v>
      </c>
      <c r="O2340" t="s">
        <v>3852</v>
      </c>
      <c r="Q2340" s="199">
        <v>10000</v>
      </c>
      <c r="S2340" t="s">
        <v>3506</v>
      </c>
      <c r="T2340" t="s">
        <v>3759</v>
      </c>
      <c r="U2340" s="201">
        <v>3.94</v>
      </c>
      <c r="V2340" t="s">
        <v>3679</v>
      </c>
      <c r="W2340" t="s">
        <v>2265</v>
      </c>
      <c r="X2340" t="s">
        <v>2266</v>
      </c>
      <c r="Y2340" t="s">
        <v>2596</v>
      </c>
      <c r="Z2340" t="s">
        <v>2952</v>
      </c>
      <c r="AA2340">
        <v>827452</v>
      </c>
      <c r="AB2340" s="198">
        <v>37047.875</v>
      </c>
      <c r="AC2340" s="198">
        <v>37047.875</v>
      </c>
    </row>
    <row r="2341" spans="1:29" x14ac:dyDescent="0.2">
      <c r="A2341" s="44" t="str">
        <f t="shared" si="181"/>
        <v xml:space="preserve"> Natural Gas Physical</v>
      </c>
      <c r="B2341" s="44" t="str">
        <f t="shared" si="182"/>
        <v/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2</v>
      </c>
      <c r="F2341" s="213">
        <f t="shared" si="185"/>
        <v>100000</v>
      </c>
      <c r="G2341" s="202">
        <v>1332540</v>
      </c>
      <c r="H2341" s="198">
        <v>37046.374212962961</v>
      </c>
      <c r="I2341" t="s">
        <v>3766</v>
      </c>
      <c r="M2341" t="s">
        <v>3505</v>
      </c>
      <c r="N2341" t="s">
        <v>3790</v>
      </c>
      <c r="O2341" t="s">
        <v>1537</v>
      </c>
      <c r="Q2341" s="199">
        <v>50000</v>
      </c>
      <c r="S2341" t="s">
        <v>3792</v>
      </c>
      <c r="T2341" t="s">
        <v>3793</v>
      </c>
      <c r="U2341" s="201">
        <v>20.2</v>
      </c>
      <c r="V2341" t="s">
        <v>2449</v>
      </c>
      <c r="W2341" t="s">
        <v>3802</v>
      </c>
      <c r="X2341" t="s">
        <v>3795</v>
      </c>
      <c r="Y2341" t="s">
        <v>3796</v>
      </c>
      <c r="Z2341" t="s">
        <v>3764</v>
      </c>
      <c r="AA2341">
        <v>106201</v>
      </c>
      <c r="AB2341" s="198">
        <v>37051.875</v>
      </c>
      <c r="AC2341" s="198">
        <v>37052.875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10000</v>
      </c>
      <c r="G2342" s="202">
        <v>1332542</v>
      </c>
      <c r="H2342" s="198">
        <v>37046.37427083333</v>
      </c>
      <c r="I2342" t="s">
        <v>3627</v>
      </c>
      <c r="M2342" t="s">
        <v>3505</v>
      </c>
      <c r="N2342" t="s">
        <v>3885</v>
      </c>
      <c r="O2342" t="s">
        <v>1730</v>
      </c>
      <c r="P2342" s="199">
        <v>10000</v>
      </c>
      <c r="S2342" t="s">
        <v>3506</v>
      </c>
      <c r="T2342" t="s">
        <v>3759</v>
      </c>
      <c r="U2342" s="201">
        <v>3.8325</v>
      </c>
      <c r="V2342" t="s">
        <v>3493</v>
      </c>
      <c r="W2342" t="s">
        <v>2629</v>
      </c>
      <c r="X2342" t="s">
        <v>2630</v>
      </c>
      <c r="Y2342" t="s">
        <v>2596</v>
      </c>
      <c r="Z2342" t="s">
        <v>2952</v>
      </c>
      <c r="AA2342">
        <v>827454</v>
      </c>
      <c r="AB2342" s="198">
        <v>37047.875</v>
      </c>
      <c r="AC2342" s="198">
        <v>37047.875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15000</v>
      </c>
      <c r="G2343" s="202">
        <v>1332543</v>
      </c>
      <c r="H2343" s="198">
        <v>37046.37427083333</v>
      </c>
      <c r="I2343" t="s">
        <v>2392</v>
      </c>
      <c r="M2343" t="s">
        <v>3505</v>
      </c>
      <c r="N2343" t="s">
        <v>3885</v>
      </c>
      <c r="O2343" t="s">
        <v>3852</v>
      </c>
      <c r="Q2343" s="199">
        <v>15000</v>
      </c>
      <c r="S2343" t="s">
        <v>3506</v>
      </c>
      <c r="T2343" t="s">
        <v>3759</v>
      </c>
      <c r="U2343" s="201">
        <v>3.9350000000000001</v>
      </c>
      <c r="V2343" t="s">
        <v>3496</v>
      </c>
      <c r="W2343" t="s">
        <v>2265</v>
      </c>
      <c r="X2343" t="s">
        <v>2266</v>
      </c>
      <c r="Y2343" t="s">
        <v>2596</v>
      </c>
      <c r="Z2343" t="s">
        <v>2952</v>
      </c>
      <c r="AA2343">
        <v>827455</v>
      </c>
      <c r="AB2343" s="198">
        <v>37047.875</v>
      </c>
      <c r="AC2343" s="198">
        <v>37047.875</v>
      </c>
    </row>
    <row r="2344" spans="1:29" x14ac:dyDescent="0.2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31</v>
      </c>
      <c r="F2344" s="213">
        <f t="shared" si="185"/>
        <v>620000</v>
      </c>
      <c r="G2344" s="202">
        <v>1332544</v>
      </c>
      <c r="H2344" s="198">
        <v>37046.374282407407</v>
      </c>
      <c r="I2344" t="s">
        <v>2387</v>
      </c>
      <c r="M2344" t="s">
        <v>3505</v>
      </c>
      <c r="N2344" t="s">
        <v>2383</v>
      </c>
      <c r="O2344" t="s">
        <v>2604</v>
      </c>
      <c r="Q2344" s="199">
        <v>20000</v>
      </c>
      <c r="S2344" t="s">
        <v>3506</v>
      </c>
      <c r="T2344" t="s">
        <v>3759</v>
      </c>
      <c r="U2344" s="201">
        <v>4.0549999999999997</v>
      </c>
      <c r="V2344" t="s">
        <v>3653</v>
      </c>
      <c r="W2344" t="s">
        <v>2810</v>
      </c>
      <c r="X2344" t="s">
        <v>2384</v>
      </c>
      <c r="Y2344" t="s">
        <v>3777</v>
      </c>
      <c r="Z2344" t="s">
        <v>2952</v>
      </c>
      <c r="AA2344" t="s">
        <v>6</v>
      </c>
      <c r="AB2344" s="198">
        <v>37073.875</v>
      </c>
      <c r="AC2344" s="198">
        <v>37103.875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5000</v>
      </c>
      <c r="G2345" s="202">
        <v>1332545</v>
      </c>
      <c r="H2345" s="198">
        <v>37046.374293981484</v>
      </c>
      <c r="I2345" t="s">
        <v>2355</v>
      </c>
      <c r="M2345" t="s">
        <v>3505</v>
      </c>
      <c r="N2345" t="s">
        <v>3885</v>
      </c>
      <c r="O2345" t="s">
        <v>1679</v>
      </c>
      <c r="P2345" s="199">
        <v>5000</v>
      </c>
      <c r="S2345" t="s">
        <v>3506</v>
      </c>
      <c r="T2345" t="s">
        <v>3759</v>
      </c>
      <c r="U2345" s="201">
        <v>3.8050000000000002</v>
      </c>
      <c r="V2345" t="s">
        <v>2282</v>
      </c>
      <c r="W2345" t="s">
        <v>2457</v>
      </c>
      <c r="X2345" t="s">
        <v>2615</v>
      </c>
      <c r="Y2345" t="s">
        <v>2596</v>
      </c>
      <c r="Z2345" t="s">
        <v>2952</v>
      </c>
      <c r="AA2345">
        <v>827456</v>
      </c>
      <c r="AB2345" s="198">
        <v>37047.875</v>
      </c>
      <c r="AC2345" s="198">
        <v>37047.875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1332546</v>
      </c>
      <c r="H2346" s="198">
        <v>37046.374351851853</v>
      </c>
      <c r="I2346" t="s">
        <v>2261</v>
      </c>
      <c r="M2346" t="s">
        <v>3505</v>
      </c>
      <c r="N2346" t="s">
        <v>3885</v>
      </c>
      <c r="O2346" t="s">
        <v>1781</v>
      </c>
      <c r="P2346" s="199">
        <v>10000</v>
      </c>
      <c r="S2346" t="s">
        <v>3506</v>
      </c>
      <c r="T2346" t="s">
        <v>3759</v>
      </c>
      <c r="U2346" s="201">
        <v>4.0750000000000002</v>
      </c>
      <c r="V2346" t="s">
        <v>2203</v>
      </c>
      <c r="W2346" t="s">
        <v>3084</v>
      </c>
      <c r="X2346" t="s">
        <v>3076</v>
      </c>
      <c r="Y2346" t="s">
        <v>2596</v>
      </c>
      <c r="Z2346" t="s">
        <v>2952</v>
      </c>
      <c r="AA2346">
        <v>827457</v>
      </c>
      <c r="AB2346" s="198">
        <v>37047.875</v>
      </c>
      <c r="AC2346" s="198">
        <v>37047.875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10000</v>
      </c>
      <c r="G2347" s="202">
        <v>1332547</v>
      </c>
      <c r="H2347" s="198">
        <v>37046.374363425923</v>
      </c>
      <c r="I2347" t="s">
        <v>2621</v>
      </c>
      <c r="M2347" t="s">
        <v>3505</v>
      </c>
      <c r="N2347" t="s">
        <v>3885</v>
      </c>
      <c r="O2347" t="s">
        <v>1923</v>
      </c>
      <c r="Q2347" s="199">
        <v>10000</v>
      </c>
      <c r="S2347" t="s">
        <v>3506</v>
      </c>
      <c r="T2347" t="s">
        <v>3759</v>
      </c>
      <c r="U2347" s="201">
        <v>3.9649999999999999</v>
      </c>
      <c r="V2347" t="s">
        <v>3569</v>
      </c>
      <c r="W2347" t="s">
        <v>2429</v>
      </c>
      <c r="X2347" t="s">
        <v>2196</v>
      </c>
      <c r="Y2347" t="s">
        <v>2596</v>
      </c>
      <c r="Z2347" t="s">
        <v>2952</v>
      </c>
      <c r="AA2347">
        <v>827458</v>
      </c>
      <c r="AB2347" s="198">
        <v>37047.875</v>
      </c>
      <c r="AC2347" s="198">
        <v>37047.875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1332548</v>
      </c>
      <c r="H2348" s="198">
        <v>37046.374409722222</v>
      </c>
      <c r="I2348" t="s">
        <v>2621</v>
      </c>
      <c r="M2348" t="s">
        <v>3505</v>
      </c>
      <c r="N2348" t="s">
        <v>3885</v>
      </c>
      <c r="O2348" t="s">
        <v>1923</v>
      </c>
      <c r="Q2348" s="199">
        <v>10000</v>
      </c>
      <c r="S2348" t="s">
        <v>3506</v>
      </c>
      <c r="T2348" t="s">
        <v>3759</v>
      </c>
      <c r="U2348" s="201">
        <v>3.9750000000000001</v>
      </c>
      <c r="V2348" t="s">
        <v>3569</v>
      </c>
      <c r="W2348" t="s">
        <v>2429</v>
      </c>
      <c r="X2348" t="s">
        <v>2196</v>
      </c>
      <c r="Y2348" t="s">
        <v>2596</v>
      </c>
      <c r="Z2348" t="s">
        <v>2952</v>
      </c>
      <c r="AA2348">
        <v>827459</v>
      </c>
      <c r="AB2348" s="198">
        <v>37047.875</v>
      </c>
      <c r="AC2348" s="198">
        <v>37047.875</v>
      </c>
    </row>
    <row r="2349" spans="1:29" x14ac:dyDescent="0.2">
      <c r="A2349" s="44" t="str">
        <f t="shared" si="181"/>
        <v>US Natural Gas Financial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26</v>
      </c>
      <c r="F2349" s="213">
        <f t="shared" si="185"/>
        <v>390000</v>
      </c>
      <c r="G2349" s="202">
        <v>1332549</v>
      </c>
      <c r="H2349" s="198">
        <v>37046.374432870369</v>
      </c>
      <c r="I2349" t="s">
        <v>2600</v>
      </c>
      <c r="M2349" t="s">
        <v>3505</v>
      </c>
      <c r="N2349" t="s">
        <v>2383</v>
      </c>
      <c r="O2349" t="s">
        <v>3314</v>
      </c>
      <c r="Q2349" s="199">
        <v>15000</v>
      </c>
      <c r="S2349" t="s">
        <v>3506</v>
      </c>
      <c r="T2349" t="s">
        <v>3759</v>
      </c>
      <c r="U2349" s="201">
        <v>4</v>
      </c>
      <c r="V2349" t="s">
        <v>1888</v>
      </c>
      <c r="W2349" t="s">
        <v>2489</v>
      </c>
      <c r="X2349" t="s">
        <v>2490</v>
      </c>
      <c r="Y2349" t="s">
        <v>3777</v>
      </c>
      <c r="Z2349" t="s">
        <v>2952</v>
      </c>
      <c r="AA2349" t="s">
        <v>7</v>
      </c>
      <c r="AB2349" s="198">
        <v>37047.875</v>
      </c>
      <c r="AC2349" s="198">
        <v>37072.875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10000</v>
      </c>
      <c r="G2350" s="202">
        <v>1332550</v>
      </c>
      <c r="H2350" s="198">
        <v>37046.374432870369</v>
      </c>
      <c r="I2350" t="s">
        <v>2509</v>
      </c>
      <c r="M2350" t="s">
        <v>3505</v>
      </c>
      <c r="N2350" t="s">
        <v>3885</v>
      </c>
      <c r="O2350" t="s">
        <v>1761</v>
      </c>
      <c r="Q2350" s="199">
        <v>10000</v>
      </c>
      <c r="S2350" t="s">
        <v>3506</v>
      </c>
      <c r="T2350" t="s">
        <v>3759</v>
      </c>
      <c r="U2350" s="201">
        <v>3.82</v>
      </c>
      <c r="V2350" t="s">
        <v>2535</v>
      </c>
      <c r="W2350" t="s">
        <v>2477</v>
      </c>
      <c r="X2350" t="s">
        <v>3078</v>
      </c>
      <c r="Y2350" t="s">
        <v>2596</v>
      </c>
      <c r="Z2350" t="s">
        <v>2952</v>
      </c>
      <c r="AA2350">
        <v>827460</v>
      </c>
      <c r="AB2350" s="198">
        <v>37047.875</v>
      </c>
      <c r="AC2350" s="198">
        <v>37047.875</v>
      </c>
    </row>
    <row r="2351" spans="1:29" x14ac:dyDescent="0.2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26</v>
      </c>
      <c r="F2351" s="213">
        <f t="shared" si="185"/>
        <v>130000</v>
      </c>
      <c r="G2351" s="202">
        <v>1332551</v>
      </c>
      <c r="H2351" s="198">
        <v>37046.374444444446</v>
      </c>
      <c r="I2351" t="s">
        <v>2613</v>
      </c>
      <c r="M2351" t="s">
        <v>3505</v>
      </c>
      <c r="N2351" t="s">
        <v>2383</v>
      </c>
      <c r="O2351" t="s">
        <v>3298</v>
      </c>
      <c r="Q2351" s="199">
        <v>5000</v>
      </c>
      <c r="S2351" t="s">
        <v>3506</v>
      </c>
      <c r="T2351" t="s">
        <v>3759</v>
      </c>
      <c r="U2351" s="201">
        <v>3.9449999999999998</v>
      </c>
      <c r="V2351" t="s">
        <v>3068</v>
      </c>
      <c r="W2351" t="s">
        <v>2644</v>
      </c>
      <c r="X2351" t="s">
        <v>2259</v>
      </c>
      <c r="Y2351" t="s">
        <v>3777</v>
      </c>
      <c r="Z2351" t="s">
        <v>2952</v>
      </c>
      <c r="AA2351" t="s">
        <v>8</v>
      </c>
      <c r="AB2351" s="198">
        <v>37047.875</v>
      </c>
      <c r="AC2351" s="198">
        <v>37072.875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710</v>
      </c>
      <c r="G2352" s="202">
        <v>1332552</v>
      </c>
      <c r="H2352" s="198">
        <v>37046.374444444446</v>
      </c>
      <c r="I2352" t="s">
        <v>2502</v>
      </c>
      <c r="M2352" t="s">
        <v>3505</v>
      </c>
      <c r="N2352" t="s">
        <v>3885</v>
      </c>
      <c r="O2352" t="s">
        <v>1729</v>
      </c>
      <c r="P2352" s="199">
        <v>710</v>
      </c>
      <c r="S2352" t="s">
        <v>3506</v>
      </c>
      <c r="T2352" t="s">
        <v>3759</v>
      </c>
      <c r="U2352" s="201">
        <v>3.79</v>
      </c>
      <c r="V2352" t="s">
        <v>2503</v>
      </c>
      <c r="W2352" t="s">
        <v>2477</v>
      </c>
      <c r="X2352" t="s">
        <v>3078</v>
      </c>
      <c r="Y2352" t="s">
        <v>2596</v>
      </c>
      <c r="Z2352" t="s">
        <v>2952</v>
      </c>
      <c r="AA2352">
        <v>827461</v>
      </c>
      <c r="AB2352" s="198">
        <v>37047.875</v>
      </c>
      <c r="AC2352" s="198">
        <v>37047.875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5000</v>
      </c>
      <c r="G2353" s="202">
        <v>1332553</v>
      </c>
      <c r="H2353" s="198">
        <v>37046.374456018515</v>
      </c>
      <c r="I2353" t="s">
        <v>2621</v>
      </c>
      <c r="M2353" t="s">
        <v>3505</v>
      </c>
      <c r="N2353" t="s">
        <v>3885</v>
      </c>
      <c r="O2353" t="s">
        <v>1682</v>
      </c>
      <c r="P2353" s="199">
        <v>5000</v>
      </c>
      <c r="S2353" t="s">
        <v>3506</v>
      </c>
      <c r="T2353" t="s">
        <v>3759</v>
      </c>
      <c r="U2353" s="201">
        <v>3.7850000000000001</v>
      </c>
      <c r="V2353" t="s">
        <v>2507</v>
      </c>
      <c r="W2353" t="s">
        <v>2457</v>
      </c>
      <c r="X2353" t="s">
        <v>2615</v>
      </c>
      <c r="Y2353" t="s">
        <v>2596</v>
      </c>
      <c r="Z2353" t="s">
        <v>2952</v>
      </c>
      <c r="AA2353">
        <v>827463</v>
      </c>
      <c r="AB2353" s="198">
        <v>37047.875</v>
      </c>
      <c r="AC2353" s="198">
        <v>37047.875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2500</v>
      </c>
      <c r="G2354" s="202">
        <v>1332554</v>
      </c>
      <c r="H2354" s="198">
        <v>37046.374456018515</v>
      </c>
      <c r="I2354" t="s">
        <v>3081</v>
      </c>
      <c r="M2354" t="s">
        <v>3505</v>
      </c>
      <c r="N2354" t="s">
        <v>3885</v>
      </c>
      <c r="O2354" t="s">
        <v>1760</v>
      </c>
      <c r="Q2354" s="199">
        <v>2500</v>
      </c>
      <c r="S2354" t="s">
        <v>3506</v>
      </c>
      <c r="T2354" t="s">
        <v>3759</v>
      </c>
      <c r="U2354" s="201">
        <v>3.83</v>
      </c>
      <c r="V2354" t="s">
        <v>3991</v>
      </c>
      <c r="W2354" t="s">
        <v>2477</v>
      </c>
      <c r="X2354" t="s">
        <v>3078</v>
      </c>
      <c r="Y2354" t="s">
        <v>2596</v>
      </c>
      <c r="Z2354" t="s">
        <v>2952</v>
      </c>
      <c r="AA2354">
        <v>827462</v>
      </c>
      <c r="AB2354" s="198">
        <v>37047.875</v>
      </c>
      <c r="AC2354" s="198">
        <v>37047.875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</v>
      </c>
      <c r="G2355" s="202">
        <v>1332555</v>
      </c>
      <c r="H2355" s="198">
        <v>37046.374467592592</v>
      </c>
      <c r="I2355" t="s">
        <v>1847</v>
      </c>
      <c r="M2355" t="s">
        <v>3505</v>
      </c>
      <c r="N2355" t="s">
        <v>3885</v>
      </c>
      <c r="O2355" t="s">
        <v>1730</v>
      </c>
      <c r="Q2355" s="199">
        <v>5000</v>
      </c>
      <c r="S2355" t="s">
        <v>3506</v>
      </c>
      <c r="T2355" t="s">
        <v>3759</v>
      </c>
      <c r="U2355" s="201">
        <v>3.835</v>
      </c>
      <c r="V2355" t="s">
        <v>1848</v>
      </c>
      <c r="W2355" t="s">
        <v>2629</v>
      </c>
      <c r="X2355" t="s">
        <v>2630</v>
      </c>
      <c r="Y2355" t="s">
        <v>2596</v>
      </c>
      <c r="Z2355" t="s">
        <v>2952</v>
      </c>
      <c r="AA2355">
        <v>827464</v>
      </c>
      <c r="AB2355" s="198">
        <v>37047.875</v>
      </c>
      <c r="AC2355" s="198">
        <v>37047.875</v>
      </c>
    </row>
    <row r="2356" spans="1:31" x14ac:dyDescent="0.2">
      <c r="A2356" s="44" t="str">
        <f t="shared" si="181"/>
        <v>US Natural Gas Financial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31</v>
      </c>
      <c r="F2356" s="213">
        <f t="shared" si="185"/>
        <v>155000</v>
      </c>
      <c r="G2356" s="202">
        <v>1332556</v>
      </c>
      <c r="H2356" s="198">
        <v>37046.374502314815</v>
      </c>
      <c r="I2356" t="s">
        <v>2600</v>
      </c>
      <c r="M2356" t="s">
        <v>3505</v>
      </c>
      <c r="N2356" t="s">
        <v>2383</v>
      </c>
      <c r="O2356" t="s">
        <v>2604</v>
      </c>
      <c r="Q2356" s="199">
        <v>5000</v>
      </c>
      <c r="S2356" t="s">
        <v>3506</v>
      </c>
      <c r="T2356" t="s">
        <v>3759</v>
      </c>
      <c r="U2356" s="201">
        <v>4.0599999999999996</v>
      </c>
      <c r="V2356" t="s">
        <v>2585</v>
      </c>
      <c r="W2356" t="s">
        <v>2810</v>
      </c>
      <c r="X2356" t="s">
        <v>2384</v>
      </c>
      <c r="Y2356" t="s">
        <v>3777</v>
      </c>
      <c r="Z2356" t="s">
        <v>2952</v>
      </c>
      <c r="AA2356" t="s">
        <v>9</v>
      </c>
      <c r="AB2356" s="198">
        <v>37073.875</v>
      </c>
      <c r="AC2356" s="198">
        <v>37103.875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</v>
      </c>
      <c r="G2357" s="202">
        <v>1332558</v>
      </c>
      <c r="H2357" s="198">
        <v>37046.374513888892</v>
      </c>
      <c r="I2357" t="s">
        <v>2355</v>
      </c>
      <c r="M2357" t="s">
        <v>3505</v>
      </c>
      <c r="N2357" t="s">
        <v>3885</v>
      </c>
      <c r="O2357" t="s">
        <v>1679</v>
      </c>
      <c r="P2357" s="199">
        <v>5000</v>
      </c>
      <c r="S2357" t="s">
        <v>3506</v>
      </c>
      <c r="T2357" t="s">
        <v>3759</v>
      </c>
      <c r="U2357" s="201">
        <v>3.8025000000000002</v>
      </c>
      <c r="V2357" t="s">
        <v>2583</v>
      </c>
      <c r="W2357" t="s">
        <v>2457</v>
      </c>
      <c r="X2357" t="s">
        <v>2615</v>
      </c>
      <c r="Y2357" t="s">
        <v>2596</v>
      </c>
      <c r="Z2357" t="s">
        <v>2952</v>
      </c>
      <c r="AA2357">
        <v>827466</v>
      </c>
      <c r="AB2357" s="198">
        <v>37047.875</v>
      </c>
      <c r="AC2357" s="198">
        <v>37047.875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26</v>
      </c>
      <c r="F2358" s="213">
        <f t="shared" si="185"/>
        <v>130000</v>
      </c>
      <c r="G2358" s="202">
        <v>1332559</v>
      </c>
      <c r="H2358" s="198">
        <v>37046.374513888892</v>
      </c>
      <c r="I2358" t="s">
        <v>3081</v>
      </c>
      <c r="M2358" t="s">
        <v>3505</v>
      </c>
      <c r="N2358" t="s">
        <v>3885</v>
      </c>
      <c r="O2358" t="s">
        <v>3321</v>
      </c>
      <c r="P2358" s="199">
        <v>5000</v>
      </c>
      <c r="S2358" t="s">
        <v>3506</v>
      </c>
      <c r="T2358" t="s">
        <v>3759</v>
      </c>
      <c r="U2358" s="201">
        <v>3.7749999999999999</v>
      </c>
      <c r="V2358" t="s">
        <v>1845</v>
      </c>
      <c r="W2358" t="s">
        <v>2457</v>
      </c>
      <c r="X2358" t="s">
        <v>2615</v>
      </c>
      <c r="Y2358" t="s">
        <v>2596</v>
      </c>
      <c r="Z2358" t="s">
        <v>2952</v>
      </c>
      <c r="AA2358">
        <v>827467</v>
      </c>
      <c r="AB2358" s="198">
        <v>37047.875</v>
      </c>
      <c r="AC2358" s="198">
        <v>37072.875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10000</v>
      </c>
      <c r="G2359" s="202">
        <v>1332557</v>
      </c>
      <c r="H2359" s="198">
        <v>37046.374513888892</v>
      </c>
      <c r="I2359" t="s">
        <v>3069</v>
      </c>
      <c r="M2359" t="s">
        <v>3505</v>
      </c>
      <c r="N2359" t="s">
        <v>3885</v>
      </c>
      <c r="O2359" t="s">
        <v>1756</v>
      </c>
      <c r="Q2359" s="199">
        <v>10000</v>
      </c>
      <c r="S2359" t="s">
        <v>3506</v>
      </c>
      <c r="T2359" t="s">
        <v>3759</v>
      </c>
      <c r="U2359" s="201">
        <v>3.93</v>
      </c>
      <c r="V2359" t="s">
        <v>2464</v>
      </c>
      <c r="W2359" t="s">
        <v>2477</v>
      </c>
      <c r="X2359" t="s">
        <v>2540</v>
      </c>
      <c r="Y2359" t="s">
        <v>2596</v>
      </c>
      <c r="Z2359" t="s">
        <v>2952</v>
      </c>
      <c r="AA2359">
        <v>827465</v>
      </c>
      <c r="AB2359" s="198">
        <v>37047.875</v>
      </c>
      <c r="AC2359" s="198">
        <v>37047.875</v>
      </c>
    </row>
    <row r="2360" spans="1:31" x14ac:dyDescent="0.2">
      <c r="A2360" s="44" t="str">
        <f t="shared" si="181"/>
        <v>US Crude Financial</v>
      </c>
      <c r="B2360" s="44" t="str">
        <f t="shared" si="182"/>
        <v>US</v>
      </c>
      <c r="C2360" s="44" t="str">
        <f t="shared" si="183"/>
        <v>Crude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50000</v>
      </c>
      <c r="G2360" s="202">
        <v>1332560</v>
      </c>
      <c r="H2360" s="198">
        <v>37046.374537037038</v>
      </c>
      <c r="I2360" t="s">
        <v>1087</v>
      </c>
      <c r="M2360" t="s">
        <v>3619</v>
      </c>
      <c r="N2360" t="s">
        <v>1088</v>
      </c>
      <c r="O2360" t="s">
        <v>3528</v>
      </c>
      <c r="P2360" s="199">
        <v>50000</v>
      </c>
      <c r="S2360" t="s">
        <v>3512</v>
      </c>
      <c r="T2360" t="s">
        <v>3759</v>
      </c>
      <c r="U2360" s="201">
        <v>28.46</v>
      </c>
      <c r="V2360" t="s">
        <v>2584</v>
      </c>
      <c r="W2360" t="s">
        <v>1090</v>
      </c>
      <c r="X2360" t="s">
        <v>1091</v>
      </c>
      <c r="Y2360" t="s">
        <v>2729</v>
      </c>
      <c r="Z2360" t="s">
        <v>2952</v>
      </c>
      <c r="AA2360">
        <v>112749</v>
      </c>
      <c r="AB2360" s="198">
        <v>37073</v>
      </c>
      <c r="AC2360" s="198">
        <v>37103</v>
      </c>
      <c r="AE2360" s="116">
        <f>IF(S2360="Gallon",F2360/42,F2360)</f>
        <v>50000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10000</v>
      </c>
      <c r="G2361" s="202">
        <v>1332561</v>
      </c>
      <c r="H2361" s="198">
        <v>37046.374560185184</v>
      </c>
      <c r="I2361" t="s">
        <v>10</v>
      </c>
      <c r="M2361" t="s">
        <v>3505</v>
      </c>
      <c r="N2361" t="s">
        <v>3089</v>
      </c>
      <c r="O2361" t="s">
        <v>2015</v>
      </c>
      <c r="Q2361" s="199">
        <v>10000</v>
      </c>
      <c r="S2361" t="s">
        <v>3827</v>
      </c>
      <c r="T2361" t="s">
        <v>3090</v>
      </c>
      <c r="U2361" s="201">
        <v>4.88</v>
      </c>
      <c r="V2361" t="s">
        <v>11</v>
      </c>
      <c r="W2361" t="s">
        <v>3091</v>
      </c>
      <c r="X2361" t="s">
        <v>3092</v>
      </c>
      <c r="Y2361" t="s">
        <v>2596</v>
      </c>
      <c r="Z2361" t="s">
        <v>2953</v>
      </c>
      <c r="AA2361">
        <v>827468</v>
      </c>
      <c r="AB2361" s="198">
        <v>37046.875</v>
      </c>
      <c r="AC2361" s="198">
        <v>37046.875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2000</v>
      </c>
      <c r="G2362" s="202">
        <v>1332562</v>
      </c>
      <c r="H2362" s="198">
        <v>37046.374594907407</v>
      </c>
      <c r="I2362" t="s">
        <v>2556</v>
      </c>
      <c r="M2362" t="s">
        <v>3505</v>
      </c>
      <c r="N2362" t="s">
        <v>3885</v>
      </c>
      <c r="O2362" t="s">
        <v>1730</v>
      </c>
      <c r="Q2362" s="199">
        <v>2000</v>
      </c>
      <c r="S2362" t="s">
        <v>3506</v>
      </c>
      <c r="T2362" t="s">
        <v>3759</v>
      </c>
      <c r="U2362" s="201">
        <v>3.835</v>
      </c>
      <c r="V2362" t="s">
        <v>2557</v>
      </c>
      <c r="W2362" t="s">
        <v>2629</v>
      </c>
      <c r="X2362" t="s">
        <v>2630</v>
      </c>
      <c r="Y2362" t="s">
        <v>2596</v>
      </c>
      <c r="Z2362" t="s">
        <v>2952</v>
      </c>
      <c r="AA2362">
        <v>827469</v>
      </c>
      <c r="AB2362" s="198">
        <v>37047.875</v>
      </c>
      <c r="AC2362" s="198">
        <v>37047.875</v>
      </c>
    </row>
    <row r="2363" spans="1:31" x14ac:dyDescent="0.2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10000</v>
      </c>
      <c r="G2363" s="202">
        <v>1332565</v>
      </c>
      <c r="H2363" s="198">
        <v>37046.374652777777</v>
      </c>
      <c r="I2363" t="s">
        <v>10</v>
      </c>
      <c r="M2363" t="s">
        <v>3505</v>
      </c>
      <c r="N2363" t="s">
        <v>3089</v>
      </c>
      <c r="O2363" t="s">
        <v>2015</v>
      </c>
      <c r="Q2363" s="199">
        <v>10000</v>
      </c>
      <c r="S2363" t="s">
        <v>3827</v>
      </c>
      <c r="T2363" t="s">
        <v>3090</v>
      </c>
      <c r="U2363" s="201">
        <v>4.8849999999999998</v>
      </c>
      <c r="V2363" t="s">
        <v>11</v>
      </c>
      <c r="W2363" t="s">
        <v>3091</v>
      </c>
      <c r="X2363" t="s">
        <v>3092</v>
      </c>
      <c r="Y2363" t="s">
        <v>2596</v>
      </c>
      <c r="Z2363" t="s">
        <v>2953</v>
      </c>
      <c r="AA2363">
        <v>827470</v>
      </c>
      <c r="AB2363" s="198">
        <v>37046.875</v>
      </c>
      <c r="AC2363" s="198">
        <v>37046.875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3500</v>
      </c>
      <c r="G2364" s="202">
        <v>1332566</v>
      </c>
      <c r="H2364" s="198">
        <v>37046.374664351853</v>
      </c>
      <c r="I2364" t="s">
        <v>2345</v>
      </c>
      <c r="M2364" t="s">
        <v>3505</v>
      </c>
      <c r="N2364" t="s">
        <v>3885</v>
      </c>
      <c r="O2364" t="s">
        <v>1839</v>
      </c>
      <c r="Q2364" s="199">
        <v>3500</v>
      </c>
      <c r="S2364" t="s">
        <v>3506</v>
      </c>
      <c r="T2364" t="s">
        <v>3759</v>
      </c>
      <c r="U2364" s="201">
        <v>4.24</v>
      </c>
      <c r="V2364" t="s">
        <v>1813</v>
      </c>
      <c r="W2364" t="s">
        <v>3143</v>
      </c>
      <c r="X2364" t="s">
        <v>3065</v>
      </c>
      <c r="Y2364" t="s">
        <v>2596</v>
      </c>
      <c r="Z2364" t="s">
        <v>2952</v>
      </c>
      <c r="AA2364">
        <v>827471</v>
      </c>
      <c r="AB2364" s="198">
        <v>37047.875</v>
      </c>
      <c r="AC2364" s="198">
        <v>37047.875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3">
        <f t="shared" si="185"/>
        <v>10000</v>
      </c>
      <c r="G2365" s="202">
        <v>1332567</v>
      </c>
      <c r="H2365" s="198">
        <v>37046.374664351853</v>
      </c>
      <c r="I2365" t="s">
        <v>3069</v>
      </c>
      <c r="M2365" t="s">
        <v>3505</v>
      </c>
      <c r="N2365" t="s">
        <v>3885</v>
      </c>
      <c r="O2365" t="s">
        <v>1756</v>
      </c>
      <c r="Q2365" s="199">
        <v>10000</v>
      </c>
      <c r="S2365" t="s">
        <v>3506</v>
      </c>
      <c r="T2365" t="s">
        <v>3759</v>
      </c>
      <c r="U2365" s="201">
        <v>3.9350000000000001</v>
      </c>
      <c r="V2365" t="s">
        <v>2464</v>
      </c>
      <c r="W2365" t="s">
        <v>2477</v>
      </c>
      <c r="X2365" t="s">
        <v>2540</v>
      </c>
      <c r="Y2365" t="s">
        <v>2596</v>
      </c>
      <c r="Z2365" t="s">
        <v>2952</v>
      </c>
      <c r="AA2365">
        <v>827472</v>
      </c>
      <c r="AB2365" s="198">
        <v>37047.875</v>
      </c>
      <c r="AC2365" s="198">
        <v>37047.875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5000</v>
      </c>
      <c r="G2366" s="202">
        <v>1332568</v>
      </c>
      <c r="H2366" s="198">
        <v>37046.374675925923</v>
      </c>
      <c r="I2366" t="s">
        <v>3094</v>
      </c>
      <c r="M2366" t="s">
        <v>3505</v>
      </c>
      <c r="N2366" t="s">
        <v>3885</v>
      </c>
      <c r="O2366" t="s">
        <v>1679</v>
      </c>
      <c r="P2366" s="199">
        <v>5000</v>
      </c>
      <c r="S2366" t="s">
        <v>3506</v>
      </c>
      <c r="T2366" t="s">
        <v>3759</v>
      </c>
      <c r="U2366" s="201">
        <v>3.8</v>
      </c>
      <c r="V2366" t="s">
        <v>3095</v>
      </c>
      <c r="W2366" t="s">
        <v>2457</v>
      </c>
      <c r="X2366" t="s">
        <v>2615</v>
      </c>
      <c r="Y2366" t="s">
        <v>2596</v>
      </c>
      <c r="Z2366" t="s">
        <v>2952</v>
      </c>
      <c r="AA2366">
        <v>827473</v>
      </c>
      <c r="AB2366" s="198">
        <v>37047.875</v>
      </c>
      <c r="AC2366" s="198">
        <v>37047.875</v>
      </c>
    </row>
    <row r="2367" spans="1:31" x14ac:dyDescent="0.2">
      <c r="A2367" s="44" t="str">
        <f t="shared" si="181"/>
        <v xml:space="preserve"> Natural Gas Physical</v>
      </c>
      <c r="B2367" s="44" t="str">
        <f t="shared" si="182"/>
        <v/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1332569</v>
      </c>
      <c r="H2367" s="198">
        <v>37046.3746875</v>
      </c>
      <c r="I2367" t="s">
        <v>2511</v>
      </c>
      <c r="M2367" t="s">
        <v>3505</v>
      </c>
      <c r="N2367" t="s">
        <v>2623</v>
      </c>
      <c r="O2367" t="s">
        <v>2014</v>
      </c>
      <c r="Q2367" s="199">
        <v>10000</v>
      </c>
      <c r="S2367" t="s">
        <v>3506</v>
      </c>
      <c r="T2367" t="s">
        <v>3759</v>
      </c>
      <c r="U2367" s="201">
        <v>4.1449999999999996</v>
      </c>
      <c r="V2367" t="s">
        <v>2746</v>
      </c>
      <c r="W2367" t="s">
        <v>2624</v>
      </c>
      <c r="X2367" t="s">
        <v>2625</v>
      </c>
      <c r="Y2367" t="s">
        <v>2596</v>
      </c>
      <c r="Z2367" t="s">
        <v>2952</v>
      </c>
      <c r="AA2367">
        <v>827474</v>
      </c>
      <c r="AB2367" s="198">
        <v>37047.875</v>
      </c>
      <c r="AC2367" s="198">
        <v>37047.875</v>
      </c>
    </row>
    <row r="2368" spans="1:31" x14ac:dyDescent="0.2">
      <c r="A2368" s="44" t="str">
        <f t="shared" si="181"/>
        <v>US Crude Financial</v>
      </c>
      <c r="B2368" s="44" t="str">
        <f t="shared" si="182"/>
        <v>US</v>
      </c>
      <c r="C2368" s="44" t="str">
        <f t="shared" si="183"/>
        <v>Crude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50000</v>
      </c>
      <c r="G2368" s="202">
        <v>1332570</v>
      </c>
      <c r="H2368" s="198">
        <v>37046.3746875</v>
      </c>
      <c r="I2368" t="s">
        <v>2382</v>
      </c>
      <c r="M2368" t="s">
        <v>3619</v>
      </c>
      <c r="N2368" t="s">
        <v>1088</v>
      </c>
      <c r="O2368" t="s">
        <v>3528</v>
      </c>
      <c r="Q2368" s="199">
        <v>50000</v>
      </c>
      <c r="S2368" t="s">
        <v>3512</v>
      </c>
      <c r="T2368" t="s">
        <v>3759</v>
      </c>
      <c r="U2368" s="201">
        <v>28.46</v>
      </c>
      <c r="V2368" t="s">
        <v>2582</v>
      </c>
      <c r="W2368" t="s">
        <v>1090</v>
      </c>
      <c r="X2368" t="s">
        <v>1091</v>
      </c>
      <c r="Y2368" t="s">
        <v>2729</v>
      </c>
      <c r="Z2368" t="s">
        <v>2952</v>
      </c>
      <c r="AA2368">
        <v>112751</v>
      </c>
      <c r="AB2368" s="198">
        <v>37073</v>
      </c>
      <c r="AC2368" s="198">
        <v>37103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</v>
      </c>
      <c r="G2369" s="202">
        <v>1332572</v>
      </c>
      <c r="H2369" s="198">
        <v>37046.374756944446</v>
      </c>
      <c r="I2369" t="s">
        <v>2660</v>
      </c>
      <c r="M2369" t="s">
        <v>3505</v>
      </c>
      <c r="N2369" t="s">
        <v>3885</v>
      </c>
      <c r="O2369" t="s">
        <v>1738</v>
      </c>
      <c r="Q2369" s="199">
        <v>5000</v>
      </c>
      <c r="S2369" t="s">
        <v>3506</v>
      </c>
      <c r="T2369" t="s">
        <v>3759</v>
      </c>
      <c r="U2369" s="201">
        <v>3.8250000000000002</v>
      </c>
      <c r="V2369" t="s">
        <v>2459</v>
      </c>
      <c r="W2369" t="s">
        <v>2629</v>
      </c>
      <c r="X2369" t="s">
        <v>2630</v>
      </c>
      <c r="Y2369" t="s">
        <v>2596</v>
      </c>
      <c r="Z2369" t="s">
        <v>2952</v>
      </c>
      <c r="AA2369">
        <v>827476</v>
      </c>
      <c r="AB2369" s="198">
        <v>37047.875</v>
      </c>
      <c r="AC2369" s="198">
        <v>37047.875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5000</v>
      </c>
      <c r="G2370" s="202">
        <v>1332573</v>
      </c>
      <c r="H2370" s="198">
        <v>37046.374756944446</v>
      </c>
      <c r="I2370" t="s">
        <v>2618</v>
      </c>
      <c r="M2370" t="s">
        <v>3505</v>
      </c>
      <c r="N2370" t="s">
        <v>3885</v>
      </c>
      <c r="O2370" t="s">
        <v>1839</v>
      </c>
      <c r="Q2370" s="199">
        <v>5000</v>
      </c>
      <c r="S2370" t="s">
        <v>3506</v>
      </c>
      <c r="T2370" t="s">
        <v>3759</v>
      </c>
      <c r="U2370" s="201">
        <v>4.24</v>
      </c>
      <c r="V2370" t="s">
        <v>3976</v>
      </c>
      <c r="W2370" t="s">
        <v>3143</v>
      </c>
      <c r="X2370" t="s">
        <v>3065</v>
      </c>
      <c r="Y2370" t="s">
        <v>2596</v>
      </c>
      <c r="Z2370" t="s">
        <v>2952</v>
      </c>
      <c r="AA2370">
        <v>827477</v>
      </c>
      <c r="AB2370" s="198">
        <v>37047.875</v>
      </c>
      <c r="AC2370" s="198">
        <v>37047.875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10000</v>
      </c>
      <c r="G2371" s="202">
        <v>1332574</v>
      </c>
      <c r="H2371" s="198">
        <v>37046.374780092592</v>
      </c>
      <c r="I2371" t="s">
        <v>2491</v>
      </c>
      <c r="M2371" t="s">
        <v>3505</v>
      </c>
      <c r="N2371" t="s">
        <v>3885</v>
      </c>
      <c r="O2371" t="s">
        <v>1728</v>
      </c>
      <c r="P2371" s="199">
        <v>10000</v>
      </c>
      <c r="S2371" t="s">
        <v>3506</v>
      </c>
      <c r="T2371" t="s">
        <v>3759</v>
      </c>
      <c r="U2371" s="201">
        <v>4.09</v>
      </c>
      <c r="V2371" t="s">
        <v>2082</v>
      </c>
      <c r="W2371" t="s">
        <v>2640</v>
      </c>
      <c r="X2371" t="s">
        <v>2641</v>
      </c>
      <c r="Y2371" t="s">
        <v>2596</v>
      </c>
      <c r="Z2371" t="s">
        <v>2952</v>
      </c>
      <c r="AA2371">
        <v>827478</v>
      </c>
      <c r="AB2371" s="198">
        <v>37047.875</v>
      </c>
      <c r="AC2371" s="198">
        <v>37047.875</v>
      </c>
    </row>
    <row r="2372" spans="1:29" x14ac:dyDescent="0.2">
      <c r="A2372" s="44" t="str">
        <f t="shared" si="181"/>
        <v>US Natural Gas Financial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26</v>
      </c>
      <c r="F2372" s="213">
        <f t="shared" si="185"/>
        <v>260000</v>
      </c>
      <c r="G2372" s="202">
        <v>1332576</v>
      </c>
      <c r="H2372" s="198">
        <v>37046.374791666669</v>
      </c>
      <c r="I2372" t="s">
        <v>2600</v>
      </c>
      <c r="M2372" t="s">
        <v>3505</v>
      </c>
      <c r="N2372" t="s">
        <v>2383</v>
      </c>
      <c r="O2372" t="s">
        <v>3298</v>
      </c>
      <c r="Q2372" s="199">
        <v>10000</v>
      </c>
      <c r="S2372" t="s">
        <v>3506</v>
      </c>
      <c r="T2372" t="s">
        <v>3759</v>
      </c>
      <c r="U2372" s="201">
        <v>3.95</v>
      </c>
      <c r="V2372" t="s">
        <v>3941</v>
      </c>
      <c r="W2372" t="s">
        <v>2644</v>
      </c>
      <c r="X2372" t="s">
        <v>2259</v>
      </c>
      <c r="Y2372" t="s">
        <v>3777</v>
      </c>
      <c r="Z2372" t="s">
        <v>2952</v>
      </c>
      <c r="AA2372" t="s">
        <v>12</v>
      </c>
      <c r="AB2372" s="198">
        <v>37047.875</v>
      </c>
      <c r="AC2372" s="198">
        <v>37072.875</v>
      </c>
    </row>
    <row r="2373" spans="1:29" x14ac:dyDescent="0.2">
      <c r="A2373" s="44" t="str">
        <f t="shared" si="181"/>
        <v xml:space="preserve"> Natural Gas Physical</v>
      </c>
      <c r="B2373" s="44" t="str">
        <f t="shared" si="182"/>
        <v/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31</v>
      </c>
      <c r="F2373" s="213">
        <f t="shared" si="185"/>
        <v>155000</v>
      </c>
      <c r="G2373" s="202">
        <v>1332575</v>
      </c>
      <c r="H2373" s="198">
        <v>37046.374791666669</v>
      </c>
      <c r="I2373" t="s">
        <v>2430</v>
      </c>
      <c r="M2373" t="s">
        <v>3505</v>
      </c>
      <c r="N2373" t="s">
        <v>3089</v>
      </c>
      <c r="O2373" t="s">
        <v>3967</v>
      </c>
      <c r="Q2373" s="199">
        <v>5000</v>
      </c>
      <c r="S2373" t="s">
        <v>3827</v>
      </c>
      <c r="T2373" t="s">
        <v>3090</v>
      </c>
      <c r="U2373" s="201">
        <v>5.2549999999999999</v>
      </c>
      <c r="V2373" t="s">
        <v>2431</v>
      </c>
      <c r="W2373" t="s">
        <v>2574</v>
      </c>
      <c r="X2373" t="s">
        <v>3092</v>
      </c>
      <c r="Y2373" t="s">
        <v>2596</v>
      </c>
      <c r="Z2373" t="s">
        <v>2953</v>
      </c>
      <c r="AA2373">
        <v>827479</v>
      </c>
      <c r="AB2373" s="198">
        <v>37073.875</v>
      </c>
      <c r="AC2373" s="198">
        <v>37103.875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100</v>
      </c>
      <c r="G2374" s="202">
        <v>1332578</v>
      </c>
      <c r="H2374" s="198">
        <v>37046.374814814815</v>
      </c>
      <c r="I2374" t="s">
        <v>2502</v>
      </c>
      <c r="M2374" t="s">
        <v>3505</v>
      </c>
      <c r="N2374" t="s">
        <v>3885</v>
      </c>
      <c r="O2374" t="s">
        <v>1679</v>
      </c>
      <c r="P2374" s="199">
        <v>100</v>
      </c>
      <c r="S2374" t="s">
        <v>3506</v>
      </c>
      <c r="T2374" t="s">
        <v>3759</v>
      </c>
      <c r="U2374" s="201">
        <v>3.7974999999999999</v>
      </c>
      <c r="V2374" t="s">
        <v>2503</v>
      </c>
      <c r="W2374" t="s">
        <v>2457</v>
      </c>
      <c r="X2374" t="s">
        <v>2615</v>
      </c>
      <c r="Y2374" t="s">
        <v>2596</v>
      </c>
      <c r="Z2374" t="s">
        <v>2952</v>
      </c>
      <c r="AA2374">
        <v>827481</v>
      </c>
      <c r="AB2374" s="198">
        <v>37047.875</v>
      </c>
      <c r="AC2374" s="198">
        <v>37047.875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1500</v>
      </c>
      <c r="G2375" s="202">
        <v>1332577</v>
      </c>
      <c r="H2375" s="198">
        <v>37046.374814814815</v>
      </c>
      <c r="I2375" t="s">
        <v>3071</v>
      </c>
      <c r="M2375" t="s">
        <v>3505</v>
      </c>
      <c r="N2375" t="s">
        <v>3885</v>
      </c>
      <c r="O2375" t="s">
        <v>1839</v>
      </c>
      <c r="Q2375" s="199">
        <v>1500</v>
      </c>
      <c r="S2375" t="s">
        <v>3506</v>
      </c>
      <c r="T2375" t="s">
        <v>3759</v>
      </c>
      <c r="U2375" s="201">
        <v>4.24</v>
      </c>
      <c r="V2375" t="s">
        <v>3072</v>
      </c>
      <c r="W2375" t="s">
        <v>3143</v>
      </c>
      <c r="X2375" t="s">
        <v>3065</v>
      </c>
      <c r="Y2375" t="s">
        <v>2596</v>
      </c>
      <c r="Z2375" t="s">
        <v>2952</v>
      </c>
      <c r="AA2375">
        <v>827480</v>
      </c>
      <c r="AB2375" s="198">
        <v>37047.875</v>
      </c>
      <c r="AC2375" s="198">
        <v>37047.875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1332579</v>
      </c>
      <c r="H2376" s="198">
        <v>37046.374837962961</v>
      </c>
      <c r="I2376" t="s">
        <v>3547</v>
      </c>
      <c r="M2376" t="s">
        <v>3505</v>
      </c>
      <c r="N2376" t="s">
        <v>3885</v>
      </c>
      <c r="O2376" t="s">
        <v>1795</v>
      </c>
      <c r="P2376" s="199">
        <v>10000</v>
      </c>
      <c r="S2376" t="s">
        <v>3506</v>
      </c>
      <c r="T2376" t="s">
        <v>3759</v>
      </c>
      <c r="U2376" s="201">
        <v>3.7</v>
      </c>
      <c r="V2376" t="s">
        <v>2253</v>
      </c>
      <c r="W2376" t="s">
        <v>3075</v>
      </c>
      <c r="X2376" t="s">
        <v>3076</v>
      </c>
      <c r="Y2376" t="s">
        <v>2596</v>
      </c>
      <c r="Z2376" t="s">
        <v>2952</v>
      </c>
      <c r="AA2376">
        <v>827482</v>
      </c>
      <c r="AB2376" s="198">
        <v>37047.875</v>
      </c>
      <c r="AC2376" s="198">
        <v>37047.875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10000</v>
      </c>
      <c r="G2377" s="202">
        <v>1332580</v>
      </c>
      <c r="H2377" s="198">
        <v>37046.374861111108</v>
      </c>
      <c r="I2377" t="s">
        <v>3627</v>
      </c>
      <c r="M2377" t="s">
        <v>3505</v>
      </c>
      <c r="N2377" t="s">
        <v>3885</v>
      </c>
      <c r="O2377" t="s">
        <v>1724</v>
      </c>
      <c r="Q2377" s="199">
        <v>10000</v>
      </c>
      <c r="S2377" t="s">
        <v>3506</v>
      </c>
      <c r="T2377" t="s">
        <v>3759</v>
      </c>
      <c r="U2377" s="201">
        <v>4.1349999999999998</v>
      </c>
      <c r="V2377" t="s">
        <v>2456</v>
      </c>
      <c r="W2377" t="s">
        <v>2640</v>
      </c>
      <c r="X2377" t="s">
        <v>2641</v>
      </c>
      <c r="Y2377" t="s">
        <v>2596</v>
      </c>
      <c r="Z2377" t="s">
        <v>2952</v>
      </c>
      <c r="AA2377">
        <v>827483</v>
      </c>
      <c r="AB2377" s="198">
        <v>37047.875</v>
      </c>
      <c r="AC2377" s="198">
        <v>37047.875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10000</v>
      </c>
      <c r="G2378" s="202">
        <v>1332581</v>
      </c>
      <c r="H2378" s="198">
        <v>37046.374872685185</v>
      </c>
      <c r="I2378" t="s">
        <v>3627</v>
      </c>
      <c r="M2378" t="s">
        <v>3505</v>
      </c>
      <c r="N2378" t="s">
        <v>3885</v>
      </c>
      <c r="O2378" t="s">
        <v>3863</v>
      </c>
      <c r="P2378" s="199">
        <v>10000</v>
      </c>
      <c r="S2378" t="s">
        <v>3506</v>
      </c>
      <c r="T2378" t="s">
        <v>3759</v>
      </c>
      <c r="U2378" s="201">
        <v>3.875</v>
      </c>
      <c r="V2378" t="s">
        <v>3502</v>
      </c>
      <c r="W2378" t="s">
        <v>2271</v>
      </c>
      <c r="X2378" t="s">
        <v>2272</v>
      </c>
      <c r="Y2378" t="s">
        <v>2596</v>
      </c>
      <c r="Z2378" t="s">
        <v>2952</v>
      </c>
      <c r="AA2378">
        <v>827484</v>
      </c>
      <c r="AB2378" s="198">
        <v>37047.875</v>
      </c>
      <c r="AC2378" s="198">
        <v>37047.875</v>
      </c>
    </row>
    <row r="2379" spans="1:29" x14ac:dyDescent="0.2">
      <c r="A2379" s="44" t="str">
        <f t="shared" ref="A2379:A2442" si="186">B2379&amp;" "&amp;C2379&amp;" "&amp;D2379</f>
        <v>US Crude Financial</v>
      </c>
      <c r="B2379" s="44" t="str">
        <f t="shared" ref="B2379:B2442" si="187">IF((LEFT(N2379,2)="US"),"US","")</f>
        <v>US</v>
      </c>
      <c r="C2379" s="44" t="str">
        <f t="shared" ref="C2379:C2442" si="188">M2379</f>
        <v>Crude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50000</v>
      </c>
      <c r="G2379" s="202">
        <v>1332582</v>
      </c>
      <c r="H2379" s="198">
        <v>37046.374884259261</v>
      </c>
      <c r="I2379" t="s">
        <v>2382</v>
      </c>
      <c r="M2379" t="s">
        <v>3619</v>
      </c>
      <c r="N2379" t="s">
        <v>1088</v>
      </c>
      <c r="O2379" t="s">
        <v>3528</v>
      </c>
      <c r="P2379" s="199">
        <v>50000</v>
      </c>
      <c r="S2379" t="s">
        <v>3512</v>
      </c>
      <c r="T2379" t="s">
        <v>3759</v>
      </c>
      <c r="U2379" s="201">
        <v>28.44</v>
      </c>
      <c r="V2379" t="s">
        <v>3830</v>
      </c>
      <c r="W2379" t="s">
        <v>1090</v>
      </c>
      <c r="X2379" t="s">
        <v>1091</v>
      </c>
      <c r="Y2379" t="s">
        <v>2729</v>
      </c>
      <c r="Z2379" t="s">
        <v>2952</v>
      </c>
      <c r="AA2379">
        <v>112752</v>
      </c>
      <c r="AB2379" s="198">
        <v>37073</v>
      </c>
      <c r="AC2379" s="198">
        <v>37103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2500</v>
      </c>
      <c r="G2380" s="202">
        <v>1332583</v>
      </c>
      <c r="H2380" s="198">
        <v>37046.374907407408</v>
      </c>
      <c r="I2380" t="s">
        <v>2556</v>
      </c>
      <c r="M2380" t="s">
        <v>3505</v>
      </c>
      <c r="N2380" t="s">
        <v>3885</v>
      </c>
      <c r="O2380" t="s">
        <v>1724</v>
      </c>
      <c r="P2380" s="199">
        <v>2500</v>
      </c>
      <c r="S2380" t="s">
        <v>3506</v>
      </c>
      <c r="T2380" t="s">
        <v>3759</v>
      </c>
      <c r="U2380" s="201">
        <v>4.13</v>
      </c>
      <c r="V2380" t="s">
        <v>2557</v>
      </c>
      <c r="W2380" t="s">
        <v>2640</v>
      </c>
      <c r="X2380" t="s">
        <v>2641</v>
      </c>
      <c r="Y2380" t="s">
        <v>2596</v>
      </c>
      <c r="Z2380" t="s">
        <v>2952</v>
      </c>
      <c r="AA2380">
        <v>827485</v>
      </c>
      <c r="AB2380" s="198">
        <v>37047.875</v>
      </c>
      <c r="AC2380" s="198">
        <v>37047.875</v>
      </c>
    </row>
    <row r="2381" spans="1:29" x14ac:dyDescent="0.2">
      <c r="A2381" s="44" t="str">
        <f t="shared" si="186"/>
        <v>US Crude Physical</v>
      </c>
      <c r="B2381" s="44" t="str">
        <f t="shared" si="187"/>
        <v>US</v>
      </c>
      <c r="C2381" s="44" t="str">
        <f t="shared" si="188"/>
        <v>Crude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31</v>
      </c>
      <c r="F2381" s="213">
        <f t="shared" si="190"/>
        <v>93000</v>
      </c>
      <c r="G2381" s="202">
        <v>1332586</v>
      </c>
      <c r="H2381" s="198">
        <v>37046.375</v>
      </c>
      <c r="I2381" t="s">
        <v>2382</v>
      </c>
      <c r="M2381" t="s">
        <v>3619</v>
      </c>
      <c r="N2381" t="s">
        <v>3203</v>
      </c>
      <c r="O2381" t="s">
        <v>13</v>
      </c>
      <c r="P2381" s="199">
        <v>3000</v>
      </c>
      <c r="S2381" t="s">
        <v>3655</v>
      </c>
      <c r="T2381" t="s">
        <v>3759</v>
      </c>
      <c r="U2381" s="201">
        <v>2.87</v>
      </c>
      <c r="V2381" t="s">
        <v>2582</v>
      </c>
      <c r="W2381" t="s">
        <v>3204</v>
      </c>
      <c r="X2381" t="s">
        <v>3205</v>
      </c>
      <c r="Y2381" t="s">
        <v>3777</v>
      </c>
      <c r="Z2381" t="s">
        <v>3206</v>
      </c>
      <c r="AA2381" t="s">
        <v>14</v>
      </c>
      <c r="AB2381" s="198">
        <v>37073.875</v>
      </c>
      <c r="AC2381" s="198">
        <v>37103.875</v>
      </c>
    </row>
    <row r="2382" spans="1:29" x14ac:dyDescent="0.2">
      <c r="A2382" s="44" t="str">
        <f t="shared" si="186"/>
        <v>US Crude Financial</v>
      </c>
      <c r="B2382" s="44" t="str">
        <f t="shared" si="187"/>
        <v>US</v>
      </c>
      <c r="C2382" s="44" t="str">
        <f t="shared" si="188"/>
        <v>Crude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25000</v>
      </c>
      <c r="G2382" s="202">
        <v>1332587</v>
      </c>
      <c r="H2382" s="198">
        <v>37046.375069444446</v>
      </c>
      <c r="I2382" t="s">
        <v>2382</v>
      </c>
      <c r="M2382" t="s">
        <v>3619</v>
      </c>
      <c r="N2382" t="s">
        <v>3239</v>
      </c>
      <c r="O2382" t="s">
        <v>3240</v>
      </c>
      <c r="P2382" s="199">
        <v>25000</v>
      </c>
      <c r="S2382" t="s">
        <v>3508</v>
      </c>
      <c r="T2382" t="s">
        <v>3759</v>
      </c>
      <c r="U2382" s="201">
        <v>-0.28000000000000003</v>
      </c>
      <c r="V2382" t="s">
        <v>3705</v>
      </c>
      <c r="W2382" t="s">
        <v>3204</v>
      </c>
      <c r="X2382" t="s">
        <v>3241</v>
      </c>
      <c r="Y2382" t="s">
        <v>3777</v>
      </c>
      <c r="Z2382" t="s">
        <v>2952</v>
      </c>
      <c r="AA2382" t="s">
        <v>15</v>
      </c>
      <c r="AB2382" s="198">
        <v>37073</v>
      </c>
      <c r="AC2382" s="198">
        <v>37103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8200</v>
      </c>
      <c r="G2383" s="202">
        <v>1332589</v>
      </c>
      <c r="H2383" s="198">
        <v>37046.375092592592</v>
      </c>
      <c r="I2383" t="s">
        <v>2407</v>
      </c>
      <c r="M2383" t="s">
        <v>3505</v>
      </c>
      <c r="N2383" t="s">
        <v>3885</v>
      </c>
      <c r="O2383" t="s">
        <v>1762</v>
      </c>
      <c r="P2383" s="199">
        <v>8200</v>
      </c>
      <c r="S2383" t="s">
        <v>3506</v>
      </c>
      <c r="T2383" t="s">
        <v>3759</v>
      </c>
      <c r="U2383" s="201">
        <v>3.6</v>
      </c>
      <c r="V2383" t="s">
        <v>1957</v>
      </c>
      <c r="W2383" t="s">
        <v>3075</v>
      </c>
      <c r="X2383" t="s">
        <v>3076</v>
      </c>
      <c r="Y2383" t="s">
        <v>2596</v>
      </c>
      <c r="Z2383" t="s">
        <v>2952</v>
      </c>
      <c r="AA2383">
        <v>827488</v>
      </c>
      <c r="AB2383" s="198">
        <v>37047.875</v>
      </c>
      <c r="AC2383" s="198">
        <v>37047.875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10000</v>
      </c>
      <c r="G2384" s="202">
        <v>1332588</v>
      </c>
      <c r="H2384" s="198">
        <v>37046.375092592592</v>
      </c>
      <c r="I2384" t="s">
        <v>3627</v>
      </c>
      <c r="M2384" t="s">
        <v>3505</v>
      </c>
      <c r="N2384" t="s">
        <v>3885</v>
      </c>
      <c r="O2384" t="s">
        <v>3863</v>
      </c>
      <c r="P2384" s="199">
        <v>10000</v>
      </c>
      <c r="S2384" t="s">
        <v>3506</v>
      </c>
      <c r="T2384" t="s">
        <v>3759</v>
      </c>
      <c r="U2384" s="201">
        <v>3.87</v>
      </c>
      <c r="V2384" t="s">
        <v>3502</v>
      </c>
      <c r="W2384" t="s">
        <v>2271</v>
      </c>
      <c r="X2384" t="s">
        <v>2272</v>
      </c>
      <c r="Y2384" t="s">
        <v>2596</v>
      </c>
      <c r="Z2384" t="s">
        <v>2952</v>
      </c>
      <c r="AA2384">
        <v>827487</v>
      </c>
      <c r="AB2384" s="198">
        <v>37047.875</v>
      </c>
      <c r="AC2384" s="198">
        <v>37047.875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1332590</v>
      </c>
      <c r="H2385" s="198">
        <v>37046.375127314815</v>
      </c>
      <c r="I2385" t="s">
        <v>2261</v>
      </c>
      <c r="M2385" t="s">
        <v>3505</v>
      </c>
      <c r="N2385" t="s">
        <v>3885</v>
      </c>
      <c r="O2385" t="s">
        <v>1678</v>
      </c>
      <c r="P2385" s="199">
        <v>5000</v>
      </c>
      <c r="S2385" t="s">
        <v>3506</v>
      </c>
      <c r="T2385" t="s">
        <v>3759</v>
      </c>
      <c r="U2385" s="201">
        <v>3.7650000000000001</v>
      </c>
      <c r="V2385" t="s">
        <v>1746</v>
      </c>
      <c r="W2385" t="s">
        <v>2457</v>
      </c>
      <c r="X2385" t="s">
        <v>2615</v>
      </c>
      <c r="Y2385" t="s">
        <v>2596</v>
      </c>
      <c r="Z2385" t="s">
        <v>2952</v>
      </c>
      <c r="AA2385">
        <v>827489</v>
      </c>
      <c r="AB2385" s="198">
        <v>37047.875</v>
      </c>
      <c r="AC2385" s="198">
        <v>37047.875</v>
      </c>
    </row>
    <row r="2386" spans="1:29" x14ac:dyDescent="0.2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26</v>
      </c>
      <c r="F2386" s="213">
        <f t="shared" si="190"/>
        <v>260000</v>
      </c>
      <c r="G2386" s="202">
        <v>1332591</v>
      </c>
      <c r="H2386" s="198">
        <v>37046.375173611108</v>
      </c>
      <c r="I2386" t="s">
        <v>2378</v>
      </c>
      <c r="M2386" t="s">
        <v>3505</v>
      </c>
      <c r="N2386" t="s">
        <v>2383</v>
      </c>
      <c r="O2386" t="s">
        <v>16</v>
      </c>
      <c r="Q2386" s="199">
        <v>10000</v>
      </c>
      <c r="S2386" t="s">
        <v>3506</v>
      </c>
      <c r="T2386" t="s">
        <v>3759</v>
      </c>
      <c r="U2386" s="201">
        <v>4.1349999999999998</v>
      </c>
      <c r="V2386" t="s">
        <v>17</v>
      </c>
      <c r="W2386" t="s">
        <v>2280</v>
      </c>
      <c r="X2386" t="s">
        <v>18</v>
      </c>
      <c r="Y2386" t="s">
        <v>3777</v>
      </c>
      <c r="Z2386" t="s">
        <v>2952</v>
      </c>
      <c r="AA2386" t="s">
        <v>19</v>
      </c>
      <c r="AB2386" s="198">
        <v>37047.875</v>
      </c>
      <c r="AC2386" s="198">
        <v>37072.875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2145</v>
      </c>
      <c r="G2387" s="202">
        <v>1332593</v>
      </c>
      <c r="H2387" s="198">
        <v>37046.375185185185</v>
      </c>
      <c r="I2387" t="s">
        <v>3069</v>
      </c>
      <c r="M2387" t="s">
        <v>3505</v>
      </c>
      <c r="N2387" t="s">
        <v>3885</v>
      </c>
      <c r="O2387" t="s">
        <v>1756</v>
      </c>
      <c r="Q2387" s="199">
        <v>2145</v>
      </c>
      <c r="S2387" t="s">
        <v>3506</v>
      </c>
      <c r="T2387" t="s">
        <v>3759</v>
      </c>
      <c r="U2387" s="201">
        <v>3.9350000000000001</v>
      </c>
      <c r="V2387" t="s">
        <v>2464</v>
      </c>
      <c r="W2387" t="s">
        <v>2477</v>
      </c>
      <c r="X2387" t="s">
        <v>2540</v>
      </c>
      <c r="Y2387" t="s">
        <v>2596</v>
      </c>
      <c r="Z2387" t="s">
        <v>2952</v>
      </c>
      <c r="AA2387">
        <v>827490</v>
      </c>
      <c r="AB2387" s="198">
        <v>37047.875</v>
      </c>
      <c r="AC2387" s="198">
        <v>37047.875</v>
      </c>
    </row>
    <row r="2388" spans="1:29" x14ac:dyDescent="0.2">
      <c r="A2388" s="44" t="str">
        <f t="shared" si="186"/>
        <v>US Crude Financial</v>
      </c>
      <c r="B2388" s="44" t="str">
        <f t="shared" si="187"/>
        <v>US</v>
      </c>
      <c r="C2388" s="44" t="str">
        <f t="shared" si="188"/>
        <v>Crude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1</v>
      </c>
      <c r="F2388" s="213">
        <f t="shared" si="190"/>
        <v>50000</v>
      </c>
      <c r="G2388" s="202">
        <v>1332594</v>
      </c>
      <c r="H2388" s="198">
        <v>37046.375231481485</v>
      </c>
      <c r="I2388" t="s">
        <v>3667</v>
      </c>
      <c r="M2388" t="s">
        <v>3619</v>
      </c>
      <c r="N2388" t="s">
        <v>1088</v>
      </c>
      <c r="O2388" t="s">
        <v>3528</v>
      </c>
      <c r="P2388" s="199">
        <v>50000</v>
      </c>
      <c r="S2388" t="s">
        <v>3512</v>
      </c>
      <c r="T2388" t="s">
        <v>3759</v>
      </c>
      <c r="U2388" s="201">
        <v>28.42</v>
      </c>
      <c r="V2388" t="s">
        <v>1080</v>
      </c>
      <c r="W2388" t="s">
        <v>1090</v>
      </c>
      <c r="X2388" t="s">
        <v>1091</v>
      </c>
      <c r="Y2388" t="s">
        <v>2729</v>
      </c>
      <c r="Z2388" t="s">
        <v>2952</v>
      </c>
      <c r="AA2388">
        <v>112753</v>
      </c>
      <c r="AB2388" s="198">
        <v>37073</v>
      </c>
      <c r="AC2388" s="198">
        <v>37103</v>
      </c>
    </row>
    <row r="2389" spans="1:29" x14ac:dyDescent="0.2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10000</v>
      </c>
      <c r="G2389" s="202">
        <v>1332595</v>
      </c>
      <c r="H2389" s="198">
        <v>37046.3753125</v>
      </c>
      <c r="I2389" t="s">
        <v>3274</v>
      </c>
      <c r="M2389" t="s">
        <v>3505</v>
      </c>
      <c r="N2389" t="s">
        <v>3089</v>
      </c>
      <c r="O2389" t="s">
        <v>2015</v>
      </c>
      <c r="P2389" s="199">
        <v>10000</v>
      </c>
      <c r="S2389" t="s">
        <v>3827</v>
      </c>
      <c r="T2389" t="s">
        <v>3090</v>
      </c>
      <c r="U2389" s="201">
        <v>4.88</v>
      </c>
      <c r="V2389" t="s">
        <v>3275</v>
      </c>
      <c r="W2389" t="s">
        <v>3091</v>
      </c>
      <c r="X2389" t="s">
        <v>3092</v>
      </c>
      <c r="Y2389" t="s">
        <v>2596</v>
      </c>
      <c r="Z2389" t="s">
        <v>2953</v>
      </c>
      <c r="AA2389">
        <v>827492</v>
      </c>
      <c r="AB2389" s="198">
        <v>37046.875</v>
      </c>
      <c r="AC2389" s="198">
        <v>37046.875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5000</v>
      </c>
      <c r="G2390" s="202">
        <v>1332597</v>
      </c>
      <c r="H2390" s="198">
        <v>37046.375347222223</v>
      </c>
      <c r="I2390" t="s">
        <v>2618</v>
      </c>
      <c r="M2390" t="s">
        <v>3505</v>
      </c>
      <c r="N2390" t="s">
        <v>3885</v>
      </c>
      <c r="O2390" t="s">
        <v>1678</v>
      </c>
      <c r="P2390" s="199">
        <v>5000</v>
      </c>
      <c r="S2390" t="s">
        <v>3506</v>
      </c>
      <c r="T2390" t="s">
        <v>3759</v>
      </c>
      <c r="U2390" s="201">
        <v>3.76</v>
      </c>
      <c r="V2390" t="s">
        <v>3678</v>
      </c>
      <c r="W2390" t="s">
        <v>2457</v>
      </c>
      <c r="X2390" t="s">
        <v>2615</v>
      </c>
      <c r="Y2390" t="s">
        <v>2596</v>
      </c>
      <c r="Z2390" t="s">
        <v>2952</v>
      </c>
      <c r="AA2390">
        <v>827494</v>
      </c>
      <c r="AB2390" s="198">
        <v>37047.875</v>
      </c>
      <c r="AC2390" s="198">
        <v>37047.875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10000</v>
      </c>
      <c r="G2391" s="202">
        <v>1332596</v>
      </c>
      <c r="H2391" s="198">
        <v>37046.375347222223</v>
      </c>
      <c r="I2391" t="s">
        <v>3627</v>
      </c>
      <c r="M2391" t="s">
        <v>3505</v>
      </c>
      <c r="N2391" t="s">
        <v>3885</v>
      </c>
      <c r="O2391" t="s">
        <v>3863</v>
      </c>
      <c r="P2391" s="199">
        <v>10000</v>
      </c>
      <c r="S2391" t="s">
        <v>3506</v>
      </c>
      <c r="T2391" t="s">
        <v>3759</v>
      </c>
      <c r="U2391" s="201">
        <v>3.8650000000000002</v>
      </c>
      <c r="V2391" t="s">
        <v>3502</v>
      </c>
      <c r="W2391" t="s">
        <v>2271</v>
      </c>
      <c r="X2391" t="s">
        <v>2272</v>
      </c>
      <c r="Y2391" t="s">
        <v>2596</v>
      </c>
      <c r="Z2391" t="s">
        <v>2952</v>
      </c>
      <c r="AA2391">
        <v>827493</v>
      </c>
      <c r="AB2391" s="198">
        <v>37047.875</v>
      </c>
      <c r="AC2391" s="198">
        <v>37047.875</v>
      </c>
    </row>
    <row r="2392" spans="1:29" x14ac:dyDescent="0.2">
      <c r="A2392" s="44" t="str">
        <f t="shared" si="186"/>
        <v xml:space="preserve"> Natural Gas Physical</v>
      </c>
      <c r="B2392" s="44" t="str">
        <f t="shared" si="187"/>
        <v/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10000</v>
      </c>
      <c r="G2392" s="202">
        <v>1332598</v>
      </c>
      <c r="H2392" s="198">
        <v>37046.375358796293</v>
      </c>
      <c r="I2392" t="s">
        <v>20</v>
      </c>
      <c r="M2392" t="s">
        <v>3505</v>
      </c>
      <c r="N2392" t="s">
        <v>3089</v>
      </c>
      <c r="O2392" t="s">
        <v>2015</v>
      </c>
      <c r="P2392" s="199">
        <v>10000</v>
      </c>
      <c r="S2392" t="s">
        <v>3827</v>
      </c>
      <c r="T2392" t="s">
        <v>3090</v>
      </c>
      <c r="U2392" s="201">
        <v>4.875</v>
      </c>
      <c r="V2392" t="s">
        <v>21</v>
      </c>
      <c r="W2392" t="s">
        <v>3091</v>
      </c>
      <c r="X2392" t="s">
        <v>3092</v>
      </c>
      <c r="Y2392" t="s">
        <v>2596</v>
      </c>
      <c r="Z2392" t="s">
        <v>2953</v>
      </c>
      <c r="AA2392">
        <v>827495</v>
      </c>
      <c r="AB2392" s="198">
        <v>37046.875</v>
      </c>
      <c r="AC2392" s="198">
        <v>37046.875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5000</v>
      </c>
      <c r="G2393" s="202">
        <v>1332599</v>
      </c>
      <c r="H2393" s="198">
        <v>37046.375381944446</v>
      </c>
      <c r="I2393" t="s">
        <v>2261</v>
      </c>
      <c r="M2393" t="s">
        <v>3505</v>
      </c>
      <c r="N2393" t="s">
        <v>3885</v>
      </c>
      <c r="O2393" t="s">
        <v>1800</v>
      </c>
      <c r="P2393" s="199">
        <v>5000</v>
      </c>
      <c r="S2393" t="s">
        <v>3506</v>
      </c>
      <c r="T2393" t="s">
        <v>3759</v>
      </c>
      <c r="U2393" s="201">
        <v>4.01</v>
      </c>
      <c r="V2393" t="s">
        <v>2237</v>
      </c>
      <c r="W2393" t="s">
        <v>2429</v>
      </c>
      <c r="X2393" t="s">
        <v>2296</v>
      </c>
      <c r="Y2393" t="s">
        <v>2596</v>
      </c>
      <c r="Z2393" t="s">
        <v>2952</v>
      </c>
      <c r="AA2393">
        <v>827496</v>
      </c>
      <c r="AB2393" s="198">
        <v>37047.875</v>
      </c>
      <c r="AC2393" s="198">
        <v>37047.875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1332600</v>
      </c>
      <c r="H2394" s="198">
        <v>37046.375405092593</v>
      </c>
      <c r="I2394" t="s">
        <v>3207</v>
      </c>
      <c r="M2394" t="s">
        <v>3505</v>
      </c>
      <c r="N2394" t="s">
        <v>3885</v>
      </c>
      <c r="O2394" t="s">
        <v>1766</v>
      </c>
      <c r="Q2394" s="199">
        <v>10000</v>
      </c>
      <c r="S2394" t="s">
        <v>3506</v>
      </c>
      <c r="T2394" t="s">
        <v>3759</v>
      </c>
      <c r="U2394" s="201">
        <v>3.9</v>
      </c>
      <c r="V2394" t="s">
        <v>3208</v>
      </c>
      <c r="W2394" t="s">
        <v>2629</v>
      </c>
      <c r="X2394" t="s">
        <v>2630</v>
      </c>
      <c r="Y2394" t="s">
        <v>2596</v>
      </c>
      <c r="Z2394" t="s">
        <v>2952</v>
      </c>
      <c r="AA2394">
        <v>827497</v>
      </c>
      <c r="AB2394" s="198">
        <v>37047.875</v>
      </c>
      <c r="AC2394" s="198">
        <v>37047.875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10000</v>
      </c>
      <c r="G2395" s="202">
        <v>1332601</v>
      </c>
      <c r="H2395" s="198">
        <v>37046.375405092593</v>
      </c>
      <c r="I2395" t="s">
        <v>2502</v>
      </c>
      <c r="M2395" t="s">
        <v>3505</v>
      </c>
      <c r="N2395" t="s">
        <v>3885</v>
      </c>
      <c r="O2395" t="s">
        <v>3852</v>
      </c>
      <c r="P2395" s="199">
        <v>10000</v>
      </c>
      <c r="S2395" t="s">
        <v>3506</v>
      </c>
      <c r="T2395" t="s">
        <v>3759</v>
      </c>
      <c r="U2395" s="201">
        <v>3.94</v>
      </c>
      <c r="V2395" t="s">
        <v>2503</v>
      </c>
      <c r="W2395" t="s">
        <v>2265</v>
      </c>
      <c r="X2395" t="s">
        <v>2266</v>
      </c>
      <c r="Y2395" t="s">
        <v>2596</v>
      </c>
      <c r="Z2395" t="s">
        <v>2952</v>
      </c>
      <c r="AA2395">
        <v>827499</v>
      </c>
      <c r="AB2395" s="198">
        <v>37047.875</v>
      </c>
      <c r="AC2395" s="198">
        <v>37047.875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26</v>
      </c>
      <c r="F2396" s="213">
        <f t="shared" si="190"/>
        <v>130000</v>
      </c>
      <c r="G2396" s="202">
        <v>1332602</v>
      </c>
      <c r="H2396" s="198">
        <v>37046.375416666669</v>
      </c>
      <c r="I2396" t="s">
        <v>3081</v>
      </c>
      <c r="M2396" t="s">
        <v>3505</v>
      </c>
      <c r="N2396" t="s">
        <v>3885</v>
      </c>
      <c r="O2396" t="s">
        <v>3321</v>
      </c>
      <c r="Q2396" s="199">
        <v>5000</v>
      </c>
      <c r="S2396" t="s">
        <v>3506</v>
      </c>
      <c r="T2396" t="s">
        <v>3759</v>
      </c>
      <c r="U2396" s="201">
        <v>3.84</v>
      </c>
      <c r="V2396" t="s">
        <v>1845</v>
      </c>
      <c r="W2396" t="s">
        <v>2457</v>
      </c>
      <c r="X2396" t="s">
        <v>2615</v>
      </c>
      <c r="Y2396" t="s">
        <v>2596</v>
      </c>
      <c r="Z2396" t="s">
        <v>2952</v>
      </c>
      <c r="AA2396">
        <v>827498</v>
      </c>
      <c r="AB2396" s="198">
        <v>37047.875</v>
      </c>
      <c r="AC2396" s="198">
        <v>37072.875</v>
      </c>
    </row>
    <row r="2397" spans="1:29" x14ac:dyDescent="0.2">
      <c r="A2397" s="44" t="str">
        <f t="shared" si="186"/>
        <v>US Crude Financial</v>
      </c>
      <c r="B2397" s="44" t="str">
        <f t="shared" si="187"/>
        <v>US</v>
      </c>
      <c r="C2397" s="44" t="str">
        <f t="shared" si="188"/>
        <v>Crude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50000</v>
      </c>
      <c r="G2397" s="202">
        <v>1332603</v>
      </c>
      <c r="H2397" s="198">
        <v>37046.375451388885</v>
      </c>
      <c r="I2397" t="s">
        <v>1087</v>
      </c>
      <c r="M2397" t="s">
        <v>3619</v>
      </c>
      <c r="N2397" t="s">
        <v>1088</v>
      </c>
      <c r="O2397" t="s">
        <v>3528</v>
      </c>
      <c r="P2397" s="199">
        <v>50000</v>
      </c>
      <c r="S2397" t="s">
        <v>3512</v>
      </c>
      <c r="T2397" t="s">
        <v>3759</v>
      </c>
      <c r="U2397" s="201">
        <v>28.4</v>
      </c>
      <c r="V2397" t="s">
        <v>1089</v>
      </c>
      <c r="W2397" t="s">
        <v>1090</v>
      </c>
      <c r="X2397" t="s">
        <v>1091</v>
      </c>
      <c r="Y2397" t="s">
        <v>2729</v>
      </c>
      <c r="Z2397" t="s">
        <v>2952</v>
      </c>
      <c r="AA2397">
        <v>112754</v>
      </c>
      <c r="AB2397" s="198">
        <v>37073</v>
      </c>
      <c r="AC2397" s="198">
        <v>37103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5000</v>
      </c>
      <c r="G2398" s="202">
        <v>1332604</v>
      </c>
      <c r="H2398" s="198">
        <v>37046.375486111108</v>
      </c>
      <c r="I2398" t="s">
        <v>2261</v>
      </c>
      <c r="M2398" t="s">
        <v>3505</v>
      </c>
      <c r="N2398" t="s">
        <v>3885</v>
      </c>
      <c r="O2398" t="s">
        <v>1679</v>
      </c>
      <c r="Q2398" s="199">
        <v>5000</v>
      </c>
      <c r="S2398" t="s">
        <v>3506</v>
      </c>
      <c r="T2398" t="s">
        <v>3759</v>
      </c>
      <c r="U2398" s="201">
        <v>3.8</v>
      </c>
      <c r="V2398" t="s">
        <v>1746</v>
      </c>
      <c r="W2398" t="s">
        <v>2457</v>
      </c>
      <c r="X2398" t="s">
        <v>2615</v>
      </c>
      <c r="Y2398" t="s">
        <v>2596</v>
      </c>
      <c r="Z2398" t="s">
        <v>2952</v>
      </c>
      <c r="AA2398">
        <v>827500</v>
      </c>
      <c r="AB2398" s="198">
        <v>37047.875</v>
      </c>
      <c r="AC2398" s="198">
        <v>37047.875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1800</v>
      </c>
      <c r="G2399" s="202">
        <v>1332605</v>
      </c>
      <c r="H2399" s="198">
        <v>37046.375509259262</v>
      </c>
      <c r="I2399" t="s">
        <v>2275</v>
      </c>
      <c r="M2399" t="s">
        <v>3505</v>
      </c>
      <c r="N2399" t="s">
        <v>3885</v>
      </c>
      <c r="O2399" t="s">
        <v>1762</v>
      </c>
      <c r="P2399" s="199">
        <v>1800</v>
      </c>
      <c r="S2399" t="s">
        <v>3506</v>
      </c>
      <c r="T2399" t="s">
        <v>3759</v>
      </c>
      <c r="U2399" s="201">
        <v>3.6</v>
      </c>
      <c r="V2399" t="s">
        <v>3700</v>
      </c>
      <c r="W2399" t="s">
        <v>3075</v>
      </c>
      <c r="X2399" t="s">
        <v>3076</v>
      </c>
      <c r="Y2399" t="s">
        <v>2596</v>
      </c>
      <c r="Z2399" t="s">
        <v>2952</v>
      </c>
      <c r="AA2399">
        <v>827501</v>
      </c>
      <c r="AB2399" s="198">
        <v>37047.875</v>
      </c>
      <c r="AC2399" s="198">
        <v>37047.875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15000</v>
      </c>
      <c r="G2400" s="202">
        <v>1332606</v>
      </c>
      <c r="H2400" s="198">
        <v>37046.375543981485</v>
      </c>
      <c r="I2400" t="s">
        <v>3547</v>
      </c>
      <c r="M2400" t="s">
        <v>3505</v>
      </c>
      <c r="N2400" t="s">
        <v>3885</v>
      </c>
      <c r="O2400" t="s">
        <v>3852</v>
      </c>
      <c r="P2400" s="199">
        <v>15000</v>
      </c>
      <c r="S2400" t="s">
        <v>3506</v>
      </c>
      <c r="T2400" t="s">
        <v>3759</v>
      </c>
      <c r="U2400" s="201">
        <v>3.94</v>
      </c>
      <c r="V2400" t="s">
        <v>3945</v>
      </c>
      <c r="W2400" t="s">
        <v>2265</v>
      </c>
      <c r="X2400" t="s">
        <v>2266</v>
      </c>
      <c r="Y2400" t="s">
        <v>2596</v>
      </c>
      <c r="Z2400" t="s">
        <v>2952</v>
      </c>
      <c r="AA2400">
        <v>827502</v>
      </c>
      <c r="AB2400" s="198">
        <v>37047.875</v>
      </c>
      <c r="AC2400" s="198">
        <v>37047.875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3000</v>
      </c>
      <c r="G2401" s="202">
        <v>1332607</v>
      </c>
      <c r="H2401" s="198">
        <v>37046.375578703701</v>
      </c>
      <c r="I2401" t="s">
        <v>2275</v>
      </c>
      <c r="M2401" t="s">
        <v>3505</v>
      </c>
      <c r="N2401" t="s">
        <v>3885</v>
      </c>
      <c r="O2401" t="s">
        <v>1917</v>
      </c>
      <c r="P2401" s="199">
        <v>3000</v>
      </c>
      <c r="S2401" t="s">
        <v>3506</v>
      </c>
      <c r="T2401" t="s">
        <v>3759</v>
      </c>
      <c r="U2401" s="201">
        <v>2.6749999999999998</v>
      </c>
      <c r="V2401" t="s">
        <v>2276</v>
      </c>
      <c r="W2401" t="s">
        <v>3681</v>
      </c>
      <c r="X2401" t="s">
        <v>3486</v>
      </c>
      <c r="Y2401" t="s">
        <v>2596</v>
      </c>
      <c r="Z2401" t="s">
        <v>2952</v>
      </c>
      <c r="AA2401">
        <v>827503</v>
      </c>
      <c r="AB2401" s="198">
        <v>37047.875</v>
      </c>
      <c r="AC2401" s="198">
        <v>37047.875</v>
      </c>
    </row>
    <row r="2402" spans="1:31" x14ac:dyDescent="0.2">
      <c r="A2402" s="44" t="str">
        <f t="shared" si="186"/>
        <v>US Natural Gas Financial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Financial</v>
      </c>
      <c r="E2402" s="44">
        <f>IF(VLOOKUP(S2402,'DD-Lookup'!$J$6:$L$50,3,FALSE)="Monthly",(YEAR(AC2402)-YEAR(AB2402))*12+MONTH(AC2402)-MONTH(AB2402)+1,(AC2402-AB2402+1))</f>
        <v>151</v>
      </c>
      <c r="F2402" s="213">
        <f t="shared" si="190"/>
        <v>755000</v>
      </c>
      <c r="G2402" s="202">
        <v>1332610</v>
      </c>
      <c r="H2402" s="198">
        <v>37046.375601851854</v>
      </c>
      <c r="I2402" t="s">
        <v>2389</v>
      </c>
      <c r="M2402" t="s">
        <v>3505</v>
      </c>
      <c r="N2402" t="s">
        <v>2383</v>
      </c>
      <c r="O2402" t="s">
        <v>2622</v>
      </c>
      <c r="Q2402" s="199">
        <v>5000</v>
      </c>
      <c r="S2402" t="s">
        <v>3506</v>
      </c>
      <c r="T2402" t="s">
        <v>3759</v>
      </c>
      <c r="U2402" s="201">
        <v>4.4550000000000001</v>
      </c>
      <c r="V2402" t="s">
        <v>2390</v>
      </c>
      <c r="W2402" t="s">
        <v>2810</v>
      </c>
      <c r="X2402" t="s">
        <v>2384</v>
      </c>
      <c r="Y2402" t="s">
        <v>3777</v>
      </c>
      <c r="Z2402" t="s">
        <v>2952</v>
      </c>
      <c r="AA2402" t="s">
        <v>22</v>
      </c>
      <c r="AB2402" s="198">
        <v>37196</v>
      </c>
      <c r="AC2402" s="198">
        <v>37346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5000</v>
      </c>
      <c r="G2403" s="202">
        <v>1332608</v>
      </c>
      <c r="H2403" s="198">
        <v>37046.375601851854</v>
      </c>
      <c r="I2403" t="s">
        <v>2638</v>
      </c>
      <c r="M2403" t="s">
        <v>3505</v>
      </c>
      <c r="N2403" t="s">
        <v>3885</v>
      </c>
      <c r="O2403" t="s">
        <v>1682</v>
      </c>
      <c r="Q2403" s="199">
        <v>5000</v>
      </c>
      <c r="S2403" t="s">
        <v>3506</v>
      </c>
      <c r="T2403" t="s">
        <v>3759</v>
      </c>
      <c r="U2403" s="201">
        <v>3.7875000000000001</v>
      </c>
      <c r="V2403" t="s">
        <v>3897</v>
      </c>
      <c r="W2403" t="s">
        <v>2457</v>
      </c>
      <c r="X2403" t="s">
        <v>2615</v>
      </c>
      <c r="Y2403" t="s">
        <v>2596</v>
      </c>
      <c r="Z2403" t="s">
        <v>2952</v>
      </c>
      <c r="AA2403">
        <v>827504</v>
      </c>
      <c r="AB2403" s="198">
        <v>37047.875</v>
      </c>
      <c r="AC2403" s="198">
        <v>37047.875</v>
      </c>
      <c r="AE2403" s="116">
        <f>IF(S2403="Gallon",F2403/42,F2403)</f>
        <v>5000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1332609</v>
      </c>
      <c r="H2404" s="198">
        <v>37046.375601851854</v>
      </c>
      <c r="I2404" t="s">
        <v>3531</v>
      </c>
      <c r="M2404" t="s">
        <v>3505</v>
      </c>
      <c r="N2404" t="s">
        <v>3885</v>
      </c>
      <c r="O2404" t="s">
        <v>1781</v>
      </c>
      <c r="P2404" s="199">
        <v>10000</v>
      </c>
      <c r="S2404" t="s">
        <v>3506</v>
      </c>
      <c r="T2404" t="s">
        <v>3759</v>
      </c>
      <c r="U2404" s="201">
        <v>4.0750000000000002</v>
      </c>
      <c r="V2404" t="s">
        <v>2536</v>
      </c>
      <c r="W2404" t="s">
        <v>3084</v>
      </c>
      <c r="X2404" t="s">
        <v>3076</v>
      </c>
      <c r="Y2404" t="s">
        <v>2596</v>
      </c>
      <c r="Z2404" t="s">
        <v>2952</v>
      </c>
      <c r="AA2404">
        <v>827505</v>
      </c>
      <c r="AB2404" s="198">
        <v>37047.875</v>
      </c>
      <c r="AC2404" s="198">
        <v>37047.875</v>
      </c>
    </row>
    <row r="2405" spans="1:31" x14ac:dyDescent="0.2">
      <c r="A2405" s="44" t="str">
        <f t="shared" si="186"/>
        <v>US Crude Financial</v>
      </c>
      <c r="B2405" s="44" t="str">
        <f t="shared" si="187"/>
        <v>US</v>
      </c>
      <c r="C2405" s="44" t="str">
        <f t="shared" si="188"/>
        <v>Crude</v>
      </c>
      <c r="D2405" s="44" t="str">
        <f t="shared" si="189"/>
        <v>Financial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50000</v>
      </c>
      <c r="G2405" s="202">
        <v>1332611</v>
      </c>
      <c r="H2405" s="198">
        <v>37046.375671296293</v>
      </c>
      <c r="I2405" t="s">
        <v>2382</v>
      </c>
      <c r="M2405" t="s">
        <v>3619</v>
      </c>
      <c r="N2405" t="s">
        <v>1088</v>
      </c>
      <c r="O2405" t="s">
        <v>3528</v>
      </c>
      <c r="P2405" s="199">
        <v>50000</v>
      </c>
      <c r="S2405" t="s">
        <v>3512</v>
      </c>
      <c r="T2405" t="s">
        <v>3759</v>
      </c>
      <c r="U2405" s="201">
        <v>28.38</v>
      </c>
      <c r="V2405" t="s">
        <v>3830</v>
      </c>
      <c r="W2405" t="s">
        <v>1090</v>
      </c>
      <c r="X2405" t="s">
        <v>1091</v>
      </c>
      <c r="Y2405" t="s">
        <v>2729</v>
      </c>
      <c r="Z2405" t="s">
        <v>2952</v>
      </c>
      <c r="AA2405">
        <v>112755</v>
      </c>
      <c r="AB2405" s="198">
        <v>37073</v>
      </c>
      <c r="AC2405" s="198">
        <v>37103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5000</v>
      </c>
      <c r="G2406" s="202">
        <v>1332612</v>
      </c>
      <c r="H2406" s="198">
        <v>37046.375706018516</v>
      </c>
      <c r="I2406" t="s">
        <v>2273</v>
      </c>
      <c r="M2406" t="s">
        <v>3505</v>
      </c>
      <c r="N2406" t="s">
        <v>3885</v>
      </c>
      <c r="O2406" t="s">
        <v>1730</v>
      </c>
      <c r="P2406" s="199">
        <v>5000</v>
      </c>
      <c r="S2406" t="s">
        <v>3506</v>
      </c>
      <c r="T2406" t="s">
        <v>3759</v>
      </c>
      <c r="U2406" s="201">
        <v>3.83</v>
      </c>
      <c r="V2406" t="s">
        <v>2274</v>
      </c>
      <c r="W2406" t="s">
        <v>2629</v>
      </c>
      <c r="X2406" t="s">
        <v>2630</v>
      </c>
      <c r="Y2406" t="s">
        <v>2596</v>
      </c>
      <c r="Z2406" t="s">
        <v>2952</v>
      </c>
      <c r="AA2406">
        <v>827507</v>
      </c>
      <c r="AB2406" s="198">
        <v>37047.875</v>
      </c>
      <c r="AC2406" s="198">
        <v>37047.875</v>
      </c>
    </row>
    <row r="2407" spans="1:31" x14ac:dyDescent="0.2">
      <c r="A2407" s="44" t="str">
        <f t="shared" si="186"/>
        <v>US Natural Gas Financial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31</v>
      </c>
      <c r="F2407" s="213">
        <f t="shared" si="190"/>
        <v>155000</v>
      </c>
      <c r="G2407" s="202">
        <v>1332613</v>
      </c>
      <c r="H2407" s="198">
        <v>37046.37572916667</v>
      </c>
      <c r="I2407" t="s">
        <v>3731</v>
      </c>
      <c r="M2407" t="s">
        <v>3505</v>
      </c>
      <c r="N2407" t="s">
        <v>2383</v>
      </c>
      <c r="O2407" t="s">
        <v>2604</v>
      </c>
      <c r="P2407" s="199">
        <v>5000</v>
      </c>
      <c r="S2407" t="s">
        <v>3506</v>
      </c>
      <c r="T2407" t="s">
        <v>3759</v>
      </c>
      <c r="U2407" s="201">
        <v>4.0449999999999999</v>
      </c>
      <c r="V2407" t="s">
        <v>1454</v>
      </c>
      <c r="W2407" t="s">
        <v>2810</v>
      </c>
      <c r="X2407" t="s">
        <v>2384</v>
      </c>
      <c r="Y2407" t="s">
        <v>3777</v>
      </c>
      <c r="Z2407" t="s">
        <v>2952</v>
      </c>
      <c r="AA2407" t="s">
        <v>23</v>
      </c>
      <c r="AB2407" s="198">
        <v>37073.875</v>
      </c>
      <c r="AC2407" s="198">
        <v>37103.875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5000</v>
      </c>
      <c r="G2408" s="202">
        <v>1332614</v>
      </c>
      <c r="H2408" s="198">
        <v>37046.375752314816</v>
      </c>
      <c r="I2408" t="s">
        <v>3081</v>
      </c>
      <c r="M2408" t="s">
        <v>3505</v>
      </c>
      <c r="N2408" t="s">
        <v>3885</v>
      </c>
      <c r="O2408" t="s">
        <v>1795</v>
      </c>
      <c r="P2408" s="199">
        <v>5000</v>
      </c>
      <c r="S2408" t="s">
        <v>3506</v>
      </c>
      <c r="T2408" t="s">
        <v>3759</v>
      </c>
      <c r="U2408" s="201">
        <v>3.6</v>
      </c>
      <c r="V2408" t="s">
        <v>1845</v>
      </c>
      <c r="W2408" t="s">
        <v>3075</v>
      </c>
      <c r="X2408" t="s">
        <v>3076</v>
      </c>
      <c r="Y2408" t="s">
        <v>2596</v>
      </c>
      <c r="Z2408" t="s">
        <v>2952</v>
      </c>
      <c r="AA2408">
        <v>827508</v>
      </c>
      <c r="AB2408" s="198">
        <v>37047.875</v>
      </c>
      <c r="AC2408" s="198">
        <v>37047.875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1332615</v>
      </c>
      <c r="H2409" s="198">
        <v>37046.375787037039</v>
      </c>
      <c r="I2409" t="s">
        <v>3531</v>
      </c>
      <c r="M2409" t="s">
        <v>3505</v>
      </c>
      <c r="N2409" t="s">
        <v>3885</v>
      </c>
      <c r="O2409" t="s">
        <v>1766</v>
      </c>
      <c r="P2409" s="199">
        <v>10000</v>
      </c>
      <c r="S2409" t="s">
        <v>3506</v>
      </c>
      <c r="T2409" t="s">
        <v>3759</v>
      </c>
      <c r="U2409" s="201">
        <v>3.9</v>
      </c>
      <c r="V2409" t="s">
        <v>2565</v>
      </c>
      <c r="W2409" t="s">
        <v>2629</v>
      </c>
      <c r="X2409" t="s">
        <v>2630</v>
      </c>
      <c r="Y2409" t="s">
        <v>2596</v>
      </c>
      <c r="Z2409" t="s">
        <v>2952</v>
      </c>
      <c r="AA2409">
        <v>827509</v>
      </c>
      <c r="AB2409" s="198">
        <v>37047.875</v>
      </c>
      <c r="AC2409" s="198">
        <v>37047.875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5000</v>
      </c>
      <c r="G2410" s="202">
        <v>1332616</v>
      </c>
      <c r="H2410" s="198">
        <v>37046.375798611109</v>
      </c>
      <c r="I2410" t="s">
        <v>2597</v>
      </c>
      <c r="M2410" t="s">
        <v>3505</v>
      </c>
      <c r="N2410" t="s">
        <v>3885</v>
      </c>
      <c r="O2410" t="s">
        <v>1679</v>
      </c>
      <c r="Q2410" s="199">
        <v>5000</v>
      </c>
      <c r="S2410" t="s">
        <v>3506</v>
      </c>
      <c r="T2410" t="s">
        <v>3759</v>
      </c>
      <c r="U2410" s="201">
        <v>3.8025000000000002</v>
      </c>
      <c r="V2410" t="s">
        <v>2628</v>
      </c>
      <c r="W2410" t="s">
        <v>2457</v>
      </c>
      <c r="X2410" t="s">
        <v>2615</v>
      </c>
      <c r="Y2410" t="s">
        <v>2596</v>
      </c>
      <c r="Z2410" t="s">
        <v>2952</v>
      </c>
      <c r="AA2410">
        <v>827510</v>
      </c>
      <c r="AB2410" s="198">
        <v>37047.875</v>
      </c>
      <c r="AC2410" s="198">
        <v>37047.875</v>
      </c>
    </row>
    <row r="2411" spans="1:31" x14ac:dyDescent="0.2">
      <c r="A2411" s="44" t="str">
        <f t="shared" si="186"/>
        <v xml:space="preserve"> Natural Gas Physical</v>
      </c>
      <c r="B2411" s="44" t="str">
        <f t="shared" si="187"/>
        <v/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1332617</v>
      </c>
      <c r="H2411" s="198">
        <v>37046.375810185185</v>
      </c>
      <c r="I2411" t="s">
        <v>20</v>
      </c>
      <c r="M2411" t="s">
        <v>3505</v>
      </c>
      <c r="N2411" t="s">
        <v>3089</v>
      </c>
      <c r="O2411" t="s">
        <v>2015</v>
      </c>
      <c r="P2411" s="199">
        <v>10000</v>
      </c>
      <c r="S2411" t="s">
        <v>3827</v>
      </c>
      <c r="T2411" t="s">
        <v>3090</v>
      </c>
      <c r="U2411" s="201">
        <v>4.87</v>
      </c>
      <c r="V2411" t="s">
        <v>21</v>
      </c>
      <c r="W2411" t="s">
        <v>3091</v>
      </c>
      <c r="X2411" t="s">
        <v>3092</v>
      </c>
      <c r="Y2411" t="s">
        <v>2596</v>
      </c>
      <c r="Z2411" t="s">
        <v>2953</v>
      </c>
      <c r="AA2411">
        <v>827511</v>
      </c>
      <c r="AB2411" s="198">
        <v>37046.875</v>
      </c>
      <c r="AC2411" s="198">
        <v>37046.875</v>
      </c>
    </row>
    <row r="2412" spans="1:31" x14ac:dyDescent="0.2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31</v>
      </c>
      <c r="F2412" s="213">
        <f t="shared" si="190"/>
        <v>465000</v>
      </c>
      <c r="G2412" s="202">
        <v>1332619</v>
      </c>
      <c r="H2412" s="198">
        <v>37046.375821759262</v>
      </c>
      <c r="I2412" t="s">
        <v>2613</v>
      </c>
      <c r="M2412" t="s">
        <v>3505</v>
      </c>
      <c r="N2412" t="s">
        <v>2383</v>
      </c>
      <c r="O2412" t="s">
        <v>2604</v>
      </c>
      <c r="P2412" s="199">
        <v>15000</v>
      </c>
      <c r="S2412" t="s">
        <v>3506</v>
      </c>
      <c r="T2412" t="s">
        <v>3759</v>
      </c>
      <c r="U2412" s="201">
        <v>4.0449999999999999</v>
      </c>
      <c r="V2412" t="s">
        <v>2614</v>
      </c>
      <c r="W2412" t="s">
        <v>2810</v>
      </c>
      <c r="X2412" t="s">
        <v>2384</v>
      </c>
      <c r="Y2412" t="s">
        <v>3777</v>
      </c>
      <c r="Z2412" t="s">
        <v>2952</v>
      </c>
      <c r="AA2412" t="s">
        <v>24</v>
      </c>
      <c r="AB2412" s="198">
        <v>37073.875</v>
      </c>
      <c r="AC2412" s="198">
        <v>37103.875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26</v>
      </c>
      <c r="F2413" s="213">
        <f t="shared" si="190"/>
        <v>26000</v>
      </c>
      <c r="G2413" s="202">
        <v>1332618</v>
      </c>
      <c r="H2413" s="198">
        <v>37046.375821759262</v>
      </c>
      <c r="I2413" t="s">
        <v>3281</v>
      </c>
      <c r="M2413" t="s">
        <v>3505</v>
      </c>
      <c r="N2413" t="s">
        <v>3885</v>
      </c>
      <c r="O2413" t="s">
        <v>25</v>
      </c>
      <c r="P2413" s="199">
        <v>1000</v>
      </c>
      <c r="S2413" t="s">
        <v>3506</v>
      </c>
      <c r="T2413" t="s">
        <v>3759</v>
      </c>
      <c r="U2413" s="201">
        <v>3.92</v>
      </c>
      <c r="V2413" t="s">
        <v>3282</v>
      </c>
      <c r="W2413" t="s">
        <v>2271</v>
      </c>
      <c r="X2413" t="s">
        <v>2272</v>
      </c>
      <c r="Y2413" t="s">
        <v>2596</v>
      </c>
      <c r="Z2413" t="s">
        <v>2952</v>
      </c>
      <c r="AA2413">
        <v>827513</v>
      </c>
      <c r="AB2413" s="198">
        <v>37047.875</v>
      </c>
      <c r="AC2413" s="198">
        <v>37072.875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5000</v>
      </c>
      <c r="G2414" s="202">
        <v>1332621</v>
      </c>
      <c r="H2414" s="198">
        <v>37046.375844907408</v>
      </c>
      <c r="I2414" t="s">
        <v>3627</v>
      </c>
      <c r="M2414" t="s">
        <v>3505</v>
      </c>
      <c r="N2414" t="s">
        <v>3885</v>
      </c>
      <c r="O2414" t="s">
        <v>1730</v>
      </c>
      <c r="P2414" s="199">
        <v>5000</v>
      </c>
      <c r="S2414" t="s">
        <v>3506</v>
      </c>
      <c r="T2414" t="s">
        <v>3759</v>
      </c>
      <c r="U2414" s="201">
        <v>3.83</v>
      </c>
      <c r="V2414" t="s">
        <v>3493</v>
      </c>
      <c r="W2414" t="s">
        <v>2629</v>
      </c>
      <c r="X2414" t="s">
        <v>2630</v>
      </c>
      <c r="Y2414" t="s">
        <v>2596</v>
      </c>
      <c r="Z2414" t="s">
        <v>2952</v>
      </c>
      <c r="AA2414">
        <v>827512</v>
      </c>
      <c r="AB2414" s="198">
        <v>37047.875</v>
      </c>
      <c r="AC2414" s="198">
        <v>37047.875</v>
      </c>
    </row>
    <row r="2415" spans="1:31" x14ac:dyDescent="0.2">
      <c r="A2415" s="44" t="str">
        <f t="shared" si="186"/>
        <v>US Power Physical</v>
      </c>
      <c r="B2415" s="44" t="str">
        <f t="shared" si="187"/>
        <v>US</v>
      </c>
      <c r="C2415" s="44" t="str">
        <f t="shared" si="188"/>
        <v>Power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3</v>
      </c>
      <c r="F2415" s="213">
        <f t="shared" si="190"/>
        <v>150</v>
      </c>
      <c r="G2415" s="202">
        <v>1332622</v>
      </c>
      <c r="H2415" s="198">
        <v>37046.375868055555</v>
      </c>
      <c r="I2415" t="s">
        <v>2360</v>
      </c>
      <c r="M2415" t="s">
        <v>2717</v>
      </c>
      <c r="N2415" t="s">
        <v>3532</v>
      </c>
      <c r="O2415" t="s">
        <v>1608</v>
      </c>
      <c r="P2415" s="199">
        <v>50</v>
      </c>
      <c r="S2415" t="s">
        <v>3504</v>
      </c>
      <c r="T2415" t="s">
        <v>3759</v>
      </c>
      <c r="U2415" s="201">
        <v>23</v>
      </c>
      <c r="V2415" t="s">
        <v>3874</v>
      </c>
      <c r="W2415" t="s">
        <v>3536</v>
      </c>
      <c r="X2415" t="s">
        <v>3537</v>
      </c>
      <c r="Y2415" t="s">
        <v>1097</v>
      </c>
      <c r="Z2415" t="s">
        <v>2947</v>
      </c>
      <c r="AA2415">
        <v>631091.1</v>
      </c>
      <c r="AB2415" s="198">
        <v>37048.875</v>
      </c>
      <c r="AC2415" s="198">
        <v>37050.875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26</v>
      </c>
      <c r="F2416" s="213">
        <f t="shared" si="190"/>
        <v>130000</v>
      </c>
      <c r="G2416" s="202">
        <v>1332625</v>
      </c>
      <c r="H2416" s="198">
        <v>37046.375891203701</v>
      </c>
      <c r="I2416" t="s">
        <v>3069</v>
      </c>
      <c r="M2416" t="s">
        <v>3505</v>
      </c>
      <c r="N2416" t="s">
        <v>2383</v>
      </c>
      <c r="O2416" t="s">
        <v>3298</v>
      </c>
      <c r="P2416" s="199">
        <v>5000</v>
      </c>
      <c r="S2416" t="s">
        <v>3506</v>
      </c>
      <c r="T2416" t="s">
        <v>3759</v>
      </c>
      <c r="U2416" s="201">
        <v>3.95</v>
      </c>
      <c r="V2416" t="s">
        <v>3070</v>
      </c>
      <c r="W2416" t="s">
        <v>2644</v>
      </c>
      <c r="X2416" t="s">
        <v>2259</v>
      </c>
      <c r="Y2416" t="s">
        <v>3777</v>
      </c>
      <c r="Z2416" t="s">
        <v>2952</v>
      </c>
      <c r="AA2416" t="s">
        <v>26</v>
      </c>
      <c r="AB2416" s="198">
        <v>37047.875</v>
      </c>
      <c r="AC2416" s="198">
        <v>37072.875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1332623</v>
      </c>
      <c r="H2417" s="198">
        <v>37046.375891203701</v>
      </c>
      <c r="I2417" t="s">
        <v>3627</v>
      </c>
      <c r="M2417" t="s">
        <v>3505</v>
      </c>
      <c r="N2417" t="s">
        <v>3885</v>
      </c>
      <c r="O2417" t="s">
        <v>1730</v>
      </c>
      <c r="P2417" s="199">
        <v>10000</v>
      </c>
      <c r="S2417" t="s">
        <v>3506</v>
      </c>
      <c r="T2417" t="s">
        <v>3759</v>
      </c>
      <c r="U2417" s="201">
        <v>3.8275000000000001</v>
      </c>
      <c r="V2417" t="s">
        <v>3493</v>
      </c>
      <c r="W2417" t="s">
        <v>2629</v>
      </c>
      <c r="X2417" t="s">
        <v>2630</v>
      </c>
      <c r="Y2417" t="s">
        <v>2596</v>
      </c>
      <c r="Z2417" t="s">
        <v>2952</v>
      </c>
      <c r="AA2417">
        <v>827514</v>
      </c>
      <c r="AB2417" s="198">
        <v>37047.875</v>
      </c>
      <c r="AC2417" s="198">
        <v>37047.875</v>
      </c>
    </row>
    <row r="2418" spans="1:29" x14ac:dyDescent="0.2">
      <c r="A2418" s="44" t="str">
        <f t="shared" si="186"/>
        <v>US Crude Financial</v>
      </c>
      <c r="B2418" s="44" t="str">
        <f t="shared" si="187"/>
        <v>US</v>
      </c>
      <c r="C2418" s="44" t="str">
        <f t="shared" si="188"/>
        <v>Crude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50000</v>
      </c>
      <c r="G2418" s="202">
        <v>1332626</v>
      </c>
      <c r="H2418" s="198">
        <v>37046.375937500001</v>
      </c>
      <c r="I2418" t="s">
        <v>1087</v>
      </c>
      <c r="M2418" t="s">
        <v>3619</v>
      </c>
      <c r="N2418" t="s">
        <v>1088</v>
      </c>
      <c r="O2418" t="s">
        <v>3528</v>
      </c>
      <c r="Q2418" s="199">
        <v>50000</v>
      </c>
      <c r="S2418" t="s">
        <v>3512</v>
      </c>
      <c r="T2418" t="s">
        <v>3759</v>
      </c>
      <c r="U2418" s="201">
        <v>28.38</v>
      </c>
      <c r="V2418" t="s">
        <v>1089</v>
      </c>
      <c r="W2418" t="s">
        <v>1090</v>
      </c>
      <c r="X2418" t="s">
        <v>1091</v>
      </c>
      <c r="Y2418" t="s">
        <v>2729</v>
      </c>
      <c r="Z2418" t="s">
        <v>2952</v>
      </c>
      <c r="AA2418">
        <v>112757</v>
      </c>
      <c r="AB2418" s="198">
        <v>37073</v>
      </c>
      <c r="AC2418" s="198">
        <v>37103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5000</v>
      </c>
      <c r="G2419" s="202">
        <v>1332627</v>
      </c>
      <c r="H2419" s="198">
        <v>37046.375949074078</v>
      </c>
      <c r="I2419" t="s">
        <v>3081</v>
      </c>
      <c r="M2419" t="s">
        <v>3505</v>
      </c>
      <c r="N2419" t="s">
        <v>3885</v>
      </c>
      <c r="O2419" t="s">
        <v>1795</v>
      </c>
      <c r="P2419" s="199">
        <v>5000</v>
      </c>
      <c r="S2419" t="s">
        <v>3506</v>
      </c>
      <c r="T2419" t="s">
        <v>3759</v>
      </c>
      <c r="U2419" s="201">
        <v>3.5</v>
      </c>
      <c r="V2419" t="s">
        <v>1845</v>
      </c>
      <c r="W2419" t="s">
        <v>3075</v>
      </c>
      <c r="X2419" t="s">
        <v>3076</v>
      </c>
      <c r="Y2419" t="s">
        <v>2596</v>
      </c>
      <c r="Z2419" t="s">
        <v>2952</v>
      </c>
      <c r="AA2419">
        <v>827515</v>
      </c>
      <c r="AB2419" s="198">
        <v>37047.875</v>
      </c>
      <c r="AC2419" s="198">
        <v>37047.875</v>
      </c>
    </row>
    <row r="2420" spans="1:29" x14ac:dyDescent="0.2">
      <c r="A2420" s="44" t="str">
        <f t="shared" si="186"/>
        <v>US Crude Financial</v>
      </c>
      <c r="B2420" s="44" t="str">
        <f t="shared" si="187"/>
        <v>US</v>
      </c>
      <c r="C2420" s="44" t="str">
        <f t="shared" si="188"/>
        <v>Crude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50000</v>
      </c>
      <c r="G2420" s="202">
        <v>1332628</v>
      </c>
      <c r="H2420" s="198">
        <v>37046.375983796293</v>
      </c>
      <c r="I2420" t="s">
        <v>1087</v>
      </c>
      <c r="M2420" t="s">
        <v>3619</v>
      </c>
      <c r="N2420" t="s">
        <v>1088</v>
      </c>
      <c r="O2420" t="s">
        <v>3528</v>
      </c>
      <c r="Q2420" s="199">
        <v>50000</v>
      </c>
      <c r="S2420" t="s">
        <v>3512</v>
      </c>
      <c r="T2420" t="s">
        <v>3759</v>
      </c>
      <c r="U2420" s="201">
        <v>28.4</v>
      </c>
      <c r="V2420" t="s">
        <v>2584</v>
      </c>
      <c r="W2420" t="s">
        <v>1090</v>
      </c>
      <c r="X2420" t="s">
        <v>1091</v>
      </c>
      <c r="Y2420" t="s">
        <v>2729</v>
      </c>
      <c r="Z2420" t="s">
        <v>2952</v>
      </c>
      <c r="AA2420">
        <v>112758</v>
      </c>
      <c r="AB2420" s="198">
        <v>37073</v>
      </c>
      <c r="AC2420" s="198">
        <v>37103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31</v>
      </c>
      <c r="F2421" s="213">
        <f t="shared" si="190"/>
        <v>310000</v>
      </c>
      <c r="G2421" s="202">
        <v>1332629</v>
      </c>
      <c r="H2421" s="198">
        <v>37046.37599537037</v>
      </c>
      <c r="I2421" t="s">
        <v>2660</v>
      </c>
      <c r="M2421" t="s">
        <v>3505</v>
      </c>
      <c r="N2421" t="s">
        <v>2383</v>
      </c>
      <c r="O2421" t="s">
        <v>2604</v>
      </c>
      <c r="Q2421" s="199">
        <v>10000</v>
      </c>
      <c r="S2421" t="s">
        <v>3506</v>
      </c>
      <c r="T2421" t="s">
        <v>3759</v>
      </c>
      <c r="U2421" s="201">
        <v>4.05</v>
      </c>
      <c r="V2421" t="s">
        <v>3997</v>
      </c>
      <c r="W2421" t="s">
        <v>2810</v>
      </c>
      <c r="X2421" t="s">
        <v>2384</v>
      </c>
      <c r="Y2421" t="s">
        <v>3777</v>
      </c>
      <c r="Z2421" t="s">
        <v>2952</v>
      </c>
      <c r="AA2421" t="s">
        <v>27</v>
      </c>
      <c r="AB2421" s="198">
        <v>37073.875</v>
      </c>
      <c r="AC2421" s="198">
        <v>37103.875</v>
      </c>
    </row>
    <row r="2422" spans="1:29" x14ac:dyDescent="0.2">
      <c r="A2422" s="44" t="str">
        <f t="shared" si="186"/>
        <v xml:space="preserve"> Natural Gas Physical</v>
      </c>
      <c r="B2422" s="44" t="str">
        <f t="shared" si="187"/>
        <v/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31</v>
      </c>
      <c r="F2422" s="213">
        <f t="shared" si="190"/>
        <v>77500</v>
      </c>
      <c r="G2422" s="202">
        <v>1332632</v>
      </c>
      <c r="H2422" s="198">
        <v>37046.37605324074</v>
      </c>
      <c r="I2422" t="s">
        <v>2542</v>
      </c>
      <c r="M2422" t="s">
        <v>3505</v>
      </c>
      <c r="N2422" t="s">
        <v>3089</v>
      </c>
      <c r="O2422" t="s">
        <v>3967</v>
      </c>
      <c r="P2422" s="199">
        <v>2500</v>
      </c>
      <c r="S2422" t="s">
        <v>3827</v>
      </c>
      <c r="T2422" t="s">
        <v>3090</v>
      </c>
      <c r="U2422" s="201">
        <v>5.2350000000000003</v>
      </c>
      <c r="V2422" t="s">
        <v>3835</v>
      </c>
      <c r="W2422" t="s">
        <v>2574</v>
      </c>
      <c r="X2422" t="s">
        <v>3092</v>
      </c>
      <c r="Y2422" t="s">
        <v>2596</v>
      </c>
      <c r="Z2422" t="s">
        <v>2953</v>
      </c>
      <c r="AA2422">
        <v>827516</v>
      </c>
      <c r="AB2422" s="198">
        <v>37073.875</v>
      </c>
      <c r="AC2422" s="198">
        <v>37103.875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10000</v>
      </c>
      <c r="G2423" s="202">
        <v>1332634</v>
      </c>
      <c r="H2423" s="198">
        <v>37046.376111111109</v>
      </c>
      <c r="I2423" t="s">
        <v>3531</v>
      </c>
      <c r="M2423" t="s">
        <v>3505</v>
      </c>
      <c r="N2423" t="s">
        <v>3885</v>
      </c>
      <c r="O2423" t="s">
        <v>1795</v>
      </c>
      <c r="Q2423" s="199">
        <v>10000</v>
      </c>
      <c r="S2423" t="s">
        <v>3506</v>
      </c>
      <c r="T2423" t="s">
        <v>3759</v>
      </c>
      <c r="U2423" s="201">
        <v>3.55</v>
      </c>
      <c r="V2423" t="s">
        <v>2395</v>
      </c>
      <c r="W2423" t="s">
        <v>3075</v>
      </c>
      <c r="X2423" t="s">
        <v>3076</v>
      </c>
      <c r="Y2423" t="s">
        <v>2596</v>
      </c>
      <c r="Z2423" t="s">
        <v>2952</v>
      </c>
      <c r="AA2423">
        <v>827517</v>
      </c>
      <c r="AB2423" s="198">
        <v>37047.875</v>
      </c>
      <c r="AC2423" s="198">
        <v>37047.875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31</v>
      </c>
      <c r="F2424" s="213">
        <f t="shared" si="190"/>
        <v>155000</v>
      </c>
      <c r="G2424" s="202">
        <v>1332635</v>
      </c>
      <c r="H2424" s="198">
        <v>37046.376134259262</v>
      </c>
      <c r="I2424" t="s">
        <v>2638</v>
      </c>
      <c r="M2424" t="s">
        <v>3505</v>
      </c>
      <c r="N2424" t="s">
        <v>2383</v>
      </c>
      <c r="O2424" t="s">
        <v>2604</v>
      </c>
      <c r="Q2424" s="199">
        <v>5000</v>
      </c>
      <c r="S2424" t="s">
        <v>3506</v>
      </c>
      <c r="T2424" t="s">
        <v>3759</v>
      </c>
      <c r="U2424" s="201">
        <v>4.05</v>
      </c>
      <c r="V2424" t="s">
        <v>2639</v>
      </c>
      <c r="W2424" t="s">
        <v>2810</v>
      </c>
      <c r="X2424" t="s">
        <v>2384</v>
      </c>
      <c r="Y2424" t="s">
        <v>3777</v>
      </c>
      <c r="Z2424" t="s">
        <v>2952</v>
      </c>
      <c r="AA2424" t="s">
        <v>28</v>
      </c>
      <c r="AB2424" s="198">
        <v>37073.875</v>
      </c>
      <c r="AC2424" s="198">
        <v>37103.875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</v>
      </c>
      <c r="G2425" s="202">
        <v>1332637</v>
      </c>
      <c r="H2425" s="198">
        <v>37046.376250000001</v>
      </c>
      <c r="I2425" t="s">
        <v>2392</v>
      </c>
      <c r="M2425" t="s">
        <v>3505</v>
      </c>
      <c r="N2425" t="s">
        <v>3885</v>
      </c>
      <c r="O2425" t="s">
        <v>1678</v>
      </c>
      <c r="P2425" s="199">
        <v>5000</v>
      </c>
      <c r="S2425" t="s">
        <v>3506</v>
      </c>
      <c r="T2425" t="s">
        <v>3759</v>
      </c>
      <c r="U2425" s="201">
        <v>3.7549999999999999</v>
      </c>
      <c r="V2425" t="s">
        <v>3496</v>
      </c>
      <c r="W2425" t="s">
        <v>2457</v>
      </c>
      <c r="X2425" t="s">
        <v>2615</v>
      </c>
      <c r="Y2425" t="s">
        <v>2596</v>
      </c>
      <c r="Z2425" t="s">
        <v>2952</v>
      </c>
      <c r="AA2425">
        <v>827518</v>
      </c>
      <c r="AB2425" s="198">
        <v>37047.875</v>
      </c>
      <c r="AC2425" s="198">
        <v>37047.875</v>
      </c>
    </row>
    <row r="2426" spans="1:29" x14ac:dyDescent="0.2">
      <c r="A2426" s="44" t="str">
        <f t="shared" si="186"/>
        <v>US Natural Gas Financial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Financial</v>
      </c>
      <c r="E2426" s="44">
        <f>IF(VLOOKUP(S2426,'DD-Lookup'!$J$6:$L$50,3,FALSE)="Monthly",(YEAR(AC2426)-YEAR(AB2426))*12+MONTH(AC2426)-MONTH(AB2426)+1,(AC2426-AB2426+1))</f>
        <v>151</v>
      </c>
      <c r="F2426" s="213">
        <f t="shared" si="190"/>
        <v>755000</v>
      </c>
      <c r="G2426" s="202">
        <v>1332638</v>
      </c>
      <c r="H2426" s="198">
        <v>37046.376261574071</v>
      </c>
      <c r="I2426" t="s">
        <v>2389</v>
      </c>
      <c r="M2426" t="s">
        <v>3505</v>
      </c>
      <c r="N2426" t="s">
        <v>2383</v>
      </c>
      <c r="O2426" t="s">
        <v>2622</v>
      </c>
      <c r="Q2426" s="199">
        <v>5000</v>
      </c>
      <c r="S2426" t="s">
        <v>3506</v>
      </c>
      <c r="T2426" t="s">
        <v>3759</v>
      </c>
      <c r="U2426" s="201">
        <v>4.45</v>
      </c>
      <c r="V2426" t="s">
        <v>2390</v>
      </c>
      <c r="W2426" t="s">
        <v>2810</v>
      </c>
      <c r="X2426" t="s">
        <v>2384</v>
      </c>
      <c r="Y2426" t="s">
        <v>3777</v>
      </c>
      <c r="Z2426" t="s">
        <v>2952</v>
      </c>
      <c r="AA2426" t="s">
        <v>29</v>
      </c>
      <c r="AB2426" s="198">
        <v>37196</v>
      </c>
      <c r="AC2426" s="198">
        <v>37346</v>
      </c>
    </row>
    <row r="2427" spans="1:29" x14ac:dyDescent="0.2">
      <c r="A2427" s="44" t="str">
        <f t="shared" si="186"/>
        <v xml:space="preserve"> Natural Gas Physical</v>
      </c>
      <c r="B2427" s="44" t="str">
        <f t="shared" si="187"/>
        <v/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1332639</v>
      </c>
      <c r="H2427" s="198">
        <v>37046.376296296294</v>
      </c>
      <c r="I2427" t="s">
        <v>2550</v>
      </c>
      <c r="M2427" t="s">
        <v>3505</v>
      </c>
      <c r="N2427" t="s">
        <v>3089</v>
      </c>
      <c r="O2427" t="s">
        <v>2102</v>
      </c>
      <c r="Q2427" s="199">
        <v>5000</v>
      </c>
      <c r="S2427" t="s">
        <v>3506</v>
      </c>
      <c r="T2427" t="s">
        <v>3759</v>
      </c>
      <c r="U2427" s="201">
        <v>3.32</v>
      </c>
      <c r="V2427" t="s">
        <v>3043</v>
      </c>
      <c r="W2427" t="s">
        <v>2563</v>
      </c>
      <c r="X2427" t="s">
        <v>3834</v>
      </c>
      <c r="Y2427" t="s">
        <v>2596</v>
      </c>
      <c r="Z2427" t="s">
        <v>2953</v>
      </c>
      <c r="AA2427">
        <v>827519</v>
      </c>
      <c r="AB2427" s="198">
        <v>37047.875</v>
      </c>
      <c r="AC2427" s="198">
        <v>37047.875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3100</v>
      </c>
      <c r="G2428" s="202">
        <v>1332640</v>
      </c>
      <c r="H2428" s="198">
        <v>37046.376319444447</v>
      </c>
      <c r="I2428" t="s">
        <v>3457</v>
      </c>
      <c r="M2428" t="s">
        <v>3505</v>
      </c>
      <c r="N2428" t="s">
        <v>3885</v>
      </c>
      <c r="O2428" t="s">
        <v>1756</v>
      </c>
      <c r="P2428" s="199">
        <v>3100</v>
      </c>
      <c r="S2428" t="s">
        <v>3506</v>
      </c>
      <c r="T2428" t="s">
        <v>3759</v>
      </c>
      <c r="U2428" s="201">
        <v>3.93</v>
      </c>
      <c r="V2428" t="s">
        <v>3458</v>
      </c>
      <c r="W2428" t="s">
        <v>2477</v>
      </c>
      <c r="X2428" t="s">
        <v>2540</v>
      </c>
      <c r="Y2428" t="s">
        <v>2596</v>
      </c>
      <c r="Z2428" t="s">
        <v>2952</v>
      </c>
      <c r="AA2428">
        <v>827520</v>
      </c>
      <c r="AB2428" s="198">
        <v>37047.875</v>
      </c>
      <c r="AC2428" s="198">
        <v>37047.875</v>
      </c>
    </row>
    <row r="2429" spans="1:29" x14ac:dyDescent="0.2">
      <c r="A2429" s="44" t="str">
        <f t="shared" si="186"/>
        <v>US Crude Financial</v>
      </c>
      <c r="B2429" s="44" t="str">
        <f t="shared" si="187"/>
        <v>US</v>
      </c>
      <c r="C2429" s="44" t="str">
        <f t="shared" si="188"/>
        <v>Crude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25000</v>
      </c>
      <c r="G2429" s="202">
        <v>1332641</v>
      </c>
      <c r="H2429" s="198">
        <v>37046.376342592594</v>
      </c>
      <c r="I2429" t="s">
        <v>2382</v>
      </c>
      <c r="M2429" t="s">
        <v>3619</v>
      </c>
      <c r="N2429" t="s">
        <v>3239</v>
      </c>
      <c r="O2429" t="s">
        <v>3240</v>
      </c>
      <c r="P2429" s="199">
        <v>25000</v>
      </c>
      <c r="S2429" t="s">
        <v>3508</v>
      </c>
      <c r="T2429" t="s">
        <v>3759</v>
      </c>
      <c r="U2429" s="201">
        <v>-0.3</v>
      </c>
      <c r="V2429" t="s">
        <v>3705</v>
      </c>
      <c r="W2429" t="s">
        <v>3204</v>
      </c>
      <c r="X2429" t="s">
        <v>3241</v>
      </c>
      <c r="Y2429" t="s">
        <v>3777</v>
      </c>
      <c r="Z2429" t="s">
        <v>2952</v>
      </c>
      <c r="AA2429" t="s">
        <v>30</v>
      </c>
      <c r="AB2429" s="198">
        <v>37073</v>
      </c>
      <c r="AC2429" s="198">
        <v>37103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10000</v>
      </c>
      <c r="G2430" s="202">
        <v>1332643</v>
      </c>
      <c r="H2430" s="198">
        <v>37046.376388888886</v>
      </c>
      <c r="I2430" t="s">
        <v>3531</v>
      </c>
      <c r="M2430" t="s">
        <v>3505</v>
      </c>
      <c r="N2430" t="s">
        <v>3885</v>
      </c>
      <c r="O2430" t="s">
        <v>1795</v>
      </c>
      <c r="Q2430" s="199">
        <v>10000</v>
      </c>
      <c r="S2430" t="s">
        <v>3506</v>
      </c>
      <c r="T2430" t="s">
        <v>3759</v>
      </c>
      <c r="U2430" s="201">
        <v>3.65</v>
      </c>
      <c r="V2430" t="s">
        <v>2395</v>
      </c>
      <c r="W2430" t="s">
        <v>3075</v>
      </c>
      <c r="X2430" t="s">
        <v>3076</v>
      </c>
      <c r="Y2430" t="s">
        <v>2596</v>
      </c>
      <c r="Z2430" t="s">
        <v>2952</v>
      </c>
      <c r="AA2430">
        <v>827521</v>
      </c>
      <c r="AB2430" s="198">
        <v>37047.875</v>
      </c>
      <c r="AC2430" s="198">
        <v>37047.875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5000</v>
      </c>
      <c r="G2431" s="202">
        <v>1332642</v>
      </c>
      <c r="H2431" s="198">
        <v>37046.376388888886</v>
      </c>
      <c r="I2431" t="s">
        <v>2635</v>
      </c>
      <c r="M2431" t="s">
        <v>3505</v>
      </c>
      <c r="N2431" t="s">
        <v>3885</v>
      </c>
      <c r="O2431" t="s">
        <v>1679</v>
      </c>
      <c r="P2431" s="199">
        <v>5000</v>
      </c>
      <c r="S2431" t="s">
        <v>3506</v>
      </c>
      <c r="T2431" t="s">
        <v>3759</v>
      </c>
      <c r="U2431" s="201">
        <v>3.8</v>
      </c>
      <c r="V2431" t="s">
        <v>31</v>
      </c>
      <c r="W2431" t="s">
        <v>2457</v>
      </c>
      <c r="X2431" t="s">
        <v>2615</v>
      </c>
      <c r="Y2431" t="s">
        <v>2596</v>
      </c>
      <c r="Z2431" t="s">
        <v>2952</v>
      </c>
      <c r="AA2431">
        <v>827522</v>
      </c>
      <c r="AB2431" s="198">
        <v>37047.875</v>
      </c>
      <c r="AC2431" s="198">
        <v>37047.875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1332644</v>
      </c>
      <c r="H2432" s="198">
        <v>37046.376400462963</v>
      </c>
      <c r="I2432" t="s">
        <v>2260</v>
      </c>
      <c r="M2432" t="s">
        <v>3505</v>
      </c>
      <c r="N2432" t="s">
        <v>3089</v>
      </c>
      <c r="O2432" t="s">
        <v>2015</v>
      </c>
      <c r="P2432" s="199">
        <v>10000</v>
      </c>
      <c r="S2432" t="s">
        <v>3827</v>
      </c>
      <c r="T2432" t="s">
        <v>3090</v>
      </c>
      <c r="U2432" s="201">
        <v>4.8650000000000002</v>
      </c>
      <c r="V2432" t="s">
        <v>3846</v>
      </c>
      <c r="W2432" t="s">
        <v>3091</v>
      </c>
      <c r="X2432" t="s">
        <v>3092</v>
      </c>
      <c r="Y2432" t="s">
        <v>2596</v>
      </c>
      <c r="Z2432" t="s">
        <v>2953</v>
      </c>
      <c r="AA2432">
        <v>827523</v>
      </c>
      <c r="AB2432" s="198">
        <v>37046.875</v>
      </c>
      <c r="AC2432" s="198">
        <v>37046.875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5000</v>
      </c>
      <c r="G2433" s="202">
        <v>1332645</v>
      </c>
      <c r="H2433" s="198">
        <v>37046.37641203704</v>
      </c>
      <c r="I2433" t="s">
        <v>2541</v>
      </c>
      <c r="M2433" t="s">
        <v>3505</v>
      </c>
      <c r="N2433" t="s">
        <v>3885</v>
      </c>
      <c r="O2433" t="s">
        <v>1742</v>
      </c>
      <c r="P2433" s="199">
        <v>5000</v>
      </c>
      <c r="S2433" t="s">
        <v>3506</v>
      </c>
      <c r="T2433" t="s">
        <v>3759</v>
      </c>
      <c r="U2433" s="201">
        <v>4.24</v>
      </c>
      <c r="V2433">
        <v>19691994</v>
      </c>
      <c r="W2433" t="s">
        <v>3143</v>
      </c>
      <c r="X2433" t="s">
        <v>3065</v>
      </c>
      <c r="Y2433" t="s">
        <v>2596</v>
      </c>
      <c r="Z2433" t="s">
        <v>2952</v>
      </c>
      <c r="AA2433">
        <v>827524</v>
      </c>
      <c r="AB2433" s="198">
        <v>37047.875</v>
      </c>
      <c r="AC2433" s="198">
        <v>37047.875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123</v>
      </c>
      <c r="F2434" s="213">
        <f t="shared" si="190"/>
        <v>1230000</v>
      </c>
      <c r="G2434" s="202">
        <v>1332646</v>
      </c>
      <c r="H2434" s="198">
        <v>37046.376423611109</v>
      </c>
      <c r="I2434" t="s">
        <v>2370</v>
      </c>
      <c r="J2434" t="s">
        <v>2532</v>
      </c>
      <c r="K2434" t="s">
        <v>2373</v>
      </c>
      <c r="M2434" t="s">
        <v>3505</v>
      </c>
      <c r="N2434" t="s">
        <v>2605</v>
      </c>
      <c r="O2434" t="s">
        <v>3015</v>
      </c>
      <c r="Q2434" s="199">
        <v>10000</v>
      </c>
      <c r="S2434" t="s">
        <v>3506</v>
      </c>
      <c r="T2434" t="s">
        <v>3759</v>
      </c>
      <c r="U2434" s="201">
        <v>0.01</v>
      </c>
      <c r="V2434" t="s">
        <v>32</v>
      </c>
      <c r="W2434" t="s">
        <v>2489</v>
      </c>
      <c r="X2434" t="s">
        <v>2490</v>
      </c>
      <c r="Y2434" t="s">
        <v>3777</v>
      </c>
      <c r="Z2434" t="s">
        <v>2952</v>
      </c>
      <c r="AA2434" t="s">
        <v>33</v>
      </c>
      <c r="AB2434" s="198">
        <v>37073</v>
      </c>
      <c r="AC2434" s="198">
        <v>37195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150</v>
      </c>
      <c r="G2435" s="202">
        <v>1332647</v>
      </c>
      <c r="H2435" s="198">
        <v>37046.376458333332</v>
      </c>
      <c r="I2435" t="s">
        <v>2273</v>
      </c>
      <c r="M2435" t="s">
        <v>3505</v>
      </c>
      <c r="N2435" t="s">
        <v>3885</v>
      </c>
      <c r="O2435" t="s">
        <v>3865</v>
      </c>
      <c r="P2435" s="199">
        <v>150</v>
      </c>
      <c r="S2435" t="s">
        <v>3506</v>
      </c>
      <c r="T2435" t="s">
        <v>3759</v>
      </c>
      <c r="U2435" s="201">
        <v>3.875</v>
      </c>
      <c r="V2435" t="s">
        <v>2274</v>
      </c>
      <c r="W2435" t="s">
        <v>2271</v>
      </c>
      <c r="X2435" t="s">
        <v>2272</v>
      </c>
      <c r="Y2435" t="s">
        <v>2596</v>
      </c>
      <c r="Z2435" t="s">
        <v>2952</v>
      </c>
      <c r="AA2435">
        <v>827525</v>
      </c>
      <c r="AB2435" s="198">
        <v>37047.875</v>
      </c>
      <c r="AC2435" s="198">
        <v>37047.875</v>
      </c>
    </row>
    <row r="2436" spans="1:31" x14ac:dyDescent="0.2">
      <c r="A2436" s="44" t="str">
        <f t="shared" si="186"/>
        <v>US Crude Financial</v>
      </c>
      <c r="B2436" s="44" t="str">
        <f t="shared" si="187"/>
        <v>US</v>
      </c>
      <c r="C2436" s="44" t="str">
        <f t="shared" si="188"/>
        <v>Crude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50000</v>
      </c>
      <c r="G2436" s="202">
        <v>1332648</v>
      </c>
      <c r="H2436" s="198">
        <v>37046.376469907409</v>
      </c>
      <c r="I2436" t="s">
        <v>1087</v>
      </c>
      <c r="M2436" t="s">
        <v>3619</v>
      </c>
      <c r="N2436" t="s">
        <v>1088</v>
      </c>
      <c r="O2436" t="s">
        <v>3528</v>
      </c>
      <c r="P2436" s="199">
        <v>50000</v>
      </c>
      <c r="S2436" t="s">
        <v>3512</v>
      </c>
      <c r="T2436" t="s">
        <v>3759</v>
      </c>
      <c r="U2436" s="201">
        <v>28.38</v>
      </c>
      <c r="V2436" t="s">
        <v>1089</v>
      </c>
      <c r="W2436" t="s">
        <v>1090</v>
      </c>
      <c r="X2436" t="s">
        <v>1091</v>
      </c>
      <c r="Y2436" t="s">
        <v>2729</v>
      </c>
      <c r="Z2436" t="s">
        <v>2952</v>
      </c>
      <c r="AA2436">
        <v>112761</v>
      </c>
      <c r="AB2436" s="198">
        <v>37073</v>
      </c>
      <c r="AC2436" s="198">
        <v>37103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1332650</v>
      </c>
      <c r="H2437" s="198">
        <v>37046.376481481479</v>
      </c>
      <c r="I2437" t="s">
        <v>2597</v>
      </c>
      <c r="M2437" t="s">
        <v>3505</v>
      </c>
      <c r="N2437" t="s">
        <v>3885</v>
      </c>
      <c r="O2437" t="s">
        <v>1679</v>
      </c>
      <c r="Q2437" s="199">
        <v>5000</v>
      </c>
      <c r="S2437" t="s">
        <v>3506</v>
      </c>
      <c r="T2437" t="s">
        <v>3759</v>
      </c>
      <c r="U2437" s="201">
        <v>3.8025000000000002</v>
      </c>
      <c r="V2437" t="s">
        <v>2036</v>
      </c>
      <c r="W2437" t="s">
        <v>2457</v>
      </c>
      <c r="X2437" t="s">
        <v>2615</v>
      </c>
      <c r="Y2437" t="s">
        <v>2596</v>
      </c>
      <c r="Z2437" t="s">
        <v>2952</v>
      </c>
      <c r="AA2437">
        <v>827527</v>
      </c>
      <c r="AB2437" s="198">
        <v>37047.875</v>
      </c>
      <c r="AC2437" s="198">
        <v>37047.875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1332649</v>
      </c>
      <c r="H2438" s="198">
        <v>37046.376481481479</v>
      </c>
      <c r="I2438" t="s">
        <v>2016</v>
      </c>
      <c r="M2438" t="s">
        <v>3505</v>
      </c>
      <c r="N2438" t="s">
        <v>3885</v>
      </c>
      <c r="O2438" t="s">
        <v>1760</v>
      </c>
      <c r="Q2438" s="199">
        <v>5000</v>
      </c>
      <c r="S2438" t="s">
        <v>3506</v>
      </c>
      <c r="T2438" t="s">
        <v>3759</v>
      </c>
      <c r="U2438" s="201">
        <v>3.83</v>
      </c>
      <c r="V2438" t="s">
        <v>2017</v>
      </c>
      <c r="W2438" t="s">
        <v>2477</v>
      </c>
      <c r="X2438" t="s">
        <v>3078</v>
      </c>
      <c r="Y2438" t="s">
        <v>2596</v>
      </c>
      <c r="Z2438" t="s">
        <v>2952</v>
      </c>
      <c r="AA2438">
        <v>827526</v>
      </c>
      <c r="AB2438" s="198">
        <v>37047.875</v>
      </c>
      <c r="AC2438" s="198">
        <v>37047.875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269</v>
      </c>
      <c r="G2439" s="202">
        <v>1332652</v>
      </c>
      <c r="H2439" s="198">
        <v>37046.376493055555</v>
      </c>
      <c r="I2439" t="s">
        <v>3067</v>
      </c>
      <c r="M2439" t="s">
        <v>3505</v>
      </c>
      <c r="N2439" t="s">
        <v>3885</v>
      </c>
      <c r="O2439" t="s">
        <v>1728</v>
      </c>
      <c r="P2439" s="199">
        <v>269</v>
      </c>
      <c r="S2439" t="s">
        <v>3506</v>
      </c>
      <c r="T2439" t="s">
        <v>3759</v>
      </c>
      <c r="U2439" s="201">
        <v>4.085</v>
      </c>
      <c r="V2439" t="s">
        <v>3014</v>
      </c>
      <c r="W2439" t="s">
        <v>2640</v>
      </c>
      <c r="X2439" t="s">
        <v>2641</v>
      </c>
      <c r="Y2439" t="s">
        <v>2596</v>
      </c>
      <c r="Z2439" t="s">
        <v>2952</v>
      </c>
      <c r="AA2439">
        <v>827529</v>
      </c>
      <c r="AB2439" s="198">
        <v>37047.875</v>
      </c>
      <c r="AC2439" s="198">
        <v>37047.875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5000</v>
      </c>
      <c r="G2440" s="202">
        <v>1332651</v>
      </c>
      <c r="H2440" s="198">
        <v>37046.376493055555</v>
      </c>
      <c r="I2440" t="s">
        <v>2355</v>
      </c>
      <c r="M2440" t="s">
        <v>3505</v>
      </c>
      <c r="N2440" t="s">
        <v>3885</v>
      </c>
      <c r="O2440" t="s">
        <v>1679</v>
      </c>
      <c r="P2440" s="199">
        <v>5000</v>
      </c>
      <c r="S2440" t="s">
        <v>3506</v>
      </c>
      <c r="T2440" t="s">
        <v>3759</v>
      </c>
      <c r="U2440" s="201">
        <v>3.8</v>
      </c>
      <c r="V2440" t="s">
        <v>2583</v>
      </c>
      <c r="W2440" t="s">
        <v>2457</v>
      </c>
      <c r="X2440" t="s">
        <v>2615</v>
      </c>
      <c r="Y2440" t="s">
        <v>2596</v>
      </c>
      <c r="Z2440" t="s">
        <v>2952</v>
      </c>
      <c r="AA2440">
        <v>827528</v>
      </c>
      <c r="AB2440" s="198">
        <v>37047.875</v>
      </c>
      <c r="AC2440" s="198">
        <v>37047.875</v>
      </c>
      <c r="AE2440" s="116">
        <f>IF(S2440="Gallon",F2440/42,F2440)</f>
        <v>5000</v>
      </c>
    </row>
    <row r="2441" spans="1:31" x14ac:dyDescent="0.2">
      <c r="A2441" s="44" t="str">
        <f t="shared" si="186"/>
        <v xml:space="preserve"> Metals Financial</v>
      </c>
      <c r="B2441" s="44" t="str">
        <f t="shared" si="187"/>
        <v/>
      </c>
      <c r="C2441" s="44" t="str">
        <f t="shared" si="188"/>
        <v>Metals</v>
      </c>
      <c r="D2441" s="44" t="str">
        <f t="shared" si="189"/>
        <v>Financial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4</v>
      </c>
      <c r="G2441" s="202">
        <v>1332653</v>
      </c>
      <c r="H2441" s="198">
        <v>37046.376504629632</v>
      </c>
      <c r="I2441" t="s">
        <v>2224</v>
      </c>
      <c r="M2441" t="s">
        <v>3511</v>
      </c>
      <c r="N2441" t="s">
        <v>3768</v>
      </c>
      <c r="O2441" t="s">
        <v>3769</v>
      </c>
      <c r="Q2441" s="199">
        <v>4</v>
      </c>
      <c r="S2441" t="s">
        <v>3758</v>
      </c>
      <c r="T2441" t="s">
        <v>3759</v>
      </c>
      <c r="U2441" s="201">
        <v>1507</v>
      </c>
      <c r="V2441" t="s">
        <v>34</v>
      </c>
      <c r="W2441" t="s">
        <v>3765</v>
      </c>
      <c r="X2441" t="s">
        <v>3761</v>
      </c>
      <c r="Y2441" t="s">
        <v>3762</v>
      </c>
      <c r="Z2441" t="s">
        <v>3763</v>
      </c>
      <c r="AA2441">
        <v>2166476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1332654</v>
      </c>
      <c r="H2442" s="198">
        <v>37046.376527777778</v>
      </c>
      <c r="I2442" t="s">
        <v>2572</v>
      </c>
      <c r="M2442" t="s">
        <v>3505</v>
      </c>
      <c r="N2442" t="s">
        <v>3885</v>
      </c>
      <c r="O2442" t="s">
        <v>1761</v>
      </c>
      <c r="Q2442" s="199">
        <v>10000</v>
      </c>
      <c r="S2442" t="s">
        <v>3506</v>
      </c>
      <c r="T2442" t="s">
        <v>3759</v>
      </c>
      <c r="U2442" s="201">
        <v>3.8250000000000002</v>
      </c>
      <c r="V2442" t="s">
        <v>2995</v>
      </c>
      <c r="W2442" t="s">
        <v>2477</v>
      </c>
      <c r="X2442" t="s">
        <v>3078</v>
      </c>
      <c r="Y2442" t="s">
        <v>2596</v>
      </c>
      <c r="Z2442" t="s">
        <v>2952</v>
      </c>
      <c r="AA2442">
        <v>827530</v>
      </c>
      <c r="AB2442" s="198">
        <v>37047.875</v>
      </c>
      <c r="AC2442" s="198">
        <v>37047.875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5000</v>
      </c>
      <c r="G2443" s="202">
        <v>1332655</v>
      </c>
      <c r="H2443" s="198">
        <v>37046.376550925925</v>
      </c>
      <c r="I2443" t="s">
        <v>2541</v>
      </c>
      <c r="M2443" t="s">
        <v>3505</v>
      </c>
      <c r="N2443" t="s">
        <v>3885</v>
      </c>
      <c r="O2443" t="s">
        <v>1718</v>
      </c>
      <c r="Q2443" s="199">
        <v>5000</v>
      </c>
      <c r="S2443" t="s">
        <v>3506</v>
      </c>
      <c r="T2443" t="s">
        <v>3759</v>
      </c>
      <c r="U2443" s="201">
        <v>4.2149999999999999</v>
      </c>
      <c r="V2443">
        <v>19691994</v>
      </c>
      <c r="W2443" t="s">
        <v>3143</v>
      </c>
      <c r="X2443" t="s">
        <v>3065</v>
      </c>
      <c r="Y2443" t="s">
        <v>2596</v>
      </c>
      <c r="Z2443" t="s">
        <v>2952</v>
      </c>
      <c r="AA2443">
        <v>827531</v>
      </c>
      <c r="AB2443" s="198">
        <v>37047.875</v>
      </c>
      <c r="AC2443" s="198">
        <v>37047.875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10000</v>
      </c>
      <c r="G2444" s="202">
        <v>1332656</v>
      </c>
      <c r="H2444" s="198">
        <v>37046.376574074071</v>
      </c>
      <c r="I2444" t="s">
        <v>3547</v>
      </c>
      <c r="M2444" t="s">
        <v>3505</v>
      </c>
      <c r="N2444" t="s">
        <v>3885</v>
      </c>
      <c r="O2444" t="s">
        <v>1795</v>
      </c>
      <c r="P2444" s="199">
        <v>10000</v>
      </c>
      <c r="S2444" t="s">
        <v>3506</v>
      </c>
      <c r="T2444" t="s">
        <v>3759</v>
      </c>
      <c r="U2444" s="201">
        <v>3.6</v>
      </c>
      <c r="V2444" t="s">
        <v>2253</v>
      </c>
      <c r="W2444" t="s">
        <v>3075</v>
      </c>
      <c r="X2444" t="s">
        <v>3076</v>
      </c>
      <c r="Y2444" t="s">
        <v>2596</v>
      </c>
      <c r="Z2444" t="s">
        <v>2952</v>
      </c>
      <c r="AA2444">
        <v>827532</v>
      </c>
      <c r="AB2444" s="198">
        <v>37047.875</v>
      </c>
      <c r="AC2444" s="198">
        <v>37047.875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1332658</v>
      </c>
      <c r="H2445" s="198">
        <v>37046.376585648148</v>
      </c>
      <c r="I2445" t="s">
        <v>3627</v>
      </c>
      <c r="M2445" t="s">
        <v>3505</v>
      </c>
      <c r="N2445" t="s">
        <v>3885</v>
      </c>
      <c r="O2445" t="s">
        <v>1781</v>
      </c>
      <c r="P2445" s="199">
        <v>10000</v>
      </c>
      <c r="S2445" t="s">
        <v>3506</v>
      </c>
      <c r="T2445" t="s">
        <v>3759</v>
      </c>
      <c r="U2445" s="201">
        <v>4.0999999999999996</v>
      </c>
      <c r="V2445" t="s">
        <v>3491</v>
      </c>
      <c r="W2445" t="s">
        <v>3084</v>
      </c>
      <c r="X2445" t="s">
        <v>3076</v>
      </c>
      <c r="Y2445" t="s">
        <v>2596</v>
      </c>
      <c r="Z2445" t="s">
        <v>2952</v>
      </c>
      <c r="AA2445">
        <v>827533</v>
      </c>
      <c r="AB2445" s="198">
        <v>37047.875</v>
      </c>
      <c r="AC2445" s="198">
        <v>37047.875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1332657</v>
      </c>
      <c r="H2446" s="198">
        <v>37046.376585648148</v>
      </c>
      <c r="I2446" t="s">
        <v>2597</v>
      </c>
      <c r="M2446" t="s">
        <v>3505</v>
      </c>
      <c r="N2446" t="s">
        <v>3885</v>
      </c>
      <c r="O2446" t="s">
        <v>1679</v>
      </c>
      <c r="Q2446" s="199">
        <v>5000</v>
      </c>
      <c r="S2446" t="s">
        <v>3506</v>
      </c>
      <c r="T2446" t="s">
        <v>3759</v>
      </c>
      <c r="U2446" s="201">
        <v>3.8025000000000002</v>
      </c>
      <c r="V2446" t="s">
        <v>2628</v>
      </c>
      <c r="W2446" t="s">
        <v>2457</v>
      </c>
      <c r="X2446" t="s">
        <v>2615</v>
      </c>
      <c r="Y2446" t="s">
        <v>2596</v>
      </c>
      <c r="Z2446" t="s">
        <v>2952</v>
      </c>
      <c r="AA2446">
        <v>827534</v>
      </c>
      <c r="AB2446" s="198">
        <v>37047.875</v>
      </c>
      <c r="AC2446" s="198">
        <v>37047.875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1332659</v>
      </c>
      <c r="H2447" s="198">
        <v>37046.37667824074</v>
      </c>
      <c r="I2447" t="s">
        <v>3476</v>
      </c>
      <c r="M2447" t="s">
        <v>3505</v>
      </c>
      <c r="N2447" t="s">
        <v>3885</v>
      </c>
      <c r="O2447" t="s">
        <v>1795</v>
      </c>
      <c r="Q2447" s="199">
        <v>10000</v>
      </c>
      <c r="S2447" t="s">
        <v>3506</v>
      </c>
      <c r="T2447" t="s">
        <v>3759</v>
      </c>
      <c r="U2447" s="201">
        <v>3.7</v>
      </c>
      <c r="V2447" t="s">
        <v>3183</v>
      </c>
      <c r="W2447" t="s">
        <v>3075</v>
      </c>
      <c r="X2447" t="s">
        <v>3076</v>
      </c>
      <c r="Y2447" t="s">
        <v>2596</v>
      </c>
      <c r="Z2447" t="s">
        <v>2952</v>
      </c>
      <c r="AA2447">
        <v>827535</v>
      </c>
      <c r="AB2447" s="198">
        <v>37047.875</v>
      </c>
      <c r="AC2447" s="198">
        <v>37047.875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5000</v>
      </c>
      <c r="G2448" s="202">
        <v>1332660</v>
      </c>
      <c r="H2448" s="198">
        <v>37046.37667824074</v>
      </c>
      <c r="I2448" t="s">
        <v>3081</v>
      </c>
      <c r="M2448" t="s">
        <v>3505</v>
      </c>
      <c r="N2448" t="s">
        <v>3885</v>
      </c>
      <c r="O2448" t="s">
        <v>1795</v>
      </c>
      <c r="P2448" s="199">
        <v>5000</v>
      </c>
      <c r="S2448" t="s">
        <v>3506</v>
      </c>
      <c r="T2448" t="s">
        <v>3759</v>
      </c>
      <c r="U2448" s="201">
        <v>3.6</v>
      </c>
      <c r="V2448" t="s">
        <v>1845</v>
      </c>
      <c r="W2448" t="s">
        <v>3075</v>
      </c>
      <c r="X2448" t="s">
        <v>3076</v>
      </c>
      <c r="Y2448" t="s">
        <v>2596</v>
      </c>
      <c r="Z2448" t="s">
        <v>2952</v>
      </c>
      <c r="AA2448">
        <v>827536</v>
      </c>
      <c r="AB2448" s="198">
        <v>37047.875</v>
      </c>
      <c r="AC2448" s="198">
        <v>37047.875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10000</v>
      </c>
      <c r="G2449" s="202">
        <v>1332661</v>
      </c>
      <c r="H2449" s="198">
        <v>37046.37672453704</v>
      </c>
      <c r="I2449" t="s">
        <v>3531</v>
      </c>
      <c r="M2449" t="s">
        <v>3505</v>
      </c>
      <c r="N2449" t="s">
        <v>3915</v>
      </c>
      <c r="O2449" t="s">
        <v>1828</v>
      </c>
      <c r="P2449" s="199">
        <v>10000</v>
      </c>
      <c r="S2449" t="s">
        <v>3506</v>
      </c>
      <c r="T2449" t="s">
        <v>3759</v>
      </c>
      <c r="U2449" s="201">
        <v>3.25</v>
      </c>
      <c r="V2449" t="s">
        <v>2395</v>
      </c>
      <c r="W2449" t="s">
        <v>3075</v>
      </c>
      <c r="X2449" t="s">
        <v>3076</v>
      </c>
      <c r="Y2449" t="s">
        <v>2596</v>
      </c>
      <c r="Z2449" t="s">
        <v>2952</v>
      </c>
      <c r="AA2449">
        <v>827537</v>
      </c>
      <c r="AB2449" s="198">
        <v>37047.875</v>
      </c>
      <c r="AC2449" s="198">
        <v>37047.875</v>
      </c>
    </row>
    <row r="2450" spans="1:29" x14ac:dyDescent="0.2">
      <c r="A2450" s="44" t="str">
        <f t="shared" si="191"/>
        <v xml:space="preserve"> Metals Financial</v>
      </c>
      <c r="B2450" s="44" t="str">
        <f t="shared" si="192"/>
        <v/>
      </c>
      <c r="C2450" s="44" t="str">
        <f t="shared" si="193"/>
        <v>Metals</v>
      </c>
      <c r="D2450" s="44" t="str">
        <f t="shared" si="194"/>
        <v>Financial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15</v>
      </c>
      <c r="G2450" s="202">
        <v>1332663</v>
      </c>
      <c r="H2450" s="198">
        <v>37046.376736111109</v>
      </c>
      <c r="I2450" t="s">
        <v>3779</v>
      </c>
      <c r="M2450" t="s">
        <v>3511</v>
      </c>
      <c r="N2450" t="s">
        <v>3768</v>
      </c>
      <c r="O2450" t="s">
        <v>3769</v>
      </c>
      <c r="Q2450" s="199">
        <v>15</v>
      </c>
      <c r="S2450" t="s">
        <v>3758</v>
      </c>
      <c r="T2450" t="s">
        <v>3759</v>
      </c>
      <c r="U2450" s="201">
        <v>1507</v>
      </c>
      <c r="V2450" t="s">
        <v>3460</v>
      </c>
      <c r="W2450" t="s">
        <v>3765</v>
      </c>
      <c r="X2450" t="s">
        <v>3761</v>
      </c>
      <c r="Y2450" t="s">
        <v>3762</v>
      </c>
      <c r="Z2450" t="s">
        <v>3763</v>
      </c>
      <c r="AA2450">
        <v>2166480</v>
      </c>
    </row>
    <row r="2451" spans="1:29" x14ac:dyDescent="0.2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26</v>
      </c>
      <c r="F2451" s="213">
        <f t="shared" si="195"/>
        <v>130000</v>
      </c>
      <c r="G2451" s="202">
        <v>1332662</v>
      </c>
      <c r="H2451" s="198">
        <v>37046.376736111109</v>
      </c>
      <c r="I2451" t="s">
        <v>3729</v>
      </c>
      <c r="M2451" t="s">
        <v>3505</v>
      </c>
      <c r="N2451" t="s">
        <v>2383</v>
      </c>
      <c r="O2451" t="s">
        <v>2057</v>
      </c>
      <c r="P2451" s="199">
        <v>5000</v>
      </c>
      <c r="S2451" t="s">
        <v>3506</v>
      </c>
      <c r="T2451" t="s">
        <v>3759</v>
      </c>
      <c r="U2451" s="201">
        <v>4.0049999999999999</v>
      </c>
      <c r="V2451" t="s">
        <v>2521</v>
      </c>
      <c r="W2451" t="s">
        <v>3084</v>
      </c>
      <c r="X2451" t="s">
        <v>2394</v>
      </c>
      <c r="Y2451" t="s">
        <v>3777</v>
      </c>
      <c r="Z2451" t="s">
        <v>2952</v>
      </c>
      <c r="AA2451" t="s">
        <v>35</v>
      </c>
      <c r="AB2451" s="198">
        <v>37047.875</v>
      </c>
      <c r="AC2451" s="198">
        <v>37072.875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5000</v>
      </c>
      <c r="G2452" s="202">
        <v>1332664</v>
      </c>
      <c r="H2452" s="198">
        <v>37046.376747685186</v>
      </c>
      <c r="I2452" t="s">
        <v>3572</v>
      </c>
      <c r="M2452" t="s">
        <v>3505</v>
      </c>
      <c r="N2452" t="s">
        <v>3885</v>
      </c>
      <c r="O2452" t="s">
        <v>1757</v>
      </c>
      <c r="P2452" s="199">
        <v>5000</v>
      </c>
      <c r="S2452" t="s">
        <v>3506</v>
      </c>
      <c r="T2452" t="s">
        <v>3759</v>
      </c>
      <c r="U2452" s="201">
        <v>3.8149999999999999</v>
      </c>
      <c r="V2452" t="s">
        <v>3573</v>
      </c>
      <c r="W2452" t="s">
        <v>2629</v>
      </c>
      <c r="X2452" t="s">
        <v>2630</v>
      </c>
      <c r="Y2452" t="s">
        <v>2596</v>
      </c>
      <c r="Z2452" t="s">
        <v>2952</v>
      </c>
      <c r="AA2452">
        <v>827538</v>
      </c>
      <c r="AB2452" s="198">
        <v>37047.875</v>
      </c>
      <c r="AC2452" s="198">
        <v>37047.875</v>
      </c>
    </row>
    <row r="2453" spans="1:29" x14ac:dyDescent="0.2">
      <c r="A2453" s="44" t="str">
        <f t="shared" si="191"/>
        <v xml:space="preserve"> Natural Gas Physical</v>
      </c>
      <c r="B2453" s="44" t="str">
        <f t="shared" si="192"/>
        <v/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31</v>
      </c>
      <c r="F2453" s="213">
        <f t="shared" si="195"/>
        <v>310000</v>
      </c>
      <c r="G2453" s="202">
        <v>1332666</v>
      </c>
      <c r="H2453" s="198">
        <v>37046.376793981479</v>
      </c>
      <c r="I2453" t="s">
        <v>2636</v>
      </c>
      <c r="M2453" t="s">
        <v>3505</v>
      </c>
      <c r="N2453" t="s">
        <v>3276</v>
      </c>
      <c r="O2453" t="s">
        <v>3010</v>
      </c>
      <c r="P2453" s="199">
        <v>10000</v>
      </c>
      <c r="S2453" t="s">
        <v>3506</v>
      </c>
      <c r="T2453" t="s">
        <v>3759</v>
      </c>
      <c r="U2453" s="201">
        <v>0.14000000000000001</v>
      </c>
      <c r="V2453" t="s">
        <v>3853</v>
      </c>
      <c r="W2453" t="s">
        <v>3082</v>
      </c>
      <c r="X2453" t="s">
        <v>2625</v>
      </c>
      <c r="Y2453" t="s">
        <v>2596</v>
      </c>
      <c r="Z2453" t="s">
        <v>2952</v>
      </c>
      <c r="AA2453" t="s">
        <v>36</v>
      </c>
      <c r="AB2453" s="198">
        <v>37073.875</v>
      </c>
      <c r="AC2453" s="198">
        <v>37103.875</v>
      </c>
    </row>
    <row r="2454" spans="1:29" x14ac:dyDescent="0.2">
      <c r="A2454" s="44" t="str">
        <f t="shared" si="191"/>
        <v>US Natural Gas Financial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31</v>
      </c>
      <c r="F2454" s="213">
        <f t="shared" si="195"/>
        <v>310000</v>
      </c>
      <c r="G2454" s="202">
        <v>1332668</v>
      </c>
      <c r="H2454" s="198">
        <v>37046.376817129632</v>
      </c>
      <c r="I2454" t="s">
        <v>2613</v>
      </c>
      <c r="M2454" t="s">
        <v>3505</v>
      </c>
      <c r="N2454" t="s">
        <v>2383</v>
      </c>
      <c r="O2454" t="s">
        <v>2604</v>
      </c>
      <c r="P2454" s="199">
        <v>10000</v>
      </c>
      <c r="S2454" t="s">
        <v>3506</v>
      </c>
      <c r="T2454" t="s">
        <v>3759</v>
      </c>
      <c r="U2454" s="201">
        <v>4.0449999999999999</v>
      </c>
      <c r="V2454" t="s">
        <v>2614</v>
      </c>
      <c r="W2454" t="s">
        <v>2810</v>
      </c>
      <c r="X2454" t="s">
        <v>2384</v>
      </c>
      <c r="Y2454" t="s">
        <v>3777</v>
      </c>
      <c r="Z2454" t="s">
        <v>2952</v>
      </c>
      <c r="AA2454" t="s">
        <v>37</v>
      </c>
      <c r="AB2454" s="198">
        <v>37073.875</v>
      </c>
      <c r="AC2454" s="198">
        <v>37103.875</v>
      </c>
    </row>
    <row r="2455" spans="1:29" x14ac:dyDescent="0.2">
      <c r="A2455" s="44" t="str">
        <f t="shared" si="191"/>
        <v>US Crude Financial</v>
      </c>
      <c r="B2455" s="44" t="str">
        <f t="shared" si="192"/>
        <v>US</v>
      </c>
      <c r="C2455" s="44" t="str">
        <f t="shared" si="193"/>
        <v>Crude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25000</v>
      </c>
      <c r="G2455" s="202">
        <v>1332667</v>
      </c>
      <c r="H2455" s="198">
        <v>37046.376817129632</v>
      </c>
      <c r="I2455" t="s">
        <v>2382</v>
      </c>
      <c r="M2455" t="s">
        <v>3619</v>
      </c>
      <c r="N2455" t="s">
        <v>1088</v>
      </c>
      <c r="O2455" t="s">
        <v>3528</v>
      </c>
      <c r="P2455" s="199">
        <v>25000</v>
      </c>
      <c r="S2455" t="s">
        <v>3512</v>
      </c>
      <c r="T2455" t="s">
        <v>3759</v>
      </c>
      <c r="U2455" s="201">
        <v>28.36</v>
      </c>
      <c r="V2455" t="s">
        <v>2582</v>
      </c>
      <c r="W2455" t="s">
        <v>1090</v>
      </c>
      <c r="X2455" t="s">
        <v>1091</v>
      </c>
      <c r="Y2455" t="s">
        <v>2729</v>
      </c>
      <c r="Z2455" t="s">
        <v>2952</v>
      </c>
      <c r="AA2455">
        <v>112763</v>
      </c>
      <c r="AB2455" s="198">
        <v>37073</v>
      </c>
      <c r="AC2455" s="198">
        <v>37103</v>
      </c>
    </row>
    <row r="2456" spans="1:29" x14ac:dyDescent="0.2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1332669</v>
      </c>
      <c r="H2456" s="198">
        <v>37046.376840277779</v>
      </c>
      <c r="I2456" t="s">
        <v>2275</v>
      </c>
      <c r="M2456" t="s">
        <v>3505</v>
      </c>
      <c r="N2456" t="s">
        <v>3089</v>
      </c>
      <c r="O2456" t="s">
        <v>1950</v>
      </c>
      <c r="Q2456" s="199">
        <v>5000</v>
      </c>
      <c r="S2456" t="s">
        <v>3506</v>
      </c>
      <c r="T2456" t="s">
        <v>3759</v>
      </c>
      <c r="U2456" s="201">
        <v>3.36</v>
      </c>
      <c r="V2456" t="s">
        <v>3700</v>
      </c>
      <c r="W2456" t="s">
        <v>2563</v>
      </c>
      <c r="X2456" t="s">
        <v>3834</v>
      </c>
      <c r="Y2456" t="s">
        <v>2596</v>
      </c>
      <c r="Z2456" t="s">
        <v>2953</v>
      </c>
      <c r="AA2456">
        <v>827539</v>
      </c>
      <c r="AB2456" s="198">
        <v>37047.875</v>
      </c>
      <c r="AC2456" s="198">
        <v>37047.875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10000</v>
      </c>
      <c r="G2457" s="202">
        <v>1332670</v>
      </c>
      <c r="H2457" s="198">
        <v>37046.376851851855</v>
      </c>
      <c r="I2457" t="s">
        <v>2660</v>
      </c>
      <c r="M2457" t="s">
        <v>3505</v>
      </c>
      <c r="N2457" t="s">
        <v>3885</v>
      </c>
      <c r="O2457" t="s">
        <v>1781</v>
      </c>
      <c r="P2457" s="199">
        <v>10000</v>
      </c>
      <c r="S2457" t="s">
        <v>3506</v>
      </c>
      <c r="T2457" t="s">
        <v>3759</v>
      </c>
      <c r="U2457" s="201">
        <v>4.0750000000000002</v>
      </c>
      <c r="V2457" t="s">
        <v>2517</v>
      </c>
      <c r="W2457" t="s">
        <v>3084</v>
      </c>
      <c r="X2457" t="s">
        <v>3076</v>
      </c>
      <c r="Y2457" t="s">
        <v>2596</v>
      </c>
      <c r="Z2457" t="s">
        <v>2952</v>
      </c>
      <c r="AA2457">
        <v>827540</v>
      </c>
      <c r="AB2457" s="198">
        <v>37047.875</v>
      </c>
      <c r="AC2457" s="198">
        <v>37047.875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30</v>
      </c>
      <c r="G2458" s="202">
        <v>1332671</v>
      </c>
      <c r="H2458" s="198">
        <v>37046.376863425925</v>
      </c>
      <c r="I2458" t="s">
        <v>2597</v>
      </c>
      <c r="M2458" t="s">
        <v>3505</v>
      </c>
      <c r="N2458" t="s">
        <v>3885</v>
      </c>
      <c r="O2458" t="s">
        <v>1679</v>
      </c>
      <c r="Q2458" s="199">
        <v>30</v>
      </c>
      <c r="S2458" t="s">
        <v>3506</v>
      </c>
      <c r="T2458" t="s">
        <v>3759</v>
      </c>
      <c r="U2458" s="201">
        <v>3.8050000000000002</v>
      </c>
      <c r="V2458" t="s">
        <v>2628</v>
      </c>
      <c r="W2458" t="s">
        <v>2457</v>
      </c>
      <c r="X2458" t="s">
        <v>2615</v>
      </c>
      <c r="Y2458" t="s">
        <v>2596</v>
      </c>
      <c r="Z2458" t="s">
        <v>2952</v>
      </c>
      <c r="AA2458">
        <v>827541</v>
      </c>
      <c r="AB2458" s="198">
        <v>37047.875</v>
      </c>
      <c r="AC2458" s="198">
        <v>37047.875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1332672</v>
      </c>
      <c r="H2459" s="198">
        <v>37046.376863425925</v>
      </c>
      <c r="I2459" t="s">
        <v>2428</v>
      </c>
      <c r="M2459" t="s">
        <v>3505</v>
      </c>
      <c r="N2459" t="s">
        <v>3885</v>
      </c>
      <c r="O2459" t="s">
        <v>1923</v>
      </c>
      <c r="Q2459" s="199">
        <v>5000</v>
      </c>
      <c r="S2459" t="s">
        <v>3506</v>
      </c>
      <c r="T2459" t="s">
        <v>3759</v>
      </c>
      <c r="U2459" s="201">
        <v>3.99</v>
      </c>
      <c r="V2459" t="s">
        <v>3694</v>
      </c>
      <c r="W2459" t="s">
        <v>2429</v>
      </c>
      <c r="X2459" t="s">
        <v>2196</v>
      </c>
      <c r="Y2459" t="s">
        <v>2596</v>
      </c>
      <c r="Z2459" t="s">
        <v>2952</v>
      </c>
      <c r="AA2459">
        <v>827542</v>
      </c>
      <c r="AB2459" s="198">
        <v>37047.875</v>
      </c>
      <c r="AC2459" s="198">
        <v>37047.875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1332675</v>
      </c>
      <c r="H2460" s="198">
        <v>37046.376932870371</v>
      </c>
      <c r="I2460" t="s">
        <v>3081</v>
      </c>
      <c r="M2460" t="s">
        <v>3505</v>
      </c>
      <c r="N2460" t="s">
        <v>3885</v>
      </c>
      <c r="O2460" t="s">
        <v>1795</v>
      </c>
      <c r="P2460" s="199">
        <v>5000</v>
      </c>
      <c r="S2460" t="s">
        <v>3506</v>
      </c>
      <c r="T2460" t="s">
        <v>3759</v>
      </c>
      <c r="U2460" s="201">
        <v>3.5</v>
      </c>
      <c r="V2460" t="s">
        <v>1845</v>
      </c>
      <c r="W2460" t="s">
        <v>3075</v>
      </c>
      <c r="X2460" t="s">
        <v>3076</v>
      </c>
      <c r="Y2460" t="s">
        <v>2596</v>
      </c>
      <c r="Z2460" t="s">
        <v>2952</v>
      </c>
      <c r="AA2460">
        <v>827543</v>
      </c>
      <c r="AB2460" s="198">
        <v>37047.875</v>
      </c>
      <c r="AC2460" s="198">
        <v>37047.875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3">
        <f t="shared" si="195"/>
        <v>5000</v>
      </c>
      <c r="G2461" s="202">
        <v>1332677</v>
      </c>
      <c r="H2461" s="198">
        <v>37046.377002314817</v>
      </c>
      <c r="I2461" t="s">
        <v>3069</v>
      </c>
      <c r="M2461" t="s">
        <v>3505</v>
      </c>
      <c r="N2461" t="s">
        <v>3885</v>
      </c>
      <c r="O2461" t="s">
        <v>1680</v>
      </c>
      <c r="Q2461" s="199">
        <v>5000</v>
      </c>
      <c r="S2461" t="s">
        <v>3506</v>
      </c>
      <c r="T2461" t="s">
        <v>3759</v>
      </c>
      <c r="U2461" s="201">
        <v>3.7925</v>
      </c>
      <c r="V2461" t="s">
        <v>3459</v>
      </c>
      <c r="W2461" t="s">
        <v>2457</v>
      </c>
      <c r="X2461" t="s">
        <v>2615</v>
      </c>
      <c r="Y2461" t="s">
        <v>2596</v>
      </c>
      <c r="Z2461" t="s">
        <v>2952</v>
      </c>
      <c r="AA2461">
        <v>827545</v>
      </c>
      <c r="AB2461" s="198">
        <v>37047.875</v>
      </c>
      <c r="AC2461" s="198">
        <v>37047.875</v>
      </c>
    </row>
    <row r="2462" spans="1:29" x14ac:dyDescent="0.2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31</v>
      </c>
      <c r="F2462" s="213">
        <f t="shared" si="195"/>
        <v>232500</v>
      </c>
      <c r="G2462" s="202">
        <v>1332678</v>
      </c>
      <c r="H2462" s="198">
        <v>37046.37703703704</v>
      </c>
      <c r="I2462" t="s">
        <v>2638</v>
      </c>
      <c r="M2462" t="s">
        <v>3505</v>
      </c>
      <c r="N2462" t="s">
        <v>2383</v>
      </c>
      <c r="O2462" t="s">
        <v>2393</v>
      </c>
      <c r="P2462" s="199">
        <v>7500</v>
      </c>
      <c r="S2462" t="s">
        <v>3506</v>
      </c>
      <c r="T2462" t="s">
        <v>3759</v>
      </c>
      <c r="U2462" s="201">
        <v>4.125</v>
      </c>
      <c r="V2462" t="s">
        <v>3688</v>
      </c>
      <c r="W2462" t="s">
        <v>2810</v>
      </c>
      <c r="X2462" t="s">
        <v>2384</v>
      </c>
      <c r="Y2462" t="s">
        <v>3777</v>
      </c>
      <c r="Z2462" t="s">
        <v>2952</v>
      </c>
      <c r="AA2462" t="s">
        <v>38</v>
      </c>
      <c r="AB2462" s="198">
        <v>37104.875</v>
      </c>
      <c r="AC2462" s="198">
        <v>37134.875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10000</v>
      </c>
      <c r="G2463" s="202">
        <v>1332680</v>
      </c>
      <c r="H2463" s="198">
        <v>37046.377071759256</v>
      </c>
      <c r="I2463" t="s">
        <v>2635</v>
      </c>
      <c r="M2463" t="s">
        <v>3505</v>
      </c>
      <c r="N2463" t="s">
        <v>3885</v>
      </c>
      <c r="O2463" t="s">
        <v>1674</v>
      </c>
      <c r="P2463" s="199">
        <v>10000</v>
      </c>
      <c r="S2463" t="s">
        <v>3506</v>
      </c>
      <c r="T2463" t="s">
        <v>3759</v>
      </c>
      <c r="U2463" s="201">
        <v>3.9912999999999998</v>
      </c>
      <c r="V2463" t="s">
        <v>3485</v>
      </c>
      <c r="W2463" t="s">
        <v>2594</v>
      </c>
      <c r="X2463" t="s">
        <v>2595</v>
      </c>
      <c r="Y2463" t="s">
        <v>2596</v>
      </c>
      <c r="Z2463" t="s">
        <v>2952</v>
      </c>
      <c r="AA2463">
        <v>827546</v>
      </c>
      <c r="AB2463" s="198">
        <v>37047.875</v>
      </c>
      <c r="AC2463" s="198">
        <v>37047.875</v>
      </c>
    </row>
    <row r="2464" spans="1:29" x14ac:dyDescent="0.2">
      <c r="A2464" s="44" t="str">
        <f t="shared" si="191"/>
        <v xml:space="preserve"> Natural Gas Physical</v>
      </c>
      <c r="B2464" s="44" t="str">
        <f t="shared" si="192"/>
        <v/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10000</v>
      </c>
      <c r="G2464" s="202">
        <v>1332681</v>
      </c>
      <c r="H2464" s="198">
        <v>37046.377129629633</v>
      </c>
      <c r="I2464" t="s">
        <v>2618</v>
      </c>
      <c r="M2464" t="s">
        <v>3505</v>
      </c>
      <c r="N2464" t="s">
        <v>3089</v>
      </c>
      <c r="O2464" t="s">
        <v>2015</v>
      </c>
      <c r="P2464" s="199">
        <v>10000</v>
      </c>
      <c r="S2464" t="s">
        <v>3827</v>
      </c>
      <c r="T2464" t="s">
        <v>3090</v>
      </c>
      <c r="U2464" s="201">
        <v>4.8600000000000003</v>
      </c>
      <c r="V2464" t="s">
        <v>2465</v>
      </c>
      <c r="W2464" t="s">
        <v>3091</v>
      </c>
      <c r="X2464" t="s">
        <v>3092</v>
      </c>
      <c r="Y2464" t="s">
        <v>2596</v>
      </c>
      <c r="Z2464" t="s">
        <v>2953</v>
      </c>
      <c r="AA2464">
        <v>827547</v>
      </c>
      <c r="AB2464" s="198">
        <v>37046.875</v>
      </c>
      <c r="AC2464" s="198">
        <v>37046.875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3000</v>
      </c>
      <c r="G2465" s="202">
        <v>1332682</v>
      </c>
      <c r="H2465" s="198">
        <v>37046.377129629633</v>
      </c>
      <c r="I2465" t="s">
        <v>2275</v>
      </c>
      <c r="M2465" t="s">
        <v>3505</v>
      </c>
      <c r="N2465" t="s">
        <v>3885</v>
      </c>
      <c r="O2465" t="s">
        <v>1798</v>
      </c>
      <c r="P2465" s="199">
        <v>3000</v>
      </c>
      <c r="S2465" t="s">
        <v>3506</v>
      </c>
      <c r="T2465" t="s">
        <v>3759</v>
      </c>
      <c r="U2465" s="201">
        <v>2.72</v>
      </c>
      <c r="V2465" t="s">
        <v>2276</v>
      </c>
      <c r="W2465" t="s">
        <v>3681</v>
      </c>
      <c r="X2465" t="s">
        <v>3486</v>
      </c>
      <c r="Y2465" t="s">
        <v>2596</v>
      </c>
      <c r="Z2465" t="s">
        <v>2952</v>
      </c>
      <c r="AA2465">
        <v>827548</v>
      </c>
      <c r="AB2465" s="198">
        <v>37047.875</v>
      </c>
      <c r="AC2465" s="198">
        <v>37047.875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4864</v>
      </c>
      <c r="G2466" s="202">
        <v>1332683</v>
      </c>
      <c r="H2466" s="198">
        <v>37046.377152777779</v>
      </c>
      <c r="I2466" t="s">
        <v>2597</v>
      </c>
      <c r="M2466" t="s">
        <v>3505</v>
      </c>
      <c r="N2466" t="s">
        <v>3885</v>
      </c>
      <c r="O2466" t="s">
        <v>1674</v>
      </c>
      <c r="P2466" s="199">
        <v>4864</v>
      </c>
      <c r="S2466" t="s">
        <v>3506</v>
      </c>
      <c r="T2466" t="s">
        <v>3759</v>
      </c>
      <c r="U2466" s="201">
        <v>3.9912999999999998</v>
      </c>
      <c r="V2466" t="s">
        <v>2036</v>
      </c>
      <c r="W2466" t="s">
        <v>2594</v>
      </c>
      <c r="X2466" t="s">
        <v>2595</v>
      </c>
      <c r="Y2466" t="s">
        <v>2596</v>
      </c>
      <c r="Z2466" t="s">
        <v>2952</v>
      </c>
      <c r="AA2466">
        <v>827550</v>
      </c>
      <c r="AB2466" s="198">
        <v>37047.875</v>
      </c>
      <c r="AC2466" s="198">
        <v>37047.875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1550</v>
      </c>
      <c r="G2467" s="202">
        <v>1332684</v>
      </c>
      <c r="H2467" s="198">
        <v>37046.377164351848</v>
      </c>
      <c r="I2467" t="s">
        <v>3069</v>
      </c>
      <c r="M2467" t="s">
        <v>3505</v>
      </c>
      <c r="N2467" t="s">
        <v>3885</v>
      </c>
      <c r="O2467" t="s">
        <v>1959</v>
      </c>
      <c r="Q2467" s="199">
        <v>1550</v>
      </c>
      <c r="S2467" t="s">
        <v>3506</v>
      </c>
      <c r="T2467" t="s">
        <v>3759</v>
      </c>
      <c r="U2467" s="201">
        <v>3.7875000000000001</v>
      </c>
      <c r="V2467" t="s">
        <v>2080</v>
      </c>
      <c r="W2467" t="s">
        <v>2457</v>
      </c>
      <c r="X2467" t="s">
        <v>2615</v>
      </c>
      <c r="Y2467" t="s">
        <v>2596</v>
      </c>
      <c r="Z2467" t="s">
        <v>2952</v>
      </c>
      <c r="AA2467">
        <v>827551</v>
      </c>
      <c r="AB2467" s="198">
        <v>37047.875</v>
      </c>
      <c r="AC2467" s="198">
        <v>37047.875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10000</v>
      </c>
      <c r="G2468" s="202">
        <v>1332687</v>
      </c>
      <c r="H2468" s="198">
        <v>37046.377199074072</v>
      </c>
      <c r="I2468" t="s">
        <v>3946</v>
      </c>
      <c r="M2468" t="s">
        <v>3505</v>
      </c>
      <c r="N2468" t="s">
        <v>3885</v>
      </c>
      <c r="O2468" t="s">
        <v>1795</v>
      </c>
      <c r="Q2468" s="199">
        <v>10000</v>
      </c>
      <c r="S2468" t="s">
        <v>3506</v>
      </c>
      <c r="T2468" t="s">
        <v>3759</v>
      </c>
      <c r="U2468" s="201">
        <v>3.55</v>
      </c>
      <c r="V2468" t="s">
        <v>3947</v>
      </c>
      <c r="W2468" t="s">
        <v>3075</v>
      </c>
      <c r="X2468" t="s">
        <v>3076</v>
      </c>
      <c r="Y2468" t="s">
        <v>2596</v>
      </c>
      <c r="Z2468" t="s">
        <v>2952</v>
      </c>
      <c r="AA2468">
        <v>827553</v>
      </c>
      <c r="AB2468" s="198">
        <v>37047.875</v>
      </c>
      <c r="AC2468" s="198">
        <v>37047.875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7960</v>
      </c>
      <c r="G2469" s="202">
        <v>1332685</v>
      </c>
      <c r="H2469" s="198">
        <v>37046.377199074072</v>
      </c>
      <c r="I2469" t="s">
        <v>2638</v>
      </c>
      <c r="M2469" t="s">
        <v>3505</v>
      </c>
      <c r="N2469" t="s">
        <v>3885</v>
      </c>
      <c r="O2469" t="s">
        <v>1674</v>
      </c>
      <c r="P2469" s="199">
        <v>7960</v>
      </c>
      <c r="S2469" t="s">
        <v>3506</v>
      </c>
      <c r="T2469" t="s">
        <v>3759</v>
      </c>
      <c r="U2469" s="201">
        <v>3.9912999999999998</v>
      </c>
      <c r="V2469" t="s">
        <v>2478</v>
      </c>
      <c r="W2469" t="s">
        <v>2594</v>
      </c>
      <c r="X2469" t="s">
        <v>2595</v>
      </c>
      <c r="Y2469" t="s">
        <v>2596</v>
      </c>
      <c r="Z2469" t="s">
        <v>2952</v>
      </c>
      <c r="AA2469">
        <v>827552</v>
      </c>
      <c r="AB2469" s="198">
        <v>37047.875</v>
      </c>
      <c r="AC2469" s="198">
        <v>37047.875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3821</v>
      </c>
      <c r="G2470" s="202">
        <v>1332686</v>
      </c>
      <c r="H2470" s="198">
        <v>37046.377199074072</v>
      </c>
      <c r="I2470" t="s">
        <v>2638</v>
      </c>
      <c r="M2470" t="s">
        <v>3505</v>
      </c>
      <c r="N2470" t="s">
        <v>3885</v>
      </c>
      <c r="O2470" t="s">
        <v>1738</v>
      </c>
      <c r="Q2470" s="199">
        <v>3821</v>
      </c>
      <c r="S2470" t="s">
        <v>3506</v>
      </c>
      <c r="T2470" t="s">
        <v>3759</v>
      </c>
      <c r="U2470" s="201">
        <v>3.83</v>
      </c>
      <c r="V2470" t="s">
        <v>2530</v>
      </c>
      <c r="W2470" t="s">
        <v>2629</v>
      </c>
      <c r="X2470" t="s">
        <v>2630</v>
      </c>
      <c r="Y2470" t="s">
        <v>2596</v>
      </c>
      <c r="Z2470" t="s">
        <v>2952</v>
      </c>
      <c r="AA2470">
        <v>827554</v>
      </c>
      <c r="AB2470" s="198">
        <v>37047.875</v>
      </c>
      <c r="AC2470" s="198">
        <v>37047.875</v>
      </c>
    </row>
    <row r="2471" spans="1:29" x14ac:dyDescent="0.2">
      <c r="A2471" s="44" t="str">
        <f t="shared" si="191"/>
        <v xml:space="preserve"> Natural Gas Financial</v>
      </c>
      <c r="B2471" s="44" t="str">
        <f t="shared" si="192"/>
        <v/>
      </c>
      <c r="C2471" s="44" t="str">
        <f t="shared" si="193"/>
        <v>Natural Gas</v>
      </c>
      <c r="D2471" s="44" t="str">
        <f t="shared" si="194"/>
        <v>Financial</v>
      </c>
      <c r="E2471" s="44">
        <f>IF(VLOOKUP(S2471,'DD-Lookup'!$J$6:$L$50,3,FALSE)="Monthly",(YEAR(AC2471)-YEAR(AB2471))*12+MONTH(AC2471)-MONTH(AB2471)+1,(AC2471-AB2471+1))</f>
        <v>92</v>
      </c>
      <c r="F2471" s="213">
        <f t="shared" si="195"/>
        <v>460000</v>
      </c>
      <c r="G2471" s="202">
        <v>1332688</v>
      </c>
      <c r="H2471" s="198">
        <v>37046.377210648148</v>
      </c>
      <c r="I2471" t="s">
        <v>3547</v>
      </c>
      <c r="M2471" t="s">
        <v>3505</v>
      </c>
      <c r="N2471" t="s">
        <v>3721</v>
      </c>
      <c r="O2471" t="s">
        <v>3966</v>
      </c>
      <c r="Q2471" s="199">
        <v>5000</v>
      </c>
      <c r="S2471" t="s">
        <v>3506</v>
      </c>
      <c r="T2471" t="s">
        <v>3759</v>
      </c>
      <c r="U2471" s="201">
        <v>-0.4</v>
      </c>
      <c r="V2471" t="s">
        <v>3519</v>
      </c>
      <c r="W2471" t="s">
        <v>3722</v>
      </c>
      <c r="X2471" t="s">
        <v>3723</v>
      </c>
      <c r="Y2471" t="s">
        <v>3777</v>
      </c>
      <c r="Z2471" t="s">
        <v>2953</v>
      </c>
      <c r="AA2471" t="s">
        <v>39</v>
      </c>
      <c r="AB2471" s="198">
        <v>37104</v>
      </c>
      <c r="AC2471" s="198">
        <v>37195</v>
      </c>
    </row>
    <row r="2472" spans="1:29" x14ac:dyDescent="0.2">
      <c r="A2472" s="44" t="str">
        <f t="shared" si="191"/>
        <v xml:space="preserve"> Natural Gas Physical</v>
      </c>
      <c r="B2472" s="44" t="str">
        <f t="shared" si="192"/>
        <v/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31</v>
      </c>
      <c r="F2472" s="213">
        <f t="shared" si="195"/>
        <v>775000</v>
      </c>
      <c r="G2472" s="202">
        <v>1332689</v>
      </c>
      <c r="H2472" s="198">
        <v>37046.377222222225</v>
      </c>
      <c r="I2472" t="s">
        <v>3814</v>
      </c>
      <c r="M2472" t="s">
        <v>3505</v>
      </c>
      <c r="N2472" t="s">
        <v>3790</v>
      </c>
      <c r="O2472" t="s">
        <v>3931</v>
      </c>
      <c r="Q2472" s="199">
        <v>25000</v>
      </c>
      <c r="S2472" t="s">
        <v>3792</v>
      </c>
      <c r="T2472" t="s">
        <v>3793</v>
      </c>
      <c r="U2472" s="201">
        <v>21.15</v>
      </c>
      <c r="V2472" t="s">
        <v>2481</v>
      </c>
      <c r="W2472" t="s">
        <v>3794</v>
      </c>
      <c r="X2472" t="s">
        <v>3795</v>
      </c>
      <c r="Y2472" t="s">
        <v>3796</v>
      </c>
      <c r="Z2472" t="s">
        <v>3764</v>
      </c>
      <c r="AA2472">
        <v>106204</v>
      </c>
      <c r="AB2472" s="198">
        <v>37073.875</v>
      </c>
      <c r="AC2472" s="198">
        <v>37103.875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10000</v>
      </c>
      <c r="G2473" s="202">
        <v>1332690</v>
      </c>
      <c r="H2473" s="198">
        <v>37046.377256944441</v>
      </c>
      <c r="I2473" t="s">
        <v>2613</v>
      </c>
      <c r="M2473" t="s">
        <v>3505</v>
      </c>
      <c r="N2473" t="s">
        <v>3885</v>
      </c>
      <c r="O2473" t="s">
        <v>1766</v>
      </c>
      <c r="Q2473" s="199">
        <v>10000</v>
      </c>
      <c r="S2473" t="s">
        <v>3506</v>
      </c>
      <c r="T2473" t="s">
        <v>3759</v>
      </c>
      <c r="U2473" s="201">
        <v>3.9049999999999998</v>
      </c>
      <c r="V2473" t="s">
        <v>2476</v>
      </c>
      <c r="W2473" t="s">
        <v>2629</v>
      </c>
      <c r="X2473" t="s">
        <v>2630</v>
      </c>
      <c r="Y2473" t="s">
        <v>2596</v>
      </c>
      <c r="Z2473" t="s">
        <v>2952</v>
      </c>
      <c r="AA2473">
        <v>827555</v>
      </c>
      <c r="AB2473" s="198">
        <v>37047.875</v>
      </c>
      <c r="AC2473" s="198">
        <v>37047.875</v>
      </c>
    </row>
    <row r="2474" spans="1:29" x14ac:dyDescent="0.2">
      <c r="A2474" s="44" t="str">
        <f t="shared" si="191"/>
        <v xml:space="preserve"> Natural Gas Physical</v>
      </c>
      <c r="B2474" s="44" t="str">
        <f t="shared" si="192"/>
        <v/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10000</v>
      </c>
      <c r="G2474" s="202">
        <v>1332693</v>
      </c>
      <c r="H2474" s="198">
        <v>37046.377291666664</v>
      </c>
      <c r="I2474" t="s">
        <v>2561</v>
      </c>
      <c r="M2474" t="s">
        <v>3505</v>
      </c>
      <c r="N2474" t="s">
        <v>3089</v>
      </c>
      <c r="O2474" t="s">
        <v>2015</v>
      </c>
      <c r="P2474" s="199">
        <v>10000</v>
      </c>
      <c r="S2474" t="s">
        <v>3827</v>
      </c>
      <c r="T2474" t="s">
        <v>3090</v>
      </c>
      <c r="U2474" s="201">
        <v>4.8550000000000004</v>
      </c>
      <c r="V2474" t="s">
        <v>2185</v>
      </c>
      <c r="W2474" t="s">
        <v>3091</v>
      </c>
      <c r="X2474" t="s">
        <v>3092</v>
      </c>
      <c r="Y2474" t="s">
        <v>2596</v>
      </c>
      <c r="Z2474" t="s">
        <v>2953</v>
      </c>
      <c r="AA2474">
        <v>827558</v>
      </c>
      <c r="AB2474" s="198">
        <v>37046.875</v>
      </c>
      <c r="AC2474" s="198">
        <v>37046.875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10000</v>
      </c>
      <c r="G2475" s="202">
        <v>1332692</v>
      </c>
      <c r="H2475" s="198">
        <v>37046.377291666664</v>
      </c>
      <c r="I2475" t="s">
        <v>3081</v>
      </c>
      <c r="M2475" t="s">
        <v>3505</v>
      </c>
      <c r="N2475" t="s">
        <v>3885</v>
      </c>
      <c r="O2475" t="s">
        <v>1795</v>
      </c>
      <c r="P2475" s="199">
        <v>10000</v>
      </c>
      <c r="S2475" t="s">
        <v>3506</v>
      </c>
      <c r="T2475" t="s">
        <v>3759</v>
      </c>
      <c r="U2475" s="201">
        <v>3.45</v>
      </c>
      <c r="V2475" t="s">
        <v>1845</v>
      </c>
      <c r="W2475" t="s">
        <v>3075</v>
      </c>
      <c r="X2475" t="s">
        <v>3076</v>
      </c>
      <c r="Y2475" t="s">
        <v>2596</v>
      </c>
      <c r="Z2475" t="s">
        <v>2952</v>
      </c>
      <c r="AA2475">
        <v>827557</v>
      </c>
      <c r="AB2475" s="198">
        <v>37047.875</v>
      </c>
      <c r="AC2475" s="198">
        <v>37047.875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10000</v>
      </c>
      <c r="G2476" s="202">
        <v>1332691</v>
      </c>
      <c r="H2476" s="198">
        <v>37046.377291666664</v>
      </c>
      <c r="I2476" t="s">
        <v>2660</v>
      </c>
      <c r="M2476" t="s">
        <v>3505</v>
      </c>
      <c r="N2476" t="s">
        <v>3885</v>
      </c>
      <c r="O2476" t="s">
        <v>1836</v>
      </c>
      <c r="P2476" s="199">
        <v>10000</v>
      </c>
      <c r="S2476" t="s">
        <v>3506</v>
      </c>
      <c r="T2476" t="s">
        <v>3759</v>
      </c>
      <c r="U2476" s="201">
        <v>9.9</v>
      </c>
      <c r="V2476" t="s">
        <v>1949</v>
      </c>
      <c r="W2476" t="s">
        <v>3156</v>
      </c>
      <c r="X2476" t="s">
        <v>3076</v>
      </c>
      <c r="Y2476" t="s">
        <v>2596</v>
      </c>
      <c r="Z2476" t="s">
        <v>2952</v>
      </c>
      <c r="AA2476">
        <v>827556</v>
      </c>
      <c r="AB2476" s="198">
        <v>37047.875</v>
      </c>
      <c r="AC2476" s="198">
        <v>37047.875</v>
      </c>
    </row>
    <row r="2477" spans="1:29" x14ac:dyDescent="0.2">
      <c r="A2477" s="44" t="str">
        <f t="shared" si="191"/>
        <v>US Crude Financial</v>
      </c>
      <c r="B2477" s="44" t="str">
        <f t="shared" si="192"/>
        <v>US</v>
      </c>
      <c r="C2477" s="44" t="str">
        <f t="shared" si="193"/>
        <v>Crude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50000</v>
      </c>
      <c r="G2477" s="202">
        <v>1332694</v>
      </c>
      <c r="H2477" s="198">
        <v>37046.377303240741</v>
      </c>
      <c r="I2477" t="s">
        <v>3729</v>
      </c>
      <c r="M2477" t="s">
        <v>3619</v>
      </c>
      <c r="N2477" t="s">
        <v>1088</v>
      </c>
      <c r="O2477" t="s">
        <v>3528</v>
      </c>
      <c r="Q2477" s="199">
        <v>50000</v>
      </c>
      <c r="S2477" t="s">
        <v>3512</v>
      </c>
      <c r="T2477" t="s">
        <v>3759</v>
      </c>
      <c r="U2477" s="201">
        <v>28.32</v>
      </c>
      <c r="V2477" t="s">
        <v>2290</v>
      </c>
      <c r="W2477" t="s">
        <v>1090</v>
      </c>
      <c r="X2477" t="s">
        <v>1091</v>
      </c>
      <c r="Y2477" t="s">
        <v>2729</v>
      </c>
      <c r="Z2477" t="s">
        <v>2952</v>
      </c>
      <c r="AA2477">
        <v>112767</v>
      </c>
      <c r="AB2477" s="198">
        <v>37073</v>
      </c>
      <c r="AC2477" s="198">
        <v>37103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1332695</v>
      </c>
      <c r="H2478" s="198">
        <v>37046.377326388887</v>
      </c>
      <c r="I2478" t="s">
        <v>2580</v>
      </c>
      <c r="M2478" t="s">
        <v>3505</v>
      </c>
      <c r="N2478" t="s">
        <v>3885</v>
      </c>
      <c r="O2478" t="s">
        <v>1727</v>
      </c>
      <c r="P2478" s="199">
        <v>5000</v>
      </c>
      <c r="S2478" t="s">
        <v>3506</v>
      </c>
      <c r="T2478" t="s">
        <v>3759</v>
      </c>
      <c r="U2478" s="201">
        <v>3.9049999999999998</v>
      </c>
      <c r="V2478" t="s">
        <v>2321</v>
      </c>
      <c r="W2478" t="s">
        <v>2629</v>
      </c>
      <c r="X2478" t="s">
        <v>2630</v>
      </c>
      <c r="Y2478" t="s">
        <v>2596</v>
      </c>
      <c r="Z2478" t="s">
        <v>2952</v>
      </c>
      <c r="AA2478">
        <v>827559</v>
      </c>
      <c r="AB2478" s="198">
        <v>37047.875</v>
      </c>
      <c r="AC2478" s="198">
        <v>37047.875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5000</v>
      </c>
      <c r="G2479" s="202">
        <v>1332697</v>
      </c>
      <c r="H2479" s="198">
        <v>37046.377384259256</v>
      </c>
      <c r="I2479" t="s">
        <v>3476</v>
      </c>
      <c r="M2479" t="s">
        <v>3505</v>
      </c>
      <c r="N2479" t="s">
        <v>3885</v>
      </c>
      <c r="O2479" t="s">
        <v>1795</v>
      </c>
      <c r="Q2479" s="199">
        <v>5000</v>
      </c>
      <c r="S2479" t="s">
        <v>3506</v>
      </c>
      <c r="T2479" t="s">
        <v>3759</v>
      </c>
      <c r="U2479" s="201">
        <v>3.55</v>
      </c>
      <c r="V2479" t="s">
        <v>3183</v>
      </c>
      <c r="W2479" t="s">
        <v>3075</v>
      </c>
      <c r="X2479" t="s">
        <v>3076</v>
      </c>
      <c r="Y2479" t="s">
        <v>2596</v>
      </c>
      <c r="Z2479" t="s">
        <v>2952</v>
      </c>
      <c r="AA2479">
        <v>827560</v>
      </c>
      <c r="AB2479" s="198">
        <v>37047.875</v>
      </c>
      <c r="AC2479" s="198">
        <v>37047.875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10000</v>
      </c>
      <c r="G2480" s="202">
        <v>1332698</v>
      </c>
      <c r="H2480" s="198">
        <v>37046.377430555556</v>
      </c>
      <c r="I2480" t="s">
        <v>3547</v>
      </c>
      <c r="M2480" t="s">
        <v>3505</v>
      </c>
      <c r="N2480" t="s">
        <v>3885</v>
      </c>
      <c r="O2480" t="s">
        <v>1766</v>
      </c>
      <c r="P2480" s="199">
        <v>10000</v>
      </c>
      <c r="S2480" t="s">
        <v>3506</v>
      </c>
      <c r="T2480" t="s">
        <v>3759</v>
      </c>
      <c r="U2480" s="201">
        <v>3.8975</v>
      </c>
      <c r="V2480" t="s">
        <v>2433</v>
      </c>
      <c r="W2480" t="s">
        <v>2629</v>
      </c>
      <c r="X2480" t="s">
        <v>2630</v>
      </c>
      <c r="Y2480" t="s">
        <v>2596</v>
      </c>
      <c r="Z2480" t="s">
        <v>2952</v>
      </c>
      <c r="AA2480">
        <v>827561</v>
      </c>
      <c r="AB2480" s="198">
        <v>37047.875</v>
      </c>
      <c r="AC2480" s="198">
        <v>37047.875</v>
      </c>
    </row>
    <row r="2481" spans="1:29" x14ac:dyDescent="0.2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30</v>
      </c>
      <c r="F2481" s="213">
        <f t="shared" si="195"/>
        <v>75000</v>
      </c>
      <c r="G2481" s="202">
        <v>1332699</v>
      </c>
      <c r="H2481" s="198">
        <v>37046.377442129633</v>
      </c>
      <c r="I2481" t="s">
        <v>2378</v>
      </c>
      <c r="M2481" t="s">
        <v>3505</v>
      </c>
      <c r="N2481" t="s">
        <v>2383</v>
      </c>
      <c r="O2481" t="s">
        <v>3101</v>
      </c>
      <c r="P2481" s="199">
        <v>2500</v>
      </c>
      <c r="S2481" t="s">
        <v>3506</v>
      </c>
      <c r="T2481" t="s">
        <v>3759</v>
      </c>
      <c r="U2481" s="201">
        <v>4.1624999999999996</v>
      </c>
      <c r="V2481" t="s">
        <v>40</v>
      </c>
      <c r="W2481" t="s">
        <v>2810</v>
      </c>
      <c r="X2481" t="s">
        <v>2384</v>
      </c>
      <c r="Y2481" t="s">
        <v>3777</v>
      </c>
      <c r="Z2481" t="s">
        <v>2952</v>
      </c>
      <c r="AA2481" t="s">
        <v>41</v>
      </c>
      <c r="AB2481" s="198">
        <v>37135.875</v>
      </c>
      <c r="AC2481" s="198">
        <v>37164.875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8500</v>
      </c>
      <c r="G2482" s="202">
        <v>1332701</v>
      </c>
      <c r="H2482" s="198">
        <v>37046.377442129633</v>
      </c>
      <c r="I2482" t="s">
        <v>2602</v>
      </c>
      <c r="M2482" t="s">
        <v>3505</v>
      </c>
      <c r="N2482" t="s">
        <v>3885</v>
      </c>
      <c r="O2482" t="s">
        <v>1674</v>
      </c>
      <c r="P2482" s="199">
        <v>8500</v>
      </c>
      <c r="S2482" t="s">
        <v>3506</v>
      </c>
      <c r="T2482" t="s">
        <v>3759</v>
      </c>
      <c r="U2482" s="201">
        <v>3.9912999999999998</v>
      </c>
      <c r="V2482" t="s">
        <v>3938</v>
      </c>
      <c r="W2482" t="s">
        <v>2594</v>
      </c>
      <c r="X2482" t="s">
        <v>2595</v>
      </c>
      <c r="Y2482" t="s">
        <v>2596</v>
      </c>
      <c r="Z2482" t="s">
        <v>2952</v>
      </c>
      <c r="AA2482">
        <v>827562</v>
      </c>
      <c r="AB2482" s="198">
        <v>37047.875</v>
      </c>
      <c r="AC2482" s="198">
        <v>37047.875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4800</v>
      </c>
      <c r="G2483" s="202">
        <v>1332703</v>
      </c>
      <c r="H2483" s="198">
        <v>37046.377476851849</v>
      </c>
      <c r="I2483" t="s">
        <v>2580</v>
      </c>
      <c r="M2483" t="s">
        <v>3505</v>
      </c>
      <c r="N2483" t="s">
        <v>3885</v>
      </c>
      <c r="O2483" t="s">
        <v>1727</v>
      </c>
      <c r="P2483" s="199">
        <v>4800</v>
      </c>
      <c r="S2483" t="s">
        <v>3506</v>
      </c>
      <c r="T2483" t="s">
        <v>3759</v>
      </c>
      <c r="U2483" s="201">
        <v>3.9024999999999999</v>
      </c>
      <c r="V2483" t="s">
        <v>2321</v>
      </c>
      <c r="W2483" t="s">
        <v>2629</v>
      </c>
      <c r="X2483" t="s">
        <v>2630</v>
      </c>
      <c r="Y2483" t="s">
        <v>2596</v>
      </c>
      <c r="Z2483" t="s">
        <v>2952</v>
      </c>
      <c r="AA2483">
        <v>827564</v>
      </c>
      <c r="AB2483" s="198">
        <v>37047.875</v>
      </c>
      <c r="AC2483" s="198">
        <v>37047.875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1332704</v>
      </c>
      <c r="H2484" s="198">
        <v>37046.377476851849</v>
      </c>
      <c r="I2484" t="s">
        <v>3531</v>
      </c>
      <c r="M2484" t="s">
        <v>3505</v>
      </c>
      <c r="N2484" t="s">
        <v>3885</v>
      </c>
      <c r="O2484" t="s">
        <v>3852</v>
      </c>
      <c r="P2484" s="199">
        <v>10000</v>
      </c>
      <c r="S2484" t="s">
        <v>3506</v>
      </c>
      <c r="T2484" t="s">
        <v>3759</v>
      </c>
      <c r="U2484" s="201">
        <v>3.94</v>
      </c>
      <c r="V2484" t="s">
        <v>3833</v>
      </c>
      <c r="W2484" t="s">
        <v>2265</v>
      </c>
      <c r="X2484" t="s">
        <v>2266</v>
      </c>
      <c r="Y2484" t="s">
        <v>2596</v>
      </c>
      <c r="Z2484" t="s">
        <v>2952</v>
      </c>
      <c r="AA2484">
        <v>827563</v>
      </c>
      <c r="AB2484" s="198">
        <v>37047.875</v>
      </c>
      <c r="AC2484" s="198">
        <v>37047.875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500</v>
      </c>
      <c r="G2485" s="202">
        <v>1332705</v>
      </c>
      <c r="H2485" s="198">
        <v>37046.377500000002</v>
      </c>
      <c r="I2485" t="s">
        <v>2355</v>
      </c>
      <c r="M2485" t="s">
        <v>3505</v>
      </c>
      <c r="N2485" t="s">
        <v>3885</v>
      </c>
      <c r="O2485" t="s">
        <v>1728</v>
      </c>
      <c r="P2485" s="199">
        <v>500</v>
      </c>
      <c r="S2485" t="s">
        <v>3506</v>
      </c>
      <c r="T2485" t="s">
        <v>3759</v>
      </c>
      <c r="U2485" s="201">
        <v>4.085</v>
      </c>
      <c r="V2485" t="s">
        <v>2620</v>
      </c>
      <c r="W2485" t="s">
        <v>2640</v>
      </c>
      <c r="X2485" t="s">
        <v>2641</v>
      </c>
      <c r="Y2485" t="s">
        <v>2596</v>
      </c>
      <c r="Z2485" t="s">
        <v>2952</v>
      </c>
      <c r="AA2485">
        <v>827565</v>
      </c>
      <c r="AB2485" s="198">
        <v>37047.875</v>
      </c>
      <c r="AC2485" s="198">
        <v>37047.875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1332706</v>
      </c>
      <c r="H2486" s="198">
        <v>37046.377581018518</v>
      </c>
      <c r="I2486" t="s">
        <v>3081</v>
      </c>
      <c r="M2486" t="s">
        <v>3505</v>
      </c>
      <c r="N2486" t="s">
        <v>3885</v>
      </c>
      <c r="O2486" t="s">
        <v>1795</v>
      </c>
      <c r="P2486" s="199">
        <v>10000</v>
      </c>
      <c r="S2486" t="s">
        <v>3506</v>
      </c>
      <c r="T2486" t="s">
        <v>3759</v>
      </c>
      <c r="U2486" s="201">
        <v>3.4</v>
      </c>
      <c r="V2486" t="s">
        <v>1845</v>
      </c>
      <c r="W2486" t="s">
        <v>3075</v>
      </c>
      <c r="X2486" t="s">
        <v>3076</v>
      </c>
      <c r="Y2486" t="s">
        <v>2596</v>
      </c>
      <c r="Z2486" t="s">
        <v>2952</v>
      </c>
      <c r="AA2486">
        <v>827567</v>
      </c>
      <c r="AB2486" s="198">
        <v>37047.875</v>
      </c>
      <c r="AC2486" s="198">
        <v>37047.875</v>
      </c>
    </row>
    <row r="2487" spans="1:29" x14ac:dyDescent="0.2">
      <c r="A2487" s="44" t="str">
        <f t="shared" si="191"/>
        <v>US Crude Financial</v>
      </c>
      <c r="B2487" s="44" t="str">
        <f t="shared" si="192"/>
        <v>US</v>
      </c>
      <c r="C2487" s="44" t="str">
        <f t="shared" si="193"/>
        <v>Crude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50000</v>
      </c>
      <c r="G2487" s="202">
        <v>1332707</v>
      </c>
      <c r="H2487" s="198">
        <v>37046.377592592595</v>
      </c>
      <c r="I2487" t="s">
        <v>2382</v>
      </c>
      <c r="M2487" t="s">
        <v>3619</v>
      </c>
      <c r="N2487" t="s">
        <v>1088</v>
      </c>
      <c r="O2487" t="s">
        <v>3528</v>
      </c>
      <c r="P2487" s="199">
        <v>50000</v>
      </c>
      <c r="S2487" t="s">
        <v>3512</v>
      </c>
      <c r="T2487" t="s">
        <v>3759</v>
      </c>
      <c r="U2487" s="201">
        <v>28.32</v>
      </c>
      <c r="V2487" t="s">
        <v>3705</v>
      </c>
      <c r="W2487" t="s">
        <v>1090</v>
      </c>
      <c r="X2487" t="s">
        <v>1091</v>
      </c>
      <c r="Y2487" t="s">
        <v>2729</v>
      </c>
      <c r="Z2487" t="s">
        <v>2952</v>
      </c>
      <c r="AA2487">
        <v>112769</v>
      </c>
      <c r="AB2487" s="198">
        <v>37073</v>
      </c>
      <c r="AC2487" s="198">
        <v>37103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3000</v>
      </c>
      <c r="G2488" s="202">
        <v>1332710</v>
      </c>
      <c r="H2488" s="198">
        <v>37046.377627314818</v>
      </c>
      <c r="I2488" t="s">
        <v>2275</v>
      </c>
      <c r="M2488" t="s">
        <v>3505</v>
      </c>
      <c r="N2488" t="s">
        <v>3885</v>
      </c>
      <c r="O2488" t="s">
        <v>1917</v>
      </c>
      <c r="Q2488" s="199">
        <v>3000</v>
      </c>
      <c r="S2488" t="s">
        <v>3506</v>
      </c>
      <c r="T2488" t="s">
        <v>3759</v>
      </c>
      <c r="U2488" s="201">
        <v>2.7</v>
      </c>
      <c r="V2488" t="s">
        <v>2276</v>
      </c>
      <c r="W2488" t="s">
        <v>3681</v>
      </c>
      <c r="X2488" t="s">
        <v>3486</v>
      </c>
      <c r="Y2488" t="s">
        <v>2596</v>
      </c>
      <c r="Z2488" t="s">
        <v>2952</v>
      </c>
      <c r="AA2488">
        <v>827570</v>
      </c>
      <c r="AB2488" s="198">
        <v>37047.875</v>
      </c>
      <c r="AC2488" s="198">
        <v>37047.875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1179</v>
      </c>
      <c r="G2489" s="202">
        <v>1332708</v>
      </c>
      <c r="H2489" s="198">
        <v>37046.377627314818</v>
      </c>
      <c r="I2489" t="s">
        <v>2262</v>
      </c>
      <c r="M2489" t="s">
        <v>3505</v>
      </c>
      <c r="N2489" t="s">
        <v>3885</v>
      </c>
      <c r="O2489" t="s">
        <v>1738</v>
      </c>
      <c r="Q2489" s="199">
        <v>1179</v>
      </c>
      <c r="S2489" t="s">
        <v>3506</v>
      </c>
      <c r="T2489" t="s">
        <v>3759</v>
      </c>
      <c r="U2489" s="201">
        <v>3.83</v>
      </c>
      <c r="V2489" t="s">
        <v>3456</v>
      </c>
      <c r="W2489" t="s">
        <v>2629</v>
      </c>
      <c r="X2489" t="s">
        <v>2630</v>
      </c>
      <c r="Y2489" t="s">
        <v>2596</v>
      </c>
      <c r="Z2489" t="s">
        <v>2952</v>
      </c>
      <c r="AA2489">
        <v>827569</v>
      </c>
      <c r="AB2489" s="198">
        <v>37047.875</v>
      </c>
      <c r="AC2489" s="198">
        <v>37047.875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3450</v>
      </c>
      <c r="G2490" s="202">
        <v>1332711</v>
      </c>
      <c r="H2490" s="198">
        <v>37046.377650462964</v>
      </c>
      <c r="I2490" t="s">
        <v>3062</v>
      </c>
      <c r="M2490" t="s">
        <v>3505</v>
      </c>
      <c r="N2490" t="s">
        <v>3885</v>
      </c>
      <c r="O2490" t="s">
        <v>1959</v>
      </c>
      <c r="Q2490" s="199">
        <v>3450</v>
      </c>
      <c r="S2490" t="s">
        <v>3506</v>
      </c>
      <c r="T2490" t="s">
        <v>3759</v>
      </c>
      <c r="U2490" s="201">
        <v>3.7875000000000001</v>
      </c>
      <c r="V2490" t="s">
        <v>42</v>
      </c>
      <c r="W2490" t="s">
        <v>2457</v>
      </c>
      <c r="X2490" t="s">
        <v>2615</v>
      </c>
      <c r="Y2490" t="s">
        <v>2596</v>
      </c>
      <c r="Z2490" t="s">
        <v>2952</v>
      </c>
      <c r="AA2490">
        <v>827571</v>
      </c>
      <c r="AB2490" s="198">
        <v>37047.875</v>
      </c>
      <c r="AC2490" s="198">
        <v>37047.875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250</v>
      </c>
      <c r="G2491" s="202">
        <v>1332712</v>
      </c>
      <c r="H2491" s="198">
        <v>37046.377662037034</v>
      </c>
      <c r="I2491" t="s">
        <v>3094</v>
      </c>
      <c r="M2491" t="s">
        <v>3505</v>
      </c>
      <c r="N2491" t="s">
        <v>3885</v>
      </c>
      <c r="O2491" t="s">
        <v>1680</v>
      </c>
      <c r="P2491" s="199">
        <v>250</v>
      </c>
      <c r="S2491" t="s">
        <v>3506</v>
      </c>
      <c r="T2491" t="s">
        <v>3759</v>
      </c>
      <c r="U2491" s="201">
        <v>3.79</v>
      </c>
      <c r="V2491" t="s">
        <v>3095</v>
      </c>
      <c r="W2491" t="s">
        <v>2457</v>
      </c>
      <c r="X2491" t="s">
        <v>2615</v>
      </c>
      <c r="Y2491" t="s">
        <v>2596</v>
      </c>
      <c r="Z2491" t="s">
        <v>2952</v>
      </c>
      <c r="AA2491">
        <v>827572</v>
      </c>
      <c r="AB2491" s="198">
        <v>37047.875</v>
      </c>
      <c r="AC2491" s="198">
        <v>37047.875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1332713</v>
      </c>
      <c r="H2492" s="198">
        <v>37046.37767361111</v>
      </c>
      <c r="I2492" t="s">
        <v>2261</v>
      </c>
      <c r="M2492" t="s">
        <v>3505</v>
      </c>
      <c r="N2492" t="s">
        <v>3885</v>
      </c>
      <c r="O2492" t="s">
        <v>1678</v>
      </c>
      <c r="P2492" s="199">
        <v>5000</v>
      </c>
      <c r="S2492" t="s">
        <v>3506</v>
      </c>
      <c r="T2492" t="s">
        <v>3759</v>
      </c>
      <c r="U2492" s="201">
        <v>3.75</v>
      </c>
      <c r="V2492" t="s">
        <v>1746</v>
      </c>
      <c r="W2492" t="s">
        <v>2457</v>
      </c>
      <c r="X2492" t="s">
        <v>2615</v>
      </c>
      <c r="Y2492" t="s">
        <v>2596</v>
      </c>
      <c r="Z2492" t="s">
        <v>2952</v>
      </c>
      <c r="AA2492">
        <v>827573</v>
      </c>
      <c r="AB2492" s="198">
        <v>37047.875</v>
      </c>
      <c r="AC2492" s="198">
        <v>37047.875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10000</v>
      </c>
      <c r="G2493" s="202">
        <v>1332715</v>
      </c>
      <c r="H2493" s="198">
        <v>37046.377708333333</v>
      </c>
      <c r="I2493" t="s">
        <v>2621</v>
      </c>
      <c r="M2493" t="s">
        <v>3505</v>
      </c>
      <c r="N2493" t="s">
        <v>3885</v>
      </c>
      <c r="O2493" t="s">
        <v>1923</v>
      </c>
      <c r="P2493" s="199">
        <v>10000</v>
      </c>
      <c r="S2493" t="s">
        <v>3506</v>
      </c>
      <c r="T2493" t="s">
        <v>3759</v>
      </c>
      <c r="U2493" s="201">
        <v>3.98</v>
      </c>
      <c r="V2493" t="s">
        <v>3569</v>
      </c>
      <c r="W2493" t="s">
        <v>2429</v>
      </c>
      <c r="X2493" t="s">
        <v>2196</v>
      </c>
      <c r="Y2493" t="s">
        <v>2596</v>
      </c>
      <c r="Z2493" t="s">
        <v>2952</v>
      </c>
      <c r="AA2493">
        <v>827574</v>
      </c>
      <c r="AB2493" s="198">
        <v>37047.875</v>
      </c>
      <c r="AC2493" s="198">
        <v>37047.875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123</v>
      </c>
      <c r="F2494" s="213">
        <f t="shared" si="195"/>
        <v>1230000</v>
      </c>
      <c r="G2494" s="202">
        <v>1332716</v>
      </c>
      <c r="H2494" s="198">
        <v>37046.37771990741</v>
      </c>
      <c r="I2494" t="s">
        <v>3731</v>
      </c>
      <c r="M2494" t="s">
        <v>3505</v>
      </c>
      <c r="N2494" t="s">
        <v>2605</v>
      </c>
      <c r="O2494" t="s">
        <v>3015</v>
      </c>
      <c r="Q2494" s="199">
        <v>10000</v>
      </c>
      <c r="S2494" t="s">
        <v>3506</v>
      </c>
      <c r="T2494" t="s">
        <v>3759</v>
      </c>
      <c r="U2494" s="201">
        <v>1.4999999999999999E-2</v>
      </c>
      <c r="V2494" t="s">
        <v>3568</v>
      </c>
      <c r="W2494" t="s">
        <v>2489</v>
      </c>
      <c r="X2494" t="s">
        <v>2490</v>
      </c>
      <c r="Y2494" t="s">
        <v>3777</v>
      </c>
      <c r="Z2494" t="s">
        <v>2952</v>
      </c>
      <c r="AA2494" t="s">
        <v>43</v>
      </c>
      <c r="AB2494" s="198">
        <v>37073</v>
      </c>
      <c r="AC2494" s="198">
        <v>37195</v>
      </c>
    </row>
    <row r="2495" spans="1:29" x14ac:dyDescent="0.2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1332719</v>
      </c>
      <c r="H2495" s="198">
        <v>37046.377766203703</v>
      </c>
      <c r="I2495" t="s">
        <v>3310</v>
      </c>
      <c r="M2495" t="s">
        <v>3505</v>
      </c>
      <c r="N2495" t="s">
        <v>3089</v>
      </c>
      <c r="O2495" t="s">
        <v>2096</v>
      </c>
      <c r="Q2495" s="199">
        <v>5000</v>
      </c>
      <c r="S2495" t="s">
        <v>3827</v>
      </c>
      <c r="T2495" t="s">
        <v>3090</v>
      </c>
      <c r="U2495" s="201">
        <v>4.71</v>
      </c>
      <c r="V2495" t="s">
        <v>3311</v>
      </c>
      <c r="W2495" t="s">
        <v>2563</v>
      </c>
      <c r="X2495" t="s">
        <v>3834</v>
      </c>
      <c r="Y2495" t="s">
        <v>2596</v>
      </c>
      <c r="Z2495" t="s">
        <v>2953</v>
      </c>
      <c r="AA2495">
        <v>827576</v>
      </c>
      <c r="AB2495" s="198">
        <v>37047.875</v>
      </c>
      <c r="AC2495" s="198">
        <v>37047.875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58</v>
      </c>
      <c r="G2496" s="202">
        <v>1332718</v>
      </c>
      <c r="H2496" s="198">
        <v>37046.377766203703</v>
      </c>
      <c r="I2496" t="s">
        <v>3079</v>
      </c>
      <c r="M2496" t="s">
        <v>3505</v>
      </c>
      <c r="N2496" t="s">
        <v>3885</v>
      </c>
      <c r="O2496" t="s">
        <v>1729</v>
      </c>
      <c r="Q2496" s="199">
        <v>58</v>
      </c>
      <c r="S2496" t="s">
        <v>3506</v>
      </c>
      <c r="T2496" t="s">
        <v>3759</v>
      </c>
      <c r="U2496" s="201">
        <v>3.79</v>
      </c>
      <c r="V2496" t="s">
        <v>3080</v>
      </c>
      <c r="W2496" t="s">
        <v>2477</v>
      </c>
      <c r="X2496" t="s">
        <v>3078</v>
      </c>
      <c r="Y2496" t="s">
        <v>2596</v>
      </c>
      <c r="Z2496" t="s">
        <v>2952</v>
      </c>
      <c r="AA2496">
        <v>827575</v>
      </c>
      <c r="AB2496" s="198">
        <v>37047.875</v>
      </c>
      <c r="AC2496" s="198">
        <v>37047.875</v>
      </c>
    </row>
    <row r="2497" spans="1:29" x14ac:dyDescent="0.2">
      <c r="A2497" s="44" t="str">
        <f t="shared" si="191"/>
        <v>US Crude Financial</v>
      </c>
      <c r="B2497" s="44" t="str">
        <f t="shared" si="192"/>
        <v>US</v>
      </c>
      <c r="C2497" s="44" t="str">
        <f t="shared" si="193"/>
        <v>Crude</v>
      </c>
      <c r="D2497" s="44" t="str">
        <f t="shared" si="194"/>
        <v>Financial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50000</v>
      </c>
      <c r="G2497" s="202">
        <v>1332717</v>
      </c>
      <c r="H2497" s="198">
        <v>37046.377766203703</v>
      </c>
      <c r="I2497" t="s">
        <v>1087</v>
      </c>
      <c r="M2497" t="s">
        <v>3619</v>
      </c>
      <c r="N2497" t="s">
        <v>1088</v>
      </c>
      <c r="O2497" t="s">
        <v>3528</v>
      </c>
      <c r="Q2497" s="199">
        <v>50000</v>
      </c>
      <c r="S2497" t="s">
        <v>3512</v>
      </c>
      <c r="T2497" t="s">
        <v>3759</v>
      </c>
      <c r="U2497" s="201">
        <v>28.34</v>
      </c>
      <c r="V2497" t="s">
        <v>1089</v>
      </c>
      <c r="W2497" t="s">
        <v>1090</v>
      </c>
      <c r="X2497" t="s">
        <v>1091</v>
      </c>
      <c r="Y2497" t="s">
        <v>2729</v>
      </c>
      <c r="Z2497" t="s">
        <v>2952</v>
      </c>
      <c r="AA2497">
        <v>112771</v>
      </c>
      <c r="AB2497" s="198">
        <v>37073</v>
      </c>
      <c r="AC2497" s="198">
        <v>37103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15000</v>
      </c>
      <c r="G2498" s="202">
        <v>1332720</v>
      </c>
      <c r="H2498" s="198">
        <v>37046.377789351849</v>
      </c>
      <c r="I2498" t="s">
        <v>2660</v>
      </c>
      <c r="M2498" t="s">
        <v>3505</v>
      </c>
      <c r="N2498" t="s">
        <v>3885</v>
      </c>
      <c r="O2498" t="s">
        <v>1674</v>
      </c>
      <c r="Q2498" s="199">
        <v>15000</v>
      </c>
      <c r="S2498" t="s">
        <v>3506</v>
      </c>
      <c r="T2498" t="s">
        <v>3759</v>
      </c>
      <c r="U2498" s="201">
        <v>3.9963000000000002</v>
      </c>
      <c r="V2498" t="s">
        <v>2459</v>
      </c>
      <c r="W2498" t="s">
        <v>2594</v>
      </c>
      <c r="X2498" t="s">
        <v>2595</v>
      </c>
      <c r="Y2498" t="s">
        <v>2596</v>
      </c>
      <c r="Z2498" t="s">
        <v>2952</v>
      </c>
      <c r="AA2498">
        <v>827577</v>
      </c>
      <c r="AB2498" s="198">
        <v>37047.875</v>
      </c>
      <c r="AC2498" s="198">
        <v>37047.875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10000</v>
      </c>
      <c r="G2499" s="202">
        <v>1332721</v>
      </c>
      <c r="H2499" s="198">
        <v>37046.377812500003</v>
      </c>
      <c r="I2499" t="s">
        <v>3062</v>
      </c>
      <c r="M2499" t="s">
        <v>3505</v>
      </c>
      <c r="N2499" t="s">
        <v>3885</v>
      </c>
      <c r="O2499" t="s">
        <v>1781</v>
      </c>
      <c r="P2499" s="199">
        <v>10000</v>
      </c>
      <c r="S2499" t="s">
        <v>3506</v>
      </c>
      <c r="T2499" t="s">
        <v>3759</v>
      </c>
      <c r="U2499" s="201">
        <v>4.0999999999999996</v>
      </c>
      <c r="V2499" t="s">
        <v>3715</v>
      </c>
      <c r="W2499" t="s">
        <v>3084</v>
      </c>
      <c r="X2499" t="s">
        <v>3076</v>
      </c>
      <c r="Y2499" t="s">
        <v>2596</v>
      </c>
      <c r="Z2499" t="s">
        <v>2952</v>
      </c>
      <c r="AA2499">
        <v>827578</v>
      </c>
      <c r="AB2499" s="198">
        <v>37047.875</v>
      </c>
      <c r="AC2499" s="198">
        <v>37047.875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25000</v>
      </c>
      <c r="G2500" s="202">
        <v>1332722</v>
      </c>
      <c r="H2500" s="198">
        <v>37046.377870370372</v>
      </c>
      <c r="I2500" t="s">
        <v>2613</v>
      </c>
      <c r="M2500" t="s">
        <v>3505</v>
      </c>
      <c r="N2500" t="s">
        <v>3885</v>
      </c>
      <c r="O2500" t="s">
        <v>3852</v>
      </c>
      <c r="P2500" s="199">
        <v>25000</v>
      </c>
      <c r="S2500" t="s">
        <v>3506</v>
      </c>
      <c r="T2500" t="s">
        <v>3759</v>
      </c>
      <c r="U2500" s="201">
        <v>3.93</v>
      </c>
      <c r="V2500" t="s">
        <v>3709</v>
      </c>
      <c r="W2500" t="s">
        <v>2265</v>
      </c>
      <c r="X2500" t="s">
        <v>2266</v>
      </c>
      <c r="Y2500" t="s">
        <v>2596</v>
      </c>
      <c r="Z2500" t="s">
        <v>2952</v>
      </c>
      <c r="AA2500">
        <v>827580</v>
      </c>
      <c r="AB2500" s="198">
        <v>37047.875</v>
      </c>
      <c r="AC2500" s="198">
        <v>37047.875</v>
      </c>
    </row>
    <row r="2501" spans="1:29" x14ac:dyDescent="0.2">
      <c r="A2501" s="44" t="str">
        <f t="shared" si="191"/>
        <v xml:space="preserve"> Metals Financial</v>
      </c>
      <c r="B2501" s="44" t="str">
        <f t="shared" si="192"/>
        <v/>
      </c>
      <c r="C2501" s="44" t="str">
        <f t="shared" si="193"/>
        <v>Metals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20</v>
      </c>
      <c r="G2501" s="202">
        <v>1332724</v>
      </c>
      <c r="H2501" s="198">
        <v>37046.377928240741</v>
      </c>
      <c r="I2501" t="s">
        <v>3779</v>
      </c>
      <c r="M2501" t="s">
        <v>3511</v>
      </c>
      <c r="N2501" t="s">
        <v>3768</v>
      </c>
      <c r="O2501" t="s">
        <v>3769</v>
      </c>
      <c r="Q2501" s="199">
        <v>20</v>
      </c>
      <c r="S2501" t="s">
        <v>3758</v>
      </c>
      <c r="T2501" t="s">
        <v>3759</v>
      </c>
      <c r="U2501" s="201">
        <v>1508</v>
      </c>
      <c r="V2501" t="s">
        <v>3460</v>
      </c>
      <c r="W2501" t="s">
        <v>3765</v>
      </c>
      <c r="X2501" t="s">
        <v>3761</v>
      </c>
      <c r="Y2501" t="s">
        <v>3762</v>
      </c>
      <c r="Z2501" t="s">
        <v>3763</v>
      </c>
      <c r="AA2501">
        <v>2166498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5200</v>
      </c>
      <c r="G2502" s="202">
        <v>1332725</v>
      </c>
      <c r="H2502" s="198">
        <v>37046.377928240741</v>
      </c>
      <c r="I2502" t="s">
        <v>2597</v>
      </c>
      <c r="M2502" t="s">
        <v>3505</v>
      </c>
      <c r="N2502" t="s">
        <v>3885</v>
      </c>
      <c r="O2502" t="s">
        <v>1727</v>
      </c>
      <c r="P2502" s="199">
        <v>5200</v>
      </c>
      <c r="S2502" t="s">
        <v>3506</v>
      </c>
      <c r="T2502" t="s">
        <v>3759</v>
      </c>
      <c r="U2502" s="201">
        <v>3.9024999999999999</v>
      </c>
      <c r="V2502" t="s">
        <v>2628</v>
      </c>
      <c r="W2502" t="s">
        <v>2629</v>
      </c>
      <c r="X2502" t="s">
        <v>2630</v>
      </c>
      <c r="Y2502" t="s">
        <v>2596</v>
      </c>
      <c r="Z2502" t="s">
        <v>2952</v>
      </c>
      <c r="AA2502">
        <v>827582</v>
      </c>
      <c r="AB2502" s="198">
        <v>37047.875</v>
      </c>
      <c r="AC2502" s="198">
        <v>37047.875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5000</v>
      </c>
      <c r="G2503" s="202">
        <v>1332723</v>
      </c>
      <c r="H2503" s="198">
        <v>37046.377928240741</v>
      </c>
      <c r="I2503" t="s">
        <v>2261</v>
      </c>
      <c r="M2503" t="s">
        <v>3505</v>
      </c>
      <c r="N2503" t="s">
        <v>3885</v>
      </c>
      <c r="O2503" t="s">
        <v>1678</v>
      </c>
      <c r="P2503" s="199">
        <v>5000</v>
      </c>
      <c r="S2503" t="s">
        <v>3506</v>
      </c>
      <c r="T2503" t="s">
        <v>3759</v>
      </c>
      <c r="U2503" s="201">
        <v>3.7475000000000001</v>
      </c>
      <c r="V2503" t="s">
        <v>1746</v>
      </c>
      <c r="W2503" t="s">
        <v>2457</v>
      </c>
      <c r="X2503" t="s">
        <v>2615</v>
      </c>
      <c r="Y2503" t="s">
        <v>2596</v>
      </c>
      <c r="Z2503" t="s">
        <v>2952</v>
      </c>
      <c r="AA2503">
        <v>827581</v>
      </c>
      <c r="AB2503" s="198">
        <v>37047.875</v>
      </c>
      <c r="AC2503" s="198">
        <v>37047.875</v>
      </c>
    </row>
    <row r="2504" spans="1:29" x14ac:dyDescent="0.2">
      <c r="A2504" s="44" t="str">
        <f t="shared" si="191"/>
        <v xml:space="preserve"> Natural Gas Physical</v>
      </c>
      <c r="B2504" s="44" t="str">
        <f t="shared" si="192"/>
        <v/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1332726</v>
      </c>
      <c r="H2504" s="198">
        <v>37046.377939814818</v>
      </c>
      <c r="I2504" t="s">
        <v>2608</v>
      </c>
      <c r="M2504" t="s">
        <v>3505</v>
      </c>
      <c r="N2504" t="s">
        <v>3089</v>
      </c>
      <c r="O2504" t="s">
        <v>2096</v>
      </c>
      <c r="Q2504" s="199">
        <v>5000</v>
      </c>
      <c r="S2504" t="s">
        <v>3827</v>
      </c>
      <c r="T2504" t="s">
        <v>3090</v>
      </c>
      <c r="U2504" s="201">
        <v>4.76</v>
      </c>
      <c r="V2504" t="s">
        <v>44</v>
      </c>
      <c r="W2504" t="s">
        <v>2563</v>
      </c>
      <c r="X2504" t="s">
        <v>3834</v>
      </c>
      <c r="Y2504" t="s">
        <v>2596</v>
      </c>
      <c r="Z2504" t="s">
        <v>2953</v>
      </c>
      <c r="AA2504">
        <v>827583</v>
      </c>
      <c r="AB2504" s="198">
        <v>37047.875</v>
      </c>
      <c r="AC2504" s="198">
        <v>37047.875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25000</v>
      </c>
      <c r="G2505" s="202">
        <v>1332727</v>
      </c>
      <c r="H2505" s="198">
        <v>37046.377962962964</v>
      </c>
      <c r="I2505" t="s">
        <v>2613</v>
      </c>
      <c r="M2505" t="s">
        <v>3505</v>
      </c>
      <c r="N2505" t="s">
        <v>3885</v>
      </c>
      <c r="O2505" t="s">
        <v>3852</v>
      </c>
      <c r="P2505" s="199">
        <v>25000</v>
      </c>
      <c r="S2505" t="s">
        <v>3506</v>
      </c>
      <c r="T2505" t="s">
        <v>3759</v>
      </c>
      <c r="U2505" s="201">
        <v>3.9249999999999998</v>
      </c>
      <c r="V2505" t="s">
        <v>3709</v>
      </c>
      <c r="W2505" t="s">
        <v>2265</v>
      </c>
      <c r="X2505" t="s">
        <v>2266</v>
      </c>
      <c r="Y2505" t="s">
        <v>2596</v>
      </c>
      <c r="Z2505" t="s">
        <v>2952</v>
      </c>
      <c r="AA2505">
        <v>827584</v>
      </c>
      <c r="AB2505" s="198">
        <v>37047.875</v>
      </c>
      <c r="AC2505" s="198">
        <v>37047.875</v>
      </c>
    </row>
    <row r="2506" spans="1:29" x14ac:dyDescent="0.2">
      <c r="A2506" s="44" t="str">
        <f t="shared" si="191"/>
        <v>US Power Physical</v>
      </c>
      <c r="B2506" s="44" t="str">
        <f t="shared" si="192"/>
        <v>US</v>
      </c>
      <c r="C2506" s="44" t="str">
        <f t="shared" si="193"/>
        <v>Power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31</v>
      </c>
      <c r="F2506" s="213">
        <f t="shared" si="195"/>
        <v>775</v>
      </c>
      <c r="G2506" s="202">
        <v>1332730</v>
      </c>
      <c r="H2506" s="198">
        <v>37046.378032407411</v>
      </c>
      <c r="I2506" t="s">
        <v>3542</v>
      </c>
      <c r="J2506" t="s">
        <v>2372</v>
      </c>
      <c r="K2506" t="s">
        <v>2373</v>
      </c>
      <c r="M2506" t="s">
        <v>2717</v>
      </c>
      <c r="N2506" t="s">
        <v>3468</v>
      </c>
      <c r="O2506" t="s">
        <v>3172</v>
      </c>
      <c r="Q2506" s="199">
        <v>25</v>
      </c>
      <c r="S2506" t="s">
        <v>3504</v>
      </c>
      <c r="T2506" t="s">
        <v>3759</v>
      </c>
      <c r="U2506" s="201">
        <v>263.5</v>
      </c>
      <c r="V2506" t="s">
        <v>3297</v>
      </c>
      <c r="W2506" t="s">
        <v>2520</v>
      </c>
      <c r="X2506" t="s">
        <v>3469</v>
      </c>
      <c r="Y2506" t="s">
        <v>1097</v>
      </c>
      <c r="Z2506" t="s">
        <v>2947</v>
      </c>
      <c r="AA2506">
        <v>631097.1</v>
      </c>
      <c r="AB2506" s="198">
        <v>37073.875</v>
      </c>
      <c r="AC2506" s="198">
        <v>37103.875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5000</v>
      </c>
      <c r="G2507" s="202">
        <v>1332728</v>
      </c>
      <c r="H2507" s="198">
        <v>37046.378032407411</v>
      </c>
      <c r="I2507" t="s">
        <v>2392</v>
      </c>
      <c r="M2507" t="s">
        <v>3505</v>
      </c>
      <c r="N2507" t="s">
        <v>3885</v>
      </c>
      <c r="O2507" t="s">
        <v>1679</v>
      </c>
      <c r="P2507" s="199">
        <v>5000</v>
      </c>
      <c r="S2507" t="s">
        <v>3506</v>
      </c>
      <c r="T2507" t="s">
        <v>3759</v>
      </c>
      <c r="U2507" s="201">
        <v>3.8</v>
      </c>
      <c r="V2507" t="s">
        <v>3679</v>
      </c>
      <c r="W2507" t="s">
        <v>2457</v>
      </c>
      <c r="X2507" t="s">
        <v>2615</v>
      </c>
      <c r="Y2507" t="s">
        <v>2596</v>
      </c>
      <c r="Z2507" t="s">
        <v>2952</v>
      </c>
      <c r="AA2507">
        <v>827585</v>
      </c>
      <c r="AB2507" s="198">
        <v>37047.875</v>
      </c>
      <c r="AC2507" s="198">
        <v>37047.875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1332729</v>
      </c>
      <c r="H2508" s="198">
        <v>37046.378032407411</v>
      </c>
      <c r="I2508" t="s">
        <v>3081</v>
      </c>
      <c r="M2508" t="s">
        <v>3505</v>
      </c>
      <c r="N2508" t="s">
        <v>3885</v>
      </c>
      <c r="O2508" t="s">
        <v>1795</v>
      </c>
      <c r="P2508" s="199">
        <v>5000</v>
      </c>
      <c r="S2508" t="s">
        <v>3506</v>
      </c>
      <c r="T2508" t="s">
        <v>3759</v>
      </c>
      <c r="U2508" s="201">
        <v>3.3</v>
      </c>
      <c r="V2508" t="s">
        <v>1845</v>
      </c>
      <c r="W2508" t="s">
        <v>3075</v>
      </c>
      <c r="X2508" t="s">
        <v>3076</v>
      </c>
      <c r="Y2508" t="s">
        <v>2596</v>
      </c>
      <c r="Z2508" t="s">
        <v>2952</v>
      </c>
      <c r="AA2508">
        <v>827586</v>
      </c>
      <c r="AB2508" s="198">
        <v>37047.875</v>
      </c>
      <c r="AC2508" s="198">
        <v>37047.875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938</v>
      </c>
      <c r="G2509" s="202">
        <v>1332731</v>
      </c>
      <c r="H2509" s="198">
        <v>37046.37804398148</v>
      </c>
      <c r="I2509" t="s">
        <v>3069</v>
      </c>
      <c r="M2509" t="s">
        <v>3505</v>
      </c>
      <c r="N2509" t="s">
        <v>3885</v>
      </c>
      <c r="O2509" t="s">
        <v>1738</v>
      </c>
      <c r="Q2509" s="199">
        <v>938</v>
      </c>
      <c r="S2509" t="s">
        <v>3506</v>
      </c>
      <c r="T2509" t="s">
        <v>3759</v>
      </c>
      <c r="U2509" s="201">
        <v>3.84</v>
      </c>
      <c r="V2509" t="s">
        <v>3070</v>
      </c>
      <c r="W2509" t="s">
        <v>2629</v>
      </c>
      <c r="X2509" t="s">
        <v>2630</v>
      </c>
      <c r="Y2509" t="s">
        <v>2596</v>
      </c>
      <c r="Z2509" t="s">
        <v>2952</v>
      </c>
      <c r="AA2509">
        <v>827587</v>
      </c>
      <c r="AB2509" s="198">
        <v>37047.875</v>
      </c>
      <c r="AC2509" s="198">
        <v>37047.875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10000</v>
      </c>
      <c r="G2510" s="202">
        <v>1332732</v>
      </c>
      <c r="H2510" s="198">
        <v>37046.378055555557</v>
      </c>
      <c r="I2510" t="s">
        <v>2597</v>
      </c>
      <c r="M2510" t="s">
        <v>3505</v>
      </c>
      <c r="N2510" t="s">
        <v>3885</v>
      </c>
      <c r="O2510" t="s">
        <v>1730</v>
      </c>
      <c r="P2510" s="199">
        <v>10000</v>
      </c>
      <c r="S2510" t="s">
        <v>3506</v>
      </c>
      <c r="T2510" t="s">
        <v>3759</v>
      </c>
      <c r="U2510" s="201">
        <v>3.8250000000000002</v>
      </c>
      <c r="V2510" t="s">
        <v>2598</v>
      </c>
      <c r="W2510" t="s">
        <v>2629</v>
      </c>
      <c r="X2510" t="s">
        <v>2630</v>
      </c>
      <c r="Y2510" t="s">
        <v>2596</v>
      </c>
      <c r="Z2510" t="s">
        <v>2952</v>
      </c>
      <c r="AA2510">
        <v>827588</v>
      </c>
      <c r="AB2510" s="198">
        <v>37047.875</v>
      </c>
      <c r="AC2510" s="198">
        <v>37047.875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10000</v>
      </c>
      <c r="G2511" s="202">
        <v>1332734</v>
      </c>
      <c r="H2511" s="198">
        <v>37046.378055555557</v>
      </c>
      <c r="I2511" t="s">
        <v>2355</v>
      </c>
      <c r="M2511" t="s">
        <v>3505</v>
      </c>
      <c r="N2511" t="s">
        <v>3885</v>
      </c>
      <c r="O2511" t="s">
        <v>1923</v>
      </c>
      <c r="Q2511" s="199">
        <v>10000</v>
      </c>
      <c r="S2511" t="s">
        <v>3506</v>
      </c>
      <c r="T2511" t="s">
        <v>3759</v>
      </c>
      <c r="U2511" s="201">
        <v>3.99</v>
      </c>
      <c r="V2511" t="s">
        <v>3525</v>
      </c>
      <c r="W2511" t="s">
        <v>2429</v>
      </c>
      <c r="X2511" t="s">
        <v>2196</v>
      </c>
      <c r="Y2511" t="s">
        <v>2596</v>
      </c>
      <c r="Z2511" t="s">
        <v>2952</v>
      </c>
      <c r="AA2511">
        <v>827589</v>
      </c>
      <c r="AB2511" s="198">
        <v>37047.875</v>
      </c>
      <c r="AC2511" s="198">
        <v>37047.875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3">
        <f t="shared" si="200"/>
        <v>5506</v>
      </c>
      <c r="G2512" s="202">
        <v>1332733</v>
      </c>
      <c r="H2512" s="198">
        <v>37046.378055555557</v>
      </c>
      <c r="I2512" t="s">
        <v>3547</v>
      </c>
      <c r="M2512" t="s">
        <v>3505</v>
      </c>
      <c r="N2512" t="s">
        <v>3885</v>
      </c>
      <c r="O2512" t="s">
        <v>1757</v>
      </c>
      <c r="Q2512" s="199">
        <v>5506</v>
      </c>
      <c r="S2512" t="s">
        <v>3506</v>
      </c>
      <c r="T2512" t="s">
        <v>3759</v>
      </c>
      <c r="U2512" s="201">
        <v>3.8075000000000001</v>
      </c>
      <c r="V2512" t="s">
        <v>2433</v>
      </c>
      <c r="W2512" t="s">
        <v>2629</v>
      </c>
      <c r="X2512" t="s">
        <v>2630</v>
      </c>
      <c r="Y2512" t="s">
        <v>2596</v>
      </c>
      <c r="Z2512" t="s">
        <v>2952</v>
      </c>
      <c r="AA2512">
        <v>827590</v>
      </c>
      <c r="AB2512" s="198">
        <v>37047.875</v>
      </c>
      <c r="AC2512" s="198">
        <v>37047.875</v>
      </c>
    </row>
    <row r="2513" spans="1:29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26</v>
      </c>
      <c r="F2513" s="213">
        <f t="shared" si="200"/>
        <v>130000</v>
      </c>
      <c r="G2513" s="202">
        <v>1332735</v>
      </c>
      <c r="H2513" s="198">
        <v>37046.37809027778</v>
      </c>
      <c r="I2513" t="s">
        <v>2261</v>
      </c>
      <c r="M2513" t="s">
        <v>3505</v>
      </c>
      <c r="N2513" t="s">
        <v>2383</v>
      </c>
      <c r="O2513" t="s">
        <v>2127</v>
      </c>
      <c r="Q2513" s="199">
        <v>5000</v>
      </c>
      <c r="S2513" t="s">
        <v>3506</v>
      </c>
      <c r="T2513" t="s">
        <v>3759</v>
      </c>
      <c r="U2513" s="201">
        <v>3.82</v>
      </c>
      <c r="V2513" t="s">
        <v>45</v>
      </c>
      <c r="W2513" t="s">
        <v>3497</v>
      </c>
      <c r="X2513" t="s">
        <v>3498</v>
      </c>
      <c r="Y2513" t="s">
        <v>3777</v>
      </c>
      <c r="Z2513" t="s">
        <v>2952</v>
      </c>
      <c r="AA2513" t="s">
        <v>46</v>
      </c>
      <c r="AB2513" s="198">
        <v>37047.875</v>
      </c>
      <c r="AC2513" s="198">
        <v>37072.875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5000</v>
      </c>
      <c r="G2514" s="202">
        <v>1332736</v>
      </c>
      <c r="H2514" s="198">
        <v>37046.37809027778</v>
      </c>
      <c r="I2514" t="s">
        <v>2434</v>
      </c>
      <c r="M2514" t="s">
        <v>3505</v>
      </c>
      <c r="N2514" t="s">
        <v>3885</v>
      </c>
      <c r="O2514" t="s">
        <v>1678</v>
      </c>
      <c r="Q2514" s="199">
        <v>5000</v>
      </c>
      <c r="S2514" t="s">
        <v>3506</v>
      </c>
      <c r="T2514" t="s">
        <v>3759</v>
      </c>
      <c r="U2514" s="201">
        <v>3.75</v>
      </c>
      <c r="V2514" t="s">
        <v>2435</v>
      </c>
      <c r="W2514" t="s">
        <v>2457</v>
      </c>
      <c r="X2514" t="s">
        <v>2615</v>
      </c>
      <c r="Y2514" t="s">
        <v>2596</v>
      </c>
      <c r="Z2514" t="s">
        <v>2952</v>
      </c>
      <c r="AA2514">
        <v>827591</v>
      </c>
      <c r="AB2514" s="198">
        <v>37047.875</v>
      </c>
      <c r="AC2514" s="198">
        <v>37047.875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10000</v>
      </c>
      <c r="G2515" s="202">
        <v>1332738</v>
      </c>
      <c r="H2515" s="198">
        <v>37046.378101851849</v>
      </c>
      <c r="I2515" t="s">
        <v>3627</v>
      </c>
      <c r="M2515" t="s">
        <v>3505</v>
      </c>
      <c r="N2515" t="s">
        <v>3885</v>
      </c>
      <c r="O2515" t="s">
        <v>1780</v>
      </c>
      <c r="Q2515" s="199">
        <v>10000</v>
      </c>
      <c r="S2515" t="s">
        <v>3506</v>
      </c>
      <c r="T2515" t="s">
        <v>3759</v>
      </c>
      <c r="U2515" s="201">
        <v>3.92</v>
      </c>
      <c r="V2515" t="s">
        <v>3502</v>
      </c>
      <c r="W2515" t="s">
        <v>2265</v>
      </c>
      <c r="X2515" t="s">
        <v>2266</v>
      </c>
      <c r="Y2515" t="s">
        <v>2596</v>
      </c>
      <c r="Z2515" t="s">
        <v>2952</v>
      </c>
      <c r="AA2515">
        <v>827592</v>
      </c>
      <c r="AB2515" s="198">
        <v>37047.875</v>
      </c>
      <c r="AC2515" s="198">
        <v>37047.875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10000</v>
      </c>
      <c r="G2516" s="202">
        <v>1332739</v>
      </c>
      <c r="H2516" s="198">
        <v>37046.378136574072</v>
      </c>
      <c r="I2516" t="s">
        <v>3627</v>
      </c>
      <c r="M2516" t="s">
        <v>3505</v>
      </c>
      <c r="N2516" t="s">
        <v>3885</v>
      </c>
      <c r="O2516" t="s">
        <v>1780</v>
      </c>
      <c r="Q2516" s="199">
        <v>10000</v>
      </c>
      <c r="S2516" t="s">
        <v>3506</v>
      </c>
      <c r="T2516" t="s">
        <v>3759</v>
      </c>
      <c r="U2516" s="201">
        <v>3.93</v>
      </c>
      <c r="V2516" t="s">
        <v>3502</v>
      </c>
      <c r="W2516" t="s">
        <v>2265</v>
      </c>
      <c r="X2516" t="s">
        <v>2266</v>
      </c>
      <c r="Y2516" t="s">
        <v>2596</v>
      </c>
      <c r="Z2516" t="s">
        <v>2952</v>
      </c>
      <c r="AA2516">
        <v>827593</v>
      </c>
      <c r="AB2516" s="198">
        <v>37047.875</v>
      </c>
      <c r="AC2516" s="198">
        <v>37047.875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1332740</v>
      </c>
      <c r="H2517" s="198">
        <v>37046.378182870372</v>
      </c>
      <c r="I2517" t="s">
        <v>3531</v>
      </c>
      <c r="M2517" t="s">
        <v>3505</v>
      </c>
      <c r="N2517" t="s">
        <v>3915</v>
      </c>
      <c r="O2517" t="s">
        <v>1828</v>
      </c>
      <c r="P2517" s="199">
        <v>10000</v>
      </c>
      <c r="S2517" t="s">
        <v>3506</v>
      </c>
      <c r="T2517" t="s">
        <v>3759</v>
      </c>
      <c r="U2517" s="201">
        <v>3.05</v>
      </c>
      <c r="V2517" t="s">
        <v>2395</v>
      </c>
      <c r="W2517" t="s">
        <v>3075</v>
      </c>
      <c r="X2517" t="s">
        <v>3076</v>
      </c>
      <c r="Y2517" t="s">
        <v>2596</v>
      </c>
      <c r="Z2517" t="s">
        <v>2952</v>
      </c>
      <c r="AA2517">
        <v>827594</v>
      </c>
      <c r="AB2517" s="198">
        <v>37047.875</v>
      </c>
      <c r="AC2517" s="198">
        <v>37047.875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2178</v>
      </c>
      <c r="G2518" s="202">
        <v>1332741</v>
      </c>
      <c r="H2518" s="198">
        <v>37046.378240740742</v>
      </c>
      <c r="I2518" t="s">
        <v>2638</v>
      </c>
      <c r="M2518" t="s">
        <v>3505</v>
      </c>
      <c r="N2518" t="s">
        <v>3885</v>
      </c>
      <c r="O2518" t="s">
        <v>1724</v>
      </c>
      <c r="P2518" s="199">
        <v>2178</v>
      </c>
      <c r="S2518" t="s">
        <v>3506</v>
      </c>
      <c r="T2518" t="s">
        <v>3759</v>
      </c>
      <c r="U2518" s="201">
        <v>4.1150000000000002</v>
      </c>
      <c r="V2518" t="s">
        <v>2478</v>
      </c>
      <c r="W2518" t="s">
        <v>2640</v>
      </c>
      <c r="X2518" t="s">
        <v>2641</v>
      </c>
      <c r="Y2518" t="s">
        <v>2596</v>
      </c>
      <c r="Z2518" t="s">
        <v>2952</v>
      </c>
      <c r="AA2518">
        <v>827595</v>
      </c>
      <c r="AB2518" s="198">
        <v>37047.875</v>
      </c>
      <c r="AC2518" s="198">
        <v>37047.875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1900</v>
      </c>
      <c r="G2519" s="202">
        <v>1332742</v>
      </c>
      <c r="H2519" s="198">
        <v>37046.378252314818</v>
      </c>
      <c r="I2519" t="s">
        <v>3457</v>
      </c>
      <c r="M2519" t="s">
        <v>3505</v>
      </c>
      <c r="N2519" t="s">
        <v>3885</v>
      </c>
      <c r="O2519" t="s">
        <v>1756</v>
      </c>
      <c r="P2519" s="199">
        <v>1900</v>
      </c>
      <c r="S2519" t="s">
        <v>3506</v>
      </c>
      <c r="T2519" t="s">
        <v>3759</v>
      </c>
      <c r="U2519" s="201">
        <v>3.93</v>
      </c>
      <c r="V2519" t="s">
        <v>3458</v>
      </c>
      <c r="W2519" t="s">
        <v>2477</v>
      </c>
      <c r="X2519" t="s">
        <v>2540</v>
      </c>
      <c r="Y2519" t="s">
        <v>2596</v>
      </c>
      <c r="Z2519" t="s">
        <v>2952</v>
      </c>
      <c r="AA2519">
        <v>827596</v>
      </c>
      <c r="AB2519" s="198">
        <v>37047.875</v>
      </c>
      <c r="AC2519" s="198">
        <v>37047.875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5000</v>
      </c>
      <c r="G2520" s="202">
        <v>1332743</v>
      </c>
      <c r="H2520" s="198">
        <v>37046.378263888888</v>
      </c>
      <c r="I2520" t="s">
        <v>2407</v>
      </c>
      <c r="M2520" t="s">
        <v>3505</v>
      </c>
      <c r="N2520" t="s">
        <v>3885</v>
      </c>
      <c r="O2520" t="s">
        <v>1795</v>
      </c>
      <c r="Q2520" s="199">
        <v>5000</v>
      </c>
      <c r="S2520" t="s">
        <v>3506</v>
      </c>
      <c r="T2520" t="s">
        <v>3759</v>
      </c>
      <c r="U2520" s="201">
        <v>3.4</v>
      </c>
      <c r="V2520" t="s">
        <v>1957</v>
      </c>
      <c r="W2520" t="s">
        <v>3075</v>
      </c>
      <c r="X2520" t="s">
        <v>3076</v>
      </c>
      <c r="Y2520" t="s">
        <v>2596</v>
      </c>
      <c r="Z2520" t="s">
        <v>2952</v>
      </c>
      <c r="AA2520">
        <v>827597</v>
      </c>
      <c r="AB2520" s="198">
        <v>37047.875</v>
      </c>
      <c r="AC2520" s="198">
        <v>37047.875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1332744</v>
      </c>
      <c r="H2521" s="198">
        <v>37046.378310185188</v>
      </c>
      <c r="I2521" t="s">
        <v>2378</v>
      </c>
      <c r="M2521" t="s">
        <v>3505</v>
      </c>
      <c r="N2521" t="s">
        <v>3885</v>
      </c>
      <c r="O2521" t="s">
        <v>1795</v>
      </c>
      <c r="Q2521" s="199">
        <v>5000</v>
      </c>
      <c r="S2521" t="s">
        <v>3506</v>
      </c>
      <c r="T2521" t="s">
        <v>3759</v>
      </c>
      <c r="U2521" s="201">
        <v>3.4</v>
      </c>
      <c r="V2521" t="s">
        <v>3521</v>
      </c>
      <c r="W2521" t="s">
        <v>3075</v>
      </c>
      <c r="X2521" t="s">
        <v>3076</v>
      </c>
      <c r="Y2521" t="s">
        <v>2596</v>
      </c>
      <c r="Z2521" t="s">
        <v>2952</v>
      </c>
      <c r="AA2521">
        <v>827598</v>
      </c>
      <c r="AB2521" s="198">
        <v>37047.875</v>
      </c>
      <c r="AC2521" s="198">
        <v>37047.875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4970</v>
      </c>
      <c r="G2522" s="202">
        <v>1332745</v>
      </c>
      <c r="H2522" s="198">
        <v>37046.378321759257</v>
      </c>
      <c r="I2522" t="s">
        <v>2597</v>
      </c>
      <c r="M2522" t="s">
        <v>3505</v>
      </c>
      <c r="N2522" t="s">
        <v>3885</v>
      </c>
      <c r="O2522" t="s">
        <v>1679</v>
      </c>
      <c r="Q2522" s="199">
        <v>4970</v>
      </c>
      <c r="S2522" t="s">
        <v>3506</v>
      </c>
      <c r="T2522" t="s">
        <v>3759</v>
      </c>
      <c r="U2522" s="201">
        <v>3.8025000000000002</v>
      </c>
      <c r="V2522" t="s">
        <v>2036</v>
      </c>
      <c r="W2522" t="s">
        <v>2457</v>
      </c>
      <c r="X2522" t="s">
        <v>2615</v>
      </c>
      <c r="Y2522" t="s">
        <v>2596</v>
      </c>
      <c r="Z2522" t="s">
        <v>2952</v>
      </c>
      <c r="AA2522">
        <v>827599</v>
      </c>
      <c r="AB2522" s="198">
        <v>37047.875</v>
      </c>
      <c r="AC2522" s="198">
        <v>37047.875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699</v>
      </c>
      <c r="G2523" s="202">
        <v>1332746</v>
      </c>
      <c r="H2523" s="198">
        <v>37046.378344907411</v>
      </c>
      <c r="I2523" t="s">
        <v>2355</v>
      </c>
      <c r="M2523" t="s">
        <v>3505</v>
      </c>
      <c r="N2523" t="s">
        <v>3885</v>
      </c>
      <c r="O2523" t="s">
        <v>1914</v>
      </c>
      <c r="Q2523" s="199">
        <v>699</v>
      </c>
      <c r="S2523" t="s">
        <v>3506</v>
      </c>
      <c r="T2523" t="s">
        <v>3759</v>
      </c>
      <c r="U2523" s="201">
        <v>3.8424999999999998</v>
      </c>
      <c r="V2523" t="s">
        <v>2500</v>
      </c>
      <c r="W2523" t="s">
        <v>2629</v>
      </c>
      <c r="X2523" t="s">
        <v>2630</v>
      </c>
      <c r="Y2523" t="s">
        <v>2596</v>
      </c>
      <c r="Z2523" t="s">
        <v>2952</v>
      </c>
      <c r="AA2523">
        <v>827600</v>
      </c>
      <c r="AB2523" s="198">
        <v>37047.875</v>
      </c>
      <c r="AC2523" s="198">
        <v>37047.875</v>
      </c>
    </row>
    <row r="2524" spans="1:29" x14ac:dyDescent="0.2">
      <c r="A2524" s="44" t="str">
        <f t="shared" si="196"/>
        <v xml:space="preserve"> Metals Financial</v>
      </c>
      <c r="B2524" s="44" t="str">
        <f t="shared" si="197"/>
        <v/>
      </c>
      <c r="C2524" s="44" t="str">
        <f t="shared" si="198"/>
        <v>Metals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20</v>
      </c>
      <c r="G2524" s="202">
        <v>1332749</v>
      </c>
      <c r="H2524" s="198">
        <v>37046.378368055557</v>
      </c>
      <c r="I2524" t="s">
        <v>3788</v>
      </c>
      <c r="M2524" t="s">
        <v>3511</v>
      </c>
      <c r="N2524" t="s">
        <v>3756</v>
      </c>
      <c r="O2524" t="s">
        <v>3757</v>
      </c>
      <c r="Q2524" s="199">
        <v>20</v>
      </c>
      <c r="S2524" t="s">
        <v>3758</v>
      </c>
      <c r="T2524" t="s">
        <v>3759</v>
      </c>
      <c r="U2524" s="201">
        <v>1668</v>
      </c>
      <c r="V2524" t="s">
        <v>3427</v>
      </c>
      <c r="W2524" t="s">
        <v>3765</v>
      </c>
      <c r="X2524" t="s">
        <v>3761</v>
      </c>
      <c r="Y2524" t="s">
        <v>3762</v>
      </c>
      <c r="Z2524" t="s">
        <v>3763</v>
      </c>
      <c r="AA2524">
        <v>2166504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5000</v>
      </c>
      <c r="G2525" s="202">
        <v>1332747</v>
      </c>
      <c r="H2525" s="198">
        <v>37046.378368055557</v>
      </c>
      <c r="I2525" t="s">
        <v>3476</v>
      </c>
      <c r="M2525" t="s">
        <v>3505</v>
      </c>
      <c r="N2525" t="s">
        <v>3885</v>
      </c>
      <c r="O2525" t="s">
        <v>1795</v>
      </c>
      <c r="Q2525" s="199">
        <v>5000</v>
      </c>
      <c r="S2525" t="s">
        <v>3506</v>
      </c>
      <c r="T2525" t="s">
        <v>3759</v>
      </c>
      <c r="U2525" s="201">
        <v>3.4</v>
      </c>
      <c r="V2525" t="s">
        <v>3183</v>
      </c>
      <c r="W2525" t="s">
        <v>3075</v>
      </c>
      <c r="X2525" t="s">
        <v>3076</v>
      </c>
      <c r="Y2525" t="s">
        <v>2596</v>
      </c>
      <c r="Z2525" t="s">
        <v>2952</v>
      </c>
      <c r="AA2525">
        <v>827601</v>
      </c>
      <c r="AB2525" s="198">
        <v>37047.875</v>
      </c>
      <c r="AC2525" s="198">
        <v>37047.875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4647</v>
      </c>
      <c r="G2526" s="202">
        <v>1332748</v>
      </c>
      <c r="H2526" s="198">
        <v>37046.378368055557</v>
      </c>
      <c r="I2526" t="s">
        <v>2636</v>
      </c>
      <c r="M2526" t="s">
        <v>3505</v>
      </c>
      <c r="N2526" t="s">
        <v>3885</v>
      </c>
      <c r="O2526" t="s">
        <v>1956</v>
      </c>
      <c r="P2526" s="199">
        <v>4647</v>
      </c>
      <c r="S2526" t="s">
        <v>3506</v>
      </c>
      <c r="T2526" t="s">
        <v>3759</v>
      </c>
      <c r="U2526" s="201">
        <v>3.9962</v>
      </c>
      <c r="V2526" t="s">
        <v>1056</v>
      </c>
      <c r="W2526" t="s">
        <v>2594</v>
      </c>
      <c r="X2526" t="s">
        <v>2595</v>
      </c>
      <c r="Y2526" t="s">
        <v>2596</v>
      </c>
      <c r="Z2526" t="s">
        <v>2952</v>
      </c>
      <c r="AA2526">
        <v>827602</v>
      </c>
      <c r="AB2526" s="198">
        <v>37047.875</v>
      </c>
      <c r="AC2526" s="198">
        <v>37047.875</v>
      </c>
    </row>
    <row r="2527" spans="1:29" x14ac:dyDescent="0.2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123</v>
      </c>
      <c r="F2527" s="213">
        <f t="shared" si="200"/>
        <v>1230000</v>
      </c>
      <c r="G2527" s="202">
        <v>1332752</v>
      </c>
      <c r="H2527" s="198">
        <v>37046.378425925926</v>
      </c>
      <c r="I2527" t="s">
        <v>2370</v>
      </c>
      <c r="M2527" t="s">
        <v>3505</v>
      </c>
      <c r="N2527" t="s">
        <v>2605</v>
      </c>
      <c r="O2527" t="s">
        <v>3015</v>
      </c>
      <c r="Q2527" s="199">
        <v>10000</v>
      </c>
      <c r="S2527" t="s">
        <v>3506</v>
      </c>
      <c r="T2527" t="s">
        <v>3759</v>
      </c>
      <c r="U2527" s="201">
        <v>0.02</v>
      </c>
      <c r="V2527" t="s">
        <v>2482</v>
      </c>
      <c r="W2527" t="s">
        <v>2489</v>
      </c>
      <c r="X2527" t="s">
        <v>2490</v>
      </c>
      <c r="Y2527" t="s">
        <v>3777</v>
      </c>
      <c r="Z2527" t="s">
        <v>2952</v>
      </c>
      <c r="AA2527" t="s">
        <v>47</v>
      </c>
      <c r="AB2527" s="198">
        <v>37073</v>
      </c>
      <c r="AC2527" s="198">
        <v>37195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2370</v>
      </c>
      <c r="G2528" s="202">
        <v>1332754</v>
      </c>
      <c r="H2528" s="198">
        <v>37046.378437500003</v>
      </c>
      <c r="I2528" t="s">
        <v>2427</v>
      </c>
      <c r="M2528" t="s">
        <v>3505</v>
      </c>
      <c r="N2528" t="s">
        <v>3885</v>
      </c>
      <c r="O2528" t="s">
        <v>1674</v>
      </c>
      <c r="Q2528" s="199">
        <v>2370</v>
      </c>
      <c r="S2528" t="s">
        <v>3506</v>
      </c>
      <c r="T2528" t="s">
        <v>3759</v>
      </c>
      <c r="U2528" s="201">
        <v>3.9963000000000002</v>
      </c>
      <c r="V2528" t="s">
        <v>2467</v>
      </c>
      <c r="W2528" t="s">
        <v>2594</v>
      </c>
      <c r="X2528" t="s">
        <v>2595</v>
      </c>
      <c r="Y2528" t="s">
        <v>2596</v>
      </c>
      <c r="Z2528" t="s">
        <v>2952</v>
      </c>
      <c r="AA2528">
        <v>827605</v>
      </c>
      <c r="AB2528" s="198">
        <v>37047.875</v>
      </c>
      <c r="AC2528" s="198">
        <v>37047.875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1332753</v>
      </c>
      <c r="H2529" s="198">
        <v>37046.378437500003</v>
      </c>
      <c r="I2529" t="s">
        <v>2556</v>
      </c>
      <c r="M2529" t="s">
        <v>3505</v>
      </c>
      <c r="N2529" t="s">
        <v>3885</v>
      </c>
      <c r="O2529" t="s">
        <v>1757</v>
      </c>
      <c r="Q2529" s="199">
        <v>5000</v>
      </c>
      <c r="S2529" t="s">
        <v>3506</v>
      </c>
      <c r="T2529" t="s">
        <v>3759</v>
      </c>
      <c r="U2529" s="201">
        <v>3.8275000000000001</v>
      </c>
      <c r="V2529" t="s">
        <v>3964</v>
      </c>
      <c r="W2529" t="s">
        <v>2629</v>
      </c>
      <c r="X2529" t="s">
        <v>2630</v>
      </c>
      <c r="Y2529" t="s">
        <v>2596</v>
      </c>
      <c r="Z2529" t="s">
        <v>2952</v>
      </c>
      <c r="AA2529">
        <v>827604</v>
      </c>
      <c r="AB2529" s="198">
        <v>37047.875</v>
      </c>
      <c r="AC2529" s="198">
        <v>37047.875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10000</v>
      </c>
      <c r="G2530" s="202">
        <v>1332755</v>
      </c>
      <c r="H2530" s="198">
        <v>37046.378495370373</v>
      </c>
      <c r="I2530" t="s">
        <v>3531</v>
      </c>
      <c r="M2530" t="s">
        <v>3505</v>
      </c>
      <c r="N2530" t="s">
        <v>3885</v>
      </c>
      <c r="O2530" t="s">
        <v>1795</v>
      </c>
      <c r="Q2530" s="199">
        <v>10000</v>
      </c>
      <c r="S2530" t="s">
        <v>3506</v>
      </c>
      <c r="T2530" t="s">
        <v>3759</v>
      </c>
      <c r="U2530" s="201">
        <v>3.45</v>
      </c>
      <c r="V2530" t="s">
        <v>2395</v>
      </c>
      <c r="W2530" t="s">
        <v>3075</v>
      </c>
      <c r="X2530" t="s">
        <v>3076</v>
      </c>
      <c r="Y2530" t="s">
        <v>2596</v>
      </c>
      <c r="Z2530" t="s">
        <v>2952</v>
      </c>
      <c r="AA2530">
        <v>827606</v>
      </c>
      <c r="AB2530" s="198">
        <v>37047.875</v>
      </c>
      <c r="AC2530" s="198">
        <v>37047.875</v>
      </c>
    </row>
    <row r="2531" spans="1:29" x14ac:dyDescent="0.2">
      <c r="A2531" s="44" t="str">
        <f t="shared" si="196"/>
        <v xml:space="preserve"> Natural Gas Physical</v>
      </c>
      <c r="B2531" s="44" t="str">
        <f t="shared" si="197"/>
        <v/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5000</v>
      </c>
      <c r="G2531" s="202">
        <v>1332756</v>
      </c>
      <c r="H2531" s="198">
        <v>37046.378530092596</v>
      </c>
      <c r="I2531" t="s">
        <v>2636</v>
      </c>
      <c r="M2531" t="s">
        <v>3505</v>
      </c>
      <c r="N2531" t="s">
        <v>3089</v>
      </c>
      <c r="O2531" t="s">
        <v>1950</v>
      </c>
      <c r="P2531" s="199">
        <v>5000</v>
      </c>
      <c r="S2531" t="s">
        <v>3506</v>
      </c>
      <c r="T2531" t="s">
        <v>3759</v>
      </c>
      <c r="U2531" s="201">
        <v>3.35</v>
      </c>
      <c r="V2531" t="s">
        <v>48</v>
      </c>
      <c r="W2531" t="s">
        <v>2563</v>
      </c>
      <c r="X2531" t="s">
        <v>3834</v>
      </c>
      <c r="Y2531" t="s">
        <v>2596</v>
      </c>
      <c r="Z2531" t="s">
        <v>2953</v>
      </c>
      <c r="AA2531">
        <v>827607</v>
      </c>
      <c r="AB2531" s="198">
        <v>37047.875</v>
      </c>
      <c r="AC2531" s="198">
        <v>37047.875</v>
      </c>
    </row>
    <row r="2532" spans="1:29" x14ac:dyDescent="0.2">
      <c r="A2532" s="44" t="str">
        <f t="shared" si="196"/>
        <v xml:space="preserve"> Natural Gas Physical</v>
      </c>
      <c r="B2532" s="44" t="str">
        <f t="shared" si="197"/>
        <v/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</v>
      </c>
      <c r="G2532" s="202">
        <v>1332757</v>
      </c>
      <c r="H2532" s="198">
        <v>37046.378576388888</v>
      </c>
      <c r="I2532" t="s">
        <v>2533</v>
      </c>
      <c r="M2532" t="s">
        <v>3505</v>
      </c>
      <c r="N2532" t="s">
        <v>3089</v>
      </c>
      <c r="O2532" t="s">
        <v>49</v>
      </c>
      <c r="P2532" s="199">
        <v>5000</v>
      </c>
      <c r="S2532" t="s">
        <v>3827</v>
      </c>
      <c r="T2532" t="s">
        <v>3090</v>
      </c>
      <c r="U2532" s="201">
        <v>4.8650000000000002</v>
      </c>
      <c r="V2532" t="s">
        <v>3948</v>
      </c>
      <c r="W2532" t="s">
        <v>3091</v>
      </c>
      <c r="X2532" t="s">
        <v>3092</v>
      </c>
      <c r="Y2532" t="s">
        <v>2596</v>
      </c>
      <c r="Z2532" t="s">
        <v>2953</v>
      </c>
      <c r="AA2532">
        <v>827608</v>
      </c>
      <c r="AB2532" s="198">
        <v>37047.875</v>
      </c>
      <c r="AC2532" s="198">
        <v>37047.875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1332758</v>
      </c>
      <c r="H2533" s="198">
        <v>37046.378587962965</v>
      </c>
      <c r="I2533" t="s">
        <v>3627</v>
      </c>
      <c r="M2533" t="s">
        <v>3505</v>
      </c>
      <c r="N2533" t="s">
        <v>3885</v>
      </c>
      <c r="O2533" t="s">
        <v>1835</v>
      </c>
      <c r="P2533" s="199">
        <v>10000</v>
      </c>
      <c r="S2533" t="s">
        <v>3506</v>
      </c>
      <c r="T2533" t="s">
        <v>3759</v>
      </c>
      <c r="U2533" s="201">
        <v>9.8000000000000007</v>
      </c>
      <c r="V2533" t="s">
        <v>2492</v>
      </c>
      <c r="W2533" t="s">
        <v>3156</v>
      </c>
      <c r="X2533" t="s">
        <v>3076</v>
      </c>
      <c r="Y2533" t="s">
        <v>2596</v>
      </c>
      <c r="Z2533" t="s">
        <v>2952</v>
      </c>
      <c r="AA2533">
        <v>827609</v>
      </c>
      <c r="AB2533" s="198">
        <v>37047.875</v>
      </c>
      <c r="AC2533" s="198">
        <v>37047.875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10000</v>
      </c>
      <c r="G2534" s="202">
        <v>1332759</v>
      </c>
      <c r="H2534" s="198">
        <v>37046.378680555557</v>
      </c>
      <c r="I2534" t="s">
        <v>2355</v>
      </c>
      <c r="M2534" t="s">
        <v>3505</v>
      </c>
      <c r="N2534" t="s">
        <v>3885</v>
      </c>
      <c r="O2534" t="s">
        <v>1781</v>
      </c>
      <c r="P2534" s="199">
        <v>10000</v>
      </c>
      <c r="S2534" t="s">
        <v>3506</v>
      </c>
      <c r="T2534" t="s">
        <v>3759</v>
      </c>
      <c r="U2534" s="201">
        <v>4.0999999999999996</v>
      </c>
      <c r="V2534" t="s">
        <v>3944</v>
      </c>
      <c r="W2534" t="s">
        <v>3084</v>
      </c>
      <c r="X2534" t="s">
        <v>3076</v>
      </c>
      <c r="Y2534" t="s">
        <v>2596</v>
      </c>
      <c r="Z2534" t="s">
        <v>2952</v>
      </c>
      <c r="AA2534">
        <v>827610</v>
      </c>
      <c r="AB2534" s="198">
        <v>37047.875</v>
      </c>
      <c r="AC2534" s="198">
        <v>37047.875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5000</v>
      </c>
      <c r="G2535" s="202">
        <v>1332760</v>
      </c>
      <c r="H2535" s="198">
        <v>37046.378703703704</v>
      </c>
      <c r="I2535" t="s">
        <v>3531</v>
      </c>
      <c r="M2535" t="s">
        <v>3505</v>
      </c>
      <c r="N2535" t="s">
        <v>3885</v>
      </c>
      <c r="O2535" t="s">
        <v>1679</v>
      </c>
      <c r="P2535" s="199">
        <v>5000</v>
      </c>
      <c r="S2535" t="s">
        <v>3506</v>
      </c>
      <c r="T2535" t="s">
        <v>3759</v>
      </c>
      <c r="U2535" s="201">
        <v>3.8</v>
      </c>
      <c r="V2535" t="s">
        <v>2565</v>
      </c>
      <c r="W2535" t="s">
        <v>2457</v>
      </c>
      <c r="X2535" t="s">
        <v>2615</v>
      </c>
      <c r="Y2535" t="s">
        <v>2596</v>
      </c>
      <c r="Z2535" t="s">
        <v>2952</v>
      </c>
      <c r="AA2535">
        <v>827611</v>
      </c>
      <c r="AB2535" s="198">
        <v>37047.875</v>
      </c>
      <c r="AC2535" s="198">
        <v>37047.875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10000</v>
      </c>
      <c r="G2536" s="202">
        <v>1332761</v>
      </c>
      <c r="H2536" s="198">
        <v>37046.378703703704</v>
      </c>
      <c r="I2536" t="s">
        <v>2392</v>
      </c>
      <c r="M2536" t="s">
        <v>3505</v>
      </c>
      <c r="N2536" t="s">
        <v>3885</v>
      </c>
      <c r="O2536" t="s">
        <v>3852</v>
      </c>
      <c r="Q2536" s="199">
        <v>10000</v>
      </c>
      <c r="S2536" t="s">
        <v>3506</v>
      </c>
      <c r="T2536" t="s">
        <v>3759</v>
      </c>
      <c r="U2536" s="201">
        <v>3.9249999999999998</v>
      </c>
      <c r="V2536" t="s">
        <v>3679</v>
      </c>
      <c r="W2536" t="s">
        <v>2265</v>
      </c>
      <c r="X2536" t="s">
        <v>2266</v>
      </c>
      <c r="Y2536" t="s">
        <v>2596</v>
      </c>
      <c r="Z2536" t="s">
        <v>2952</v>
      </c>
      <c r="AA2536">
        <v>827612</v>
      </c>
      <c r="AB2536" s="198">
        <v>37047.875</v>
      </c>
      <c r="AC2536" s="198">
        <v>37047.875</v>
      </c>
    </row>
    <row r="2537" spans="1:29" x14ac:dyDescent="0.2">
      <c r="A2537" s="44" t="str">
        <f t="shared" si="196"/>
        <v xml:space="preserve"> Natural Gas Physical</v>
      </c>
      <c r="B2537" s="44" t="str">
        <f t="shared" si="197"/>
        <v/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5000</v>
      </c>
      <c r="G2537" s="202">
        <v>1332762</v>
      </c>
      <c r="H2537" s="198">
        <v>37046.37871527778</v>
      </c>
      <c r="I2537" t="s">
        <v>2652</v>
      </c>
      <c r="M2537" t="s">
        <v>3505</v>
      </c>
      <c r="N2537" t="s">
        <v>3089</v>
      </c>
      <c r="O2537" t="s">
        <v>49</v>
      </c>
      <c r="Q2537" s="199">
        <v>5000</v>
      </c>
      <c r="S2537" t="s">
        <v>3827</v>
      </c>
      <c r="T2537" t="s">
        <v>3090</v>
      </c>
      <c r="U2537" s="201">
        <v>4.8849999999999998</v>
      </c>
      <c r="V2537" t="s">
        <v>2653</v>
      </c>
      <c r="W2537" t="s">
        <v>3091</v>
      </c>
      <c r="X2537" t="s">
        <v>3092</v>
      </c>
      <c r="Y2537" t="s">
        <v>2596</v>
      </c>
      <c r="Z2537" t="s">
        <v>2953</v>
      </c>
      <c r="AA2537">
        <v>827613</v>
      </c>
      <c r="AB2537" s="198">
        <v>37047.875</v>
      </c>
      <c r="AC2537" s="198">
        <v>37047.875</v>
      </c>
    </row>
    <row r="2538" spans="1:29" x14ac:dyDescent="0.2">
      <c r="A2538" s="44" t="str">
        <f t="shared" si="196"/>
        <v xml:space="preserve"> Natural Gas Physical</v>
      </c>
      <c r="B2538" s="44" t="str">
        <f t="shared" si="197"/>
        <v/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26</v>
      </c>
      <c r="F2538" s="213">
        <f t="shared" si="200"/>
        <v>130000</v>
      </c>
      <c r="G2538" s="202">
        <v>1332763</v>
      </c>
      <c r="H2538" s="198">
        <v>37046.37877314815</v>
      </c>
      <c r="I2538" t="s">
        <v>2533</v>
      </c>
      <c r="M2538" t="s">
        <v>3505</v>
      </c>
      <c r="N2538" t="s">
        <v>3089</v>
      </c>
      <c r="O2538" t="s">
        <v>2103</v>
      </c>
      <c r="P2538" s="199">
        <v>5000</v>
      </c>
      <c r="S2538" t="s">
        <v>3827</v>
      </c>
      <c r="T2538" t="s">
        <v>3090</v>
      </c>
      <c r="U2538" s="201">
        <v>5.03</v>
      </c>
      <c r="V2538" t="s">
        <v>2188</v>
      </c>
      <c r="W2538" t="s">
        <v>2574</v>
      </c>
      <c r="X2538" t="s">
        <v>3092</v>
      </c>
      <c r="Y2538" t="s">
        <v>2596</v>
      </c>
      <c r="Z2538" t="s">
        <v>2953</v>
      </c>
      <c r="AA2538">
        <v>827614</v>
      </c>
      <c r="AB2538" s="198">
        <v>37047.875</v>
      </c>
      <c r="AC2538" s="198">
        <v>37072.875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15000</v>
      </c>
      <c r="G2539" s="202">
        <v>1332764</v>
      </c>
      <c r="H2539" s="198">
        <v>37046.378784722219</v>
      </c>
      <c r="I2539" t="s">
        <v>2502</v>
      </c>
      <c r="M2539" t="s">
        <v>3505</v>
      </c>
      <c r="N2539" t="s">
        <v>3885</v>
      </c>
      <c r="O2539" t="s">
        <v>3852</v>
      </c>
      <c r="Q2539" s="199">
        <v>15000</v>
      </c>
      <c r="S2539" t="s">
        <v>3506</v>
      </c>
      <c r="T2539" t="s">
        <v>3759</v>
      </c>
      <c r="U2539" s="201">
        <v>3.9249999999999998</v>
      </c>
      <c r="V2539" t="s">
        <v>3516</v>
      </c>
      <c r="W2539" t="s">
        <v>2265</v>
      </c>
      <c r="X2539" t="s">
        <v>2266</v>
      </c>
      <c r="Y2539" t="s">
        <v>2596</v>
      </c>
      <c r="Z2539" t="s">
        <v>2952</v>
      </c>
      <c r="AA2539">
        <v>827615</v>
      </c>
      <c r="AB2539" s="198">
        <v>37047.875</v>
      </c>
      <c r="AC2539" s="198">
        <v>37047.875</v>
      </c>
    </row>
    <row r="2540" spans="1:29" x14ac:dyDescent="0.2">
      <c r="A2540" s="44" t="str">
        <f t="shared" si="196"/>
        <v>US Crude Financial</v>
      </c>
      <c r="B2540" s="44" t="str">
        <f t="shared" si="197"/>
        <v>US</v>
      </c>
      <c r="C2540" s="44" t="str">
        <f t="shared" si="198"/>
        <v>Crude</v>
      </c>
      <c r="D2540" s="44" t="str">
        <f t="shared" si="199"/>
        <v>Financial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50000</v>
      </c>
      <c r="G2540" s="202">
        <v>1332765</v>
      </c>
      <c r="H2540" s="198">
        <v>37046.378796296296</v>
      </c>
      <c r="I2540" t="s">
        <v>1087</v>
      </c>
      <c r="M2540" t="s">
        <v>3619</v>
      </c>
      <c r="N2540" t="s">
        <v>1088</v>
      </c>
      <c r="O2540" t="s">
        <v>3528</v>
      </c>
      <c r="Q2540" s="199">
        <v>50000</v>
      </c>
      <c r="S2540" t="s">
        <v>3512</v>
      </c>
      <c r="T2540" t="s">
        <v>3759</v>
      </c>
      <c r="U2540" s="201">
        <v>28.36</v>
      </c>
      <c r="V2540" t="s">
        <v>2634</v>
      </c>
      <c r="W2540" t="s">
        <v>1090</v>
      </c>
      <c r="X2540" t="s">
        <v>1091</v>
      </c>
      <c r="Y2540" t="s">
        <v>2729</v>
      </c>
      <c r="Z2540" t="s">
        <v>2952</v>
      </c>
      <c r="AA2540">
        <v>112772</v>
      </c>
      <c r="AB2540" s="198">
        <v>37073</v>
      </c>
      <c r="AC2540" s="198">
        <v>37103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10000</v>
      </c>
      <c r="G2541" s="202">
        <v>1332767</v>
      </c>
      <c r="H2541" s="198">
        <v>37046.378831018519</v>
      </c>
      <c r="I2541" t="s">
        <v>2635</v>
      </c>
      <c r="M2541" t="s">
        <v>3505</v>
      </c>
      <c r="N2541" t="s">
        <v>3885</v>
      </c>
      <c r="O2541" t="s">
        <v>1674</v>
      </c>
      <c r="P2541" s="199">
        <v>10000</v>
      </c>
      <c r="S2541" t="s">
        <v>3506</v>
      </c>
      <c r="T2541" t="s">
        <v>3759</v>
      </c>
      <c r="U2541" s="201">
        <v>3.9862000000000002</v>
      </c>
      <c r="V2541" t="s">
        <v>3485</v>
      </c>
      <c r="W2541" t="s">
        <v>2594</v>
      </c>
      <c r="X2541" t="s">
        <v>2595</v>
      </c>
      <c r="Y2541" t="s">
        <v>2596</v>
      </c>
      <c r="Z2541" t="s">
        <v>2952</v>
      </c>
      <c r="AA2541">
        <v>827617</v>
      </c>
      <c r="AB2541" s="198">
        <v>37047.875</v>
      </c>
      <c r="AC2541" s="198">
        <v>37047.875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3230</v>
      </c>
      <c r="G2542" s="202">
        <v>1332766</v>
      </c>
      <c r="H2542" s="198">
        <v>37046.378831018519</v>
      </c>
      <c r="I2542" t="s">
        <v>3069</v>
      </c>
      <c r="M2542" t="s">
        <v>3505</v>
      </c>
      <c r="N2542" t="s">
        <v>3885</v>
      </c>
      <c r="O2542" t="s">
        <v>1680</v>
      </c>
      <c r="Q2542" s="199">
        <v>3230</v>
      </c>
      <c r="S2542" t="s">
        <v>3506</v>
      </c>
      <c r="T2542" t="s">
        <v>3759</v>
      </c>
      <c r="U2542" s="201">
        <v>3.7949999999999999</v>
      </c>
      <c r="V2542" t="s">
        <v>3459</v>
      </c>
      <c r="W2542" t="s">
        <v>2457</v>
      </c>
      <c r="X2542" t="s">
        <v>2615</v>
      </c>
      <c r="Y2542" t="s">
        <v>2596</v>
      </c>
      <c r="Z2542" t="s">
        <v>2952</v>
      </c>
      <c r="AA2542">
        <v>827616</v>
      </c>
      <c r="AB2542" s="198">
        <v>37047.875</v>
      </c>
      <c r="AC2542" s="198">
        <v>37047.875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4834</v>
      </c>
      <c r="G2543" s="202">
        <v>1332768</v>
      </c>
      <c r="H2543" s="198">
        <v>37046.378854166665</v>
      </c>
      <c r="I2543" t="s">
        <v>2597</v>
      </c>
      <c r="M2543" t="s">
        <v>3505</v>
      </c>
      <c r="N2543" t="s">
        <v>3885</v>
      </c>
      <c r="O2543" t="s">
        <v>1674</v>
      </c>
      <c r="P2543" s="199">
        <v>4834</v>
      </c>
      <c r="S2543" t="s">
        <v>3506</v>
      </c>
      <c r="T2543" t="s">
        <v>3759</v>
      </c>
      <c r="U2543" s="201">
        <v>3.9862000000000002</v>
      </c>
      <c r="V2543" t="s">
        <v>2036</v>
      </c>
      <c r="W2543" t="s">
        <v>2594</v>
      </c>
      <c r="X2543" t="s">
        <v>2595</v>
      </c>
      <c r="Y2543" t="s">
        <v>2596</v>
      </c>
      <c r="Z2543" t="s">
        <v>2952</v>
      </c>
      <c r="AA2543">
        <v>827618</v>
      </c>
      <c r="AB2543" s="198">
        <v>37047.875</v>
      </c>
      <c r="AC2543" s="198">
        <v>37047.875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31</v>
      </c>
      <c r="F2544" s="213">
        <f t="shared" si="200"/>
        <v>310000</v>
      </c>
      <c r="G2544" s="202">
        <v>1332769</v>
      </c>
      <c r="H2544" s="198">
        <v>37046.378888888888</v>
      </c>
      <c r="I2544" t="s">
        <v>2635</v>
      </c>
      <c r="M2544" t="s">
        <v>3505</v>
      </c>
      <c r="N2544" t="s">
        <v>2383</v>
      </c>
      <c r="O2544" t="s">
        <v>3196</v>
      </c>
      <c r="P2544" s="199">
        <v>10000</v>
      </c>
      <c r="S2544" t="s">
        <v>3506</v>
      </c>
      <c r="T2544" t="s">
        <v>3759</v>
      </c>
      <c r="U2544" s="201">
        <v>4.0350000000000001</v>
      </c>
      <c r="V2544" t="s">
        <v>2522</v>
      </c>
      <c r="W2544" t="s">
        <v>2810</v>
      </c>
      <c r="X2544" t="s">
        <v>2384</v>
      </c>
      <c r="Y2544" t="s">
        <v>3777</v>
      </c>
      <c r="Z2544" t="s">
        <v>2952</v>
      </c>
      <c r="AA2544" t="s">
        <v>50</v>
      </c>
      <c r="AB2544" s="198">
        <v>37073.915972222225</v>
      </c>
      <c r="AC2544" s="198">
        <v>37103.915972222225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</v>
      </c>
      <c r="G2545" s="202">
        <v>1332771</v>
      </c>
      <c r="H2545" s="198">
        <v>37046.378935185188</v>
      </c>
      <c r="I2545" t="s">
        <v>3531</v>
      </c>
      <c r="M2545" t="s">
        <v>3505</v>
      </c>
      <c r="N2545" t="s">
        <v>3885</v>
      </c>
      <c r="O2545" t="s">
        <v>1682</v>
      </c>
      <c r="P2545" s="199">
        <v>5000</v>
      </c>
      <c r="S2545" t="s">
        <v>3506</v>
      </c>
      <c r="T2545" t="s">
        <v>3759</v>
      </c>
      <c r="U2545" s="201">
        <v>3.7875000000000001</v>
      </c>
      <c r="V2545" t="s">
        <v>2568</v>
      </c>
      <c r="W2545" t="s">
        <v>2457</v>
      </c>
      <c r="X2545" t="s">
        <v>2615</v>
      </c>
      <c r="Y2545" t="s">
        <v>2596</v>
      </c>
      <c r="Z2545" t="s">
        <v>2952</v>
      </c>
      <c r="AA2545">
        <v>827620</v>
      </c>
      <c r="AB2545" s="198">
        <v>37047.875</v>
      </c>
      <c r="AC2545" s="198">
        <v>37047.875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5000</v>
      </c>
      <c r="G2546" s="202">
        <v>1332770</v>
      </c>
      <c r="H2546" s="198">
        <v>37046.378935185188</v>
      </c>
      <c r="I2546" t="s">
        <v>2638</v>
      </c>
      <c r="M2546" t="s">
        <v>3505</v>
      </c>
      <c r="N2546" t="s">
        <v>3885</v>
      </c>
      <c r="O2546" t="s">
        <v>1682</v>
      </c>
      <c r="Q2546" s="199">
        <v>5000</v>
      </c>
      <c r="S2546" t="s">
        <v>3506</v>
      </c>
      <c r="T2546" t="s">
        <v>3759</v>
      </c>
      <c r="U2546" s="201">
        <v>3.79</v>
      </c>
      <c r="V2546" t="s">
        <v>3897</v>
      </c>
      <c r="W2546" t="s">
        <v>2457</v>
      </c>
      <c r="X2546" t="s">
        <v>2615</v>
      </c>
      <c r="Y2546" t="s">
        <v>2596</v>
      </c>
      <c r="Z2546" t="s">
        <v>2952</v>
      </c>
      <c r="AA2546">
        <v>827619</v>
      </c>
      <c r="AB2546" s="198">
        <v>37047.875</v>
      </c>
      <c r="AC2546" s="198">
        <v>37047.875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1332772</v>
      </c>
      <c r="H2547" s="198">
        <v>37046.378946759258</v>
      </c>
      <c r="I2547" t="s">
        <v>3572</v>
      </c>
      <c r="M2547" t="s">
        <v>3505</v>
      </c>
      <c r="N2547" t="s">
        <v>3885</v>
      </c>
      <c r="O2547" t="s">
        <v>1757</v>
      </c>
      <c r="P2547" s="199">
        <v>5000</v>
      </c>
      <c r="S2547" t="s">
        <v>3506</v>
      </c>
      <c r="T2547" t="s">
        <v>3759</v>
      </c>
      <c r="U2547" s="201">
        <v>3.8224999999999998</v>
      </c>
      <c r="V2547" t="s">
        <v>3573</v>
      </c>
      <c r="W2547" t="s">
        <v>2629</v>
      </c>
      <c r="X2547" t="s">
        <v>2630</v>
      </c>
      <c r="Y2547" t="s">
        <v>2596</v>
      </c>
      <c r="Z2547" t="s">
        <v>2952</v>
      </c>
      <c r="AA2547">
        <v>827621</v>
      </c>
      <c r="AB2547" s="198">
        <v>37047.875</v>
      </c>
      <c r="AC2547" s="198">
        <v>37047.875</v>
      </c>
    </row>
    <row r="2548" spans="1:29" x14ac:dyDescent="0.2">
      <c r="A2548" s="44" t="str">
        <f t="shared" si="196"/>
        <v xml:space="preserve"> Metals Financial</v>
      </c>
      <c r="B2548" s="44" t="str">
        <f t="shared" si="197"/>
        <v/>
      </c>
      <c r="C2548" s="44" t="str">
        <f t="shared" si="198"/>
        <v>Metals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20</v>
      </c>
      <c r="G2548" s="202">
        <v>1332773</v>
      </c>
      <c r="H2548" s="198">
        <v>37046.378981481481</v>
      </c>
      <c r="I2548" t="s">
        <v>3772</v>
      </c>
      <c r="M2548" t="s">
        <v>3511</v>
      </c>
      <c r="N2548" t="s">
        <v>3756</v>
      </c>
      <c r="O2548" t="s">
        <v>3757</v>
      </c>
      <c r="Q2548" s="199">
        <v>20</v>
      </c>
      <c r="S2548" t="s">
        <v>3758</v>
      </c>
      <c r="T2548" t="s">
        <v>3759</v>
      </c>
      <c r="U2548" s="201">
        <v>1669</v>
      </c>
      <c r="V2548" t="s">
        <v>1527</v>
      </c>
      <c r="W2548" t="s">
        <v>3765</v>
      </c>
      <c r="X2548" t="s">
        <v>3761</v>
      </c>
      <c r="Y2548" t="s">
        <v>3762</v>
      </c>
      <c r="Z2548" t="s">
        <v>3763</v>
      </c>
      <c r="AA2548">
        <v>2166510</v>
      </c>
    </row>
    <row r="2549" spans="1:29" x14ac:dyDescent="0.2">
      <c r="A2549" s="44" t="str">
        <f t="shared" si="196"/>
        <v xml:space="preserve"> Metals Financial</v>
      </c>
      <c r="B2549" s="44" t="str">
        <f t="shared" si="197"/>
        <v/>
      </c>
      <c r="C2549" s="44" t="str">
        <f t="shared" si="198"/>
        <v>Metals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2</v>
      </c>
      <c r="G2549" s="202">
        <v>1332774</v>
      </c>
      <c r="H2549" s="198">
        <v>37046.378993055558</v>
      </c>
      <c r="I2549" t="s">
        <v>3779</v>
      </c>
      <c r="M2549" t="s">
        <v>3511</v>
      </c>
      <c r="N2549" t="s">
        <v>3818</v>
      </c>
      <c r="O2549" t="s">
        <v>3819</v>
      </c>
      <c r="Q2549" s="199">
        <v>2</v>
      </c>
      <c r="S2549" t="s">
        <v>3758</v>
      </c>
      <c r="T2549" t="s">
        <v>3759</v>
      </c>
      <c r="U2549" s="201">
        <v>928</v>
      </c>
      <c r="V2549" t="s">
        <v>3460</v>
      </c>
      <c r="W2549" t="s">
        <v>3785</v>
      </c>
      <c r="X2549" t="s">
        <v>3761</v>
      </c>
      <c r="Y2549" t="s">
        <v>3762</v>
      </c>
      <c r="Z2549" t="s">
        <v>3763</v>
      </c>
      <c r="AA2549">
        <v>2166508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1332777</v>
      </c>
      <c r="H2550" s="198">
        <v>37046.379016203704</v>
      </c>
      <c r="I2550" t="s">
        <v>2370</v>
      </c>
      <c r="M2550" t="s">
        <v>3505</v>
      </c>
      <c r="N2550" t="s">
        <v>3885</v>
      </c>
      <c r="O2550" t="s">
        <v>1728</v>
      </c>
      <c r="Q2550" s="199">
        <v>10000</v>
      </c>
      <c r="S2550" t="s">
        <v>3506</v>
      </c>
      <c r="T2550" t="s">
        <v>3759</v>
      </c>
      <c r="U2550" s="201">
        <v>4.0949999999999998</v>
      </c>
      <c r="V2550" t="s">
        <v>2472</v>
      </c>
      <c r="W2550" t="s">
        <v>2640</v>
      </c>
      <c r="X2550" t="s">
        <v>2641</v>
      </c>
      <c r="Y2550" t="s">
        <v>2596</v>
      </c>
      <c r="Z2550" t="s">
        <v>2952</v>
      </c>
      <c r="AA2550">
        <v>827622</v>
      </c>
      <c r="AB2550" s="198">
        <v>37047.875</v>
      </c>
      <c r="AC2550" s="198">
        <v>37047.875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3894</v>
      </c>
      <c r="G2551" s="202">
        <v>1332778</v>
      </c>
      <c r="H2551" s="198">
        <v>37046.379050925927</v>
      </c>
      <c r="I2551" t="s">
        <v>2391</v>
      </c>
      <c r="M2551" t="s">
        <v>3505</v>
      </c>
      <c r="N2551" t="s">
        <v>3885</v>
      </c>
      <c r="O2551" t="s">
        <v>3852</v>
      </c>
      <c r="Q2551" s="199">
        <v>3894</v>
      </c>
      <c r="S2551" t="s">
        <v>3506</v>
      </c>
      <c r="T2551" t="s">
        <v>3759</v>
      </c>
      <c r="U2551" s="201">
        <v>3.9350000000000001</v>
      </c>
      <c r="V2551" t="s">
        <v>2198</v>
      </c>
      <c r="W2551" t="s">
        <v>2265</v>
      </c>
      <c r="X2551" t="s">
        <v>2266</v>
      </c>
      <c r="Y2551" t="s">
        <v>2596</v>
      </c>
      <c r="Z2551" t="s">
        <v>2952</v>
      </c>
      <c r="AA2551">
        <v>827623</v>
      </c>
      <c r="AB2551" s="198">
        <v>37047.875</v>
      </c>
      <c r="AC2551" s="198">
        <v>37047.875</v>
      </c>
    </row>
    <row r="2552" spans="1:29" x14ac:dyDescent="0.2">
      <c r="A2552" s="44" t="str">
        <f t="shared" si="196"/>
        <v>US Power Financial</v>
      </c>
      <c r="B2552" s="44" t="str">
        <f t="shared" si="197"/>
        <v>US</v>
      </c>
      <c r="C2552" s="44" t="str">
        <f t="shared" si="198"/>
        <v>Power</v>
      </c>
      <c r="D2552" s="44" t="str">
        <f t="shared" si="199"/>
        <v>Financial</v>
      </c>
      <c r="E2552" s="44">
        <f>IF(VLOOKUP(S2552,'DD-Lookup'!$J$6:$L$50,3,FALSE)="Monthly",(YEAR(AC2552)-YEAR(AB2552))*12+MONTH(AC2552)-MONTH(AB2552)+1,(AC2552-AB2552+1))</f>
        <v>30</v>
      </c>
      <c r="F2552" s="213">
        <f t="shared" si="200"/>
        <v>1500</v>
      </c>
      <c r="G2552" s="202">
        <v>1332779</v>
      </c>
      <c r="H2552" s="198">
        <v>37046.379074074073</v>
      </c>
      <c r="I2552" t="s">
        <v>2474</v>
      </c>
      <c r="M2552" t="s">
        <v>2717</v>
      </c>
      <c r="N2552" t="s">
        <v>1094</v>
      </c>
      <c r="O2552" t="s">
        <v>51</v>
      </c>
      <c r="P2552" s="199">
        <v>50</v>
      </c>
      <c r="S2552" t="s">
        <v>3504</v>
      </c>
      <c r="T2552" t="s">
        <v>3759</v>
      </c>
      <c r="U2552" s="201">
        <v>50.75</v>
      </c>
      <c r="V2552" t="s">
        <v>3882</v>
      </c>
      <c r="W2552" t="s">
        <v>2369</v>
      </c>
      <c r="X2552" t="s">
        <v>3555</v>
      </c>
      <c r="Y2552" t="s">
        <v>1097</v>
      </c>
      <c r="Z2552" t="s">
        <v>2952</v>
      </c>
      <c r="AA2552">
        <v>631099.1</v>
      </c>
      <c r="AB2552" s="198">
        <v>37135.875</v>
      </c>
      <c r="AC2552" s="198">
        <v>37164.875</v>
      </c>
    </row>
    <row r="2553" spans="1:29" x14ac:dyDescent="0.2">
      <c r="A2553" s="44" t="str">
        <f t="shared" si="196"/>
        <v xml:space="preserve"> Natural Gas Physical</v>
      </c>
      <c r="B2553" s="44" t="str">
        <f t="shared" si="197"/>
        <v/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10000</v>
      </c>
      <c r="G2553" s="202">
        <v>1332780</v>
      </c>
      <c r="H2553" s="198">
        <v>37046.37908564815</v>
      </c>
      <c r="I2553" t="s">
        <v>2407</v>
      </c>
      <c r="M2553" t="s">
        <v>3505</v>
      </c>
      <c r="N2553" t="s">
        <v>2623</v>
      </c>
      <c r="O2553" t="s">
        <v>1733</v>
      </c>
      <c r="Q2553" s="199">
        <v>10000</v>
      </c>
      <c r="S2553" t="s">
        <v>3506</v>
      </c>
      <c r="T2553" t="s">
        <v>3759</v>
      </c>
      <c r="U2553" s="201">
        <v>4.13</v>
      </c>
      <c r="V2553" t="s">
        <v>3959</v>
      </c>
      <c r="W2553" t="s">
        <v>2624</v>
      </c>
      <c r="X2553" t="s">
        <v>2625</v>
      </c>
      <c r="Y2553" t="s">
        <v>2596</v>
      </c>
      <c r="Z2553" t="s">
        <v>2952</v>
      </c>
      <c r="AA2553">
        <v>827625</v>
      </c>
      <c r="AB2553" s="198">
        <v>37047.875</v>
      </c>
      <c r="AC2553" s="198">
        <v>37047.875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4809</v>
      </c>
      <c r="G2554" s="202">
        <v>1332781</v>
      </c>
      <c r="H2554" s="198">
        <v>37046.37908564815</v>
      </c>
      <c r="I2554" t="s">
        <v>2613</v>
      </c>
      <c r="M2554" t="s">
        <v>3505</v>
      </c>
      <c r="N2554" t="s">
        <v>3885</v>
      </c>
      <c r="O2554" t="s">
        <v>1823</v>
      </c>
      <c r="Q2554" s="199">
        <v>4809</v>
      </c>
      <c r="S2554" t="s">
        <v>3506</v>
      </c>
      <c r="T2554" t="s">
        <v>3759</v>
      </c>
      <c r="U2554" s="201">
        <v>2.86</v>
      </c>
      <c r="V2554" t="s">
        <v>3488</v>
      </c>
      <c r="W2554" t="s">
        <v>3097</v>
      </c>
      <c r="X2554" t="s">
        <v>3076</v>
      </c>
      <c r="Y2554" t="s">
        <v>2596</v>
      </c>
      <c r="Z2554" t="s">
        <v>2952</v>
      </c>
      <c r="AA2554">
        <v>827624</v>
      </c>
      <c r="AB2554" s="198">
        <v>37047.875</v>
      </c>
      <c r="AC2554" s="198">
        <v>37047.875</v>
      </c>
    </row>
    <row r="2555" spans="1:29" x14ac:dyDescent="0.2">
      <c r="A2555" s="44" t="str">
        <f t="shared" si="196"/>
        <v xml:space="preserve"> Metals Financial</v>
      </c>
      <c r="B2555" s="44" t="str">
        <f t="shared" si="197"/>
        <v/>
      </c>
      <c r="C2555" s="44" t="str">
        <f t="shared" si="198"/>
        <v>Metals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16</v>
      </c>
      <c r="G2555" s="202">
        <v>1332783</v>
      </c>
      <c r="H2555" s="198">
        <v>37046.379120370373</v>
      </c>
      <c r="I2555" t="s">
        <v>3729</v>
      </c>
      <c r="M2555" t="s">
        <v>3511</v>
      </c>
      <c r="N2555" t="s">
        <v>3756</v>
      </c>
      <c r="O2555" t="s">
        <v>3757</v>
      </c>
      <c r="P2555" s="199">
        <v>16</v>
      </c>
      <c r="S2555" t="s">
        <v>3758</v>
      </c>
      <c r="T2555" t="s">
        <v>3759</v>
      </c>
      <c r="U2555" s="201">
        <v>1668</v>
      </c>
      <c r="V2555" t="s">
        <v>1531</v>
      </c>
      <c r="W2555" t="s">
        <v>3765</v>
      </c>
      <c r="X2555" t="s">
        <v>3761</v>
      </c>
      <c r="Y2555" t="s">
        <v>3762</v>
      </c>
      <c r="Z2555" t="s">
        <v>3763</v>
      </c>
      <c r="AA2555">
        <v>2166514</v>
      </c>
    </row>
    <row r="2556" spans="1:29" x14ac:dyDescent="0.2">
      <c r="A2556" s="44" t="str">
        <f t="shared" si="196"/>
        <v>US Natural Gas Financial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31</v>
      </c>
      <c r="F2556" s="213">
        <f t="shared" si="200"/>
        <v>155000</v>
      </c>
      <c r="G2556" s="202">
        <v>1332784</v>
      </c>
      <c r="H2556" s="198">
        <v>37046.379143518519</v>
      </c>
      <c r="I2556" t="s">
        <v>2660</v>
      </c>
      <c r="M2556" t="s">
        <v>3505</v>
      </c>
      <c r="N2556" t="s">
        <v>2383</v>
      </c>
      <c r="O2556" t="s">
        <v>2604</v>
      </c>
      <c r="Q2556" s="199">
        <v>5000</v>
      </c>
      <c r="S2556" t="s">
        <v>3506</v>
      </c>
      <c r="T2556" t="s">
        <v>3759</v>
      </c>
      <c r="U2556" s="201">
        <v>4.05</v>
      </c>
      <c r="V2556" t="s">
        <v>3997</v>
      </c>
      <c r="W2556" t="s">
        <v>2810</v>
      </c>
      <c r="X2556" t="s">
        <v>2384</v>
      </c>
      <c r="Y2556" t="s">
        <v>3777</v>
      </c>
      <c r="Z2556" t="s">
        <v>2952</v>
      </c>
      <c r="AA2556" t="s">
        <v>52</v>
      </c>
      <c r="AB2556" s="198">
        <v>37073.875</v>
      </c>
      <c r="AC2556" s="198">
        <v>37103.875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1332785</v>
      </c>
      <c r="H2557" s="198">
        <v>37046.379166666666</v>
      </c>
      <c r="I2557" t="s">
        <v>2370</v>
      </c>
      <c r="M2557" t="s">
        <v>3505</v>
      </c>
      <c r="N2557" t="s">
        <v>3885</v>
      </c>
      <c r="O2557" t="s">
        <v>1728</v>
      </c>
      <c r="Q2557" s="199">
        <v>5000</v>
      </c>
      <c r="S2557" t="s">
        <v>3506</v>
      </c>
      <c r="T2557" t="s">
        <v>3759</v>
      </c>
      <c r="U2557" s="201">
        <v>4.0999999999999996</v>
      </c>
      <c r="V2557" t="s">
        <v>2472</v>
      </c>
      <c r="W2557" t="s">
        <v>2640</v>
      </c>
      <c r="X2557" t="s">
        <v>2641</v>
      </c>
      <c r="Y2557" t="s">
        <v>2596</v>
      </c>
      <c r="Z2557" t="s">
        <v>2952</v>
      </c>
      <c r="AA2557">
        <v>827626</v>
      </c>
      <c r="AB2557" s="198">
        <v>37047.875</v>
      </c>
      <c r="AC2557" s="198">
        <v>37047.875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1332787</v>
      </c>
      <c r="H2558" s="198">
        <v>37046.379212962966</v>
      </c>
      <c r="I2558" t="s">
        <v>2618</v>
      </c>
      <c r="M2558" t="s">
        <v>3505</v>
      </c>
      <c r="N2558" t="s">
        <v>3885</v>
      </c>
      <c r="O2558" t="s">
        <v>1760</v>
      </c>
      <c r="Q2558" s="199">
        <v>5000</v>
      </c>
      <c r="S2558" t="s">
        <v>3506</v>
      </c>
      <c r="T2558" t="s">
        <v>3759</v>
      </c>
      <c r="U2558" s="201">
        <v>3.8250000000000002</v>
      </c>
      <c r="V2558" t="s">
        <v>3687</v>
      </c>
      <c r="W2558" t="s">
        <v>2477</v>
      </c>
      <c r="X2558" t="s">
        <v>3078</v>
      </c>
      <c r="Y2558" t="s">
        <v>2596</v>
      </c>
      <c r="Z2558" t="s">
        <v>2952</v>
      </c>
      <c r="AA2558">
        <v>827627</v>
      </c>
      <c r="AB2558" s="198">
        <v>37047.875</v>
      </c>
      <c r="AC2558" s="198">
        <v>37047.875</v>
      </c>
    </row>
    <row r="2559" spans="1:29" x14ac:dyDescent="0.2">
      <c r="A2559" s="44" t="str">
        <f t="shared" si="196"/>
        <v xml:space="preserve"> Natural Gas Physical</v>
      </c>
      <c r="B2559" s="44" t="str">
        <f t="shared" si="197"/>
        <v/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5000</v>
      </c>
      <c r="G2559" s="202">
        <v>1332788</v>
      </c>
      <c r="H2559" s="198">
        <v>37046.379259259258</v>
      </c>
      <c r="I2559" t="s">
        <v>2533</v>
      </c>
      <c r="M2559" t="s">
        <v>3505</v>
      </c>
      <c r="N2559" t="s">
        <v>3089</v>
      </c>
      <c r="O2559" t="s">
        <v>1950</v>
      </c>
      <c r="P2559" s="199">
        <v>5000</v>
      </c>
      <c r="S2559" t="s">
        <v>3506</v>
      </c>
      <c r="T2559" t="s">
        <v>3759</v>
      </c>
      <c r="U2559" s="201">
        <v>3.32</v>
      </c>
      <c r="V2559" t="s">
        <v>3692</v>
      </c>
      <c r="W2559" t="s">
        <v>2563</v>
      </c>
      <c r="X2559" t="s">
        <v>3834</v>
      </c>
      <c r="Y2559" t="s">
        <v>2596</v>
      </c>
      <c r="Z2559" t="s">
        <v>2953</v>
      </c>
      <c r="AA2559">
        <v>827628</v>
      </c>
      <c r="AB2559" s="198">
        <v>37047.875</v>
      </c>
      <c r="AC2559" s="198">
        <v>37047.875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4510</v>
      </c>
      <c r="G2560" s="202">
        <v>1332789</v>
      </c>
      <c r="H2560" s="198">
        <v>37046.379328703704</v>
      </c>
      <c r="I2560" t="s">
        <v>2509</v>
      </c>
      <c r="M2560" t="s">
        <v>3505</v>
      </c>
      <c r="N2560" t="s">
        <v>3885</v>
      </c>
      <c r="O2560" t="s">
        <v>1729</v>
      </c>
      <c r="Q2560" s="199">
        <v>4510</v>
      </c>
      <c r="S2560" t="s">
        <v>3506</v>
      </c>
      <c r="T2560" t="s">
        <v>3759</v>
      </c>
      <c r="U2560" s="201">
        <v>3.79</v>
      </c>
      <c r="V2560" t="s">
        <v>2535</v>
      </c>
      <c r="W2560" t="s">
        <v>2477</v>
      </c>
      <c r="X2560" t="s">
        <v>3078</v>
      </c>
      <c r="Y2560" t="s">
        <v>2596</v>
      </c>
      <c r="Z2560" t="s">
        <v>2952</v>
      </c>
      <c r="AA2560">
        <v>827629</v>
      </c>
      <c r="AB2560" s="198">
        <v>37047.875</v>
      </c>
      <c r="AC2560" s="198">
        <v>37047.875</v>
      </c>
    </row>
    <row r="2561" spans="1:29" x14ac:dyDescent="0.2">
      <c r="A2561" s="44" t="str">
        <f t="shared" si="196"/>
        <v xml:space="preserve"> Natural Gas Physical</v>
      </c>
      <c r="B2561" s="44" t="str">
        <f t="shared" si="197"/>
        <v/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</v>
      </c>
      <c r="G2561" s="202">
        <v>1332790</v>
      </c>
      <c r="H2561" s="198">
        <v>37046.37939814815</v>
      </c>
      <c r="I2561" t="s">
        <v>2275</v>
      </c>
      <c r="M2561" t="s">
        <v>3505</v>
      </c>
      <c r="N2561" t="s">
        <v>3089</v>
      </c>
      <c r="O2561" t="s">
        <v>1950</v>
      </c>
      <c r="Q2561" s="199">
        <v>5000</v>
      </c>
      <c r="S2561" t="s">
        <v>3506</v>
      </c>
      <c r="T2561" t="s">
        <v>3759</v>
      </c>
      <c r="U2561" s="201">
        <v>3.35</v>
      </c>
      <c r="V2561" t="s">
        <v>3700</v>
      </c>
      <c r="W2561" t="s">
        <v>2563</v>
      </c>
      <c r="X2561" t="s">
        <v>3834</v>
      </c>
      <c r="Y2561" t="s">
        <v>2596</v>
      </c>
      <c r="Z2561" t="s">
        <v>2953</v>
      </c>
      <c r="AA2561">
        <v>827631</v>
      </c>
      <c r="AB2561" s="198">
        <v>37047.875</v>
      </c>
      <c r="AC2561" s="198">
        <v>37047.875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5000</v>
      </c>
      <c r="G2562" s="202">
        <v>1332791</v>
      </c>
      <c r="H2562" s="198">
        <v>37046.37940972222</v>
      </c>
      <c r="I2562" t="s">
        <v>2618</v>
      </c>
      <c r="M2562" t="s">
        <v>3505</v>
      </c>
      <c r="N2562" t="s">
        <v>3885</v>
      </c>
      <c r="O2562" t="s">
        <v>1760</v>
      </c>
      <c r="Q2562" s="199">
        <v>5000</v>
      </c>
      <c r="S2562" t="s">
        <v>3506</v>
      </c>
      <c r="T2562" t="s">
        <v>3759</v>
      </c>
      <c r="U2562" s="201">
        <v>3.83</v>
      </c>
      <c r="V2562" t="s">
        <v>3687</v>
      </c>
      <c r="W2562" t="s">
        <v>2477</v>
      </c>
      <c r="X2562" t="s">
        <v>3078</v>
      </c>
      <c r="Y2562" t="s">
        <v>2596</v>
      </c>
      <c r="Z2562" t="s">
        <v>2952</v>
      </c>
      <c r="AA2562">
        <v>827632</v>
      </c>
      <c r="AB2562" s="198">
        <v>37047.875</v>
      </c>
      <c r="AC2562" s="198">
        <v>37047.875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10000</v>
      </c>
      <c r="G2563" s="202">
        <v>1332792</v>
      </c>
      <c r="H2563" s="198">
        <v>37046.379421296297</v>
      </c>
      <c r="I2563" t="s">
        <v>2378</v>
      </c>
      <c r="M2563" t="s">
        <v>3505</v>
      </c>
      <c r="N2563" t="s">
        <v>3885</v>
      </c>
      <c r="O2563" t="s">
        <v>1839</v>
      </c>
      <c r="Q2563" s="199">
        <v>10000</v>
      </c>
      <c r="S2563" t="s">
        <v>3506</v>
      </c>
      <c r="T2563" t="s">
        <v>3759</v>
      </c>
      <c r="U2563" s="201">
        <v>4.25</v>
      </c>
      <c r="V2563" t="s">
        <v>3073</v>
      </c>
      <c r="W2563" t="s">
        <v>3143</v>
      </c>
      <c r="X2563" t="s">
        <v>3065</v>
      </c>
      <c r="Y2563" t="s">
        <v>2596</v>
      </c>
      <c r="Z2563" t="s">
        <v>2952</v>
      </c>
      <c r="AA2563">
        <v>827633</v>
      </c>
      <c r="AB2563" s="198">
        <v>37047.875</v>
      </c>
      <c r="AC2563" s="198">
        <v>37047.875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20000</v>
      </c>
      <c r="G2564" s="202">
        <v>1332793</v>
      </c>
      <c r="H2564" s="198">
        <v>37046.379432870373</v>
      </c>
      <c r="I2564" t="s">
        <v>2355</v>
      </c>
      <c r="M2564" t="s">
        <v>3505</v>
      </c>
      <c r="N2564" t="s">
        <v>3885</v>
      </c>
      <c r="O2564" t="s">
        <v>1674</v>
      </c>
      <c r="Q2564" s="199">
        <v>20000</v>
      </c>
      <c r="S2564" t="s">
        <v>3506</v>
      </c>
      <c r="T2564" t="s">
        <v>3759</v>
      </c>
      <c r="U2564" s="201">
        <v>3.9963000000000002</v>
      </c>
      <c r="V2564" t="s">
        <v>2620</v>
      </c>
      <c r="W2564" t="s">
        <v>2594</v>
      </c>
      <c r="X2564" t="s">
        <v>2595</v>
      </c>
      <c r="Y2564" t="s">
        <v>2596</v>
      </c>
      <c r="Z2564" t="s">
        <v>2952</v>
      </c>
      <c r="AA2564">
        <v>827634</v>
      </c>
      <c r="AB2564" s="198">
        <v>37047.875</v>
      </c>
      <c r="AC2564" s="198">
        <v>37047.875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10000</v>
      </c>
      <c r="G2565" s="202">
        <v>1332794</v>
      </c>
      <c r="H2565" s="198">
        <v>37046.379432870373</v>
      </c>
      <c r="I2565" t="s">
        <v>2613</v>
      </c>
      <c r="M2565" t="s">
        <v>3505</v>
      </c>
      <c r="N2565" t="s">
        <v>3885</v>
      </c>
      <c r="O2565" t="s">
        <v>1742</v>
      </c>
      <c r="P2565" s="199">
        <v>10000</v>
      </c>
      <c r="S2565" t="s">
        <v>3506</v>
      </c>
      <c r="T2565" t="s">
        <v>3759</v>
      </c>
      <c r="U2565" s="201">
        <v>4.24</v>
      </c>
      <c r="V2565" t="s">
        <v>3527</v>
      </c>
      <c r="W2565" t="s">
        <v>3143</v>
      </c>
      <c r="X2565" t="s">
        <v>3065</v>
      </c>
      <c r="Y2565" t="s">
        <v>2596</v>
      </c>
      <c r="Z2565" t="s">
        <v>2952</v>
      </c>
      <c r="AA2565">
        <v>827635</v>
      </c>
      <c r="AB2565" s="198">
        <v>37047.875</v>
      </c>
      <c r="AC2565" s="198">
        <v>37047.875</v>
      </c>
    </row>
    <row r="2566" spans="1:29" x14ac:dyDescent="0.2">
      <c r="A2566" s="44" t="str">
        <f t="shared" si="196"/>
        <v>US Natural Gas Financial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123</v>
      </c>
      <c r="F2566" s="213">
        <f t="shared" si="200"/>
        <v>615000</v>
      </c>
      <c r="G2566" s="202">
        <v>1332796</v>
      </c>
      <c r="H2566" s="198">
        <v>37046.37945601852</v>
      </c>
      <c r="I2566" t="s">
        <v>3627</v>
      </c>
      <c r="M2566" t="s">
        <v>3505</v>
      </c>
      <c r="N2566" t="s">
        <v>2383</v>
      </c>
      <c r="O2566" t="s">
        <v>3144</v>
      </c>
      <c r="Q2566" s="199">
        <v>5000</v>
      </c>
      <c r="S2566" t="s">
        <v>3506</v>
      </c>
      <c r="T2566" t="s">
        <v>3759</v>
      </c>
      <c r="U2566" s="201">
        <v>4.1449999999999996</v>
      </c>
      <c r="V2566" t="s">
        <v>3066</v>
      </c>
      <c r="W2566" t="s">
        <v>2810</v>
      </c>
      <c r="X2566" t="s">
        <v>2384</v>
      </c>
      <c r="Y2566" t="s">
        <v>3777</v>
      </c>
      <c r="Z2566" t="s">
        <v>2952</v>
      </c>
      <c r="AA2566" t="s">
        <v>53</v>
      </c>
      <c r="AB2566" s="198">
        <v>37073</v>
      </c>
      <c r="AC2566" s="198">
        <v>37195</v>
      </c>
    </row>
    <row r="2567" spans="1:29" x14ac:dyDescent="0.2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31</v>
      </c>
      <c r="F2567" s="213">
        <f t="shared" si="200"/>
        <v>465000</v>
      </c>
      <c r="G2567" s="202">
        <v>1332797</v>
      </c>
      <c r="H2567" s="198">
        <v>37046.379490740743</v>
      </c>
      <c r="I2567" t="s">
        <v>3627</v>
      </c>
      <c r="M2567" t="s">
        <v>3505</v>
      </c>
      <c r="N2567" t="s">
        <v>2383</v>
      </c>
      <c r="O2567" t="s">
        <v>2604</v>
      </c>
      <c r="Q2567" s="199">
        <v>15000</v>
      </c>
      <c r="S2567" t="s">
        <v>3506</v>
      </c>
      <c r="T2567" t="s">
        <v>3759</v>
      </c>
      <c r="U2567" s="201">
        <v>4.05</v>
      </c>
      <c r="V2567" t="s">
        <v>3066</v>
      </c>
      <c r="W2567" t="s">
        <v>2810</v>
      </c>
      <c r="X2567" t="s">
        <v>2384</v>
      </c>
      <c r="Y2567" t="s">
        <v>3777</v>
      </c>
      <c r="Z2567" t="s">
        <v>2952</v>
      </c>
      <c r="AA2567" t="s">
        <v>54</v>
      </c>
      <c r="AB2567" s="198">
        <v>37073.875</v>
      </c>
      <c r="AC2567" s="198">
        <v>37103.875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10000</v>
      </c>
      <c r="G2568" s="202">
        <v>1332798</v>
      </c>
      <c r="H2568" s="198">
        <v>37046.379490740743</v>
      </c>
      <c r="I2568" t="s">
        <v>3946</v>
      </c>
      <c r="M2568" t="s">
        <v>3505</v>
      </c>
      <c r="N2568" t="s">
        <v>3885</v>
      </c>
      <c r="O2568" t="s">
        <v>1795</v>
      </c>
      <c r="Q2568" s="199">
        <v>10000</v>
      </c>
      <c r="S2568" t="s">
        <v>3506</v>
      </c>
      <c r="T2568" t="s">
        <v>3759</v>
      </c>
      <c r="U2568" s="201">
        <v>3.5</v>
      </c>
      <c r="V2568" t="s">
        <v>3947</v>
      </c>
      <c r="W2568" t="s">
        <v>3075</v>
      </c>
      <c r="X2568" t="s">
        <v>3076</v>
      </c>
      <c r="Y2568" t="s">
        <v>2596</v>
      </c>
      <c r="Z2568" t="s">
        <v>2952</v>
      </c>
      <c r="AA2568">
        <v>827636</v>
      </c>
      <c r="AB2568" s="198">
        <v>37047.875</v>
      </c>
      <c r="AC2568" s="198">
        <v>37047.875</v>
      </c>
    </row>
    <row r="2569" spans="1:29" x14ac:dyDescent="0.2">
      <c r="A2569" s="44" t="str">
        <f t="shared" si="196"/>
        <v>US Power Physical</v>
      </c>
      <c r="B2569" s="44" t="str">
        <f t="shared" si="197"/>
        <v>US</v>
      </c>
      <c r="C2569" s="44" t="str">
        <f t="shared" si="198"/>
        <v>Power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31</v>
      </c>
      <c r="F2569" s="213">
        <f t="shared" si="200"/>
        <v>775</v>
      </c>
      <c r="G2569" s="202">
        <v>1332800</v>
      </c>
      <c r="H2569" s="198">
        <v>37046.379502314812</v>
      </c>
      <c r="I2569" t="s">
        <v>3732</v>
      </c>
      <c r="M2569" t="s">
        <v>2717</v>
      </c>
      <c r="N2569" t="s">
        <v>3468</v>
      </c>
      <c r="O2569" t="s">
        <v>3172</v>
      </c>
      <c r="P2569" s="199">
        <v>25</v>
      </c>
      <c r="S2569" t="s">
        <v>3504</v>
      </c>
      <c r="T2569" t="s">
        <v>3759</v>
      </c>
      <c r="U2569" s="201">
        <v>260</v>
      </c>
      <c r="V2569" t="s">
        <v>3910</v>
      </c>
      <c r="W2569" t="s">
        <v>2520</v>
      </c>
      <c r="X2569" t="s">
        <v>3469</v>
      </c>
      <c r="Y2569" t="s">
        <v>1097</v>
      </c>
      <c r="Z2569" t="s">
        <v>2947</v>
      </c>
      <c r="AA2569">
        <v>631101.1</v>
      </c>
      <c r="AB2569" s="198">
        <v>37073.875</v>
      </c>
      <c r="AC2569" s="198">
        <v>37103.875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2219</v>
      </c>
      <c r="G2570" s="202">
        <v>1332799</v>
      </c>
      <c r="H2570" s="198">
        <v>37046.379502314812</v>
      </c>
      <c r="I2570" t="s">
        <v>2619</v>
      </c>
      <c r="M2570" t="s">
        <v>3505</v>
      </c>
      <c r="N2570" t="s">
        <v>3885</v>
      </c>
      <c r="O2570" t="s">
        <v>1681</v>
      </c>
      <c r="P2570" s="199">
        <v>2219</v>
      </c>
      <c r="S2570" t="s">
        <v>3506</v>
      </c>
      <c r="T2570" t="s">
        <v>3759</v>
      </c>
      <c r="U2570" s="201">
        <v>3.7250000000000001</v>
      </c>
      <c r="V2570" t="s">
        <v>2284</v>
      </c>
      <c r="W2570" t="s">
        <v>2457</v>
      </c>
      <c r="X2570" t="s">
        <v>2615</v>
      </c>
      <c r="Y2570" t="s">
        <v>2596</v>
      </c>
      <c r="Z2570" t="s">
        <v>2952</v>
      </c>
      <c r="AA2570">
        <v>827637</v>
      </c>
      <c r="AB2570" s="198">
        <v>37047.875</v>
      </c>
      <c r="AC2570" s="198">
        <v>37047.875</v>
      </c>
    </row>
    <row r="2571" spans="1:29" x14ac:dyDescent="0.2">
      <c r="A2571" s="44" t="str">
        <f t="shared" ref="A2571:A2634" si="201">B2571&amp;" "&amp;C2571&amp;" "&amp;D2571</f>
        <v>US Power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Power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31</v>
      </c>
      <c r="F2571" s="213">
        <f t="shared" ref="F2571:F2634" si="205">E2571*SUM(P2571:Q2571)</f>
        <v>775</v>
      </c>
      <c r="G2571" s="202">
        <v>1332801</v>
      </c>
      <c r="H2571" s="198">
        <v>37046.379525462966</v>
      </c>
      <c r="I2571" t="s">
        <v>2382</v>
      </c>
      <c r="M2571" t="s">
        <v>2717</v>
      </c>
      <c r="N2571" t="s">
        <v>3468</v>
      </c>
      <c r="O2571" t="s">
        <v>1908</v>
      </c>
      <c r="P2571" s="199">
        <v>25</v>
      </c>
      <c r="S2571" t="s">
        <v>3504</v>
      </c>
      <c r="T2571" t="s">
        <v>3759</v>
      </c>
      <c r="U2571" s="201">
        <v>230</v>
      </c>
      <c r="V2571" t="s">
        <v>2744</v>
      </c>
      <c r="W2571" t="s">
        <v>2558</v>
      </c>
      <c r="X2571" t="s">
        <v>2559</v>
      </c>
      <c r="Y2571" t="s">
        <v>1097</v>
      </c>
      <c r="Z2571" t="s">
        <v>2947</v>
      </c>
      <c r="AA2571">
        <v>631102.1</v>
      </c>
      <c r="AB2571" s="198">
        <v>37073.875</v>
      </c>
      <c r="AC2571" s="198">
        <v>37103.875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3000</v>
      </c>
      <c r="G2572" s="202">
        <v>1332802</v>
      </c>
      <c r="H2572" s="198">
        <v>37046.379560185182</v>
      </c>
      <c r="I2572" t="s">
        <v>2567</v>
      </c>
      <c r="M2572" t="s">
        <v>3505</v>
      </c>
      <c r="N2572" t="s">
        <v>3885</v>
      </c>
      <c r="O2572" t="s">
        <v>3863</v>
      </c>
      <c r="Q2572" s="199">
        <v>3000</v>
      </c>
      <c r="S2572" t="s">
        <v>3506</v>
      </c>
      <c r="T2572" t="s">
        <v>3759</v>
      </c>
      <c r="U2572" s="201">
        <v>3.87</v>
      </c>
      <c r="V2572" t="s">
        <v>55</v>
      </c>
      <c r="W2572" t="s">
        <v>2271</v>
      </c>
      <c r="X2572" t="s">
        <v>2272</v>
      </c>
      <c r="Y2572" t="s">
        <v>2596</v>
      </c>
      <c r="Z2572" t="s">
        <v>2952</v>
      </c>
      <c r="AA2572">
        <v>827638</v>
      </c>
      <c r="AB2572" s="198">
        <v>37047.875</v>
      </c>
      <c r="AC2572" s="198">
        <v>37047.875</v>
      </c>
    </row>
    <row r="2573" spans="1:29" x14ac:dyDescent="0.2">
      <c r="A2573" s="44" t="str">
        <f t="shared" si="201"/>
        <v xml:space="preserve"> Natural Gas Physical</v>
      </c>
      <c r="B2573" s="44" t="str">
        <f t="shared" si="202"/>
        <v/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5000</v>
      </c>
      <c r="G2573" s="202">
        <v>1332803</v>
      </c>
      <c r="H2573" s="198">
        <v>37046.379583333335</v>
      </c>
      <c r="I2573" t="s">
        <v>2608</v>
      </c>
      <c r="M2573" t="s">
        <v>3505</v>
      </c>
      <c r="N2573" t="s">
        <v>3089</v>
      </c>
      <c r="O2573" t="s">
        <v>2096</v>
      </c>
      <c r="Q2573" s="199">
        <v>5000</v>
      </c>
      <c r="S2573" t="s">
        <v>3827</v>
      </c>
      <c r="T2573" t="s">
        <v>3090</v>
      </c>
      <c r="U2573" s="201">
        <v>4.8</v>
      </c>
      <c r="V2573" t="s">
        <v>3019</v>
      </c>
      <c r="W2573" t="s">
        <v>2563</v>
      </c>
      <c r="X2573" t="s">
        <v>3834</v>
      </c>
      <c r="Y2573" t="s">
        <v>2596</v>
      </c>
      <c r="Z2573" t="s">
        <v>2953</v>
      </c>
      <c r="AA2573">
        <v>827639</v>
      </c>
      <c r="AB2573" s="198">
        <v>37047.875</v>
      </c>
      <c r="AC2573" s="198">
        <v>37047.875</v>
      </c>
    </row>
    <row r="2574" spans="1:29" x14ac:dyDescent="0.2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5000</v>
      </c>
      <c r="G2574" s="202">
        <v>1332804</v>
      </c>
      <c r="H2574" s="198">
        <v>37046.379629629628</v>
      </c>
      <c r="I2574" t="s">
        <v>2636</v>
      </c>
      <c r="M2574" t="s">
        <v>3505</v>
      </c>
      <c r="N2574" t="s">
        <v>3089</v>
      </c>
      <c r="O2574" t="s">
        <v>1950</v>
      </c>
      <c r="P2574" s="199">
        <v>5000</v>
      </c>
      <c r="S2574" t="s">
        <v>3506</v>
      </c>
      <c r="T2574" t="s">
        <v>3759</v>
      </c>
      <c r="U2574" s="201">
        <v>3.32</v>
      </c>
      <c r="V2574" t="s">
        <v>48</v>
      </c>
      <c r="W2574" t="s">
        <v>2563</v>
      </c>
      <c r="X2574" t="s">
        <v>3834</v>
      </c>
      <c r="Y2574" t="s">
        <v>2596</v>
      </c>
      <c r="Z2574" t="s">
        <v>2953</v>
      </c>
      <c r="AA2574">
        <v>827640</v>
      </c>
      <c r="AB2574" s="198">
        <v>37047.875</v>
      </c>
      <c r="AC2574" s="198">
        <v>37047.875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10000</v>
      </c>
      <c r="G2575" s="202">
        <v>1332805</v>
      </c>
      <c r="H2575" s="198">
        <v>37046.379629629628</v>
      </c>
      <c r="I2575" t="s">
        <v>2261</v>
      </c>
      <c r="M2575" t="s">
        <v>3505</v>
      </c>
      <c r="N2575" t="s">
        <v>3885</v>
      </c>
      <c r="O2575" t="s">
        <v>1727</v>
      </c>
      <c r="Q2575" s="199">
        <v>10000</v>
      </c>
      <c r="S2575" t="s">
        <v>3506</v>
      </c>
      <c r="T2575" t="s">
        <v>3759</v>
      </c>
      <c r="U2575" s="201">
        <v>3.9024999999999999</v>
      </c>
      <c r="V2575" t="s">
        <v>3052</v>
      </c>
      <c r="W2575" t="s">
        <v>2629</v>
      </c>
      <c r="X2575" t="s">
        <v>2630</v>
      </c>
      <c r="Y2575" t="s">
        <v>2596</v>
      </c>
      <c r="Z2575" t="s">
        <v>2952</v>
      </c>
      <c r="AA2575">
        <v>827641</v>
      </c>
      <c r="AB2575" s="198">
        <v>37047.875</v>
      </c>
      <c r="AC2575" s="198">
        <v>37047.875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3">
        <f t="shared" si="205"/>
        <v>1693</v>
      </c>
      <c r="G2576" s="202">
        <v>1332806</v>
      </c>
      <c r="H2576" s="198">
        <v>37046.379641203705</v>
      </c>
      <c r="I2576" t="s">
        <v>2597</v>
      </c>
      <c r="M2576" t="s">
        <v>3505</v>
      </c>
      <c r="N2576" t="s">
        <v>3885</v>
      </c>
      <c r="O2576" t="s">
        <v>1679</v>
      </c>
      <c r="Q2576" s="199">
        <v>1693</v>
      </c>
      <c r="S2576" t="s">
        <v>3506</v>
      </c>
      <c r="T2576" t="s">
        <v>3759</v>
      </c>
      <c r="U2576" s="201">
        <v>3.8025000000000002</v>
      </c>
      <c r="V2576" t="s">
        <v>2036</v>
      </c>
      <c r="W2576" t="s">
        <v>2457</v>
      </c>
      <c r="X2576" t="s">
        <v>2615</v>
      </c>
      <c r="Y2576" t="s">
        <v>2596</v>
      </c>
      <c r="Z2576" t="s">
        <v>2952</v>
      </c>
      <c r="AA2576">
        <v>827642</v>
      </c>
      <c r="AB2576" s="198">
        <v>37047.875</v>
      </c>
      <c r="AC2576" s="198">
        <v>37047.875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5000</v>
      </c>
      <c r="G2577" s="202">
        <v>1332807</v>
      </c>
      <c r="H2577" s="198">
        <v>37046.379664351851</v>
      </c>
      <c r="I2577" t="s">
        <v>2638</v>
      </c>
      <c r="M2577" t="s">
        <v>3505</v>
      </c>
      <c r="N2577" t="s">
        <v>3885</v>
      </c>
      <c r="O2577" t="s">
        <v>1682</v>
      </c>
      <c r="Q2577" s="199">
        <v>5000</v>
      </c>
      <c r="S2577" t="s">
        <v>3506</v>
      </c>
      <c r="T2577" t="s">
        <v>3759</v>
      </c>
      <c r="U2577" s="201">
        <v>3.79</v>
      </c>
      <c r="V2577" t="s">
        <v>3897</v>
      </c>
      <c r="W2577" t="s">
        <v>2457</v>
      </c>
      <c r="X2577" t="s">
        <v>2615</v>
      </c>
      <c r="Y2577" t="s">
        <v>2596</v>
      </c>
      <c r="Z2577" t="s">
        <v>2952</v>
      </c>
      <c r="AA2577">
        <v>827643</v>
      </c>
      <c r="AB2577" s="198">
        <v>37047.875</v>
      </c>
      <c r="AC2577" s="198">
        <v>37047.875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7000</v>
      </c>
      <c r="G2578" s="202">
        <v>1332808</v>
      </c>
      <c r="H2578" s="198">
        <v>37046.379675925928</v>
      </c>
      <c r="I2578" t="s">
        <v>3531</v>
      </c>
      <c r="M2578" t="s">
        <v>3505</v>
      </c>
      <c r="N2578" t="s">
        <v>3885</v>
      </c>
      <c r="O2578" t="s">
        <v>3863</v>
      </c>
      <c r="Q2578" s="199">
        <v>7000</v>
      </c>
      <c r="S2578" t="s">
        <v>3506</v>
      </c>
      <c r="T2578" t="s">
        <v>3759</v>
      </c>
      <c r="U2578" s="201">
        <v>3.87</v>
      </c>
      <c r="V2578" t="s">
        <v>3833</v>
      </c>
      <c r="W2578" t="s">
        <v>2271</v>
      </c>
      <c r="X2578" t="s">
        <v>2272</v>
      </c>
      <c r="Y2578" t="s">
        <v>2596</v>
      </c>
      <c r="Z2578" t="s">
        <v>2952</v>
      </c>
      <c r="AA2578">
        <v>827644</v>
      </c>
      <c r="AB2578" s="198">
        <v>37047.875</v>
      </c>
      <c r="AC2578" s="198">
        <v>37047.875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10000</v>
      </c>
      <c r="G2579" s="202">
        <v>1332809</v>
      </c>
      <c r="H2579" s="198">
        <v>37046.379710648151</v>
      </c>
      <c r="I2579" t="s">
        <v>3547</v>
      </c>
      <c r="M2579" t="s">
        <v>3505</v>
      </c>
      <c r="N2579" t="s">
        <v>3885</v>
      </c>
      <c r="O2579" t="s">
        <v>1795</v>
      </c>
      <c r="P2579" s="199">
        <v>10000</v>
      </c>
      <c r="S2579" t="s">
        <v>3506</v>
      </c>
      <c r="T2579" t="s">
        <v>3759</v>
      </c>
      <c r="U2579" s="201">
        <v>3.45</v>
      </c>
      <c r="V2579" t="s">
        <v>3024</v>
      </c>
      <c r="W2579" t="s">
        <v>3075</v>
      </c>
      <c r="X2579" t="s">
        <v>3076</v>
      </c>
      <c r="Y2579" t="s">
        <v>2596</v>
      </c>
      <c r="Z2579" t="s">
        <v>2952</v>
      </c>
      <c r="AA2579">
        <v>827648</v>
      </c>
      <c r="AB2579" s="198">
        <v>37047.875</v>
      </c>
      <c r="AC2579" s="198">
        <v>37047.875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1332810</v>
      </c>
      <c r="H2580" s="198">
        <v>37046.379710648151</v>
      </c>
      <c r="I2580" t="s">
        <v>2597</v>
      </c>
      <c r="M2580" t="s">
        <v>3505</v>
      </c>
      <c r="N2580" t="s">
        <v>3885</v>
      </c>
      <c r="O2580" t="s">
        <v>1674</v>
      </c>
      <c r="Q2580" s="199">
        <v>10000</v>
      </c>
      <c r="S2580" t="s">
        <v>3506</v>
      </c>
      <c r="T2580" t="s">
        <v>3759</v>
      </c>
      <c r="U2580" s="201">
        <v>3.9963000000000002</v>
      </c>
      <c r="V2580" t="s">
        <v>2598</v>
      </c>
      <c r="W2580" t="s">
        <v>2594</v>
      </c>
      <c r="X2580" t="s">
        <v>2595</v>
      </c>
      <c r="Y2580" t="s">
        <v>2596</v>
      </c>
      <c r="Z2580" t="s">
        <v>2952</v>
      </c>
      <c r="AA2580">
        <v>827647</v>
      </c>
      <c r="AB2580" s="198">
        <v>37047.875</v>
      </c>
      <c r="AC2580" s="198">
        <v>37047.875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5000</v>
      </c>
      <c r="G2581" s="202">
        <v>1332811</v>
      </c>
      <c r="H2581" s="198">
        <v>37046.379710648151</v>
      </c>
      <c r="I2581" t="s">
        <v>2262</v>
      </c>
      <c r="M2581" t="s">
        <v>3505</v>
      </c>
      <c r="N2581" t="s">
        <v>3885</v>
      </c>
      <c r="O2581" t="s">
        <v>1680</v>
      </c>
      <c r="Q2581" s="199">
        <v>5000</v>
      </c>
      <c r="S2581" t="s">
        <v>3506</v>
      </c>
      <c r="T2581" t="s">
        <v>3759</v>
      </c>
      <c r="U2581" s="201">
        <v>3.7949999999999999</v>
      </c>
      <c r="V2581" t="s">
        <v>2111</v>
      </c>
      <c r="W2581" t="s">
        <v>2457</v>
      </c>
      <c r="X2581" t="s">
        <v>2615</v>
      </c>
      <c r="Y2581" t="s">
        <v>2596</v>
      </c>
      <c r="Z2581" t="s">
        <v>2952</v>
      </c>
      <c r="AA2581">
        <v>827646</v>
      </c>
      <c r="AB2581" s="198">
        <v>37047.875</v>
      </c>
      <c r="AC2581" s="198">
        <v>37047.875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1332812</v>
      </c>
      <c r="H2582" s="198">
        <v>37046.37972222222</v>
      </c>
      <c r="I2582" t="s">
        <v>2621</v>
      </c>
      <c r="M2582" t="s">
        <v>3505</v>
      </c>
      <c r="N2582" t="s">
        <v>3885</v>
      </c>
      <c r="O2582" t="s">
        <v>3863</v>
      </c>
      <c r="Q2582" s="199">
        <v>10000</v>
      </c>
      <c r="S2582" t="s">
        <v>3506</v>
      </c>
      <c r="T2582" t="s">
        <v>3759</v>
      </c>
      <c r="U2582" s="201">
        <v>3.875</v>
      </c>
      <c r="V2582" t="s">
        <v>3190</v>
      </c>
      <c r="W2582" t="s">
        <v>2271</v>
      </c>
      <c r="X2582" t="s">
        <v>2272</v>
      </c>
      <c r="Y2582" t="s">
        <v>2596</v>
      </c>
      <c r="Z2582" t="s">
        <v>2952</v>
      </c>
      <c r="AA2582">
        <v>827649</v>
      </c>
      <c r="AB2582" s="198">
        <v>37047.875</v>
      </c>
      <c r="AC2582" s="198">
        <v>37047.875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26</v>
      </c>
      <c r="F2583" s="213">
        <f t="shared" si="205"/>
        <v>390000</v>
      </c>
      <c r="G2583" s="202">
        <v>1332813</v>
      </c>
      <c r="H2583" s="198">
        <v>37046.379733796297</v>
      </c>
      <c r="I2583" t="s">
        <v>2600</v>
      </c>
      <c r="M2583" t="s">
        <v>3505</v>
      </c>
      <c r="N2583" t="s">
        <v>2383</v>
      </c>
      <c r="O2583" t="s">
        <v>3314</v>
      </c>
      <c r="Q2583" s="199">
        <v>15000</v>
      </c>
      <c r="S2583" t="s">
        <v>3506</v>
      </c>
      <c r="T2583" t="s">
        <v>3759</v>
      </c>
      <c r="U2583" s="201">
        <v>4.01</v>
      </c>
      <c r="V2583" t="s">
        <v>1888</v>
      </c>
      <c r="W2583" t="s">
        <v>2489</v>
      </c>
      <c r="X2583" t="s">
        <v>2490</v>
      </c>
      <c r="Y2583" t="s">
        <v>3777</v>
      </c>
      <c r="Z2583" t="s">
        <v>2952</v>
      </c>
      <c r="AA2583" t="s">
        <v>56</v>
      </c>
      <c r="AB2583" s="198">
        <v>37047.875</v>
      </c>
      <c r="AC2583" s="198">
        <v>37072.875</v>
      </c>
    </row>
    <row r="2584" spans="1:29" x14ac:dyDescent="0.2">
      <c r="A2584" s="44" t="str">
        <f t="shared" si="201"/>
        <v xml:space="preserve"> Natural Gas Physical</v>
      </c>
      <c r="B2584" s="44" t="str">
        <f t="shared" si="202"/>
        <v/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5000</v>
      </c>
      <c r="G2584" s="202">
        <v>1332816</v>
      </c>
      <c r="H2584" s="198">
        <v>37046.37976851852</v>
      </c>
      <c r="I2584" t="s">
        <v>3079</v>
      </c>
      <c r="M2584" t="s">
        <v>3505</v>
      </c>
      <c r="N2584" t="s">
        <v>2623</v>
      </c>
      <c r="O2584" t="s">
        <v>57</v>
      </c>
      <c r="Q2584" s="199">
        <v>5000</v>
      </c>
      <c r="S2584" t="s">
        <v>3506</v>
      </c>
      <c r="T2584" t="s">
        <v>3759</v>
      </c>
      <c r="U2584" s="201">
        <v>4.1449999999999996</v>
      </c>
      <c r="V2584" t="s">
        <v>3937</v>
      </c>
      <c r="W2584" t="s">
        <v>2624</v>
      </c>
      <c r="X2584" t="s">
        <v>2625</v>
      </c>
      <c r="Y2584" t="s">
        <v>2596</v>
      </c>
      <c r="Z2584" t="s">
        <v>2952</v>
      </c>
      <c r="AA2584">
        <v>827654</v>
      </c>
      <c r="AB2584" s="198">
        <v>37047.875</v>
      </c>
      <c r="AC2584" s="198">
        <v>37047.875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10000</v>
      </c>
      <c r="G2585" s="202">
        <v>1332815</v>
      </c>
      <c r="H2585" s="198">
        <v>37046.37976851852</v>
      </c>
      <c r="I2585" t="s">
        <v>3647</v>
      </c>
      <c r="M2585" t="s">
        <v>3505</v>
      </c>
      <c r="N2585" t="s">
        <v>3885</v>
      </c>
      <c r="O2585" t="s">
        <v>1761</v>
      </c>
      <c r="Q2585" s="199">
        <v>10000</v>
      </c>
      <c r="S2585" t="s">
        <v>3506</v>
      </c>
      <c r="T2585" t="s">
        <v>3759</v>
      </c>
      <c r="U2585" s="201">
        <v>3.8250000000000002</v>
      </c>
      <c r="V2585" t="s">
        <v>3176</v>
      </c>
      <c r="W2585" t="s">
        <v>2477</v>
      </c>
      <c r="X2585" t="s">
        <v>3078</v>
      </c>
      <c r="Y2585" t="s">
        <v>2596</v>
      </c>
      <c r="Z2585" t="s">
        <v>2952</v>
      </c>
      <c r="AA2585">
        <v>827651</v>
      </c>
      <c r="AB2585" s="198">
        <v>37047.875</v>
      </c>
      <c r="AC2585" s="198">
        <v>37047.875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1332817</v>
      </c>
      <c r="H2586" s="198">
        <v>37046.379780092589</v>
      </c>
      <c r="I2586" t="s">
        <v>2660</v>
      </c>
      <c r="M2586" t="s">
        <v>3505</v>
      </c>
      <c r="N2586" t="s">
        <v>3885</v>
      </c>
      <c r="O2586" t="s">
        <v>1680</v>
      </c>
      <c r="P2586" s="199">
        <v>5000</v>
      </c>
      <c r="S2586" t="s">
        <v>3506</v>
      </c>
      <c r="T2586" t="s">
        <v>3759</v>
      </c>
      <c r="U2586" s="201">
        <v>3.7925</v>
      </c>
      <c r="V2586" t="s">
        <v>2459</v>
      </c>
      <c r="W2586" t="s">
        <v>2457</v>
      </c>
      <c r="X2586" t="s">
        <v>2615</v>
      </c>
      <c r="Y2586" t="s">
        <v>2596</v>
      </c>
      <c r="Z2586" t="s">
        <v>2952</v>
      </c>
      <c r="AA2586">
        <v>827652</v>
      </c>
      <c r="AB2586" s="198">
        <v>37047.875</v>
      </c>
      <c r="AC2586" s="198">
        <v>37047.875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2090</v>
      </c>
      <c r="G2587" s="202">
        <v>1332818</v>
      </c>
      <c r="H2587" s="198">
        <v>37046.379780092589</v>
      </c>
      <c r="I2587" t="s">
        <v>3542</v>
      </c>
      <c r="M2587" t="s">
        <v>3505</v>
      </c>
      <c r="N2587" t="s">
        <v>3885</v>
      </c>
      <c r="O2587" t="s">
        <v>1736</v>
      </c>
      <c r="Q2587" s="199">
        <v>2090</v>
      </c>
      <c r="S2587" t="s">
        <v>3506</v>
      </c>
      <c r="T2587" t="s">
        <v>3759</v>
      </c>
      <c r="U2587" s="201">
        <v>4.09</v>
      </c>
      <c r="V2587" t="s">
        <v>2545</v>
      </c>
      <c r="W2587" t="s">
        <v>2280</v>
      </c>
      <c r="X2587" t="s">
        <v>2281</v>
      </c>
      <c r="Y2587" t="s">
        <v>2596</v>
      </c>
      <c r="Z2587" t="s">
        <v>2952</v>
      </c>
      <c r="AA2587">
        <v>827653</v>
      </c>
      <c r="AB2587" s="198">
        <v>37047.875</v>
      </c>
      <c r="AC2587" s="198">
        <v>37047.875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26</v>
      </c>
      <c r="F2588" s="213">
        <f t="shared" si="205"/>
        <v>78000</v>
      </c>
      <c r="G2588" s="202">
        <v>1332819</v>
      </c>
      <c r="H2588" s="198">
        <v>37046.379791666666</v>
      </c>
      <c r="I2588" t="s">
        <v>3081</v>
      </c>
      <c r="M2588" t="s">
        <v>3505</v>
      </c>
      <c r="N2588" t="s">
        <v>3885</v>
      </c>
      <c r="O2588" t="s">
        <v>3306</v>
      </c>
      <c r="P2588" s="199">
        <v>3000</v>
      </c>
      <c r="S2588" t="s">
        <v>3506</v>
      </c>
      <c r="T2588" t="s">
        <v>3759</v>
      </c>
      <c r="U2588" s="201">
        <v>4.125</v>
      </c>
      <c r="V2588" t="s">
        <v>3991</v>
      </c>
      <c r="W2588" t="s">
        <v>3060</v>
      </c>
      <c r="X2588" t="s">
        <v>3061</v>
      </c>
      <c r="Y2588" t="s">
        <v>2596</v>
      </c>
      <c r="Z2588" t="s">
        <v>2952</v>
      </c>
      <c r="AA2588">
        <v>827656</v>
      </c>
      <c r="AB2588" s="198">
        <v>37047.875</v>
      </c>
      <c r="AC2588" s="198">
        <v>37072.875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191</v>
      </c>
      <c r="G2589" s="202">
        <v>1332821</v>
      </c>
      <c r="H2589" s="198">
        <v>37046.379826388889</v>
      </c>
      <c r="I2589" t="s">
        <v>2275</v>
      </c>
      <c r="M2589" t="s">
        <v>3505</v>
      </c>
      <c r="N2589" t="s">
        <v>3885</v>
      </c>
      <c r="O2589" t="s">
        <v>1823</v>
      </c>
      <c r="Q2589" s="199">
        <v>191</v>
      </c>
      <c r="S2589" t="s">
        <v>3506</v>
      </c>
      <c r="T2589" t="s">
        <v>3759</v>
      </c>
      <c r="U2589" s="201">
        <v>2.88</v>
      </c>
      <c r="V2589" t="s">
        <v>2276</v>
      </c>
      <c r="W2589" t="s">
        <v>3097</v>
      </c>
      <c r="X2589" t="s">
        <v>3076</v>
      </c>
      <c r="Y2589" t="s">
        <v>2596</v>
      </c>
      <c r="Z2589" t="s">
        <v>2952</v>
      </c>
      <c r="AA2589">
        <v>827655</v>
      </c>
      <c r="AB2589" s="198">
        <v>37047.875</v>
      </c>
      <c r="AC2589" s="198">
        <v>37047.875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</v>
      </c>
      <c r="G2590" s="202">
        <v>1332822</v>
      </c>
      <c r="H2590" s="198">
        <v>37046.379849537036</v>
      </c>
      <c r="I2590" t="s">
        <v>2633</v>
      </c>
      <c r="M2590" t="s">
        <v>3505</v>
      </c>
      <c r="N2590" t="s">
        <v>3885</v>
      </c>
      <c r="O2590" t="s">
        <v>1718</v>
      </c>
      <c r="P2590" s="199">
        <v>10000</v>
      </c>
      <c r="S2590" t="s">
        <v>3506</v>
      </c>
      <c r="T2590" t="s">
        <v>3759</v>
      </c>
      <c r="U2590" s="201">
        <v>4.1950000000000003</v>
      </c>
      <c r="V2590" t="s">
        <v>3219</v>
      </c>
      <c r="W2590" t="s">
        <v>3143</v>
      </c>
      <c r="X2590" t="s">
        <v>3065</v>
      </c>
      <c r="Y2590" t="s">
        <v>2596</v>
      </c>
      <c r="Z2590" t="s">
        <v>2952</v>
      </c>
      <c r="AA2590">
        <v>827657</v>
      </c>
      <c r="AB2590" s="198">
        <v>37047.875</v>
      </c>
      <c r="AC2590" s="198">
        <v>37047.875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1332825</v>
      </c>
      <c r="H2591" s="198">
        <v>37046.379930555559</v>
      </c>
      <c r="I2591" t="s">
        <v>2275</v>
      </c>
      <c r="M2591" t="s">
        <v>3505</v>
      </c>
      <c r="N2591" t="s">
        <v>3885</v>
      </c>
      <c r="O2591" t="s">
        <v>1823</v>
      </c>
      <c r="P2591" s="199">
        <v>5000</v>
      </c>
      <c r="S2591" t="s">
        <v>3506</v>
      </c>
      <c r="T2591" t="s">
        <v>3759</v>
      </c>
      <c r="U2591" s="201">
        <v>2.855</v>
      </c>
      <c r="V2591" t="s">
        <v>2276</v>
      </c>
      <c r="W2591" t="s">
        <v>3097</v>
      </c>
      <c r="X2591" t="s">
        <v>3076</v>
      </c>
      <c r="Y2591" t="s">
        <v>2596</v>
      </c>
      <c r="Z2591" t="s">
        <v>2952</v>
      </c>
      <c r="AA2591">
        <v>827658</v>
      </c>
      <c r="AB2591" s="198">
        <v>37047.875</v>
      </c>
      <c r="AC2591" s="198">
        <v>37047.875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10000</v>
      </c>
      <c r="G2592" s="202">
        <v>1332824</v>
      </c>
      <c r="H2592" s="198">
        <v>37046.379930555559</v>
      </c>
      <c r="I2592" t="s">
        <v>3069</v>
      </c>
      <c r="M2592" t="s">
        <v>3505</v>
      </c>
      <c r="N2592" t="s">
        <v>3885</v>
      </c>
      <c r="O2592" t="s">
        <v>1674</v>
      </c>
      <c r="Q2592" s="199">
        <v>10000</v>
      </c>
      <c r="S2592" t="s">
        <v>3506</v>
      </c>
      <c r="T2592" t="s">
        <v>3759</v>
      </c>
      <c r="U2592" s="201">
        <v>3.9963000000000002</v>
      </c>
      <c r="V2592" t="s">
        <v>3459</v>
      </c>
      <c r="W2592" t="s">
        <v>2594</v>
      </c>
      <c r="X2592" t="s">
        <v>2595</v>
      </c>
      <c r="Y2592" t="s">
        <v>2596</v>
      </c>
      <c r="Z2592" t="s">
        <v>2952</v>
      </c>
      <c r="AA2592">
        <v>827659</v>
      </c>
      <c r="AB2592" s="198">
        <v>37047.875</v>
      </c>
      <c r="AC2592" s="198">
        <v>37047.875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25000</v>
      </c>
      <c r="G2593" s="202">
        <v>1332826</v>
      </c>
      <c r="H2593" s="198">
        <v>37046.379930555559</v>
      </c>
      <c r="I2593" t="s">
        <v>3731</v>
      </c>
      <c r="M2593" t="s">
        <v>3505</v>
      </c>
      <c r="N2593" t="s">
        <v>3885</v>
      </c>
      <c r="O2593" t="s">
        <v>3852</v>
      </c>
      <c r="Q2593" s="199">
        <v>25000</v>
      </c>
      <c r="S2593" t="s">
        <v>3506</v>
      </c>
      <c r="T2593" t="s">
        <v>3759</v>
      </c>
      <c r="U2593" s="201">
        <v>3.9350000000000001</v>
      </c>
      <c r="V2593" t="s">
        <v>1770</v>
      </c>
      <c r="W2593" t="s">
        <v>2265</v>
      </c>
      <c r="X2593" t="s">
        <v>2266</v>
      </c>
      <c r="Y2593" t="s">
        <v>2596</v>
      </c>
      <c r="Z2593" t="s">
        <v>2952</v>
      </c>
      <c r="AA2593">
        <v>827661</v>
      </c>
      <c r="AB2593" s="198">
        <v>37047.875</v>
      </c>
      <c r="AC2593" s="198">
        <v>37047.875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1332827</v>
      </c>
      <c r="H2594" s="198">
        <v>37046.379988425928</v>
      </c>
      <c r="I2594" t="s">
        <v>3531</v>
      </c>
      <c r="M2594" t="s">
        <v>3505</v>
      </c>
      <c r="N2594" t="s">
        <v>3885</v>
      </c>
      <c r="O2594" t="s">
        <v>1680</v>
      </c>
      <c r="P2594" s="199">
        <v>5000</v>
      </c>
      <c r="S2594" t="s">
        <v>3506</v>
      </c>
      <c r="T2594" t="s">
        <v>3759</v>
      </c>
      <c r="U2594" s="201">
        <v>3.79</v>
      </c>
      <c r="V2594" t="s">
        <v>2568</v>
      </c>
      <c r="W2594" t="s">
        <v>2457</v>
      </c>
      <c r="X2594" t="s">
        <v>2615</v>
      </c>
      <c r="Y2594" t="s">
        <v>2596</v>
      </c>
      <c r="Z2594" t="s">
        <v>2952</v>
      </c>
      <c r="AA2594">
        <v>827662</v>
      </c>
      <c r="AB2594" s="198">
        <v>37047.875</v>
      </c>
      <c r="AC2594" s="198">
        <v>37047.875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10000</v>
      </c>
      <c r="G2595" s="202">
        <v>1332828</v>
      </c>
      <c r="H2595" s="198">
        <v>37046.379988425928</v>
      </c>
      <c r="I2595" t="s">
        <v>2660</v>
      </c>
      <c r="M2595" t="s">
        <v>3505</v>
      </c>
      <c r="N2595" t="s">
        <v>3885</v>
      </c>
      <c r="O2595" t="s">
        <v>1718</v>
      </c>
      <c r="Q2595" s="199">
        <v>10000</v>
      </c>
      <c r="S2595" t="s">
        <v>3506</v>
      </c>
      <c r="T2595" t="s">
        <v>3759</v>
      </c>
      <c r="U2595" s="201">
        <v>4.2050000000000001</v>
      </c>
      <c r="V2595" t="s">
        <v>2264</v>
      </c>
      <c r="W2595" t="s">
        <v>3143</v>
      </c>
      <c r="X2595" t="s">
        <v>3065</v>
      </c>
      <c r="Y2595" t="s">
        <v>2596</v>
      </c>
      <c r="Z2595" t="s">
        <v>2952</v>
      </c>
      <c r="AA2595">
        <v>827663</v>
      </c>
      <c r="AB2595" s="198">
        <v>37047.875</v>
      </c>
      <c r="AC2595" s="198">
        <v>37047.875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</v>
      </c>
      <c r="G2596" s="202">
        <v>1332829</v>
      </c>
      <c r="H2596" s="198">
        <v>37046.380011574074</v>
      </c>
      <c r="I2596" t="s">
        <v>2275</v>
      </c>
      <c r="M2596" t="s">
        <v>3505</v>
      </c>
      <c r="N2596" t="s">
        <v>3885</v>
      </c>
      <c r="O2596" t="s">
        <v>1798</v>
      </c>
      <c r="Q2596" s="199">
        <v>5000</v>
      </c>
      <c r="S2596" t="s">
        <v>3506</v>
      </c>
      <c r="T2596" t="s">
        <v>3759</v>
      </c>
      <c r="U2596" s="201">
        <v>2.74</v>
      </c>
      <c r="V2596" t="s">
        <v>2276</v>
      </c>
      <c r="W2596" t="s">
        <v>3681</v>
      </c>
      <c r="X2596" t="s">
        <v>3486</v>
      </c>
      <c r="Y2596" t="s">
        <v>2596</v>
      </c>
      <c r="Z2596" t="s">
        <v>2952</v>
      </c>
      <c r="AA2596">
        <v>827664</v>
      </c>
      <c r="AB2596" s="198">
        <v>37047.875</v>
      </c>
      <c r="AC2596" s="198">
        <v>37047.875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</v>
      </c>
      <c r="G2597" s="202">
        <v>1332830</v>
      </c>
      <c r="H2597" s="198">
        <v>37046.380011574074</v>
      </c>
      <c r="I2597" t="s">
        <v>3081</v>
      </c>
      <c r="M2597" t="s">
        <v>3505</v>
      </c>
      <c r="N2597" t="s">
        <v>3885</v>
      </c>
      <c r="O2597" t="s">
        <v>1725</v>
      </c>
      <c r="P2597" s="199">
        <v>1000</v>
      </c>
      <c r="S2597" t="s">
        <v>3506</v>
      </c>
      <c r="T2597" t="s">
        <v>3759</v>
      </c>
      <c r="U2597" s="201">
        <v>4.13</v>
      </c>
      <c r="V2597" t="s">
        <v>3991</v>
      </c>
      <c r="W2597" t="s">
        <v>3060</v>
      </c>
      <c r="X2597" t="s">
        <v>3061</v>
      </c>
      <c r="Y2597" t="s">
        <v>2596</v>
      </c>
      <c r="Z2597" t="s">
        <v>2952</v>
      </c>
      <c r="AA2597">
        <v>827665</v>
      </c>
      <c r="AB2597" s="198">
        <v>37047.875</v>
      </c>
      <c r="AC2597" s="198">
        <v>37047.875</v>
      </c>
    </row>
    <row r="2598" spans="1:29" x14ac:dyDescent="0.2">
      <c r="A2598" s="44" t="str">
        <f t="shared" si="201"/>
        <v xml:space="preserve"> Natural Gas Physical</v>
      </c>
      <c r="B2598" s="44" t="str">
        <f t="shared" si="202"/>
        <v/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</v>
      </c>
      <c r="G2598" s="202">
        <v>1332831</v>
      </c>
      <c r="H2598" s="198">
        <v>37046.38008101852</v>
      </c>
      <c r="I2598" t="s">
        <v>2275</v>
      </c>
      <c r="M2598" t="s">
        <v>3505</v>
      </c>
      <c r="N2598" t="s">
        <v>3089</v>
      </c>
      <c r="O2598" t="s">
        <v>1950</v>
      </c>
      <c r="Q2598" s="199">
        <v>5000</v>
      </c>
      <c r="S2598" t="s">
        <v>3506</v>
      </c>
      <c r="T2598" t="s">
        <v>3759</v>
      </c>
      <c r="U2598" s="201">
        <v>3.35</v>
      </c>
      <c r="V2598" t="s">
        <v>3700</v>
      </c>
      <c r="W2598" t="s">
        <v>2563</v>
      </c>
      <c r="X2598" t="s">
        <v>3834</v>
      </c>
      <c r="Y2598" t="s">
        <v>2596</v>
      </c>
      <c r="Z2598" t="s">
        <v>2953</v>
      </c>
      <c r="AA2598">
        <v>827666</v>
      </c>
      <c r="AB2598" s="198">
        <v>37047.875</v>
      </c>
      <c r="AC2598" s="198">
        <v>37047.875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510</v>
      </c>
      <c r="G2599" s="202">
        <v>1332832</v>
      </c>
      <c r="H2599" s="198">
        <v>37046.380104166667</v>
      </c>
      <c r="I2599" t="s">
        <v>2597</v>
      </c>
      <c r="M2599" t="s">
        <v>3505</v>
      </c>
      <c r="N2599" t="s">
        <v>3885</v>
      </c>
      <c r="O2599" t="s">
        <v>1674</v>
      </c>
      <c r="P2599" s="199">
        <v>510</v>
      </c>
      <c r="S2599" t="s">
        <v>3506</v>
      </c>
      <c r="T2599" t="s">
        <v>3759</v>
      </c>
      <c r="U2599" s="201">
        <v>3.9862000000000002</v>
      </c>
      <c r="V2599" t="s">
        <v>2036</v>
      </c>
      <c r="W2599" t="s">
        <v>2594</v>
      </c>
      <c r="X2599" t="s">
        <v>2595</v>
      </c>
      <c r="Y2599" t="s">
        <v>2596</v>
      </c>
      <c r="Z2599" t="s">
        <v>2952</v>
      </c>
      <c r="AA2599">
        <v>827667</v>
      </c>
      <c r="AB2599" s="198">
        <v>37047.875</v>
      </c>
      <c r="AC2599" s="198">
        <v>37047.875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1332833</v>
      </c>
      <c r="H2600" s="198">
        <v>37046.380150462966</v>
      </c>
      <c r="I2600" t="s">
        <v>3062</v>
      </c>
      <c r="M2600" t="s">
        <v>3505</v>
      </c>
      <c r="N2600" t="s">
        <v>3885</v>
      </c>
      <c r="O2600" t="s">
        <v>1798</v>
      </c>
      <c r="Q2600" s="199">
        <v>5000</v>
      </c>
      <c r="S2600" t="s">
        <v>3506</v>
      </c>
      <c r="T2600" t="s">
        <v>3759</v>
      </c>
      <c r="U2600" s="201">
        <v>2.77</v>
      </c>
      <c r="V2600" t="s">
        <v>3171</v>
      </c>
      <c r="W2600" t="s">
        <v>3681</v>
      </c>
      <c r="X2600" t="s">
        <v>3486</v>
      </c>
      <c r="Y2600" t="s">
        <v>2596</v>
      </c>
      <c r="Z2600" t="s">
        <v>2952</v>
      </c>
      <c r="AA2600">
        <v>827668</v>
      </c>
      <c r="AB2600" s="198">
        <v>37047.875</v>
      </c>
      <c r="AC2600" s="198">
        <v>37047.875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2575</v>
      </c>
      <c r="G2601" s="202">
        <v>1332835</v>
      </c>
      <c r="H2601" s="198">
        <v>37046.380219907405</v>
      </c>
      <c r="I2601" t="s">
        <v>2370</v>
      </c>
      <c r="M2601" t="s">
        <v>3505</v>
      </c>
      <c r="N2601" t="s">
        <v>3885</v>
      </c>
      <c r="O2601" t="s">
        <v>1674</v>
      </c>
      <c r="Q2601" s="199">
        <v>2575</v>
      </c>
      <c r="S2601" t="s">
        <v>3506</v>
      </c>
      <c r="T2601" t="s">
        <v>3759</v>
      </c>
      <c r="U2601" s="201">
        <v>3.9963000000000002</v>
      </c>
      <c r="V2601" t="s">
        <v>2472</v>
      </c>
      <c r="W2601" t="s">
        <v>2594</v>
      </c>
      <c r="X2601" t="s">
        <v>2595</v>
      </c>
      <c r="Y2601" t="s">
        <v>2596</v>
      </c>
      <c r="Z2601" t="s">
        <v>2952</v>
      </c>
      <c r="AA2601">
        <v>827671</v>
      </c>
      <c r="AB2601" s="198">
        <v>37047.875</v>
      </c>
      <c r="AC2601" s="198">
        <v>37047.875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1332834</v>
      </c>
      <c r="H2602" s="198">
        <v>37046.380219907405</v>
      </c>
      <c r="I2602" t="s">
        <v>2261</v>
      </c>
      <c r="M2602" t="s">
        <v>3505</v>
      </c>
      <c r="N2602" t="s">
        <v>3885</v>
      </c>
      <c r="O2602" t="s">
        <v>1682</v>
      </c>
      <c r="P2602" s="199">
        <v>5000</v>
      </c>
      <c r="S2602" t="s">
        <v>3506</v>
      </c>
      <c r="T2602" t="s">
        <v>3759</v>
      </c>
      <c r="U2602" s="201">
        <v>3.7875000000000001</v>
      </c>
      <c r="V2602" t="s">
        <v>1740</v>
      </c>
      <c r="W2602" t="s">
        <v>2457</v>
      </c>
      <c r="X2602" t="s">
        <v>2615</v>
      </c>
      <c r="Y2602" t="s">
        <v>2596</v>
      </c>
      <c r="Z2602" t="s">
        <v>2952</v>
      </c>
      <c r="AA2602">
        <v>827669</v>
      </c>
      <c r="AB2602" s="198">
        <v>37047.875</v>
      </c>
      <c r="AC2602" s="198">
        <v>37047.875</v>
      </c>
    </row>
    <row r="2603" spans="1:29" x14ac:dyDescent="0.2">
      <c r="A2603" s="44" t="str">
        <f t="shared" si="201"/>
        <v>US Power Physical</v>
      </c>
      <c r="B2603" s="44" t="str">
        <f t="shared" si="202"/>
        <v>US</v>
      </c>
      <c r="C2603" s="44" t="str">
        <f t="shared" si="203"/>
        <v>Power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50</v>
      </c>
      <c r="G2603" s="202">
        <v>1332836</v>
      </c>
      <c r="H2603" s="198">
        <v>37046.380231481482</v>
      </c>
      <c r="I2603" t="s">
        <v>58</v>
      </c>
      <c r="M2603" t="s">
        <v>2717</v>
      </c>
      <c r="N2603" t="s">
        <v>3532</v>
      </c>
      <c r="O2603" t="s">
        <v>1582</v>
      </c>
      <c r="Q2603" s="199">
        <v>50</v>
      </c>
      <c r="S2603" t="s">
        <v>3504</v>
      </c>
      <c r="T2603" t="s">
        <v>3759</v>
      </c>
      <c r="U2603" s="201">
        <v>37</v>
      </c>
      <c r="V2603" t="s">
        <v>59</v>
      </c>
      <c r="W2603" t="s">
        <v>3450</v>
      </c>
      <c r="X2603" t="s">
        <v>3539</v>
      </c>
      <c r="Y2603" t="s">
        <v>1097</v>
      </c>
      <c r="Z2603" t="s">
        <v>2947</v>
      </c>
      <c r="AA2603">
        <v>631103.1</v>
      </c>
      <c r="AB2603" s="198">
        <v>37047.875</v>
      </c>
      <c r="AC2603" s="198">
        <v>37047.875</v>
      </c>
    </row>
    <row r="2604" spans="1:29" x14ac:dyDescent="0.2">
      <c r="A2604" s="44" t="str">
        <f t="shared" si="201"/>
        <v>US Natural Gas Financial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Financial</v>
      </c>
      <c r="E2604" s="44">
        <f>IF(VLOOKUP(S2604,'DD-Lookup'!$J$6:$L$50,3,FALSE)="Monthly",(YEAR(AC2604)-YEAR(AB2604))*12+MONTH(AC2604)-MONTH(AB2604)+1,(AC2604-AB2604+1))</f>
        <v>365</v>
      </c>
      <c r="F2604" s="213">
        <f t="shared" si="205"/>
        <v>1825000</v>
      </c>
      <c r="G2604" s="202">
        <v>1332837</v>
      </c>
      <c r="H2604" s="198">
        <v>37046.380266203705</v>
      </c>
      <c r="I2604" t="s">
        <v>2636</v>
      </c>
      <c r="M2604" t="s">
        <v>3505</v>
      </c>
      <c r="N2604" t="s">
        <v>2383</v>
      </c>
      <c r="O2604" t="s">
        <v>2643</v>
      </c>
      <c r="P2604" s="199">
        <v>5000</v>
      </c>
      <c r="S2604" t="s">
        <v>3506</v>
      </c>
      <c r="T2604" t="s">
        <v>3759</v>
      </c>
      <c r="U2604" s="201">
        <v>4.0999999999999996</v>
      </c>
      <c r="V2604" t="s">
        <v>2637</v>
      </c>
      <c r="W2604" t="s">
        <v>2810</v>
      </c>
      <c r="X2604" t="s">
        <v>2384</v>
      </c>
      <c r="Y2604" t="s">
        <v>3777</v>
      </c>
      <c r="Z2604" t="s">
        <v>2952</v>
      </c>
      <c r="AA2604" t="s">
        <v>60</v>
      </c>
      <c r="AB2604" s="198">
        <v>37257.875</v>
      </c>
      <c r="AC2604" s="198">
        <v>37621.875</v>
      </c>
    </row>
    <row r="2605" spans="1:29" x14ac:dyDescent="0.2">
      <c r="A2605" s="44" t="str">
        <f t="shared" si="201"/>
        <v xml:space="preserve"> Natural Gas Physical</v>
      </c>
      <c r="B2605" s="44" t="str">
        <f t="shared" si="202"/>
        <v/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1332838</v>
      </c>
      <c r="H2605" s="198">
        <v>37046.380277777775</v>
      </c>
      <c r="I2605" t="s">
        <v>2561</v>
      </c>
      <c r="M2605" t="s">
        <v>3505</v>
      </c>
      <c r="N2605" t="s">
        <v>3089</v>
      </c>
      <c r="O2605" t="s">
        <v>1950</v>
      </c>
      <c r="P2605" s="199">
        <v>5000</v>
      </c>
      <c r="S2605" t="s">
        <v>3506</v>
      </c>
      <c r="T2605" t="s">
        <v>3759</v>
      </c>
      <c r="U2605" s="201">
        <v>3.32</v>
      </c>
      <c r="V2605" t="s">
        <v>3986</v>
      </c>
      <c r="W2605" t="s">
        <v>2563</v>
      </c>
      <c r="X2605" t="s">
        <v>3834</v>
      </c>
      <c r="Y2605" t="s">
        <v>2596</v>
      </c>
      <c r="Z2605" t="s">
        <v>2953</v>
      </c>
      <c r="AA2605">
        <v>827673</v>
      </c>
      <c r="AB2605" s="198">
        <v>37047.875</v>
      </c>
      <c r="AC2605" s="198">
        <v>37047.875</v>
      </c>
    </row>
    <row r="2606" spans="1:29" x14ac:dyDescent="0.2">
      <c r="A2606" s="44" t="str">
        <f t="shared" si="201"/>
        <v xml:space="preserve"> Natural Gas Physical</v>
      </c>
      <c r="B2606" s="44" t="str">
        <f t="shared" si="202"/>
        <v/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1000</v>
      </c>
      <c r="G2606" s="202">
        <v>1332839</v>
      </c>
      <c r="H2606" s="198">
        <v>37046.380312499998</v>
      </c>
      <c r="I2606" t="s">
        <v>2275</v>
      </c>
      <c r="M2606" t="s">
        <v>3505</v>
      </c>
      <c r="N2606" t="s">
        <v>3089</v>
      </c>
      <c r="O2606" t="s">
        <v>1950</v>
      </c>
      <c r="Q2606" s="199">
        <v>1000</v>
      </c>
      <c r="S2606" t="s">
        <v>3506</v>
      </c>
      <c r="T2606" t="s">
        <v>3759</v>
      </c>
      <c r="U2606" s="201">
        <v>3.35</v>
      </c>
      <c r="V2606" t="s">
        <v>3700</v>
      </c>
      <c r="W2606" t="s">
        <v>2563</v>
      </c>
      <c r="X2606" t="s">
        <v>3834</v>
      </c>
      <c r="Y2606" t="s">
        <v>2596</v>
      </c>
      <c r="Z2606" t="s">
        <v>2953</v>
      </c>
      <c r="AA2606">
        <v>827675</v>
      </c>
      <c r="AB2606" s="198">
        <v>37047.875</v>
      </c>
      <c r="AC2606" s="198">
        <v>37047.875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10000</v>
      </c>
      <c r="G2607" s="202">
        <v>1332840</v>
      </c>
      <c r="H2607" s="198">
        <v>37046.380324074074</v>
      </c>
      <c r="I2607" t="s">
        <v>2261</v>
      </c>
      <c r="M2607" t="s">
        <v>3505</v>
      </c>
      <c r="N2607" t="s">
        <v>3885</v>
      </c>
      <c r="O2607" t="s">
        <v>1800</v>
      </c>
      <c r="P2607" s="199">
        <v>10000</v>
      </c>
      <c r="S2607" t="s">
        <v>3506</v>
      </c>
      <c r="T2607" t="s">
        <v>3759</v>
      </c>
      <c r="U2607" s="201">
        <v>4.0199999999999996</v>
      </c>
      <c r="V2607" t="s">
        <v>2237</v>
      </c>
      <c r="W2607" t="s">
        <v>2429</v>
      </c>
      <c r="X2607" t="s">
        <v>2296</v>
      </c>
      <c r="Y2607" t="s">
        <v>2596</v>
      </c>
      <c r="Z2607" t="s">
        <v>2952</v>
      </c>
      <c r="AA2607">
        <v>827674</v>
      </c>
      <c r="AB2607" s="198">
        <v>37047.875</v>
      </c>
      <c r="AC2607" s="198">
        <v>37047.875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5432</v>
      </c>
      <c r="G2608" s="202">
        <v>1332841</v>
      </c>
      <c r="H2608" s="198">
        <v>37046.380324074074</v>
      </c>
      <c r="I2608" t="s">
        <v>3647</v>
      </c>
      <c r="M2608" t="s">
        <v>3505</v>
      </c>
      <c r="N2608" t="s">
        <v>3885</v>
      </c>
      <c r="O2608" t="s">
        <v>1729</v>
      </c>
      <c r="Q2608" s="199">
        <v>5432</v>
      </c>
      <c r="S2608" t="s">
        <v>3506</v>
      </c>
      <c r="T2608" t="s">
        <v>3759</v>
      </c>
      <c r="U2608" s="201">
        <v>3.79</v>
      </c>
      <c r="V2608" t="s">
        <v>3176</v>
      </c>
      <c r="W2608" t="s">
        <v>2477</v>
      </c>
      <c r="X2608" t="s">
        <v>3078</v>
      </c>
      <c r="Y2608" t="s">
        <v>2596</v>
      </c>
      <c r="Z2608" t="s">
        <v>2952</v>
      </c>
      <c r="AA2608">
        <v>827676</v>
      </c>
      <c r="AB2608" s="198">
        <v>37047.875</v>
      </c>
      <c r="AC2608" s="198">
        <v>37047.875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1332842</v>
      </c>
      <c r="H2609" s="198">
        <v>37046.380358796298</v>
      </c>
      <c r="I2609" t="s">
        <v>3531</v>
      </c>
      <c r="M2609" t="s">
        <v>3505</v>
      </c>
      <c r="N2609" t="s">
        <v>3885</v>
      </c>
      <c r="O2609" t="s">
        <v>1682</v>
      </c>
      <c r="P2609" s="199">
        <v>5000</v>
      </c>
      <c r="S2609" t="s">
        <v>3506</v>
      </c>
      <c r="T2609" t="s">
        <v>3759</v>
      </c>
      <c r="U2609" s="201">
        <v>3.7850000000000001</v>
      </c>
      <c r="V2609" t="s">
        <v>2568</v>
      </c>
      <c r="W2609" t="s">
        <v>2457</v>
      </c>
      <c r="X2609" t="s">
        <v>2615</v>
      </c>
      <c r="Y2609" t="s">
        <v>2596</v>
      </c>
      <c r="Z2609" t="s">
        <v>2952</v>
      </c>
      <c r="AA2609">
        <v>827678</v>
      </c>
      <c r="AB2609" s="198">
        <v>37047.875</v>
      </c>
      <c r="AC2609" s="198">
        <v>37047.875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1332843</v>
      </c>
      <c r="H2610" s="198">
        <v>37046.38040509259</v>
      </c>
      <c r="I2610" t="s">
        <v>2277</v>
      </c>
      <c r="M2610" t="s">
        <v>3505</v>
      </c>
      <c r="N2610" t="s">
        <v>3885</v>
      </c>
      <c r="O2610" t="s">
        <v>1678</v>
      </c>
      <c r="P2610" s="199">
        <v>5000</v>
      </c>
      <c r="S2610" t="s">
        <v>3506</v>
      </c>
      <c r="T2610" t="s">
        <v>3759</v>
      </c>
      <c r="U2610" s="201">
        <v>3.7450000000000001</v>
      </c>
      <c r="V2610" t="s">
        <v>2648</v>
      </c>
      <c r="W2610" t="s">
        <v>2457</v>
      </c>
      <c r="X2610" t="s">
        <v>2615</v>
      </c>
      <c r="Y2610" t="s">
        <v>2596</v>
      </c>
      <c r="Z2610" t="s">
        <v>2952</v>
      </c>
      <c r="AA2610">
        <v>827679</v>
      </c>
      <c r="AB2610" s="198">
        <v>37047.875</v>
      </c>
      <c r="AC2610" s="198">
        <v>37047.875</v>
      </c>
    </row>
    <row r="2611" spans="1:29" x14ac:dyDescent="0.2">
      <c r="A2611" s="44" t="str">
        <f t="shared" si="201"/>
        <v>US Crude Financial</v>
      </c>
      <c r="B2611" s="44" t="str">
        <f t="shared" si="202"/>
        <v>US</v>
      </c>
      <c r="C2611" s="44" t="str">
        <f t="shared" si="203"/>
        <v>Crude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50000</v>
      </c>
      <c r="G2611" s="202">
        <v>1332844</v>
      </c>
      <c r="H2611" s="198">
        <v>37046.380462962959</v>
      </c>
      <c r="I2611" t="s">
        <v>2382</v>
      </c>
      <c r="M2611" t="s">
        <v>3619</v>
      </c>
      <c r="N2611" t="s">
        <v>1088</v>
      </c>
      <c r="O2611" t="s">
        <v>3528</v>
      </c>
      <c r="Q2611" s="199">
        <v>50000</v>
      </c>
      <c r="S2611" t="s">
        <v>3512</v>
      </c>
      <c r="T2611" t="s">
        <v>3759</v>
      </c>
      <c r="U2611" s="201">
        <v>28.4</v>
      </c>
      <c r="V2611" t="s">
        <v>2582</v>
      </c>
      <c r="W2611" t="s">
        <v>1090</v>
      </c>
      <c r="X2611" t="s">
        <v>1091</v>
      </c>
      <c r="Y2611" t="s">
        <v>2729</v>
      </c>
      <c r="Z2611" t="s">
        <v>2952</v>
      </c>
      <c r="AA2611">
        <v>112774</v>
      </c>
      <c r="AB2611" s="198">
        <v>37073</v>
      </c>
      <c r="AC2611" s="198">
        <v>37103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1678</v>
      </c>
      <c r="G2612" s="202">
        <v>1332846</v>
      </c>
      <c r="H2612" s="198">
        <v>37046.380474537036</v>
      </c>
      <c r="I2612" t="s">
        <v>2621</v>
      </c>
      <c r="M2612" t="s">
        <v>3505</v>
      </c>
      <c r="N2612" t="s">
        <v>3885</v>
      </c>
      <c r="O2612" t="s">
        <v>1959</v>
      </c>
      <c r="Q2612" s="199">
        <v>1678</v>
      </c>
      <c r="S2612" t="s">
        <v>3506</v>
      </c>
      <c r="T2612" t="s">
        <v>3759</v>
      </c>
      <c r="U2612" s="201">
        <v>3.7850000000000001</v>
      </c>
      <c r="V2612" t="s">
        <v>3911</v>
      </c>
      <c r="W2612" t="s">
        <v>2457</v>
      </c>
      <c r="X2612" t="s">
        <v>2615</v>
      </c>
      <c r="Y2612" t="s">
        <v>2596</v>
      </c>
      <c r="Z2612" t="s">
        <v>2952</v>
      </c>
      <c r="AA2612">
        <v>827680</v>
      </c>
      <c r="AB2612" s="198">
        <v>37047.875</v>
      </c>
      <c r="AC2612" s="198">
        <v>37047.875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10000</v>
      </c>
      <c r="G2613" s="202">
        <v>1332845</v>
      </c>
      <c r="H2613" s="198">
        <v>37046.380474537036</v>
      </c>
      <c r="I2613" t="s">
        <v>3627</v>
      </c>
      <c r="M2613" t="s">
        <v>3505</v>
      </c>
      <c r="N2613" t="s">
        <v>3885</v>
      </c>
      <c r="O2613" t="s">
        <v>1727</v>
      </c>
      <c r="Q2613" s="199">
        <v>10000</v>
      </c>
      <c r="S2613" t="s">
        <v>3506</v>
      </c>
      <c r="T2613" t="s">
        <v>3759</v>
      </c>
      <c r="U2613" s="201">
        <v>3.9049999999999998</v>
      </c>
      <c r="V2613" t="s">
        <v>3493</v>
      </c>
      <c r="W2613" t="s">
        <v>2629</v>
      </c>
      <c r="X2613" t="s">
        <v>2630</v>
      </c>
      <c r="Y2613" t="s">
        <v>2596</v>
      </c>
      <c r="Z2613" t="s">
        <v>2952</v>
      </c>
      <c r="AA2613">
        <v>827682</v>
      </c>
      <c r="AB2613" s="198">
        <v>37047.875</v>
      </c>
      <c r="AC2613" s="198">
        <v>37047.875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5000</v>
      </c>
      <c r="G2614" s="202">
        <v>1332847</v>
      </c>
      <c r="H2614" s="198">
        <v>37046.380486111113</v>
      </c>
      <c r="I2614" t="s">
        <v>2428</v>
      </c>
      <c r="M2614" t="s">
        <v>3505</v>
      </c>
      <c r="N2614" t="s">
        <v>3885</v>
      </c>
      <c r="O2614" t="s">
        <v>1923</v>
      </c>
      <c r="Q2614" s="199">
        <v>5000</v>
      </c>
      <c r="S2614" t="s">
        <v>3506</v>
      </c>
      <c r="T2614" t="s">
        <v>3759</v>
      </c>
      <c r="U2614" s="201">
        <v>4.01</v>
      </c>
      <c r="V2614" t="s">
        <v>3694</v>
      </c>
      <c r="W2614" t="s">
        <v>2429</v>
      </c>
      <c r="X2614" t="s">
        <v>2196</v>
      </c>
      <c r="Y2614" t="s">
        <v>2596</v>
      </c>
      <c r="Z2614" t="s">
        <v>2952</v>
      </c>
      <c r="AA2614">
        <v>827681</v>
      </c>
      <c r="AB2614" s="198">
        <v>37047.875</v>
      </c>
      <c r="AC2614" s="198">
        <v>37047.875</v>
      </c>
    </row>
    <row r="2615" spans="1:29" x14ac:dyDescent="0.2">
      <c r="A2615" s="44" t="str">
        <f t="shared" si="201"/>
        <v xml:space="preserve"> Metals Financial</v>
      </c>
      <c r="B2615" s="44" t="str">
        <f t="shared" si="202"/>
        <v/>
      </c>
      <c r="C2615" s="44" t="str">
        <f t="shared" si="203"/>
        <v>Metals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20</v>
      </c>
      <c r="G2615" s="202">
        <v>1332848</v>
      </c>
      <c r="H2615" s="198">
        <v>37046.380509259259</v>
      </c>
      <c r="I2615" t="s">
        <v>3729</v>
      </c>
      <c r="M2615" t="s">
        <v>3511</v>
      </c>
      <c r="N2615" t="s">
        <v>3756</v>
      </c>
      <c r="O2615" t="s">
        <v>3757</v>
      </c>
      <c r="P2615" s="199">
        <v>20</v>
      </c>
      <c r="S2615" t="s">
        <v>3758</v>
      </c>
      <c r="T2615" t="s">
        <v>3759</v>
      </c>
      <c r="U2615" s="201">
        <v>1667</v>
      </c>
      <c r="V2615" t="s">
        <v>1531</v>
      </c>
      <c r="W2615" t="s">
        <v>3765</v>
      </c>
      <c r="X2615" t="s">
        <v>3761</v>
      </c>
      <c r="Y2615" t="s">
        <v>3762</v>
      </c>
      <c r="Z2615" t="s">
        <v>3763</v>
      </c>
      <c r="AA2615">
        <v>2166520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5000</v>
      </c>
      <c r="G2616" s="202">
        <v>1332850</v>
      </c>
      <c r="H2616" s="198">
        <v>37046.380520833336</v>
      </c>
      <c r="I2616" t="s">
        <v>2392</v>
      </c>
      <c r="M2616" t="s">
        <v>3505</v>
      </c>
      <c r="N2616" t="s">
        <v>3885</v>
      </c>
      <c r="O2616" t="s">
        <v>1678</v>
      </c>
      <c r="P2616" s="199">
        <v>5000</v>
      </c>
      <c r="S2616" t="s">
        <v>3506</v>
      </c>
      <c r="T2616" t="s">
        <v>3759</v>
      </c>
      <c r="U2616" s="201">
        <v>3.7425000000000002</v>
      </c>
      <c r="V2616" t="s">
        <v>3496</v>
      </c>
      <c r="W2616" t="s">
        <v>2457</v>
      </c>
      <c r="X2616" t="s">
        <v>2615</v>
      </c>
      <c r="Y2616" t="s">
        <v>2596</v>
      </c>
      <c r="Z2616" t="s">
        <v>2952</v>
      </c>
      <c r="AA2616">
        <v>827683</v>
      </c>
      <c r="AB2616" s="198">
        <v>37047.875</v>
      </c>
      <c r="AC2616" s="198">
        <v>37047.875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1332852</v>
      </c>
      <c r="H2617" s="198">
        <v>37046.380543981482</v>
      </c>
      <c r="I2617" t="s">
        <v>3547</v>
      </c>
      <c r="M2617" t="s">
        <v>3505</v>
      </c>
      <c r="N2617" t="s">
        <v>3885</v>
      </c>
      <c r="O2617" t="s">
        <v>1781</v>
      </c>
      <c r="P2617" s="199">
        <v>10000</v>
      </c>
      <c r="S2617" t="s">
        <v>3506</v>
      </c>
      <c r="T2617" t="s">
        <v>3759</v>
      </c>
      <c r="U2617" s="201">
        <v>4.0999999999999996</v>
      </c>
      <c r="V2617" t="s">
        <v>2253</v>
      </c>
      <c r="W2617" t="s">
        <v>3084</v>
      </c>
      <c r="X2617" t="s">
        <v>3076</v>
      </c>
      <c r="Y2617" t="s">
        <v>2596</v>
      </c>
      <c r="Z2617" t="s">
        <v>2952</v>
      </c>
      <c r="AA2617">
        <v>827684</v>
      </c>
      <c r="AB2617" s="198">
        <v>37047.875</v>
      </c>
      <c r="AC2617" s="198">
        <v>37047.875</v>
      </c>
    </row>
    <row r="2618" spans="1:29" x14ac:dyDescent="0.2">
      <c r="A2618" s="44" t="str">
        <f t="shared" si="201"/>
        <v>US Power Financial</v>
      </c>
      <c r="B2618" s="44" t="str">
        <f t="shared" si="202"/>
        <v>US</v>
      </c>
      <c r="C2618" s="44" t="str">
        <f t="shared" si="203"/>
        <v>Power</v>
      </c>
      <c r="D2618" s="44" t="str">
        <f t="shared" si="204"/>
        <v>Financial</v>
      </c>
      <c r="E2618" s="44">
        <f>IF(VLOOKUP(S2618,'DD-Lookup'!$J$6:$L$50,3,FALSE)="Monthly",(YEAR(AC2618)-YEAR(AB2618))*12+MONTH(AC2618)-MONTH(AB2618)+1,(AC2618-AB2618+1))</f>
        <v>30</v>
      </c>
      <c r="F2618" s="213">
        <f t="shared" si="205"/>
        <v>1500</v>
      </c>
      <c r="G2618" s="202">
        <v>1332851</v>
      </c>
      <c r="H2618" s="198">
        <v>37046.380543981482</v>
      </c>
      <c r="I2618" t="s">
        <v>2474</v>
      </c>
      <c r="M2618" t="s">
        <v>2717</v>
      </c>
      <c r="N2618" t="s">
        <v>1094</v>
      </c>
      <c r="O2618" t="s">
        <v>51</v>
      </c>
      <c r="P2618" s="199">
        <v>50</v>
      </c>
      <c r="S2618" t="s">
        <v>3504</v>
      </c>
      <c r="T2618" t="s">
        <v>3759</v>
      </c>
      <c r="U2618" s="201">
        <v>50.5</v>
      </c>
      <c r="V2618" t="s">
        <v>3882</v>
      </c>
      <c r="W2618" t="s">
        <v>2369</v>
      </c>
      <c r="X2618" t="s">
        <v>3555</v>
      </c>
      <c r="Y2618" t="s">
        <v>1097</v>
      </c>
      <c r="Z2618" t="s">
        <v>2952</v>
      </c>
      <c r="AA2618">
        <v>631105.1</v>
      </c>
      <c r="AB2618" s="198">
        <v>37135.875</v>
      </c>
      <c r="AC2618" s="198">
        <v>37164.875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10000</v>
      </c>
      <c r="G2619" s="202">
        <v>1332853</v>
      </c>
      <c r="H2619" s="198">
        <v>37046.380555555559</v>
      </c>
      <c r="I2619" t="s">
        <v>3627</v>
      </c>
      <c r="M2619" t="s">
        <v>3505</v>
      </c>
      <c r="N2619" t="s">
        <v>3885</v>
      </c>
      <c r="O2619" t="s">
        <v>1727</v>
      </c>
      <c r="Q2619" s="199">
        <v>10000</v>
      </c>
      <c r="S2619" t="s">
        <v>3506</v>
      </c>
      <c r="T2619" t="s">
        <v>3759</v>
      </c>
      <c r="U2619" s="201">
        <v>3.9075000000000002</v>
      </c>
      <c r="V2619" t="s">
        <v>3493</v>
      </c>
      <c r="W2619" t="s">
        <v>2629</v>
      </c>
      <c r="X2619" t="s">
        <v>2630</v>
      </c>
      <c r="Y2619" t="s">
        <v>2596</v>
      </c>
      <c r="Z2619" t="s">
        <v>2952</v>
      </c>
      <c r="AA2619">
        <v>827685</v>
      </c>
      <c r="AB2619" s="198">
        <v>37047.875</v>
      </c>
      <c r="AC2619" s="198">
        <v>37047.875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25000</v>
      </c>
      <c r="G2620" s="202">
        <v>1332854</v>
      </c>
      <c r="H2620" s="198">
        <v>37046.380578703705</v>
      </c>
      <c r="I2620" t="s">
        <v>3731</v>
      </c>
      <c r="M2620" t="s">
        <v>3505</v>
      </c>
      <c r="N2620" t="s">
        <v>3885</v>
      </c>
      <c r="O2620" t="s">
        <v>3852</v>
      </c>
      <c r="Q2620" s="199">
        <v>25000</v>
      </c>
      <c r="S2620" t="s">
        <v>3506</v>
      </c>
      <c r="T2620" t="s">
        <v>3759</v>
      </c>
      <c r="U2620" s="201">
        <v>3.94</v>
      </c>
      <c r="V2620" t="s">
        <v>1770</v>
      </c>
      <c r="W2620" t="s">
        <v>2265</v>
      </c>
      <c r="X2620" t="s">
        <v>2266</v>
      </c>
      <c r="Y2620" t="s">
        <v>2596</v>
      </c>
      <c r="Z2620" t="s">
        <v>2952</v>
      </c>
      <c r="AA2620">
        <v>827687</v>
      </c>
      <c r="AB2620" s="198">
        <v>37047.875</v>
      </c>
      <c r="AC2620" s="198">
        <v>37047.875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5645</v>
      </c>
      <c r="G2621" s="202">
        <v>1332855</v>
      </c>
      <c r="H2621" s="198">
        <v>37046.380590277775</v>
      </c>
      <c r="I2621" t="s">
        <v>2567</v>
      </c>
      <c r="M2621" t="s">
        <v>3505</v>
      </c>
      <c r="N2621" t="s">
        <v>3885</v>
      </c>
      <c r="O2621" t="s">
        <v>1756</v>
      </c>
      <c r="Q2621" s="199">
        <v>5645</v>
      </c>
      <c r="S2621" t="s">
        <v>3506</v>
      </c>
      <c r="T2621" t="s">
        <v>3759</v>
      </c>
      <c r="U2621" s="201">
        <v>3.9249999999999998</v>
      </c>
      <c r="V2621" t="s">
        <v>55</v>
      </c>
      <c r="W2621" t="s">
        <v>2477</v>
      </c>
      <c r="X2621" t="s">
        <v>2540</v>
      </c>
      <c r="Y2621" t="s">
        <v>2596</v>
      </c>
      <c r="Z2621" t="s">
        <v>2952</v>
      </c>
      <c r="AA2621">
        <v>827686</v>
      </c>
      <c r="AB2621" s="198">
        <v>37047.875</v>
      </c>
      <c r="AC2621" s="198">
        <v>37047.875</v>
      </c>
    </row>
    <row r="2622" spans="1:29" x14ac:dyDescent="0.2">
      <c r="A2622" s="44" t="str">
        <f t="shared" si="201"/>
        <v>US Power Physical</v>
      </c>
      <c r="B2622" s="44" t="str">
        <f t="shared" si="202"/>
        <v>US</v>
      </c>
      <c r="C2622" s="44" t="str">
        <f t="shared" si="203"/>
        <v>Power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30</v>
      </c>
      <c r="F2622" s="213">
        <f t="shared" si="205"/>
        <v>1500</v>
      </c>
      <c r="G2622" s="202">
        <v>1332857</v>
      </c>
      <c r="H2622" s="198">
        <v>37046.380682870367</v>
      </c>
      <c r="I2622" t="s">
        <v>2391</v>
      </c>
      <c r="M2622" t="s">
        <v>2717</v>
      </c>
      <c r="N2622" t="s">
        <v>3532</v>
      </c>
      <c r="O2622" t="s">
        <v>2451</v>
      </c>
      <c r="Q2622" s="199">
        <v>50</v>
      </c>
      <c r="S2622" t="s">
        <v>3504</v>
      </c>
      <c r="T2622" t="s">
        <v>3759</v>
      </c>
      <c r="U2622" s="201">
        <v>39.85</v>
      </c>
      <c r="V2622" t="s">
        <v>1085</v>
      </c>
      <c r="W2622" t="s">
        <v>1604</v>
      </c>
      <c r="X2622" t="s">
        <v>2364</v>
      </c>
      <c r="Y2622" t="s">
        <v>1097</v>
      </c>
      <c r="Z2622" t="s">
        <v>2947</v>
      </c>
      <c r="AA2622">
        <v>631106.1</v>
      </c>
      <c r="AB2622" s="198">
        <v>37135.591666666667</v>
      </c>
      <c r="AC2622" s="198">
        <v>37164.591666666667</v>
      </c>
    </row>
    <row r="2623" spans="1:29" x14ac:dyDescent="0.2">
      <c r="A2623" s="44" t="str">
        <f t="shared" si="201"/>
        <v>US Power Physical</v>
      </c>
      <c r="B2623" s="44" t="str">
        <f t="shared" si="202"/>
        <v>US</v>
      </c>
      <c r="C2623" s="44" t="str">
        <f t="shared" si="203"/>
        <v>Power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30</v>
      </c>
      <c r="F2623" s="213">
        <f t="shared" si="205"/>
        <v>1500</v>
      </c>
      <c r="G2623" s="202">
        <v>1332858</v>
      </c>
      <c r="H2623" s="198">
        <v>37046.38076388889</v>
      </c>
      <c r="I2623" t="s">
        <v>2345</v>
      </c>
      <c r="M2623" t="s">
        <v>2717</v>
      </c>
      <c r="N2623" t="s">
        <v>3532</v>
      </c>
      <c r="O2623" t="s">
        <v>2298</v>
      </c>
      <c r="Q2623" s="199">
        <v>50</v>
      </c>
      <c r="S2623" t="s">
        <v>3504</v>
      </c>
      <c r="T2623" t="s">
        <v>3759</v>
      </c>
      <c r="U2623" s="201">
        <v>50.5</v>
      </c>
      <c r="V2623" t="s">
        <v>1618</v>
      </c>
      <c r="W2623" t="s">
        <v>2369</v>
      </c>
      <c r="X2623" t="s">
        <v>3555</v>
      </c>
      <c r="Y2623" t="s">
        <v>1097</v>
      </c>
      <c r="Z2623" t="s">
        <v>2947</v>
      </c>
      <c r="AA2623">
        <v>631107.1</v>
      </c>
      <c r="AB2623" s="198">
        <v>37135.71597222222</v>
      </c>
      <c r="AC2623" s="198">
        <v>37164.71597222222</v>
      </c>
    </row>
    <row r="2624" spans="1:29" x14ac:dyDescent="0.2">
      <c r="A2624" s="44" t="str">
        <f t="shared" si="201"/>
        <v xml:space="preserve"> Natural Gas Physical</v>
      </c>
      <c r="B2624" s="44" t="str">
        <f t="shared" si="202"/>
        <v/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</v>
      </c>
      <c r="G2624" s="202">
        <v>1332859</v>
      </c>
      <c r="H2624" s="198">
        <v>37046.38077546296</v>
      </c>
      <c r="I2624" t="s">
        <v>3079</v>
      </c>
      <c r="M2624" t="s">
        <v>3505</v>
      </c>
      <c r="N2624" t="s">
        <v>2623</v>
      </c>
      <c r="O2624" t="s">
        <v>57</v>
      </c>
      <c r="Q2624" s="199">
        <v>5000</v>
      </c>
      <c r="S2624" t="s">
        <v>3506</v>
      </c>
      <c r="T2624" t="s">
        <v>3759</v>
      </c>
      <c r="U2624" s="201">
        <v>4.1550000000000002</v>
      </c>
      <c r="V2624" t="s">
        <v>3937</v>
      </c>
      <c r="W2624" t="s">
        <v>2624</v>
      </c>
      <c r="X2624" t="s">
        <v>2625</v>
      </c>
      <c r="Y2624" t="s">
        <v>2596</v>
      </c>
      <c r="Z2624" t="s">
        <v>2952</v>
      </c>
      <c r="AA2624">
        <v>827688</v>
      </c>
      <c r="AB2624" s="198">
        <v>37047.875</v>
      </c>
      <c r="AC2624" s="198">
        <v>37047.875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10000</v>
      </c>
      <c r="G2625" s="202">
        <v>1332860</v>
      </c>
      <c r="H2625" s="198">
        <v>37046.380787037036</v>
      </c>
      <c r="I2625" t="s">
        <v>2613</v>
      </c>
      <c r="M2625" t="s">
        <v>3505</v>
      </c>
      <c r="N2625" t="s">
        <v>3885</v>
      </c>
      <c r="O2625" t="s">
        <v>1836</v>
      </c>
      <c r="P2625" s="199">
        <v>10000</v>
      </c>
      <c r="S2625" t="s">
        <v>3506</v>
      </c>
      <c r="T2625" t="s">
        <v>3759</v>
      </c>
      <c r="U2625" s="201">
        <v>9.8000000000000007</v>
      </c>
      <c r="V2625" t="s">
        <v>3008</v>
      </c>
      <c r="W2625" t="s">
        <v>3156</v>
      </c>
      <c r="X2625" t="s">
        <v>3076</v>
      </c>
      <c r="Y2625" t="s">
        <v>2596</v>
      </c>
      <c r="Z2625" t="s">
        <v>2952</v>
      </c>
      <c r="AA2625">
        <v>827689</v>
      </c>
      <c r="AB2625" s="198">
        <v>37047.875</v>
      </c>
      <c r="AC2625" s="198">
        <v>37047.875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5000</v>
      </c>
      <c r="G2626" s="202">
        <v>1332861</v>
      </c>
      <c r="H2626" s="198">
        <v>37046.380810185183</v>
      </c>
      <c r="I2626" t="s">
        <v>2262</v>
      </c>
      <c r="M2626" t="s">
        <v>3505</v>
      </c>
      <c r="N2626" t="s">
        <v>3885</v>
      </c>
      <c r="O2626" t="s">
        <v>1679</v>
      </c>
      <c r="Q2626" s="199">
        <v>5000</v>
      </c>
      <c r="S2626" t="s">
        <v>3506</v>
      </c>
      <c r="T2626" t="s">
        <v>3759</v>
      </c>
      <c r="U2626" s="201">
        <v>3.8025000000000002</v>
      </c>
      <c r="V2626" t="s">
        <v>2111</v>
      </c>
      <c r="W2626" t="s">
        <v>2457</v>
      </c>
      <c r="X2626" t="s">
        <v>2615</v>
      </c>
      <c r="Y2626" t="s">
        <v>2596</v>
      </c>
      <c r="Z2626" t="s">
        <v>2952</v>
      </c>
      <c r="AA2626">
        <v>827690</v>
      </c>
      <c r="AB2626" s="198">
        <v>37047.875</v>
      </c>
      <c r="AC2626" s="198">
        <v>37047.875</v>
      </c>
    </row>
    <row r="2627" spans="1:29" x14ac:dyDescent="0.2">
      <c r="A2627" s="44" t="str">
        <f t="shared" si="201"/>
        <v>US Crude Financial</v>
      </c>
      <c r="B2627" s="44" t="str">
        <f t="shared" si="202"/>
        <v>US</v>
      </c>
      <c r="C2627" s="44" t="str">
        <f t="shared" si="203"/>
        <v>Crude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50000</v>
      </c>
      <c r="G2627" s="202">
        <v>1332862</v>
      </c>
      <c r="H2627" s="198">
        <v>37046.380833333336</v>
      </c>
      <c r="I2627" t="s">
        <v>2382</v>
      </c>
      <c r="M2627" t="s">
        <v>3619</v>
      </c>
      <c r="N2627" t="s">
        <v>1088</v>
      </c>
      <c r="O2627" t="s">
        <v>3528</v>
      </c>
      <c r="Q2627" s="199">
        <v>50000</v>
      </c>
      <c r="S2627" t="s">
        <v>3512</v>
      </c>
      <c r="T2627" t="s">
        <v>3759</v>
      </c>
      <c r="U2627" s="201">
        <v>28.42</v>
      </c>
      <c r="V2627" t="s">
        <v>3830</v>
      </c>
      <c r="W2627" t="s">
        <v>1090</v>
      </c>
      <c r="X2627" t="s">
        <v>1091</v>
      </c>
      <c r="Y2627" t="s">
        <v>2729</v>
      </c>
      <c r="Z2627" t="s">
        <v>2952</v>
      </c>
      <c r="AA2627">
        <v>112777</v>
      </c>
      <c r="AB2627" s="198">
        <v>37073</v>
      </c>
      <c r="AC2627" s="198">
        <v>37103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3269</v>
      </c>
      <c r="G2628" s="202">
        <v>1332863</v>
      </c>
      <c r="H2628" s="198">
        <v>37046.380856481483</v>
      </c>
      <c r="I2628" t="s">
        <v>2262</v>
      </c>
      <c r="M2628" t="s">
        <v>3505</v>
      </c>
      <c r="N2628" t="s">
        <v>3885</v>
      </c>
      <c r="O2628" t="s">
        <v>1727</v>
      </c>
      <c r="P2628" s="199">
        <v>3269</v>
      </c>
      <c r="S2628" t="s">
        <v>3506</v>
      </c>
      <c r="T2628" t="s">
        <v>3759</v>
      </c>
      <c r="U2628" s="201">
        <v>3.9049999999999998</v>
      </c>
      <c r="V2628" t="s">
        <v>3456</v>
      </c>
      <c r="W2628" t="s">
        <v>2629</v>
      </c>
      <c r="X2628" t="s">
        <v>2630</v>
      </c>
      <c r="Y2628" t="s">
        <v>2596</v>
      </c>
      <c r="Z2628" t="s">
        <v>2952</v>
      </c>
      <c r="AA2628">
        <v>827691</v>
      </c>
      <c r="AB2628" s="198">
        <v>37047.875</v>
      </c>
      <c r="AC2628" s="198">
        <v>37047.875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10000</v>
      </c>
      <c r="G2629" s="202">
        <v>1332866</v>
      </c>
      <c r="H2629" s="198">
        <v>37046.380891203706</v>
      </c>
      <c r="I2629" t="s">
        <v>3547</v>
      </c>
      <c r="M2629" t="s">
        <v>3505</v>
      </c>
      <c r="N2629" t="s">
        <v>3885</v>
      </c>
      <c r="O2629" t="s">
        <v>1766</v>
      </c>
      <c r="P2629" s="199">
        <v>10000</v>
      </c>
      <c r="S2629" t="s">
        <v>3506</v>
      </c>
      <c r="T2629" t="s">
        <v>3759</v>
      </c>
      <c r="U2629" s="201">
        <v>3.8849999999999998</v>
      </c>
      <c r="V2629" t="s">
        <v>2433</v>
      </c>
      <c r="W2629" t="s">
        <v>2629</v>
      </c>
      <c r="X2629" t="s">
        <v>2630</v>
      </c>
      <c r="Y2629" t="s">
        <v>2596</v>
      </c>
      <c r="Z2629" t="s">
        <v>2952</v>
      </c>
      <c r="AA2629">
        <v>827695</v>
      </c>
      <c r="AB2629" s="198">
        <v>37047.875</v>
      </c>
      <c r="AC2629" s="198">
        <v>37047.875</v>
      </c>
    </row>
    <row r="2630" spans="1:29" x14ac:dyDescent="0.2">
      <c r="A2630" s="44" t="str">
        <f t="shared" si="201"/>
        <v>US Gas Pipeline Capacity Financial</v>
      </c>
      <c r="B2630" s="44" t="str">
        <f t="shared" si="202"/>
        <v>US</v>
      </c>
      <c r="C2630" s="44" t="str">
        <f t="shared" si="203"/>
        <v>Gas Pipeline Capacity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10000</v>
      </c>
      <c r="G2630" s="202">
        <v>1332868</v>
      </c>
      <c r="H2630" s="198">
        <v>37046.380937499998</v>
      </c>
      <c r="I2630" t="s">
        <v>2613</v>
      </c>
      <c r="M2630" t="s">
        <v>2654</v>
      </c>
      <c r="N2630" t="s">
        <v>2552</v>
      </c>
      <c r="O2630" t="s">
        <v>61</v>
      </c>
      <c r="Q2630" s="199">
        <v>10000</v>
      </c>
      <c r="S2630" t="s">
        <v>3506</v>
      </c>
      <c r="T2630" t="s">
        <v>3759</v>
      </c>
      <c r="U2630" s="201">
        <v>0.18</v>
      </c>
      <c r="V2630" t="s">
        <v>3992</v>
      </c>
      <c r="W2630" t="s">
        <v>3993</v>
      </c>
      <c r="X2630" t="s">
        <v>2553</v>
      </c>
      <c r="Y2630" t="s">
        <v>2554</v>
      </c>
      <c r="Z2630" t="s">
        <v>2555</v>
      </c>
      <c r="AA2630">
        <v>41166</v>
      </c>
      <c r="AB2630" s="198">
        <v>37047.875</v>
      </c>
      <c r="AC2630" s="198">
        <v>37047.875</v>
      </c>
    </row>
    <row r="2631" spans="1:29" x14ac:dyDescent="0.2">
      <c r="A2631" s="44" t="str">
        <f t="shared" si="201"/>
        <v xml:space="preserve"> Natural Gas Physical</v>
      </c>
      <c r="B2631" s="44" t="str">
        <f t="shared" si="202"/>
        <v/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1332867</v>
      </c>
      <c r="H2631" s="198">
        <v>37046.380937499998</v>
      </c>
      <c r="I2631" t="s">
        <v>2511</v>
      </c>
      <c r="M2631" t="s">
        <v>3505</v>
      </c>
      <c r="N2631" t="s">
        <v>2623</v>
      </c>
      <c r="O2631" t="s">
        <v>1733</v>
      </c>
      <c r="Q2631" s="199">
        <v>10000</v>
      </c>
      <c r="S2631" t="s">
        <v>3506</v>
      </c>
      <c r="T2631" t="s">
        <v>3759</v>
      </c>
      <c r="U2631" s="201">
        <v>4.1349999999999998</v>
      </c>
      <c r="V2631" t="s">
        <v>2746</v>
      </c>
      <c r="W2631" t="s">
        <v>2624</v>
      </c>
      <c r="X2631" t="s">
        <v>2625</v>
      </c>
      <c r="Y2631" t="s">
        <v>2596</v>
      </c>
      <c r="Z2631" t="s">
        <v>2952</v>
      </c>
      <c r="AA2631">
        <v>827696</v>
      </c>
      <c r="AB2631" s="198">
        <v>37047.875</v>
      </c>
      <c r="AC2631" s="198">
        <v>37047.875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1332870</v>
      </c>
      <c r="H2632" s="198">
        <v>37046.380949074075</v>
      </c>
      <c r="I2632" t="s">
        <v>3627</v>
      </c>
      <c r="M2632" t="s">
        <v>3505</v>
      </c>
      <c r="N2632" t="s">
        <v>3885</v>
      </c>
      <c r="O2632" t="s">
        <v>1781</v>
      </c>
      <c r="P2632" s="199">
        <v>10000</v>
      </c>
      <c r="S2632" t="s">
        <v>3506</v>
      </c>
      <c r="T2632" t="s">
        <v>3759</v>
      </c>
      <c r="U2632" s="201">
        <v>4.0999999999999996</v>
      </c>
      <c r="V2632" t="s">
        <v>3491</v>
      </c>
      <c r="W2632" t="s">
        <v>3084</v>
      </c>
      <c r="X2632" t="s">
        <v>3076</v>
      </c>
      <c r="Y2632" t="s">
        <v>2596</v>
      </c>
      <c r="Z2632" t="s">
        <v>2952</v>
      </c>
      <c r="AA2632">
        <v>827698</v>
      </c>
      <c r="AB2632" s="198">
        <v>37047.875</v>
      </c>
      <c r="AC2632" s="198">
        <v>37047.875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189</v>
      </c>
      <c r="G2633" s="202">
        <v>1332869</v>
      </c>
      <c r="H2633" s="198">
        <v>37046.380949074075</v>
      </c>
      <c r="I2633" t="s">
        <v>2660</v>
      </c>
      <c r="M2633" t="s">
        <v>3505</v>
      </c>
      <c r="N2633" t="s">
        <v>3885</v>
      </c>
      <c r="O2633" t="s">
        <v>1679</v>
      </c>
      <c r="Q2633" s="199">
        <v>189</v>
      </c>
      <c r="S2633" t="s">
        <v>3506</v>
      </c>
      <c r="T2633" t="s">
        <v>3759</v>
      </c>
      <c r="U2633" s="201">
        <v>3.8050000000000002</v>
      </c>
      <c r="V2633" t="s">
        <v>2459</v>
      </c>
      <c r="W2633" t="s">
        <v>2457</v>
      </c>
      <c r="X2633" t="s">
        <v>2615</v>
      </c>
      <c r="Y2633" t="s">
        <v>2596</v>
      </c>
      <c r="Z2633" t="s">
        <v>2952</v>
      </c>
      <c r="AA2633">
        <v>827697</v>
      </c>
      <c r="AB2633" s="198">
        <v>37047.875</v>
      </c>
      <c r="AC2633" s="198">
        <v>37047.875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10000</v>
      </c>
      <c r="G2634" s="202">
        <v>1332871</v>
      </c>
      <c r="H2634" s="198">
        <v>37046.381006944444</v>
      </c>
      <c r="I2634" t="s">
        <v>2597</v>
      </c>
      <c r="M2634" t="s">
        <v>3505</v>
      </c>
      <c r="N2634" t="s">
        <v>3885</v>
      </c>
      <c r="O2634" t="s">
        <v>1730</v>
      </c>
      <c r="Q2634" s="199">
        <v>10000</v>
      </c>
      <c r="S2634" t="s">
        <v>3506</v>
      </c>
      <c r="T2634" t="s">
        <v>3759</v>
      </c>
      <c r="U2634" s="201">
        <v>3.8325</v>
      </c>
      <c r="V2634" t="s">
        <v>2598</v>
      </c>
      <c r="W2634" t="s">
        <v>2629</v>
      </c>
      <c r="X2634" t="s">
        <v>2630</v>
      </c>
      <c r="Y2634" t="s">
        <v>2596</v>
      </c>
      <c r="Z2634" t="s">
        <v>2952</v>
      </c>
      <c r="AA2634">
        <v>827699</v>
      </c>
      <c r="AB2634" s="198">
        <v>37047.875</v>
      </c>
      <c r="AC2634" s="198">
        <v>37047.875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5000</v>
      </c>
      <c r="G2635" s="202">
        <v>1332872</v>
      </c>
      <c r="H2635" s="198">
        <v>37046.381018518521</v>
      </c>
      <c r="I2635" t="s">
        <v>2619</v>
      </c>
      <c r="M2635" t="s">
        <v>3505</v>
      </c>
      <c r="N2635" t="s">
        <v>3885</v>
      </c>
      <c r="O2635" t="s">
        <v>1678</v>
      </c>
      <c r="Q2635" s="199">
        <v>5000</v>
      </c>
      <c r="S2635" t="s">
        <v>3506</v>
      </c>
      <c r="T2635" t="s">
        <v>3759</v>
      </c>
      <c r="U2635" s="201">
        <v>3.7450000000000001</v>
      </c>
      <c r="V2635" t="s">
        <v>2284</v>
      </c>
      <c r="W2635" t="s">
        <v>2457</v>
      </c>
      <c r="X2635" t="s">
        <v>2615</v>
      </c>
      <c r="Y2635" t="s">
        <v>2596</v>
      </c>
      <c r="Z2635" t="s">
        <v>2952</v>
      </c>
      <c r="AA2635">
        <v>827700</v>
      </c>
      <c r="AB2635" s="198">
        <v>37047.875</v>
      </c>
      <c r="AC2635" s="198">
        <v>37047.875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26</v>
      </c>
      <c r="F2636" s="213">
        <f t="shared" si="210"/>
        <v>7800</v>
      </c>
      <c r="G2636" s="202">
        <v>1332873</v>
      </c>
      <c r="H2636" s="198">
        <v>37046.381030092591</v>
      </c>
      <c r="I2636" t="s">
        <v>2491</v>
      </c>
      <c r="M2636" t="s">
        <v>3505</v>
      </c>
      <c r="N2636" t="s">
        <v>3885</v>
      </c>
      <c r="O2636" t="s">
        <v>3307</v>
      </c>
      <c r="P2636" s="199">
        <v>300</v>
      </c>
      <c r="S2636" t="s">
        <v>3506</v>
      </c>
      <c r="T2636" t="s">
        <v>3759</v>
      </c>
      <c r="U2636" s="201">
        <v>4.0949999999999998</v>
      </c>
      <c r="V2636" t="s">
        <v>62</v>
      </c>
      <c r="W2636" t="s">
        <v>2280</v>
      </c>
      <c r="X2636" t="s">
        <v>2281</v>
      </c>
      <c r="Y2636" t="s">
        <v>2596</v>
      </c>
      <c r="Z2636" t="s">
        <v>2952</v>
      </c>
      <c r="AA2636">
        <v>827704</v>
      </c>
      <c r="AB2636" s="198">
        <v>37047.875</v>
      </c>
      <c r="AC2636" s="198">
        <v>37072.875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4</v>
      </c>
      <c r="G2637" s="202">
        <v>1332875</v>
      </c>
      <c r="H2637" s="198">
        <v>37046.381041666667</v>
      </c>
      <c r="I2637" t="s">
        <v>2618</v>
      </c>
      <c r="M2637" t="s">
        <v>3505</v>
      </c>
      <c r="N2637" t="s">
        <v>3885</v>
      </c>
      <c r="O2637" t="s">
        <v>3863</v>
      </c>
      <c r="Q2637" s="199">
        <v>4</v>
      </c>
      <c r="S2637" t="s">
        <v>3506</v>
      </c>
      <c r="T2637" t="s">
        <v>3759</v>
      </c>
      <c r="U2637" s="201">
        <v>3.875</v>
      </c>
      <c r="V2637" t="s">
        <v>3687</v>
      </c>
      <c r="W2637" t="s">
        <v>2271</v>
      </c>
      <c r="X2637" t="s">
        <v>2272</v>
      </c>
      <c r="Y2637" t="s">
        <v>2596</v>
      </c>
      <c r="Z2637" t="s">
        <v>2952</v>
      </c>
      <c r="AA2637">
        <v>827701</v>
      </c>
      <c r="AB2637" s="198">
        <v>37047.875</v>
      </c>
      <c r="AC2637" s="198">
        <v>37047.875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3000</v>
      </c>
      <c r="G2638" s="202">
        <v>1332876</v>
      </c>
      <c r="H2638" s="198">
        <v>37046.381064814814</v>
      </c>
      <c r="I2638" t="s">
        <v>2428</v>
      </c>
      <c r="M2638" t="s">
        <v>3505</v>
      </c>
      <c r="N2638" t="s">
        <v>3885</v>
      </c>
      <c r="O2638" t="s">
        <v>1781</v>
      </c>
      <c r="P2638" s="199">
        <v>3000</v>
      </c>
      <c r="S2638" t="s">
        <v>3506</v>
      </c>
      <c r="T2638" t="s">
        <v>3759</v>
      </c>
      <c r="U2638" s="201">
        <v>4.0750000000000002</v>
      </c>
      <c r="V2638" t="s">
        <v>3694</v>
      </c>
      <c r="W2638" t="s">
        <v>3084</v>
      </c>
      <c r="X2638" t="s">
        <v>3076</v>
      </c>
      <c r="Y2638" t="s">
        <v>2596</v>
      </c>
      <c r="Z2638" t="s">
        <v>2952</v>
      </c>
      <c r="AA2638">
        <v>827702</v>
      </c>
      <c r="AB2638" s="198">
        <v>37047.875</v>
      </c>
      <c r="AC2638" s="198">
        <v>37047.875</v>
      </c>
    </row>
    <row r="2639" spans="1:29" x14ac:dyDescent="0.2">
      <c r="A2639" s="44" t="str">
        <f t="shared" si="206"/>
        <v xml:space="preserve"> Metals Financial</v>
      </c>
      <c r="B2639" s="44" t="str">
        <f t="shared" si="207"/>
        <v/>
      </c>
      <c r="C2639" s="44" t="str">
        <f t="shared" si="208"/>
        <v>Metals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2</v>
      </c>
      <c r="G2639" s="202">
        <v>1332877</v>
      </c>
      <c r="H2639" s="198">
        <v>37046.381076388891</v>
      </c>
      <c r="I2639" t="s">
        <v>2224</v>
      </c>
      <c r="M2639" t="s">
        <v>3511</v>
      </c>
      <c r="N2639" t="s">
        <v>3818</v>
      </c>
      <c r="O2639" t="s">
        <v>3819</v>
      </c>
      <c r="Q2639" s="199">
        <v>2</v>
      </c>
      <c r="S2639" t="s">
        <v>3758</v>
      </c>
      <c r="T2639" t="s">
        <v>3759</v>
      </c>
      <c r="U2639" s="201">
        <v>928</v>
      </c>
      <c r="V2639" t="s">
        <v>3142</v>
      </c>
      <c r="W2639" t="s">
        <v>3785</v>
      </c>
      <c r="X2639" t="s">
        <v>3761</v>
      </c>
      <c r="Y2639" t="s">
        <v>3762</v>
      </c>
      <c r="Z2639" t="s">
        <v>3763</v>
      </c>
      <c r="AA2639">
        <v>2166526</v>
      </c>
    </row>
    <row r="2640" spans="1:29" x14ac:dyDescent="0.2">
      <c r="A2640" s="44" t="str">
        <f t="shared" si="206"/>
        <v xml:space="preserve"> Natural Gas Physical</v>
      </c>
      <c r="B2640" s="44" t="str">
        <f t="shared" si="207"/>
        <v/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2100</v>
      </c>
      <c r="G2640" s="202">
        <v>1332878</v>
      </c>
      <c r="H2640" s="198">
        <v>37046.38113425926</v>
      </c>
      <c r="I2640" t="s">
        <v>3079</v>
      </c>
      <c r="M2640" t="s">
        <v>3505</v>
      </c>
      <c r="N2640" t="s">
        <v>2623</v>
      </c>
      <c r="O2640" t="s">
        <v>57</v>
      </c>
      <c r="Q2640" s="199">
        <v>2100</v>
      </c>
      <c r="S2640" t="s">
        <v>3506</v>
      </c>
      <c r="T2640" t="s">
        <v>3759</v>
      </c>
      <c r="U2640" s="201">
        <v>4.1849999999999996</v>
      </c>
      <c r="V2640" t="s">
        <v>3937</v>
      </c>
      <c r="W2640" t="s">
        <v>2624</v>
      </c>
      <c r="X2640" t="s">
        <v>2625</v>
      </c>
      <c r="Y2640" t="s">
        <v>2596</v>
      </c>
      <c r="Z2640" t="s">
        <v>2952</v>
      </c>
      <c r="AA2640">
        <v>827705</v>
      </c>
      <c r="AB2640" s="198">
        <v>37047.875</v>
      </c>
      <c r="AC2640" s="198">
        <v>37047.875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6500</v>
      </c>
      <c r="G2641" s="202">
        <v>1332879</v>
      </c>
      <c r="H2641" s="198">
        <v>37046.381192129629</v>
      </c>
      <c r="I2641" t="s">
        <v>3482</v>
      </c>
      <c r="M2641" t="s">
        <v>3505</v>
      </c>
      <c r="N2641" t="s">
        <v>3885</v>
      </c>
      <c r="O2641" t="s">
        <v>1795</v>
      </c>
      <c r="Q2641" s="199">
        <v>6500</v>
      </c>
      <c r="S2641" t="s">
        <v>3506</v>
      </c>
      <c r="T2641" t="s">
        <v>3759</v>
      </c>
      <c r="U2641" s="201">
        <v>3.5</v>
      </c>
      <c r="V2641" t="s">
        <v>3483</v>
      </c>
      <c r="W2641" t="s">
        <v>3075</v>
      </c>
      <c r="X2641" t="s">
        <v>3076</v>
      </c>
      <c r="Y2641" t="s">
        <v>2596</v>
      </c>
      <c r="Z2641" t="s">
        <v>2952</v>
      </c>
      <c r="AA2641">
        <v>827706</v>
      </c>
      <c r="AB2641" s="198">
        <v>37047.875</v>
      </c>
      <c r="AC2641" s="198">
        <v>37047.875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3650</v>
      </c>
      <c r="G2642" s="202">
        <v>1332882</v>
      </c>
      <c r="H2642" s="198">
        <v>37046.381249999999</v>
      </c>
      <c r="I2642" t="s">
        <v>1847</v>
      </c>
      <c r="M2642" t="s">
        <v>3505</v>
      </c>
      <c r="N2642" t="s">
        <v>3885</v>
      </c>
      <c r="O2642" t="s">
        <v>1738</v>
      </c>
      <c r="Q2642" s="199">
        <v>3650</v>
      </c>
      <c r="S2642" t="s">
        <v>3506</v>
      </c>
      <c r="T2642" t="s">
        <v>3759</v>
      </c>
      <c r="U2642" s="201">
        <v>3.85</v>
      </c>
      <c r="V2642" t="s">
        <v>1848</v>
      </c>
      <c r="W2642" t="s">
        <v>2629</v>
      </c>
      <c r="X2642" t="s">
        <v>2630</v>
      </c>
      <c r="Y2642" t="s">
        <v>2596</v>
      </c>
      <c r="Z2642" t="s">
        <v>2952</v>
      </c>
      <c r="AA2642">
        <v>827708</v>
      </c>
      <c r="AB2642" s="198">
        <v>37047.875</v>
      </c>
      <c r="AC2642" s="198">
        <v>37047.875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10000</v>
      </c>
      <c r="G2643" s="202">
        <v>1332881</v>
      </c>
      <c r="H2643" s="198">
        <v>37046.381249999999</v>
      </c>
      <c r="I2643" t="s">
        <v>3627</v>
      </c>
      <c r="M2643" t="s">
        <v>3505</v>
      </c>
      <c r="N2643" t="s">
        <v>3885</v>
      </c>
      <c r="O2643" t="s">
        <v>1841</v>
      </c>
      <c r="P2643" s="199">
        <v>10000</v>
      </c>
      <c r="S2643" t="s">
        <v>3506</v>
      </c>
      <c r="T2643" t="s">
        <v>3759</v>
      </c>
      <c r="U2643" s="201">
        <v>3.915</v>
      </c>
      <c r="V2643" t="s">
        <v>2051</v>
      </c>
      <c r="W2643" t="s">
        <v>1842</v>
      </c>
      <c r="X2643" t="s">
        <v>1843</v>
      </c>
      <c r="Y2643" t="s">
        <v>2596</v>
      </c>
      <c r="Z2643" t="s">
        <v>2952</v>
      </c>
      <c r="AA2643">
        <v>827707</v>
      </c>
      <c r="AB2643" s="198">
        <v>37047.875</v>
      </c>
      <c r="AC2643" s="198">
        <v>37047.875</v>
      </c>
    </row>
    <row r="2644" spans="1:29" x14ac:dyDescent="0.2">
      <c r="A2644" s="44" t="str">
        <f t="shared" si="206"/>
        <v xml:space="preserve"> Metals Financial</v>
      </c>
      <c r="B2644" s="44" t="str">
        <f t="shared" si="207"/>
        <v/>
      </c>
      <c r="C2644" s="44" t="str">
        <f t="shared" si="208"/>
        <v>Metals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10</v>
      </c>
      <c r="G2644" s="202">
        <v>1332885</v>
      </c>
      <c r="H2644" s="198">
        <v>37046.381261574075</v>
      </c>
      <c r="I2644" t="s">
        <v>3772</v>
      </c>
      <c r="M2644" t="s">
        <v>3511</v>
      </c>
      <c r="N2644" t="s">
        <v>3768</v>
      </c>
      <c r="O2644" t="s">
        <v>3769</v>
      </c>
      <c r="P2644" s="199">
        <v>10</v>
      </c>
      <c r="S2644" t="s">
        <v>3758</v>
      </c>
      <c r="T2644" t="s">
        <v>3759</v>
      </c>
      <c r="U2644" s="201">
        <v>1508</v>
      </c>
      <c r="V2644" t="s">
        <v>1569</v>
      </c>
      <c r="W2644" t="s">
        <v>3765</v>
      </c>
      <c r="X2644" t="s">
        <v>3761</v>
      </c>
      <c r="Y2644" t="s">
        <v>3762</v>
      </c>
      <c r="Z2644" t="s">
        <v>3763</v>
      </c>
      <c r="AA2644">
        <v>2166530</v>
      </c>
    </row>
    <row r="2645" spans="1:29" x14ac:dyDescent="0.2">
      <c r="A2645" s="44" t="str">
        <f t="shared" si="206"/>
        <v xml:space="preserve"> Oil Products Financial</v>
      </c>
      <c r="B2645" s="44" t="str">
        <f t="shared" si="207"/>
        <v/>
      </c>
      <c r="C2645" s="44" t="str">
        <f t="shared" si="208"/>
        <v>Oil Products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30</v>
      </c>
      <c r="F2645" s="213">
        <f t="shared" si="210"/>
        <v>150000</v>
      </c>
      <c r="G2645" s="202">
        <v>1332884</v>
      </c>
      <c r="H2645" s="198">
        <v>37046.381261574075</v>
      </c>
      <c r="I2645" t="s">
        <v>2339</v>
      </c>
      <c r="M2645" t="s">
        <v>3509</v>
      </c>
      <c r="N2645" t="s">
        <v>2340</v>
      </c>
      <c r="O2645" t="s">
        <v>2341</v>
      </c>
      <c r="Q2645" s="199">
        <v>5000</v>
      </c>
      <c r="S2645" t="s">
        <v>3513</v>
      </c>
      <c r="T2645" t="s">
        <v>3759</v>
      </c>
      <c r="U2645" s="201">
        <v>238.75</v>
      </c>
      <c r="V2645" t="s">
        <v>2342</v>
      </c>
      <c r="W2645" t="s">
        <v>2343</v>
      </c>
      <c r="X2645" t="s">
        <v>2344</v>
      </c>
      <c r="Y2645" t="s">
        <v>2729</v>
      </c>
      <c r="Z2645" t="s">
        <v>2212</v>
      </c>
      <c r="AA2645">
        <v>112779</v>
      </c>
      <c r="AB2645" s="198">
        <v>37043</v>
      </c>
      <c r="AC2645" s="198">
        <v>37072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4000</v>
      </c>
      <c r="G2646" s="202">
        <v>1332886</v>
      </c>
      <c r="H2646" s="198">
        <v>37046.381261574075</v>
      </c>
      <c r="I2646" t="s">
        <v>2391</v>
      </c>
      <c r="M2646" t="s">
        <v>3505</v>
      </c>
      <c r="N2646" t="s">
        <v>3885</v>
      </c>
      <c r="O2646" t="s">
        <v>1729</v>
      </c>
      <c r="P2646" s="199">
        <v>4000</v>
      </c>
      <c r="S2646" t="s">
        <v>3506</v>
      </c>
      <c r="T2646" t="s">
        <v>3759</v>
      </c>
      <c r="U2646" s="201">
        <v>3.7850000000000001</v>
      </c>
      <c r="V2646" t="s">
        <v>63</v>
      </c>
      <c r="W2646" t="s">
        <v>2477</v>
      </c>
      <c r="X2646" t="s">
        <v>3078</v>
      </c>
      <c r="Y2646" t="s">
        <v>2596</v>
      </c>
      <c r="Z2646" t="s">
        <v>2952</v>
      </c>
      <c r="AA2646">
        <v>827710</v>
      </c>
      <c r="AB2646" s="198">
        <v>37047.875</v>
      </c>
      <c r="AC2646" s="198">
        <v>37047.875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10000</v>
      </c>
      <c r="G2647" s="202">
        <v>1332883</v>
      </c>
      <c r="H2647" s="198">
        <v>37046.381261574075</v>
      </c>
      <c r="I2647" t="s">
        <v>3647</v>
      </c>
      <c r="M2647" t="s">
        <v>3505</v>
      </c>
      <c r="N2647" t="s">
        <v>3885</v>
      </c>
      <c r="O2647" t="s">
        <v>1729</v>
      </c>
      <c r="Q2647" s="199">
        <v>10000</v>
      </c>
      <c r="S2647" t="s">
        <v>3506</v>
      </c>
      <c r="T2647" t="s">
        <v>3759</v>
      </c>
      <c r="U2647" s="201">
        <v>3.7949999999999999</v>
      </c>
      <c r="V2647" t="s">
        <v>3176</v>
      </c>
      <c r="W2647" t="s">
        <v>2477</v>
      </c>
      <c r="X2647" t="s">
        <v>3078</v>
      </c>
      <c r="Y2647" t="s">
        <v>2596</v>
      </c>
      <c r="Z2647" t="s">
        <v>2952</v>
      </c>
      <c r="AA2647">
        <v>827709</v>
      </c>
      <c r="AB2647" s="198">
        <v>37047.875</v>
      </c>
      <c r="AC2647" s="198">
        <v>37047.875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9231</v>
      </c>
      <c r="G2648" s="202">
        <v>1332887</v>
      </c>
      <c r="H2648" s="198">
        <v>37046.381284722222</v>
      </c>
      <c r="I2648" t="s">
        <v>2491</v>
      </c>
      <c r="M2648" t="s">
        <v>3505</v>
      </c>
      <c r="N2648" t="s">
        <v>3885</v>
      </c>
      <c r="O2648" t="s">
        <v>1728</v>
      </c>
      <c r="P2648" s="199">
        <v>9231</v>
      </c>
      <c r="S2648" t="s">
        <v>3506</v>
      </c>
      <c r="T2648" t="s">
        <v>3759</v>
      </c>
      <c r="U2648" s="201">
        <v>4.09</v>
      </c>
      <c r="V2648" t="s">
        <v>2082</v>
      </c>
      <c r="W2648" t="s">
        <v>2640</v>
      </c>
      <c r="X2648" t="s">
        <v>2641</v>
      </c>
      <c r="Y2648" t="s">
        <v>2596</v>
      </c>
      <c r="Z2648" t="s">
        <v>2952</v>
      </c>
      <c r="AA2648">
        <v>827711</v>
      </c>
      <c r="AB2648" s="198">
        <v>37047.875</v>
      </c>
      <c r="AC2648" s="198">
        <v>37047.875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5000</v>
      </c>
      <c r="G2649" s="202">
        <v>1332888</v>
      </c>
      <c r="H2649" s="198">
        <v>37046.381307870368</v>
      </c>
      <c r="I2649" t="s">
        <v>2638</v>
      </c>
      <c r="M2649" t="s">
        <v>3505</v>
      </c>
      <c r="N2649" t="s">
        <v>3885</v>
      </c>
      <c r="O2649" t="s">
        <v>1682</v>
      </c>
      <c r="Q2649" s="199">
        <v>5000</v>
      </c>
      <c r="S2649" t="s">
        <v>3506</v>
      </c>
      <c r="T2649" t="s">
        <v>3759</v>
      </c>
      <c r="U2649" s="201">
        <v>3.7875000000000001</v>
      </c>
      <c r="V2649" t="s">
        <v>3897</v>
      </c>
      <c r="W2649" t="s">
        <v>2457</v>
      </c>
      <c r="X2649" t="s">
        <v>2615</v>
      </c>
      <c r="Y2649" t="s">
        <v>2596</v>
      </c>
      <c r="Z2649" t="s">
        <v>2952</v>
      </c>
      <c r="AA2649">
        <v>827712</v>
      </c>
      <c r="AB2649" s="198">
        <v>37047.875</v>
      </c>
      <c r="AC2649" s="198">
        <v>37047.875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235</v>
      </c>
      <c r="G2650" s="202">
        <v>1332889</v>
      </c>
      <c r="H2650" s="198">
        <v>37046.381342592591</v>
      </c>
      <c r="I2650" t="s">
        <v>2355</v>
      </c>
      <c r="M2650" t="s">
        <v>3505</v>
      </c>
      <c r="N2650" t="s">
        <v>3885</v>
      </c>
      <c r="O2650" t="s">
        <v>1730</v>
      </c>
      <c r="P2650" s="199">
        <v>235</v>
      </c>
      <c r="S2650" t="s">
        <v>3506</v>
      </c>
      <c r="T2650" t="s">
        <v>3759</v>
      </c>
      <c r="U2650" s="201">
        <v>3.83</v>
      </c>
      <c r="V2650" t="s">
        <v>2500</v>
      </c>
      <c r="W2650" t="s">
        <v>2629</v>
      </c>
      <c r="X2650" t="s">
        <v>2630</v>
      </c>
      <c r="Y2650" t="s">
        <v>2596</v>
      </c>
      <c r="Z2650" t="s">
        <v>2952</v>
      </c>
      <c r="AA2650">
        <v>827714</v>
      </c>
      <c r="AB2650" s="198">
        <v>37047.875</v>
      </c>
      <c r="AC2650" s="198">
        <v>37047.875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5000</v>
      </c>
      <c r="G2651" s="202">
        <v>1332890</v>
      </c>
      <c r="H2651" s="198">
        <v>37046.381354166668</v>
      </c>
      <c r="I2651" t="s">
        <v>2556</v>
      </c>
      <c r="M2651" t="s">
        <v>3505</v>
      </c>
      <c r="N2651" t="s">
        <v>3885</v>
      </c>
      <c r="O2651" t="s">
        <v>1724</v>
      </c>
      <c r="P2651" s="199">
        <v>5000</v>
      </c>
      <c r="S2651" t="s">
        <v>3506</v>
      </c>
      <c r="T2651" t="s">
        <v>3759</v>
      </c>
      <c r="U2651" s="201">
        <v>4.1150000000000002</v>
      </c>
      <c r="V2651" t="s">
        <v>2557</v>
      </c>
      <c r="W2651" t="s">
        <v>2640</v>
      </c>
      <c r="X2651" t="s">
        <v>2641</v>
      </c>
      <c r="Y2651" t="s">
        <v>2596</v>
      </c>
      <c r="Z2651" t="s">
        <v>2952</v>
      </c>
      <c r="AA2651">
        <v>827715</v>
      </c>
      <c r="AB2651" s="198">
        <v>37047.875</v>
      </c>
      <c r="AC2651" s="198">
        <v>37047.875</v>
      </c>
    </row>
    <row r="2652" spans="1:29" x14ac:dyDescent="0.2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6000</v>
      </c>
      <c r="G2652" s="202">
        <v>1332891</v>
      </c>
      <c r="H2652" s="198">
        <v>37046.38140046296</v>
      </c>
      <c r="I2652" t="s">
        <v>2511</v>
      </c>
      <c r="M2652" t="s">
        <v>3505</v>
      </c>
      <c r="N2652" t="s">
        <v>2623</v>
      </c>
      <c r="O2652" t="s">
        <v>1840</v>
      </c>
      <c r="P2652" s="199">
        <v>6000</v>
      </c>
      <c r="S2652" t="s">
        <v>3506</v>
      </c>
      <c r="T2652" t="s">
        <v>3759</v>
      </c>
      <c r="U2652" s="201">
        <v>4.1399999999999997</v>
      </c>
      <c r="V2652" t="s">
        <v>2746</v>
      </c>
      <c r="W2652" t="s">
        <v>2624</v>
      </c>
      <c r="X2652" t="s">
        <v>2625</v>
      </c>
      <c r="Y2652" t="s">
        <v>2596</v>
      </c>
      <c r="Z2652" t="s">
        <v>2952</v>
      </c>
      <c r="AA2652">
        <v>827716</v>
      </c>
      <c r="AB2652" s="198">
        <v>37047.875</v>
      </c>
      <c r="AC2652" s="198">
        <v>37047.875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10000</v>
      </c>
      <c r="G2653" s="202">
        <v>1332892</v>
      </c>
      <c r="H2653" s="198">
        <v>37046.38140046296</v>
      </c>
      <c r="I2653" t="s">
        <v>2613</v>
      </c>
      <c r="M2653" t="s">
        <v>3505</v>
      </c>
      <c r="N2653" t="s">
        <v>3885</v>
      </c>
      <c r="O2653" t="s">
        <v>1766</v>
      </c>
      <c r="Q2653" s="199">
        <v>10000</v>
      </c>
      <c r="S2653" t="s">
        <v>3506</v>
      </c>
      <c r="T2653" t="s">
        <v>3759</v>
      </c>
      <c r="U2653" s="201">
        <v>3.89</v>
      </c>
      <c r="V2653" t="s">
        <v>2476</v>
      </c>
      <c r="W2653" t="s">
        <v>2629</v>
      </c>
      <c r="X2653" t="s">
        <v>2630</v>
      </c>
      <c r="Y2653" t="s">
        <v>2596</v>
      </c>
      <c r="Z2653" t="s">
        <v>2952</v>
      </c>
      <c r="AA2653">
        <v>827717</v>
      </c>
      <c r="AB2653" s="198">
        <v>37047.875</v>
      </c>
      <c r="AC2653" s="198">
        <v>37047.875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5000</v>
      </c>
      <c r="G2654" s="202">
        <v>1332893</v>
      </c>
      <c r="H2654" s="198">
        <v>37046.381435185183</v>
      </c>
      <c r="I2654" t="s">
        <v>2618</v>
      </c>
      <c r="M2654" t="s">
        <v>3505</v>
      </c>
      <c r="N2654" t="s">
        <v>3885</v>
      </c>
      <c r="O2654" t="s">
        <v>1678</v>
      </c>
      <c r="P2654" s="199">
        <v>5000</v>
      </c>
      <c r="S2654" t="s">
        <v>3506</v>
      </c>
      <c r="T2654" t="s">
        <v>3759</v>
      </c>
      <c r="U2654" s="201">
        <v>3.74</v>
      </c>
      <c r="V2654" t="s">
        <v>3678</v>
      </c>
      <c r="W2654" t="s">
        <v>2457</v>
      </c>
      <c r="X2654" t="s">
        <v>2615</v>
      </c>
      <c r="Y2654" t="s">
        <v>2596</v>
      </c>
      <c r="Z2654" t="s">
        <v>2952</v>
      </c>
      <c r="AA2654">
        <v>827718</v>
      </c>
      <c r="AB2654" s="198">
        <v>37047.875</v>
      </c>
      <c r="AC2654" s="198">
        <v>37047.875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5000</v>
      </c>
      <c r="G2655" s="202">
        <v>1332894</v>
      </c>
      <c r="H2655" s="198">
        <v>37046.38144675926</v>
      </c>
      <c r="I2655" t="s">
        <v>3531</v>
      </c>
      <c r="M2655" t="s">
        <v>3505</v>
      </c>
      <c r="N2655" t="s">
        <v>3885</v>
      </c>
      <c r="O2655" t="s">
        <v>1757</v>
      </c>
      <c r="Q2655" s="199">
        <v>5000</v>
      </c>
      <c r="S2655" t="s">
        <v>3506</v>
      </c>
      <c r="T2655" t="s">
        <v>3759</v>
      </c>
      <c r="U2655" s="201">
        <v>3.835</v>
      </c>
      <c r="V2655" t="s">
        <v>2565</v>
      </c>
      <c r="W2655" t="s">
        <v>2629</v>
      </c>
      <c r="X2655" t="s">
        <v>2630</v>
      </c>
      <c r="Y2655" t="s">
        <v>2596</v>
      </c>
      <c r="Z2655" t="s">
        <v>2952</v>
      </c>
      <c r="AA2655">
        <v>827719</v>
      </c>
      <c r="AB2655" s="198">
        <v>37047.875</v>
      </c>
      <c r="AC2655" s="198">
        <v>37047.875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2000</v>
      </c>
      <c r="G2656" s="202">
        <v>1332895</v>
      </c>
      <c r="H2656" s="198">
        <v>37046.381458333337</v>
      </c>
      <c r="I2656" t="s">
        <v>2580</v>
      </c>
      <c r="M2656" t="s">
        <v>3505</v>
      </c>
      <c r="N2656" t="s">
        <v>3885</v>
      </c>
      <c r="O2656" t="s">
        <v>1761</v>
      </c>
      <c r="Q2656" s="199">
        <v>2000</v>
      </c>
      <c r="S2656" t="s">
        <v>3506</v>
      </c>
      <c r="T2656" t="s">
        <v>3759</v>
      </c>
      <c r="U2656" s="201">
        <v>3.835</v>
      </c>
      <c r="V2656" t="s">
        <v>2321</v>
      </c>
      <c r="W2656" t="s">
        <v>2477</v>
      </c>
      <c r="X2656" t="s">
        <v>3078</v>
      </c>
      <c r="Y2656" t="s">
        <v>2596</v>
      </c>
      <c r="Z2656" t="s">
        <v>2952</v>
      </c>
      <c r="AA2656">
        <v>827720</v>
      </c>
      <c r="AB2656" s="198">
        <v>37047.875</v>
      </c>
      <c r="AC2656" s="198">
        <v>37047.875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26</v>
      </c>
      <c r="F2657" s="213">
        <f t="shared" si="210"/>
        <v>260000</v>
      </c>
      <c r="G2657" s="202">
        <v>1332897</v>
      </c>
      <c r="H2657" s="198">
        <v>37046.381550925929</v>
      </c>
      <c r="I2657" t="s">
        <v>64</v>
      </c>
      <c r="M2657" t="s">
        <v>3505</v>
      </c>
      <c r="N2657" t="s">
        <v>2383</v>
      </c>
      <c r="O2657" t="s">
        <v>3314</v>
      </c>
      <c r="Q2657" s="199">
        <v>10000</v>
      </c>
      <c r="S2657" t="s">
        <v>3506</v>
      </c>
      <c r="T2657" t="s">
        <v>3759</v>
      </c>
      <c r="U2657" s="201">
        <v>4.0149999999999997</v>
      </c>
      <c r="V2657" t="s">
        <v>65</v>
      </c>
      <c r="W2657" t="s">
        <v>2489</v>
      </c>
      <c r="X2657" t="s">
        <v>2490</v>
      </c>
      <c r="Y2657" t="s">
        <v>3777</v>
      </c>
      <c r="Z2657" t="s">
        <v>2952</v>
      </c>
      <c r="AA2657" t="s">
        <v>66</v>
      </c>
      <c r="AB2657" s="198">
        <v>37047.875</v>
      </c>
      <c r="AC2657" s="198">
        <v>37072.875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2000</v>
      </c>
      <c r="G2658" s="202">
        <v>1332898</v>
      </c>
      <c r="H2658" s="198">
        <v>37046.381631944445</v>
      </c>
      <c r="I2658" t="s">
        <v>2428</v>
      </c>
      <c r="M2658" t="s">
        <v>3505</v>
      </c>
      <c r="N2658" t="s">
        <v>3885</v>
      </c>
      <c r="O2658" t="s">
        <v>1923</v>
      </c>
      <c r="Q2658" s="199">
        <v>2000</v>
      </c>
      <c r="S2658" t="s">
        <v>3506</v>
      </c>
      <c r="T2658" t="s">
        <v>3759</v>
      </c>
      <c r="U2658" s="201">
        <v>4.01</v>
      </c>
      <c r="V2658" t="s">
        <v>3694</v>
      </c>
      <c r="W2658" t="s">
        <v>2429</v>
      </c>
      <c r="X2658" t="s">
        <v>2196</v>
      </c>
      <c r="Y2658" t="s">
        <v>2596</v>
      </c>
      <c r="Z2658" t="s">
        <v>2952</v>
      </c>
      <c r="AA2658">
        <v>827722</v>
      </c>
      <c r="AB2658" s="198">
        <v>37047.875</v>
      </c>
      <c r="AC2658" s="198">
        <v>37047.875</v>
      </c>
    </row>
    <row r="2659" spans="1:29" x14ac:dyDescent="0.2">
      <c r="A2659" s="44" t="str">
        <f t="shared" si="206"/>
        <v xml:space="preserve"> Natural Gas Physical</v>
      </c>
      <c r="B2659" s="44" t="str">
        <f t="shared" si="207"/>
        <v/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10000</v>
      </c>
      <c r="G2659" s="202">
        <v>1332900</v>
      </c>
      <c r="H2659" s="198">
        <v>37046.381643518522</v>
      </c>
      <c r="I2659" t="s">
        <v>2652</v>
      </c>
      <c r="M2659" t="s">
        <v>3505</v>
      </c>
      <c r="N2659" t="s">
        <v>2623</v>
      </c>
      <c r="O2659" t="s">
        <v>1733</v>
      </c>
      <c r="P2659" s="199">
        <v>10000</v>
      </c>
      <c r="S2659" t="s">
        <v>3506</v>
      </c>
      <c r="T2659" t="s">
        <v>3759</v>
      </c>
      <c r="U2659" s="201">
        <v>4.1349999999999998</v>
      </c>
      <c r="V2659" t="s">
        <v>2653</v>
      </c>
      <c r="W2659" t="s">
        <v>2624</v>
      </c>
      <c r="X2659" t="s">
        <v>2625</v>
      </c>
      <c r="Y2659" t="s">
        <v>2596</v>
      </c>
      <c r="Z2659" t="s">
        <v>2952</v>
      </c>
      <c r="AA2659">
        <v>827724</v>
      </c>
      <c r="AB2659" s="198">
        <v>37047.875</v>
      </c>
      <c r="AC2659" s="198">
        <v>37047.875</v>
      </c>
    </row>
    <row r="2660" spans="1:29" x14ac:dyDescent="0.2">
      <c r="A2660" s="44" t="str">
        <f t="shared" si="206"/>
        <v xml:space="preserve"> Natural Gas Physical</v>
      </c>
      <c r="B2660" s="44" t="str">
        <f t="shared" si="207"/>
        <v/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5000</v>
      </c>
      <c r="G2660" s="202">
        <v>1332899</v>
      </c>
      <c r="H2660" s="198">
        <v>37046.381643518522</v>
      </c>
      <c r="I2660" t="s">
        <v>2561</v>
      </c>
      <c r="M2660" t="s">
        <v>3505</v>
      </c>
      <c r="N2660" t="s">
        <v>2623</v>
      </c>
      <c r="O2660" t="s">
        <v>57</v>
      </c>
      <c r="P2660" s="199">
        <v>5000</v>
      </c>
      <c r="S2660" t="s">
        <v>3506</v>
      </c>
      <c r="T2660" t="s">
        <v>3759</v>
      </c>
      <c r="U2660" s="201">
        <v>4.1449999999999996</v>
      </c>
      <c r="V2660" t="s">
        <v>5</v>
      </c>
      <c r="W2660" t="s">
        <v>2624</v>
      </c>
      <c r="X2660" t="s">
        <v>2625</v>
      </c>
      <c r="Y2660" t="s">
        <v>2596</v>
      </c>
      <c r="Z2660" t="s">
        <v>2952</v>
      </c>
      <c r="AA2660">
        <v>827723</v>
      </c>
      <c r="AB2660" s="198">
        <v>37047.875</v>
      </c>
      <c r="AC2660" s="198">
        <v>37047.875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5000</v>
      </c>
      <c r="G2661" s="202">
        <v>1332902</v>
      </c>
      <c r="H2661" s="198">
        <v>37046.381666666668</v>
      </c>
      <c r="I2661" t="s">
        <v>2660</v>
      </c>
      <c r="M2661" t="s">
        <v>3505</v>
      </c>
      <c r="N2661" t="s">
        <v>3885</v>
      </c>
      <c r="O2661" t="s">
        <v>1679</v>
      </c>
      <c r="P2661" s="199">
        <v>5000</v>
      </c>
      <c r="S2661" t="s">
        <v>3506</v>
      </c>
      <c r="T2661" t="s">
        <v>3759</v>
      </c>
      <c r="U2661" s="201">
        <v>3.8025000000000002</v>
      </c>
      <c r="V2661" t="s">
        <v>2459</v>
      </c>
      <c r="W2661" t="s">
        <v>2457</v>
      </c>
      <c r="X2661" t="s">
        <v>2615</v>
      </c>
      <c r="Y2661" t="s">
        <v>2596</v>
      </c>
      <c r="Z2661" t="s">
        <v>2952</v>
      </c>
      <c r="AA2661">
        <v>827725</v>
      </c>
      <c r="AB2661" s="198">
        <v>37047.875</v>
      </c>
      <c r="AC2661" s="198">
        <v>37047.875</v>
      </c>
    </row>
    <row r="2662" spans="1:29" x14ac:dyDescent="0.2">
      <c r="A2662" s="44" t="str">
        <f t="shared" si="206"/>
        <v>US Crude Financial</v>
      </c>
      <c r="B2662" s="44" t="str">
        <f t="shared" si="207"/>
        <v>US</v>
      </c>
      <c r="C2662" s="44" t="str">
        <f t="shared" si="208"/>
        <v>Crude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50000</v>
      </c>
      <c r="G2662" s="202">
        <v>1332901</v>
      </c>
      <c r="H2662" s="198">
        <v>37046.381666666668</v>
      </c>
      <c r="I2662" t="s">
        <v>1087</v>
      </c>
      <c r="M2662" t="s">
        <v>3619</v>
      </c>
      <c r="N2662" t="s">
        <v>1088</v>
      </c>
      <c r="O2662" t="s">
        <v>3528</v>
      </c>
      <c r="P2662" s="199">
        <v>50000</v>
      </c>
      <c r="S2662" t="s">
        <v>3512</v>
      </c>
      <c r="T2662" t="s">
        <v>3759</v>
      </c>
      <c r="U2662" s="201">
        <v>28.42</v>
      </c>
      <c r="V2662" t="s">
        <v>2634</v>
      </c>
      <c r="W2662" t="s">
        <v>1090</v>
      </c>
      <c r="X2662" t="s">
        <v>1091</v>
      </c>
      <c r="Y2662" t="s">
        <v>2729</v>
      </c>
      <c r="Z2662" t="s">
        <v>2952</v>
      </c>
      <c r="AA2662">
        <v>112781</v>
      </c>
      <c r="AB2662" s="198">
        <v>37073</v>
      </c>
      <c r="AC2662" s="198">
        <v>37103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5000</v>
      </c>
      <c r="G2663" s="202">
        <v>1332903</v>
      </c>
      <c r="H2663" s="198">
        <v>37046.381678240738</v>
      </c>
      <c r="I2663" t="s">
        <v>2355</v>
      </c>
      <c r="M2663" t="s">
        <v>3505</v>
      </c>
      <c r="N2663" t="s">
        <v>3885</v>
      </c>
      <c r="O2663" t="s">
        <v>1678</v>
      </c>
      <c r="Q2663" s="199">
        <v>5000</v>
      </c>
      <c r="S2663" t="s">
        <v>3506</v>
      </c>
      <c r="T2663" t="s">
        <v>3759</v>
      </c>
      <c r="U2663" s="201">
        <v>3.74</v>
      </c>
      <c r="V2663" t="s">
        <v>2593</v>
      </c>
      <c r="W2663" t="s">
        <v>2457</v>
      </c>
      <c r="X2663" t="s">
        <v>2615</v>
      </c>
      <c r="Y2663" t="s">
        <v>2596</v>
      </c>
      <c r="Z2663" t="s">
        <v>2952</v>
      </c>
      <c r="AA2663">
        <v>827726</v>
      </c>
      <c r="AB2663" s="198">
        <v>37047.875</v>
      </c>
      <c r="AC2663" s="198">
        <v>37047.875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5000</v>
      </c>
      <c r="G2664" s="202">
        <v>1332904</v>
      </c>
      <c r="H2664" s="198">
        <v>37046.381712962961</v>
      </c>
      <c r="I2664" t="s">
        <v>3457</v>
      </c>
      <c r="M2664" t="s">
        <v>3505</v>
      </c>
      <c r="N2664" t="s">
        <v>3885</v>
      </c>
      <c r="O2664" t="s">
        <v>1841</v>
      </c>
      <c r="P2664" s="199">
        <v>5000</v>
      </c>
      <c r="S2664" t="s">
        <v>3506</v>
      </c>
      <c r="T2664" t="s">
        <v>3759</v>
      </c>
      <c r="U2664" s="201">
        <v>3.9049999999999998</v>
      </c>
      <c r="V2664" t="s">
        <v>3458</v>
      </c>
      <c r="W2664" t="s">
        <v>1842</v>
      </c>
      <c r="X2664" t="s">
        <v>1843</v>
      </c>
      <c r="Y2664" t="s">
        <v>2596</v>
      </c>
      <c r="Z2664" t="s">
        <v>2952</v>
      </c>
      <c r="AA2664">
        <v>827727</v>
      </c>
      <c r="AB2664" s="198">
        <v>37047.875</v>
      </c>
      <c r="AC2664" s="198">
        <v>37047.875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6799</v>
      </c>
      <c r="G2665" s="202">
        <v>1332905</v>
      </c>
      <c r="H2665" s="198">
        <v>37046.381747685184</v>
      </c>
      <c r="I2665" t="s">
        <v>2509</v>
      </c>
      <c r="M2665" t="s">
        <v>3505</v>
      </c>
      <c r="N2665" t="s">
        <v>3885</v>
      </c>
      <c r="O2665" t="s">
        <v>1766</v>
      </c>
      <c r="P2665" s="199">
        <v>6799</v>
      </c>
      <c r="S2665" t="s">
        <v>3506</v>
      </c>
      <c r="T2665" t="s">
        <v>3759</v>
      </c>
      <c r="U2665" s="201">
        <v>3.8849999999999998</v>
      </c>
      <c r="V2665" t="s">
        <v>1773</v>
      </c>
      <c r="W2665" t="s">
        <v>2629</v>
      </c>
      <c r="X2665" t="s">
        <v>2630</v>
      </c>
      <c r="Y2665" t="s">
        <v>2596</v>
      </c>
      <c r="Z2665" t="s">
        <v>2952</v>
      </c>
      <c r="AA2665">
        <v>827729</v>
      </c>
      <c r="AB2665" s="198">
        <v>37047.875</v>
      </c>
      <c r="AC2665" s="198">
        <v>37047.875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5000</v>
      </c>
      <c r="G2666" s="202">
        <v>1332906</v>
      </c>
      <c r="H2666" s="198">
        <v>37046.38175925926</v>
      </c>
      <c r="I2666" t="s">
        <v>2355</v>
      </c>
      <c r="M2666" t="s">
        <v>3505</v>
      </c>
      <c r="N2666" t="s">
        <v>3885</v>
      </c>
      <c r="O2666" t="s">
        <v>1678</v>
      </c>
      <c r="Q2666" s="199">
        <v>5000</v>
      </c>
      <c r="S2666" t="s">
        <v>3506</v>
      </c>
      <c r="T2666" t="s">
        <v>3759</v>
      </c>
      <c r="U2666" s="201">
        <v>3.7425000000000002</v>
      </c>
      <c r="V2666" t="s">
        <v>2593</v>
      </c>
      <c r="W2666" t="s">
        <v>2457</v>
      </c>
      <c r="X2666" t="s">
        <v>2615</v>
      </c>
      <c r="Y2666" t="s">
        <v>2596</v>
      </c>
      <c r="Z2666" t="s">
        <v>2952</v>
      </c>
      <c r="AA2666">
        <v>827730</v>
      </c>
      <c r="AB2666" s="198">
        <v>37047.875</v>
      </c>
      <c r="AC2666" s="198">
        <v>37047.875</v>
      </c>
    </row>
    <row r="2667" spans="1:29" x14ac:dyDescent="0.2">
      <c r="A2667" s="44" t="str">
        <f t="shared" si="206"/>
        <v>US Gas Pipeline Capacity Financial</v>
      </c>
      <c r="B2667" s="44" t="str">
        <f t="shared" si="207"/>
        <v>US</v>
      </c>
      <c r="C2667" s="44" t="str">
        <f t="shared" si="208"/>
        <v>Gas Pipeline Capacity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6000</v>
      </c>
      <c r="G2667" s="202">
        <v>1332907</v>
      </c>
      <c r="H2667" s="198">
        <v>37046.381793981483</v>
      </c>
      <c r="I2667" t="s">
        <v>2355</v>
      </c>
      <c r="M2667" t="s">
        <v>2654</v>
      </c>
      <c r="N2667" t="s">
        <v>2552</v>
      </c>
      <c r="O2667" t="s">
        <v>67</v>
      </c>
      <c r="Q2667" s="199">
        <v>6000</v>
      </c>
      <c r="S2667" t="s">
        <v>3506</v>
      </c>
      <c r="T2667" t="s">
        <v>3759</v>
      </c>
      <c r="U2667" s="201">
        <v>0.18</v>
      </c>
      <c r="V2667" t="s">
        <v>2191</v>
      </c>
      <c r="W2667" t="s">
        <v>3993</v>
      </c>
      <c r="X2667" t="s">
        <v>2553</v>
      </c>
      <c r="Y2667" t="s">
        <v>2554</v>
      </c>
      <c r="Z2667" t="s">
        <v>2555</v>
      </c>
      <c r="AA2667">
        <v>41167</v>
      </c>
      <c r="AB2667" s="198">
        <v>37047.875</v>
      </c>
      <c r="AC2667" s="198">
        <v>37047.875</v>
      </c>
    </row>
    <row r="2668" spans="1:29" x14ac:dyDescent="0.2">
      <c r="A2668" s="44" t="str">
        <f t="shared" si="206"/>
        <v>US Natural Gas Financial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Financial</v>
      </c>
      <c r="E2668" s="44">
        <f>IF(VLOOKUP(S2668,'DD-Lookup'!$J$6:$L$50,3,FALSE)="Monthly",(YEAR(AC2668)-YEAR(AB2668))*12+MONTH(AC2668)-MONTH(AB2668)+1,(AC2668-AB2668+1))</f>
        <v>31</v>
      </c>
      <c r="F2668" s="213">
        <f t="shared" si="210"/>
        <v>310000</v>
      </c>
      <c r="G2668" s="202">
        <v>1332912</v>
      </c>
      <c r="H2668" s="198">
        <v>37046.381921296299</v>
      </c>
      <c r="I2668" t="s">
        <v>3627</v>
      </c>
      <c r="M2668" t="s">
        <v>3505</v>
      </c>
      <c r="N2668" t="s">
        <v>2605</v>
      </c>
      <c r="O2668" t="s">
        <v>3277</v>
      </c>
      <c r="Q2668" s="199">
        <v>10000</v>
      </c>
      <c r="S2668" t="s">
        <v>3506</v>
      </c>
      <c r="T2668" t="s">
        <v>3759</v>
      </c>
      <c r="U2668" s="201">
        <v>2.5000000000000001E-2</v>
      </c>
      <c r="V2668" t="s">
        <v>1953</v>
      </c>
      <c r="W2668" t="s">
        <v>2489</v>
      </c>
      <c r="X2668" t="s">
        <v>2490</v>
      </c>
      <c r="Y2668" t="s">
        <v>3777</v>
      </c>
      <c r="Z2668" t="s">
        <v>2952</v>
      </c>
      <c r="AA2668" t="s">
        <v>68</v>
      </c>
      <c r="AB2668" s="198">
        <v>37073.875</v>
      </c>
      <c r="AC2668" s="198">
        <v>37103.875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1332911</v>
      </c>
      <c r="H2669" s="198">
        <v>37046.381921296299</v>
      </c>
      <c r="I2669" t="s">
        <v>3085</v>
      </c>
      <c r="M2669" t="s">
        <v>3505</v>
      </c>
      <c r="N2669" t="s">
        <v>3885</v>
      </c>
      <c r="O2669" t="s">
        <v>1800</v>
      </c>
      <c r="P2669" s="199">
        <v>5000</v>
      </c>
      <c r="S2669" t="s">
        <v>3506</v>
      </c>
      <c r="T2669" t="s">
        <v>3759</v>
      </c>
      <c r="U2669" s="201">
        <v>4</v>
      </c>
      <c r="V2669" t="s">
        <v>2323</v>
      </c>
      <c r="W2669" t="s">
        <v>2429</v>
      </c>
      <c r="X2669" t="s">
        <v>2296</v>
      </c>
      <c r="Y2669" t="s">
        <v>2596</v>
      </c>
      <c r="Z2669" t="s">
        <v>2952</v>
      </c>
      <c r="AA2669">
        <v>827731</v>
      </c>
      <c r="AB2669" s="198">
        <v>37047.875</v>
      </c>
      <c r="AC2669" s="198">
        <v>37047.875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2140</v>
      </c>
      <c r="G2670" s="202">
        <v>1332913</v>
      </c>
      <c r="H2670" s="198">
        <v>37046.381932870368</v>
      </c>
      <c r="I2670" t="s">
        <v>2378</v>
      </c>
      <c r="M2670" t="s">
        <v>3505</v>
      </c>
      <c r="N2670" t="s">
        <v>3885</v>
      </c>
      <c r="O2670" t="s">
        <v>1678</v>
      </c>
      <c r="P2670" s="199">
        <v>2140</v>
      </c>
      <c r="S2670" t="s">
        <v>3506</v>
      </c>
      <c r="T2670" t="s">
        <v>3759</v>
      </c>
      <c r="U2670" s="201">
        <v>3.74</v>
      </c>
      <c r="V2670" t="s">
        <v>2292</v>
      </c>
      <c r="W2670" t="s">
        <v>2457</v>
      </c>
      <c r="X2670" t="s">
        <v>2615</v>
      </c>
      <c r="Y2670" t="s">
        <v>2596</v>
      </c>
      <c r="Z2670" t="s">
        <v>2952</v>
      </c>
      <c r="AA2670">
        <v>827732</v>
      </c>
      <c r="AB2670" s="198">
        <v>37047.875</v>
      </c>
      <c r="AC2670" s="198">
        <v>37047.875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2822</v>
      </c>
      <c r="G2671" s="202">
        <v>1332914</v>
      </c>
      <c r="H2671" s="198">
        <v>37046.381944444445</v>
      </c>
      <c r="I2671" t="s">
        <v>3071</v>
      </c>
      <c r="M2671" t="s">
        <v>3505</v>
      </c>
      <c r="N2671" t="s">
        <v>3885</v>
      </c>
      <c r="O2671" t="s">
        <v>1724</v>
      </c>
      <c r="P2671" s="199">
        <v>2822</v>
      </c>
      <c r="S2671" t="s">
        <v>3506</v>
      </c>
      <c r="T2671" t="s">
        <v>3759</v>
      </c>
      <c r="U2671" s="201">
        <v>4.1150000000000002</v>
      </c>
      <c r="V2671" t="s">
        <v>2398</v>
      </c>
      <c r="W2671" t="s">
        <v>2640</v>
      </c>
      <c r="X2671" t="s">
        <v>2641</v>
      </c>
      <c r="Y2671" t="s">
        <v>2596</v>
      </c>
      <c r="Z2671" t="s">
        <v>2952</v>
      </c>
      <c r="AA2671">
        <v>827734</v>
      </c>
      <c r="AB2671" s="198">
        <v>37047.875</v>
      </c>
      <c r="AC2671" s="198">
        <v>37047.875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5000</v>
      </c>
      <c r="G2672" s="202">
        <v>1332915</v>
      </c>
      <c r="H2672" s="198">
        <v>37046.381944444445</v>
      </c>
      <c r="I2672" t="s">
        <v>2261</v>
      </c>
      <c r="M2672" t="s">
        <v>3505</v>
      </c>
      <c r="N2672" t="s">
        <v>3885</v>
      </c>
      <c r="O2672" t="s">
        <v>1679</v>
      </c>
      <c r="Q2672" s="199">
        <v>5000</v>
      </c>
      <c r="S2672" t="s">
        <v>3506</v>
      </c>
      <c r="T2672" t="s">
        <v>3759</v>
      </c>
      <c r="U2672" s="201">
        <v>3.8050000000000002</v>
      </c>
      <c r="V2672" t="s">
        <v>1746</v>
      </c>
      <c r="W2672" t="s">
        <v>2457</v>
      </c>
      <c r="X2672" t="s">
        <v>2615</v>
      </c>
      <c r="Y2672" t="s">
        <v>2596</v>
      </c>
      <c r="Z2672" t="s">
        <v>2952</v>
      </c>
      <c r="AA2672">
        <v>827733</v>
      </c>
      <c r="AB2672" s="198">
        <v>37047.875</v>
      </c>
      <c r="AC2672" s="198">
        <v>37047.875</v>
      </c>
    </row>
    <row r="2673" spans="1:29" x14ac:dyDescent="0.2">
      <c r="A2673" s="44" t="str">
        <f t="shared" si="206"/>
        <v>US Natural Gas Financial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Financial</v>
      </c>
      <c r="E2673" s="44">
        <f>IF(VLOOKUP(S2673,'DD-Lookup'!$J$6:$L$50,3,FALSE)="Monthly",(YEAR(AC2673)-YEAR(AB2673))*12+MONTH(AC2673)-MONTH(AB2673)+1,(AC2673-AB2673+1))</f>
        <v>31</v>
      </c>
      <c r="F2673" s="213">
        <f t="shared" si="210"/>
        <v>310000</v>
      </c>
      <c r="G2673" s="202">
        <v>1332916</v>
      </c>
      <c r="H2673" s="198">
        <v>37046.381956018522</v>
      </c>
      <c r="I2673" t="s">
        <v>3627</v>
      </c>
      <c r="M2673" t="s">
        <v>3505</v>
      </c>
      <c r="N2673" t="s">
        <v>2605</v>
      </c>
      <c r="O2673" t="s">
        <v>3238</v>
      </c>
      <c r="Q2673" s="199">
        <v>10000</v>
      </c>
      <c r="S2673" t="s">
        <v>3506</v>
      </c>
      <c r="T2673" t="s">
        <v>3759</v>
      </c>
      <c r="U2673" s="201">
        <v>0.03</v>
      </c>
      <c r="V2673" t="s">
        <v>1953</v>
      </c>
      <c r="W2673" t="s">
        <v>2489</v>
      </c>
      <c r="X2673" t="s">
        <v>2490</v>
      </c>
      <c r="Y2673" t="s">
        <v>3777</v>
      </c>
      <c r="Z2673" t="s">
        <v>2952</v>
      </c>
      <c r="AA2673" t="s">
        <v>69</v>
      </c>
      <c r="AB2673" s="198">
        <v>37104.875</v>
      </c>
      <c r="AC2673" s="198">
        <v>37134.875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1332917</v>
      </c>
      <c r="H2674" s="198">
        <v>37046.381979166668</v>
      </c>
      <c r="I2674" t="s">
        <v>3531</v>
      </c>
      <c r="M2674" t="s">
        <v>3505</v>
      </c>
      <c r="N2674" t="s">
        <v>3885</v>
      </c>
      <c r="O2674" t="s">
        <v>1795</v>
      </c>
      <c r="Q2674" s="199">
        <v>10000</v>
      </c>
      <c r="S2674" t="s">
        <v>3506</v>
      </c>
      <c r="T2674" t="s">
        <v>3759</v>
      </c>
      <c r="U2674" s="201">
        <v>3.5</v>
      </c>
      <c r="V2674" t="s">
        <v>2395</v>
      </c>
      <c r="W2674" t="s">
        <v>3075</v>
      </c>
      <c r="X2674" t="s">
        <v>3076</v>
      </c>
      <c r="Y2674" t="s">
        <v>2596</v>
      </c>
      <c r="Z2674" t="s">
        <v>2952</v>
      </c>
      <c r="AA2674">
        <v>827735</v>
      </c>
      <c r="AB2674" s="198">
        <v>37047.875</v>
      </c>
      <c r="AC2674" s="198">
        <v>37047.875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184</v>
      </c>
      <c r="G2675" s="202">
        <v>1332918</v>
      </c>
      <c r="H2675" s="198">
        <v>37046.381990740738</v>
      </c>
      <c r="I2675" t="s">
        <v>2378</v>
      </c>
      <c r="M2675" t="s">
        <v>3505</v>
      </c>
      <c r="N2675" t="s">
        <v>3885</v>
      </c>
      <c r="O2675" t="s">
        <v>1839</v>
      </c>
      <c r="P2675" s="199">
        <v>184</v>
      </c>
      <c r="S2675" t="s">
        <v>3506</v>
      </c>
      <c r="T2675" t="s">
        <v>3759</v>
      </c>
      <c r="U2675" s="201">
        <v>4.24</v>
      </c>
      <c r="V2675" t="s">
        <v>3073</v>
      </c>
      <c r="W2675" t="s">
        <v>3143</v>
      </c>
      <c r="X2675" t="s">
        <v>3065</v>
      </c>
      <c r="Y2675" t="s">
        <v>2596</v>
      </c>
      <c r="Z2675" t="s">
        <v>2952</v>
      </c>
      <c r="AA2675">
        <v>827736</v>
      </c>
      <c r="AB2675" s="198">
        <v>37047.875</v>
      </c>
      <c r="AC2675" s="198">
        <v>37047.875</v>
      </c>
    </row>
    <row r="2676" spans="1:29" x14ac:dyDescent="0.2">
      <c r="A2676" s="44" t="str">
        <f t="shared" si="206"/>
        <v>US Power Financial</v>
      </c>
      <c r="B2676" s="44" t="str">
        <f t="shared" si="207"/>
        <v>US</v>
      </c>
      <c r="C2676" s="44" t="str">
        <f t="shared" si="208"/>
        <v>Power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92</v>
      </c>
      <c r="F2676" s="213">
        <f t="shared" si="210"/>
        <v>4600</v>
      </c>
      <c r="G2676" s="202">
        <v>1332919</v>
      </c>
      <c r="H2676" s="198">
        <v>37046.382002314815</v>
      </c>
      <c r="I2676" t="s">
        <v>2600</v>
      </c>
      <c r="M2676" t="s">
        <v>2717</v>
      </c>
      <c r="N2676" t="s">
        <v>1094</v>
      </c>
      <c r="O2676" t="s">
        <v>3162</v>
      </c>
      <c r="P2676" s="199">
        <v>50</v>
      </c>
      <c r="S2676" t="s">
        <v>3504</v>
      </c>
      <c r="T2676" t="s">
        <v>3759</v>
      </c>
      <c r="U2676" s="201">
        <v>53.75</v>
      </c>
      <c r="V2676" t="s">
        <v>3004</v>
      </c>
      <c r="W2676" t="s">
        <v>2369</v>
      </c>
      <c r="X2676" t="s">
        <v>3555</v>
      </c>
      <c r="Y2676" t="s">
        <v>1097</v>
      </c>
      <c r="Z2676" t="s">
        <v>2952</v>
      </c>
      <c r="AA2676">
        <v>631108.1</v>
      </c>
      <c r="AB2676" s="198">
        <v>37165</v>
      </c>
      <c r="AC2676" s="198">
        <v>37256</v>
      </c>
    </row>
    <row r="2677" spans="1:29" x14ac:dyDescent="0.2">
      <c r="A2677" s="44" t="str">
        <f t="shared" si="206"/>
        <v>US Natural Gas Financial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26</v>
      </c>
      <c r="F2677" s="213">
        <f t="shared" si="210"/>
        <v>260000</v>
      </c>
      <c r="G2677" s="202">
        <v>1332921</v>
      </c>
      <c r="H2677" s="198">
        <v>37046.382013888891</v>
      </c>
      <c r="I2677" t="s">
        <v>2378</v>
      </c>
      <c r="M2677" t="s">
        <v>3505</v>
      </c>
      <c r="N2677" t="s">
        <v>2383</v>
      </c>
      <c r="O2677" t="s">
        <v>16</v>
      </c>
      <c r="Q2677" s="199">
        <v>10000</v>
      </c>
      <c r="S2677" t="s">
        <v>3506</v>
      </c>
      <c r="T2677" t="s">
        <v>3759</v>
      </c>
      <c r="U2677" s="201">
        <v>4.1449999999999996</v>
      </c>
      <c r="V2677" t="s">
        <v>17</v>
      </c>
      <c r="W2677" t="s">
        <v>2280</v>
      </c>
      <c r="X2677" t="s">
        <v>18</v>
      </c>
      <c r="Y2677" t="s">
        <v>3777</v>
      </c>
      <c r="Z2677" t="s">
        <v>2952</v>
      </c>
      <c r="AA2677" t="s">
        <v>70</v>
      </c>
      <c r="AB2677" s="198">
        <v>37047.875</v>
      </c>
      <c r="AC2677" s="198">
        <v>37072.875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182</v>
      </c>
      <c r="G2678" s="202">
        <v>1332920</v>
      </c>
      <c r="H2678" s="198">
        <v>37046.382013888891</v>
      </c>
      <c r="I2678" t="s">
        <v>2580</v>
      </c>
      <c r="M2678" t="s">
        <v>3505</v>
      </c>
      <c r="N2678" t="s">
        <v>3885</v>
      </c>
      <c r="O2678" t="s">
        <v>1718</v>
      </c>
      <c r="Q2678" s="199">
        <v>182</v>
      </c>
      <c r="S2678" t="s">
        <v>3506</v>
      </c>
      <c r="T2678" t="s">
        <v>3759</v>
      </c>
      <c r="U2678" s="201">
        <v>4.2125000000000004</v>
      </c>
      <c r="V2678" t="s">
        <v>3523</v>
      </c>
      <c r="W2678" t="s">
        <v>3143</v>
      </c>
      <c r="X2678" t="s">
        <v>3065</v>
      </c>
      <c r="Y2678" t="s">
        <v>2596</v>
      </c>
      <c r="Z2678" t="s">
        <v>2952</v>
      </c>
      <c r="AA2678">
        <v>827739</v>
      </c>
      <c r="AB2678" s="198">
        <v>37047.875</v>
      </c>
      <c r="AC2678" s="198">
        <v>37047.875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10000</v>
      </c>
      <c r="G2679" s="202">
        <v>1332924</v>
      </c>
      <c r="H2679" s="198">
        <v>37046.382025462961</v>
      </c>
      <c r="I2679" t="s">
        <v>2638</v>
      </c>
      <c r="M2679" t="s">
        <v>3505</v>
      </c>
      <c r="N2679" t="s">
        <v>3915</v>
      </c>
      <c r="O2679" t="s">
        <v>1828</v>
      </c>
      <c r="Q2679" s="199">
        <v>10000</v>
      </c>
      <c r="S2679" t="s">
        <v>3506</v>
      </c>
      <c r="T2679" t="s">
        <v>3759</v>
      </c>
      <c r="U2679" s="201">
        <v>3.15</v>
      </c>
      <c r="V2679" t="s">
        <v>3174</v>
      </c>
      <c r="W2679" t="s">
        <v>3075</v>
      </c>
      <c r="X2679" t="s">
        <v>3076</v>
      </c>
      <c r="Y2679" t="s">
        <v>2596</v>
      </c>
      <c r="Z2679" t="s">
        <v>2952</v>
      </c>
      <c r="AA2679">
        <v>827740</v>
      </c>
      <c r="AB2679" s="198">
        <v>37047.875</v>
      </c>
      <c r="AC2679" s="198">
        <v>37047.875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1332923</v>
      </c>
      <c r="H2680" s="198">
        <v>37046.382025462961</v>
      </c>
      <c r="I2680" t="s">
        <v>3547</v>
      </c>
      <c r="M2680" t="s">
        <v>3505</v>
      </c>
      <c r="N2680" t="s">
        <v>3885</v>
      </c>
      <c r="O2680" t="s">
        <v>1799</v>
      </c>
      <c r="Q2680" s="199">
        <v>5000</v>
      </c>
      <c r="S2680" t="s">
        <v>3506</v>
      </c>
      <c r="T2680" t="s">
        <v>3759</v>
      </c>
      <c r="U2680" s="201">
        <v>2.8250000000000002</v>
      </c>
      <c r="V2680" t="s">
        <v>2253</v>
      </c>
      <c r="W2680" t="s">
        <v>3084</v>
      </c>
      <c r="X2680" t="s">
        <v>3076</v>
      </c>
      <c r="Y2680" t="s">
        <v>2596</v>
      </c>
      <c r="Z2680" t="s">
        <v>2952</v>
      </c>
      <c r="AA2680">
        <v>827738</v>
      </c>
      <c r="AB2680" s="198">
        <v>37047.875</v>
      </c>
      <c r="AC2680" s="198">
        <v>37047.875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10000</v>
      </c>
      <c r="G2681" s="202">
        <v>1332925</v>
      </c>
      <c r="H2681" s="198">
        <v>37046.382048611114</v>
      </c>
      <c r="I2681" t="s">
        <v>2391</v>
      </c>
      <c r="M2681" t="s">
        <v>3505</v>
      </c>
      <c r="N2681" t="s">
        <v>3885</v>
      </c>
      <c r="O2681" t="s">
        <v>3863</v>
      </c>
      <c r="Q2681" s="199">
        <v>10000</v>
      </c>
      <c r="S2681" t="s">
        <v>3506</v>
      </c>
      <c r="T2681" t="s">
        <v>3759</v>
      </c>
      <c r="U2681" s="201">
        <v>3.88</v>
      </c>
      <c r="V2681" t="s">
        <v>3994</v>
      </c>
      <c r="W2681" t="s">
        <v>2271</v>
      </c>
      <c r="X2681" t="s">
        <v>2272</v>
      </c>
      <c r="Y2681" t="s">
        <v>2596</v>
      </c>
      <c r="Z2681" t="s">
        <v>2952</v>
      </c>
      <c r="AA2681">
        <v>827741</v>
      </c>
      <c r="AB2681" s="198">
        <v>37047.875</v>
      </c>
      <c r="AC2681" s="198">
        <v>37047.875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1332926</v>
      </c>
      <c r="H2682" s="198">
        <v>37046.382094907407</v>
      </c>
      <c r="I2682" t="s">
        <v>2660</v>
      </c>
      <c r="M2682" t="s">
        <v>3505</v>
      </c>
      <c r="N2682" t="s">
        <v>3885</v>
      </c>
      <c r="O2682" t="s">
        <v>1679</v>
      </c>
      <c r="P2682" s="199">
        <v>5000</v>
      </c>
      <c r="S2682" t="s">
        <v>3506</v>
      </c>
      <c r="T2682" t="s">
        <v>3759</v>
      </c>
      <c r="U2682" s="201">
        <v>3.8025000000000002</v>
      </c>
      <c r="V2682" t="s">
        <v>2459</v>
      </c>
      <c r="W2682" t="s">
        <v>2457</v>
      </c>
      <c r="X2682" t="s">
        <v>2615</v>
      </c>
      <c r="Y2682" t="s">
        <v>2596</v>
      </c>
      <c r="Z2682" t="s">
        <v>2952</v>
      </c>
      <c r="AA2682">
        <v>827742</v>
      </c>
      <c r="AB2682" s="198">
        <v>37047.875</v>
      </c>
      <c r="AC2682" s="198">
        <v>37047.875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200</v>
      </c>
      <c r="G2683" s="202">
        <v>1332927</v>
      </c>
      <c r="H2683" s="198">
        <v>37046.38212962963</v>
      </c>
      <c r="I2683" t="s">
        <v>2597</v>
      </c>
      <c r="M2683" t="s">
        <v>3505</v>
      </c>
      <c r="N2683" t="s">
        <v>3885</v>
      </c>
      <c r="O2683" t="s">
        <v>1727</v>
      </c>
      <c r="Q2683" s="199">
        <v>200</v>
      </c>
      <c r="S2683" t="s">
        <v>3506</v>
      </c>
      <c r="T2683" t="s">
        <v>3759</v>
      </c>
      <c r="U2683" s="201">
        <v>3.91</v>
      </c>
      <c r="V2683" t="s">
        <v>2628</v>
      </c>
      <c r="W2683" t="s">
        <v>2629</v>
      </c>
      <c r="X2683" t="s">
        <v>2630</v>
      </c>
      <c r="Y2683" t="s">
        <v>2596</v>
      </c>
      <c r="Z2683" t="s">
        <v>2952</v>
      </c>
      <c r="AA2683">
        <v>827743</v>
      </c>
      <c r="AB2683" s="198">
        <v>37047.875</v>
      </c>
      <c r="AC2683" s="198">
        <v>37047.875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25000</v>
      </c>
      <c r="G2684" s="202">
        <v>1332928</v>
      </c>
      <c r="H2684" s="198">
        <v>37046.382164351853</v>
      </c>
      <c r="I2684" t="s">
        <v>2502</v>
      </c>
      <c r="M2684" t="s">
        <v>3505</v>
      </c>
      <c r="N2684" t="s">
        <v>3885</v>
      </c>
      <c r="O2684" t="s">
        <v>3852</v>
      </c>
      <c r="Q2684" s="199">
        <v>25000</v>
      </c>
      <c r="S2684" t="s">
        <v>3506</v>
      </c>
      <c r="T2684" t="s">
        <v>3759</v>
      </c>
      <c r="U2684" s="201">
        <v>3.9449999999999998</v>
      </c>
      <c r="V2684" t="s">
        <v>3516</v>
      </c>
      <c r="W2684" t="s">
        <v>2265</v>
      </c>
      <c r="X2684" t="s">
        <v>2266</v>
      </c>
      <c r="Y2684" t="s">
        <v>2596</v>
      </c>
      <c r="Z2684" t="s">
        <v>2952</v>
      </c>
      <c r="AA2684">
        <v>827744</v>
      </c>
      <c r="AB2684" s="198">
        <v>37047.875</v>
      </c>
      <c r="AC2684" s="198">
        <v>37047.875</v>
      </c>
    </row>
    <row r="2685" spans="1:29" x14ac:dyDescent="0.2">
      <c r="A2685" s="44" t="str">
        <f t="shared" si="206"/>
        <v xml:space="preserve"> Metals Financial</v>
      </c>
      <c r="B2685" s="44" t="str">
        <f t="shared" si="207"/>
        <v/>
      </c>
      <c r="C2685" s="44" t="str">
        <f t="shared" si="208"/>
        <v>Metals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8</v>
      </c>
      <c r="G2685" s="202">
        <v>1332929</v>
      </c>
      <c r="H2685" s="198">
        <v>37046.382187499999</v>
      </c>
      <c r="I2685" t="s">
        <v>1076</v>
      </c>
      <c r="M2685" t="s">
        <v>3511</v>
      </c>
      <c r="N2685" t="s">
        <v>3818</v>
      </c>
      <c r="O2685" t="s">
        <v>3819</v>
      </c>
      <c r="Q2685" s="199">
        <v>8</v>
      </c>
      <c r="S2685" t="s">
        <v>3758</v>
      </c>
      <c r="T2685" t="s">
        <v>3759</v>
      </c>
      <c r="U2685" s="201">
        <v>928</v>
      </c>
      <c r="V2685" t="s">
        <v>1077</v>
      </c>
      <c r="W2685" t="s">
        <v>3785</v>
      </c>
      <c r="X2685" t="s">
        <v>3761</v>
      </c>
      <c r="Y2685" t="s">
        <v>3762</v>
      </c>
      <c r="Z2685" t="s">
        <v>3763</v>
      </c>
      <c r="AA2685">
        <v>2166532</v>
      </c>
    </row>
    <row r="2686" spans="1:29" x14ac:dyDescent="0.2">
      <c r="A2686" s="44" t="str">
        <f t="shared" si="206"/>
        <v>US Power Physical</v>
      </c>
      <c r="B2686" s="44" t="str">
        <f t="shared" si="207"/>
        <v>US</v>
      </c>
      <c r="C2686" s="44" t="str">
        <f t="shared" si="208"/>
        <v>Power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31</v>
      </c>
      <c r="F2686" s="213">
        <f t="shared" si="210"/>
        <v>775</v>
      </c>
      <c r="G2686" s="202">
        <v>1332930</v>
      </c>
      <c r="H2686" s="198">
        <v>37046.382210648146</v>
      </c>
      <c r="I2686" t="s">
        <v>2592</v>
      </c>
      <c r="M2686" t="s">
        <v>2717</v>
      </c>
      <c r="N2686" t="s">
        <v>3468</v>
      </c>
      <c r="O2686" t="s">
        <v>2469</v>
      </c>
      <c r="P2686" s="199">
        <v>25</v>
      </c>
      <c r="S2686" t="s">
        <v>3504</v>
      </c>
      <c r="T2686" t="s">
        <v>3759</v>
      </c>
      <c r="U2686" s="201">
        <v>305</v>
      </c>
      <c r="V2686" t="s">
        <v>3166</v>
      </c>
      <c r="W2686" t="s">
        <v>2520</v>
      </c>
      <c r="X2686" t="s">
        <v>3469</v>
      </c>
      <c r="Y2686" t="s">
        <v>1097</v>
      </c>
      <c r="Z2686" t="s">
        <v>2947</v>
      </c>
      <c r="AA2686">
        <v>631109.1</v>
      </c>
      <c r="AB2686" s="198">
        <v>37104.875</v>
      </c>
      <c r="AC2686" s="198">
        <v>37134.875</v>
      </c>
    </row>
    <row r="2687" spans="1:29" x14ac:dyDescent="0.2">
      <c r="A2687" s="44" t="str">
        <f t="shared" si="206"/>
        <v xml:space="preserve"> Natural Gas Physical</v>
      </c>
      <c r="B2687" s="44" t="str">
        <f t="shared" si="207"/>
        <v/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</v>
      </c>
      <c r="G2687" s="202">
        <v>1332931</v>
      </c>
      <c r="H2687" s="198">
        <v>37046.382268518515</v>
      </c>
      <c r="I2687" t="s">
        <v>2275</v>
      </c>
      <c r="M2687" t="s">
        <v>3505</v>
      </c>
      <c r="N2687" t="s">
        <v>3089</v>
      </c>
      <c r="O2687" t="s">
        <v>1950</v>
      </c>
      <c r="Q2687" s="199">
        <v>1000</v>
      </c>
      <c r="S2687" t="s">
        <v>3506</v>
      </c>
      <c r="T2687" t="s">
        <v>3759</v>
      </c>
      <c r="U2687" s="201">
        <v>3.35</v>
      </c>
      <c r="V2687" t="s">
        <v>3700</v>
      </c>
      <c r="W2687" t="s">
        <v>2563</v>
      </c>
      <c r="X2687" t="s">
        <v>3834</v>
      </c>
      <c r="Y2687" t="s">
        <v>2596</v>
      </c>
      <c r="Z2687" t="s">
        <v>2953</v>
      </c>
      <c r="AA2687">
        <v>827745</v>
      </c>
      <c r="AB2687" s="198">
        <v>37047.875</v>
      </c>
      <c r="AC2687" s="198">
        <v>37047.875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708</v>
      </c>
      <c r="G2688" s="202">
        <v>1332932</v>
      </c>
      <c r="H2688" s="198">
        <v>37046.382361111115</v>
      </c>
      <c r="I2688" t="s">
        <v>3531</v>
      </c>
      <c r="M2688" t="s">
        <v>3505</v>
      </c>
      <c r="N2688" t="s">
        <v>3885</v>
      </c>
      <c r="O2688" t="s">
        <v>1725</v>
      </c>
      <c r="P2688" s="199">
        <v>708</v>
      </c>
      <c r="S2688" t="s">
        <v>3506</v>
      </c>
      <c r="T2688" t="s">
        <v>3759</v>
      </c>
      <c r="U2688" s="201">
        <v>4.13</v>
      </c>
      <c r="V2688" t="s">
        <v>2551</v>
      </c>
      <c r="W2688" t="s">
        <v>3060</v>
      </c>
      <c r="X2688" t="s">
        <v>3061</v>
      </c>
      <c r="Y2688" t="s">
        <v>2596</v>
      </c>
      <c r="Z2688" t="s">
        <v>2952</v>
      </c>
      <c r="AA2688">
        <v>827746</v>
      </c>
      <c r="AB2688" s="198">
        <v>37047.875</v>
      </c>
      <c r="AC2688" s="198">
        <v>37047.875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10000</v>
      </c>
      <c r="G2689" s="202">
        <v>1332933</v>
      </c>
      <c r="H2689" s="198">
        <v>37046.382384259261</v>
      </c>
      <c r="I2689" t="s">
        <v>3627</v>
      </c>
      <c r="M2689" t="s">
        <v>3505</v>
      </c>
      <c r="N2689" t="s">
        <v>3885</v>
      </c>
      <c r="O2689" t="s">
        <v>1724</v>
      </c>
      <c r="Q2689" s="199">
        <v>10000</v>
      </c>
      <c r="S2689" t="s">
        <v>3506</v>
      </c>
      <c r="T2689" t="s">
        <v>3759</v>
      </c>
      <c r="U2689" s="201">
        <v>4.12</v>
      </c>
      <c r="V2689" t="s">
        <v>2456</v>
      </c>
      <c r="W2689" t="s">
        <v>2640</v>
      </c>
      <c r="X2689" t="s">
        <v>2641</v>
      </c>
      <c r="Y2689" t="s">
        <v>2596</v>
      </c>
      <c r="Z2689" t="s">
        <v>2952</v>
      </c>
      <c r="AA2689">
        <v>827747</v>
      </c>
      <c r="AB2689" s="198">
        <v>37047.875</v>
      </c>
      <c r="AC2689" s="198">
        <v>37047.875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1332934</v>
      </c>
      <c r="H2690" s="198">
        <v>37046.382395833331</v>
      </c>
      <c r="I2690" t="s">
        <v>2660</v>
      </c>
      <c r="M2690" t="s">
        <v>3505</v>
      </c>
      <c r="N2690" t="s">
        <v>3885</v>
      </c>
      <c r="O2690" t="s">
        <v>1679</v>
      </c>
      <c r="P2690" s="199">
        <v>5000</v>
      </c>
      <c r="S2690" t="s">
        <v>3506</v>
      </c>
      <c r="T2690" t="s">
        <v>3759</v>
      </c>
      <c r="U2690" s="201">
        <v>3.8</v>
      </c>
      <c r="V2690" t="s">
        <v>2459</v>
      </c>
      <c r="W2690" t="s">
        <v>2457</v>
      </c>
      <c r="X2690" t="s">
        <v>2615</v>
      </c>
      <c r="Y2690" t="s">
        <v>2596</v>
      </c>
      <c r="Z2690" t="s">
        <v>2952</v>
      </c>
      <c r="AA2690">
        <v>827748</v>
      </c>
      <c r="AB2690" s="198">
        <v>37047.875</v>
      </c>
      <c r="AC2690" s="198">
        <v>37047.875</v>
      </c>
    </row>
    <row r="2691" spans="1:29" x14ac:dyDescent="0.2">
      <c r="A2691" s="44" t="str">
        <f t="shared" si="206"/>
        <v>US Crude Financial</v>
      </c>
      <c r="B2691" s="44" t="str">
        <f t="shared" si="207"/>
        <v>US</v>
      </c>
      <c r="C2691" s="44" t="str">
        <f t="shared" si="208"/>
        <v>Crude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50000</v>
      </c>
      <c r="G2691" s="202">
        <v>1332935</v>
      </c>
      <c r="H2691" s="198">
        <v>37046.382395833331</v>
      </c>
      <c r="I2691" t="s">
        <v>2382</v>
      </c>
      <c r="M2691" t="s">
        <v>3619</v>
      </c>
      <c r="N2691" t="s">
        <v>1088</v>
      </c>
      <c r="O2691" t="s">
        <v>3528</v>
      </c>
      <c r="P2691" s="199">
        <v>50000</v>
      </c>
      <c r="S2691" t="s">
        <v>3512</v>
      </c>
      <c r="T2691" t="s">
        <v>3759</v>
      </c>
      <c r="U2691" s="201">
        <v>28.4</v>
      </c>
      <c r="V2691" t="s">
        <v>2582</v>
      </c>
      <c r="W2691" t="s">
        <v>1090</v>
      </c>
      <c r="X2691" t="s">
        <v>1091</v>
      </c>
      <c r="Y2691" t="s">
        <v>2729</v>
      </c>
      <c r="Z2691" t="s">
        <v>2952</v>
      </c>
      <c r="AA2691">
        <v>112782</v>
      </c>
      <c r="AB2691" s="198">
        <v>37073</v>
      </c>
      <c r="AC2691" s="198">
        <v>37103</v>
      </c>
    </row>
    <row r="2692" spans="1:29" x14ac:dyDescent="0.2">
      <c r="A2692" s="44" t="str">
        <f t="shared" si="206"/>
        <v xml:space="preserve"> Natural Gas Physical</v>
      </c>
      <c r="B2692" s="44" t="str">
        <f t="shared" si="207"/>
        <v/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5000</v>
      </c>
      <c r="G2692" s="202">
        <v>1332936</v>
      </c>
      <c r="H2692" s="198">
        <v>37046.382430555554</v>
      </c>
      <c r="I2692" t="s">
        <v>3848</v>
      </c>
      <c r="M2692" t="s">
        <v>3505</v>
      </c>
      <c r="N2692" t="s">
        <v>3089</v>
      </c>
      <c r="O2692" t="s">
        <v>2015</v>
      </c>
      <c r="P2692" s="199">
        <v>5000</v>
      </c>
      <c r="S2692" t="s">
        <v>3827</v>
      </c>
      <c r="T2692" t="s">
        <v>3090</v>
      </c>
      <c r="U2692" s="201">
        <v>4.8600000000000003</v>
      </c>
      <c r="V2692" t="s">
        <v>3849</v>
      </c>
      <c r="W2692" t="s">
        <v>3091</v>
      </c>
      <c r="X2692" t="s">
        <v>3092</v>
      </c>
      <c r="Y2692" t="s">
        <v>2596</v>
      </c>
      <c r="Z2692" t="s">
        <v>2953</v>
      </c>
      <c r="AA2692">
        <v>827749</v>
      </c>
      <c r="AB2692" s="198">
        <v>37046.875</v>
      </c>
      <c r="AC2692" s="198">
        <v>37046.875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20000</v>
      </c>
      <c r="G2693" s="202">
        <v>1332937</v>
      </c>
      <c r="H2693" s="198">
        <v>37046.382476851853</v>
      </c>
      <c r="I2693" t="s">
        <v>2602</v>
      </c>
      <c r="M2693" t="s">
        <v>3505</v>
      </c>
      <c r="N2693" t="s">
        <v>3885</v>
      </c>
      <c r="O2693" t="s">
        <v>1736</v>
      </c>
      <c r="Q2693" s="199">
        <v>20000</v>
      </c>
      <c r="S2693" t="s">
        <v>3506</v>
      </c>
      <c r="T2693" t="s">
        <v>3759</v>
      </c>
      <c r="U2693" s="201">
        <v>4.09</v>
      </c>
      <c r="V2693" t="s">
        <v>3212</v>
      </c>
      <c r="W2693" t="s">
        <v>2280</v>
      </c>
      <c r="X2693" t="s">
        <v>2281</v>
      </c>
      <c r="Y2693" t="s">
        <v>2596</v>
      </c>
      <c r="Z2693" t="s">
        <v>2952</v>
      </c>
      <c r="AA2693">
        <v>827750</v>
      </c>
      <c r="AB2693" s="198">
        <v>37047.875</v>
      </c>
      <c r="AC2693" s="198">
        <v>37047.875</v>
      </c>
    </row>
    <row r="2694" spans="1:29" x14ac:dyDescent="0.2">
      <c r="A2694" s="44" t="str">
        <f t="shared" si="206"/>
        <v>US Natural Gas Financial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Financial</v>
      </c>
      <c r="E2694" s="44">
        <f>IF(VLOOKUP(S2694,'DD-Lookup'!$J$6:$L$50,3,FALSE)="Monthly",(YEAR(AC2694)-YEAR(AB2694))*12+MONTH(AC2694)-MONTH(AB2694)+1,(AC2694-AB2694+1))</f>
        <v>26</v>
      </c>
      <c r="F2694" s="213">
        <f t="shared" si="210"/>
        <v>130000</v>
      </c>
      <c r="G2694" s="202">
        <v>1332938</v>
      </c>
      <c r="H2694" s="198">
        <v>37046.382569444446</v>
      </c>
      <c r="I2694" t="s">
        <v>64</v>
      </c>
      <c r="M2694" t="s">
        <v>3505</v>
      </c>
      <c r="N2694" t="s">
        <v>2383</v>
      </c>
      <c r="O2694" t="s">
        <v>2057</v>
      </c>
      <c r="P2694" s="199">
        <v>5000</v>
      </c>
      <c r="S2694" t="s">
        <v>3506</v>
      </c>
      <c r="T2694" t="s">
        <v>3759</v>
      </c>
      <c r="U2694" s="201">
        <v>3.98</v>
      </c>
      <c r="V2694" t="s">
        <v>65</v>
      </c>
      <c r="W2694" t="s">
        <v>3084</v>
      </c>
      <c r="X2694" t="s">
        <v>2394</v>
      </c>
      <c r="Y2694" t="s">
        <v>3777</v>
      </c>
      <c r="Z2694" t="s">
        <v>2952</v>
      </c>
      <c r="AA2694" t="s">
        <v>71</v>
      </c>
      <c r="AB2694" s="198">
        <v>37047.875</v>
      </c>
      <c r="AC2694" s="198">
        <v>37072.875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6100</v>
      </c>
      <c r="G2695" s="202">
        <v>1332939</v>
      </c>
      <c r="H2695" s="198">
        <v>37046.382569444446</v>
      </c>
      <c r="I2695" t="s">
        <v>2345</v>
      </c>
      <c r="M2695" t="s">
        <v>3505</v>
      </c>
      <c r="N2695" t="s">
        <v>3885</v>
      </c>
      <c r="O2695" t="s">
        <v>1760</v>
      </c>
      <c r="P2695" s="199">
        <v>6100</v>
      </c>
      <c r="S2695" t="s">
        <v>3506</v>
      </c>
      <c r="T2695" t="s">
        <v>3759</v>
      </c>
      <c r="U2695" s="201">
        <v>3.8250000000000002</v>
      </c>
      <c r="V2695" t="s">
        <v>1988</v>
      </c>
      <c r="W2695" t="s">
        <v>2477</v>
      </c>
      <c r="X2695" t="s">
        <v>3078</v>
      </c>
      <c r="Y2695" t="s">
        <v>2596</v>
      </c>
      <c r="Z2695" t="s">
        <v>2952</v>
      </c>
      <c r="AA2695">
        <v>827751</v>
      </c>
      <c r="AB2695" s="198">
        <v>37047.875</v>
      </c>
      <c r="AC2695" s="198">
        <v>37047.875</v>
      </c>
    </row>
    <row r="2696" spans="1:29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</v>
      </c>
      <c r="G2696" s="202">
        <v>1332940</v>
      </c>
      <c r="H2696" s="198">
        <v>37046.382581018515</v>
      </c>
      <c r="I2696" t="s">
        <v>2613</v>
      </c>
      <c r="M2696" t="s">
        <v>3505</v>
      </c>
      <c r="N2696" t="s">
        <v>3885</v>
      </c>
      <c r="O2696" t="s">
        <v>1724</v>
      </c>
      <c r="P2696" s="199">
        <v>5000</v>
      </c>
      <c r="S2696" t="s">
        <v>3506</v>
      </c>
      <c r="T2696" t="s">
        <v>3759</v>
      </c>
      <c r="U2696" s="201">
        <v>4.1150000000000002</v>
      </c>
      <c r="V2696" t="s">
        <v>2617</v>
      </c>
      <c r="W2696" t="s">
        <v>2640</v>
      </c>
      <c r="X2696" t="s">
        <v>2641</v>
      </c>
      <c r="Y2696" t="s">
        <v>2596</v>
      </c>
      <c r="Z2696" t="s">
        <v>2952</v>
      </c>
      <c r="AA2696">
        <v>827752</v>
      </c>
      <c r="AB2696" s="198">
        <v>37047.875</v>
      </c>
      <c r="AC2696" s="198">
        <v>37047.875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5029</v>
      </c>
      <c r="G2697" s="202">
        <v>1332941</v>
      </c>
      <c r="H2697" s="198">
        <v>37046.382604166669</v>
      </c>
      <c r="I2697" t="s">
        <v>3547</v>
      </c>
      <c r="M2697" t="s">
        <v>3505</v>
      </c>
      <c r="N2697" t="s">
        <v>3885</v>
      </c>
      <c r="O2697" t="s">
        <v>1923</v>
      </c>
      <c r="P2697" s="199">
        <v>5029</v>
      </c>
      <c r="S2697" t="s">
        <v>3506</v>
      </c>
      <c r="T2697" t="s">
        <v>3759</v>
      </c>
      <c r="U2697" s="201">
        <v>4.01</v>
      </c>
      <c r="V2697" t="s">
        <v>3518</v>
      </c>
      <c r="W2697" t="s">
        <v>2429</v>
      </c>
      <c r="X2697" t="s">
        <v>2196</v>
      </c>
      <c r="Y2697" t="s">
        <v>2596</v>
      </c>
      <c r="Z2697" t="s">
        <v>2952</v>
      </c>
      <c r="AA2697">
        <v>827753</v>
      </c>
      <c r="AB2697" s="198">
        <v>37047.875</v>
      </c>
      <c r="AC2697" s="198">
        <v>37047.875</v>
      </c>
    </row>
    <row r="2698" spans="1:29" x14ac:dyDescent="0.2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151</v>
      </c>
      <c r="F2698" s="213">
        <f t="shared" si="210"/>
        <v>377500</v>
      </c>
      <c r="G2698" s="202">
        <v>1332943</v>
      </c>
      <c r="H2698" s="198">
        <v>37046.382662037038</v>
      </c>
      <c r="I2698" t="s">
        <v>2382</v>
      </c>
      <c r="M2698" t="s">
        <v>3505</v>
      </c>
      <c r="N2698" t="s">
        <v>2383</v>
      </c>
      <c r="O2698" t="s">
        <v>2622</v>
      </c>
      <c r="P2698" s="199">
        <v>2500</v>
      </c>
      <c r="S2698" t="s">
        <v>3506</v>
      </c>
      <c r="T2698" t="s">
        <v>3759</v>
      </c>
      <c r="U2698" s="201">
        <v>4.45</v>
      </c>
      <c r="V2698" t="s">
        <v>2573</v>
      </c>
      <c r="W2698" t="s">
        <v>2810</v>
      </c>
      <c r="X2698" t="s">
        <v>2384</v>
      </c>
      <c r="Y2698" t="s">
        <v>3777</v>
      </c>
      <c r="Z2698" t="s">
        <v>2952</v>
      </c>
      <c r="AA2698" t="s">
        <v>72</v>
      </c>
      <c r="AB2698" s="198">
        <v>37196</v>
      </c>
      <c r="AC2698" s="198">
        <v>37346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1332942</v>
      </c>
      <c r="H2699" s="198">
        <v>37046.382662037038</v>
      </c>
      <c r="I2699" t="s">
        <v>2355</v>
      </c>
      <c r="M2699" t="s">
        <v>3505</v>
      </c>
      <c r="N2699" t="s">
        <v>3885</v>
      </c>
      <c r="O2699" t="s">
        <v>1724</v>
      </c>
      <c r="P2699" s="199">
        <v>5000</v>
      </c>
      <c r="S2699" t="s">
        <v>3506</v>
      </c>
      <c r="T2699" t="s">
        <v>3759</v>
      </c>
      <c r="U2699" s="201">
        <v>4.1150000000000002</v>
      </c>
      <c r="V2699" t="s">
        <v>2593</v>
      </c>
      <c r="W2699" t="s">
        <v>2640</v>
      </c>
      <c r="X2699" t="s">
        <v>2641</v>
      </c>
      <c r="Y2699" t="s">
        <v>2596</v>
      </c>
      <c r="Z2699" t="s">
        <v>2952</v>
      </c>
      <c r="AA2699">
        <v>827754</v>
      </c>
      <c r="AB2699" s="198">
        <v>37047.875</v>
      </c>
      <c r="AC2699" s="198">
        <v>37047.875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5000</v>
      </c>
      <c r="G2700" s="202">
        <v>1332944</v>
      </c>
      <c r="H2700" s="198">
        <v>37046.382673611108</v>
      </c>
      <c r="I2700" t="s">
        <v>2261</v>
      </c>
      <c r="M2700" t="s">
        <v>3505</v>
      </c>
      <c r="N2700" t="s">
        <v>3885</v>
      </c>
      <c r="O2700" t="s">
        <v>1679</v>
      </c>
      <c r="Q2700" s="199">
        <v>5000</v>
      </c>
      <c r="S2700" t="s">
        <v>3506</v>
      </c>
      <c r="T2700" t="s">
        <v>3759</v>
      </c>
      <c r="U2700" s="201">
        <v>3.8025000000000002</v>
      </c>
      <c r="V2700" t="s">
        <v>1746</v>
      </c>
      <c r="W2700" t="s">
        <v>2457</v>
      </c>
      <c r="X2700" t="s">
        <v>2615</v>
      </c>
      <c r="Y2700" t="s">
        <v>2596</v>
      </c>
      <c r="Z2700" t="s">
        <v>2952</v>
      </c>
      <c r="AA2700">
        <v>827755</v>
      </c>
      <c r="AB2700" s="198">
        <v>37047.875</v>
      </c>
      <c r="AC2700" s="198">
        <v>37047.875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</v>
      </c>
      <c r="G2701" s="202">
        <v>1332945</v>
      </c>
      <c r="H2701" s="198">
        <v>37046.382685185185</v>
      </c>
      <c r="I2701" t="s">
        <v>2541</v>
      </c>
      <c r="M2701" t="s">
        <v>3505</v>
      </c>
      <c r="N2701" t="s">
        <v>3885</v>
      </c>
      <c r="O2701" t="s">
        <v>2093</v>
      </c>
      <c r="Q2701" s="199">
        <v>5000</v>
      </c>
      <c r="S2701" t="s">
        <v>3506</v>
      </c>
      <c r="T2701" t="s">
        <v>3759</v>
      </c>
      <c r="U2701" s="201">
        <v>3.82</v>
      </c>
      <c r="V2701">
        <v>10041965</v>
      </c>
      <c r="W2701" t="s">
        <v>2271</v>
      </c>
      <c r="X2701" t="s">
        <v>3078</v>
      </c>
      <c r="Y2701" t="s">
        <v>2596</v>
      </c>
      <c r="Z2701" t="s">
        <v>2952</v>
      </c>
      <c r="AA2701">
        <v>827756</v>
      </c>
      <c r="AB2701" s="198">
        <v>37047.875</v>
      </c>
      <c r="AC2701" s="198">
        <v>37047.875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25000</v>
      </c>
      <c r="G2702" s="202">
        <v>1332946</v>
      </c>
      <c r="H2702" s="198">
        <v>37046.382696759261</v>
      </c>
      <c r="I2702" t="s">
        <v>2502</v>
      </c>
      <c r="M2702" t="s">
        <v>3505</v>
      </c>
      <c r="N2702" t="s">
        <v>3885</v>
      </c>
      <c r="O2702" t="s">
        <v>3852</v>
      </c>
      <c r="P2702" s="199">
        <v>25000</v>
      </c>
      <c r="S2702" t="s">
        <v>3506</v>
      </c>
      <c r="T2702" t="s">
        <v>3759</v>
      </c>
      <c r="U2702" s="201">
        <v>3.9449999999999998</v>
      </c>
      <c r="V2702" t="s">
        <v>3516</v>
      </c>
      <c r="W2702" t="s">
        <v>2265</v>
      </c>
      <c r="X2702" t="s">
        <v>2266</v>
      </c>
      <c r="Y2702" t="s">
        <v>2596</v>
      </c>
      <c r="Z2702" t="s">
        <v>2952</v>
      </c>
      <c r="AA2702">
        <v>827757</v>
      </c>
      <c r="AB2702" s="198">
        <v>37047.875</v>
      </c>
      <c r="AC2702" s="198">
        <v>37047.875</v>
      </c>
    </row>
    <row r="2703" spans="1:29" x14ac:dyDescent="0.2">
      <c r="A2703" s="44" t="str">
        <f t="shared" si="211"/>
        <v>US Crude Financial</v>
      </c>
      <c r="B2703" s="44" t="str">
        <f t="shared" si="212"/>
        <v>US</v>
      </c>
      <c r="C2703" s="44" t="str">
        <f t="shared" si="213"/>
        <v>Crude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50000</v>
      </c>
      <c r="G2703" s="202">
        <v>1332947</v>
      </c>
      <c r="H2703" s="198">
        <v>37046.382708333331</v>
      </c>
      <c r="I2703" t="s">
        <v>2382</v>
      </c>
      <c r="M2703" t="s">
        <v>3619</v>
      </c>
      <c r="N2703" t="s">
        <v>1088</v>
      </c>
      <c r="O2703" t="s">
        <v>3528</v>
      </c>
      <c r="P2703" s="199">
        <v>50000</v>
      </c>
      <c r="S2703" t="s">
        <v>3512</v>
      </c>
      <c r="T2703" t="s">
        <v>3759</v>
      </c>
      <c r="U2703" s="201">
        <v>28.38</v>
      </c>
      <c r="V2703" t="s">
        <v>3830</v>
      </c>
      <c r="W2703" t="s">
        <v>1090</v>
      </c>
      <c r="X2703" t="s">
        <v>1091</v>
      </c>
      <c r="Y2703" t="s">
        <v>2729</v>
      </c>
      <c r="Z2703" t="s">
        <v>2952</v>
      </c>
      <c r="AA2703">
        <v>112783</v>
      </c>
      <c r="AB2703" s="198">
        <v>37073</v>
      </c>
      <c r="AC2703" s="198">
        <v>37103</v>
      </c>
    </row>
    <row r="2704" spans="1:29" x14ac:dyDescent="0.2">
      <c r="A2704" s="44" t="str">
        <f t="shared" si="211"/>
        <v>US Natural Gas Financial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31</v>
      </c>
      <c r="F2704" s="213">
        <f t="shared" si="215"/>
        <v>77500</v>
      </c>
      <c r="G2704" s="202">
        <v>1332948</v>
      </c>
      <c r="H2704" s="198">
        <v>37046.382731481484</v>
      </c>
      <c r="I2704" t="s">
        <v>2387</v>
      </c>
      <c r="M2704" t="s">
        <v>3505</v>
      </c>
      <c r="N2704" t="s">
        <v>2383</v>
      </c>
      <c r="O2704" t="s">
        <v>2604</v>
      </c>
      <c r="P2704" s="199">
        <v>2500</v>
      </c>
      <c r="S2704" t="s">
        <v>3506</v>
      </c>
      <c r="T2704" t="s">
        <v>3759</v>
      </c>
      <c r="U2704" s="201">
        <v>4.0549999999999997</v>
      </c>
      <c r="V2704" t="s">
        <v>3178</v>
      </c>
      <c r="W2704" t="s">
        <v>2810</v>
      </c>
      <c r="X2704" t="s">
        <v>2384</v>
      </c>
      <c r="Y2704" t="s">
        <v>3777</v>
      </c>
      <c r="Z2704" t="s">
        <v>2952</v>
      </c>
      <c r="AA2704" t="s">
        <v>73</v>
      </c>
      <c r="AB2704" s="198">
        <v>37073.875</v>
      </c>
      <c r="AC2704" s="198">
        <v>37103.875</v>
      </c>
    </row>
    <row r="2705" spans="1:29" x14ac:dyDescent="0.2">
      <c r="A2705" s="44" t="str">
        <f t="shared" si="211"/>
        <v>US Power Physical</v>
      </c>
      <c r="B2705" s="44" t="str">
        <f t="shared" si="212"/>
        <v>US</v>
      </c>
      <c r="C2705" s="44" t="str">
        <f t="shared" si="213"/>
        <v>Power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31</v>
      </c>
      <c r="F2705" s="213">
        <f t="shared" si="215"/>
        <v>775</v>
      </c>
      <c r="G2705" s="202">
        <v>1332950</v>
      </c>
      <c r="H2705" s="198">
        <v>37046.382754629631</v>
      </c>
      <c r="I2705" t="s">
        <v>2360</v>
      </c>
      <c r="M2705" t="s">
        <v>2717</v>
      </c>
      <c r="N2705" t="s">
        <v>3470</v>
      </c>
      <c r="O2705" t="s">
        <v>1874</v>
      </c>
      <c r="Q2705" s="199">
        <v>25</v>
      </c>
      <c r="S2705" t="s">
        <v>3504</v>
      </c>
      <c r="T2705" t="s">
        <v>3759</v>
      </c>
      <c r="U2705" s="201">
        <v>105</v>
      </c>
      <c r="V2705" t="s">
        <v>2234</v>
      </c>
      <c r="W2705" t="s">
        <v>2997</v>
      </c>
      <c r="X2705" t="s">
        <v>3472</v>
      </c>
      <c r="Y2705" t="s">
        <v>1097</v>
      </c>
      <c r="Z2705" t="s">
        <v>2947</v>
      </c>
      <c r="AA2705">
        <v>631110.1</v>
      </c>
      <c r="AB2705" s="198">
        <v>37104.875</v>
      </c>
      <c r="AC2705" s="198">
        <v>37134.875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25000</v>
      </c>
      <c r="G2706" s="202">
        <v>1332949</v>
      </c>
      <c r="H2706" s="198">
        <v>37046.382754629631</v>
      </c>
      <c r="I2706" t="s">
        <v>2613</v>
      </c>
      <c r="M2706" t="s">
        <v>3505</v>
      </c>
      <c r="N2706" t="s">
        <v>3885</v>
      </c>
      <c r="O2706" t="s">
        <v>3852</v>
      </c>
      <c r="P2706" s="199">
        <v>25000</v>
      </c>
      <c r="S2706" t="s">
        <v>3506</v>
      </c>
      <c r="T2706" t="s">
        <v>3759</v>
      </c>
      <c r="U2706" s="201">
        <v>3.94</v>
      </c>
      <c r="V2706" t="s">
        <v>3709</v>
      </c>
      <c r="W2706" t="s">
        <v>2265</v>
      </c>
      <c r="X2706" t="s">
        <v>2266</v>
      </c>
      <c r="Y2706" t="s">
        <v>2596</v>
      </c>
      <c r="Z2706" t="s">
        <v>2952</v>
      </c>
      <c r="AA2706">
        <v>827758</v>
      </c>
      <c r="AB2706" s="198">
        <v>37047.875</v>
      </c>
      <c r="AC2706" s="198">
        <v>37047.875</v>
      </c>
    </row>
    <row r="2707" spans="1:29" x14ac:dyDescent="0.2">
      <c r="A2707" s="44" t="str">
        <f t="shared" si="211"/>
        <v xml:space="preserve"> Natural Gas Physical</v>
      </c>
      <c r="B2707" s="44" t="str">
        <f t="shared" si="212"/>
        <v/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5000</v>
      </c>
      <c r="G2707" s="202">
        <v>1332952</v>
      </c>
      <c r="H2707" s="198">
        <v>37046.382777777777</v>
      </c>
      <c r="I2707" t="s">
        <v>2561</v>
      </c>
      <c r="M2707" t="s">
        <v>3505</v>
      </c>
      <c r="N2707" t="s">
        <v>2623</v>
      </c>
      <c r="O2707" t="s">
        <v>57</v>
      </c>
      <c r="P2707" s="199">
        <v>5000</v>
      </c>
      <c r="S2707" t="s">
        <v>3506</v>
      </c>
      <c r="T2707" t="s">
        <v>3759</v>
      </c>
      <c r="U2707" s="201">
        <v>4.1399999999999997</v>
      </c>
      <c r="V2707" t="s">
        <v>5</v>
      </c>
      <c r="W2707" t="s">
        <v>2624</v>
      </c>
      <c r="X2707" t="s">
        <v>2625</v>
      </c>
      <c r="Y2707" t="s">
        <v>2596</v>
      </c>
      <c r="Z2707" t="s">
        <v>2952</v>
      </c>
      <c r="AA2707">
        <v>827759</v>
      </c>
      <c r="AB2707" s="198">
        <v>37047.875</v>
      </c>
      <c r="AC2707" s="198">
        <v>37047.875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5000</v>
      </c>
      <c r="G2708" s="202">
        <v>1332954</v>
      </c>
      <c r="H2708" s="198">
        <v>37046.382789351854</v>
      </c>
      <c r="I2708" t="s">
        <v>2660</v>
      </c>
      <c r="M2708" t="s">
        <v>3505</v>
      </c>
      <c r="N2708" t="s">
        <v>3885</v>
      </c>
      <c r="O2708" t="s">
        <v>1679</v>
      </c>
      <c r="P2708" s="199">
        <v>5000</v>
      </c>
      <c r="S2708" t="s">
        <v>3506</v>
      </c>
      <c r="T2708" t="s">
        <v>3759</v>
      </c>
      <c r="U2708" s="201">
        <v>3.8</v>
      </c>
      <c r="V2708" t="s">
        <v>2459</v>
      </c>
      <c r="W2708" t="s">
        <v>2457</v>
      </c>
      <c r="X2708" t="s">
        <v>2615</v>
      </c>
      <c r="Y2708" t="s">
        <v>2596</v>
      </c>
      <c r="Z2708" t="s">
        <v>2952</v>
      </c>
      <c r="AA2708">
        <v>827760</v>
      </c>
      <c r="AB2708" s="198">
        <v>37047.875</v>
      </c>
      <c r="AC2708" s="198">
        <v>37047.875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9971</v>
      </c>
      <c r="G2709" s="202">
        <v>1332953</v>
      </c>
      <c r="H2709" s="198">
        <v>37046.382789351854</v>
      </c>
      <c r="I2709" t="s">
        <v>2621</v>
      </c>
      <c r="M2709" t="s">
        <v>3505</v>
      </c>
      <c r="N2709" t="s">
        <v>3885</v>
      </c>
      <c r="O2709" t="s">
        <v>1923</v>
      </c>
      <c r="P2709" s="199">
        <v>9971</v>
      </c>
      <c r="S2709" t="s">
        <v>3506</v>
      </c>
      <c r="T2709" t="s">
        <v>3759</v>
      </c>
      <c r="U2709" s="201">
        <v>4.0049999999999999</v>
      </c>
      <c r="V2709" t="s">
        <v>3569</v>
      </c>
      <c r="W2709" t="s">
        <v>2429</v>
      </c>
      <c r="X2709" t="s">
        <v>2196</v>
      </c>
      <c r="Y2709" t="s">
        <v>2596</v>
      </c>
      <c r="Z2709" t="s">
        <v>2952</v>
      </c>
      <c r="AA2709">
        <v>827761</v>
      </c>
      <c r="AB2709" s="198">
        <v>37047.875</v>
      </c>
      <c r="AC2709" s="198">
        <v>37047.875</v>
      </c>
    </row>
    <row r="2710" spans="1:29" x14ac:dyDescent="0.2">
      <c r="A2710" s="44" t="str">
        <f t="shared" si="211"/>
        <v>US Oil Products Financial</v>
      </c>
      <c r="B2710" s="44" t="str">
        <f t="shared" si="212"/>
        <v>US</v>
      </c>
      <c r="C2710" s="44" t="str">
        <f t="shared" si="213"/>
        <v>Oil Products</v>
      </c>
      <c r="D2710" s="44" t="str">
        <f t="shared" si="214"/>
        <v>Financial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25000</v>
      </c>
      <c r="G2710" s="202">
        <v>1332955</v>
      </c>
      <c r="H2710" s="198">
        <v>37046.382870370369</v>
      </c>
      <c r="I2710" t="s">
        <v>3201</v>
      </c>
      <c r="M2710" t="s">
        <v>3509</v>
      </c>
      <c r="N2710" t="s">
        <v>3847</v>
      </c>
      <c r="O2710" t="s">
        <v>3864</v>
      </c>
      <c r="P2710" s="199">
        <v>25000</v>
      </c>
      <c r="S2710" t="s">
        <v>2655</v>
      </c>
      <c r="T2710" t="s">
        <v>3759</v>
      </c>
      <c r="U2710" s="201">
        <v>77.05</v>
      </c>
      <c r="V2710" t="s">
        <v>3202</v>
      </c>
      <c r="W2710" t="s">
        <v>2227</v>
      </c>
      <c r="X2710" t="s">
        <v>2228</v>
      </c>
      <c r="Y2710" t="s">
        <v>2729</v>
      </c>
      <c r="Z2710" t="s">
        <v>2952</v>
      </c>
      <c r="AA2710">
        <v>112784</v>
      </c>
      <c r="AB2710" s="198">
        <v>37073</v>
      </c>
      <c r="AC2710" s="198">
        <v>37103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10000</v>
      </c>
      <c r="G2711" s="202">
        <v>1332958</v>
      </c>
      <c r="H2711" s="198">
        <v>37046.382881944446</v>
      </c>
      <c r="I2711" t="s">
        <v>2355</v>
      </c>
      <c r="M2711" t="s">
        <v>3505</v>
      </c>
      <c r="N2711" t="s">
        <v>3885</v>
      </c>
      <c r="O2711" t="s">
        <v>1724</v>
      </c>
      <c r="P2711" s="199">
        <v>10000</v>
      </c>
      <c r="S2711" t="s">
        <v>3506</v>
      </c>
      <c r="T2711" t="s">
        <v>3759</v>
      </c>
      <c r="U2711" s="201">
        <v>4.1100000000000003</v>
      </c>
      <c r="V2711" t="s">
        <v>2593</v>
      </c>
      <c r="W2711" t="s">
        <v>2640</v>
      </c>
      <c r="X2711" t="s">
        <v>2641</v>
      </c>
      <c r="Y2711" t="s">
        <v>2596</v>
      </c>
      <c r="Z2711" t="s">
        <v>2952</v>
      </c>
      <c r="AA2711">
        <v>827763</v>
      </c>
      <c r="AB2711" s="198">
        <v>37047.875</v>
      </c>
      <c r="AC2711" s="198">
        <v>37047.875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29</v>
      </c>
      <c r="G2712" s="202">
        <v>1332957</v>
      </c>
      <c r="H2712" s="198">
        <v>37046.382881944446</v>
      </c>
      <c r="I2712" t="s">
        <v>2621</v>
      </c>
      <c r="M2712" t="s">
        <v>3505</v>
      </c>
      <c r="N2712" t="s">
        <v>3885</v>
      </c>
      <c r="O2712" t="s">
        <v>1923</v>
      </c>
      <c r="P2712" s="199">
        <v>29</v>
      </c>
      <c r="S2712" t="s">
        <v>3506</v>
      </c>
      <c r="T2712" t="s">
        <v>3759</v>
      </c>
      <c r="U2712" s="201">
        <v>4.0049999999999999</v>
      </c>
      <c r="V2712" t="s">
        <v>3569</v>
      </c>
      <c r="W2712" t="s">
        <v>2429</v>
      </c>
      <c r="X2712" t="s">
        <v>2196</v>
      </c>
      <c r="Y2712" t="s">
        <v>2596</v>
      </c>
      <c r="Z2712" t="s">
        <v>2952</v>
      </c>
      <c r="AA2712">
        <v>827764</v>
      </c>
      <c r="AB2712" s="198">
        <v>37047.875</v>
      </c>
      <c r="AC2712" s="198">
        <v>37047.875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5000</v>
      </c>
      <c r="G2713" s="202">
        <v>1332956</v>
      </c>
      <c r="H2713" s="198">
        <v>37046.382881944446</v>
      </c>
      <c r="I2713" t="s">
        <v>2355</v>
      </c>
      <c r="M2713" t="s">
        <v>3505</v>
      </c>
      <c r="N2713" t="s">
        <v>3885</v>
      </c>
      <c r="O2713" t="s">
        <v>1679</v>
      </c>
      <c r="P2713" s="199">
        <v>5000</v>
      </c>
      <c r="S2713" t="s">
        <v>3506</v>
      </c>
      <c r="T2713" t="s">
        <v>3759</v>
      </c>
      <c r="U2713" s="201">
        <v>3.7974999999999999</v>
      </c>
      <c r="V2713" t="s">
        <v>2583</v>
      </c>
      <c r="W2713" t="s">
        <v>2457</v>
      </c>
      <c r="X2713" t="s">
        <v>2615</v>
      </c>
      <c r="Y2713" t="s">
        <v>2596</v>
      </c>
      <c r="Z2713" t="s">
        <v>2952</v>
      </c>
      <c r="AA2713">
        <v>827762</v>
      </c>
      <c r="AB2713" s="198">
        <v>37047.875</v>
      </c>
      <c r="AC2713" s="198">
        <v>37047.875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1332959</v>
      </c>
      <c r="H2714" s="198">
        <v>37046.382893518516</v>
      </c>
      <c r="I2714" t="s">
        <v>2635</v>
      </c>
      <c r="M2714" t="s">
        <v>3505</v>
      </c>
      <c r="N2714" t="s">
        <v>3885</v>
      </c>
      <c r="O2714" t="s">
        <v>3863</v>
      </c>
      <c r="Q2714" s="199">
        <v>10000</v>
      </c>
      <c r="S2714" t="s">
        <v>3506</v>
      </c>
      <c r="T2714" t="s">
        <v>3759</v>
      </c>
      <c r="U2714" s="201">
        <v>3.895</v>
      </c>
      <c r="V2714" t="s">
        <v>3703</v>
      </c>
      <c r="W2714" t="s">
        <v>2271</v>
      </c>
      <c r="X2714" t="s">
        <v>2272</v>
      </c>
      <c r="Y2714" t="s">
        <v>2596</v>
      </c>
      <c r="Z2714" t="s">
        <v>2952</v>
      </c>
      <c r="AA2714">
        <v>827765</v>
      </c>
      <c r="AB2714" s="198">
        <v>37047.875</v>
      </c>
      <c r="AC2714" s="198">
        <v>37047.875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5000</v>
      </c>
      <c r="G2715" s="202">
        <v>1332961</v>
      </c>
      <c r="H2715" s="198">
        <v>37046.382974537039</v>
      </c>
      <c r="I2715" t="s">
        <v>2597</v>
      </c>
      <c r="M2715" t="s">
        <v>3505</v>
      </c>
      <c r="N2715" t="s">
        <v>3885</v>
      </c>
      <c r="O2715" t="s">
        <v>1679</v>
      </c>
      <c r="Q2715" s="199">
        <v>5000</v>
      </c>
      <c r="S2715" t="s">
        <v>3506</v>
      </c>
      <c r="T2715" t="s">
        <v>3759</v>
      </c>
      <c r="U2715" s="201">
        <v>3.8</v>
      </c>
      <c r="V2715" t="s">
        <v>2628</v>
      </c>
      <c r="W2715" t="s">
        <v>2457</v>
      </c>
      <c r="X2715" t="s">
        <v>2615</v>
      </c>
      <c r="Y2715" t="s">
        <v>2596</v>
      </c>
      <c r="Z2715" t="s">
        <v>2952</v>
      </c>
      <c r="AA2715">
        <v>827766</v>
      </c>
      <c r="AB2715" s="198">
        <v>37047.875</v>
      </c>
      <c r="AC2715" s="198">
        <v>37047.875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10000</v>
      </c>
      <c r="G2716" s="202">
        <v>1332962</v>
      </c>
      <c r="H2716" s="198">
        <v>37046.382986111108</v>
      </c>
      <c r="I2716" t="s">
        <v>3547</v>
      </c>
      <c r="M2716" t="s">
        <v>3505</v>
      </c>
      <c r="N2716" t="s">
        <v>3885</v>
      </c>
      <c r="O2716" t="s">
        <v>1795</v>
      </c>
      <c r="P2716" s="199">
        <v>10000</v>
      </c>
      <c r="S2716" t="s">
        <v>3506</v>
      </c>
      <c r="T2716" t="s">
        <v>3759</v>
      </c>
      <c r="U2716" s="201">
        <v>3.4</v>
      </c>
      <c r="V2716" t="s">
        <v>2253</v>
      </c>
      <c r="W2716" t="s">
        <v>3075</v>
      </c>
      <c r="X2716" t="s">
        <v>3076</v>
      </c>
      <c r="Y2716" t="s">
        <v>2596</v>
      </c>
      <c r="Z2716" t="s">
        <v>2952</v>
      </c>
      <c r="AA2716">
        <v>827767</v>
      </c>
      <c r="AB2716" s="198">
        <v>37047.875</v>
      </c>
      <c r="AC2716" s="198">
        <v>37047.875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4327</v>
      </c>
      <c r="G2717" s="202">
        <v>1332963</v>
      </c>
      <c r="H2717" s="198">
        <v>37046.382997685185</v>
      </c>
      <c r="I2717" t="s">
        <v>2509</v>
      </c>
      <c r="M2717" t="s">
        <v>3505</v>
      </c>
      <c r="N2717" t="s">
        <v>3885</v>
      </c>
      <c r="O2717" t="s">
        <v>1724</v>
      </c>
      <c r="Q2717" s="199">
        <v>4327</v>
      </c>
      <c r="S2717" t="s">
        <v>3506</v>
      </c>
      <c r="T2717" t="s">
        <v>3759</v>
      </c>
      <c r="U2717" s="201">
        <v>4.1150000000000002</v>
      </c>
      <c r="V2717" t="s">
        <v>2510</v>
      </c>
      <c r="W2717" t="s">
        <v>2640</v>
      </c>
      <c r="X2717" t="s">
        <v>2641</v>
      </c>
      <c r="Y2717" t="s">
        <v>2596</v>
      </c>
      <c r="Z2717" t="s">
        <v>2952</v>
      </c>
      <c r="AA2717">
        <v>827768</v>
      </c>
      <c r="AB2717" s="198">
        <v>37047.875</v>
      </c>
      <c r="AC2717" s="198">
        <v>37047.875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5000</v>
      </c>
      <c r="G2718" s="202">
        <v>1332964</v>
      </c>
      <c r="H2718" s="198">
        <v>37046.383009259262</v>
      </c>
      <c r="I2718" t="s">
        <v>2638</v>
      </c>
      <c r="M2718" t="s">
        <v>3505</v>
      </c>
      <c r="N2718" t="s">
        <v>3885</v>
      </c>
      <c r="O2718" t="s">
        <v>1682</v>
      </c>
      <c r="Q2718" s="199">
        <v>5000</v>
      </c>
      <c r="S2718" t="s">
        <v>3506</v>
      </c>
      <c r="T2718" t="s">
        <v>3759</v>
      </c>
      <c r="U2718" s="201">
        <v>3.79</v>
      </c>
      <c r="V2718" t="s">
        <v>3897</v>
      </c>
      <c r="W2718" t="s">
        <v>2457</v>
      </c>
      <c r="X2718" t="s">
        <v>2615</v>
      </c>
      <c r="Y2718" t="s">
        <v>2596</v>
      </c>
      <c r="Z2718" t="s">
        <v>2952</v>
      </c>
      <c r="AA2718">
        <v>827769</v>
      </c>
      <c r="AB2718" s="198">
        <v>37047.875</v>
      </c>
      <c r="AC2718" s="198">
        <v>37047.875</v>
      </c>
    </row>
    <row r="2719" spans="1:29" x14ac:dyDescent="0.2">
      <c r="A2719" s="44" t="str">
        <f t="shared" si="211"/>
        <v xml:space="preserve"> Oil Products Financial</v>
      </c>
      <c r="B2719" s="44" t="str">
        <f t="shared" si="212"/>
        <v/>
      </c>
      <c r="C2719" s="44" t="str">
        <f t="shared" si="213"/>
        <v>Oil Products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30</v>
      </c>
      <c r="F2719" s="213">
        <f t="shared" si="215"/>
        <v>150000</v>
      </c>
      <c r="G2719" s="202">
        <v>1332965</v>
      </c>
      <c r="H2719" s="198">
        <v>37046.383032407408</v>
      </c>
      <c r="I2719" t="s">
        <v>2339</v>
      </c>
      <c r="M2719" t="s">
        <v>3509</v>
      </c>
      <c r="N2719" t="s">
        <v>2340</v>
      </c>
      <c r="O2719" t="s">
        <v>2341</v>
      </c>
      <c r="P2719" s="199">
        <v>5000</v>
      </c>
      <c r="S2719" t="s">
        <v>3513</v>
      </c>
      <c r="T2719" t="s">
        <v>3759</v>
      </c>
      <c r="U2719" s="201">
        <v>238.25</v>
      </c>
      <c r="V2719" t="s">
        <v>2342</v>
      </c>
      <c r="W2719" t="s">
        <v>2343</v>
      </c>
      <c r="X2719" t="s">
        <v>2344</v>
      </c>
      <c r="Y2719" t="s">
        <v>2729</v>
      </c>
      <c r="Z2719" t="s">
        <v>2212</v>
      </c>
      <c r="AA2719">
        <v>112785</v>
      </c>
      <c r="AB2719" s="198">
        <v>37043</v>
      </c>
      <c r="AC2719" s="198">
        <v>37072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15000</v>
      </c>
      <c r="G2720" s="202">
        <v>1332966</v>
      </c>
      <c r="H2720" s="198">
        <v>37046.383067129631</v>
      </c>
      <c r="I2720" t="s">
        <v>2502</v>
      </c>
      <c r="M2720" t="s">
        <v>3505</v>
      </c>
      <c r="N2720" t="s">
        <v>3885</v>
      </c>
      <c r="O2720" t="s">
        <v>3852</v>
      </c>
      <c r="P2720" s="199">
        <v>15000</v>
      </c>
      <c r="S2720" t="s">
        <v>3506</v>
      </c>
      <c r="T2720" t="s">
        <v>3759</v>
      </c>
      <c r="U2720" s="201">
        <v>3.94</v>
      </c>
      <c r="V2720" t="s">
        <v>3516</v>
      </c>
      <c r="W2720" t="s">
        <v>2265</v>
      </c>
      <c r="X2720" t="s">
        <v>2266</v>
      </c>
      <c r="Y2720" t="s">
        <v>2596</v>
      </c>
      <c r="Z2720" t="s">
        <v>2952</v>
      </c>
      <c r="AA2720">
        <v>827770</v>
      </c>
      <c r="AB2720" s="198">
        <v>37047.875</v>
      </c>
      <c r="AC2720" s="198">
        <v>37047.875</v>
      </c>
    </row>
    <row r="2721" spans="1:29" x14ac:dyDescent="0.2">
      <c r="A2721" s="44" t="str">
        <f t="shared" si="211"/>
        <v>US Oil Products Financial</v>
      </c>
      <c r="B2721" s="44" t="str">
        <f t="shared" si="212"/>
        <v>US</v>
      </c>
      <c r="C2721" s="44" t="str">
        <f t="shared" si="213"/>
        <v>Oil Products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25000</v>
      </c>
      <c r="G2721" s="202">
        <v>1332967</v>
      </c>
      <c r="H2721" s="198">
        <v>37046.383148148147</v>
      </c>
      <c r="I2721" t="s">
        <v>3201</v>
      </c>
      <c r="M2721" t="s">
        <v>3509</v>
      </c>
      <c r="N2721" t="s">
        <v>3847</v>
      </c>
      <c r="O2721" t="s">
        <v>3864</v>
      </c>
      <c r="Q2721" s="199">
        <v>25000</v>
      </c>
      <c r="S2721" t="s">
        <v>2655</v>
      </c>
      <c r="T2721" t="s">
        <v>3759</v>
      </c>
      <c r="U2721" s="201">
        <v>76.95</v>
      </c>
      <c r="V2721" t="s">
        <v>3202</v>
      </c>
      <c r="W2721" t="s">
        <v>2227</v>
      </c>
      <c r="X2721" t="s">
        <v>2228</v>
      </c>
      <c r="Y2721" t="s">
        <v>2729</v>
      </c>
      <c r="Z2721" t="s">
        <v>2952</v>
      </c>
      <c r="AA2721">
        <v>112786</v>
      </c>
      <c r="AB2721" s="198">
        <v>37073</v>
      </c>
      <c r="AC2721" s="198">
        <v>37103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3600</v>
      </c>
      <c r="G2722" s="202">
        <v>1332968</v>
      </c>
      <c r="H2722" s="198">
        <v>37046.383217592593</v>
      </c>
      <c r="I2722" t="s">
        <v>3457</v>
      </c>
      <c r="M2722" t="s">
        <v>3505</v>
      </c>
      <c r="N2722" t="s">
        <v>3885</v>
      </c>
      <c r="O2722" t="s">
        <v>1756</v>
      </c>
      <c r="P2722" s="199">
        <v>3600</v>
      </c>
      <c r="S2722" t="s">
        <v>3506</v>
      </c>
      <c r="T2722" t="s">
        <v>3759</v>
      </c>
      <c r="U2722" s="201">
        <v>3.9224999999999999</v>
      </c>
      <c r="V2722" t="s">
        <v>3458</v>
      </c>
      <c r="W2722" t="s">
        <v>2477</v>
      </c>
      <c r="X2722" t="s">
        <v>2540</v>
      </c>
      <c r="Y2722" t="s">
        <v>2596</v>
      </c>
      <c r="Z2722" t="s">
        <v>2952</v>
      </c>
      <c r="AA2722">
        <v>827773</v>
      </c>
      <c r="AB2722" s="198">
        <v>37047.875</v>
      </c>
      <c r="AC2722" s="198">
        <v>37047.875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1768</v>
      </c>
      <c r="G2723" s="202">
        <v>1332970</v>
      </c>
      <c r="H2723" s="198">
        <v>37046.383229166669</v>
      </c>
      <c r="I2723" t="s">
        <v>1847</v>
      </c>
      <c r="M2723" t="s">
        <v>3505</v>
      </c>
      <c r="N2723" t="s">
        <v>3885</v>
      </c>
      <c r="O2723" t="s">
        <v>3863</v>
      </c>
      <c r="Q2723" s="199">
        <v>1768</v>
      </c>
      <c r="S2723" t="s">
        <v>3506</v>
      </c>
      <c r="T2723" t="s">
        <v>3759</v>
      </c>
      <c r="U2723" s="201">
        <v>3.89</v>
      </c>
      <c r="V2723" t="s">
        <v>1848</v>
      </c>
      <c r="W2723" t="s">
        <v>2271</v>
      </c>
      <c r="X2723" t="s">
        <v>2272</v>
      </c>
      <c r="Y2723" t="s">
        <v>2596</v>
      </c>
      <c r="Z2723" t="s">
        <v>2952</v>
      </c>
      <c r="AA2723">
        <v>827772</v>
      </c>
      <c r="AB2723" s="198">
        <v>37047.875</v>
      </c>
      <c r="AC2723" s="198">
        <v>37047.875</v>
      </c>
    </row>
    <row r="2724" spans="1:29" x14ac:dyDescent="0.2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31</v>
      </c>
      <c r="F2724" s="213">
        <f t="shared" si="215"/>
        <v>77500</v>
      </c>
      <c r="G2724" s="202">
        <v>1332971</v>
      </c>
      <c r="H2724" s="198">
        <v>37046.383240740739</v>
      </c>
      <c r="I2724" t="s">
        <v>1087</v>
      </c>
      <c r="M2724" t="s">
        <v>3505</v>
      </c>
      <c r="N2724" t="s">
        <v>2383</v>
      </c>
      <c r="O2724" t="s">
        <v>2604</v>
      </c>
      <c r="P2724" s="199">
        <v>2500</v>
      </c>
      <c r="S2724" t="s">
        <v>3506</v>
      </c>
      <c r="T2724" t="s">
        <v>3759</v>
      </c>
      <c r="U2724" s="201">
        <v>4.0599999999999996</v>
      </c>
      <c r="V2724" t="s">
        <v>2440</v>
      </c>
      <c r="W2724" t="s">
        <v>2810</v>
      </c>
      <c r="X2724" t="s">
        <v>2384</v>
      </c>
      <c r="Y2724" t="s">
        <v>3777</v>
      </c>
      <c r="Z2724" t="s">
        <v>2952</v>
      </c>
      <c r="AA2724" t="s">
        <v>74</v>
      </c>
      <c r="AB2724" s="198">
        <v>37073.875</v>
      </c>
      <c r="AC2724" s="198">
        <v>37103.875</v>
      </c>
    </row>
    <row r="2725" spans="1:29" x14ac:dyDescent="0.2">
      <c r="A2725" s="44" t="str">
        <f t="shared" si="211"/>
        <v xml:space="preserve"> Natural Gas Physical</v>
      </c>
      <c r="B2725" s="44" t="str">
        <f t="shared" si="212"/>
        <v/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10000</v>
      </c>
      <c r="G2725" s="202">
        <v>1332972</v>
      </c>
      <c r="H2725" s="198">
        <v>37046.383240740739</v>
      </c>
      <c r="I2725" t="s">
        <v>2345</v>
      </c>
      <c r="M2725" t="s">
        <v>3505</v>
      </c>
      <c r="N2725" t="s">
        <v>3089</v>
      </c>
      <c r="O2725" t="s">
        <v>2015</v>
      </c>
      <c r="Q2725" s="199">
        <v>10000</v>
      </c>
      <c r="S2725" t="s">
        <v>3827</v>
      </c>
      <c r="T2725" t="s">
        <v>3090</v>
      </c>
      <c r="U2725" s="201">
        <v>4.87</v>
      </c>
      <c r="V2725" t="s">
        <v>3188</v>
      </c>
      <c r="W2725" t="s">
        <v>3091</v>
      </c>
      <c r="X2725" t="s">
        <v>3092</v>
      </c>
      <c r="Y2725" t="s">
        <v>2596</v>
      </c>
      <c r="Z2725" t="s">
        <v>2953</v>
      </c>
      <c r="AA2725">
        <v>827775</v>
      </c>
      <c r="AB2725" s="198">
        <v>37046.875</v>
      </c>
      <c r="AC2725" s="198">
        <v>37046.875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1332973</v>
      </c>
      <c r="H2726" s="198">
        <v>37046.383310185185</v>
      </c>
      <c r="I2726" t="s">
        <v>3531</v>
      </c>
      <c r="M2726" t="s">
        <v>3505</v>
      </c>
      <c r="N2726" t="s">
        <v>3885</v>
      </c>
      <c r="O2726" t="s">
        <v>1679</v>
      </c>
      <c r="P2726" s="199">
        <v>5000</v>
      </c>
      <c r="S2726" t="s">
        <v>3506</v>
      </c>
      <c r="T2726" t="s">
        <v>3759</v>
      </c>
      <c r="U2726" s="201">
        <v>3.7974999999999999</v>
      </c>
      <c r="V2726" t="s">
        <v>2565</v>
      </c>
      <c r="W2726" t="s">
        <v>2457</v>
      </c>
      <c r="X2726" t="s">
        <v>2615</v>
      </c>
      <c r="Y2726" t="s">
        <v>2596</v>
      </c>
      <c r="Z2726" t="s">
        <v>2952</v>
      </c>
      <c r="AA2726">
        <v>827777</v>
      </c>
      <c r="AB2726" s="198">
        <v>37047.875</v>
      </c>
      <c r="AC2726" s="198">
        <v>37047.875</v>
      </c>
    </row>
    <row r="2727" spans="1:29" x14ac:dyDescent="0.2">
      <c r="A2727" s="44" t="str">
        <f t="shared" si="211"/>
        <v xml:space="preserve"> Natural Gas Physical</v>
      </c>
      <c r="B2727" s="44" t="str">
        <f t="shared" si="212"/>
        <v/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2000</v>
      </c>
      <c r="G2727" s="202">
        <v>1332974</v>
      </c>
      <c r="H2727" s="198">
        <v>37046.383356481485</v>
      </c>
      <c r="I2727" t="s">
        <v>2511</v>
      </c>
      <c r="M2727" t="s">
        <v>3505</v>
      </c>
      <c r="N2727" t="s">
        <v>2623</v>
      </c>
      <c r="O2727" t="s">
        <v>1733</v>
      </c>
      <c r="Q2727" s="199">
        <v>2000</v>
      </c>
      <c r="S2727" t="s">
        <v>3506</v>
      </c>
      <c r="T2727" t="s">
        <v>3759</v>
      </c>
      <c r="U2727" s="201">
        <v>4.1399999999999997</v>
      </c>
      <c r="V2727" t="s">
        <v>2746</v>
      </c>
      <c r="W2727" t="s">
        <v>2624</v>
      </c>
      <c r="X2727" t="s">
        <v>2625</v>
      </c>
      <c r="Y2727" t="s">
        <v>2596</v>
      </c>
      <c r="Z2727" t="s">
        <v>2952</v>
      </c>
      <c r="AA2727">
        <v>827778</v>
      </c>
      <c r="AB2727" s="198">
        <v>37047.875</v>
      </c>
      <c r="AC2727" s="198">
        <v>37047.875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21592</v>
      </c>
      <c r="G2728" s="202">
        <v>1332975</v>
      </c>
      <c r="H2728" s="198">
        <v>37046.383402777778</v>
      </c>
      <c r="I2728" t="s">
        <v>3482</v>
      </c>
      <c r="M2728" t="s">
        <v>3505</v>
      </c>
      <c r="N2728" t="s">
        <v>3885</v>
      </c>
      <c r="O2728" t="s">
        <v>3852</v>
      </c>
      <c r="Q2728" s="199">
        <v>21592</v>
      </c>
      <c r="S2728" t="s">
        <v>3506</v>
      </c>
      <c r="T2728" t="s">
        <v>3759</v>
      </c>
      <c r="U2728" s="201">
        <v>3.9449999999999998</v>
      </c>
      <c r="V2728" t="s">
        <v>3695</v>
      </c>
      <c r="W2728" t="s">
        <v>2265</v>
      </c>
      <c r="X2728" t="s">
        <v>2266</v>
      </c>
      <c r="Y2728" t="s">
        <v>2596</v>
      </c>
      <c r="Z2728" t="s">
        <v>2952</v>
      </c>
      <c r="AA2728">
        <v>827780</v>
      </c>
      <c r="AB2728" s="198">
        <v>37047.875</v>
      </c>
      <c r="AC2728" s="198">
        <v>37047.875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10000</v>
      </c>
      <c r="G2729" s="202">
        <v>1332976</v>
      </c>
      <c r="H2729" s="198">
        <v>37046.383483796293</v>
      </c>
      <c r="I2729" t="s">
        <v>2261</v>
      </c>
      <c r="M2729" t="s">
        <v>3505</v>
      </c>
      <c r="N2729" t="s">
        <v>3885</v>
      </c>
      <c r="O2729" t="s">
        <v>75</v>
      </c>
      <c r="P2729" s="199">
        <v>10000</v>
      </c>
      <c r="S2729" t="s">
        <v>3506</v>
      </c>
      <c r="T2729" t="s">
        <v>3759</v>
      </c>
      <c r="U2729" s="201">
        <v>3.91</v>
      </c>
      <c r="V2729" t="s">
        <v>3052</v>
      </c>
      <c r="W2729" t="s">
        <v>2640</v>
      </c>
      <c r="X2729" t="s">
        <v>2267</v>
      </c>
      <c r="Y2729" t="s">
        <v>2596</v>
      </c>
      <c r="Z2729" t="s">
        <v>2952</v>
      </c>
      <c r="AA2729">
        <v>827781</v>
      </c>
      <c r="AB2729" s="198">
        <v>37047.875</v>
      </c>
      <c r="AC2729" s="198">
        <v>37047.875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10000</v>
      </c>
      <c r="G2730" s="202">
        <v>1332977</v>
      </c>
      <c r="H2730" s="198">
        <v>37046.383530092593</v>
      </c>
      <c r="I2730" t="s">
        <v>2621</v>
      </c>
      <c r="M2730" t="s">
        <v>3505</v>
      </c>
      <c r="N2730" t="s">
        <v>3885</v>
      </c>
      <c r="O2730" t="s">
        <v>1923</v>
      </c>
      <c r="P2730" s="199">
        <v>10000</v>
      </c>
      <c r="S2730" t="s">
        <v>3506</v>
      </c>
      <c r="T2730" t="s">
        <v>3759</v>
      </c>
      <c r="U2730" s="201">
        <v>3.9950000000000001</v>
      </c>
      <c r="V2730" t="s">
        <v>3569</v>
      </c>
      <c r="W2730" t="s">
        <v>2429</v>
      </c>
      <c r="X2730" t="s">
        <v>2196</v>
      </c>
      <c r="Y2730" t="s">
        <v>2596</v>
      </c>
      <c r="Z2730" t="s">
        <v>2952</v>
      </c>
      <c r="AA2730">
        <v>827782</v>
      </c>
      <c r="AB2730" s="198">
        <v>37047.875</v>
      </c>
      <c r="AC2730" s="198">
        <v>37047.875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</v>
      </c>
      <c r="G2731" s="202">
        <v>1332978</v>
      </c>
      <c r="H2731" s="198">
        <v>37046.383576388886</v>
      </c>
      <c r="I2731" t="s">
        <v>3531</v>
      </c>
      <c r="M2731" t="s">
        <v>3505</v>
      </c>
      <c r="N2731" t="s">
        <v>3885</v>
      </c>
      <c r="O2731" t="s">
        <v>1679</v>
      </c>
      <c r="P2731" s="199">
        <v>5000</v>
      </c>
      <c r="S2731" t="s">
        <v>3506</v>
      </c>
      <c r="T2731" t="s">
        <v>3759</v>
      </c>
      <c r="U2731" s="201">
        <v>3.7949999999999999</v>
      </c>
      <c r="V2731" t="s">
        <v>2565</v>
      </c>
      <c r="W2731" t="s">
        <v>2457</v>
      </c>
      <c r="X2731" t="s">
        <v>2615</v>
      </c>
      <c r="Y2731" t="s">
        <v>2596</v>
      </c>
      <c r="Z2731" t="s">
        <v>2952</v>
      </c>
      <c r="AA2731">
        <v>827783</v>
      </c>
      <c r="AB2731" s="198">
        <v>37047.875</v>
      </c>
      <c r="AC2731" s="198">
        <v>37047.875</v>
      </c>
    </row>
    <row r="2732" spans="1:29" x14ac:dyDescent="0.2">
      <c r="A2732" s="44" t="str">
        <f t="shared" si="211"/>
        <v>US Crude Financial</v>
      </c>
      <c r="B2732" s="44" t="str">
        <f t="shared" si="212"/>
        <v>US</v>
      </c>
      <c r="C2732" s="44" t="str">
        <f t="shared" si="213"/>
        <v>Crude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50000</v>
      </c>
      <c r="G2732" s="202">
        <v>1332979</v>
      </c>
      <c r="H2732" s="198">
        <v>37046.383599537039</v>
      </c>
      <c r="I2732" t="s">
        <v>2382</v>
      </c>
      <c r="M2732" t="s">
        <v>3619</v>
      </c>
      <c r="N2732" t="s">
        <v>1088</v>
      </c>
      <c r="O2732" t="s">
        <v>3528</v>
      </c>
      <c r="P2732" s="199">
        <v>50000</v>
      </c>
      <c r="S2732" t="s">
        <v>3512</v>
      </c>
      <c r="T2732" t="s">
        <v>3759</v>
      </c>
      <c r="U2732" s="201">
        <v>28.36</v>
      </c>
      <c r="V2732" t="s">
        <v>3705</v>
      </c>
      <c r="W2732" t="s">
        <v>1090</v>
      </c>
      <c r="X2732" t="s">
        <v>1091</v>
      </c>
      <c r="Y2732" t="s">
        <v>2729</v>
      </c>
      <c r="Z2732" t="s">
        <v>2952</v>
      </c>
      <c r="AA2732">
        <v>112787</v>
      </c>
      <c r="AB2732" s="198">
        <v>37073</v>
      </c>
      <c r="AC2732" s="198">
        <v>37103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1332980</v>
      </c>
      <c r="H2733" s="198">
        <v>37046.383668981478</v>
      </c>
      <c r="I2733" t="s">
        <v>3094</v>
      </c>
      <c r="M2733" t="s">
        <v>3505</v>
      </c>
      <c r="N2733" t="s">
        <v>3885</v>
      </c>
      <c r="O2733" t="s">
        <v>1680</v>
      </c>
      <c r="P2733" s="199">
        <v>5000</v>
      </c>
      <c r="S2733" t="s">
        <v>3506</v>
      </c>
      <c r="T2733" t="s">
        <v>3759</v>
      </c>
      <c r="U2733" s="201">
        <v>3.7875000000000001</v>
      </c>
      <c r="V2733" t="s">
        <v>3095</v>
      </c>
      <c r="W2733" t="s">
        <v>2457</v>
      </c>
      <c r="X2733" t="s">
        <v>2615</v>
      </c>
      <c r="Y2733" t="s">
        <v>2596</v>
      </c>
      <c r="Z2733" t="s">
        <v>2952</v>
      </c>
      <c r="AA2733">
        <v>827784</v>
      </c>
      <c r="AB2733" s="198">
        <v>37047.875</v>
      </c>
      <c r="AC2733" s="198">
        <v>37047.875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1332982</v>
      </c>
      <c r="H2734" s="198">
        <v>37046.383726851855</v>
      </c>
      <c r="I2734" t="s">
        <v>3531</v>
      </c>
      <c r="M2734" t="s">
        <v>3505</v>
      </c>
      <c r="N2734" t="s">
        <v>3885</v>
      </c>
      <c r="O2734" t="s">
        <v>1678</v>
      </c>
      <c r="Q2734" s="199">
        <v>10000</v>
      </c>
      <c r="S2734" t="s">
        <v>3506</v>
      </c>
      <c r="T2734" t="s">
        <v>3759</v>
      </c>
      <c r="U2734" s="201">
        <v>3.74</v>
      </c>
      <c r="V2734" t="s">
        <v>2529</v>
      </c>
      <c r="W2734" t="s">
        <v>2457</v>
      </c>
      <c r="X2734" t="s">
        <v>2615</v>
      </c>
      <c r="Y2734" t="s">
        <v>2596</v>
      </c>
      <c r="Z2734" t="s">
        <v>2952</v>
      </c>
      <c r="AA2734">
        <v>827787</v>
      </c>
      <c r="AB2734" s="198">
        <v>37047.875</v>
      </c>
      <c r="AC2734" s="198">
        <v>37047.875</v>
      </c>
    </row>
    <row r="2735" spans="1:29" x14ac:dyDescent="0.2">
      <c r="A2735" s="44" t="str">
        <f t="shared" si="211"/>
        <v xml:space="preserve"> Natural Gas Physical</v>
      </c>
      <c r="B2735" s="44" t="str">
        <f t="shared" si="212"/>
        <v/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1332984</v>
      </c>
      <c r="H2735" s="198">
        <v>37046.383761574078</v>
      </c>
      <c r="I2735" t="s">
        <v>2260</v>
      </c>
      <c r="M2735" t="s">
        <v>3505</v>
      </c>
      <c r="N2735" t="s">
        <v>3089</v>
      </c>
      <c r="O2735" t="s">
        <v>2015</v>
      </c>
      <c r="P2735" s="199">
        <v>10000</v>
      </c>
      <c r="S2735" t="s">
        <v>3827</v>
      </c>
      <c r="T2735" t="s">
        <v>3090</v>
      </c>
      <c r="U2735" s="201">
        <v>4.87</v>
      </c>
      <c r="V2735" t="s">
        <v>3846</v>
      </c>
      <c r="W2735" t="s">
        <v>3091</v>
      </c>
      <c r="X2735" t="s">
        <v>3092</v>
      </c>
      <c r="Y2735" t="s">
        <v>2596</v>
      </c>
      <c r="Z2735" t="s">
        <v>2953</v>
      </c>
      <c r="AA2735">
        <v>827789</v>
      </c>
      <c r="AB2735" s="198">
        <v>37046.875</v>
      </c>
      <c r="AC2735" s="198">
        <v>37046.875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1332983</v>
      </c>
      <c r="H2736" s="198">
        <v>37046.383761574078</v>
      </c>
      <c r="I2736" t="s">
        <v>3071</v>
      </c>
      <c r="M2736" t="s">
        <v>3505</v>
      </c>
      <c r="N2736" t="s">
        <v>3885</v>
      </c>
      <c r="O2736" t="s">
        <v>1725</v>
      </c>
      <c r="Q2736" s="199">
        <v>5000</v>
      </c>
      <c r="S2736" t="s">
        <v>3506</v>
      </c>
      <c r="T2736" t="s">
        <v>3759</v>
      </c>
      <c r="U2736" s="201">
        <v>4.16</v>
      </c>
      <c r="V2736" t="s">
        <v>76</v>
      </c>
      <c r="W2736" t="s">
        <v>3060</v>
      </c>
      <c r="X2736" t="s">
        <v>3061</v>
      </c>
      <c r="Y2736" t="s">
        <v>2596</v>
      </c>
      <c r="Z2736" t="s">
        <v>2952</v>
      </c>
      <c r="AA2736">
        <v>827788</v>
      </c>
      <c r="AB2736" s="198">
        <v>37047.875</v>
      </c>
      <c r="AC2736" s="198">
        <v>37047.875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1332985</v>
      </c>
      <c r="H2737" s="198">
        <v>37046.383831018517</v>
      </c>
      <c r="I2737" t="s">
        <v>2556</v>
      </c>
      <c r="M2737" t="s">
        <v>3505</v>
      </c>
      <c r="N2737" t="s">
        <v>3885</v>
      </c>
      <c r="O2737" t="s">
        <v>1724</v>
      </c>
      <c r="P2737" s="199">
        <v>10000</v>
      </c>
      <c r="S2737" t="s">
        <v>3506</v>
      </c>
      <c r="T2737" t="s">
        <v>3759</v>
      </c>
      <c r="U2737" s="201">
        <v>4.0999999999999996</v>
      </c>
      <c r="V2737" t="s">
        <v>3964</v>
      </c>
      <c r="W2737" t="s">
        <v>2640</v>
      </c>
      <c r="X2737" t="s">
        <v>2641</v>
      </c>
      <c r="Y2737" t="s">
        <v>2596</v>
      </c>
      <c r="Z2737" t="s">
        <v>2952</v>
      </c>
      <c r="AA2737">
        <v>827790</v>
      </c>
      <c r="AB2737" s="198">
        <v>37047.875</v>
      </c>
      <c r="AC2737" s="198">
        <v>37047.875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5673</v>
      </c>
      <c r="G2738" s="202">
        <v>1332986</v>
      </c>
      <c r="H2738" s="198">
        <v>37046.383888888886</v>
      </c>
      <c r="I2738" t="s">
        <v>3627</v>
      </c>
      <c r="M2738" t="s">
        <v>3505</v>
      </c>
      <c r="N2738" t="s">
        <v>3885</v>
      </c>
      <c r="O2738" t="s">
        <v>1724</v>
      </c>
      <c r="Q2738" s="199">
        <v>5673</v>
      </c>
      <c r="S2738" t="s">
        <v>3506</v>
      </c>
      <c r="T2738" t="s">
        <v>3759</v>
      </c>
      <c r="U2738" s="201">
        <v>4.1050000000000004</v>
      </c>
      <c r="V2738" t="s">
        <v>2456</v>
      </c>
      <c r="W2738" t="s">
        <v>2640</v>
      </c>
      <c r="X2738" t="s">
        <v>2641</v>
      </c>
      <c r="Y2738" t="s">
        <v>2596</v>
      </c>
      <c r="Z2738" t="s">
        <v>2952</v>
      </c>
      <c r="AA2738">
        <v>827792</v>
      </c>
      <c r="AB2738" s="198">
        <v>37047.875</v>
      </c>
      <c r="AC2738" s="198">
        <v>37047.875</v>
      </c>
    </row>
    <row r="2739" spans="1:29" x14ac:dyDescent="0.2">
      <c r="A2739" s="44" t="str">
        <f t="shared" si="211"/>
        <v>US Crude Financial</v>
      </c>
      <c r="B2739" s="44" t="str">
        <f t="shared" si="212"/>
        <v>US</v>
      </c>
      <c r="C2739" s="44" t="str">
        <f t="shared" si="213"/>
        <v>Crude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50000</v>
      </c>
      <c r="G2739" s="202">
        <v>1332987</v>
      </c>
      <c r="H2739" s="198">
        <v>37046.383912037039</v>
      </c>
      <c r="I2739" t="s">
        <v>2382</v>
      </c>
      <c r="M2739" t="s">
        <v>3619</v>
      </c>
      <c r="N2739" t="s">
        <v>1088</v>
      </c>
      <c r="O2739" t="s">
        <v>3528</v>
      </c>
      <c r="P2739" s="199">
        <v>50000</v>
      </c>
      <c r="S2739" t="s">
        <v>3512</v>
      </c>
      <c r="T2739" t="s">
        <v>3759</v>
      </c>
      <c r="U2739" s="201">
        <v>28.34</v>
      </c>
      <c r="V2739" t="s">
        <v>2582</v>
      </c>
      <c r="W2739" t="s">
        <v>1090</v>
      </c>
      <c r="X2739" t="s">
        <v>1091</v>
      </c>
      <c r="Y2739" t="s">
        <v>2729</v>
      </c>
      <c r="Z2739" t="s">
        <v>2952</v>
      </c>
      <c r="AA2739">
        <v>112788</v>
      </c>
      <c r="AB2739" s="198">
        <v>37073</v>
      </c>
      <c r="AC2739" s="198">
        <v>37103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</v>
      </c>
      <c r="G2740" s="202">
        <v>1332988</v>
      </c>
      <c r="H2740" s="198">
        <v>37046.383969907409</v>
      </c>
      <c r="I2740" t="s">
        <v>2618</v>
      </c>
      <c r="M2740" t="s">
        <v>3505</v>
      </c>
      <c r="N2740" t="s">
        <v>3885</v>
      </c>
      <c r="O2740" t="s">
        <v>1679</v>
      </c>
      <c r="Q2740" s="199">
        <v>5000</v>
      </c>
      <c r="S2740" t="s">
        <v>3506</v>
      </c>
      <c r="T2740" t="s">
        <v>3759</v>
      </c>
      <c r="U2740" s="201">
        <v>3.7974999999999999</v>
      </c>
      <c r="V2740" t="s">
        <v>2458</v>
      </c>
      <c r="W2740" t="s">
        <v>2457</v>
      </c>
      <c r="X2740" t="s">
        <v>2615</v>
      </c>
      <c r="Y2740" t="s">
        <v>2596</v>
      </c>
      <c r="Z2740" t="s">
        <v>2952</v>
      </c>
      <c r="AA2740">
        <v>827793</v>
      </c>
      <c r="AB2740" s="198">
        <v>37047.875</v>
      </c>
      <c r="AC2740" s="198">
        <v>37047.875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10000</v>
      </c>
      <c r="G2741" s="202">
        <v>1332989</v>
      </c>
      <c r="H2741" s="198">
        <v>37046.383981481478</v>
      </c>
      <c r="I2741" t="s">
        <v>77</v>
      </c>
      <c r="M2741" t="s">
        <v>3505</v>
      </c>
      <c r="N2741" t="s">
        <v>3885</v>
      </c>
      <c r="O2741" t="s">
        <v>1728</v>
      </c>
      <c r="P2741" s="199">
        <v>10000</v>
      </c>
      <c r="S2741" t="s">
        <v>3506</v>
      </c>
      <c r="T2741" t="s">
        <v>3759</v>
      </c>
      <c r="U2741" s="201">
        <v>4.085</v>
      </c>
      <c r="V2741" t="s">
        <v>78</v>
      </c>
      <c r="W2741" t="s">
        <v>2640</v>
      </c>
      <c r="X2741" t="s">
        <v>2641</v>
      </c>
      <c r="Y2741" t="s">
        <v>2596</v>
      </c>
      <c r="Z2741" t="s">
        <v>2952</v>
      </c>
      <c r="AA2741">
        <v>827794</v>
      </c>
      <c r="AB2741" s="198">
        <v>37047.875</v>
      </c>
      <c r="AC2741" s="198">
        <v>37047.875</v>
      </c>
    </row>
    <row r="2742" spans="1:29" x14ac:dyDescent="0.2">
      <c r="A2742" s="44" t="str">
        <f t="shared" si="211"/>
        <v xml:space="preserve"> Natural Gas Physical</v>
      </c>
      <c r="B2742" s="44" t="str">
        <f t="shared" si="212"/>
        <v/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1332990</v>
      </c>
      <c r="H2742" s="198">
        <v>37046.384004629632</v>
      </c>
      <c r="I2742" t="s">
        <v>2636</v>
      </c>
      <c r="M2742" t="s">
        <v>3505</v>
      </c>
      <c r="N2742" t="s">
        <v>3089</v>
      </c>
      <c r="O2742" t="s">
        <v>2096</v>
      </c>
      <c r="P2742" s="199">
        <v>5000</v>
      </c>
      <c r="S2742" t="s">
        <v>3827</v>
      </c>
      <c r="T2742" t="s">
        <v>3090</v>
      </c>
      <c r="U2742" s="201">
        <v>4.75</v>
      </c>
      <c r="V2742" t="s">
        <v>48</v>
      </c>
      <c r="W2742" t="s">
        <v>2563</v>
      </c>
      <c r="X2742" t="s">
        <v>3834</v>
      </c>
      <c r="Y2742" t="s">
        <v>2596</v>
      </c>
      <c r="Z2742" t="s">
        <v>2953</v>
      </c>
      <c r="AA2742">
        <v>827795</v>
      </c>
      <c r="AB2742" s="198">
        <v>37047.875</v>
      </c>
      <c r="AC2742" s="198">
        <v>37047.875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1300</v>
      </c>
      <c r="G2743" s="202">
        <v>1332991</v>
      </c>
      <c r="H2743" s="198">
        <v>37046.384074074071</v>
      </c>
      <c r="I2743" t="s">
        <v>2322</v>
      </c>
      <c r="M2743" t="s">
        <v>3505</v>
      </c>
      <c r="N2743" t="s">
        <v>3885</v>
      </c>
      <c r="O2743" t="s">
        <v>1730</v>
      </c>
      <c r="Q2743" s="199">
        <v>1300</v>
      </c>
      <c r="S2743" t="s">
        <v>3506</v>
      </c>
      <c r="T2743" t="s">
        <v>3759</v>
      </c>
      <c r="U2743" s="201">
        <v>3.84</v>
      </c>
      <c r="V2743" t="s">
        <v>2329</v>
      </c>
      <c r="W2743" t="s">
        <v>2629</v>
      </c>
      <c r="X2743" t="s">
        <v>2630</v>
      </c>
      <c r="Y2743" t="s">
        <v>2596</v>
      </c>
      <c r="Z2743" t="s">
        <v>2952</v>
      </c>
      <c r="AA2743">
        <v>827796</v>
      </c>
      <c r="AB2743" s="198">
        <v>37047.875</v>
      </c>
      <c r="AC2743" s="198">
        <v>37047.875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5000</v>
      </c>
      <c r="G2744" s="202">
        <v>1332992</v>
      </c>
      <c r="H2744" s="198">
        <v>37046.384085648147</v>
      </c>
      <c r="I2744" t="s">
        <v>2645</v>
      </c>
      <c r="M2744" t="s">
        <v>3505</v>
      </c>
      <c r="N2744" t="s">
        <v>3885</v>
      </c>
      <c r="O2744" t="s">
        <v>2093</v>
      </c>
      <c r="Q2744" s="199">
        <v>5000</v>
      </c>
      <c r="S2744" t="s">
        <v>3506</v>
      </c>
      <c r="T2744" t="s">
        <v>3759</v>
      </c>
      <c r="U2744" s="201">
        <v>3.82</v>
      </c>
      <c r="V2744" t="s">
        <v>2646</v>
      </c>
      <c r="W2744" t="s">
        <v>2271</v>
      </c>
      <c r="X2744" t="s">
        <v>3078</v>
      </c>
      <c r="Y2744" t="s">
        <v>2596</v>
      </c>
      <c r="Z2744" t="s">
        <v>2952</v>
      </c>
      <c r="AA2744">
        <v>827797</v>
      </c>
      <c r="AB2744" s="198">
        <v>37047.875</v>
      </c>
      <c r="AC2744" s="198">
        <v>37047.875</v>
      </c>
    </row>
    <row r="2745" spans="1:29" x14ac:dyDescent="0.2">
      <c r="A2745" s="44" t="str">
        <f t="shared" si="211"/>
        <v>US Power Physical</v>
      </c>
      <c r="B2745" s="44" t="str">
        <f t="shared" si="212"/>
        <v>US</v>
      </c>
      <c r="C2745" s="44" t="str">
        <f t="shared" si="213"/>
        <v>Power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62</v>
      </c>
      <c r="F2745" s="213">
        <f t="shared" si="215"/>
        <v>3100</v>
      </c>
      <c r="G2745" s="202">
        <v>1332993</v>
      </c>
      <c r="H2745" s="198">
        <v>37046.384097222224</v>
      </c>
      <c r="I2745" t="s">
        <v>3731</v>
      </c>
      <c r="M2745" t="s">
        <v>2717</v>
      </c>
      <c r="N2745" t="s">
        <v>3532</v>
      </c>
      <c r="O2745" t="s">
        <v>1658</v>
      </c>
      <c r="Q2745" s="199">
        <v>50</v>
      </c>
      <c r="S2745" t="s">
        <v>3504</v>
      </c>
      <c r="T2745" t="s">
        <v>3759</v>
      </c>
      <c r="U2745" s="201">
        <v>74</v>
      </c>
      <c r="V2745" t="s">
        <v>79</v>
      </c>
      <c r="W2745" t="s">
        <v>3540</v>
      </c>
      <c r="X2745" t="s">
        <v>2381</v>
      </c>
      <c r="Y2745" t="s">
        <v>1097</v>
      </c>
      <c r="Z2745" t="s">
        <v>2947</v>
      </c>
      <c r="AA2745">
        <v>631116.1</v>
      </c>
      <c r="AB2745" s="198">
        <v>37438.594444444447</v>
      </c>
      <c r="AC2745" s="198">
        <v>37499.594444444447</v>
      </c>
    </row>
    <row r="2746" spans="1:29" x14ac:dyDescent="0.2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26</v>
      </c>
      <c r="F2746" s="213">
        <f t="shared" si="215"/>
        <v>260000</v>
      </c>
      <c r="G2746" s="202">
        <v>1332994</v>
      </c>
      <c r="H2746" s="198">
        <v>37046.384108796294</v>
      </c>
      <c r="I2746" t="s">
        <v>3069</v>
      </c>
      <c r="M2746" t="s">
        <v>3505</v>
      </c>
      <c r="N2746" t="s">
        <v>2383</v>
      </c>
      <c r="O2746" t="s">
        <v>3298</v>
      </c>
      <c r="P2746" s="199">
        <v>10000</v>
      </c>
      <c r="S2746" t="s">
        <v>3506</v>
      </c>
      <c r="T2746" t="s">
        <v>3759</v>
      </c>
      <c r="U2746" s="201">
        <v>3.95</v>
      </c>
      <c r="V2746" t="s">
        <v>2544</v>
      </c>
      <c r="W2746" t="s">
        <v>2644</v>
      </c>
      <c r="X2746" t="s">
        <v>2259</v>
      </c>
      <c r="Y2746" t="s">
        <v>3777</v>
      </c>
      <c r="Z2746" t="s">
        <v>2952</v>
      </c>
      <c r="AA2746" t="s">
        <v>80</v>
      </c>
      <c r="AB2746" s="198">
        <v>37047.875</v>
      </c>
      <c r="AC2746" s="198">
        <v>37072.875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3697</v>
      </c>
      <c r="G2747" s="202">
        <v>1332996</v>
      </c>
      <c r="H2747" s="198">
        <v>37046.384120370371</v>
      </c>
      <c r="I2747" t="s">
        <v>2277</v>
      </c>
      <c r="M2747" t="s">
        <v>3505</v>
      </c>
      <c r="N2747" t="s">
        <v>3885</v>
      </c>
      <c r="O2747" t="s">
        <v>1674</v>
      </c>
      <c r="P2747" s="199">
        <v>3697</v>
      </c>
      <c r="S2747" t="s">
        <v>3506</v>
      </c>
      <c r="T2747" t="s">
        <v>3759</v>
      </c>
      <c r="U2747" s="201">
        <v>3.9912999999999998</v>
      </c>
      <c r="V2747" t="s">
        <v>2648</v>
      </c>
      <c r="W2747" t="s">
        <v>2594</v>
      </c>
      <c r="X2747" t="s">
        <v>2595</v>
      </c>
      <c r="Y2747" t="s">
        <v>2596</v>
      </c>
      <c r="Z2747" t="s">
        <v>2952</v>
      </c>
      <c r="AA2747">
        <v>827798</v>
      </c>
      <c r="AB2747" s="198">
        <v>37047.875</v>
      </c>
      <c r="AC2747" s="198">
        <v>37047.875</v>
      </c>
    </row>
    <row r="2748" spans="1:29" x14ac:dyDescent="0.2">
      <c r="A2748" s="44" t="str">
        <f t="shared" si="211"/>
        <v>US Power Financial</v>
      </c>
      <c r="B2748" s="44" t="str">
        <f t="shared" si="212"/>
        <v>US</v>
      </c>
      <c r="C2748" s="44" t="str">
        <f t="shared" si="213"/>
        <v>Power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3</v>
      </c>
      <c r="F2748" s="213">
        <f t="shared" si="215"/>
        <v>150</v>
      </c>
      <c r="G2748" s="202">
        <v>1332997</v>
      </c>
      <c r="H2748" s="198">
        <v>37046.38422453704</v>
      </c>
      <c r="I2748" t="s">
        <v>2363</v>
      </c>
      <c r="M2748" t="s">
        <v>2717</v>
      </c>
      <c r="N2748" t="s">
        <v>1094</v>
      </c>
      <c r="O2748" t="s">
        <v>1607</v>
      </c>
      <c r="P2748" s="199">
        <v>50</v>
      </c>
      <c r="S2748" t="s">
        <v>3504</v>
      </c>
      <c r="T2748" t="s">
        <v>3759</v>
      </c>
      <c r="U2748" s="201">
        <v>30</v>
      </c>
      <c r="V2748" t="s">
        <v>1596</v>
      </c>
      <c r="W2748" t="s">
        <v>2359</v>
      </c>
      <c r="X2748" t="s">
        <v>3539</v>
      </c>
      <c r="Y2748" t="s">
        <v>1097</v>
      </c>
      <c r="Z2748" t="s">
        <v>2952</v>
      </c>
      <c r="AA2748">
        <v>631118.1</v>
      </c>
      <c r="AB2748" s="198">
        <v>37048.875</v>
      </c>
      <c r="AC2748" s="198">
        <v>37050.875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31</v>
      </c>
      <c r="F2749" s="213">
        <f t="shared" si="215"/>
        <v>310000</v>
      </c>
      <c r="G2749" s="202">
        <v>1332998</v>
      </c>
      <c r="H2749" s="198">
        <v>37046.384363425925</v>
      </c>
      <c r="I2749" t="s">
        <v>2382</v>
      </c>
      <c r="M2749" t="s">
        <v>3505</v>
      </c>
      <c r="N2749" t="s">
        <v>2383</v>
      </c>
      <c r="O2749" t="s">
        <v>2604</v>
      </c>
      <c r="P2749" s="199">
        <v>10000</v>
      </c>
      <c r="S2749" t="s">
        <v>3506</v>
      </c>
      <c r="T2749" t="s">
        <v>3759</v>
      </c>
      <c r="U2749" s="201">
        <v>4.0549999999999997</v>
      </c>
      <c r="V2749" t="s">
        <v>2562</v>
      </c>
      <c r="W2749" t="s">
        <v>2810</v>
      </c>
      <c r="X2749" t="s">
        <v>2384</v>
      </c>
      <c r="Y2749" t="s">
        <v>3777</v>
      </c>
      <c r="Z2749" t="s">
        <v>2952</v>
      </c>
      <c r="AA2749" t="s">
        <v>81</v>
      </c>
      <c r="AB2749" s="198">
        <v>37073.875</v>
      </c>
      <c r="AC2749" s="198">
        <v>37103.875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1332999</v>
      </c>
      <c r="H2750" s="198">
        <v>37046.384398148148</v>
      </c>
      <c r="I2750" t="s">
        <v>2378</v>
      </c>
      <c r="M2750" t="s">
        <v>3505</v>
      </c>
      <c r="N2750" t="s">
        <v>3885</v>
      </c>
      <c r="O2750" t="s">
        <v>1724</v>
      </c>
      <c r="Q2750" s="199">
        <v>10000</v>
      </c>
      <c r="S2750" t="s">
        <v>3506</v>
      </c>
      <c r="T2750" t="s">
        <v>3759</v>
      </c>
      <c r="U2750" s="201">
        <v>4.1100000000000003</v>
      </c>
      <c r="V2750" t="s">
        <v>2292</v>
      </c>
      <c r="W2750" t="s">
        <v>2640</v>
      </c>
      <c r="X2750" t="s">
        <v>2641</v>
      </c>
      <c r="Y2750" t="s">
        <v>2596</v>
      </c>
      <c r="Z2750" t="s">
        <v>2952</v>
      </c>
      <c r="AA2750">
        <v>827799</v>
      </c>
      <c r="AB2750" s="198">
        <v>37047.875</v>
      </c>
      <c r="AC2750" s="198">
        <v>37047.875</v>
      </c>
    </row>
    <row r="2751" spans="1:29" x14ac:dyDescent="0.2">
      <c r="A2751" s="44" t="str">
        <f t="shared" si="211"/>
        <v>US Natural Gas Financial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31</v>
      </c>
      <c r="F2751" s="213">
        <f t="shared" si="215"/>
        <v>310000</v>
      </c>
      <c r="G2751" s="202">
        <v>1333000</v>
      </c>
      <c r="H2751" s="198">
        <v>37046.384467592594</v>
      </c>
      <c r="I2751" t="s">
        <v>3069</v>
      </c>
      <c r="M2751" t="s">
        <v>3505</v>
      </c>
      <c r="N2751" t="s">
        <v>2383</v>
      </c>
      <c r="O2751" t="s">
        <v>2604</v>
      </c>
      <c r="P2751" s="199">
        <v>10000</v>
      </c>
      <c r="S2751" t="s">
        <v>3506</v>
      </c>
      <c r="T2751" t="s">
        <v>3759</v>
      </c>
      <c r="U2751" s="201">
        <v>4.0549999999999997</v>
      </c>
      <c r="V2751" t="s">
        <v>2544</v>
      </c>
      <c r="W2751" t="s">
        <v>2810</v>
      </c>
      <c r="X2751" t="s">
        <v>2384</v>
      </c>
      <c r="Y2751" t="s">
        <v>3777</v>
      </c>
      <c r="Z2751" t="s">
        <v>2952</v>
      </c>
      <c r="AA2751" t="s">
        <v>82</v>
      </c>
      <c r="AB2751" s="198">
        <v>37073.875</v>
      </c>
      <c r="AC2751" s="198">
        <v>37103.875</v>
      </c>
    </row>
    <row r="2752" spans="1:29" x14ac:dyDescent="0.2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26</v>
      </c>
      <c r="F2752" s="213">
        <f t="shared" si="215"/>
        <v>260000</v>
      </c>
      <c r="G2752" s="202">
        <v>1333001</v>
      </c>
      <c r="H2752" s="198">
        <v>37046.384479166663</v>
      </c>
      <c r="I2752" t="s">
        <v>2600</v>
      </c>
      <c r="M2752" t="s">
        <v>3505</v>
      </c>
      <c r="N2752" t="s">
        <v>2383</v>
      </c>
      <c r="O2752" t="s">
        <v>3312</v>
      </c>
      <c r="P2752" s="199">
        <v>10000</v>
      </c>
      <c r="S2752" t="s">
        <v>3506</v>
      </c>
      <c r="T2752" t="s">
        <v>3759</v>
      </c>
      <c r="U2752" s="201">
        <v>3.9849999999999999</v>
      </c>
      <c r="V2752" t="s">
        <v>1888</v>
      </c>
      <c r="W2752" t="s">
        <v>2489</v>
      </c>
      <c r="X2752" t="s">
        <v>2490</v>
      </c>
      <c r="Y2752" t="s">
        <v>3777</v>
      </c>
      <c r="Z2752" t="s">
        <v>2952</v>
      </c>
      <c r="AA2752" t="s">
        <v>83</v>
      </c>
      <c r="AB2752" s="198">
        <v>37047.875</v>
      </c>
      <c r="AC2752" s="198">
        <v>37072.875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5000</v>
      </c>
      <c r="G2753" s="202">
        <v>1333002</v>
      </c>
      <c r="H2753" s="198">
        <v>37046.384479166663</v>
      </c>
      <c r="I2753" t="s">
        <v>3457</v>
      </c>
      <c r="M2753" t="s">
        <v>3505</v>
      </c>
      <c r="N2753" t="s">
        <v>3885</v>
      </c>
      <c r="O2753" t="s">
        <v>1841</v>
      </c>
      <c r="P2753" s="199">
        <v>5000</v>
      </c>
      <c r="S2753" t="s">
        <v>3506</v>
      </c>
      <c r="T2753" t="s">
        <v>3759</v>
      </c>
      <c r="U2753" s="201">
        <v>3.8849999999999998</v>
      </c>
      <c r="V2753" t="s">
        <v>3458</v>
      </c>
      <c r="W2753" t="s">
        <v>1842</v>
      </c>
      <c r="X2753" t="s">
        <v>1843</v>
      </c>
      <c r="Y2753" t="s">
        <v>2596</v>
      </c>
      <c r="Z2753" t="s">
        <v>2952</v>
      </c>
      <c r="AA2753">
        <v>827800</v>
      </c>
      <c r="AB2753" s="198">
        <v>37047.875</v>
      </c>
      <c r="AC2753" s="198">
        <v>37047.875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10000</v>
      </c>
      <c r="G2754" s="202">
        <v>1333003</v>
      </c>
      <c r="H2754" s="198">
        <v>37046.38449074074</v>
      </c>
      <c r="I2754" t="s">
        <v>3627</v>
      </c>
      <c r="M2754" t="s">
        <v>3505</v>
      </c>
      <c r="N2754" t="s">
        <v>3885</v>
      </c>
      <c r="O2754" t="s">
        <v>3863</v>
      </c>
      <c r="P2754" s="199">
        <v>10000</v>
      </c>
      <c r="S2754" t="s">
        <v>3506</v>
      </c>
      <c r="T2754" t="s">
        <v>3759</v>
      </c>
      <c r="U2754" s="201">
        <v>3.87</v>
      </c>
      <c r="V2754" t="s">
        <v>3502</v>
      </c>
      <c r="W2754" t="s">
        <v>2271</v>
      </c>
      <c r="X2754" t="s">
        <v>2272</v>
      </c>
      <c r="Y2754" t="s">
        <v>2596</v>
      </c>
      <c r="Z2754" t="s">
        <v>2952</v>
      </c>
      <c r="AA2754">
        <v>827801</v>
      </c>
      <c r="AB2754" s="198">
        <v>37047.875</v>
      </c>
      <c r="AC2754" s="198">
        <v>37047.875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</v>
      </c>
      <c r="G2755" s="202">
        <v>1333004</v>
      </c>
      <c r="H2755" s="198">
        <v>37046.384502314817</v>
      </c>
      <c r="I2755" t="s">
        <v>2621</v>
      </c>
      <c r="M2755" t="s">
        <v>3505</v>
      </c>
      <c r="N2755" t="s">
        <v>3885</v>
      </c>
      <c r="O2755" t="s">
        <v>1682</v>
      </c>
      <c r="P2755" s="199">
        <v>5000</v>
      </c>
      <c r="S2755" t="s">
        <v>3506</v>
      </c>
      <c r="T2755" t="s">
        <v>3759</v>
      </c>
      <c r="U2755" s="201">
        <v>3.7875000000000001</v>
      </c>
      <c r="V2755" t="s">
        <v>2507</v>
      </c>
      <c r="W2755" t="s">
        <v>2457</v>
      </c>
      <c r="X2755" t="s">
        <v>2615</v>
      </c>
      <c r="Y2755" t="s">
        <v>2596</v>
      </c>
      <c r="Z2755" t="s">
        <v>2952</v>
      </c>
      <c r="AA2755">
        <v>827802</v>
      </c>
      <c r="AB2755" s="198">
        <v>37047.875</v>
      </c>
      <c r="AC2755" s="198">
        <v>37047.875</v>
      </c>
    </row>
    <row r="2756" spans="1:29" x14ac:dyDescent="0.2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26</v>
      </c>
      <c r="F2756" s="213">
        <f t="shared" si="215"/>
        <v>390000</v>
      </c>
      <c r="G2756" s="202">
        <v>1333007</v>
      </c>
      <c r="H2756" s="198">
        <v>37046.38453703704</v>
      </c>
      <c r="I2756" t="s">
        <v>2374</v>
      </c>
      <c r="M2756" t="s">
        <v>3505</v>
      </c>
      <c r="N2756" t="s">
        <v>2383</v>
      </c>
      <c r="O2756" t="s">
        <v>3314</v>
      </c>
      <c r="P2756" s="199">
        <v>15000</v>
      </c>
      <c r="S2756" t="s">
        <v>3506</v>
      </c>
      <c r="T2756" t="s">
        <v>3759</v>
      </c>
      <c r="U2756" s="201">
        <v>4.0149999999999997</v>
      </c>
      <c r="V2756" t="s">
        <v>84</v>
      </c>
      <c r="W2756" t="s">
        <v>2489</v>
      </c>
      <c r="X2756" t="s">
        <v>2490</v>
      </c>
      <c r="Y2756" t="s">
        <v>3777</v>
      </c>
      <c r="Z2756" t="s">
        <v>2952</v>
      </c>
      <c r="AA2756" t="s">
        <v>85</v>
      </c>
      <c r="AB2756" s="198">
        <v>37047.875</v>
      </c>
      <c r="AC2756" s="198">
        <v>37072.875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2277</v>
      </c>
      <c r="G2757" s="202">
        <v>1333006</v>
      </c>
      <c r="H2757" s="198">
        <v>37046.38453703704</v>
      </c>
      <c r="I2757" t="s">
        <v>2635</v>
      </c>
      <c r="M2757" t="s">
        <v>3505</v>
      </c>
      <c r="N2757" t="s">
        <v>3885</v>
      </c>
      <c r="O2757" t="s">
        <v>1679</v>
      </c>
      <c r="P2757" s="199">
        <v>2277</v>
      </c>
      <c r="S2757" t="s">
        <v>3506</v>
      </c>
      <c r="T2757" t="s">
        <v>3759</v>
      </c>
      <c r="U2757" s="201">
        <v>3.7949999999999999</v>
      </c>
      <c r="V2757" t="s">
        <v>86</v>
      </c>
      <c r="W2757" t="s">
        <v>2457</v>
      </c>
      <c r="X2757" t="s">
        <v>2615</v>
      </c>
      <c r="Y2757" t="s">
        <v>2596</v>
      </c>
      <c r="Z2757" t="s">
        <v>2952</v>
      </c>
      <c r="AA2757">
        <v>827803</v>
      </c>
      <c r="AB2757" s="198">
        <v>37047.875</v>
      </c>
      <c r="AC2757" s="198">
        <v>37047.875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8500</v>
      </c>
      <c r="G2758" s="202">
        <v>1333008</v>
      </c>
      <c r="H2758" s="198">
        <v>37046.384560185186</v>
      </c>
      <c r="I2758" t="s">
        <v>3531</v>
      </c>
      <c r="M2758" t="s">
        <v>3505</v>
      </c>
      <c r="N2758" t="s">
        <v>3885</v>
      </c>
      <c r="O2758" t="s">
        <v>1728</v>
      </c>
      <c r="P2758" s="199">
        <v>8500</v>
      </c>
      <c r="S2758" t="s">
        <v>3506</v>
      </c>
      <c r="T2758" t="s">
        <v>3759</v>
      </c>
      <c r="U2758" s="201">
        <v>4.08</v>
      </c>
      <c r="V2758" t="s">
        <v>3222</v>
      </c>
      <c r="W2758" t="s">
        <v>2640</v>
      </c>
      <c r="X2758" t="s">
        <v>2641</v>
      </c>
      <c r="Y2758" t="s">
        <v>2596</v>
      </c>
      <c r="Z2758" t="s">
        <v>2952</v>
      </c>
      <c r="AA2758">
        <v>827804</v>
      </c>
      <c r="AB2758" s="198">
        <v>37047.875</v>
      </c>
      <c r="AC2758" s="198">
        <v>37047.875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5000</v>
      </c>
      <c r="G2759" s="202">
        <v>1333009</v>
      </c>
      <c r="H2759" s="198">
        <v>37046.384583333333</v>
      </c>
      <c r="I2759" t="s">
        <v>2491</v>
      </c>
      <c r="M2759" t="s">
        <v>3505</v>
      </c>
      <c r="N2759" t="s">
        <v>3885</v>
      </c>
      <c r="O2759" t="s">
        <v>1680</v>
      </c>
      <c r="Q2759" s="199">
        <v>5000</v>
      </c>
      <c r="S2759" t="s">
        <v>3506</v>
      </c>
      <c r="T2759" t="s">
        <v>3759</v>
      </c>
      <c r="U2759" s="201">
        <v>3.79</v>
      </c>
      <c r="V2759" t="s">
        <v>2291</v>
      </c>
      <c r="W2759" t="s">
        <v>2457</v>
      </c>
      <c r="X2759" t="s">
        <v>2615</v>
      </c>
      <c r="Y2759" t="s">
        <v>2596</v>
      </c>
      <c r="Z2759" t="s">
        <v>2952</v>
      </c>
      <c r="AA2759">
        <v>827805</v>
      </c>
      <c r="AB2759" s="198">
        <v>37047.875</v>
      </c>
      <c r="AC2759" s="198">
        <v>37047.875</v>
      </c>
    </row>
    <row r="2760" spans="1:29" x14ac:dyDescent="0.2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5000</v>
      </c>
      <c r="G2760" s="202">
        <v>1333010</v>
      </c>
      <c r="H2760" s="198">
        <v>37046.384641203702</v>
      </c>
      <c r="I2760" t="s">
        <v>3839</v>
      </c>
      <c r="M2760" t="s">
        <v>3505</v>
      </c>
      <c r="N2760" t="s">
        <v>3089</v>
      </c>
      <c r="O2760" t="s">
        <v>2096</v>
      </c>
      <c r="P2760" s="199">
        <v>5000</v>
      </c>
      <c r="S2760" t="s">
        <v>3827</v>
      </c>
      <c r="T2760" t="s">
        <v>3090</v>
      </c>
      <c r="U2760" s="201">
        <v>4.7</v>
      </c>
      <c r="V2760" t="s">
        <v>3841</v>
      </c>
      <c r="W2760" t="s">
        <v>2563</v>
      </c>
      <c r="X2760" t="s">
        <v>3834</v>
      </c>
      <c r="Y2760" t="s">
        <v>2596</v>
      </c>
      <c r="Z2760" t="s">
        <v>2953</v>
      </c>
      <c r="AA2760">
        <v>827807</v>
      </c>
      <c r="AB2760" s="198">
        <v>37047.875</v>
      </c>
      <c r="AC2760" s="198">
        <v>37047.875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5000</v>
      </c>
      <c r="G2761" s="202">
        <v>1333012</v>
      </c>
      <c r="H2761" s="198">
        <v>37046.384745370371</v>
      </c>
      <c r="I2761" t="s">
        <v>2491</v>
      </c>
      <c r="M2761" t="s">
        <v>3505</v>
      </c>
      <c r="N2761" t="s">
        <v>3885</v>
      </c>
      <c r="O2761" t="s">
        <v>1680</v>
      </c>
      <c r="Q2761" s="199">
        <v>5000</v>
      </c>
      <c r="S2761" t="s">
        <v>3506</v>
      </c>
      <c r="T2761" t="s">
        <v>3759</v>
      </c>
      <c r="U2761" s="201">
        <v>3.7925</v>
      </c>
      <c r="V2761" t="s">
        <v>2291</v>
      </c>
      <c r="W2761" t="s">
        <v>2457</v>
      </c>
      <c r="X2761" t="s">
        <v>2615</v>
      </c>
      <c r="Y2761" t="s">
        <v>2596</v>
      </c>
      <c r="Z2761" t="s">
        <v>2952</v>
      </c>
      <c r="AA2761">
        <v>827809</v>
      </c>
      <c r="AB2761" s="198">
        <v>37047.875</v>
      </c>
      <c r="AC2761" s="198">
        <v>37047.875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</v>
      </c>
      <c r="G2762" s="202">
        <v>1333011</v>
      </c>
      <c r="H2762" s="198">
        <v>37046.384745370371</v>
      </c>
      <c r="I2762" t="s">
        <v>2597</v>
      </c>
      <c r="M2762" t="s">
        <v>3505</v>
      </c>
      <c r="N2762" t="s">
        <v>3885</v>
      </c>
      <c r="O2762" t="s">
        <v>1678</v>
      </c>
      <c r="P2762" s="199">
        <v>5000</v>
      </c>
      <c r="S2762" t="s">
        <v>3506</v>
      </c>
      <c r="T2762" t="s">
        <v>3759</v>
      </c>
      <c r="U2762" s="201">
        <v>3.7374999999999998</v>
      </c>
      <c r="V2762" t="s">
        <v>2628</v>
      </c>
      <c r="W2762" t="s">
        <v>2457</v>
      </c>
      <c r="X2762" t="s">
        <v>2615</v>
      </c>
      <c r="Y2762" t="s">
        <v>2596</v>
      </c>
      <c r="Z2762" t="s">
        <v>2952</v>
      </c>
      <c r="AA2762">
        <v>827808</v>
      </c>
      <c r="AB2762" s="198">
        <v>37047.875</v>
      </c>
      <c r="AC2762" s="198">
        <v>37047.875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4376</v>
      </c>
      <c r="G2763" s="202">
        <v>1333013</v>
      </c>
      <c r="H2763" s="198">
        <v>37046.384756944448</v>
      </c>
      <c r="I2763" t="s">
        <v>2370</v>
      </c>
      <c r="M2763" t="s">
        <v>3505</v>
      </c>
      <c r="N2763" t="s">
        <v>3885</v>
      </c>
      <c r="O2763" t="s">
        <v>1964</v>
      </c>
      <c r="Q2763" s="199">
        <v>4376</v>
      </c>
      <c r="S2763" t="s">
        <v>3506</v>
      </c>
      <c r="T2763" t="s">
        <v>3759</v>
      </c>
      <c r="U2763" s="201">
        <v>4.0012999999999996</v>
      </c>
      <c r="V2763" t="s">
        <v>2472</v>
      </c>
      <c r="W2763" t="s">
        <v>2594</v>
      </c>
      <c r="X2763" t="s">
        <v>2595</v>
      </c>
      <c r="Y2763" t="s">
        <v>2596</v>
      </c>
      <c r="Z2763" t="s">
        <v>2952</v>
      </c>
      <c r="AA2763">
        <v>827810</v>
      </c>
      <c r="AB2763" s="198">
        <v>37047.875</v>
      </c>
      <c r="AC2763" s="198">
        <v>37047.875</v>
      </c>
    </row>
    <row r="2764" spans="1:29" x14ac:dyDescent="0.2">
      <c r="A2764" s="44" t="str">
        <f t="shared" si="216"/>
        <v>US Natural Gas Financial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Financial</v>
      </c>
      <c r="E2764" s="44">
        <f>IF(VLOOKUP(S2764,'DD-Lookup'!$J$6:$L$50,3,FALSE)="Monthly",(YEAR(AC2764)-YEAR(AB2764))*12+MONTH(AC2764)-MONTH(AB2764)+1,(AC2764-AB2764+1))</f>
        <v>31</v>
      </c>
      <c r="F2764" s="213">
        <f t="shared" si="220"/>
        <v>310000</v>
      </c>
      <c r="G2764" s="202">
        <v>1333014</v>
      </c>
      <c r="H2764" s="198">
        <v>37046.38480324074</v>
      </c>
      <c r="I2764" t="s">
        <v>2600</v>
      </c>
      <c r="M2764" t="s">
        <v>3505</v>
      </c>
      <c r="N2764" t="s">
        <v>2605</v>
      </c>
      <c r="O2764" t="s">
        <v>87</v>
      </c>
      <c r="Q2764" s="199">
        <v>10000</v>
      </c>
      <c r="S2764" t="s">
        <v>3506</v>
      </c>
      <c r="T2764" t="s">
        <v>3759</v>
      </c>
      <c r="U2764" s="201">
        <v>-9.5000000000000001E-2</v>
      </c>
      <c r="V2764" t="s">
        <v>3286</v>
      </c>
      <c r="W2764" t="s">
        <v>3497</v>
      </c>
      <c r="X2764" t="s">
        <v>3498</v>
      </c>
      <c r="Y2764" t="s">
        <v>3777</v>
      </c>
      <c r="Z2764" t="s">
        <v>2952</v>
      </c>
      <c r="AA2764" t="s">
        <v>88</v>
      </c>
      <c r="AB2764" s="198">
        <v>37073.875</v>
      </c>
      <c r="AC2764" s="198">
        <v>37103.875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5000</v>
      </c>
      <c r="G2765" s="202">
        <v>1333016</v>
      </c>
      <c r="H2765" s="198">
        <v>37046.384895833333</v>
      </c>
      <c r="I2765" t="s">
        <v>2660</v>
      </c>
      <c r="M2765" t="s">
        <v>3505</v>
      </c>
      <c r="N2765" t="s">
        <v>3885</v>
      </c>
      <c r="O2765" t="s">
        <v>1680</v>
      </c>
      <c r="P2765" s="199">
        <v>5000</v>
      </c>
      <c r="S2765" t="s">
        <v>3506</v>
      </c>
      <c r="T2765" t="s">
        <v>3759</v>
      </c>
      <c r="U2765" s="201">
        <v>3.79</v>
      </c>
      <c r="V2765" t="s">
        <v>2459</v>
      </c>
      <c r="W2765" t="s">
        <v>2457</v>
      </c>
      <c r="X2765" t="s">
        <v>2615</v>
      </c>
      <c r="Y2765" t="s">
        <v>2596</v>
      </c>
      <c r="Z2765" t="s">
        <v>2952</v>
      </c>
      <c r="AA2765">
        <v>827812</v>
      </c>
      <c r="AB2765" s="198">
        <v>37047.875</v>
      </c>
      <c r="AC2765" s="198">
        <v>37047.875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13">
        <f t="shared" si="220"/>
        <v>757</v>
      </c>
      <c r="G2766" s="202">
        <v>1333017</v>
      </c>
      <c r="H2766" s="198">
        <v>37046.384918981479</v>
      </c>
      <c r="I2766" t="s">
        <v>2378</v>
      </c>
      <c r="M2766" t="s">
        <v>3505</v>
      </c>
      <c r="N2766" t="s">
        <v>3885</v>
      </c>
      <c r="O2766" t="s">
        <v>1730</v>
      </c>
      <c r="P2766" s="199">
        <v>757</v>
      </c>
      <c r="S2766" t="s">
        <v>3506</v>
      </c>
      <c r="T2766" t="s">
        <v>3759</v>
      </c>
      <c r="U2766" s="201">
        <v>3.835</v>
      </c>
      <c r="V2766" t="s">
        <v>2292</v>
      </c>
      <c r="W2766" t="s">
        <v>2629</v>
      </c>
      <c r="X2766" t="s">
        <v>2630</v>
      </c>
      <c r="Y2766" t="s">
        <v>2596</v>
      </c>
      <c r="Z2766" t="s">
        <v>2952</v>
      </c>
      <c r="AA2766">
        <v>827813</v>
      </c>
      <c r="AB2766" s="198">
        <v>37047.875</v>
      </c>
      <c r="AC2766" s="198">
        <v>37047.875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7497</v>
      </c>
      <c r="G2767" s="202">
        <v>1333018</v>
      </c>
      <c r="H2767" s="198">
        <v>37046.384930555556</v>
      </c>
      <c r="I2767" t="s">
        <v>2567</v>
      </c>
      <c r="M2767" t="s">
        <v>3505</v>
      </c>
      <c r="N2767" t="s">
        <v>3885</v>
      </c>
      <c r="O2767" t="s">
        <v>1730</v>
      </c>
      <c r="P2767" s="199">
        <v>7497</v>
      </c>
      <c r="S2767" t="s">
        <v>3506</v>
      </c>
      <c r="T2767" t="s">
        <v>3759</v>
      </c>
      <c r="U2767" s="201">
        <v>3.835</v>
      </c>
      <c r="V2767" t="s">
        <v>55</v>
      </c>
      <c r="W2767" t="s">
        <v>2629</v>
      </c>
      <c r="X2767" t="s">
        <v>2630</v>
      </c>
      <c r="Y2767" t="s">
        <v>2596</v>
      </c>
      <c r="Z2767" t="s">
        <v>2952</v>
      </c>
      <c r="AA2767">
        <v>827814</v>
      </c>
      <c r="AB2767" s="198">
        <v>37047.875</v>
      </c>
      <c r="AC2767" s="198">
        <v>37047.875</v>
      </c>
    </row>
    <row r="2768" spans="1:29" x14ac:dyDescent="0.2">
      <c r="A2768" s="44" t="str">
        <f t="shared" si="216"/>
        <v xml:space="preserve"> LPG Financial</v>
      </c>
      <c r="B2768" s="44" t="str">
        <f t="shared" si="217"/>
        <v/>
      </c>
      <c r="C2768" s="44" t="str">
        <f t="shared" si="218"/>
        <v>LPG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31</v>
      </c>
      <c r="F2768" s="213">
        <f t="shared" si="220"/>
        <v>62000</v>
      </c>
      <c r="G2768" s="202">
        <v>1333019</v>
      </c>
      <c r="H2768" s="198">
        <v>37046.384965277779</v>
      </c>
      <c r="I2768" t="s">
        <v>3360</v>
      </c>
      <c r="M2768" t="s">
        <v>3510</v>
      </c>
      <c r="N2768" t="s">
        <v>3128</v>
      </c>
      <c r="O2768" t="s">
        <v>3963</v>
      </c>
      <c r="P2768" s="199">
        <v>2000</v>
      </c>
      <c r="S2768" t="s">
        <v>3632</v>
      </c>
      <c r="T2768" t="s">
        <v>3759</v>
      </c>
      <c r="U2768" s="201">
        <v>271</v>
      </c>
      <c r="V2768" t="s">
        <v>3362</v>
      </c>
      <c r="W2768" t="s">
        <v>3129</v>
      </c>
      <c r="X2768" t="s">
        <v>3130</v>
      </c>
      <c r="Y2768" t="s">
        <v>2729</v>
      </c>
      <c r="Z2768" t="s">
        <v>2212</v>
      </c>
      <c r="AA2768">
        <v>112790</v>
      </c>
      <c r="AB2768" s="198">
        <v>37073.875</v>
      </c>
      <c r="AC2768" s="198">
        <v>37103.875</v>
      </c>
    </row>
    <row r="2769" spans="1:29" x14ac:dyDescent="0.2">
      <c r="A2769" s="44" t="str">
        <f t="shared" si="216"/>
        <v xml:space="preserve"> Natural Gas Physical</v>
      </c>
      <c r="B2769" s="44" t="str">
        <f t="shared" si="217"/>
        <v/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8834</v>
      </c>
      <c r="G2769" s="202">
        <v>1333020</v>
      </c>
      <c r="H2769" s="198">
        <v>37046.384976851848</v>
      </c>
      <c r="I2769" t="s">
        <v>2260</v>
      </c>
      <c r="M2769" t="s">
        <v>3505</v>
      </c>
      <c r="N2769" t="s">
        <v>2623</v>
      </c>
      <c r="O2769" t="s">
        <v>1840</v>
      </c>
      <c r="P2769" s="199">
        <v>8834</v>
      </c>
      <c r="S2769" t="s">
        <v>3506</v>
      </c>
      <c r="T2769" t="s">
        <v>3759</v>
      </c>
      <c r="U2769" s="201">
        <v>4.1349999999999998</v>
      </c>
      <c r="V2769" t="s">
        <v>3189</v>
      </c>
      <c r="W2769" t="s">
        <v>2624</v>
      </c>
      <c r="X2769" t="s">
        <v>2625</v>
      </c>
      <c r="Y2769" t="s">
        <v>2596</v>
      </c>
      <c r="Z2769" t="s">
        <v>2952</v>
      </c>
      <c r="AA2769">
        <v>827815</v>
      </c>
      <c r="AB2769" s="198">
        <v>37047.875</v>
      </c>
      <c r="AC2769" s="198">
        <v>37047.875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5000</v>
      </c>
      <c r="G2770" s="202">
        <v>1333021</v>
      </c>
      <c r="H2770" s="198">
        <v>37046.385081018518</v>
      </c>
      <c r="I2770" t="s">
        <v>3081</v>
      </c>
      <c r="M2770" t="s">
        <v>3505</v>
      </c>
      <c r="N2770" t="s">
        <v>3885</v>
      </c>
      <c r="O2770" t="s">
        <v>1795</v>
      </c>
      <c r="P2770" s="199">
        <v>5000</v>
      </c>
      <c r="S2770" t="s">
        <v>3506</v>
      </c>
      <c r="T2770" t="s">
        <v>3759</v>
      </c>
      <c r="U2770" s="201">
        <v>3.35</v>
      </c>
      <c r="V2770" t="s">
        <v>1845</v>
      </c>
      <c r="W2770" t="s">
        <v>3075</v>
      </c>
      <c r="X2770" t="s">
        <v>3076</v>
      </c>
      <c r="Y2770" t="s">
        <v>2596</v>
      </c>
      <c r="Z2770" t="s">
        <v>2952</v>
      </c>
      <c r="AA2770">
        <v>827816</v>
      </c>
      <c r="AB2770" s="198">
        <v>37047.875</v>
      </c>
      <c r="AC2770" s="198">
        <v>37047.875</v>
      </c>
    </row>
    <row r="2771" spans="1:29" x14ac:dyDescent="0.2">
      <c r="A2771" s="44" t="str">
        <f t="shared" si="216"/>
        <v>US Natural Gas Financial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Financial</v>
      </c>
      <c r="E2771" s="44">
        <f>IF(VLOOKUP(S2771,'DD-Lookup'!$J$6:$L$50,3,FALSE)="Monthly",(YEAR(AC2771)-YEAR(AB2771))*12+MONTH(AC2771)-MONTH(AB2771)+1,(AC2771-AB2771+1))</f>
        <v>31</v>
      </c>
      <c r="F2771" s="213">
        <f t="shared" si="220"/>
        <v>155000</v>
      </c>
      <c r="G2771" s="202">
        <v>1333023</v>
      </c>
      <c r="H2771" s="198">
        <v>37046.385196759256</v>
      </c>
      <c r="I2771" t="s">
        <v>3644</v>
      </c>
      <c r="M2771" t="s">
        <v>3505</v>
      </c>
      <c r="N2771" t="s">
        <v>2383</v>
      </c>
      <c r="O2771" t="s">
        <v>2604</v>
      </c>
      <c r="P2771" s="199">
        <v>5000</v>
      </c>
      <c r="S2771" t="s">
        <v>3506</v>
      </c>
      <c r="T2771" t="s">
        <v>3759</v>
      </c>
      <c r="U2771" s="201">
        <v>4.05</v>
      </c>
      <c r="V2771" t="s">
        <v>3645</v>
      </c>
      <c r="W2771" t="s">
        <v>2810</v>
      </c>
      <c r="X2771" t="s">
        <v>2384</v>
      </c>
      <c r="Y2771" t="s">
        <v>3777</v>
      </c>
      <c r="Z2771" t="s">
        <v>2952</v>
      </c>
      <c r="AA2771" t="s">
        <v>89</v>
      </c>
      <c r="AB2771" s="198">
        <v>37073.875</v>
      </c>
      <c r="AC2771" s="198">
        <v>37103.875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5000</v>
      </c>
      <c r="G2772" s="202">
        <v>1333024</v>
      </c>
      <c r="H2772" s="198">
        <v>37046.385312500002</v>
      </c>
      <c r="I2772" t="s">
        <v>2660</v>
      </c>
      <c r="M2772" t="s">
        <v>3505</v>
      </c>
      <c r="N2772" t="s">
        <v>3885</v>
      </c>
      <c r="O2772" t="s">
        <v>1678</v>
      </c>
      <c r="P2772" s="199">
        <v>5000</v>
      </c>
      <c r="S2772" t="s">
        <v>3506</v>
      </c>
      <c r="T2772" t="s">
        <v>3759</v>
      </c>
      <c r="U2772" s="201">
        <v>3.7349999999999999</v>
      </c>
      <c r="V2772" t="s">
        <v>90</v>
      </c>
      <c r="W2772" t="s">
        <v>2457</v>
      </c>
      <c r="X2772" t="s">
        <v>2615</v>
      </c>
      <c r="Y2772" t="s">
        <v>2596</v>
      </c>
      <c r="Z2772" t="s">
        <v>2952</v>
      </c>
      <c r="AA2772">
        <v>827818</v>
      </c>
      <c r="AB2772" s="198">
        <v>37047.875</v>
      </c>
      <c r="AC2772" s="198">
        <v>37047.875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1333025</v>
      </c>
      <c r="H2773" s="198">
        <v>37046.385370370372</v>
      </c>
      <c r="I2773" t="s">
        <v>2638</v>
      </c>
      <c r="M2773" t="s">
        <v>3505</v>
      </c>
      <c r="N2773" t="s">
        <v>3885</v>
      </c>
      <c r="O2773" t="s">
        <v>1682</v>
      </c>
      <c r="Q2773" s="199">
        <v>5000</v>
      </c>
      <c r="S2773" t="s">
        <v>3506</v>
      </c>
      <c r="T2773" t="s">
        <v>3759</v>
      </c>
      <c r="U2773" s="201">
        <v>3.79</v>
      </c>
      <c r="V2773" t="s">
        <v>3897</v>
      </c>
      <c r="W2773" t="s">
        <v>2457</v>
      </c>
      <c r="X2773" t="s">
        <v>2615</v>
      </c>
      <c r="Y2773" t="s">
        <v>2596</v>
      </c>
      <c r="Z2773" t="s">
        <v>2952</v>
      </c>
      <c r="AA2773">
        <v>827819</v>
      </c>
      <c r="AB2773" s="198">
        <v>37047.875</v>
      </c>
      <c r="AC2773" s="198">
        <v>37047.875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3900</v>
      </c>
      <c r="G2774" s="202">
        <v>1333026</v>
      </c>
      <c r="H2774" s="198">
        <v>37046.385393518518</v>
      </c>
      <c r="I2774" t="s">
        <v>3627</v>
      </c>
      <c r="M2774" t="s">
        <v>3505</v>
      </c>
      <c r="N2774" t="s">
        <v>3885</v>
      </c>
      <c r="O2774" t="s">
        <v>1760</v>
      </c>
      <c r="P2774" s="199">
        <v>3900</v>
      </c>
      <c r="S2774" t="s">
        <v>3506</v>
      </c>
      <c r="T2774" t="s">
        <v>3759</v>
      </c>
      <c r="U2774" s="201">
        <v>3.8250000000000002</v>
      </c>
      <c r="V2774" t="s">
        <v>3502</v>
      </c>
      <c r="W2774" t="s">
        <v>2477</v>
      </c>
      <c r="X2774" t="s">
        <v>3078</v>
      </c>
      <c r="Y2774" t="s">
        <v>2596</v>
      </c>
      <c r="Z2774" t="s">
        <v>2952</v>
      </c>
      <c r="AA2774">
        <v>827820</v>
      </c>
      <c r="AB2774" s="198">
        <v>37047.875</v>
      </c>
      <c r="AC2774" s="198">
        <v>37047.875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10000</v>
      </c>
      <c r="G2775" s="202">
        <v>1333027</v>
      </c>
      <c r="H2775" s="198">
        <v>37046.385405092595</v>
      </c>
      <c r="I2775" t="s">
        <v>2391</v>
      </c>
      <c r="M2775" t="s">
        <v>3505</v>
      </c>
      <c r="N2775" t="s">
        <v>3885</v>
      </c>
      <c r="O2775" t="s">
        <v>1724</v>
      </c>
      <c r="Q2775" s="199">
        <v>10000</v>
      </c>
      <c r="S2775" t="s">
        <v>3506</v>
      </c>
      <c r="T2775" t="s">
        <v>3759</v>
      </c>
      <c r="U2775" s="201">
        <v>4.1150000000000002</v>
      </c>
      <c r="V2775" t="s">
        <v>2650</v>
      </c>
      <c r="W2775" t="s">
        <v>2640</v>
      </c>
      <c r="X2775" t="s">
        <v>2641</v>
      </c>
      <c r="Y2775" t="s">
        <v>2596</v>
      </c>
      <c r="Z2775" t="s">
        <v>2952</v>
      </c>
      <c r="AA2775">
        <v>827821</v>
      </c>
      <c r="AB2775" s="198">
        <v>37047.875</v>
      </c>
      <c r="AC2775" s="198">
        <v>37047.875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1333028</v>
      </c>
      <c r="H2776" s="198">
        <v>37046.385416666664</v>
      </c>
      <c r="I2776" t="s">
        <v>2491</v>
      </c>
      <c r="M2776" t="s">
        <v>3505</v>
      </c>
      <c r="N2776" t="s">
        <v>3885</v>
      </c>
      <c r="O2776" t="s">
        <v>1680</v>
      </c>
      <c r="Q2776" s="199">
        <v>5000</v>
      </c>
      <c r="S2776" t="s">
        <v>3506</v>
      </c>
      <c r="T2776" t="s">
        <v>3759</v>
      </c>
      <c r="U2776" s="201">
        <v>3.7925</v>
      </c>
      <c r="V2776" t="s">
        <v>2291</v>
      </c>
      <c r="W2776" t="s">
        <v>2457</v>
      </c>
      <c r="X2776" t="s">
        <v>2615</v>
      </c>
      <c r="Y2776" t="s">
        <v>2596</v>
      </c>
      <c r="Z2776" t="s">
        <v>2952</v>
      </c>
      <c r="AA2776">
        <v>827822</v>
      </c>
      <c r="AB2776" s="198">
        <v>37047.875</v>
      </c>
      <c r="AC2776" s="198">
        <v>37047.875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3361</v>
      </c>
      <c r="G2777" s="202">
        <v>1333030</v>
      </c>
      <c r="H2777" s="198">
        <v>37046.385428240741</v>
      </c>
      <c r="I2777" t="s">
        <v>2387</v>
      </c>
      <c r="M2777" t="s">
        <v>3505</v>
      </c>
      <c r="N2777" t="s">
        <v>3885</v>
      </c>
      <c r="O2777" t="s">
        <v>1679</v>
      </c>
      <c r="Q2777" s="199">
        <v>3361</v>
      </c>
      <c r="S2777" t="s">
        <v>3506</v>
      </c>
      <c r="T2777" t="s">
        <v>3759</v>
      </c>
      <c r="U2777" s="201">
        <v>3.8</v>
      </c>
      <c r="V2777" t="s">
        <v>3199</v>
      </c>
      <c r="W2777" t="s">
        <v>2457</v>
      </c>
      <c r="X2777" t="s">
        <v>2615</v>
      </c>
      <c r="Y2777" t="s">
        <v>2596</v>
      </c>
      <c r="Z2777" t="s">
        <v>2952</v>
      </c>
      <c r="AA2777">
        <v>827824</v>
      </c>
      <c r="AB2777" s="198">
        <v>37047.875</v>
      </c>
      <c r="AC2777" s="198">
        <v>37047.875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6656</v>
      </c>
      <c r="G2778" s="202">
        <v>1333029</v>
      </c>
      <c r="H2778" s="198">
        <v>37046.385428240741</v>
      </c>
      <c r="I2778" t="s">
        <v>3627</v>
      </c>
      <c r="M2778" t="s">
        <v>3505</v>
      </c>
      <c r="N2778" t="s">
        <v>3885</v>
      </c>
      <c r="O2778" t="s">
        <v>1761</v>
      </c>
      <c r="P2778" s="199">
        <v>6656</v>
      </c>
      <c r="S2778" t="s">
        <v>3506</v>
      </c>
      <c r="T2778" t="s">
        <v>3759</v>
      </c>
      <c r="U2778" s="201">
        <v>3.8250000000000002</v>
      </c>
      <c r="V2778" t="s">
        <v>3502</v>
      </c>
      <c r="W2778" t="s">
        <v>2477</v>
      </c>
      <c r="X2778" t="s">
        <v>3078</v>
      </c>
      <c r="Y2778" t="s">
        <v>2596</v>
      </c>
      <c r="Z2778" t="s">
        <v>2952</v>
      </c>
      <c r="AA2778">
        <v>827823</v>
      </c>
      <c r="AB2778" s="198">
        <v>37047.875</v>
      </c>
      <c r="AC2778" s="198">
        <v>37047.875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5000</v>
      </c>
      <c r="G2779" s="202">
        <v>1333031</v>
      </c>
      <c r="H2779" s="198">
        <v>37046.385451388887</v>
      </c>
      <c r="I2779" t="s">
        <v>3531</v>
      </c>
      <c r="M2779" t="s">
        <v>3505</v>
      </c>
      <c r="N2779" t="s">
        <v>3885</v>
      </c>
      <c r="O2779" t="s">
        <v>1679</v>
      </c>
      <c r="P2779" s="199">
        <v>5000</v>
      </c>
      <c r="S2779" t="s">
        <v>3506</v>
      </c>
      <c r="T2779" t="s">
        <v>3759</v>
      </c>
      <c r="U2779" s="201">
        <v>3.7949999999999999</v>
      </c>
      <c r="V2779" t="s">
        <v>2565</v>
      </c>
      <c r="W2779" t="s">
        <v>2457</v>
      </c>
      <c r="X2779" t="s">
        <v>2615</v>
      </c>
      <c r="Y2779" t="s">
        <v>2596</v>
      </c>
      <c r="Z2779" t="s">
        <v>2952</v>
      </c>
      <c r="AA2779">
        <v>827825</v>
      </c>
      <c r="AB2779" s="198">
        <v>37047.875</v>
      </c>
      <c r="AC2779" s="198">
        <v>37047.875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</v>
      </c>
      <c r="G2780" s="202">
        <v>1333032</v>
      </c>
      <c r="H2780" s="198">
        <v>37046.385497685187</v>
      </c>
      <c r="I2780" t="s">
        <v>2378</v>
      </c>
      <c r="M2780" t="s">
        <v>3505</v>
      </c>
      <c r="N2780" t="s">
        <v>3885</v>
      </c>
      <c r="O2780" t="s">
        <v>1724</v>
      </c>
      <c r="Q2780" s="199">
        <v>5000</v>
      </c>
      <c r="S2780" t="s">
        <v>3506</v>
      </c>
      <c r="T2780" t="s">
        <v>3759</v>
      </c>
      <c r="U2780" s="201">
        <v>4.12</v>
      </c>
      <c r="V2780" t="s">
        <v>2292</v>
      </c>
      <c r="W2780" t="s">
        <v>2640</v>
      </c>
      <c r="X2780" t="s">
        <v>2641</v>
      </c>
      <c r="Y2780" t="s">
        <v>2596</v>
      </c>
      <c r="Z2780" t="s">
        <v>2952</v>
      </c>
      <c r="AA2780">
        <v>827826</v>
      </c>
      <c r="AB2780" s="198">
        <v>37047.875</v>
      </c>
      <c r="AC2780" s="198">
        <v>37047.875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1350</v>
      </c>
      <c r="G2781" s="202">
        <v>1333033</v>
      </c>
      <c r="H2781" s="198">
        <v>37046.385497685187</v>
      </c>
      <c r="I2781" t="s">
        <v>2370</v>
      </c>
      <c r="M2781" t="s">
        <v>3505</v>
      </c>
      <c r="N2781" t="s">
        <v>3885</v>
      </c>
      <c r="O2781" t="s">
        <v>1738</v>
      </c>
      <c r="Q2781" s="199">
        <v>1350</v>
      </c>
      <c r="S2781" t="s">
        <v>3506</v>
      </c>
      <c r="T2781" t="s">
        <v>3759</v>
      </c>
      <c r="U2781" s="201">
        <v>3.855</v>
      </c>
      <c r="V2781" t="s">
        <v>3195</v>
      </c>
      <c r="W2781" t="s">
        <v>2629</v>
      </c>
      <c r="X2781" t="s">
        <v>2630</v>
      </c>
      <c r="Y2781" t="s">
        <v>2596</v>
      </c>
      <c r="Z2781" t="s">
        <v>2952</v>
      </c>
      <c r="AA2781">
        <v>827827</v>
      </c>
      <c r="AB2781" s="198">
        <v>37047.875</v>
      </c>
      <c r="AC2781" s="198">
        <v>37047.875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4800</v>
      </c>
      <c r="G2782" s="202">
        <v>1333034</v>
      </c>
      <c r="H2782" s="198">
        <v>37046.38553240741</v>
      </c>
      <c r="I2782" t="s">
        <v>3062</v>
      </c>
      <c r="M2782" t="s">
        <v>3505</v>
      </c>
      <c r="N2782" t="s">
        <v>3885</v>
      </c>
      <c r="O2782" t="s">
        <v>1781</v>
      </c>
      <c r="P2782" s="199">
        <v>4800</v>
      </c>
      <c r="S2782" t="s">
        <v>3506</v>
      </c>
      <c r="T2782" t="s">
        <v>3759</v>
      </c>
      <c r="U2782" s="201">
        <v>4.0999999999999996</v>
      </c>
      <c r="V2782" t="s">
        <v>3715</v>
      </c>
      <c r="W2782" t="s">
        <v>3084</v>
      </c>
      <c r="X2782" t="s">
        <v>3076</v>
      </c>
      <c r="Y2782" t="s">
        <v>2596</v>
      </c>
      <c r="Z2782" t="s">
        <v>2952</v>
      </c>
      <c r="AA2782">
        <v>827828</v>
      </c>
      <c r="AB2782" s="198">
        <v>37047.875</v>
      </c>
      <c r="AC2782" s="198">
        <v>37047.875</v>
      </c>
    </row>
    <row r="2783" spans="1:29" x14ac:dyDescent="0.2">
      <c r="A2783" s="44" t="str">
        <f t="shared" si="216"/>
        <v xml:space="preserve"> Natural Gas Physical</v>
      </c>
      <c r="B2783" s="44" t="str">
        <f t="shared" si="217"/>
        <v/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5000</v>
      </c>
      <c r="G2783" s="202">
        <v>1333035</v>
      </c>
      <c r="H2783" s="198">
        <v>37046.385555555556</v>
      </c>
      <c r="I2783" t="s">
        <v>2505</v>
      </c>
      <c r="M2783" t="s">
        <v>3505</v>
      </c>
      <c r="N2783" t="s">
        <v>3089</v>
      </c>
      <c r="O2783" t="s">
        <v>1950</v>
      </c>
      <c r="Q2783" s="199">
        <v>5000</v>
      </c>
      <c r="S2783" t="s">
        <v>3506</v>
      </c>
      <c r="T2783" t="s">
        <v>3759</v>
      </c>
      <c r="U2783" s="201">
        <v>3.34</v>
      </c>
      <c r="V2783" t="s">
        <v>91</v>
      </c>
      <c r="W2783" t="s">
        <v>2563</v>
      </c>
      <c r="X2783" t="s">
        <v>3834</v>
      </c>
      <c r="Y2783" t="s">
        <v>2596</v>
      </c>
      <c r="Z2783" t="s">
        <v>2953</v>
      </c>
      <c r="AA2783">
        <v>827829</v>
      </c>
      <c r="AB2783" s="198">
        <v>37047.875</v>
      </c>
      <c r="AC2783" s="198">
        <v>37047.875</v>
      </c>
    </row>
    <row r="2784" spans="1:29" x14ac:dyDescent="0.2">
      <c r="A2784" s="44" t="str">
        <f t="shared" si="216"/>
        <v>US Power Financial</v>
      </c>
      <c r="B2784" s="44" t="str">
        <f t="shared" si="217"/>
        <v>US</v>
      </c>
      <c r="C2784" s="44" t="str">
        <f t="shared" si="218"/>
        <v>Power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3</v>
      </c>
      <c r="F2784" s="213">
        <f t="shared" si="220"/>
        <v>150</v>
      </c>
      <c r="G2784" s="202">
        <v>1333036</v>
      </c>
      <c r="H2784" s="198">
        <v>37046.385636574072</v>
      </c>
      <c r="I2784" t="s">
        <v>2345</v>
      </c>
      <c r="M2784" t="s">
        <v>2717</v>
      </c>
      <c r="N2784" t="s">
        <v>1094</v>
      </c>
      <c r="O2784" t="s">
        <v>1594</v>
      </c>
      <c r="P2784" s="199">
        <v>50</v>
      </c>
      <c r="S2784" t="s">
        <v>3504</v>
      </c>
      <c r="T2784" t="s">
        <v>3759</v>
      </c>
      <c r="U2784" s="201">
        <v>40.5</v>
      </c>
      <c r="V2784" t="s">
        <v>3141</v>
      </c>
      <c r="W2784" t="s">
        <v>2359</v>
      </c>
      <c r="X2784" t="s">
        <v>3539</v>
      </c>
      <c r="Y2784" t="s">
        <v>1097</v>
      </c>
      <c r="Z2784" t="s">
        <v>2952</v>
      </c>
      <c r="AA2784">
        <v>631121.1</v>
      </c>
      <c r="AB2784" s="198">
        <v>37048.875</v>
      </c>
      <c r="AC2784" s="198">
        <v>37050.875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1333038</v>
      </c>
      <c r="H2785" s="198">
        <v>37046.385671296295</v>
      </c>
      <c r="I2785" t="s">
        <v>2660</v>
      </c>
      <c r="M2785" t="s">
        <v>3505</v>
      </c>
      <c r="N2785" t="s">
        <v>3885</v>
      </c>
      <c r="O2785" t="s">
        <v>1836</v>
      </c>
      <c r="P2785" s="199">
        <v>5000</v>
      </c>
      <c r="S2785" t="s">
        <v>3506</v>
      </c>
      <c r="T2785" t="s">
        <v>3759</v>
      </c>
      <c r="U2785" s="201">
        <v>9.9</v>
      </c>
      <c r="V2785" t="s">
        <v>1949</v>
      </c>
      <c r="W2785" t="s">
        <v>3156</v>
      </c>
      <c r="X2785" t="s">
        <v>3076</v>
      </c>
      <c r="Y2785" t="s">
        <v>2596</v>
      </c>
      <c r="Z2785" t="s">
        <v>2952</v>
      </c>
      <c r="AA2785">
        <v>827830</v>
      </c>
      <c r="AB2785" s="198">
        <v>37047.875</v>
      </c>
      <c r="AC2785" s="198">
        <v>37047.875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5000</v>
      </c>
      <c r="G2786" s="202">
        <v>1333039</v>
      </c>
      <c r="H2786" s="198">
        <v>37046.385671296295</v>
      </c>
      <c r="I2786" t="s">
        <v>3627</v>
      </c>
      <c r="M2786" t="s">
        <v>3505</v>
      </c>
      <c r="N2786" t="s">
        <v>3885</v>
      </c>
      <c r="O2786" t="s">
        <v>1724</v>
      </c>
      <c r="Q2786" s="199">
        <v>5000</v>
      </c>
      <c r="S2786" t="s">
        <v>3506</v>
      </c>
      <c r="T2786" t="s">
        <v>3759</v>
      </c>
      <c r="U2786" s="201">
        <v>4.12</v>
      </c>
      <c r="V2786" t="s">
        <v>2456</v>
      </c>
      <c r="W2786" t="s">
        <v>2640</v>
      </c>
      <c r="X2786" t="s">
        <v>2641</v>
      </c>
      <c r="Y2786" t="s">
        <v>2596</v>
      </c>
      <c r="Z2786" t="s">
        <v>2952</v>
      </c>
      <c r="AA2786">
        <v>827831</v>
      </c>
      <c r="AB2786" s="198">
        <v>37047.875</v>
      </c>
      <c r="AC2786" s="198">
        <v>37047.875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1333040</v>
      </c>
      <c r="H2787" s="198">
        <v>37046.385706018518</v>
      </c>
      <c r="I2787" t="s">
        <v>2391</v>
      </c>
      <c r="M2787" t="s">
        <v>3505</v>
      </c>
      <c r="N2787" t="s">
        <v>3885</v>
      </c>
      <c r="O2787" t="s">
        <v>1799</v>
      </c>
      <c r="P2787" s="199">
        <v>5000</v>
      </c>
      <c r="S2787" t="s">
        <v>3506</v>
      </c>
      <c r="T2787" t="s">
        <v>3759</v>
      </c>
      <c r="U2787" s="201">
        <v>2.7749999999999999</v>
      </c>
      <c r="V2787" t="s">
        <v>2124</v>
      </c>
      <c r="W2787" t="s">
        <v>3084</v>
      </c>
      <c r="X2787" t="s">
        <v>3076</v>
      </c>
      <c r="Y2787" t="s">
        <v>2596</v>
      </c>
      <c r="Z2787" t="s">
        <v>2952</v>
      </c>
      <c r="AA2787">
        <v>827833</v>
      </c>
      <c r="AB2787" s="198">
        <v>37047.875</v>
      </c>
      <c r="AC2787" s="198">
        <v>37047.875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4667</v>
      </c>
      <c r="G2788" s="202">
        <v>1333041</v>
      </c>
      <c r="H2788" s="198">
        <v>37046.385740740741</v>
      </c>
      <c r="I2788" t="s">
        <v>3531</v>
      </c>
      <c r="M2788" t="s">
        <v>3505</v>
      </c>
      <c r="N2788" t="s">
        <v>3885</v>
      </c>
      <c r="O2788" t="s">
        <v>1718</v>
      </c>
      <c r="Q2788" s="199">
        <v>4667</v>
      </c>
      <c r="S2788" t="s">
        <v>3506</v>
      </c>
      <c r="T2788" t="s">
        <v>3759</v>
      </c>
      <c r="U2788" s="201">
        <v>4.21</v>
      </c>
      <c r="V2788" t="s">
        <v>3490</v>
      </c>
      <c r="W2788" t="s">
        <v>3143</v>
      </c>
      <c r="X2788" t="s">
        <v>3065</v>
      </c>
      <c r="Y2788" t="s">
        <v>2596</v>
      </c>
      <c r="Z2788" t="s">
        <v>2952</v>
      </c>
      <c r="AA2788">
        <v>827834</v>
      </c>
      <c r="AB2788" s="198">
        <v>37047.875</v>
      </c>
      <c r="AC2788" s="198">
        <v>37047.875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5000</v>
      </c>
      <c r="G2789" s="202">
        <v>1333045</v>
      </c>
      <c r="H2789" s="198">
        <v>37046.385752314818</v>
      </c>
      <c r="I2789" t="s">
        <v>3081</v>
      </c>
      <c r="M2789" t="s">
        <v>3505</v>
      </c>
      <c r="N2789" t="s">
        <v>3885</v>
      </c>
      <c r="O2789" t="s">
        <v>1795</v>
      </c>
      <c r="Q2789" s="199">
        <v>5000</v>
      </c>
      <c r="S2789" t="s">
        <v>3506</v>
      </c>
      <c r="T2789" t="s">
        <v>3759</v>
      </c>
      <c r="U2789" s="201">
        <v>3.45</v>
      </c>
      <c r="V2789" t="s">
        <v>1845</v>
      </c>
      <c r="W2789" t="s">
        <v>3075</v>
      </c>
      <c r="X2789" t="s">
        <v>3076</v>
      </c>
      <c r="Y2789" t="s">
        <v>2596</v>
      </c>
      <c r="Z2789" t="s">
        <v>2952</v>
      </c>
      <c r="AA2789">
        <v>827837</v>
      </c>
      <c r="AB2789" s="198">
        <v>37047.875</v>
      </c>
      <c r="AC2789" s="198">
        <v>37047.875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10000</v>
      </c>
      <c r="G2790" s="202">
        <v>1333043</v>
      </c>
      <c r="H2790" s="198">
        <v>37046.385752314818</v>
      </c>
      <c r="I2790" t="s">
        <v>2556</v>
      </c>
      <c r="M2790" t="s">
        <v>3505</v>
      </c>
      <c r="N2790" t="s">
        <v>3885</v>
      </c>
      <c r="O2790" t="s">
        <v>1724</v>
      </c>
      <c r="P2790" s="199">
        <v>10000</v>
      </c>
      <c r="S2790" t="s">
        <v>3506</v>
      </c>
      <c r="T2790" t="s">
        <v>3759</v>
      </c>
      <c r="U2790" s="201">
        <v>4.1150000000000002</v>
      </c>
      <c r="V2790" t="s">
        <v>2557</v>
      </c>
      <c r="W2790" t="s">
        <v>2640</v>
      </c>
      <c r="X2790" t="s">
        <v>2641</v>
      </c>
      <c r="Y2790" t="s">
        <v>2596</v>
      </c>
      <c r="Z2790" t="s">
        <v>2952</v>
      </c>
      <c r="AA2790">
        <v>827835</v>
      </c>
      <c r="AB2790" s="198">
        <v>37047.875</v>
      </c>
      <c r="AC2790" s="198">
        <v>37047.875</v>
      </c>
    </row>
    <row r="2791" spans="1:29" x14ac:dyDescent="0.2">
      <c r="A2791" s="44" t="str">
        <f t="shared" si="216"/>
        <v xml:space="preserve"> Natural Gas Physical</v>
      </c>
      <c r="B2791" s="44" t="str">
        <f t="shared" si="217"/>
        <v/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10000</v>
      </c>
      <c r="G2791" s="202">
        <v>1333046</v>
      </c>
      <c r="H2791" s="198">
        <v>37046.385763888888</v>
      </c>
      <c r="I2791" t="s">
        <v>2345</v>
      </c>
      <c r="M2791" t="s">
        <v>3505</v>
      </c>
      <c r="N2791" t="s">
        <v>3089</v>
      </c>
      <c r="O2791" t="s">
        <v>2015</v>
      </c>
      <c r="P2791" s="199">
        <v>10000</v>
      </c>
      <c r="S2791" t="s">
        <v>3827</v>
      </c>
      <c r="T2791" t="s">
        <v>3090</v>
      </c>
      <c r="U2791" s="201">
        <v>4.8650000000000002</v>
      </c>
      <c r="V2791" t="s">
        <v>2297</v>
      </c>
      <c r="W2791" t="s">
        <v>3091</v>
      </c>
      <c r="X2791" t="s">
        <v>3092</v>
      </c>
      <c r="Y2791" t="s">
        <v>2596</v>
      </c>
      <c r="Z2791" t="s">
        <v>2953</v>
      </c>
      <c r="AA2791">
        <v>827836</v>
      </c>
      <c r="AB2791" s="198">
        <v>37046.875</v>
      </c>
      <c r="AC2791" s="198">
        <v>37046.875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3256</v>
      </c>
      <c r="G2792" s="202">
        <v>1333047</v>
      </c>
      <c r="H2792" s="198">
        <v>37046.385763888888</v>
      </c>
      <c r="I2792" t="s">
        <v>3547</v>
      </c>
      <c r="M2792" t="s">
        <v>3505</v>
      </c>
      <c r="N2792" t="s">
        <v>3885</v>
      </c>
      <c r="O2792" t="s">
        <v>1766</v>
      </c>
      <c r="P2792" s="199">
        <v>3256</v>
      </c>
      <c r="S2792" t="s">
        <v>3506</v>
      </c>
      <c r="T2792" t="s">
        <v>3759</v>
      </c>
      <c r="U2792" s="201">
        <v>3.89</v>
      </c>
      <c r="V2792" t="s">
        <v>2433</v>
      </c>
      <c r="W2792" t="s">
        <v>2629</v>
      </c>
      <c r="X2792" t="s">
        <v>2630</v>
      </c>
      <c r="Y2792" t="s">
        <v>2596</v>
      </c>
      <c r="Z2792" t="s">
        <v>2952</v>
      </c>
      <c r="AA2792">
        <v>827838</v>
      </c>
      <c r="AB2792" s="198">
        <v>37047.875</v>
      </c>
      <c r="AC2792" s="198">
        <v>37047.875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10000</v>
      </c>
      <c r="G2793" s="202">
        <v>1333048</v>
      </c>
      <c r="H2793" s="198">
        <v>37046.38585648148</v>
      </c>
      <c r="I2793" t="s">
        <v>3647</v>
      </c>
      <c r="M2793" t="s">
        <v>3505</v>
      </c>
      <c r="N2793" t="s">
        <v>3885</v>
      </c>
      <c r="O2793" t="s">
        <v>1729</v>
      </c>
      <c r="Q2793" s="199">
        <v>10000</v>
      </c>
      <c r="S2793" t="s">
        <v>3506</v>
      </c>
      <c r="T2793" t="s">
        <v>3759</v>
      </c>
      <c r="U2793" s="201">
        <v>3.8</v>
      </c>
      <c r="V2793" t="s">
        <v>3176</v>
      </c>
      <c r="W2793" t="s">
        <v>2477</v>
      </c>
      <c r="X2793" t="s">
        <v>3078</v>
      </c>
      <c r="Y2793" t="s">
        <v>2596</v>
      </c>
      <c r="Z2793" t="s">
        <v>2952</v>
      </c>
      <c r="AA2793">
        <v>827839</v>
      </c>
      <c r="AB2793" s="198">
        <v>37047.875</v>
      </c>
      <c r="AC2793" s="198">
        <v>37047.875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1333049</v>
      </c>
      <c r="H2794" s="198">
        <v>37046.385879629626</v>
      </c>
      <c r="I2794" t="s">
        <v>2391</v>
      </c>
      <c r="M2794" t="s">
        <v>3505</v>
      </c>
      <c r="N2794" t="s">
        <v>3885</v>
      </c>
      <c r="O2794" t="s">
        <v>1799</v>
      </c>
      <c r="P2794" s="199">
        <v>5000</v>
      </c>
      <c r="S2794" t="s">
        <v>3506</v>
      </c>
      <c r="T2794" t="s">
        <v>3759</v>
      </c>
      <c r="U2794" s="201">
        <v>2.7250000000000001</v>
      </c>
      <c r="V2794" t="s">
        <v>2124</v>
      </c>
      <c r="W2794" t="s">
        <v>3084</v>
      </c>
      <c r="X2794" t="s">
        <v>3076</v>
      </c>
      <c r="Y2794" t="s">
        <v>2596</v>
      </c>
      <c r="Z2794" t="s">
        <v>2952</v>
      </c>
      <c r="AA2794">
        <v>827840</v>
      </c>
      <c r="AB2794" s="198">
        <v>37047.875</v>
      </c>
      <c r="AC2794" s="198">
        <v>37047.875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94</v>
      </c>
      <c r="G2795" s="202">
        <v>1333050</v>
      </c>
      <c r="H2795" s="198">
        <v>37046.385879629626</v>
      </c>
      <c r="I2795" t="s">
        <v>2597</v>
      </c>
      <c r="M2795" t="s">
        <v>3505</v>
      </c>
      <c r="N2795" t="s">
        <v>3885</v>
      </c>
      <c r="O2795" t="s">
        <v>1679</v>
      </c>
      <c r="P2795" s="199">
        <v>94</v>
      </c>
      <c r="S2795" t="s">
        <v>3506</v>
      </c>
      <c r="T2795" t="s">
        <v>3759</v>
      </c>
      <c r="U2795" s="201">
        <v>3.7925</v>
      </c>
      <c r="V2795" t="s">
        <v>2036</v>
      </c>
      <c r="W2795" t="s">
        <v>2457</v>
      </c>
      <c r="X2795" t="s">
        <v>2615</v>
      </c>
      <c r="Y2795" t="s">
        <v>2596</v>
      </c>
      <c r="Z2795" t="s">
        <v>2952</v>
      </c>
      <c r="AA2795">
        <v>827841</v>
      </c>
      <c r="AB2795" s="198">
        <v>37047.875</v>
      </c>
      <c r="AC2795" s="198">
        <v>37047.875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8000</v>
      </c>
      <c r="G2796" s="202">
        <v>1333051</v>
      </c>
      <c r="H2796" s="198">
        <v>37046.385914351849</v>
      </c>
      <c r="I2796" t="s">
        <v>3647</v>
      </c>
      <c r="M2796" t="s">
        <v>3505</v>
      </c>
      <c r="N2796" t="s">
        <v>3885</v>
      </c>
      <c r="O2796" t="s">
        <v>1761</v>
      </c>
      <c r="Q2796" s="199">
        <v>8000</v>
      </c>
      <c r="S2796" t="s">
        <v>3506</v>
      </c>
      <c r="T2796" t="s">
        <v>3759</v>
      </c>
      <c r="U2796" s="201">
        <v>3.83</v>
      </c>
      <c r="V2796" t="s">
        <v>3176</v>
      </c>
      <c r="W2796" t="s">
        <v>2477</v>
      </c>
      <c r="X2796" t="s">
        <v>3078</v>
      </c>
      <c r="Y2796" t="s">
        <v>2596</v>
      </c>
      <c r="Z2796" t="s">
        <v>2952</v>
      </c>
      <c r="AA2796">
        <v>827842</v>
      </c>
      <c r="AB2796" s="198">
        <v>37047.875</v>
      </c>
      <c r="AC2796" s="198">
        <v>37047.875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20000</v>
      </c>
      <c r="G2797" s="202">
        <v>1333053</v>
      </c>
      <c r="H2797" s="198">
        <v>37046.385937500003</v>
      </c>
      <c r="I2797" t="s">
        <v>2619</v>
      </c>
      <c r="M2797" t="s">
        <v>3505</v>
      </c>
      <c r="N2797" t="s">
        <v>3885</v>
      </c>
      <c r="O2797" t="s">
        <v>1674</v>
      </c>
      <c r="Q2797" s="199">
        <v>20000</v>
      </c>
      <c r="S2797" t="s">
        <v>3506</v>
      </c>
      <c r="T2797" t="s">
        <v>3759</v>
      </c>
      <c r="U2797" s="201">
        <v>4.0012999999999996</v>
      </c>
      <c r="V2797" t="s">
        <v>2461</v>
      </c>
      <c r="W2797" t="s">
        <v>2594</v>
      </c>
      <c r="X2797" t="s">
        <v>2595</v>
      </c>
      <c r="Y2797" t="s">
        <v>2596</v>
      </c>
      <c r="Z2797" t="s">
        <v>2952</v>
      </c>
      <c r="AA2797">
        <v>827844</v>
      </c>
      <c r="AB2797" s="198">
        <v>37047.875</v>
      </c>
      <c r="AC2797" s="198">
        <v>37047.875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25000</v>
      </c>
      <c r="G2798" s="202">
        <v>1333052</v>
      </c>
      <c r="H2798" s="198">
        <v>37046.385937500003</v>
      </c>
      <c r="I2798" t="s">
        <v>2502</v>
      </c>
      <c r="M2798" t="s">
        <v>3505</v>
      </c>
      <c r="N2798" t="s">
        <v>3885</v>
      </c>
      <c r="O2798" t="s">
        <v>3852</v>
      </c>
      <c r="Q2798" s="199">
        <v>25000</v>
      </c>
      <c r="S2798" t="s">
        <v>3506</v>
      </c>
      <c r="T2798" t="s">
        <v>3759</v>
      </c>
      <c r="U2798" s="201">
        <v>3.9449999999999998</v>
      </c>
      <c r="V2798" t="s">
        <v>3516</v>
      </c>
      <c r="W2798" t="s">
        <v>2265</v>
      </c>
      <c r="X2798" t="s">
        <v>2266</v>
      </c>
      <c r="Y2798" t="s">
        <v>2596</v>
      </c>
      <c r="Z2798" t="s">
        <v>2952</v>
      </c>
      <c r="AA2798">
        <v>827843</v>
      </c>
      <c r="AB2798" s="198">
        <v>37047.875</v>
      </c>
      <c r="AC2798" s="198">
        <v>37047.875</v>
      </c>
    </row>
    <row r="2799" spans="1:29" x14ac:dyDescent="0.2">
      <c r="A2799" s="44" t="str">
        <f t="shared" si="216"/>
        <v xml:space="preserve"> Natural Gas Physical</v>
      </c>
      <c r="B2799" s="44" t="str">
        <f t="shared" si="217"/>
        <v/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10000</v>
      </c>
      <c r="G2799" s="202">
        <v>1333054</v>
      </c>
      <c r="H2799" s="198">
        <v>37046.386099537034</v>
      </c>
      <c r="I2799" t="s">
        <v>2382</v>
      </c>
      <c r="M2799" t="s">
        <v>3505</v>
      </c>
      <c r="N2799" t="s">
        <v>3089</v>
      </c>
      <c r="O2799" t="s">
        <v>2015</v>
      </c>
      <c r="Q2799" s="199">
        <v>10000</v>
      </c>
      <c r="S2799" t="s">
        <v>3827</v>
      </c>
      <c r="T2799" t="s">
        <v>3090</v>
      </c>
      <c r="U2799" s="201">
        <v>4.87</v>
      </c>
      <c r="V2799" t="s">
        <v>3575</v>
      </c>
      <c r="W2799" t="s">
        <v>3091</v>
      </c>
      <c r="X2799" t="s">
        <v>3092</v>
      </c>
      <c r="Y2799" t="s">
        <v>2596</v>
      </c>
      <c r="Z2799" t="s">
        <v>2953</v>
      </c>
      <c r="AA2799">
        <v>827846</v>
      </c>
      <c r="AB2799" s="198">
        <v>37046.875</v>
      </c>
      <c r="AC2799" s="198">
        <v>37046.875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1333055</v>
      </c>
      <c r="H2800" s="198">
        <v>37046.386203703703</v>
      </c>
      <c r="I2800" t="s">
        <v>2635</v>
      </c>
      <c r="M2800" t="s">
        <v>3505</v>
      </c>
      <c r="N2800" t="s">
        <v>3885</v>
      </c>
      <c r="O2800" t="s">
        <v>1682</v>
      </c>
      <c r="P2800" s="199">
        <v>5000</v>
      </c>
      <c r="S2800" t="s">
        <v>3506</v>
      </c>
      <c r="T2800" t="s">
        <v>3759</v>
      </c>
      <c r="U2800" s="201">
        <v>3.7875000000000001</v>
      </c>
      <c r="V2800" t="s">
        <v>2522</v>
      </c>
      <c r="W2800" t="s">
        <v>2457</v>
      </c>
      <c r="X2800" t="s">
        <v>2615</v>
      </c>
      <c r="Y2800" t="s">
        <v>2596</v>
      </c>
      <c r="Z2800" t="s">
        <v>2952</v>
      </c>
      <c r="AA2800">
        <v>827847</v>
      </c>
      <c r="AB2800" s="198">
        <v>37047.875</v>
      </c>
      <c r="AC2800" s="198">
        <v>37047.875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1333056</v>
      </c>
      <c r="H2801" s="198">
        <v>37046.386238425926</v>
      </c>
      <c r="I2801" t="s">
        <v>3547</v>
      </c>
      <c r="M2801" t="s">
        <v>3505</v>
      </c>
      <c r="N2801" t="s">
        <v>3885</v>
      </c>
      <c r="O2801" t="s">
        <v>1799</v>
      </c>
      <c r="Q2801" s="199">
        <v>5000</v>
      </c>
      <c r="S2801" t="s">
        <v>3506</v>
      </c>
      <c r="T2801" t="s">
        <v>3759</v>
      </c>
      <c r="U2801" s="201">
        <v>2.75</v>
      </c>
      <c r="V2801" t="s">
        <v>2253</v>
      </c>
      <c r="W2801" t="s">
        <v>3084</v>
      </c>
      <c r="X2801" t="s">
        <v>3076</v>
      </c>
      <c r="Y2801" t="s">
        <v>2596</v>
      </c>
      <c r="Z2801" t="s">
        <v>2952</v>
      </c>
      <c r="AA2801">
        <v>827848</v>
      </c>
      <c r="AB2801" s="198">
        <v>37047.875</v>
      </c>
      <c r="AC2801" s="198">
        <v>37047.875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10000</v>
      </c>
      <c r="G2802" s="202">
        <v>1333057</v>
      </c>
      <c r="H2802" s="198">
        <v>37046.386273148149</v>
      </c>
      <c r="I2802" t="s">
        <v>2392</v>
      </c>
      <c r="M2802" t="s">
        <v>3505</v>
      </c>
      <c r="N2802" t="s">
        <v>3885</v>
      </c>
      <c r="O2802" t="s">
        <v>3852</v>
      </c>
      <c r="Q2802" s="199">
        <v>10000</v>
      </c>
      <c r="S2802" t="s">
        <v>3506</v>
      </c>
      <c r="T2802" t="s">
        <v>3759</v>
      </c>
      <c r="U2802" s="201">
        <v>3.9550000000000001</v>
      </c>
      <c r="V2802" t="s">
        <v>3496</v>
      </c>
      <c r="W2802" t="s">
        <v>2265</v>
      </c>
      <c r="X2802" t="s">
        <v>2266</v>
      </c>
      <c r="Y2802" t="s">
        <v>2596</v>
      </c>
      <c r="Z2802" t="s">
        <v>2952</v>
      </c>
      <c r="AA2802">
        <v>827849</v>
      </c>
      <c r="AB2802" s="198">
        <v>37047.875</v>
      </c>
      <c r="AC2802" s="198">
        <v>37047.875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5000</v>
      </c>
      <c r="G2803" s="202">
        <v>1333058</v>
      </c>
      <c r="H2803" s="198">
        <v>37046.386296296296</v>
      </c>
      <c r="I2803" t="s">
        <v>3627</v>
      </c>
      <c r="M2803" t="s">
        <v>3505</v>
      </c>
      <c r="N2803" t="s">
        <v>3885</v>
      </c>
      <c r="O2803" t="s">
        <v>1678</v>
      </c>
      <c r="Q2803" s="199">
        <v>5000</v>
      </c>
      <c r="S2803" t="s">
        <v>3506</v>
      </c>
      <c r="T2803" t="s">
        <v>3759</v>
      </c>
      <c r="U2803" s="201">
        <v>3.7349999999999999</v>
      </c>
      <c r="V2803" t="s">
        <v>3643</v>
      </c>
      <c r="W2803" t="s">
        <v>2457</v>
      </c>
      <c r="X2803" t="s">
        <v>2615</v>
      </c>
      <c r="Y2803" t="s">
        <v>2596</v>
      </c>
      <c r="Z2803" t="s">
        <v>2952</v>
      </c>
      <c r="AA2803">
        <v>827850</v>
      </c>
      <c r="AB2803" s="198">
        <v>37047.875</v>
      </c>
      <c r="AC2803" s="198">
        <v>37047.875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1333059</v>
      </c>
      <c r="H2804" s="198">
        <v>37046.386319444442</v>
      </c>
      <c r="I2804" t="s">
        <v>2261</v>
      </c>
      <c r="M2804" t="s">
        <v>3505</v>
      </c>
      <c r="N2804" t="s">
        <v>3885</v>
      </c>
      <c r="O2804" t="s">
        <v>1678</v>
      </c>
      <c r="P2804" s="199">
        <v>5000</v>
      </c>
      <c r="S2804" t="s">
        <v>3506</v>
      </c>
      <c r="T2804" t="s">
        <v>3759</v>
      </c>
      <c r="U2804" s="201">
        <v>3.7324999999999999</v>
      </c>
      <c r="V2804" t="s">
        <v>1746</v>
      </c>
      <c r="W2804" t="s">
        <v>2457</v>
      </c>
      <c r="X2804" t="s">
        <v>2615</v>
      </c>
      <c r="Y2804" t="s">
        <v>2596</v>
      </c>
      <c r="Z2804" t="s">
        <v>2952</v>
      </c>
      <c r="AA2804">
        <v>827851</v>
      </c>
      <c r="AB2804" s="198">
        <v>37047.875</v>
      </c>
      <c r="AC2804" s="198">
        <v>37047.875</v>
      </c>
    </row>
    <row r="2805" spans="1:29" x14ac:dyDescent="0.2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</v>
      </c>
      <c r="G2805" s="202">
        <v>1333060</v>
      </c>
      <c r="H2805" s="198">
        <v>37046.386354166665</v>
      </c>
      <c r="I2805" t="s">
        <v>3627</v>
      </c>
      <c r="M2805" t="s">
        <v>3505</v>
      </c>
      <c r="N2805" t="s">
        <v>3885</v>
      </c>
      <c r="O2805" t="s">
        <v>1678</v>
      </c>
      <c r="Q2805" s="199">
        <v>5000</v>
      </c>
      <c r="S2805" t="s">
        <v>3506</v>
      </c>
      <c r="T2805" t="s">
        <v>3759</v>
      </c>
      <c r="U2805" s="201">
        <v>3.7349999999999999</v>
      </c>
      <c r="V2805" t="s">
        <v>3643</v>
      </c>
      <c r="W2805" t="s">
        <v>2457</v>
      </c>
      <c r="X2805" t="s">
        <v>2615</v>
      </c>
      <c r="Y2805" t="s">
        <v>2596</v>
      </c>
      <c r="Z2805" t="s">
        <v>2952</v>
      </c>
      <c r="AA2805">
        <v>827852</v>
      </c>
      <c r="AB2805" s="198">
        <v>37047.875</v>
      </c>
      <c r="AC2805" s="198">
        <v>37047.875</v>
      </c>
    </row>
    <row r="2806" spans="1:29" x14ac:dyDescent="0.2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31</v>
      </c>
      <c r="F2806" s="213">
        <f t="shared" si="220"/>
        <v>310000</v>
      </c>
      <c r="G2806" s="202">
        <v>1333061</v>
      </c>
      <c r="H2806" s="198">
        <v>37046.386377314811</v>
      </c>
      <c r="I2806" t="s">
        <v>3731</v>
      </c>
      <c r="M2806" t="s">
        <v>3505</v>
      </c>
      <c r="N2806" t="s">
        <v>2605</v>
      </c>
      <c r="O2806" t="s">
        <v>3238</v>
      </c>
      <c r="Q2806" s="199">
        <v>10000</v>
      </c>
      <c r="S2806" t="s">
        <v>3506</v>
      </c>
      <c r="T2806" t="s">
        <v>3759</v>
      </c>
      <c r="U2806" s="201">
        <v>3.5000000000000003E-2</v>
      </c>
      <c r="V2806" t="s">
        <v>3568</v>
      </c>
      <c r="W2806" t="s">
        <v>2489</v>
      </c>
      <c r="X2806" t="s">
        <v>2490</v>
      </c>
      <c r="Y2806" t="s">
        <v>3777</v>
      </c>
      <c r="Z2806" t="s">
        <v>2952</v>
      </c>
      <c r="AA2806" t="s">
        <v>92</v>
      </c>
      <c r="AB2806" s="198">
        <v>37104.875</v>
      </c>
      <c r="AC2806" s="198">
        <v>37134.875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</v>
      </c>
      <c r="G2807" s="202">
        <v>1333062</v>
      </c>
      <c r="H2807" s="198">
        <v>37046.386400462965</v>
      </c>
      <c r="I2807" t="s">
        <v>3627</v>
      </c>
      <c r="M2807" t="s">
        <v>3505</v>
      </c>
      <c r="N2807" t="s">
        <v>3885</v>
      </c>
      <c r="O2807" t="s">
        <v>1678</v>
      </c>
      <c r="Q2807" s="199">
        <v>5000</v>
      </c>
      <c r="S2807" t="s">
        <v>3506</v>
      </c>
      <c r="T2807" t="s">
        <v>3759</v>
      </c>
      <c r="U2807" s="201">
        <v>3.7374999999999998</v>
      </c>
      <c r="V2807" t="s">
        <v>3643</v>
      </c>
      <c r="W2807" t="s">
        <v>2457</v>
      </c>
      <c r="X2807" t="s">
        <v>2615</v>
      </c>
      <c r="Y2807" t="s">
        <v>2596</v>
      </c>
      <c r="Z2807" t="s">
        <v>2952</v>
      </c>
      <c r="AA2807">
        <v>827853</v>
      </c>
      <c r="AB2807" s="198">
        <v>37047.875</v>
      </c>
      <c r="AC2807" s="198">
        <v>37047.875</v>
      </c>
    </row>
    <row r="2808" spans="1:29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10000</v>
      </c>
      <c r="G2808" s="202">
        <v>1333063</v>
      </c>
      <c r="H2808" s="198">
        <v>37046.386412037034</v>
      </c>
      <c r="I2808" t="s">
        <v>2613</v>
      </c>
      <c r="M2808" t="s">
        <v>3505</v>
      </c>
      <c r="N2808" t="s">
        <v>3885</v>
      </c>
      <c r="O2808" t="s">
        <v>1761</v>
      </c>
      <c r="Q2808" s="199">
        <v>10000</v>
      </c>
      <c r="S2808" t="s">
        <v>3506</v>
      </c>
      <c r="T2808" t="s">
        <v>3759</v>
      </c>
      <c r="U2808" s="201">
        <v>3.835</v>
      </c>
      <c r="V2808" t="s">
        <v>3659</v>
      </c>
      <c r="W2808" t="s">
        <v>2477</v>
      </c>
      <c r="X2808" t="s">
        <v>3078</v>
      </c>
      <c r="Y2808" t="s">
        <v>2596</v>
      </c>
      <c r="Z2808" t="s">
        <v>2952</v>
      </c>
      <c r="AA2808">
        <v>827854</v>
      </c>
      <c r="AB2808" s="198">
        <v>37047.875</v>
      </c>
      <c r="AC2808" s="198">
        <v>37047.875</v>
      </c>
    </row>
    <row r="2809" spans="1:29" x14ac:dyDescent="0.2">
      <c r="A2809" s="44" t="str">
        <f t="shared" si="216"/>
        <v>US Natural Gas Financial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Financial</v>
      </c>
      <c r="E2809" s="44">
        <f>IF(VLOOKUP(S2809,'DD-Lookup'!$J$6:$L$50,3,FALSE)="Monthly",(YEAR(AC2809)-YEAR(AB2809))*12+MONTH(AC2809)-MONTH(AB2809)+1,(AC2809-AB2809+1))</f>
        <v>30</v>
      </c>
      <c r="F2809" s="213">
        <f t="shared" si="220"/>
        <v>300000</v>
      </c>
      <c r="G2809" s="202">
        <v>1333065</v>
      </c>
      <c r="H2809" s="198">
        <v>37046.386423611111</v>
      </c>
      <c r="I2809" t="s">
        <v>3731</v>
      </c>
      <c r="M2809" t="s">
        <v>3505</v>
      </c>
      <c r="N2809" t="s">
        <v>2605</v>
      </c>
      <c r="O2809" t="s">
        <v>3901</v>
      </c>
      <c r="Q2809" s="199">
        <v>10000</v>
      </c>
      <c r="S2809" t="s">
        <v>3506</v>
      </c>
      <c r="T2809" t="s">
        <v>3759</v>
      </c>
      <c r="U2809" s="201">
        <v>0.02</v>
      </c>
      <c r="V2809" t="s">
        <v>3568</v>
      </c>
      <c r="W2809" t="s">
        <v>2489</v>
      </c>
      <c r="X2809" t="s">
        <v>2490</v>
      </c>
      <c r="Y2809" t="s">
        <v>3777</v>
      </c>
      <c r="Z2809" t="s">
        <v>2952</v>
      </c>
      <c r="AA2809" t="s">
        <v>93</v>
      </c>
      <c r="AB2809" s="198">
        <v>37135.875</v>
      </c>
      <c r="AC2809" s="198">
        <v>37164.875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5000</v>
      </c>
      <c r="G2810" s="202">
        <v>1333064</v>
      </c>
      <c r="H2810" s="198">
        <v>37046.386423611111</v>
      </c>
      <c r="I2810" t="s">
        <v>2660</v>
      </c>
      <c r="M2810" t="s">
        <v>3505</v>
      </c>
      <c r="N2810" t="s">
        <v>3885</v>
      </c>
      <c r="O2810" t="s">
        <v>1781</v>
      </c>
      <c r="P2810" s="199">
        <v>5000</v>
      </c>
      <c r="S2810" t="s">
        <v>3506</v>
      </c>
      <c r="T2810" t="s">
        <v>3759</v>
      </c>
      <c r="U2810" s="201">
        <v>4.0750000000000002</v>
      </c>
      <c r="V2810" t="s">
        <v>2517</v>
      </c>
      <c r="W2810" t="s">
        <v>3084</v>
      </c>
      <c r="X2810" t="s">
        <v>3076</v>
      </c>
      <c r="Y2810" t="s">
        <v>2596</v>
      </c>
      <c r="Z2810" t="s">
        <v>2952</v>
      </c>
      <c r="AA2810">
        <v>827855</v>
      </c>
      <c r="AB2810" s="198">
        <v>37047.875</v>
      </c>
      <c r="AC2810" s="198">
        <v>37047.875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1333067</v>
      </c>
      <c r="H2811" s="198">
        <v>37046.386435185188</v>
      </c>
      <c r="I2811" t="s">
        <v>2391</v>
      </c>
      <c r="M2811" t="s">
        <v>3505</v>
      </c>
      <c r="N2811" t="s">
        <v>3885</v>
      </c>
      <c r="O2811" t="s">
        <v>1799</v>
      </c>
      <c r="P2811" s="199">
        <v>5000</v>
      </c>
      <c r="S2811" t="s">
        <v>3506</v>
      </c>
      <c r="T2811" t="s">
        <v>3759</v>
      </c>
      <c r="U2811" s="201">
        <v>2.7</v>
      </c>
      <c r="V2811" t="s">
        <v>2124</v>
      </c>
      <c r="W2811" t="s">
        <v>3084</v>
      </c>
      <c r="X2811" t="s">
        <v>3076</v>
      </c>
      <c r="Y2811" t="s">
        <v>2596</v>
      </c>
      <c r="Z2811" t="s">
        <v>2952</v>
      </c>
      <c r="AA2811">
        <v>827856</v>
      </c>
      <c r="AB2811" s="198">
        <v>37047.875</v>
      </c>
      <c r="AC2811" s="198">
        <v>37047.875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5000</v>
      </c>
      <c r="G2812" s="202">
        <v>1333066</v>
      </c>
      <c r="H2812" s="198">
        <v>37046.386435185188</v>
      </c>
      <c r="I2812" t="s">
        <v>2597</v>
      </c>
      <c r="M2812" t="s">
        <v>3505</v>
      </c>
      <c r="N2812" t="s">
        <v>3885</v>
      </c>
      <c r="O2812" t="s">
        <v>1679</v>
      </c>
      <c r="Q2812" s="199">
        <v>5000</v>
      </c>
      <c r="S2812" t="s">
        <v>3506</v>
      </c>
      <c r="T2812" t="s">
        <v>3759</v>
      </c>
      <c r="U2812" s="201">
        <v>3.7974999999999999</v>
      </c>
      <c r="V2812" t="s">
        <v>2628</v>
      </c>
      <c r="W2812" t="s">
        <v>2457</v>
      </c>
      <c r="X2812" t="s">
        <v>2615</v>
      </c>
      <c r="Y2812" t="s">
        <v>2596</v>
      </c>
      <c r="Z2812" t="s">
        <v>2952</v>
      </c>
      <c r="AA2812">
        <v>827857</v>
      </c>
      <c r="AB2812" s="198">
        <v>37047.875</v>
      </c>
      <c r="AC2812" s="198">
        <v>37047.875</v>
      </c>
    </row>
    <row r="2813" spans="1:29" x14ac:dyDescent="0.2">
      <c r="A2813" s="44" t="str">
        <f t="shared" si="216"/>
        <v>US Natural Gas Financial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Financial</v>
      </c>
      <c r="E2813" s="44">
        <f>IF(VLOOKUP(S2813,'DD-Lookup'!$J$6:$L$50,3,FALSE)="Monthly",(YEAR(AC2813)-YEAR(AB2813))*12+MONTH(AC2813)-MONTH(AB2813)+1,(AC2813-AB2813+1))</f>
        <v>31</v>
      </c>
      <c r="F2813" s="213">
        <f t="shared" si="220"/>
        <v>310000</v>
      </c>
      <c r="G2813" s="202">
        <v>1333069</v>
      </c>
      <c r="H2813" s="198">
        <v>37046.386469907404</v>
      </c>
      <c r="I2813" t="s">
        <v>3731</v>
      </c>
      <c r="M2813" t="s">
        <v>3505</v>
      </c>
      <c r="N2813" t="s">
        <v>2605</v>
      </c>
      <c r="O2813" t="s">
        <v>3902</v>
      </c>
      <c r="Q2813" s="199">
        <v>10000</v>
      </c>
      <c r="S2813" t="s">
        <v>3506</v>
      </c>
      <c r="T2813" t="s">
        <v>3759</v>
      </c>
      <c r="U2813" s="201">
        <v>-2.5000000000000001E-2</v>
      </c>
      <c r="V2813" t="s">
        <v>3568</v>
      </c>
      <c r="W2813" t="s">
        <v>2489</v>
      </c>
      <c r="X2813" t="s">
        <v>2490</v>
      </c>
      <c r="Y2813" t="s">
        <v>3777</v>
      </c>
      <c r="Z2813" t="s">
        <v>2952</v>
      </c>
      <c r="AA2813" t="s">
        <v>94</v>
      </c>
      <c r="AB2813" s="198">
        <v>37165.875</v>
      </c>
      <c r="AC2813" s="198">
        <v>37195.875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5000</v>
      </c>
      <c r="G2814" s="202">
        <v>1333068</v>
      </c>
      <c r="H2814" s="198">
        <v>37046.386469907404</v>
      </c>
      <c r="I2814" t="s">
        <v>3071</v>
      </c>
      <c r="M2814" t="s">
        <v>3505</v>
      </c>
      <c r="N2814" t="s">
        <v>3885</v>
      </c>
      <c r="O2814" t="s">
        <v>1725</v>
      </c>
      <c r="P2814" s="199">
        <v>5000</v>
      </c>
      <c r="S2814" t="s">
        <v>3506</v>
      </c>
      <c r="T2814" t="s">
        <v>3759</v>
      </c>
      <c r="U2814" s="201">
        <v>4.1449999999999996</v>
      </c>
      <c r="V2814" t="s">
        <v>3072</v>
      </c>
      <c r="W2814" t="s">
        <v>3060</v>
      </c>
      <c r="X2814" t="s">
        <v>3061</v>
      </c>
      <c r="Y2814" t="s">
        <v>2596</v>
      </c>
      <c r="Z2814" t="s">
        <v>2952</v>
      </c>
      <c r="AA2814">
        <v>827858</v>
      </c>
      <c r="AB2814" s="198">
        <v>37047.875</v>
      </c>
      <c r="AC2814" s="198">
        <v>37047.875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</v>
      </c>
      <c r="G2815" s="202">
        <v>1333070</v>
      </c>
      <c r="H2815" s="198">
        <v>37046.386481481481</v>
      </c>
      <c r="I2815" t="s">
        <v>3627</v>
      </c>
      <c r="M2815" t="s">
        <v>3505</v>
      </c>
      <c r="N2815" t="s">
        <v>3885</v>
      </c>
      <c r="O2815" t="s">
        <v>1678</v>
      </c>
      <c r="Q2815" s="199">
        <v>5000</v>
      </c>
      <c r="S2815" t="s">
        <v>3506</v>
      </c>
      <c r="T2815" t="s">
        <v>3759</v>
      </c>
      <c r="U2815" s="201">
        <v>3.74</v>
      </c>
      <c r="V2815" t="s">
        <v>3643</v>
      </c>
      <c r="W2815" t="s">
        <v>2457</v>
      </c>
      <c r="X2815" t="s">
        <v>2615</v>
      </c>
      <c r="Y2815" t="s">
        <v>2596</v>
      </c>
      <c r="Z2815" t="s">
        <v>2952</v>
      </c>
      <c r="AA2815">
        <v>827859</v>
      </c>
      <c r="AB2815" s="198">
        <v>37047.875</v>
      </c>
      <c r="AC2815" s="198">
        <v>37047.875</v>
      </c>
    </row>
    <row r="2816" spans="1:29" x14ac:dyDescent="0.2">
      <c r="A2816" s="44" t="str">
        <f t="shared" si="216"/>
        <v>US Natural Gas Financial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31</v>
      </c>
      <c r="F2816" s="213">
        <f t="shared" si="220"/>
        <v>310000</v>
      </c>
      <c r="G2816" s="202">
        <v>1333071</v>
      </c>
      <c r="H2816" s="198">
        <v>37046.38652777778</v>
      </c>
      <c r="I2816" t="s">
        <v>3731</v>
      </c>
      <c r="M2816" t="s">
        <v>3505</v>
      </c>
      <c r="N2816" t="s">
        <v>2605</v>
      </c>
      <c r="O2816" t="s">
        <v>3277</v>
      </c>
      <c r="Q2816" s="199">
        <v>10000</v>
      </c>
      <c r="S2816" t="s">
        <v>3506</v>
      </c>
      <c r="T2816" t="s">
        <v>3759</v>
      </c>
      <c r="U2816" s="201">
        <v>0.03</v>
      </c>
      <c r="V2816" t="s">
        <v>3568</v>
      </c>
      <c r="W2816" t="s">
        <v>2489</v>
      </c>
      <c r="X2816" t="s">
        <v>2490</v>
      </c>
      <c r="Y2816" t="s">
        <v>3777</v>
      </c>
      <c r="Z2816" t="s">
        <v>2952</v>
      </c>
      <c r="AA2816" t="s">
        <v>95</v>
      </c>
      <c r="AB2816" s="198">
        <v>37073.875</v>
      </c>
      <c r="AC2816" s="198">
        <v>37103.875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5000</v>
      </c>
      <c r="G2817" s="202">
        <v>1333072</v>
      </c>
      <c r="H2817" s="198">
        <v>37046.38653935185</v>
      </c>
      <c r="I2817" t="s">
        <v>2261</v>
      </c>
      <c r="M2817" t="s">
        <v>3505</v>
      </c>
      <c r="N2817" t="s">
        <v>3885</v>
      </c>
      <c r="O2817" t="s">
        <v>1781</v>
      </c>
      <c r="P2817" s="199">
        <v>5000</v>
      </c>
      <c r="S2817" t="s">
        <v>3506</v>
      </c>
      <c r="T2817" t="s">
        <v>3759</v>
      </c>
      <c r="U2817" s="201">
        <v>4.05</v>
      </c>
      <c r="V2817" t="s">
        <v>2203</v>
      </c>
      <c r="W2817" t="s">
        <v>3084</v>
      </c>
      <c r="X2817" t="s">
        <v>3076</v>
      </c>
      <c r="Y2817" t="s">
        <v>2596</v>
      </c>
      <c r="Z2817" t="s">
        <v>2952</v>
      </c>
      <c r="AA2817">
        <v>827860</v>
      </c>
      <c r="AB2817" s="198">
        <v>37047.875</v>
      </c>
      <c r="AC2817" s="198">
        <v>37047.875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1333073</v>
      </c>
      <c r="H2818" s="198">
        <v>37046.386550925927</v>
      </c>
      <c r="I2818" t="s">
        <v>3531</v>
      </c>
      <c r="M2818" t="s">
        <v>3505</v>
      </c>
      <c r="N2818" t="s">
        <v>3885</v>
      </c>
      <c r="O2818" t="s">
        <v>1678</v>
      </c>
      <c r="Q2818" s="199">
        <v>5000</v>
      </c>
      <c r="S2818" t="s">
        <v>3506</v>
      </c>
      <c r="T2818" t="s">
        <v>3759</v>
      </c>
      <c r="U2818" s="201">
        <v>3.7425000000000002</v>
      </c>
      <c r="V2818" t="s">
        <v>2529</v>
      </c>
      <c r="W2818" t="s">
        <v>2457</v>
      </c>
      <c r="X2818" t="s">
        <v>2615</v>
      </c>
      <c r="Y2818" t="s">
        <v>2596</v>
      </c>
      <c r="Z2818" t="s">
        <v>2952</v>
      </c>
      <c r="AA2818">
        <v>827861</v>
      </c>
      <c r="AB2818" s="198">
        <v>37047.875</v>
      </c>
      <c r="AC2818" s="198">
        <v>37047.875</v>
      </c>
    </row>
    <row r="2819" spans="1:29" x14ac:dyDescent="0.2">
      <c r="A2819" s="44" t="str">
        <f t="shared" si="216"/>
        <v>US Natural Gas Financial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31</v>
      </c>
      <c r="F2819" s="213">
        <f t="shared" si="220"/>
        <v>3100</v>
      </c>
      <c r="G2819" s="202">
        <v>1333074</v>
      </c>
      <c r="H2819" s="198">
        <v>37046.386574074073</v>
      </c>
      <c r="I2819" t="s">
        <v>2660</v>
      </c>
      <c r="M2819" t="s">
        <v>3505</v>
      </c>
      <c r="N2819" t="s">
        <v>2579</v>
      </c>
      <c r="O2819" t="s">
        <v>2170</v>
      </c>
      <c r="Q2819" s="199">
        <v>100</v>
      </c>
      <c r="S2819" t="s">
        <v>2525</v>
      </c>
      <c r="T2819" t="s">
        <v>3759</v>
      </c>
      <c r="U2819" s="201">
        <v>0.11749999999999999</v>
      </c>
      <c r="V2819" t="s">
        <v>3529</v>
      </c>
      <c r="W2819" t="s">
        <v>2526</v>
      </c>
      <c r="X2819" t="s">
        <v>2527</v>
      </c>
      <c r="Y2819" t="s">
        <v>3777</v>
      </c>
      <c r="Z2819" t="s">
        <v>2952</v>
      </c>
      <c r="AA2819" t="s">
        <v>96</v>
      </c>
      <c r="AB2819" s="198">
        <v>37073</v>
      </c>
      <c r="AC2819" s="198">
        <v>37103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5000</v>
      </c>
      <c r="G2820" s="202">
        <v>1333076</v>
      </c>
      <c r="H2820" s="198">
        <v>37046.386620370373</v>
      </c>
      <c r="I2820" t="s">
        <v>3531</v>
      </c>
      <c r="M2820" t="s">
        <v>3505</v>
      </c>
      <c r="N2820" t="s">
        <v>3885</v>
      </c>
      <c r="O2820" t="s">
        <v>1678</v>
      </c>
      <c r="Q2820" s="199">
        <v>5000</v>
      </c>
      <c r="S2820" t="s">
        <v>3506</v>
      </c>
      <c r="T2820" t="s">
        <v>3759</v>
      </c>
      <c r="U2820" s="201">
        <v>3.7450000000000001</v>
      </c>
      <c r="V2820" t="s">
        <v>2529</v>
      </c>
      <c r="W2820" t="s">
        <v>2457</v>
      </c>
      <c r="X2820" t="s">
        <v>2615</v>
      </c>
      <c r="Y2820" t="s">
        <v>2596</v>
      </c>
      <c r="Z2820" t="s">
        <v>2952</v>
      </c>
      <c r="AA2820">
        <v>827863</v>
      </c>
      <c r="AB2820" s="198">
        <v>37047.875</v>
      </c>
      <c r="AC2820" s="198">
        <v>37047.875</v>
      </c>
    </row>
    <row r="2821" spans="1:29" x14ac:dyDescent="0.2">
      <c r="A2821" s="44" t="str">
        <f t="shared" si="216"/>
        <v xml:space="preserve"> Natural Gas Physical</v>
      </c>
      <c r="B2821" s="44" t="str">
        <f t="shared" si="217"/>
        <v/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10000</v>
      </c>
      <c r="G2821" s="202">
        <v>1333077</v>
      </c>
      <c r="H2821" s="198">
        <v>37046.386631944442</v>
      </c>
      <c r="I2821" t="s">
        <v>2542</v>
      </c>
      <c r="M2821" t="s">
        <v>3505</v>
      </c>
      <c r="N2821" t="s">
        <v>3089</v>
      </c>
      <c r="O2821" t="s">
        <v>2015</v>
      </c>
      <c r="P2821" s="199">
        <v>10000</v>
      </c>
      <c r="S2821" t="s">
        <v>3827</v>
      </c>
      <c r="T2821" t="s">
        <v>3090</v>
      </c>
      <c r="U2821" s="201">
        <v>4.87</v>
      </c>
      <c r="V2821" t="s">
        <v>3835</v>
      </c>
      <c r="W2821" t="s">
        <v>3091</v>
      </c>
      <c r="X2821" t="s">
        <v>3092</v>
      </c>
      <c r="Y2821" t="s">
        <v>2596</v>
      </c>
      <c r="Z2821" t="s">
        <v>2953</v>
      </c>
      <c r="AA2821">
        <v>827864</v>
      </c>
      <c r="AB2821" s="198">
        <v>37046.875</v>
      </c>
      <c r="AC2821" s="198">
        <v>37046.875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1333078</v>
      </c>
      <c r="H2822" s="198">
        <v>37046.386643518519</v>
      </c>
      <c r="I2822" t="s">
        <v>2261</v>
      </c>
      <c r="M2822" t="s">
        <v>3505</v>
      </c>
      <c r="N2822" t="s">
        <v>3885</v>
      </c>
      <c r="O2822" t="s">
        <v>1678</v>
      </c>
      <c r="P2822" s="199">
        <v>5000</v>
      </c>
      <c r="S2822" t="s">
        <v>3506</v>
      </c>
      <c r="T2822" t="s">
        <v>3759</v>
      </c>
      <c r="U2822" s="201">
        <v>3.7425000000000002</v>
      </c>
      <c r="V2822" t="s">
        <v>1746</v>
      </c>
      <c r="W2822" t="s">
        <v>2457</v>
      </c>
      <c r="X2822" t="s">
        <v>2615</v>
      </c>
      <c r="Y2822" t="s">
        <v>2596</v>
      </c>
      <c r="Z2822" t="s">
        <v>2952</v>
      </c>
      <c r="AA2822">
        <v>827865</v>
      </c>
      <c r="AB2822" s="198">
        <v>37047.875</v>
      </c>
      <c r="AC2822" s="198">
        <v>37047.875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</v>
      </c>
      <c r="G2823" s="202">
        <v>1333079</v>
      </c>
      <c r="H2823" s="198">
        <v>37046.386678240742</v>
      </c>
      <c r="I2823" t="s">
        <v>3627</v>
      </c>
      <c r="M2823" t="s">
        <v>3505</v>
      </c>
      <c r="N2823" t="s">
        <v>3885</v>
      </c>
      <c r="O2823" t="s">
        <v>1678</v>
      </c>
      <c r="Q2823" s="199">
        <v>5000</v>
      </c>
      <c r="S2823" t="s">
        <v>3506</v>
      </c>
      <c r="T2823" t="s">
        <v>3759</v>
      </c>
      <c r="U2823" s="201">
        <v>3.7450000000000001</v>
      </c>
      <c r="V2823" t="s">
        <v>3643</v>
      </c>
      <c r="W2823" t="s">
        <v>2457</v>
      </c>
      <c r="X2823" t="s">
        <v>2615</v>
      </c>
      <c r="Y2823" t="s">
        <v>2596</v>
      </c>
      <c r="Z2823" t="s">
        <v>2952</v>
      </c>
      <c r="AA2823">
        <v>827866</v>
      </c>
      <c r="AB2823" s="198">
        <v>37047.875</v>
      </c>
      <c r="AC2823" s="198">
        <v>37047.875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5000</v>
      </c>
      <c r="G2824" s="202">
        <v>1333080</v>
      </c>
      <c r="H2824" s="198">
        <v>37046.386724537035</v>
      </c>
      <c r="I2824" t="s">
        <v>3547</v>
      </c>
      <c r="M2824" t="s">
        <v>3505</v>
      </c>
      <c r="N2824" t="s">
        <v>3885</v>
      </c>
      <c r="O2824" t="s">
        <v>1799</v>
      </c>
      <c r="Q2824" s="199">
        <v>5000</v>
      </c>
      <c r="S2824" t="s">
        <v>3506</v>
      </c>
      <c r="T2824" t="s">
        <v>3759</v>
      </c>
      <c r="U2824" s="201">
        <v>2.7250000000000001</v>
      </c>
      <c r="V2824" t="s">
        <v>2253</v>
      </c>
      <c r="W2824" t="s">
        <v>3084</v>
      </c>
      <c r="X2824" t="s">
        <v>3076</v>
      </c>
      <c r="Y2824" t="s">
        <v>2596</v>
      </c>
      <c r="Z2824" t="s">
        <v>2952</v>
      </c>
      <c r="AA2824">
        <v>827867</v>
      </c>
      <c r="AB2824" s="198">
        <v>37047.875</v>
      </c>
      <c r="AC2824" s="198">
        <v>37047.875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5000</v>
      </c>
      <c r="G2825" s="202">
        <v>1333081</v>
      </c>
      <c r="H2825" s="198">
        <v>37046.386724537035</v>
      </c>
      <c r="I2825" t="s">
        <v>2355</v>
      </c>
      <c r="M2825" t="s">
        <v>3505</v>
      </c>
      <c r="N2825" t="s">
        <v>3885</v>
      </c>
      <c r="O2825" t="s">
        <v>1738</v>
      </c>
      <c r="P2825" s="199">
        <v>5000</v>
      </c>
      <c r="S2825" t="s">
        <v>3506</v>
      </c>
      <c r="T2825" t="s">
        <v>3759</v>
      </c>
      <c r="U2825" s="201">
        <v>3.86</v>
      </c>
      <c r="V2825" t="s">
        <v>2593</v>
      </c>
      <c r="W2825" t="s">
        <v>2629</v>
      </c>
      <c r="X2825" t="s">
        <v>2630</v>
      </c>
      <c r="Y2825" t="s">
        <v>2596</v>
      </c>
      <c r="Z2825" t="s">
        <v>2952</v>
      </c>
      <c r="AA2825">
        <v>827868</v>
      </c>
      <c r="AB2825" s="198">
        <v>37047.875</v>
      </c>
      <c r="AC2825" s="198">
        <v>37047.875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5000</v>
      </c>
      <c r="G2826" s="202">
        <v>1333082</v>
      </c>
      <c r="H2826" s="198">
        <v>37046.386724537035</v>
      </c>
      <c r="I2826" t="s">
        <v>3627</v>
      </c>
      <c r="M2826" t="s">
        <v>3505</v>
      </c>
      <c r="N2826" t="s">
        <v>3885</v>
      </c>
      <c r="O2826" t="s">
        <v>1678</v>
      </c>
      <c r="Q2826" s="199">
        <v>5000</v>
      </c>
      <c r="S2826" t="s">
        <v>3506</v>
      </c>
      <c r="T2826" t="s">
        <v>3759</v>
      </c>
      <c r="U2826" s="201">
        <v>3.7475000000000001</v>
      </c>
      <c r="V2826" t="s">
        <v>3643</v>
      </c>
      <c r="W2826" t="s">
        <v>2457</v>
      </c>
      <c r="X2826" t="s">
        <v>2615</v>
      </c>
      <c r="Y2826" t="s">
        <v>2596</v>
      </c>
      <c r="Z2826" t="s">
        <v>2952</v>
      </c>
      <c r="AA2826">
        <v>827869</v>
      </c>
      <c r="AB2826" s="198">
        <v>37047.875</v>
      </c>
      <c r="AC2826" s="198">
        <v>37047.875</v>
      </c>
    </row>
    <row r="2827" spans="1:29" x14ac:dyDescent="0.2">
      <c r="A2827" s="44" t="str">
        <f t="shared" ref="A2827:A2890" si="221">B2827&amp;" "&amp;C2827&amp;" "&amp;D2827</f>
        <v xml:space="preserve"> Natural Gas Physical</v>
      </c>
      <c r="B2827" s="44" t="str">
        <f t="shared" ref="B2827:B2890" si="222">IF((LEFT(N2827,2)="US"),"US","")</f>
        <v/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1333084</v>
      </c>
      <c r="H2827" s="198">
        <v>37046.386782407404</v>
      </c>
      <c r="I2827" t="s">
        <v>2569</v>
      </c>
      <c r="M2827" t="s">
        <v>3505</v>
      </c>
      <c r="N2827" t="s">
        <v>3089</v>
      </c>
      <c r="O2827" t="s">
        <v>49</v>
      </c>
      <c r="Q2827" s="199">
        <v>5000</v>
      </c>
      <c r="S2827" t="s">
        <v>3827</v>
      </c>
      <c r="T2827" t="s">
        <v>3090</v>
      </c>
      <c r="U2827" s="201">
        <v>4.8949999999999996</v>
      </c>
      <c r="V2827" t="s">
        <v>3702</v>
      </c>
      <c r="W2827" t="s">
        <v>3091</v>
      </c>
      <c r="X2827" t="s">
        <v>3092</v>
      </c>
      <c r="Y2827" t="s">
        <v>2596</v>
      </c>
      <c r="Z2827" t="s">
        <v>2953</v>
      </c>
      <c r="AA2827">
        <v>827872</v>
      </c>
      <c r="AB2827" s="198">
        <v>37047.875</v>
      </c>
      <c r="AC2827" s="198">
        <v>37047.875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1333085</v>
      </c>
      <c r="H2828" s="198">
        <v>37046.386782407404</v>
      </c>
      <c r="I2828" t="s">
        <v>3627</v>
      </c>
      <c r="M2828" t="s">
        <v>3505</v>
      </c>
      <c r="N2828" t="s">
        <v>3885</v>
      </c>
      <c r="O2828" t="s">
        <v>1678</v>
      </c>
      <c r="Q2828" s="199">
        <v>5000</v>
      </c>
      <c r="S2828" t="s">
        <v>3506</v>
      </c>
      <c r="T2828" t="s">
        <v>3759</v>
      </c>
      <c r="U2828" s="201">
        <v>3.75</v>
      </c>
      <c r="V2828" t="s">
        <v>3643</v>
      </c>
      <c r="W2828" t="s">
        <v>2457</v>
      </c>
      <c r="X2828" t="s">
        <v>2615</v>
      </c>
      <c r="Y2828" t="s">
        <v>2596</v>
      </c>
      <c r="Z2828" t="s">
        <v>2952</v>
      </c>
      <c r="AA2828">
        <v>827871</v>
      </c>
      <c r="AB2828" s="198">
        <v>37047.875</v>
      </c>
      <c r="AC2828" s="198">
        <v>37047.875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3000</v>
      </c>
      <c r="G2829" s="202">
        <v>1333083</v>
      </c>
      <c r="H2829" s="198">
        <v>37046.386782407404</v>
      </c>
      <c r="I2829" t="s">
        <v>2613</v>
      </c>
      <c r="M2829" t="s">
        <v>3505</v>
      </c>
      <c r="N2829" t="s">
        <v>3885</v>
      </c>
      <c r="O2829" t="s">
        <v>1756</v>
      </c>
      <c r="Q2829" s="199">
        <v>3000</v>
      </c>
      <c r="S2829" t="s">
        <v>3506</v>
      </c>
      <c r="T2829" t="s">
        <v>3759</v>
      </c>
      <c r="U2829" s="201">
        <v>3.9350000000000001</v>
      </c>
      <c r="V2829" t="s">
        <v>3180</v>
      </c>
      <c r="W2829" t="s">
        <v>2477</v>
      </c>
      <c r="X2829" t="s">
        <v>2540</v>
      </c>
      <c r="Y2829" t="s">
        <v>2596</v>
      </c>
      <c r="Z2829" t="s">
        <v>2952</v>
      </c>
      <c r="AA2829">
        <v>827870</v>
      </c>
      <c r="AB2829" s="198">
        <v>37047.875</v>
      </c>
      <c r="AC2829" s="198">
        <v>37047.875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5000</v>
      </c>
      <c r="G2830" s="202">
        <v>1333087</v>
      </c>
      <c r="H2830" s="198">
        <v>37046.386805555558</v>
      </c>
      <c r="I2830" t="s">
        <v>2556</v>
      </c>
      <c r="M2830" t="s">
        <v>3505</v>
      </c>
      <c r="N2830" t="s">
        <v>3885</v>
      </c>
      <c r="O2830" t="s">
        <v>1679</v>
      </c>
      <c r="Q2830" s="199">
        <v>5000</v>
      </c>
      <c r="S2830" t="s">
        <v>3506</v>
      </c>
      <c r="T2830" t="s">
        <v>3759</v>
      </c>
      <c r="U2830" s="201">
        <v>3.8</v>
      </c>
      <c r="V2830" t="s">
        <v>3964</v>
      </c>
      <c r="W2830" t="s">
        <v>2457</v>
      </c>
      <c r="X2830" t="s">
        <v>2615</v>
      </c>
      <c r="Y2830" t="s">
        <v>2596</v>
      </c>
      <c r="Z2830" t="s">
        <v>2952</v>
      </c>
      <c r="AA2830">
        <v>827874</v>
      </c>
      <c r="AB2830" s="198">
        <v>37047.875</v>
      </c>
      <c r="AC2830" s="198">
        <v>37047.875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5000</v>
      </c>
      <c r="G2831" s="202">
        <v>1333086</v>
      </c>
      <c r="H2831" s="198">
        <v>37046.386805555558</v>
      </c>
      <c r="I2831" t="s">
        <v>2370</v>
      </c>
      <c r="M2831" t="s">
        <v>3505</v>
      </c>
      <c r="N2831" t="s">
        <v>3885</v>
      </c>
      <c r="O2831" t="s">
        <v>1682</v>
      </c>
      <c r="P2831" s="199">
        <v>5000</v>
      </c>
      <c r="S2831" t="s">
        <v>3506</v>
      </c>
      <c r="T2831" t="s">
        <v>3759</v>
      </c>
      <c r="U2831" s="201">
        <v>3.7850000000000001</v>
      </c>
      <c r="V2831" t="s">
        <v>2482</v>
      </c>
      <c r="W2831" t="s">
        <v>2457</v>
      </c>
      <c r="X2831" t="s">
        <v>2615</v>
      </c>
      <c r="Y2831" t="s">
        <v>2596</v>
      </c>
      <c r="Z2831" t="s">
        <v>2952</v>
      </c>
      <c r="AA2831">
        <v>827873</v>
      </c>
      <c r="AB2831" s="198">
        <v>37047.875</v>
      </c>
      <c r="AC2831" s="198">
        <v>37047.875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5000</v>
      </c>
      <c r="G2832" s="202">
        <v>1333089</v>
      </c>
      <c r="H2832" s="198">
        <v>37046.386828703704</v>
      </c>
      <c r="I2832" t="s">
        <v>3627</v>
      </c>
      <c r="M2832" t="s">
        <v>3505</v>
      </c>
      <c r="N2832" t="s">
        <v>3885</v>
      </c>
      <c r="O2832" t="s">
        <v>1678</v>
      </c>
      <c r="Q2832" s="199">
        <v>5000</v>
      </c>
      <c r="S2832" t="s">
        <v>3506</v>
      </c>
      <c r="T2832" t="s">
        <v>3759</v>
      </c>
      <c r="U2832" s="201">
        <v>3.7524999999999999</v>
      </c>
      <c r="V2832" t="s">
        <v>3643</v>
      </c>
      <c r="W2832" t="s">
        <v>2457</v>
      </c>
      <c r="X2832" t="s">
        <v>2615</v>
      </c>
      <c r="Y2832" t="s">
        <v>2596</v>
      </c>
      <c r="Z2832" t="s">
        <v>2952</v>
      </c>
      <c r="AA2832">
        <v>827875</v>
      </c>
      <c r="AB2832" s="198">
        <v>37047.875</v>
      </c>
      <c r="AC2832" s="198">
        <v>37047.875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10000</v>
      </c>
      <c r="G2833" s="202">
        <v>1333090</v>
      </c>
      <c r="H2833" s="198">
        <v>37046.386863425927</v>
      </c>
      <c r="I2833" t="s">
        <v>2613</v>
      </c>
      <c r="M2833" t="s">
        <v>3505</v>
      </c>
      <c r="N2833" t="s">
        <v>3885</v>
      </c>
      <c r="O2833" t="s">
        <v>1761</v>
      </c>
      <c r="Q2833" s="199">
        <v>10000</v>
      </c>
      <c r="S2833" t="s">
        <v>3506</v>
      </c>
      <c r="T2833" t="s">
        <v>3759</v>
      </c>
      <c r="U2833" s="201">
        <v>3.835</v>
      </c>
      <c r="V2833" t="s">
        <v>3659</v>
      </c>
      <c r="W2833" t="s">
        <v>2477</v>
      </c>
      <c r="X2833" t="s">
        <v>3078</v>
      </c>
      <c r="Y2833" t="s">
        <v>2596</v>
      </c>
      <c r="Z2833" t="s">
        <v>2952</v>
      </c>
      <c r="AA2833">
        <v>827876</v>
      </c>
      <c r="AB2833" s="198">
        <v>37047.875</v>
      </c>
      <c r="AC2833" s="198">
        <v>37047.875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1333091</v>
      </c>
      <c r="H2834" s="198">
        <v>37046.386874999997</v>
      </c>
      <c r="I2834" t="s">
        <v>3531</v>
      </c>
      <c r="M2834" t="s">
        <v>3505</v>
      </c>
      <c r="N2834" t="s">
        <v>3885</v>
      </c>
      <c r="O2834" t="s">
        <v>1678</v>
      </c>
      <c r="Q2834" s="199">
        <v>5000</v>
      </c>
      <c r="S2834" t="s">
        <v>3506</v>
      </c>
      <c r="T2834" t="s">
        <v>3759</v>
      </c>
      <c r="U2834" s="201">
        <v>3.7549999999999999</v>
      </c>
      <c r="V2834" t="s">
        <v>2529</v>
      </c>
      <c r="W2834" t="s">
        <v>2457</v>
      </c>
      <c r="X2834" t="s">
        <v>2615</v>
      </c>
      <c r="Y2834" t="s">
        <v>2596</v>
      </c>
      <c r="Z2834" t="s">
        <v>2952</v>
      </c>
      <c r="AA2834">
        <v>827877</v>
      </c>
      <c r="AB2834" s="198">
        <v>37047.875</v>
      </c>
      <c r="AC2834" s="198">
        <v>37047.875</v>
      </c>
    </row>
    <row r="2835" spans="1:29" x14ac:dyDescent="0.2">
      <c r="A2835" s="44" t="str">
        <f t="shared" si="221"/>
        <v xml:space="preserve"> Natural Gas Physical</v>
      </c>
      <c r="B2835" s="44" t="str">
        <f t="shared" si="222"/>
        <v/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10000</v>
      </c>
      <c r="G2835" s="202">
        <v>1333093</v>
      </c>
      <c r="H2835" s="198">
        <v>37046.386932870373</v>
      </c>
      <c r="I2835" t="s">
        <v>20</v>
      </c>
      <c r="M2835" t="s">
        <v>3505</v>
      </c>
      <c r="N2835" t="s">
        <v>3089</v>
      </c>
      <c r="O2835" t="s">
        <v>2015</v>
      </c>
      <c r="P2835" s="199">
        <v>10000</v>
      </c>
      <c r="S2835" t="s">
        <v>3827</v>
      </c>
      <c r="T2835" t="s">
        <v>3090</v>
      </c>
      <c r="U2835" s="201">
        <v>4.87</v>
      </c>
      <c r="V2835" t="s">
        <v>21</v>
      </c>
      <c r="W2835" t="s">
        <v>3091</v>
      </c>
      <c r="X2835" t="s">
        <v>3092</v>
      </c>
      <c r="Y2835" t="s">
        <v>2596</v>
      </c>
      <c r="Z2835" t="s">
        <v>2953</v>
      </c>
      <c r="AA2835">
        <v>827878</v>
      </c>
      <c r="AB2835" s="198">
        <v>37046.875</v>
      </c>
      <c r="AC2835" s="198">
        <v>37046.875</v>
      </c>
    </row>
    <row r="2836" spans="1:29" x14ac:dyDescent="0.2">
      <c r="A2836" s="44" t="str">
        <f t="shared" si="221"/>
        <v xml:space="preserve"> Natural Gas Physical</v>
      </c>
      <c r="B2836" s="44" t="str">
        <f t="shared" si="222"/>
        <v/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8000</v>
      </c>
      <c r="G2836" s="202">
        <v>1333092</v>
      </c>
      <c r="H2836" s="198">
        <v>37046.386932870373</v>
      </c>
      <c r="I2836" t="s">
        <v>2533</v>
      </c>
      <c r="M2836" t="s">
        <v>3505</v>
      </c>
      <c r="N2836" t="s">
        <v>2623</v>
      </c>
      <c r="O2836" t="s">
        <v>1733</v>
      </c>
      <c r="Q2836" s="199">
        <v>8000</v>
      </c>
      <c r="S2836" t="s">
        <v>3506</v>
      </c>
      <c r="T2836" t="s">
        <v>3759</v>
      </c>
      <c r="U2836" s="201">
        <v>4.1349999999999998</v>
      </c>
      <c r="V2836" t="s">
        <v>2745</v>
      </c>
      <c r="W2836" t="s">
        <v>2624</v>
      </c>
      <c r="X2836" t="s">
        <v>2625</v>
      </c>
      <c r="Y2836" t="s">
        <v>2596</v>
      </c>
      <c r="Z2836" t="s">
        <v>2952</v>
      </c>
      <c r="AA2836">
        <v>827879</v>
      </c>
      <c r="AB2836" s="198">
        <v>37047.875</v>
      </c>
      <c r="AC2836" s="198">
        <v>37047.875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5000</v>
      </c>
      <c r="G2837" s="202">
        <v>1333094</v>
      </c>
      <c r="H2837" s="198">
        <v>37046.386956018519</v>
      </c>
      <c r="I2837" t="s">
        <v>3531</v>
      </c>
      <c r="M2837" t="s">
        <v>3505</v>
      </c>
      <c r="N2837" t="s">
        <v>3885</v>
      </c>
      <c r="O2837" t="s">
        <v>1678</v>
      </c>
      <c r="Q2837" s="199">
        <v>5000</v>
      </c>
      <c r="S2837" t="s">
        <v>3506</v>
      </c>
      <c r="T2837" t="s">
        <v>3759</v>
      </c>
      <c r="U2837" s="201">
        <v>3.7574999999999998</v>
      </c>
      <c r="V2837" t="s">
        <v>2529</v>
      </c>
      <c r="W2837" t="s">
        <v>2457</v>
      </c>
      <c r="X2837" t="s">
        <v>2615</v>
      </c>
      <c r="Y2837" t="s">
        <v>2596</v>
      </c>
      <c r="Z2837" t="s">
        <v>2952</v>
      </c>
      <c r="AA2837">
        <v>827880</v>
      </c>
      <c r="AB2837" s="198">
        <v>37047.875</v>
      </c>
      <c r="AC2837" s="198">
        <v>37047.875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146</v>
      </c>
      <c r="G2838" s="202">
        <v>1333096</v>
      </c>
      <c r="H2838" s="198">
        <v>37046.387048611112</v>
      </c>
      <c r="I2838" t="s">
        <v>2566</v>
      </c>
      <c r="M2838" t="s">
        <v>3505</v>
      </c>
      <c r="N2838" t="s">
        <v>3885</v>
      </c>
      <c r="O2838" t="s">
        <v>1674</v>
      </c>
      <c r="Q2838" s="199">
        <v>146</v>
      </c>
      <c r="S2838" t="s">
        <v>3506</v>
      </c>
      <c r="T2838" t="s">
        <v>3759</v>
      </c>
      <c r="U2838" s="201">
        <v>4.0012999999999996</v>
      </c>
      <c r="V2838" t="s">
        <v>3832</v>
      </c>
      <c r="W2838" t="s">
        <v>2594</v>
      </c>
      <c r="X2838" t="s">
        <v>2595</v>
      </c>
      <c r="Y2838" t="s">
        <v>2596</v>
      </c>
      <c r="Z2838" t="s">
        <v>2952</v>
      </c>
      <c r="AA2838">
        <v>827882</v>
      </c>
      <c r="AB2838" s="198">
        <v>37047.875</v>
      </c>
      <c r="AC2838" s="198">
        <v>37047.875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20000</v>
      </c>
      <c r="G2839" s="202">
        <v>1333097</v>
      </c>
      <c r="H2839" s="198">
        <v>37046.387048611112</v>
      </c>
      <c r="I2839" t="s">
        <v>3951</v>
      </c>
      <c r="M2839" t="s">
        <v>3505</v>
      </c>
      <c r="N2839" t="s">
        <v>3885</v>
      </c>
      <c r="O2839" t="s">
        <v>1736</v>
      </c>
      <c r="Q2839" s="199">
        <v>20000</v>
      </c>
      <c r="S2839" t="s">
        <v>3506</v>
      </c>
      <c r="T2839" t="s">
        <v>3759</v>
      </c>
      <c r="U2839" s="201">
        <v>4.0949999999999998</v>
      </c>
      <c r="V2839" t="s">
        <v>3952</v>
      </c>
      <c r="W2839" t="s">
        <v>2280</v>
      </c>
      <c r="X2839" t="s">
        <v>2281</v>
      </c>
      <c r="Y2839" t="s">
        <v>2596</v>
      </c>
      <c r="Z2839" t="s">
        <v>2952</v>
      </c>
      <c r="AA2839">
        <v>827883</v>
      </c>
      <c r="AB2839" s="198">
        <v>37047.875</v>
      </c>
      <c r="AC2839" s="198">
        <v>37047.875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10000</v>
      </c>
      <c r="G2840" s="202">
        <v>1333095</v>
      </c>
      <c r="H2840" s="198">
        <v>37046.387048611112</v>
      </c>
      <c r="I2840" t="s">
        <v>3627</v>
      </c>
      <c r="M2840" t="s">
        <v>3505</v>
      </c>
      <c r="N2840" t="s">
        <v>3885</v>
      </c>
      <c r="O2840" t="s">
        <v>1780</v>
      </c>
      <c r="Q2840" s="199">
        <v>10000</v>
      </c>
      <c r="S2840" t="s">
        <v>3506</v>
      </c>
      <c r="T2840" t="s">
        <v>3759</v>
      </c>
      <c r="U2840" s="201">
        <v>3.95</v>
      </c>
      <c r="V2840" t="s">
        <v>3502</v>
      </c>
      <c r="W2840" t="s">
        <v>2265</v>
      </c>
      <c r="X2840" t="s">
        <v>2266</v>
      </c>
      <c r="Y2840" t="s">
        <v>2596</v>
      </c>
      <c r="Z2840" t="s">
        <v>2952</v>
      </c>
      <c r="AA2840">
        <v>827881</v>
      </c>
      <c r="AB2840" s="198">
        <v>37047.875</v>
      </c>
      <c r="AC2840" s="198">
        <v>37047.875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1333099</v>
      </c>
      <c r="H2841" s="198">
        <v>37046.387071759258</v>
      </c>
      <c r="I2841" t="s">
        <v>3627</v>
      </c>
      <c r="M2841" t="s">
        <v>3505</v>
      </c>
      <c r="N2841" t="s">
        <v>3885</v>
      </c>
      <c r="O2841" t="s">
        <v>1780</v>
      </c>
      <c r="Q2841" s="199">
        <v>10000</v>
      </c>
      <c r="S2841" t="s">
        <v>3506</v>
      </c>
      <c r="T2841" t="s">
        <v>3759</v>
      </c>
      <c r="U2841" s="201">
        <v>3.96</v>
      </c>
      <c r="V2841" t="s">
        <v>3502</v>
      </c>
      <c r="W2841" t="s">
        <v>2265</v>
      </c>
      <c r="X2841" t="s">
        <v>2266</v>
      </c>
      <c r="Y2841" t="s">
        <v>2596</v>
      </c>
      <c r="Z2841" t="s">
        <v>2952</v>
      </c>
      <c r="AA2841">
        <v>827884</v>
      </c>
      <c r="AB2841" s="198">
        <v>37047.875</v>
      </c>
      <c r="AC2841" s="198">
        <v>37047.875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2818</v>
      </c>
      <c r="G2842" s="202">
        <v>1333100</v>
      </c>
      <c r="H2842" s="198">
        <v>37046.387083333335</v>
      </c>
      <c r="I2842" t="s">
        <v>3069</v>
      </c>
      <c r="M2842" t="s">
        <v>3505</v>
      </c>
      <c r="N2842" t="s">
        <v>3885</v>
      </c>
      <c r="O2842" t="s">
        <v>1781</v>
      </c>
      <c r="Q2842" s="199">
        <v>2818</v>
      </c>
      <c r="S2842" t="s">
        <v>3506</v>
      </c>
      <c r="T2842" t="s">
        <v>3759</v>
      </c>
      <c r="U2842" s="201">
        <v>4.05</v>
      </c>
      <c r="V2842" t="s">
        <v>97</v>
      </c>
      <c r="W2842" t="s">
        <v>3084</v>
      </c>
      <c r="X2842" t="s">
        <v>3076</v>
      </c>
      <c r="Y2842" t="s">
        <v>2596</v>
      </c>
      <c r="Z2842" t="s">
        <v>2952</v>
      </c>
      <c r="AA2842">
        <v>827885</v>
      </c>
      <c r="AB2842" s="198">
        <v>37047.875</v>
      </c>
      <c r="AC2842" s="198">
        <v>37047.875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1333101</v>
      </c>
      <c r="H2843" s="198">
        <v>37046.387094907404</v>
      </c>
      <c r="I2843" t="s">
        <v>2370</v>
      </c>
      <c r="M2843" t="s">
        <v>3505</v>
      </c>
      <c r="N2843" t="s">
        <v>3885</v>
      </c>
      <c r="O2843" t="s">
        <v>1678</v>
      </c>
      <c r="Q2843" s="199">
        <v>5000</v>
      </c>
      <c r="S2843" t="s">
        <v>3506</v>
      </c>
      <c r="T2843" t="s">
        <v>3759</v>
      </c>
      <c r="U2843" s="201">
        <v>3.7650000000000001</v>
      </c>
      <c r="V2843" t="s">
        <v>2482</v>
      </c>
      <c r="W2843" t="s">
        <v>2457</v>
      </c>
      <c r="X2843" t="s">
        <v>2615</v>
      </c>
      <c r="Y2843" t="s">
        <v>2596</v>
      </c>
      <c r="Z2843" t="s">
        <v>2952</v>
      </c>
      <c r="AA2843">
        <v>827886</v>
      </c>
      <c r="AB2843" s="198">
        <v>37047.875</v>
      </c>
      <c r="AC2843" s="198">
        <v>37047.875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10000</v>
      </c>
      <c r="G2844" s="202">
        <v>1333103</v>
      </c>
      <c r="H2844" s="198">
        <v>37046.387106481481</v>
      </c>
      <c r="I2844" t="s">
        <v>3627</v>
      </c>
      <c r="M2844" t="s">
        <v>3505</v>
      </c>
      <c r="N2844" t="s">
        <v>3885</v>
      </c>
      <c r="O2844" t="s">
        <v>1780</v>
      </c>
      <c r="Q2844" s="199">
        <v>10000</v>
      </c>
      <c r="S2844" t="s">
        <v>3506</v>
      </c>
      <c r="T2844" t="s">
        <v>3759</v>
      </c>
      <c r="U2844" s="201">
        <v>3.97</v>
      </c>
      <c r="V2844" t="s">
        <v>3502</v>
      </c>
      <c r="W2844" t="s">
        <v>2265</v>
      </c>
      <c r="X2844" t="s">
        <v>2266</v>
      </c>
      <c r="Y2844" t="s">
        <v>2596</v>
      </c>
      <c r="Z2844" t="s">
        <v>2952</v>
      </c>
      <c r="AA2844">
        <v>827887</v>
      </c>
      <c r="AB2844" s="198">
        <v>37047.875</v>
      </c>
      <c r="AC2844" s="198">
        <v>37047.875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5000</v>
      </c>
      <c r="G2845" s="202">
        <v>1333104</v>
      </c>
      <c r="H2845" s="198">
        <v>37046.387129629627</v>
      </c>
      <c r="I2845" t="s">
        <v>3547</v>
      </c>
      <c r="M2845" t="s">
        <v>3505</v>
      </c>
      <c r="N2845" t="s">
        <v>3885</v>
      </c>
      <c r="O2845" t="s">
        <v>1799</v>
      </c>
      <c r="Q2845" s="199">
        <v>5000</v>
      </c>
      <c r="S2845" t="s">
        <v>3506</v>
      </c>
      <c r="T2845" t="s">
        <v>3759</v>
      </c>
      <c r="U2845" s="201">
        <v>2.75</v>
      </c>
      <c r="V2845" t="s">
        <v>2253</v>
      </c>
      <c r="W2845" t="s">
        <v>3084</v>
      </c>
      <c r="X2845" t="s">
        <v>3076</v>
      </c>
      <c r="Y2845" t="s">
        <v>2596</v>
      </c>
      <c r="Z2845" t="s">
        <v>2952</v>
      </c>
      <c r="AA2845">
        <v>827888</v>
      </c>
      <c r="AB2845" s="198">
        <v>37047.875</v>
      </c>
      <c r="AC2845" s="198">
        <v>37047.875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5000</v>
      </c>
      <c r="G2846" s="202">
        <v>1333105</v>
      </c>
      <c r="H2846" s="198">
        <v>37046.387152777781</v>
      </c>
      <c r="I2846" t="s">
        <v>2613</v>
      </c>
      <c r="M2846" t="s">
        <v>3505</v>
      </c>
      <c r="N2846" t="s">
        <v>3885</v>
      </c>
      <c r="O2846" t="s">
        <v>1795</v>
      </c>
      <c r="Q2846" s="199">
        <v>5000</v>
      </c>
      <c r="S2846" t="s">
        <v>3506</v>
      </c>
      <c r="T2846" t="s">
        <v>3759</v>
      </c>
      <c r="U2846" s="201">
        <v>3.55</v>
      </c>
      <c r="V2846" t="s">
        <v>3008</v>
      </c>
      <c r="W2846" t="s">
        <v>3075</v>
      </c>
      <c r="X2846" t="s">
        <v>3076</v>
      </c>
      <c r="Y2846" t="s">
        <v>2596</v>
      </c>
      <c r="Z2846" t="s">
        <v>2952</v>
      </c>
      <c r="AA2846">
        <v>827889</v>
      </c>
      <c r="AB2846" s="198">
        <v>37047.875</v>
      </c>
      <c r="AC2846" s="198">
        <v>37047.875</v>
      </c>
    </row>
    <row r="2847" spans="1:29" x14ac:dyDescent="0.2">
      <c r="A2847" s="44" t="str">
        <f t="shared" si="221"/>
        <v>US Natural Gas Financial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31</v>
      </c>
      <c r="F2847" s="213">
        <f t="shared" si="225"/>
        <v>232500</v>
      </c>
      <c r="G2847" s="202">
        <v>1333109</v>
      </c>
      <c r="H2847" s="198">
        <v>37046.387175925927</v>
      </c>
      <c r="I2847" t="s">
        <v>2358</v>
      </c>
      <c r="M2847" t="s">
        <v>3505</v>
      </c>
      <c r="N2847" t="s">
        <v>2383</v>
      </c>
      <c r="O2847" t="s">
        <v>2604</v>
      </c>
      <c r="Q2847" s="199">
        <v>7500</v>
      </c>
      <c r="S2847" t="s">
        <v>3506</v>
      </c>
      <c r="T2847" t="s">
        <v>3759</v>
      </c>
      <c r="U2847" s="201">
        <v>4.0549999999999997</v>
      </c>
      <c r="V2847" t="s">
        <v>3295</v>
      </c>
      <c r="W2847" t="s">
        <v>2810</v>
      </c>
      <c r="X2847" t="s">
        <v>2384</v>
      </c>
      <c r="Y2847" t="s">
        <v>3777</v>
      </c>
      <c r="Z2847" t="s">
        <v>2952</v>
      </c>
      <c r="AA2847" t="s">
        <v>98</v>
      </c>
      <c r="AB2847" s="198">
        <v>37073.875</v>
      </c>
      <c r="AC2847" s="198">
        <v>37103.875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10000</v>
      </c>
      <c r="G2848" s="202">
        <v>1333106</v>
      </c>
      <c r="H2848" s="198">
        <v>37046.387175925927</v>
      </c>
      <c r="I2848" t="s">
        <v>3627</v>
      </c>
      <c r="M2848" t="s">
        <v>3505</v>
      </c>
      <c r="N2848" t="s">
        <v>3885</v>
      </c>
      <c r="O2848" t="s">
        <v>1780</v>
      </c>
      <c r="Q2848" s="199">
        <v>10000</v>
      </c>
      <c r="S2848" t="s">
        <v>3506</v>
      </c>
      <c r="T2848" t="s">
        <v>3759</v>
      </c>
      <c r="U2848" s="201">
        <v>3.98</v>
      </c>
      <c r="V2848" t="s">
        <v>3502</v>
      </c>
      <c r="W2848" t="s">
        <v>2265</v>
      </c>
      <c r="X2848" t="s">
        <v>2266</v>
      </c>
      <c r="Y2848" t="s">
        <v>2596</v>
      </c>
      <c r="Z2848" t="s">
        <v>2952</v>
      </c>
      <c r="AA2848">
        <v>827890</v>
      </c>
      <c r="AB2848" s="198">
        <v>37047.875</v>
      </c>
      <c r="AC2848" s="198">
        <v>37047.875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3">
        <f t="shared" si="225"/>
        <v>5000</v>
      </c>
      <c r="G2849" s="202">
        <v>1333107</v>
      </c>
      <c r="H2849" s="198">
        <v>37046.387175925927</v>
      </c>
      <c r="I2849" t="s">
        <v>2428</v>
      </c>
      <c r="M2849" t="s">
        <v>3505</v>
      </c>
      <c r="N2849" t="s">
        <v>3885</v>
      </c>
      <c r="O2849" t="s">
        <v>1678</v>
      </c>
      <c r="Q2849" s="199">
        <v>5000</v>
      </c>
      <c r="S2849" t="s">
        <v>3506</v>
      </c>
      <c r="T2849" t="s">
        <v>3759</v>
      </c>
      <c r="U2849" s="201">
        <v>3.7675000000000001</v>
      </c>
      <c r="V2849" t="s">
        <v>3694</v>
      </c>
      <c r="W2849" t="s">
        <v>2457</v>
      </c>
      <c r="X2849" t="s">
        <v>2615</v>
      </c>
      <c r="Y2849" t="s">
        <v>2596</v>
      </c>
      <c r="Z2849" t="s">
        <v>2952</v>
      </c>
      <c r="AA2849">
        <v>827891</v>
      </c>
      <c r="AB2849" s="198">
        <v>37047.875</v>
      </c>
      <c r="AC2849" s="198">
        <v>37047.875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10000</v>
      </c>
      <c r="G2850" s="202">
        <v>1333108</v>
      </c>
      <c r="H2850" s="198">
        <v>37046.387175925927</v>
      </c>
      <c r="I2850" t="s">
        <v>2619</v>
      </c>
      <c r="M2850" t="s">
        <v>3505</v>
      </c>
      <c r="N2850" t="s">
        <v>3885</v>
      </c>
      <c r="O2850" t="s">
        <v>2063</v>
      </c>
      <c r="Q2850" s="199">
        <v>10000</v>
      </c>
      <c r="S2850" t="s">
        <v>3506</v>
      </c>
      <c r="T2850" t="s">
        <v>3759</v>
      </c>
      <c r="U2850" s="201">
        <v>3.9988000000000001</v>
      </c>
      <c r="V2850" t="s">
        <v>2461</v>
      </c>
      <c r="W2850" t="s">
        <v>2594</v>
      </c>
      <c r="X2850" t="s">
        <v>2595</v>
      </c>
      <c r="Y2850" t="s">
        <v>2596</v>
      </c>
      <c r="Z2850" t="s">
        <v>2952</v>
      </c>
      <c r="AA2850">
        <v>827892</v>
      </c>
      <c r="AB2850" s="198">
        <v>37047.875</v>
      </c>
      <c r="AC2850" s="198">
        <v>37047.875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5000</v>
      </c>
      <c r="G2851" s="202">
        <v>1333110</v>
      </c>
      <c r="H2851" s="198">
        <v>37046.38721064815</v>
      </c>
      <c r="I2851" t="s">
        <v>2613</v>
      </c>
      <c r="M2851" t="s">
        <v>3505</v>
      </c>
      <c r="N2851" t="s">
        <v>3885</v>
      </c>
      <c r="O2851" t="s">
        <v>1795</v>
      </c>
      <c r="Q2851" s="199">
        <v>5000</v>
      </c>
      <c r="S2851" t="s">
        <v>3506</v>
      </c>
      <c r="T2851" t="s">
        <v>3759</v>
      </c>
      <c r="U2851" s="201">
        <v>3.65</v>
      </c>
      <c r="V2851" t="s">
        <v>3008</v>
      </c>
      <c r="W2851" t="s">
        <v>3075</v>
      </c>
      <c r="X2851" t="s">
        <v>3076</v>
      </c>
      <c r="Y2851" t="s">
        <v>2596</v>
      </c>
      <c r="Z2851" t="s">
        <v>2952</v>
      </c>
      <c r="AA2851">
        <v>827893</v>
      </c>
      <c r="AB2851" s="198">
        <v>37047.875</v>
      </c>
      <c r="AC2851" s="198">
        <v>37047.875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10000</v>
      </c>
      <c r="G2852" s="202">
        <v>1333112</v>
      </c>
      <c r="H2852" s="198">
        <v>37046.38722222222</v>
      </c>
      <c r="I2852" t="s">
        <v>2638</v>
      </c>
      <c r="M2852" t="s">
        <v>3505</v>
      </c>
      <c r="N2852" t="s">
        <v>3915</v>
      </c>
      <c r="O2852" t="s">
        <v>1828</v>
      </c>
      <c r="Q2852" s="199">
        <v>10000</v>
      </c>
      <c r="S2852" t="s">
        <v>3506</v>
      </c>
      <c r="T2852" t="s">
        <v>3759</v>
      </c>
      <c r="U2852" s="201">
        <v>3.2</v>
      </c>
      <c r="V2852" t="s">
        <v>3174</v>
      </c>
      <c r="W2852" t="s">
        <v>3075</v>
      </c>
      <c r="X2852" t="s">
        <v>3076</v>
      </c>
      <c r="Y2852" t="s">
        <v>2596</v>
      </c>
      <c r="Z2852" t="s">
        <v>2952</v>
      </c>
      <c r="AA2852">
        <v>827895</v>
      </c>
      <c r="AB2852" s="198">
        <v>37047.875</v>
      </c>
      <c r="AC2852" s="198">
        <v>37047.875</v>
      </c>
    </row>
    <row r="2853" spans="1:29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3">
        <f t="shared" si="225"/>
        <v>10000</v>
      </c>
      <c r="G2853" s="202">
        <v>1333111</v>
      </c>
      <c r="H2853" s="198">
        <v>37046.38722222222</v>
      </c>
      <c r="I2853" t="s">
        <v>3071</v>
      </c>
      <c r="M2853" t="s">
        <v>3505</v>
      </c>
      <c r="N2853" t="s">
        <v>3885</v>
      </c>
      <c r="O2853" t="s">
        <v>1729</v>
      </c>
      <c r="Q2853" s="199">
        <v>10000</v>
      </c>
      <c r="S2853" t="s">
        <v>3506</v>
      </c>
      <c r="T2853" t="s">
        <v>3759</v>
      </c>
      <c r="U2853" s="201">
        <v>3.8</v>
      </c>
      <c r="V2853" t="s">
        <v>3012</v>
      </c>
      <c r="W2853" t="s">
        <v>2477</v>
      </c>
      <c r="X2853" t="s">
        <v>3078</v>
      </c>
      <c r="Y2853" t="s">
        <v>2596</v>
      </c>
      <c r="Z2853" t="s">
        <v>2952</v>
      </c>
      <c r="AA2853">
        <v>827894</v>
      </c>
      <c r="AB2853" s="198">
        <v>37047.875</v>
      </c>
      <c r="AC2853" s="198">
        <v>37047.875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5000</v>
      </c>
      <c r="G2854" s="202">
        <v>1333113</v>
      </c>
      <c r="H2854" s="198">
        <v>37046.387280092589</v>
      </c>
      <c r="I2854" t="s">
        <v>2619</v>
      </c>
      <c r="M2854" t="s">
        <v>3505</v>
      </c>
      <c r="N2854" t="s">
        <v>3885</v>
      </c>
      <c r="O2854" t="s">
        <v>1678</v>
      </c>
      <c r="P2854" s="199">
        <v>5000</v>
      </c>
      <c r="S2854" t="s">
        <v>3506</v>
      </c>
      <c r="T2854" t="s">
        <v>3759</v>
      </c>
      <c r="U2854" s="201">
        <v>3.7675000000000001</v>
      </c>
      <c r="V2854" t="s">
        <v>2284</v>
      </c>
      <c r="W2854" t="s">
        <v>2457</v>
      </c>
      <c r="X2854" t="s">
        <v>2615</v>
      </c>
      <c r="Y2854" t="s">
        <v>2596</v>
      </c>
      <c r="Z2854" t="s">
        <v>2952</v>
      </c>
      <c r="AA2854">
        <v>827896</v>
      </c>
      <c r="AB2854" s="198">
        <v>37047.875</v>
      </c>
      <c r="AC2854" s="198">
        <v>37047.875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5000</v>
      </c>
      <c r="G2855" s="202">
        <v>1333114</v>
      </c>
      <c r="H2855" s="198">
        <v>37046.387337962966</v>
      </c>
      <c r="I2855" t="s">
        <v>2261</v>
      </c>
      <c r="M2855" t="s">
        <v>3505</v>
      </c>
      <c r="N2855" t="s">
        <v>3885</v>
      </c>
      <c r="O2855" t="s">
        <v>1678</v>
      </c>
      <c r="P2855" s="199">
        <v>5000</v>
      </c>
      <c r="S2855" t="s">
        <v>3506</v>
      </c>
      <c r="T2855" t="s">
        <v>3759</v>
      </c>
      <c r="U2855" s="201">
        <v>3.7650000000000001</v>
      </c>
      <c r="V2855" t="s">
        <v>1746</v>
      </c>
      <c r="W2855" t="s">
        <v>2457</v>
      </c>
      <c r="X2855" t="s">
        <v>2615</v>
      </c>
      <c r="Y2855" t="s">
        <v>2596</v>
      </c>
      <c r="Z2855" t="s">
        <v>2952</v>
      </c>
      <c r="AA2855">
        <v>827897</v>
      </c>
      <c r="AB2855" s="198">
        <v>37047.875</v>
      </c>
      <c r="AC2855" s="198">
        <v>37047.875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1100</v>
      </c>
      <c r="G2856" s="202">
        <v>1333115</v>
      </c>
      <c r="H2856" s="198">
        <v>37046.387337962966</v>
      </c>
      <c r="I2856" t="s">
        <v>2645</v>
      </c>
      <c r="M2856" t="s">
        <v>3505</v>
      </c>
      <c r="N2856" t="s">
        <v>3885</v>
      </c>
      <c r="O2856" t="s">
        <v>3863</v>
      </c>
      <c r="Q2856" s="199">
        <v>1100</v>
      </c>
      <c r="S2856" t="s">
        <v>3506</v>
      </c>
      <c r="T2856" t="s">
        <v>3759</v>
      </c>
      <c r="U2856" s="201">
        <v>3.895</v>
      </c>
      <c r="V2856" t="s">
        <v>2646</v>
      </c>
      <c r="W2856" t="s">
        <v>2271</v>
      </c>
      <c r="X2856" t="s">
        <v>2272</v>
      </c>
      <c r="Y2856" t="s">
        <v>2596</v>
      </c>
      <c r="Z2856" t="s">
        <v>2952</v>
      </c>
      <c r="AA2856">
        <v>827898</v>
      </c>
      <c r="AB2856" s="198">
        <v>37047.875</v>
      </c>
      <c r="AC2856" s="198">
        <v>37047.875</v>
      </c>
    </row>
    <row r="2857" spans="1:29" x14ac:dyDescent="0.2">
      <c r="A2857" s="44" t="str">
        <f t="shared" si="221"/>
        <v>US Natural Gas Financial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Financial</v>
      </c>
      <c r="E2857" s="44">
        <f>IF(VLOOKUP(S2857,'DD-Lookup'!$J$6:$L$50,3,FALSE)="Monthly",(YEAR(AC2857)-YEAR(AB2857))*12+MONTH(AC2857)-MONTH(AB2857)+1,(AC2857-AB2857+1))</f>
        <v>31</v>
      </c>
      <c r="F2857" s="213">
        <f t="shared" si="225"/>
        <v>387500</v>
      </c>
      <c r="G2857" s="202">
        <v>1333117</v>
      </c>
      <c r="H2857" s="198">
        <v>37046.387349537035</v>
      </c>
      <c r="I2857" t="s">
        <v>3542</v>
      </c>
      <c r="M2857" t="s">
        <v>3505</v>
      </c>
      <c r="N2857" t="s">
        <v>2383</v>
      </c>
      <c r="O2857" t="s">
        <v>2604</v>
      </c>
      <c r="Q2857" s="199">
        <v>12500</v>
      </c>
      <c r="S2857" t="s">
        <v>3506</v>
      </c>
      <c r="T2857" t="s">
        <v>3759</v>
      </c>
      <c r="U2857" s="201">
        <v>4.0549999999999997</v>
      </c>
      <c r="V2857" t="s">
        <v>2231</v>
      </c>
      <c r="W2857" t="s">
        <v>2810</v>
      </c>
      <c r="X2857" t="s">
        <v>2384</v>
      </c>
      <c r="Y2857" t="s">
        <v>3777</v>
      </c>
      <c r="Z2857" t="s">
        <v>2952</v>
      </c>
      <c r="AA2857" t="s">
        <v>99</v>
      </c>
      <c r="AB2857" s="198">
        <v>37073.875</v>
      </c>
      <c r="AC2857" s="198">
        <v>37103.875</v>
      </c>
    </row>
    <row r="2858" spans="1:29" x14ac:dyDescent="0.2">
      <c r="A2858" s="44" t="str">
        <f t="shared" si="221"/>
        <v>US Power Financial</v>
      </c>
      <c r="B2858" s="44" t="str">
        <f t="shared" si="222"/>
        <v>US</v>
      </c>
      <c r="C2858" s="44" t="str">
        <f t="shared" si="223"/>
        <v>Power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3</v>
      </c>
      <c r="F2858" s="213">
        <f t="shared" si="225"/>
        <v>150</v>
      </c>
      <c r="G2858" s="202">
        <v>1333118</v>
      </c>
      <c r="H2858" s="198">
        <v>37046.387361111112</v>
      </c>
      <c r="I2858" t="s">
        <v>2613</v>
      </c>
      <c r="M2858" t="s">
        <v>2717</v>
      </c>
      <c r="N2858" t="s">
        <v>1094</v>
      </c>
      <c r="O2858" t="s">
        <v>1594</v>
      </c>
      <c r="Q2858" s="199">
        <v>50</v>
      </c>
      <c r="S2858" t="s">
        <v>3504</v>
      </c>
      <c r="T2858" t="s">
        <v>3759</v>
      </c>
      <c r="U2858" s="201">
        <v>40.75</v>
      </c>
      <c r="V2858" t="s">
        <v>3366</v>
      </c>
      <c r="W2858" t="s">
        <v>2359</v>
      </c>
      <c r="X2858" t="s">
        <v>3539</v>
      </c>
      <c r="Y2858" t="s">
        <v>1097</v>
      </c>
      <c r="Z2858" t="s">
        <v>2952</v>
      </c>
      <c r="AA2858">
        <v>631124.1</v>
      </c>
      <c r="AB2858" s="198">
        <v>37048.875</v>
      </c>
      <c r="AC2858" s="198">
        <v>37050.875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5000</v>
      </c>
      <c r="G2859" s="202">
        <v>1333119</v>
      </c>
      <c r="H2859" s="198">
        <v>37046.387384259258</v>
      </c>
      <c r="I2859" t="s">
        <v>2597</v>
      </c>
      <c r="M2859" t="s">
        <v>3505</v>
      </c>
      <c r="N2859" t="s">
        <v>3885</v>
      </c>
      <c r="O2859" t="s">
        <v>1678</v>
      </c>
      <c r="P2859" s="199">
        <v>5000</v>
      </c>
      <c r="S2859" t="s">
        <v>3506</v>
      </c>
      <c r="T2859" t="s">
        <v>3759</v>
      </c>
      <c r="U2859" s="201">
        <v>3.7625000000000002</v>
      </c>
      <c r="V2859" t="s">
        <v>2598</v>
      </c>
      <c r="W2859" t="s">
        <v>2457</v>
      </c>
      <c r="X2859" t="s">
        <v>2615</v>
      </c>
      <c r="Y2859" t="s">
        <v>2596</v>
      </c>
      <c r="Z2859" t="s">
        <v>2952</v>
      </c>
      <c r="AA2859">
        <v>827899</v>
      </c>
      <c r="AB2859" s="198">
        <v>37047.875</v>
      </c>
      <c r="AC2859" s="198">
        <v>37047.875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10000</v>
      </c>
      <c r="G2860" s="202">
        <v>1333120</v>
      </c>
      <c r="H2860" s="198">
        <v>37046.387395833335</v>
      </c>
      <c r="I2860" t="s">
        <v>2635</v>
      </c>
      <c r="M2860" t="s">
        <v>3505</v>
      </c>
      <c r="N2860" t="s">
        <v>3885</v>
      </c>
      <c r="O2860" t="s">
        <v>1729</v>
      </c>
      <c r="Q2860" s="199">
        <v>10000</v>
      </c>
      <c r="S2860" t="s">
        <v>3506</v>
      </c>
      <c r="T2860" t="s">
        <v>3759</v>
      </c>
      <c r="U2860" s="201">
        <v>3.8050000000000002</v>
      </c>
      <c r="V2860" t="s">
        <v>3703</v>
      </c>
      <c r="W2860" t="s">
        <v>2477</v>
      </c>
      <c r="X2860" t="s">
        <v>3078</v>
      </c>
      <c r="Y2860" t="s">
        <v>2596</v>
      </c>
      <c r="Z2860" t="s">
        <v>2952</v>
      </c>
      <c r="AA2860">
        <v>827900</v>
      </c>
      <c r="AB2860" s="198">
        <v>37047.875</v>
      </c>
      <c r="AC2860" s="198">
        <v>37047.875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5000</v>
      </c>
      <c r="G2861" s="202">
        <v>1333122</v>
      </c>
      <c r="H2861" s="198">
        <v>37046.387442129628</v>
      </c>
      <c r="I2861" t="s">
        <v>2277</v>
      </c>
      <c r="M2861" t="s">
        <v>3505</v>
      </c>
      <c r="N2861" t="s">
        <v>3885</v>
      </c>
      <c r="O2861" t="s">
        <v>1678</v>
      </c>
      <c r="P2861" s="199">
        <v>5000</v>
      </c>
      <c r="S2861" t="s">
        <v>3506</v>
      </c>
      <c r="T2861" t="s">
        <v>3759</v>
      </c>
      <c r="U2861" s="201">
        <v>3.76</v>
      </c>
      <c r="V2861" t="s">
        <v>2648</v>
      </c>
      <c r="W2861" t="s">
        <v>2457</v>
      </c>
      <c r="X2861" t="s">
        <v>2615</v>
      </c>
      <c r="Y2861" t="s">
        <v>2596</v>
      </c>
      <c r="Z2861" t="s">
        <v>2952</v>
      </c>
      <c r="AA2861">
        <v>827901</v>
      </c>
      <c r="AB2861" s="198">
        <v>37047.875</v>
      </c>
      <c r="AC2861" s="198">
        <v>37047.875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1333123</v>
      </c>
      <c r="H2862" s="198">
        <v>37046.387476851851</v>
      </c>
      <c r="I2862" t="s">
        <v>3531</v>
      </c>
      <c r="M2862" t="s">
        <v>3505</v>
      </c>
      <c r="N2862" t="s">
        <v>3885</v>
      </c>
      <c r="O2862" t="s">
        <v>1781</v>
      </c>
      <c r="P2862" s="199">
        <v>5000</v>
      </c>
      <c r="S2862" t="s">
        <v>3506</v>
      </c>
      <c r="T2862" t="s">
        <v>3759</v>
      </c>
      <c r="U2862" s="201">
        <v>4</v>
      </c>
      <c r="V2862" t="s">
        <v>2536</v>
      </c>
      <c r="W2862" t="s">
        <v>3084</v>
      </c>
      <c r="X2862" t="s">
        <v>3076</v>
      </c>
      <c r="Y2862" t="s">
        <v>2596</v>
      </c>
      <c r="Z2862" t="s">
        <v>2952</v>
      </c>
      <c r="AA2862">
        <v>827902</v>
      </c>
      <c r="AB2862" s="198">
        <v>37047.875</v>
      </c>
      <c r="AC2862" s="198">
        <v>37047.875</v>
      </c>
    </row>
    <row r="2863" spans="1:29" x14ac:dyDescent="0.2">
      <c r="A2863" s="44" t="str">
        <f t="shared" si="221"/>
        <v>US Natural Gas Financial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Financial</v>
      </c>
      <c r="E2863" s="44">
        <f>IF(VLOOKUP(S2863,'DD-Lookup'!$J$6:$L$50,3,FALSE)="Monthly",(YEAR(AC2863)-YEAR(AB2863))*12+MONTH(AC2863)-MONTH(AB2863)+1,(AC2863-AB2863+1))</f>
        <v>26</v>
      </c>
      <c r="F2863" s="213">
        <f t="shared" si="225"/>
        <v>130000</v>
      </c>
      <c r="G2863" s="202">
        <v>1333124</v>
      </c>
      <c r="H2863" s="198">
        <v>37046.387511574074</v>
      </c>
      <c r="I2863" t="s">
        <v>2392</v>
      </c>
      <c r="M2863" t="s">
        <v>3505</v>
      </c>
      <c r="N2863" t="s">
        <v>2383</v>
      </c>
      <c r="O2863" t="s">
        <v>3298</v>
      </c>
      <c r="Q2863" s="199">
        <v>5000</v>
      </c>
      <c r="S2863" t="s">
        <v>3506</v>
      </c>
      <c r="T2863" t="s">
        <v>3759</v>
      </c>
      <c r="U2863" s="201">
        <v>3.95</v>
      </c>
      <c r="V2863" t="s">
        <v>3496</v>
      </c>
      <c r="W2863" t="s">
        <v>2644</v>
      </c>
      <c r="X2863" t="s">
        <v>2259</v>
      </c>
      <c r="Y2863" t="s">
        <v>3777</v>
      </c>
      <c r="Z2863" t="s">
        <v>2952</v>
      </c>
      <c r="AA2863" t="s">
        <v>100</v>
      </c>
      <c r="AB2863" s="198">
        <v>37047.875</v>
      </c>
      <c r="AC2863" s="198">
        <v>37072.875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10000</v>
      </c>
      <c r="G2864" s="202">
        <v>1333125</v>
      </c>
      <c r="H2864" s="198">
        <v>37046.38753472222</v>
      </c>
      <c r="I2864" t="s">
        <v>3547</v>
      </c>
      <c r="M2864" t="s">
        <v>3505</v>
      </c>
      <c r="N2864" t="s">
        <v>3885</v>
      </c>
      <c r="O2864" t="s">
        <v>1766</v>
      </c>
      <c r="P2864" s="199">
        <v>10000</v>
      </c>
      <c r="S2864" t="s">
        <v>3506</v>
      </c>
      <c r="T2864" t="s">
        <v>3759</v>
      </c>
      <c r="U2864" s="201">
        <v>3.88</v>
      </c>
      <c r="V2864" t="s">
        <v>2433</v>
      </c>
      <c r="W2864" t="s">
        <v>2629</v>
      </c>
      <c r="X2864" t="s">
        <v>2630</v>
      </c>
      <c r="Y2864" t="s">
        <v>2596</v>
      </c>
      <c r="Z2864" t="s">
        <v>2952</v>
      </c>
      <c r="AA2864">
        <v>827903</v>
      </c>
      <c r="AB2864" s="198">
        <v>37047.875</v>
      </c>
      <c r="AC2864" s="198">
        <v>37047.875</v>
      </c>
    </row>
    <row r="2865" spans="1:29" x14ac:dyDescent="0.2">
      <c r="A2865" s="44" t="str">
        <f t="shared" si="221"/>
        <v xml:space="preserve"> Natural Gas Physical</v>
      </c>
      <c r="B2865" s="44" t="str">
        <f t="shared" si="222"/>
        <v/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31</v>
      </c>
      <c r="F2865" s="213">
        <f t="shared" si="225"/>
        <v>310000</v>
      </c>
      <c r="G2865" s="202">
        <v>1333126</v>
      </c>
      <c r="H2865" s="198">
        <v>37046.387557870374</v>
      </c>
      <c r="I2865" t="s">
        <v>2542</v>
      </c>
      <c r="M2865" t="s">
        <v>3505</v>
      </c>
      <c r="N2865" t="s">
        <v>3276</v>
      </c>
      <c r="O2865" t="s">
        <v>3010</v>
      </c>
      <c r="P2865" s="199">
        <v>10000</v>
      </c>
      <c r="S2865" t="s">
        <v>3506</v>
      </c>
      <c r="T2865" t="s">
        <v>3759</v>
      </c>
      <c r="U2865" s="201">
        <v>0.13</v>
      </c>
      <c r="V2865" t="s">
        <v>3561</v>
      </c>
      <c r="W2865" t="s">
        <v>3082</v>
      </c>
      <c r="X2865" t="s">
        <v>2625</v>
      </c>
      <c r="Y2865" t="s">
        <v>2596</v>
      </c>
      <c r="Z2865" t="s">
        <v>2952</v>
      </c>
      <c r="AA2865" t="s">
        <v>101</v>
      </c>
      <c r="AB2865" s="198">
        <v>37073.875</v>
      </c>
      <c r="AC2865" s="198">
        <v>37103.875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2000</v>
      </c>
      <c r="G2866" s="202">
        <v>1333127</v>
      </c>
      <c r="H2866" s="198">
        <v>37046.387557870374</v>
      </c>
      <c r="I2866" t="s">
        <v>2374</v>
      </c>
      <c r="M2866" t="s">
        <v>3505</v>
      </c>
      <c r="N2866" t="s">
        <v>3885</v>
      </c>
      <c r="O2866" t="s">
        <v>1795</v>
      </c>
      <c r="Q2866" s="199">
        <v>2000</v>
      </c>
      <c r="S2866" t="s">
        <v>3506</v>
      </c>
      <c r="T2866" t="s">
        <v>3759</v>
      </c>
      <c r="U2866" s="201">
        <v>3.75</v>
      </c>
      <c r="V2866" t="s">
        <v>3898</v>
      </c>
      <c r="W2866" t="s">
        <v>3075</v>
      </c>
      <c r="X2866" t="s">
        <v>3076</v>
      </c>
      <c r="Y2866" t="s">
        <v>2596</v>
      </c>
      <c r="Z2866" t="s">
        <v>2952</v>
      </c>
      <c r="AA2866">
        <v>827904</v>
      </c>
      <c r="AB2866" s="198">
        <v>37047.875</v>
      </c>
      <c r="AC2866" s="198">
        <v>37047.875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5000</v>
      </c>
      <c r="G2867" s="202">
        <v>1333128</v>
      </c>
      <c r="H2867" s="198">
        <v>37046.387569444443</v>
      </c>
      <c r="I2867" t="s">
        <v>2613</v>
      </c>
      <c r="M2867" t="s">
        <v>3505</v>
      </c>
      <c r="N2867" t="s">
        <v>3885</v>
      </c>
      <c r="O2867" t="s">
        <v>1678</v>
      </c>
      <c r="Q2867" s="199">
        <v>5000</v>
      </c>
      <c r="S2867" t="s">
        <v>3506</v>
      </c>
      <c r="T2867" t="s">
        <v>3759</v>
      </c>
      <c r="U2867" s="201">
        <v>3.7549999999999999</v>
      </c>
      <c r="V2867" t="s">
        <v>1739</v>
      </c>
      <c r="W2867" t="s">
        <v>2457</v>
      </c>
      <c r="X2867" t="s">
        <v>2615</v>
      </c>
      <c r="Y2867" t="s">
        <v>2596</v>
      </c>
      <c r="Z2867" t="s">
        <v>2952</v>
      </c>
      <c r="AA2867">
        <v>827905</v>
      </c>
      <c r="AB2867" s="198">
        <v>37047.875</v>
      </c>
      <c r="AC2867" s="198">
        <v>37047.875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10000</v>
      </c>
      <c r="G2868" s="202">
        <v>1333129</v>
      </c>
      <c r="H2868" s="198">
        <v>37046.387604166666</v>
      </c>
      <c r="I2868" t="s">
        <v>2391</v>
      </c>
      <c r="M2868" t="s">
        <v>3505</v>
      </c>
      <c r="N2868" t="s">
        <v>3885</v>
      </c>
      <c r="O2868" t="s">
        <v>1729</v>
      </c>
      <c r="P2868" s="199">
        <v>10000</v>
      </c>
      <c r="S2868" t="s">
        <v>3506</v>
      </c>
      <c r="T2868" t="s">
        <v>3759</v>
      </c>
      <c r="U2868" s="201">
        <v>3.7949999999999999</v>
      </c>
      <c r="V2868" t="s">
        <v>63</v>
      </c>
      <c r="W2868" t="s">
        <v>2477</v>
      </c>
      <c r="X2868" t="s">
        <v>3078</v>
      </c>
      <c r="Y2868" t="s">
        <v>2596</v>
      </c>
      <c r="Z2868" t="s">
        <v>2952</v>
      </c>
      <c r="AA2868">
        <v>827906</v>
      </c>
      <c r="AB2868" s="198">
        <v>37047.875</v>
      </c>
      <c r="AC2868" s="198">
        <v>37047.875</v>
      </c>
    </row>
    <row r="2869" spans="1:29" x14ac:dyDescent="0.2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1</v>
      </c>
      <c r="F2869" s="213">
        <f t="shared" si="225"/>
        <v>5000</v>
      </c>
      <c r="G2869" s="202">
        <v>1333130</v>
      </c>
      <c r="H2869" s="198">
        <v>37046.387615740743</v>
      </c>
      <c r="I2869" t="s">
        <v>2261</v>
      </c>
      <c r="M2869" t="s">
        <v>3505</v>
      </c>
      <c r="N2869" t="s">
        <v>3885</v>
      </c>
      <c r="O2869" t="s">
        <v>1678</v>
      </c>
      <c r="P2869" s="199">
        <v>5000</v>
      </c>
      <c r="S2869" t="s">
        <v>3506</v>
      </c>
      <c r="T2869" t="s">
        <v>3759</v>
      </c>
      <c r="U2869" s="201">
        <v>3.75</v>
      </c>
      <c r="V2869" t="s">
        <v>1746</v>
      </c>
      <c r="W2869" t="s">
        <v>2457</v>
      </c>
      <c r="X2869" t="s">
        <v>2615</v>
      </c>
      <c r="Y2869" t="s">
        <v>2596</v>
      </c>
      <c r="Z2869" t="s">
        <v>2952</v>
      </c>
      <c r="AA2869">
        <v>827907</v>
      </c>
      <c r="AB2869" s="198">
        <v>37047.875</v>
      </c>
      <c r="AC2869" s="198">
        <v>37047.875</v>
      </c>
    </row>
    <row r="2870" spans="1:29" x14ac:dyDescent="0.2">
      <c r="A2870" s="44" t="str">
        <f t="shared" si="221"/>
        <v>US Power Physical</v>
      </c>
      <c r="B2870" s="44" t="str">
        <f t="shared" si="222"/>
        <v>US</v>
      </c>
      <c r="C2870" s="44" t="str">
        <f t="shared" si="223"/>
        <v>Power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30</v>
      </c>
      <c r="F2870" s="213">
        <f t="shared" si="225"/>
        <v>750</v>
      </c>
      <c r="G2870" s="202">
        <v>1333131</v>
      </c>
      <c r="H2870" s="198">
        <v>37046.387627314813</v>
      </c>
      <c r="I2870" t="s">
        <v>3542</v>
      </c>
      <c r="M2870" t="s">
        <v>2717</v>
      </c>
      <c r="N2870" t="s">
        <v>3470</v>
      </c>
      <c r="O2870" t="s">
        <v>3170</v>
      </c>
      <c r="Q2870" s="199">
        <v>25</v>
      </c>
      <c r="S2870" t="s">
        <v>3504</v>
      </c>
      <c r="T2870" t="s">
        <v>3759</v>
      </c>
      <c r="U2870" s="201">
        <v>175</v>
      </c>
      <c r="V2870" t="s">
        <v>102</v>
      </c>
      <c r="W2870" t="s">
        <v>3165</v>
      </c>
      <c r="X2870" t="s">
        <v>3167</v>
      </c>
      <c r="Y2870" t="s">
        <v>1097</v>
      </c>
      <c r="Z2870" t="s">
        <v>2947</v>
      </c>
      <c r="AA2870">
        <v>631128.1</v>
      </c>
      <c r="AB2870" s="198">
        <v>37135.875</v>
      </c>
      <c r="AC2870" s="198">
        <v>37164.875</v>
      </c>
    </row>
    <row r="2871" spans="1:29" x14ac:dyDescent="0.2">
      <c r="A2871" s="44" t="str">
        <f t="shared" si="221"/>
        <v>US Crude Financial</v>
      </c>
      <c r="B2871" s="44" t="str">
        <f t="shared" si="222"/>
        <v>US</v>
      </c>
      <c r="C2871" s="44" t="str">
        <f t="shared" si="223"/>
        <v>Crude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50000</v>
      </c>
      <c r="G2871" s="202">
        <v>1333132</v>
      </c>
      <c r="H2871" s="198">
        <v>37046.387696759259</v>
      </c>
      <c r="I2871" t="s">
        <v>1087</v>
      </c>
      <c r="M2871" t="s">
        <v>3619</v>
      </c>
      <c r="N2871" t="s">
        <v>1088</v>
      </c>
      <c r="O2871" t="s">
        <v>3528</v>
      </c>
      <c r="Q2871" s="199">
        <v>50000</v>
      </c>
      <c r="S2871" t="s">
        <v>3512</v>
      </c>
      <c r="T2871" t="s">
        <v>3759</v>
      </c>
      <c r="U2871" s="201">
        <v>28.4</v>
      </c>
      <c r="V2871" t="s">
        <v>2584</v>
      </c>
      <c r="W2871" t="s">
        <v>1090</v>
      </c>
      <c r="X2871" t="s">
        <v>1091</v>
      </c>
      <c r="Y2871" t="s">
        <v>2729</v>
      </c>
      <c r="Z2871" t="s">
        <v>2952</v>
      </c>
      <c r="AA2871">
        <v>112796</v>
      </c>
      <c r="AB2871" s="198">
        <v>37073</v>
      </c>
      <c r="AC2871" s="198">
        <v>37103</v>
      </c>
    </row>
    <row r="2872" spans="1:29" x14ac:dyDescent="0.2">
      <c r="A2872" s="44" t="str">
        <f t="shared" si="221"/>
        <v>US Natural Gas Financial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26</v>
      </c>
      <c r="F2872" s="213">
        <f t="shared" si="225"/>
        <v>260000</v>
      </c>
      <c r="G2872" s="202">
        <v>1333133</v>
      </c>
      <c r="H2872" s="198">
        <v>37046.387731481482</v>
      </c>
      <c r="I2872" t="s">
        <v>2600</v>
      </c>
      <c r="M2872" t="s">
        <v>3505</v>
      </c>
      <c r="N2872" t="s">
        <v>2383</v>
      </c>
      <c r="O2872" t="s">
        <v>3312</v>
      </c>
      <c r="P2872" s="199">
        <v>10000</v>
      </c>
      <c r="S2872" t="s">
        <v>3506</v>
      </c>
      <c r="T2872" t="s">
        <v>3759</v>
      </c>
      <c r="U2872" s="201">
        <v>3.96</v>
      </c>
      <c r="V2872" t="s">
        <v>1888</v>
      </c>
      <c r="W2872" t="s">
        <v>2489</v>
      </c>
      <c r="X2872" t="s">
        <v>2490</v>
      </c>
      <c r="Y2872" t="s">
        <v>3777</v>
      </c>
      <c r="Z2872" t="s">
        <v>2952</v>
      </c>
      <c r="AA2872" t="s">
        <v>103</v>
      </c>
      <c r="AB2872" s="198">
        <v>37047.875</v>
      </c>
      <c r="AC2872" s="198">
        <v>37072.875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4050</v>
      </c>
      <c r="G2873" s="202">
        <v>1333134</v>
      </c>
      <c r="H2873" s="198">
        <v>37046.387824074074</v>
      </c>
      <c r="I2873" t="s">
        <v>2509</v>
      </c>
      <c r="M2873" t="s">
        <v>3505</v>
      </c>
      <c r="N2873" t="s">
        <v>3885</v>
      </c>
      <c r="O2873" t="s">
        <v>1761</v>
      </c>
      <c r="Q2873" s="199">
        <v>4050</v>
      </c>
      <c r="S2873" t="s">
        <v>3506</v>
      </c>
      <c r="T2873" t="s">
        <v>3759</v>
      </c>
      <c r="U2873" s="201">
        <v>3.8450000000000002</v>
      </c>
      <c r="V2873" t="s">
        <v>2535</v>
      </c>
      <c r="W2873" t="s">
        <v>2477</v>
      </c>
      <c r="X2873" t="s">
        <v>3078</v>
      </c>
      <c r="Y2873" t="s">
        <v>2596</v>
      </c>
      <c r="Z2873" t="s">
        <v>2952</v>
      </c>
      <c r="AA2873">
        <v>827910</v>
      </c>
      <c r="AB2873" s="198">
        <v>37047.875</v>
      </c>
      <c r="AC2873" s="198">
        <v>37047.875</v>
      </c>
    </row>
    <row r="2874" spans="1:29" x14ac:dyDescent="0.2">
      <c r="A2874" s="44" t="str">
        <f t="shared" si="221"/>
        <v>US Power Physical</v>
      </c>
      <c r="B2874" s="44" t="str">
        <f t="shared" si="222"/>
        <v>US</v>
      </c>
      <c r="C2874" s="44" t="str">
        <f t="shared" si="223"/>
        <v>Power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30</v>
      </c>
      <c r="F2874" s="213">
        <f t="shared" si="225"/>
        <v>750</v>
      </c>
      <c r="G2874" s="202">
        <v>1333135</v>
      </c>
      <c r="H2874" s="198">
        <v>37046.387858796297</v>
      </c>
      <c r="I2874" t="s">
        <v>3542</v>
      </c>
      <c r="M2874" t="s">
        <v>2717</v>
      </c>
      <c r="N2874" t="s">
        <v>3468</v>
      </c>
      <c r="O2874" t="s">
        <v>3707</v>
      </c>
      <c r="Q2874" s="199">
        <v>25</v>
      </c>
      <c r="S2874" t="s">
        <v>3504</v>
      </c>
      <c r="T2874" t="s">
        <v>3759</v>
      </c>
      <c r="U2874" s="201">
        <v>183</v>
      </c>
      <c r="V2874" t="s">
        <v>102</v>
      </c>
      <c r="W2874" t="s">
        <v>2520</v>
      </c>
      <c r="X2874" t="s">
        <v>3469</v>
      </c>
      <c r="Y2874" t="s">
        <v>1097</v>
      </c>
      <c r="Z2874" t="s">
        <v>2947</v>
      </c>
      <c r="AA2874">
        <v>631129.1</v>
      </c>
      <c r="AB2874" s="198">
        <v>37135.875</v>
      </c>
      <c r="AC2874" s="198">
        <v>37164.875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10000</v>
      </c>
      <c r="G2875" s="202">
        <v>1333136</v>
      </c>
      <c r="H2875" s="198">
        <v>37046.38789351852</v>
      </c>
      <c r="I2875" t="s">
        <v>2613</v>
      </c>
      <c r="M2875" t="s">
        <v>3505</v>
      </c>
      <c r="N2875" t="s">
        <v>3885</v>
      </c>
      <c r="O2875" t="s">
        <v>1766</v>
      </c>
      <c r="Q2875" s="199">
        <v>10000</v>
      </c>
      <c r="S2875" t="s">
        <v>3506</v>
      </c>
      <c r="T2875" t="s">
        <v>3759</v>
      </c>
      <c r="U2875" s="201">
        <v>3.8849999999999998</v>
      </c>
      <c r="V2875" t="s">
        <v>2476</v>
      </c>
      <c r="W2875" t="s">
        <v>2629</v>
      </c>
      <c r="X2875" t="s">
        <v>2630</v>
      </c>
      <c r="Y2875" t="s">
        <v>2596</v>
      </c>
      <c r="Z2875" t="s">
        <v>2952</v>
      </c>
      <c r="AA2875">
        <v>827911</v>
      </c>
      <c r="AB2875" s="198">
        <v>37047.875</v>
      </c>
      <c r="AC2875" s="198">
        <v>37047.875</v>
      </c>
    </row>
    <row r="2876" spans="1:29" x14ac:dyDescent="0.2">
      <c r="A2876" s="44" t="str">
        <f t="shared" si="221"/>
        <v xml:space="preserve"> Natural Gas Physical</v>
      </c>
      <c r="B2876" s="44" t="str">
        <f t="shared" si="222"/>
        <v/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10000</v>
      </c>
      <c r="G2876" s="202">
        <v>1333138</v>
      </c>
      <c r="H2876" s="198">
        <v>37046.38795138889</v>
      </c>
      <c r="I2876" t="s">
        <v>3274</v>
      </c>
      <c r="M2876" t="s">
        <v>3505</v>
      </c>
      <c r="N2876" t="s">
        <v>3089</v>
      </c>
      <c r="O2876" t="s">
        <v>2015</v>
      </c>
      <c r="P2876" s="199">
        <v>10000</v>
      </c>
      <c r="S2876" t="s">
        <v>3827</v>
      </c>
      <c r="T2876" t="s">
        <v>3090</v>
      </c>
      <c r="U2876" s="201">
        <v>4.87</v>
      </c>
      <c r="V2876" t="s">
        <v>3275</v>
      </c>
      <c r="W2876" t="s">
        <v>3091</v>
      </c>
      <c r="X2876" t="s">
        <v>3092</v>
      </c>
      <c r="Y2876" t="s">
        <v>2596</v>
      </c>
      <c r="Z2876" t="s">
        <v>2953</v>
      </c>
      <c r="AA2876">
        <v>827912</v>
      </c>
      <c r="AB2876" s="198">
        <v>37046.875</v>
      </c>
      <c r="AC2876" s="198">
        <v>37046.875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8000</v>
      </c>
      <c r="G2877" s="202">
        <v>1333140</v>
      </c>
      <c r="H2877" s="198">
        <v>37046.38795138889</v>
      </c>
      <c r="I2877" t="s">
        <v>2621</v>
      </c>
      <c r="M2877" t="s">
        <v>3505</v>
      </c>
      <c r="N2877" t="s">
        <v>3885</v>
      </c>
      <c r="O2877" t="s">
        <v>1923</v>
      </c>
      <c r="Q2877" s="199">
        <v>8000</v>
      </c>
      <c r="S2877" t="s">
        <v>3506</v>
      </c>
      <c r="T2877" t="s">
        <v>3759</v>
      </c>
      <c r="U2877" s="201">
        <v>4.01</v>
      </c>
      <c r="V2877" t="s">
        <v>3569</v>
      </c>
      <c r="W2877" t="s">
        <v>2429</v>
      </c>
      <c r="X2877" t="s">
        <v>2196</v>
      </c>
      <c r="Y2877" t="s">
        <v>2596</v>
      </c>
      <c r="Z2877" t="s">
        <v>2952</v>
      </c>
      <c r="AA2877">
        <v>827913</v>
      </c>
      <c r="AB2877" s="198">
        <v>37047.875</v>
      </c>
      <c r="AC2877" s="198">
        <v>37047.875</v>
      </c>
    </row>
    <row r="2878" spans="1:29" x14ac:dyDescent="0.2">
      <c r="A2878" s="44" t="str">
        <f t="shared" si="221"/>
        <v>US Crude Financial</v>
      </c>
      <c r="B2878" s="44" t="str">
        <f t="shared" si="222"/>
        <v>US</v>
      </c>
      <c r="C2878" s="44" t="str">
        <f t="shared" si="223"/>
        <v>Crude</v>
      </c>
      <c r="D2878" s="44" t="str">
        <f t="shared" si="224"/>
        <v>Financial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50000</v>
      </c>
      <c r="G2878" s="202">
        <v>1333139</v>
      </c>
      <c r="H2878" s="198">
        <v>37046.38795138889</v>
      </c>
      <c r="I2878" t="s">
        <v>2382</v>
      </c>
      <c r="M2878" t="s">
        <v>3619</v>
      </c>
      <c r="N2878" t="s">
        <v>1088</v>
      </c>
      <c r="O2878" t="s">
        <v>3528</v>
      </c>
      <c r="Q2878" s="199">
        <v>50000</v>
      </c>
      <c r="S2878" t="s">
        <v>3512</v>
      </c>
      <c r="T2878" t="s">
        <v>3759</v>
      </c>
      <c r="U2878" s="201">
        <v>28.42</v>
      </c>
      <c r="V2878" t="s">
        <v>2582</v>
      </c>
      <c r="W2878" t="s">
        <v>1090</v>
      </c>
      <c r="X2878" t="s">
        <v>1091</v>
      </c>
      <c r="Y2878" t="s">
        <v>2729</v>
      </c>
      <c r="Z2878" t="s">
        <v>2952</v>
      </c>
      <c r="AA2878">
        <v>112797</v>
      </c>
      <c r="AB2878" s="198">
        <v>37073</v>
      </c>
      <c r="AC2878" s="198">
        <v>37103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10000</v>
      </c>
      <c r="G2879" s="202">
        <v>1333143</v>
      </c>
      <c r="H2879" s="198">
        <v>37046.387986111113</v>
      </c>
      <c r="I2879" t="s">
        <v>2621</v>
      </c>
      <c r="M2879" t="s">
        <v>3505</v>
      </c>
      <c r="N2879" t="s">
        <v>3885</v>
      </c>
      <c r="O2879" t="s">
        <v>1923</v>
      </c>
      <c r="Q2879" s="199">
        <v>10000</v>
      </c>
      <c r="S2879" t="s">
        <v>3506</v>
      </c>
      <c r="T2879" t="s">
        <v>3759</v>
      </c>
      <c r="U2879" s="201">
        <v>4.0149999999999997</v>
      </c>
      <c r="V2879" t="s">
        <v>3569</v>
      </c>
      <c r="W2879" t="s">
        <v>2429</v>
      </c>
      <c r="X2879" t="s">
        <v>2196</v>
      </c>
      <c r="Y2879" t="s">
        <v>2596</v>
      </c>
      <c r="Z2879" t="s">
        <v>2952</v>
      </c>
      <c r="AA2879">
        <v>827914</v>
      </c>
      <c r="AB2879" s="198">
        <v>37047.875</v>
      </c>
      <c r="AC2879" s="198">
        <v>37047.875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5890</v>
      </c>
      <c r="G2880" s="202">
        <v>1333145</v>
      </c>
      <c r="H2880" s="198">
        <v>37046.388009259259</v>
      </c>
      <c r="I2880" t="s">
        <v>104</v>
      </c>
      <c r="M2880" t="s">
        <v>3505</v>
      </c>
      <c r="N2880" t="s">
        <v>3885</v>
      </c>
      <c r="O2880" t="s">
        <v>1718</v>
      </c>
      <c r="Q2880" s="199">
        <v>5890</v>
      </c>
      <c r="S2880" t="s">
        <v>3506</v>
      </c>
      <c r="T2880" t="s">
        <v>3759</v>
      </c>
      <c r="U2880" s="201">
        <v>4.2149999999999999</v>
      </c>
      <c r="V2880" t="s">
        <v>105</v>
      </c>
      <c r="W2880" t="s">
        <v>3143</v>
      </c>
      <c r="X2880" t="s">
        <v>3065</v>
      </c>
      <c r="Y2880" t="s">
        <v>2596</v>
      </c>
      <c r="Z2880" t="s">
        <v>2952</v>
      </c>
      <c r="AA2880">
        <v>827915</v>
      </c>
      <c r="AB2880" s="198">
        <v>37047.875</v>
      </c>
      <c r="AC2880" s="198">
        <v>37047.875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1355</v>
      </c>
      <c r="G2881" s="202">
        <v>1333146</v>
      </c>
      <c r="H2881" s="198">
        <v>37046.388009259259</v>
      </c>
      <c r="I2881" t="s">
        <v>2378</v>
      </c>
      <c r="M2881" t="s">
        <v>3505</v>
      </c>
      <c r="N2881" t="s">
        <v>3885</v>
      </c>
      <c r="O2881" t="s">
        <v>1756</v>
      </c>
      <c r="Q2881" s="199">
        <v>1355</v>
      </c>
      <c r="S2881" t="s">
        <v>3506</v>
      </c>
      <c r="T2881" t="s">
        <v>3759</v>
      </c>
      <c r="U2881" s="201">
        <v>3.9350000000000001</v>
      </c>
      <c r="V2881" t="s">
        <v>2432</v>
      </c>
      <c r="W2881" t="s">
        <v>2477</v>
      </c>
      <c r="X2881" t="s">
        <v>2540</v>
      </c>
      <c r="Y2881" t="s">
        <v>2596</v>
      </c>
      <c r="Z2881" t="s">
        <v>2952</v>
      </c>
      <c r="AA2881">
        <v>827916</v>
      </c>
      <c r="AB2881" s="198">
        <v>37047.875</v>
      </c>
      <c r="AC2881" s="198">
        <v>37047.875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5000</v>
      </c>
      <c r="G2882" s="202">
        <v>1333147</v>
      </c>
      <c r="H2882" s="198">
        <v>37046.388032407405</v>
      </c>
      <c r="I2882" t="s">
        <v>3627</v>
      </c>
      <c r="M2882" t="s">
        <v>3505</v>
      </c>
      <c r="N2882" t="s">
        <v>3885</v>
      </c>
      <c r="O2882" t="s">
        <v>1835</v>
      </c>
      <c r="Q2882" s="199">
        <v>5000</v>
      </c>
      <c r="S2882" t="s">
        <v>3506</v>
      </c>
      <c r="T2882" t="s">
        <v>3759</v>
      </c>
      <c r="U2882" s="201">
        <v>10</v>
      </c>
      <c r="V2882" t="s">
        <v>2492</v>
      </c>
      <c r="W2882" t="s">
        <v>3156</v>
      </c>
      <c r="X2882" t="s">
        <v>3076</v>
      </c>
      <c r="Y2882" t="s">
        <v>2596</v>
      </c>
      <c r="Z2882" t="s">
        <v>2952</v>
      </c>
      <c r="AA2882">
        <v>827918</v>
      </c>
      <c r="AB2882" s="198">
        <v>37047.875</v>
      </c>
      <c r="AC2882" s="198">
        <v>37047.875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5000</v>
      </c>
      <c r="G2883" s="202">
        <v>1333148</v>
      </c>
      <c r="H2883" s="198">
        <v>37046.388043981482</v>
      </c>
      <c r="I2883" t="s">
        <v>2262</v>
      </c>
      <c r="M2883" t="s">
        <v>3505</v>
      </c>
      <c r="N2883" t="s">
        <v>3885</v>
      </c>
      <c r="O2883" t="s">
        <v>1766</v>
      </c>
      <c r="P2883" s="199">
        <v>5000</v>
      </c>
      <c r="S2883" t="s">
        <v>3506</v>
      </c>
      <c r="T2883" t="s">
        <v>3759</v>
      </c>
      <c r="U2883" s="201">
        <v>3.88</v>
      </c>
      <c r="V2883" t="s">
        <v>1058</v>
      </c>
      <c r="W2883" t="s">
        <v>2629</v>
      </c>
      <c r="X2883" t="s">
        <v>2630</v>
      </c>
      <c r="Y2883" t="s">
        <v>2596</v>
      </c>
      <c r="Z2883" t="s">
        <v>2952</v>
      </c>
      <c r="AA2883">
        <v>827919</v>
      </c>
      <c r="AB2883" s="198">
        <v>37047.875</v>
      </c>
      <c r="AC2883" s="198">
        <v>37047.875</v>
      </c>
    </row>
    <row r="2884" spans="1:29" x14ac:dyDescent="0.2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50000</v>
      </c>
      <c r="G2884" s="202">
        <v>1333149</v>
      </c>
      <c r="H2884" s="198">
        <v>37046.388043981482</v>
      </c>
      <c r="I2884" t="s">
        <v>1087</v>
      </c>
      <c r="M2884" t="s">
        <v>3619</v>
      </c>
      <c r="N2884" t="s">
        <v>1088</v>
      </c>
      <c r="O2884" t="s">
        <v>3528</v>
      </c>
      <c r="P2884" s="199">
        <v>50000</v>
      </c>
      <c r="S2884" t="s">
        <v>3512</v>
      </c>
      <c r="T2884" t="s">
        <v>3759</v>
      </c>
      <c r="U2884" s="201">
        <v>28.4</v>
      </c>
      <c r="V2884" t="s">
        <v>1089</v>
      </c>
      <c r="W2884" t="s">
        <v>1090</v>
      </c>
      <c r="X2884" t="s">
        <v>1091</v>
      </c>
      <c r="Y2884" t="s">
        <v>2729</v>
      </c>
      <c r="Z2884" t="s">
        <v>2952</v>
      </c>
      <c r="AA2884">
        <v>112798</v>
      </c>
      <c r="AB2884" s="198">
        <v>37073</v>
      </c>
      <c r="AC2884" s="198">
        <v>37103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286</v>
      </c>
      <c r="G2885" s="202">
        <v>1333150</v>
      </c>
      <c r="H2885" s="198">
        <v>37046.388078703705</v>
      </c>
      <c r="I2885" t="s">
        <v>2597</v>
      </c>
      <c r="M2885" t="s">
        <v>3505</v>
      </c>
      <c r="N2885" t="s">
        <v>3885</v>
      </c>
      <c r="O2885" t="s">
        <v>1681</v>
      </c>
      <c r="Q2885" s="199">
        <v>286</v>
      </c>
      <c r="S2885" t="s">
        <v>3506</v>
      </c>
      <c r="T2885" t="s">
        <v>3759</v>
      </c>
      <c r="U2885" s="201">
        <v>3.72</v>
      </c>
      <c r="V2885" t="s">
        <v>2036</v>
      </c>
      <c r="W2885" t="s">
        <v>2457</v>
      </c>
      <c r="X2885" t="s">
        <v>2615</v>
      </c>
      <c r="Y2885" t="s">
        <v>2596</v>
      </c>
      <c r="Z2885" t="s">
        <v>2952</v>
      </c>
      <c r="AA2885">
        <v>827920</v>
      </c>
      <c r="AB2885" s="198">
        <v>37047.875</v>
      </c>
      <c r="AC2885" s="198">
        <v>37047.875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5000</v>
      </c>
      <c r="G2886" s="202">
        <v>1333151</v>
      </c>
      <c r="H2886" s="198">
        <v>37046.388101851851</v>
      </c>
      <c r="I2886" t="s">
        <v>3627</v>
      </c>
      <c r="M2886" t="s">
        <v>3505</v>
      </c>
      <c r="N2886" t="s">
        <v>3885</v>
      </c>
      <c r="O2886" t="s">
        <v>1835</v>
      </c>
      <c r="Q2886" s="199">
        <v>5000</v>
      </c>
      <c r="S2886" t="s">
        <v>3506</v>
      </c>
      <c r="T2886" t="s">
        <v>3759</v>
      </c>
      <c r="U2886" s="201">
        <v>10.25</v>
      </c>
      <c r="V2886" t="s">
        <v>2492</v>
      </c>
      <c r="W2886" t="s">
        <v>3156</v>
      </c>
      <c r="X2886" t="s">
        <v>3076</v>
      </c>
      <c r="Y2886" t="s">
        <v>2596</v>
      </c>
      <c r="Z2886" t="s">
        <v>2952</v>
      </c>
      <c r="AA2886">
        <v>827921</v>
      </c>
      <c r="AB2886" s="198">
        <v>37047.875</v>
      </c>
      <c r="AC2886" s="198">
        <v>37047.875</v>
      </c>
    </row>
    <row r="2887" spans="1:29" x14ac:dyDescent="0.2">
      <c r="A2887" s="44" t="str">
        <f t="shared" si="221"/>
        <v xml:space="preserve"> Natural Gas Physical</v>
      </c>
      <c r="B2887" s="44" t="str">
        <f t="shared" si="222"/>
        <v/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10000</v>
      </c>
      <c r="G2887" s="202">
        <v>1333152</v>
      </c>
      <c r="H2887" s="198">
        <v>37046.388136574074</v>
      </c>
      <c r="I2887" t="s">
        <v>3278</v>
      </c>
      <c r="M2887" t="s">
        <v>3505</v>
      </c>
      <c r="N2887" t="s">
        <v>2623</v>
      </c>
      <c r="O2887" t="s">
        <v>1733</v>
      </c>
      <c r="P2887" s="199">
        <v>10000</v>
      </c>
      <c r="S2887" t="s">
        <v>3506</v>
      </c>
      <c r="T2887" t="s">
        <v>3759</v>
      </c>
      <c r="U2887" s="201">
        <v>4.13</v>
      </c>
      <c r="V2887" t="s">
        <v>3960</v>
      </c>
      <c r="W2887" t="s">
        <v>2624</v>
      </c>
      <c r="X2887" t="s">
        <v>2625</v>
      </c>
      <c r="Y2887" t="s">
        <v>2596</v>
      </c>
      <c r="Z2887" t="s">
        <v>2952</v>
      </c>
      <c r="AA2887">
        <v>827922</v>
      </c>
      <c r="AB2887" s="198">
        <v>37047.875</v>
      </c>
      <c r="AC2887" s="198">
        <v>37047.875</v>
      </c>
    </row>
    <row r="2888" spans="1:29" x14ac:dyDescent="0.2">
      <c r="A2888" s="44" t="str">
        <f t="shared" si="221"/>
        <v xml:space="preserve"> Natural Gas Physical</v>
      </c>
      <c r="B2888" s="44" t="str">
        <f t="shared" si="222"/>
        <v/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5000</v>
      </c>
      <c r="G2888" s="202">
        <v>1333153</v>
      </c>
      <c r="H2888" s="198">
        <v>37046.388182870367</v>
      </c>
      <c r="I2888" t="s">
        <v>3278</v>
      </c>
      <c r="M2888" t="s">
        <v>3505</v>
      </c>
      <c r="N2888" t="s">
        <v>3089</v>
      </c>
      <c r="O2888" t="s">
        <v>2102</v>
      </c>
      <c r="Q2888" s="199">
        <v>5000</v>
      </c>
      <c r="S2888" t="s">
        <v>3506</v>
      </c>
      <c r="T2888" t="s">
        <v>3759</v>
      </c>
      <c r="U2888" s="201">
        <v>3.34</v>
      </c>
      <c r="V2888" t="s">
        <v>106</v>
      </c>
      <c r="W2888" t="s">
        <v>2563</v>
      </c>
      <c r="X2888" t="s">
        <v>3834</v>
      </c>
      <c r="Y2888" t="s">
        <v>2596</v>
      </c>
      <c r="Z2888" t="s">
        <v>2953</v>
      </c>
      <c r="AA2888">
        <v>827924</v>
      </c>
      <c r="AB2888" s="198">
        <v>37047.875</v>
      </c>
      <c r="AC2888" s="198">
        <v>37047.875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9714</v>
      </c>
      <c r="G2889" s="202">
        <v>1333154</v>
      </c>
      <c r="H2889" s="198">
        <v>37046.38821759259</v>
      </c>
      <c r="I2889" t="s">
        <v>2619</v>
      </c>
      <c r="M2889" t="s">
        <v>3505</v>
      </c>
      <c r="N2889" t="s">
        <v>3885</v>
      </c>
      <c r="O2889" t="s">
        <v>1681</v>
      </c>
      <c r="Q2889" s="199">
        <v>9714</v>
      </c>
      <c r="S2889" t="s">
        <v>3506</v>
      </c>
      <c r="T2889" t="s">
        <v>3759</v>
      </c>
      <c r="U2889" s="201">
        <v>3.72</v>
      </c>
      <c r="V2889" t="s">
        <v>2284</v>
      </c>
      <c r="W2889" t="s">
        <v>2457</v>
      </c>
      <c r="X2889" t="s">
        <v>2615</v>
      </c>
      <c r="Y2889" t="s">
        <v>2596</v>
      </c>
      <c r="Z2889" t="s">
        <v>2952</v>
      </c>
      <c r="AA2889">
        <v>827925</v>
      </c>
      <c r="AB2889" s="198">
        <v>37047.875</v>
      </c>
      <c r="AC2889" s="198">
        <v>37047.875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161</v>
      </c>
      <c r="G2890" s="202">
        <v>1333155</v>
      </c>
      <c r="H2890" s="198">
        <v>37046.38826388889</v>
      </c>
      <c r="I2890" t="s">
        <v>2731</v>
      </c>
      <c r="M2890" t="s">
        <v>3505</v>
      </c>
      <c r="N2890" t="s">
        <v>3885</v>
      </c>
      <c r="O2890" t="s">
        <v>1718</v>
      </c>
      <c r="Q2890" s="199">
        <v>161</v>
      </c>
      <c r="S2890" t="s">
        <v>3506</v>
      </c>
      <c r="T2890" t="s">
        <v>3759</v>
      </c>
      <c r="U2890" s="201">
        <v>4.2149999999999999</v>
      </c>
      <c r="V2890" t="s">
        <v>3982</v>
      </c>
      <c r="W2890" t="s">
        <v>3143</v>
      </c>
      <c r="X2890" t="s">
        <v>3065</v>
      </c>
      <c r="Y2890" t="s">
        <v>2596</v>
      </c>
      <c r="Z2890" t="s">
        <v>2952</v>
      </c>
      <c r="AA2890">
        <v>827927</v>
      </c>
      <c r="AB2890" s="198">
        <v>37047.875</v>
      </c>
      <c r="AC2890" s="198">
        <v>37047.875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10000</v>
      </c>
      <c r="G2891" s="202">
        <v>1333156</v>
      </c>
      <c r="H2891" s="198">
        <v>37046.388275462959</v>
      </c>
      <c r="I2891" t="s">
        <v>3531</v>
      </c>
      <c r="M2891" t="s">
        <v>3505</v>
      </c>
      <c r="N2891" t="s">
        <v>3885</v>
      </c>
      <c r="O2891" t="s">
        <v>1756</v>
      </c>
      <c r="Q2891" s="199">
        <v>10000</v>
      </c>
      <c r="S2891" t="s">
        <v>3506</v>
      </c>
      <c r="T2891" t="s">
        <v>3759</v>
      </c>
      <c r="U2891" s="201">
        <v>3.94</v>
      </c>
      <c r="V2891" t="s">
        <v>3524</v>
      </c>
      <c r="W2891" t="s">
        <v>2477</v>
      </c>
      <c r="X2891" t="s">
        <v>2540</v>
      </c>
      <c r="Y2891" t="s">
        <v>2596</v>
      </c>
      <c r="Z2891" t="s">
        <v>2952</v>
      </c>
      <c r="AA2891">
        <v>827926</v>
      </c>
      <c r="AB2891" s="198">
        <v>37047.875</v>
      </c>
      <c r="AC2891" s="198">
        <v>37047.875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10000</v>
      </c>
      <c r="G2892" s="202">
        <v>1333157</v>
      </c>
      <c r="H2892" s="198">
        <v>37046.388310185182</v>
      </c>
      <c r="I2892" t="s">
        <v>2613</v>
      </c>
      <c r="M2892" t="s">
        <v>3505</v>
      </c>
      <c r="N2892" t="s">
        <v>3885</v>
      </c>
      <c r="O2892" t="s">
        <v>1729</v>
      </c>
      <c r="Q2892" s="199">
        <v>10000</v>
      </c>
      <c r="S2892" t="s">
        <v>3506</v>
      </c>
      <c r="T2892" t="s">
        <v>3759</v>
      </c>
      <c r="U2892" s="201">
        <v>3.8050000000000002</v>
      </c>
      <c r="V2892" t="s">
        <v>3659</v>
      </c>
      <c r="W2892" t="s">
        <v>2477</v>
      </c>
      <c r="X2892" t="s">
        <v>3078</v>
      </c>
      <c r="Y2892" t="s">
        <v>2596</v>
      </c>
      <c r="Z2892" t="s">
        <v>2952</v>
      </c>
      <c r="AA2892">
        <v>827928</v>
      </c>
      <c r="AB2892" s="198">
        <v>37047.875</v>
      </c>
      <c r="AC2892" s="198">
        <v>37047.875</v>
      </c>
    </row>
    <row r="2893" spans="1:29" x14ac:dyDescent="0.2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</v>
      </c>
      <c r="F2893" s="213">
        <f t="shared" si="230"/>
        <v>150</v>
      </c>
      <c r="G2893" s="202">
        <v>1333158</v>
      </c>
      <c r="H2893" s="198">
        <v>37046.388356481482</v>
      </c>
      <c r="I2893" t="s">
        <v>3546</v>
      </c>
      <c r="M2893" t="s">
        <v>2717</v>
      </c>
      <c r="N2893" t="s">
        <v>3532</v>
      </c>
      <c r="O2893" t="s">
        <v>1608</v>
      </c>
      <c r="Q2893" s="199">
        <v>50</v>
      </c>
      <c r="S2893" t="s">
        <v>3504</v>
      </c>
      <c r="T2893" t="s">
        <v>3759</v>
      </c>
      <c r="U2893" s="201">
        <v>22.75</v>
      </c>
      <c r="V2893" t="s">
        <v>3875</v>
      </c>
      <c r="W2893" t="s">
        <v>3536</v>
      </c>
      <c r="X2893" t="s">
        <v>3537</v>
      </c>
      <c r="Y2893" t="s">
        <v>1097</v>
      </c>
      <c r="Z2893" t="s">
        <v>2947</v>
      </c>
      <c r="AA2893">
        <v>631131.1</v>
      </c>
      <c r="AB2893" s="198">
        <v>37048.875</v>
      </c>
      <c r="AC2893" s="198">
        <v>37050.875</v>
      </c>
    </row>
    <row r="2894" spans="1:29" x14ac:dyDescent="0.2">
      <c r="A2894" s="44" t="str">
        <f t="shared" si="226"/>
        <v>US Power Physical</v>
      </c>
      <c r="B2894" s="44" t="str">
        <f t="shared" si="227"/>
        <v>US</v>
      </c>
      <c r="C2894" s="44" t="str">
        <f t="shared" si="228"/>
        <v>Power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62</v>
      </c>
      <c r="F2894" s="213">
        <f t="shared" si="230"/>
        <v>3100</v>
      </c>
      <c r="G2894" s="202">
        <v>1333159</v>
      </c>
      <c r="H2894" s="198">
        <v>37046.388414351852</v>
      </c>
      <c r="I2894" t="s">
        <v>2391</v>
      </c>
      <c r="M2894" t="s">
        <v>2717</v>
      </c>
      <c r="N2894" t="s">
        <v>3532</v>
      </c>
      <c r="O2894" t="s">
        <v>107</v>
      </c>
      <c r="Q2894" s="199">
        <v>50</v>
      </c>
      <c r="S2894" t="s">
        <v>3504</v>
      </c>
      <c r="T2894" t="s">
        <v>3759</v>
      </c>
      <c r="U2894" s="201">
        <v>71.25</v>
      </c>
      <c r="V2894" t="s">
        <v>2737</v>
      </c>
      <c r="W2894" t="s">
        <v>1604</v>
      </c>
      <c r="X2894" t="s">
        <v>2364</v>
      </c>
      <c r="Y2894" t="s">
        <v>1097</v>
      </c>
      <c r="Z2894" t="s">
        <v>2947</v>
      </c>
      <c r="AA2894">
        <v>631132.1</v>
      </c>
      <c r="AB2894" s="198">
        <v>37438.591666666667</v>
      </c>
      <c r="AC2894" s="198">
        <v>37499.591666666667</v>
      </c>
    </row>
    <row r="2895" spans="1:29" x14ac:dyDescent="0.2">
      <c r="A2895" s="44" t="str">
        <f t="shared" si="226"/>
        <v>US Power Physical</v>
      </c>
      <c r="B2895" s="44" t="str">
        <f t="shared" si="227"/>
        <v>US</v>
      </c>
      <c r="C2895" s="44" t="str">
        <f t="shared" si="228"/>
        <v>Power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59</v>
      </c>
      <c r="F2895" s="213">
        <f t="shared" si="230"/>
        <v>2950</v>
      </c>
      <c r="G2895" s="202">
        <v>1333160</v>
      </c>
      <c r="H2895" s="198">
        <v>37046.388460648152</v>
      </c>
      <c r="I2895" t="s">
        <v>3732</v>
      </c>
      <c r="M2895" t="s">
        <v>2717</v>
      </c>
      <c r="N2895" t="s">
        <v>3532</v>
      </c>
      <c r="O2895" t="s">
        <v>3888</v>
      </c>
      <c r="Q2895" s="199">
        <v>50</v>
      </c>
      <c r="S2895" t="s">
        <v>3504</v>
      </c>
      <c r="T2895" t="s">
        <v>3759</v>
      </c>
      <c r="U2895" s="201">
        <v>37</v>
      </c>
      <c r="V2895" t="s">
        <v>3053</v>
      </c>
      <c r="W2895" t="s">
        <v>3552</v>
      </c>
      <c r="X2895" t="s">
        <v>3553</v>
      </c>
      <c r="Y2895" t="s">
        <v>1097</v>
      </c>
      <c r="Z2895" t="s">
        <v>2947</v>
      </c>
      <c r="AA2895">
        <v>631133.1</v>
      </c>
      <c r="AB2895" s="198">
        <v>37257.710416666669</v>
      </c>
      <c r="AC2895" s="198">
        <v>37315.710416666669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5000</v>
      </c>
      <c r="G2896" s="202">
        <v>1333161</v>
      </c>
      <c r="H2896" s="198">
        <v>37046.388518518521</v>
      </c>
      <c r="I2896" t="s">
        <v>3531</v>
      </c>
      <c r="M2896" t="s">
        <v>3505</v>
      </c>
      <c r="N2896" t="s">
        <v>3885</v>
      </c>
      <c r="O2896" t="s">
        <v>1678</v>
      </c>
      <c r="Q2896" s="199">
        <v>5000</v>
      </c>
      <c r="S2896" t="s">
        <v>3506</v>
      </c>
      <c r="T2896" t="s">
        <v>3759</v>
      </c>
      <c r="U2896" s="201">
        <v>3.7524999999999999</v>
      </c>
      <c r="V2896" t="s">
        <v>2529</v>
      </c>
      <c r="W2896" t="s">
        <v>2457</v>
      </c>
      <c r="X2896" t="s">
        <v>2615</v>
      </c>
      <c r="Y2896" t="s">
        <v>2596</v>
      </c>
      <c r="Z2896" t="s">
        <v>2952</v>
      </c>
      <c r="AA2896">
        <v>827930</v>
      </c>
      <c r="AB2896" s="198">
        <v>37047.875</v>
      </c>
      <c r="AC2896" s="198">
        <v>37047.875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10000</v>
      </c>
      <c r="G2897" s="202">
        <v>1333162</v>
      </c>
      <c r="H2897" s="198">
        <v>37046.38853009259</v>
      </c>
      <c r="I2897" t="s">
        <v>3207</v>
      </c>
      <c r="M2897" t="s">
        <v>3505</v>
      </c>
      <c r="N2897" t="s">
        <v>3885</v>
      </c>
      <c r="O2897" t="s">
        <v>1766</v>
      </c>
      <c r="Q2897" s="199">
        <v>10000</v>
      </c>
      <c r="S2897" t="s">
        <v>3506</v>
      </c>
      <c r="T2897" t="s">
        <v>3759</v>
      </c>
      <c r="U2897" s="201">
        <v>3.9</v>
      </c>
      <c r="V2897" t="s">
        <v>3208</v>
      </c>
      <c r="W2897" t="s">
        <v>2629</v>
      </c>
      <c r="X2897" t="s">
        <v>2630</v>
      </c>
      <c r="Y2897" t="s">
        <v>2596</v>
      </c>
      <c r="Z2897" t="s">
        <v>2952</v>
      </c>
      <c r="AA2897">
        <v>827931</v>
      </c>
      <c r="AB2897" s="198">
        <v>37047.875</v>
      </c>
      <c r="AC2897" s="198">
        <v>37047.875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5000</v>
      </c>
      <c r="G2898" s="202">
        <v>1333163</v>
      </c>
      <c r="H2898" s="198">
        <v>37046.388541666667</v>
      </c>
      <c r="I2898" t="s">
        <v>2621</v>
      </c>
      <c r="M2898" t="s">
        <v>3505</v>
      </c>
      <c r="N2898" t="s">
        <v>3885</v>
      </c>
      <c r="O2898" t="s">
        <v>1959</v>
      </c>
      <c r="Q2898" s="199">
        <v>5000</v>
      </c>
      <c r="S2898" t="s">
        <v>3506</v>
      </c>
      <c r="T2898" t="s">
        <v>3759</v>
      </c>
      <c r="U2898" s="201">
        <v>3.8075000000000001</v>
      </c>
      <c r="V2898" t="s">
        <v>3911</v>
      </c>
      <c r="W2898" t="s">
        <v>2457</v>
      </c>
      <c r="X2898" t="s">
        <v>2615</v>
      </c>
      <c r="Y2898" t="s">
        <v>2596</v>
      </c>
      <c r="Z2898" t="s">
        <v>2952</v>
      </c>
      <c r="AA2898">
        <v>827932</v>
      </c>
      <c r="AB2898" s="198">
        <v>37047.875</v>
      </c>
      <c r="AC2898" s="198">
        <v>37047.875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5000</v>
      </c>
      <c r="G2899" s="202">
        <v>1333164</v>
      </c>
      <c r="H2899" s="198">
        <v>37046.388541666667</v>
      </c>
      <c r="I2899" t="s">
        <v>3531</v>
      </c>
      <c r="M2899" t="s">
        <v>3505</v>
      </c>
      <c r="N2899" t="s">
        <v>3885</v>
      </c>
      <c r="O2899" t="s">
        <v>1679</v>
      </c>
      <c r="P2899" s="199">
        <v>5000</v>
      </c>
      <c r="S2899" t="s">
        <v>3506</v>
      </c>
      <c r="T2899" t="s">
        <v>3759</v>
      </c>
      <c r="U2899" s="201">
        <v>3.7974999999999999</v>
      </c>
      <c r="V2899" t="s">
        <v>2565</v>
      </c>
      <c r="W2899" t="s">
        <v>2457</v>
      </c>
      <c r="X2899" t="s">
        <v>2615</v>
      </c>
      <c r="Y2899" t="s">
        <v>2596</v>
      </c>
      <c r="Z2899" t="s">
        <v>2952</v>
      </c>
      <c r="AA2899">
        <v>827934</v>
      </c>
      <c r="AB2899" s="198">
        <v>37047.875</v>
      </c>
      <c r="AC2899" s="198">
        <v>37047.875</v>
      </c>
    </row>
    <row r="2900" spans="1:29" x14ac:dyDescent="0.2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3100</v>
      </c>
      <c r="G2900" s="202">
        <v>1333167</v>
      </c>
      <c r="H2900" s="198">
        <v>37046.388599537036</v>
      </c>
      <c r="I2900" t="s">
        <v>3071</v>
      </c>
      <c r="M2900" t="s">
        <v>3505</v>
      </c>
      <c r="N2900" t="s">
        <v>2579</v>
      </c>
      <c r="O2900" t="s">
        <v>108</v>
      </c>
      <c r="Q2900" s="199">
        <v>100</v>
      </c>
      <c r="S2900" t="s">
        <v>2525</v>
      </c>
      <c r="T2900" t="s">
        <v>3759</v>
      </c>
      <c r="U2900" s="201">
        <v>0.22</v>
      </c>
      <c r="V2900" t="s">
        <v>109</v>
      </c>
      <c r="W2900" t="s">
        <v>2526</v>
      </c>
      <c r="X2900" t="s">
        <v>2527</v>
      </c>
      <c r="Y2900" t="s">
        <v>3777</v>
      </c>
      <c r="Z2900" t="s">
        <v>2952</v>
      </c>
      <c r="AA2900" t="s">
        <v>110</v>
      </c>
      <c r="AB2900" s="198">
        <v>37073</v>
      </c>
      <c r="AC2900" s="198">
        <v>37103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1333166</v>
      </c>
      <c r="H2901" s="198">
        <v>37046.388599537036</v>
      </c>
      <c r="I2901" t="s">
        <v>3547</v>
      </c>
      <c r="M2901" t="s">
        <v>3505</v>
      </c>
      <c r="N2901" t="s">
        <v>3885</v>
      </c>
      <c r="O2901" t="s">
        <v>1799</v>
      </c>
      <c r="Q2901" s="199">
        <v>5000</v>
      </c>
      <c r="S2901" t="s">
        <v>3506</v>
      </c>
      <c r="T2901" t="s">
        <v>3759</v>
      </c>
      <c r="U2901" s="201">
        <v>2.8</v>
      </c>
      <c r="V2901" t="s">
        <v>2253</v>
      </c>
      <c r="W2901" t="s">
        <v>3084</v>
      </c>
      <c r="X2901" t="s">
        <v>3076</v>
      </c>
      <c r="Y2901" t="s">
        <v>2596</v>
      </c>
      <c r="Z2901" t="s">
        <v>2952</v>
      </c>
      <c r="AA2901">
        <v>827935</v>
      </c>
      <c r="AB2901" s="198">
        <v>37047.875</v>
      </c>
      <c r="AC2901" s="198">
        <v>37047.875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</v>
      </c>
      <c r="G2902" s="202">
        <v>1333170</v>
      </c>
      <c r="H2902" s="198">
        <v>37046.388715277775</v>
      </c>
      <c r="I2902" t="s">
        <v>2407</v>
      </c>
      <c r="M2902" t="s">
        <v>3505</v>
      </c>
      <c r="N2902" t="s">
        <v>3885</v>
      </c>
      <c r="O2902" t="s">
        <v>1795</v>
      </c>
      <c r="P2902" s="199">
        <v>5000</v>
      </c>
      <c r="S2902" t="s">
        <v>3506</v>
      </c>
      <c r="T2902" t="s">
        <v>3759</v>
      </c>
      <c r="U2902" s="201">
        <v>3.85</v>
      </c>
      <c r="V2902" t="s">
        <v>1957</v>
      </c>
      <c r="W2902" t="s">
        <v>3075</v>
      </c>
      <c r="X2902" t="s">
        <v>3076</v>
      </c>
      <c r="Y2902" t="s">
        <v>2596</v>
      </c>
      <c r="Z2902" t="s">
        <v>2952</v>
      </c>
      <c r="AA2902">
        <v>827936</v>
      </c>
      <c r="AB2902" s="198">
        <v>37047.875</v>
      </c>
      <c r="AC2902" s="198">
        <v>37047.875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25000</v>
      </c>
      <c r="G2903" s="202">
        <v>1333171</v>
      </c>
      <c r="H2903" s="198">
        <v>37046.388726851852</v>
      </c>
      <c r="I2903" t="s">
        <v>2618</v>
      </c>
      <c r="M2903" t="s">
        <v>3505</v>
      </c>
      <c r="N2903" t="s">
        <v>3885</v>
      </c>
      <c r="O2903" t="s">
        <v>3852</v>
      </c>
      <c r="P2903" s="199">
        <v>25000</v>
      </c>
      <c r="S2903" t="s">
        <v>3506</v>
      </c>
      <c r="T2903" t="s">
        <v>3759</v>
      </c>
      <c r="U2903" s="201">
        <v>3.95</v>
      </c>
      <c r="V2903" t="s">
        <v>2458</v>
      </c>
      <c r="W2903" t="s">
        <v>2265</v>
      </c>
      <c r="X2903" t="s">
        <v>2266</v>
      </c>
      <c r="Y2903" t="s">
        <v>2596</v>
      </c>
      <c r="Z2903" t="s">
        <v>2952</v>
      </c>
      <c r="AA2903">
        <v>827937</v>
      </c>
      <c r="AB2903" s="198">
        <v>37047.875</v>
      </c>
      <c r="AC2903" s="198">
        <v>37047.875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1333172</v>
      </c>
      <c r="H2904" s="198">
        <v>37046.388761574075</v>
      </c>
      <c r="I2904" t="s">
        <v>3476</v>
      </c>
      <c r="M2904" t="s">
        <v>3505</v>
      </c>
      <c r="N2904" t="s">
        <v>3885</v>
      </c>
      <c r="O2904" t="s">
        <v>1725</v>
      </c>
      <c r="Q2904" s="199">
        <v>5000</v>
      </c>
      <c r="S2904" t="s">
        <v>3506</v>
      </c>
      <c r="T2904" t="s">
        <v>3759</v>
      </c>
      <c r="U2904" s="201">
        <v>4.1550000000000002</v>
      </c>
      <c r="V2904" t="s">
        <v>3477</v>
      </c>
      <c r="W2904" t="s">
        <v>3060</v>
      </c>
      <c r="X2904" t="s">
        <v>3061</v>
      </c>
      <c r="Y2904" t="s">
        <v>2596</v>
      </c>
      <c r="Z2904" t="s">
        <v>2952</v>
      </c>
      <c r="AA2904">
        <v>827938</v>
      </c>
      <c r="AB2904" s="198">
        <v>37047.875</v>
      </c>
      <c r="AC2904" s="198">
        <v>37047.875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1333173</v>
      </c>
      <c r="H2905" s="198">
        <v>37046.388831018521</v>
      </c>
      <c r="I2905" t="s">
        <v>3547</v>
      </c>
      <c r="M2905" t="s">
        <v>3505</v>
      </c>
      <c r="N2905" t="s">
        <v>3885</v>
      </c>
      <c r="O2905" t="s">
        <v>1799</v>
      </c>
      <c r="Q2905" s="199">
        <v>5000</v>
      </c>
      <c r="S2905" t="s">
        <v>3506</v>
      </c>
      <c r="T2905" t="s">
        <v>3759</v>
      </c>
      <c r="U2905" s="201">
        <v>2.875</v>
      </c>
      <c r="V2905" t="s">
        <v>2253</v>
      </c>
      <c r="W2905" t="s">
        <v>3084</v>
      </c>
      <c r="X2905" t="s">
        <v>3076</v>
      </c>
      <c r="Y2905" t="s">
        <v>2596</v>
      </c>
      <c r="Z2905" t="s">
        <v>2952</v>
      </c>
      <c r="AA2905">
        <v>827939</v>
      </c>
      <c r="AB2905" s="198">
        <v>37047.875</v>
      </c>
      <c r="AC2905" s="198">
        <v>37047.875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1848</v>
      </c>
      <c r="G2906" s="202">
        <v>1333174</v>
      </c>
      <c r="H2906" s="198">
        <v>37046.388912037037</v>
      </c>
      <c r="I2906" t="s">
        <v>3627</v>
      </c>
      <c r="M2906" t="s">
        <v>3505</v>
      </c>
      <c r="N2906" t="s">
        <v>3885</v>
      </c>
      <c r="O2906" t="s">
        <v>1724</v>
      </c>
      <c r="P2906" s="199">
        <v>1848</v>
      </c>
      <c r="S2906" t="s">
        <v>3506</v>
      </c>
      <c r="T2906" t="s">
        <v>3759</v>
      </c>
      <c r="U2906" s="201">
        <v>4.1100000000000003</v>
      </c>
      <c r="V2906" t="s">
        <v>2456</v>
      </c>
      <c r="W2906" t="s">
        <v>2640</v>
      </c>
      <c r="X2906" t="s">
        <v>2641</v>
      </c>
      <c r="Y2906" t="s">
        <v>2596</v>
      </c>
      <c r="Z2906" t="s">
        <v>2952</v>
      </c>
      <c r="AA2906">
        <v>827941</v>
      </c>
      <c r="AB2906" s="198">
        <v>37047.875</v>
      </c>
      <c r="AC2906" s="198">
        <v>37047.875</v>
      </c>
    </row>
    <row r="2907" spans="1:29" x14ac:dyDescent="0.2">
      <c r="A2907" s="44" t="str">
        <f t="shared" si="226"/>
        <v xml:space="preserve"> Metals Financial</v>
      </c>
      <c r="B2907" s="44" t="str">
        <f t="shared" si="227"/>
        <v/>
      </c>
      <c r="C2907" s="44" t="str">
        <f t="shared" si="228"/>
        <v>Metals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20</v>
      </c>
      <c r="G2907" s="202">
        <v>1333175</v>
      </c>
      <c r="H2907" s="198">
        <v>37046.388935185183</v>
      </c>
      <c r="I2907" t="s">
        <v>3772</v>
      </c>
      <c r="M2907" t="s">
        <v>3511</v>
      </c>
      <c r="N2907" t="s">
        <v>3768</v>
      </c>
      <c r="O2907" t="s">
        <v>3769</v>
      </c>
      <c r="P2907" s="199">
        <v>20</v>
      </c>
      <c r="S2907" t="s">
        <v>3758</v>
      </c>
      <c r="T2907" t="s">
        <v>3759</v>
      </c>
      <c r="U2907" s="201">
        <v>1507</v>
      </c>
      <c r="V2907" t="s">
        <v>1527</v>
      </c>
      <c r="W2907" t="s">
        <v>3765</v>
      </c>
      <c r="X2907" t="s">
        <v>3761</v>
      </c>
      <c r="Y2907" t="s">
        <v>3762</v>
      </c>
      <c r="Z2907" t="s">
        <v>3763</v>
      </c>
      <c r="AA2907">
        <v>2166547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5000</v>
      </c>
      <c r="G2908" s="202">
        <v>1333177</v>
      </c>
      <c r="H2908" s="198">
        <v>37046.388969907406</v>
      </c>
      <c r="I2908" t="s">
        <v>3531</v>
      </c>
      <c r="M2908" t="s">
        <v>3505</v>
      </c>
      <c r="N2908" t="s">
        <v>3885</v>
      </c>
      <c r="O2908" t="s">
        <v>1679</v>
      </c>
      <c r="P2908" s="199">
        <v>5000</v>
      </c>
      <c r="S2908" t="s">
        <v>3506</v>
      </c>
      <c r="T2908" t="s">
        <v>3759</v>
      </c>
      <c r="U2908" s="201">
        <v>3.7949999999999999</v>
      </c>
      <c r="V2908" t="s">
        <v>2565</v>
      </c>
      <c r="W2908" t="s">
        <v>2457</v>
      </c>
      <c r="X2908" t="s">
        <v>2615</v>
      </c>
      <c r="Y2908" t="s">
        <v>2596</v>
      </c>
      <c r="Z2908" t="s">
        <v>2952</v>
      </c>
      <c r="AA2908">
        <v>827942</v>
      </c>
      <c r="AB2908" s="198">
        <v>37047.875</v>
      </c>
      <c r="AC2908" s="198">
        <v>37047.875</v>
      </c>
    </row>
    <row r="2909" spans="1:29" x14ac:dyDescent="0.2">
      <c r="A2909" s="44" t="str">
        <f t="shared" si="226"/>
        <v>US Power Physical</v>
      </c>
      <c r="B2909" s="44" t="str">
        <f t="shared" si="227"/>
        <v>US</v>
      </c>
      <c r="C2909" s="44" t="str">
        <f t="shared" si="228"/>
        <v>Power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3</v>
      </c>
      <c r="F2909" s="213">
        <f t="shared" si="230"/>
        <v>150</v>
      </c>
      <c r="G2909" s="202">
        <v>1333178</v>
      </c>
      <c r="H2909" s="198">
        <v>37046.389016203706</v>
      </c>
      <c r="I2909" t="s">
        <v>3547</v>
      </c>
      <c r="M2909" t="s">
        <v>2717</v>
      </c>
      <c r="N2909" t="s">
        <v>3532</v>
      </c>
      <c r="O2909" t="s">
        <v>1608</v>
      </c>
      <c r="Q2909" s="199">
        <v>50</v>
      </c>
      <c r="S2909" t="s">
        <v>3504</v>
      </c>
      <c r="T2909" t="s">
        <v>3759</v>
      </c>
      <c r="U2909" s="201">
        <v>23</v>
      </c>
      <c r="V2909" t="s">
        <v>3873</v>
      </c>
      <c r="W2909" t="s">
        <v>3536</v>
      </c>
      <c r="X2909" t="s">
        <v>3537</v>
      </c>
      <c r="Y2909" t="s">
        <v>1097</v>
      </c>
      <c r="Z2909" t="s">
        <v>2947</v>
      </c>
      <c r="AA2909">
        <v>631135.1</v>
      </c>
      <c r="AB2909" s="198">
        <v>37048.875</v>
      </c>
      <c r="AC2909" s="198">
        <v>37050.875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8000</v>
      </c>
      <c r="G2910" s="202">
        <v>1333179</v>
      </c>
      <c r="H2910" s="198">
        <v>37046.389027777775</v>
      </c>
      <c r="I2910" t="s">
        <v>2378</v>
      </c>
      <c r="M2910" t="s">
        <v>3505</v>
      </c>
      <c r="N2910" t="s">
        <v>3885</v>
      </c>
      <c r="O2910" t="s">
        <v>1795</v>
      </c>
      <c r="Q2910" s="199">
        <v>8000</v>
      </c>
      <c r="S2910" t="s">
        <v>3506</v>
      </c>
      <c r="T2910" t="s">
        <v>3759</v>
      </c>
      <c r="U2910" s="201">
        <v>4.1500000000000004</v>
      </c>
      <c r="V2910" t="s">
        <v>3521</v>
      </c>
      <c r="W2910" t="s">
        <v>3075</v>
      </c>
      <c r="X2910" t="s">
        <v>3076</v>
      </c>
      <c r="Y2910" t="s">
        <v>2596</v>
      </c>
      <c r="Z2910" t="s">
        <v>2952</v>
      </c>
      <c r="AA2910">
        <v>827943</v>
      </c>
      <c r="AB2910" s="198">
        <v>37047.875</v>
      </c>
      <c r="AC2910" s="198">
        <v>37047.875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25000</v>
      </c>
      <c r="G2911" s="202">
        <v>1333180</v>
      </c>
      <c r="H2911" s="198">
        <v>37046.389050925929</v>
      </c>
      <c r="I2911" t="s">
        <v>2502</v>
      </c>
      <c r="M2911" t="s">
        <v>3505</v>
      </c>
      <c r="N2911" t="s">
        <v>3885</v>
      </c>
      <c r="O2911" t="s">
        <v>3852</v>
      </c>
      <c r="P2911" s="199">
        <v>25000</v>
      </c>
      <c r="S2911" t="s">
        <v>3506</v>
      </c>
      <c r="T2911" t="s">
        <v>3759</v>
      </c>
      <c r="U2911" s="201">
        <v>3.9449999999999998</v>
      </c>
      <c r="V2911" t="s">
        <v>3516</v>
      </c>
      <c r="W2911" t="s">
        <v>2265</v>
      </c>
      <c r="X2911" t="s">
        <v>2266</v>
      </c>
      <c r="Y2911" t="s">
        <v>2596</v>
      </c>
      <c r="Z2911" t="s">
        <v>2952</v>
      </c>
      <c r="AA2911">
        <v>827944</v>
      </c>
      <c r="AB2911" s="198">
        <v>37047.875</v>
      </c>
      <c r="AC2911" s="198">
        <v>37047.875</v>
      </c>
    </row>
    <row r="2912" spans="1:29" x14ac:dyDescent="0.2">
      <c r="A2912" s="44" t="str">
        <f t="shared" si="226"/>
        <v>US Power Physical</v>
      </c>
      <c r="B2912" s="44" t="str">
        <f t="shared" si="227"/>
        <v>US</v>
      </c>
      <c r="C2912" s="44" t="str">
        <f t="shared" si="228"/>
        <v>Power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30</v>
      </c>
      <c r="F2912" s="213">
        <f t="shared" si="230"/>
        <v>750</v>
      </c>
      <c r="G2912" s="202">
        <v>1333182</v>
      </c>
      <c r="H2912" s="198">
        <v>37046.389085648145</v>
      </c>
      <c r="I2912" t="s">
        <v>3542</v>
      </c>
      <c r="M2912" t="s">
        <v>2717</v>
      </c>
      <c r="N2912" t="s">
        <v>3470</v>
      </c>
      <c r="O2912" t="s">
        <v>3170</v>
      </c>
      <c r="P2912" s="199">
        <v>25</v>
      </c>
      <c r="S2912" t="s">
        <v>3504</v>
      </c>
      <c r="T2912" t="s">
        <v>3759</v>
      </c>
      <c r="U2912" s="201">
        <v>172</v>
      </c>
      <c r="V2912" t="s">
        <v>102</v>
      </c>
      <c r="W2912" t="s">
        <v>3165</v>
      </c>
      <c r="X2912" t="s">
        <v>3167</v>
      </c>
      <c r="Y2912" t="s">
        <v>1097</v>
      </c>
      <c r="Z2912" t="s">
        <v>2947</v>
      </c>
      <c r="AA2912">
        <v>631138.1</v>
      </c>
      <c r="AB2912" s="198">
        <v>37135.875</v>
      </c>
      <c r="AC2912" s="198">
        <v>37164.875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1028</v>
      </c>
      <c r="G2913" s="202">
        <v>1333185</v>
      </c>
      <c r="H2913" s="198">
        <v>37046.389166666668</v>
      </c>
      <c r="I2913" t="s">
        <v>3627</v>
      </c>
      <c r="M2913" t="s">
        <v>3505</v>
      </c>
      <c r="N2913" t="s">
        <v>3885</v>
      </c>
      <c r="O2913" t="s">
        <v>1728</v>
      </c>
      <c r="P2913" s="199">
        <v>1028</v>
      </c>
      <c r="S2913" t="s">
        <v>3506</v>
      </c>
      <c r="T2913" t="s">
        <v>3759</v>
      </c>
      <c r="U2913" s="201">
        <v>4.08</v>
      </c>
      <c r="V2913" t="s">
        <v>2456</v>
      </c>
      <c r="W2913" t="s">
        <v>2640</v>
      </c>
      <c r="X2913" t="s">
        <v>2641</v>
      </c>
      <c r="Y2913" t="s">
        <v>2596</v>
      </c>
      <c r="Z2913" t="s">
        <v>2952</v>
      </c>
      <c r="AA2913">
        <v>827947</v>
      </c>
      <c r="AB2913" s="198">
        <v>37047.875</v>
      </c>
      <c r="AC2913" s="198">
        <v>37047.875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151</v>
      </c>
      <c r="F2914" s="213">
        <f t="shared" si="230"/>
        <v>377500</v>
      </c>
      <c r="G2914" s="202">
        <v>1333186</v>
      </c>
      <c r="H2914" s="198">
        <v>37046.389178240737</v>
      </c>
      <c r="I2914" t="s">
        <v>2484</v>
      </c>
      <c r="M2914" t="s">
        <v>3505</v>
      </c>
      <c r="N2914" t="s">
        <v>2383</v>
      </c>
      <c r="O2914" t="s">
        <v>2622</v>
      </c>
      <c r="P2914" s="199">
        <v>2500</v>
      </c>
      <c r="S2914" t="s">
        <v>3506</v>
      </c>
      <c r="T2914" t="s">
        <v>3759</v>
      </c>
      <c r="U2914" s="201">
        <v>4.45</v>
      </c>
      <c r="V2914" t="s">
        <v>111</v>
      </c>
      <c r="W2914" t="s">
        <v>2810</v>
      </c>
      <c r="X2914" t="s">
        <v>2384</v>
      </c>
      <c r="Y2914" t="s">
        <v>3777</v>
      </c>
      <c r="Z2914" t="s">
        <v>2952</v>
      </c>
      <c r="AA2914" t="s">
        <v>112</v>
      </c>
      <c r="AB2914" s="198">
        <v>37196</v>
      </c>
      <c r="AC2914" s="198">
        <v>37346</v>
      </c>
    </row>
    <row r="2915" spans="1:29" x14ac:dyDescent="0.2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1333187</v>
      </c>
      <c r="H2915" s="198">
        <v>37046.389189814814</v>
      </c>
      <c r="I2915" t="s">
        <v>3842</v>
      </c>
      <c r="M2915" t="s">
        <v>3505</v>
      </c>
      <c r="N2915" t="s">
        <v>2623</v>
      </c>
      <c r="O2915" t="s">
        <v>1733</v>
      </c>
      <c r="Q2915" s="199">
        <v>10000</v>
      </c>
      <c r="S2915" t="s">
        <v>3506</v>
      </c>
      <c r="T2915" t="s">
        <v>3759</v>
      </c>
      <c r="U2915" s="201">
        <v>4.13</v>
      </c>
      <c r="V2915" t="s">
        <v>3843</v>
      </c>
      <c r="W2915" t="s">
        <v>2624</v>
      </c>
      <c r="X2915" t="s">
        <v>2625</v>
      </c>
      <c r="Y2915" t="s">
        <v>2596</v>
      </c>
      <c r="Z2915" t="s">
        <v>2952</v>
      </c>
      <c r="AA2915">
        <v>827948</v>
      </c>
      <c r="AB2915" s="198">
        <v>37047.875</v>
      </c>
      <c r="AC2915" s="198">
        <v>37047.875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488</v>
      </c>
      <c r="G2916" s="202">
        <v>1333189</v>
      </c>
      <c r="H2916" s="198">
        <v>37046.389224537037</v>
      </c>
      <c r="I2916" t="s">
        <v>2635</v>
      </c>
      <c r="M2916" t="s">
        <v>3505</v>
      </c>
      <c r="N2916" t="s">
        <v>3885</v>
      </c>
      <c r="O2916" t="s">
        <v>1799</v>
      </c>
      <c r="P2916" s="199">
        <v>488</v>
      </c>
      <c r="S2916" t="s">
        <v>3506</v>
      </c>
      <c r="T2916" t="s">
        <v>3759</v>
      </c>
      <c r="U2916" s="201">
        <v>2.7749999999999999</v>
      </c>
      <c r="V2916" t="s">
        <v>2522</v>
      </c>
      <c r="W2916" t="s">
        <v>3084</v>
      </c>
      <c r="X2916" t="s">
        <v>3076</v>
      </c>
      <c r="Y2916" t="s">
        <v>2596</v>
      </c>
      <c r="Z2916" t="s">
        <v>2952</v>
      </c>
      <c r="AA2916">
        <v>827949</v>
      </c>
      <c r="AB2916" s="198">
        <v>37047.875</v>
      </c>
      <c r="AC2916" s="198">
        <v>37047.875</v>
      </c>
    </row>
    <row r="2917" spans="1:29" x14ac:dyDescent="0.2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26</v>
      </c>
      <c r="F2917" s="213">
        <f t="shared" si="230"/>
        <v>26000</v>
      </c>
      <c r="G2917" s="202">
        <v>1333190</v>
      </c>
      <c r="H2917" s="198">
        <v>37046.389282407406</v>
      </c>
      <c r="I2917" t="s">
        <v>3531</v>
      </c>
      <c r="M2917" t="s">
        <v>3505</v>
      </c>
      <c r="N2917" t="s">
        <v>2383</v>
      </c>
      <c r="O2917" t="s">
        <v>3298</v>
      </c>
      <c r="P2917" s="199">
        <v>1000</v>
      </c>
      <c r="S2917" t="s">
        <v>3506</v>
      </c>
      <c r="T2917" t="s">
        <v>3759</v>
      </c>
      <c r="U2917" s="201">
        <v>3.9449999999999998</v>
      </c>
      <c r="V2917" t="s">
        <v>3720</v>
      </c>
      <c r="W2917" t="s">
        <v>2644</v>
      </c>
      <c r="X2917" t="s">
        <v>2259</v>
      </c>
      <c r="Y2917" t="s">
        <v>3777</v>
      </c>
      <c r="Z2917" t="s">
        <v>2952</v>
      </c>
      <c r="AA2917" t="s">
        <v>113</v>
      </c>
      <c r="AB2917" s="198">
        <v>37047.875</v>
      </c>
      <c r="AC2917" s="198">
        <v>37072.875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1501</v>
      </c>
      <c r="G2918" s="202">
        <v>1333191</v>
      </c>
      <c r="H2918" s="198">
        <v>37046.389293981483</v>
      </c>
      <c r="I2918" t="s">
        <v>2277</v>
      </c>
      <c r="M2918" t="s">
        <v>3505</v>
      </c>
      <c r="N2918" t="s">
        <v>3885</v>
      </c>
      <c r="O2918" t="s">
        <v>1680</v>
      </c>
      <c r="Q2918" s="199">
        <v>1501</v>
      </c>
      <c r="S2918" t="s">
        <v>3506</v>
      </c>
      <c r="T2918" t="s">
        <v>3759</v>
      </c>
      <c r="U2918" s="201">
        <v>3.7949999999999999</v>
      </c>
      <c r="V2918" t="s">
        <v>2648</v>
      </c>
      <c r="W2918" t="s">
        <v>2457</v>
      </c>
      <c r="X2918" t="s">
        <v>2615</v>
      </c>
      <c r="Y2918" t="s">
        <v>2596</v>
      </c>
      <c r="Z2918" t="s">
        <v>2952</v>
      </c>
      <c r="AA2918">
        <v>827950</v>
      </c>
      <c r="AB2918" s="198">
        <v>37047.875</v>
      </c>
      <c r="AC2918" s="198">
        <v>37047.875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1333192</v>
      </c>
      <c r="H2919" s="198">
        <v>37046.389293981483</v>
      </c>
      <c r="I2919" t="s">
        <v>2261</v>
      </c>
      <c r="M2919" t="s">
        <v>3505</v>
      </c>
      <c r="N2919" t="s">
        <v>3885</v>
      </c>
      <c r="O2919" t="s">
        <v>1678</v>
      </c>
      <c r="P2919" s="199">
        <v>5000</v>
      </c>
      <c r="S2919" t="s">
        <v>3506</v>
      </c>
      <c r="T2919" t="s">
        <v>3759</v>
      </c>
      <c r="U2919" s="201">
        <v>3.75</v>
      </c>
      <c r="V2919" t="s">
        <v>1746</v>
      </c>
      <c r="W2919" t="s">
        <v>2457</v>
      </c>
      <c r="X2919" t="s">
        <v>2615</v>
      </c>
      <c r="Y2919" t="s">
        <v>2596</v>
      </c>
      <c r="Z2919" t="s">
        <v>2952</v>
      </c>
      <c r="AA2919">
        <v>827951</v>
      </c>
      <c r="AB2919" s="198">
        <v>37047.875</v>
      </c>
      <c r="AC2919" s="198">
        <v>37047.875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1333193</v>
      </c>
      <c r="H2920" s="198">
        <v>37046.389328703706</v>
      </c>
      <c r="I2920" t="s">
        <v>2541</v>
      </c>
      <c r="M2920" t="s">
        <v>3505</v>
      </c>
      <c r="N2920" t="s">
        <v>3885</v>
      </c>
      <c r="O2920" t="s">
        <v>3868</v>
      </c>
      <c r="Q2920" s="199">
        <v>10000</v>
      </c>
      <c r="S2920" t="s">
        <v>3506</v>
      </c>
      <c r="T2920" t="s">
        <v>3759</v>
      </c>
      <c r="U2920" s="201">
        <v>3.8250000000000002</v>
      </c>
      <c r="V2920">
        <v>19691994</v>
      </c>
      <c r="W2920" t="s">
        <v>2271</v>
      </c>
      <c r="X2920" t="s">
        <v>3078</v>
      </c>
      <c r="Y2920" t="s">
        <v>2596</v>
      </c>
      <c r="Z2920" t="s">
        <v>2952</v>
      </c>
      <c r="AA2920">
        <v>827952</v>
      </c>
      <c r="AB2920" s="198">
        <v>37047.875</v>
      </c>
      <c r="AC2920" s="198">
        <v>37047.875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5000</v>
      </c>
      <c r="G2921" s="202">
        <v>1333194</v>
      </c>
      <c r="H2921" s="198">
        <v>37046.389386574076</v>
      </c>
      <c r="I2921" t="s">
        <v>2660</v>
      </c>
      <c r="M2921" t="s">
        <v>3505</v>
      </c>
      <c r="N2921" t="s">
        <v>3885</v>
      </c>
      <c r="O2921" t="s">
        <v>1835</v>
      </c>
      <c r="P2921" s="199">
        <v>5000</v>
      </c>
      <c r="S2921" t="s">
        <v>3506</v>
      </c>
      <c r="T2921" t="s">
        <v>3759</v>
      </c>
      <c r="U2921" s="201">
        <v>10</v>
      </c>
      <c r="V2921" t="s">
        <v>1949</v>
      </c>
      <c r="W2921" t="s">
        <v>3156</v>
      </c>
      <c r="X2921" t="s">
        <v>3076</v>
      </c>
      <c r="Y2921" t="s">
        <v>2596</v>
      </c>
      <c r="Z2921" t="s">
        <v>2952</v>
      </c>
      <c r="AA2921">
        <v>827953</v>
      </c>
      <c r="AB2921" s="198">
        <v>37047.875</v>
      </c>
      <c r="AC2921" s="198">
        <v>37047.875</v>
      </c>
    </row>
    <row r="2922" spans="1:29" x14ac:dyDescent="0.2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31</v>
      </c>
      <c r="F2922" s="213">
        <f t="shared" si="230"/>
        <v>155000</v>
      </c>
      <c r="G2922" s="202">
        <v>1333196</v>
      </c>
      <c r="H2922" s="198">
        <v>37046.389398148145</v>
      </c>
      <c r="I2922" t="s">
        <v>2484</v>
      </c>
      <c r="M2922" t="s">
        <v>3505</v>
      </c>
      <c r="N2922" t="s">
        <v>2605</v>
      </c>
      <c r="O2922" t="s">
        <v>3288</v>
      </c>
      <c r="Q2922" s="199">
        <v>5000</v>
      </c>
      <c r="S2922" t="s">
        <v>3506</v>
      </c>
      <c r="T2922" t="s">
        <v>3759</v>
      </c>
      <c r="U2922" s="201">
        <v>-0.83</v>
      </c>
      <c r="V2922" t="s">
        <v>3187</v>
      </c>
      <c r="W2922" t="s">
        <v>2547</v>
      </c>
      <c r="X2922" t="s">
        <v>2548</v>
      </c>
      <c r="Y2922" t="s">
        <v>3777</v>
      </c>
      <c r="Z2922" t="s">
        <v>2952</v>
      </c>
      <c r="AA2922" t="s">
        <v>114</v>
      </c>
      <c r="AB2922" s="198">
        <v>37073.875</v>
      </c>
      <c r="AC2922" s="198">
        <v>37103.875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</v>
      </c>
      <c r="G2923" s="202">
        <v>1333195</v>
      </c>
      <c r="H2923" s="198">
        <v>37046.389398148145</v>
      </c>
      <c r="I2923" t="s">
        <v>2392</v>
      </c>
      <c r="M2923" t="s">
        <v>3505</v>
      </c>
      <c r="N2923" t="s">
        <v>3885</v>
      </c>
      <c r="O2923" t="s">
        <v>1679</v>
      </c>
      <c r="Q2923" s="199">
        <v>5000</v>
      </c>
      <c r="S2923" t="s">
        <v>3506</v>
      </c>
      <c r="T2923" t="s">
        <v>3759</v>
      </c>
      <c r="U2923" s="201">
        <v>3.7974999999999999</v>
      </c>
      <c r="V2923" t="s">
        <v>3679</v>
      </c>
      <c r="W2923" t="s">
        <v>2457</v>
      </c>
      <c r="X2923" t="s">
        <v>2615</v>
      </c>
      <c r="Y2923" t="s">
        <v>2596</v>
      </c>
      <c r="Z2923" t="s">
        <v>2952</v>
      </c>
      <c r="AA2923">
        <v>827954</v>
      </c>
      <c r="AB2923" s="198">
        <v>37047.875</v>
      </c>
      <c r="AC2923" s="198">
        <v>37047.875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10000</v>
      </c>
      <c r="G2924" s="202">
        <v>1333197</v>
      </c>
      <c r="H2924" s="198">
        <v>37046.389432870368</v>
      </c>
      <c r="I2924" t="s">
        <v>2635</v>
      </c>
      <c r="M2924" t="s">
        <v>3505</v>
      </c>
      <c r="N2924" t="s">
        <v>3885</v>
      </c>
      <c r="O2924" t="s">
        <v>1729</v>
      </c>
      <c r="Q2924" s="199">
        <v>10000</v>
      </c>
      <c r="S2924" t="s">
        <v>3506</v>
      </c>
      <c r="T2924" t="s">
        <v>3759</v>
      </c>
      <c r="U2924" s="201">
        <v>3.8149999999999999</v>
      </c>
      <c r="V2924" t="s">
        <v>3703</v>
      </c>
      <c r="W2924" t="s">
        <v>2477</v>
      </c>
      <c r="X2924" t="s">
        <v>3078</v>
      </c>
      <c r="Y2924" t="s">
        <v>2596</v>
      </c>
      <c r="Z2924" t="s">
        <v>2952</v>
      </c>
      <c r="AA2924">
        <v>827955</v>
      </c>
      <c r="AB2924" s="198">
        <v>37047.875</v>
      </c>
      <c r="AC2924" s="198">
        <v>37047.875</v>
      </c>
    </row>
    <row r="2925" spans="1:29" x14ac:dyDescent="0.2">
      <c r="A2925" s="44" t="str">
        <f t="shared" si="226"/>
        <v xml:space="preserve"> Metals Financial</v>
      </c>
      <c r="B2925" s="44" t="str">
        <f t="shared" si="227"/>
        <v/>
      </c>
      <c r="C2925" s="44" t="str">
        <f t="shared" si="228"/>
        <v>Metals</v>
      </c>
      <c r="D2925" s="44" t="str">
        <f t="shared" si="229"/>
        <v>Financial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20</v>
      </c>
      <c r="G2925" s="202">
        <v>1333199</v>
      </c>
      <c r="H2925" s="198">
        <v>37046.389456018522</v>
      </c>
      <c r="I2925" t="s">
        <v>3429</v>
      </c>
      <c r="M2925" t="s">
        <v>3511</v>
      </c>
      <c r="N2925" t="s">
        <v>3768</v>
      </c>
      <c r="O2925" t="s">
        <v>3769</v>
      </c>
      <c r="Q2925" s="199">
        <v>20</v>
      </c>
      <c r="S2925" t="s">
        <v>3758</v>
      </c>
      <c r="T2925" t="s">
        <v>3759</v>
      </c>
      <c r="U2925" s="201">
        <v>1508</v>
      </c>
      <c r="V2925" t="s">
        <v>3430</v>
      </c>
      <c r="W2925" t="s">
        <v>3765</v>
      </c>
      <c r="X2925" t="s">
        <v>3761</v>
      </c>
      <c r="Y2925" t="s">
        <v>3762</v>
      </c>
      <c r="Z2925" t="s">
        <v>3763</v>
      </c>
      <c r="AA2925">
        <v>2166549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5000</v>
      </c>
      <c r="G2926" s="202">
        <v>1333198</v>
      </c>
      <c r="H2926" s="198">
        <v>37046.389456018522</v>
      </c>
      <c r="I2926" t="s">
        <v>3547</v>
      </c>
      <c r="M2926" t="s">
        <v>3505</v>
      </c>
      <c r="N2926" t="s">
        <v>3885</v>
      </c>
      <c r="O2926" t="s">
        <v>1799</v>
      </c>
      <c r="Q2926" s="199">
        <v>5000</v>
      </c>
      <c r="S2926" t="s">
        <v>3506</v>
      </c>
      <c r="T2926" t="s">
        <v>3759</v>
      </c>
      <c r="U2926" s="201">
        <v>2.9249999999999998</v>
      </c>
      <c r="V2926" t="s">
        <v>2253</v>
      </c>
      <c r="W2926" t="s">
        <v>3084</v>
      </c>
      <c r="X2926" t="s">
        <v>3076</v>
      </c>
      <c r="Y2926" t="s">
        <v>2596</v>
      </c>
      <c r="Z2926" t="s">
        <v>2952</v>
      </c>
      <c r="AA2926">
        <v>827956</v>
      </c>
      <c r="AB2926" s="198">
        <v>37047.875</v>
      </c>
      <c r="AC2926" s="198">
        <v>37047.875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</v>
      </c>
      <c r="G2927" s="202">
        <v>1333200</v>
      </c>
      <c r="H2927" s="198">
        <v>37046.389560185184</v>
      </c>
      <c r="I2927" t="s">
        <v>2660</v>
      </c>
      <c r="M2927" t="s">
        <v>3505</v>
      </c>
      <c r="N2927" t="s">
        <v>3885</v>
      </c>
      <c r="O2927" t="s">
        <v>1679</v>
      </c>
      <c r="P2927" s="199">
        <v>5000</v>
      </c>
      <c r="S2927" t="s">
        <v>3506</v>
      </c>
      <c r="T2927" t="s">
        <v>3759</v>
      </c>
      <c r="U2927" s="201">
        <v>3.7949999999999999</v>
      </c>
      <c r="V2927" t="s">
        <v>2459</v>
      </c>
      <c r="W2927" t="s">
        <v>2457</v>
      </c>
      <c r="X2927" t="s">
        <v>2615</v>
      </c>
      <c r="Y2927" t="s">
        <v>2596</v>
      </c>
      <c r="Z2927" t="s">
        <v>2952</v>
      </c>
      <c r="AA2927">
        <v>827957</v>
      </c>
      <c r="AB2927" s="198">
        <v>37047.875</v>
      </c>
      <c r="AC2927" s="198">
        <v>37047.875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1333201</v>
      </c>
      <c r="H2928" s="198">
        <v>37046.38957175926</v>
      </c>
      <c r="I2928" t="s">
        <v>2378</v>
      </c>
      <c r="M2928" t="s">
        <v>3505</v>
      </c>
      <c r="N2928" t="s">
        <v>3885</v>
      </c>
      <c r="O2928" t="s">
        <v>1682</v>
      </c>
      <c r="Q2928" s="199">
        <v>5000</v>
      </c>
      <c r="S2928" t="s">
        <v>3506</v>
      </c>
      <c r="T2928" t="s">
        <v>3759</v>
      </c>
      <c r="U2928" s="201">
        <v>3.7875000000000001</v>
      </c>
      <c r="V2928" t="s">
        <v>2627</v>
      </c>
      <c r="W2928" t="s">
        <v>2457</v>
      </c>
      <c r="X2928" t="s">
        <v>2615</v>
      </c>
      <c r="Y2928" t="s">
        <v>2596</v>
      </c>
      <c r="Z2928" t="s">
        <v>2952</v>
      </c>
      <c r="AA2928">
        <v>827958</v>
      </c>
      <c r="AB2928" s="198">
        <v>37047.875</v>
      </c>
      <c r="AC2928" s="198">
        <v>37047.875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1333203</v>
      </c>
      <c r="H2929" s="198">
        <v>37046.389618055553</v>
      </c>
      <c r="I2929" t="s">
        <v>3547</v>
      </c>
      <c r="M2929" t="s">
        <v>3505</v>
      </c>
      <c r="N2929" t="s">
        <v>3885</v>
      </c>
      <c r="O2929" t="s">
        <v>1799</v>
      </c>
      <c r="Q2929" s="199">
        <v>5000</v>
      </c>
      <c r="S2929" t="s">
        <v>3506</v>
      </c>
      <c r="T2929" t="s">
        <v>3759</v>
      </c>
      <c r="U2929" s="201">
        <v>2.9750000000000001</v>
      </c>
      <c r="V2929" t="s">
        <v>2253</v>
      </c>
      <c r="W2929" t="s">
        <v>3084</v>
      </c>
      <c r="X2929" t="s">
        <v>3076</v>
      </c>
      <c r="Y2929" t="s">
        <v>2596</v>
      </c>
      <c r="Z2929" t="s">
        <v>2952</v>
      </c>
      <c r="AA2929">
        <v>827960</v>
      </c>
      <c r="AB2929" s="198">
        <v>37047.875</v>
      </c>
      <c r="AC2929" s="198">
        <v>37047.875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19</v>
      </c>
      <c r="G2930" s="202">
        <v>1333204</v>
      </c>
      <c r="H2930" s="198">
        <v>37046.389652777776</v>
      </c>
      <c r="I2930" t="s">
        <v>2378</v>
      </c>
      <c r="M2930" t="s">
        <v>3505</v>
      </c>
      <c r="N2930" t="s">
        <v>3885</v>
      </c>
      <c r="O2930" t="s">
        <v>1742</v>
      </c>
      <c r="P2930" s="199">
        <v>19</v>
      </c>
      <c r="S2930" t="s">
        <v>3506</v>
      </c>
      <c r="T2930" t="s">
        <v>3759</v>
      </c>
      <c r="U2930" s="201">
        <v>4.2300000000000004</v>
      </c>
      <c r="V2930" t="s">
        <v>3073</v>
      </c>
      <c r="W2930" t="s">
        <v>3143</v>
      </c>
      <c r="X2930" t="s">
        <v>3065</v>
      </c>
      <c r="Y2930" t="s">
        <v>2596</v>
      </c>
      <c r="Z2930" t="s">
        <v>2952</v>
      </c>
      <c r="AA2930">
        <v>827961</v>
      </c>
      <c r="AB2930" s="198">
        <v>37047.875</v>
      </c>
      <c r="AC2930" s="198">
        <v>37047.875</v>
      </c>
    </row>
    <row r="2931" spans="1:29" x14ac:dyDescent="0.2">
      <c r="A2931" s="44" t="str">
        <f t="shared" si="226"/>
        <v>US Power Physical</v>
      </c>
      <c r="B2931" s="44" t="str">
        <f t="shared" si="227"/>
        <v>US</v>
      </c>
      <c r="C2931" s="44" t="str">
        <f t="shared" si="228"/>
        <v>Power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30</v>
      </c>
      <c r="F2931" s="213">
        <f t="shared" si="230"/>
        <v>1500</v>
      </c>
      <c r="G2931" s="202">
        <v>1333205</v>
      </c>
      <c r="H2931" s="198">
        <v>37046.389664351853</v>
      </c>
      <c r="I2931" t="s">
        <v>3503</v>
      </c>
      <c r="M2931" t="s">
        <v>2717</v>
      </c>
      <c r="N2931" t="s">
        <v>3532</v>
      </c>
      <c r="O2931" t="s">
        <v>3879</v>
      </c>
      <c r="Q2931" s="199">
        <v>50</v>
      </c>
      <c r="S2931" t="s">
        <v>3504</v>
      </c>
      <c r="T2931" t="s">
        <v>3759</v>
      </c>
      <c r="U2931" s="201">
        <v>46</v>
      </c>
      <c r="V2931" t="s">
        <v>3150</v>
      </c>
      <c r="W2931" t="s">
        <v>2380</v>
      </c>
      <c r="X2931" t="s">
        <v>3710</v>
      </c>
      <c r="Y2931" t="s">
        <v>1097</v>
      </c>
      <c r="Z2931" t="s">
        <v>2947</v>
      </c>
      <c r="AA2931">
        <v>631146.1</v>
      </c>
      <c r="AB2931" s="198">
        <v>37135.875</v>
      </c>
      <c r="AC2931" s="198">
        <v>37164.875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1333206</v>
      </c>
      <c r="H2932" s="198">
        <v>37046.389675925922</v>
      </c>
      <c r="I2932" t="s">
        <v>2261</v>
      </c>
      <c r="M2932" t="s">
        <v>3505</v>
      </c>
      <c r="N2932" t="s">
        <v>3885</v>
      </c>
      <c r="O2932" t="s">
        <v>1678</v>
      </c>
      <c r="P2932" s="199">
        <v>5000</v>
      </c>
      <c r="S2932" t="s">
        <v>3506</v>
      </c>
      <c r="T2932" t="s">
        <v>3759</v>
      </c>
      <c r="U2932" s="201">
        <v>3.7475000000000001</v>
      </c>
      <c r="V2932" t="s">
        <v>1746</v>
      </c>
      <c r="W2932" t="s">
        <v>2457</v>
      </c>
      <c r="X2932" t="s">
        <v>2615</v>
      </c>
      <c r="Y2932" t="s">
        <v>2596</v>
      </c>
      <c r="Z2932" t="s">
        <v>2952</v>
      </c>
      <c r="AA2932">
        <v>827962</v>
      </c>
      <c r="AB2932" s="198">
        <v>37047.875</v>
      </c>
      <c r="AC2932" s="198">
        <v>37047.875</v>
      </c>
    </row>
    <row r="2933" spans="1:29" x14ac:dyDescent="0.2">
      <c r="A2933" s="44" t="str">
        <f t="shared" si="226"/>
        <v>US Power Physical</v>
      </c>
      <c r="B2933" s="44" t="str">
        <f t="shared" si="227"/>
        <v>US</v>
      </c>
      <c r="C2933" s="44" t="str">
        <f t="shared" si="228"/>
        <v>Power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30</v>
      </c>
      <c r="F2933" s="213">
        <f t="shared" si="230"/>
        <v>1500</v>
      </c>
      <c r="G2933" s="202">
        <v>1333208</v>
      </c>
      <c r="H2933" s="198">
        <v>37046.389699074076</v>
      </c>
      <c r="I2933" t="s">
        <v>3503</v>
      </c>
      <c r="M2933" t="s">
        <v>2717</v>
      </c>
      <c r="N2933" t="s">
        <v>3532</v>
      </c>
      <c r="O2933" t="s">
        <v>3879</v>
      </c>
      <c r="Q2933" s="199">
        <v>50</v>
      </c>
      <c r="S2933" t="s">
        <v>3504</v>
      </c>
      <c r="T2933" t="s">
        <v>3759</v>
      </c>
      <c r="U2933" s="201">
        <v>46.25</v>
      </c>
      <c r="V2933" t="s">
        <v>3150</v>
      </c>
      <c r="W2933" t="s">
        <v>2380</v>
      </c>
      <c r="X2933" t="s">
        <v>3710</v>
      </c>
      <c r="Y2933" t="s">
        <v>1097</v>
      </c>
      <c r="Z2933" t="s">
        <v>2947</v>
      </c>
      <c r="AA2933">
        <v>631147.1</v>
      </c>
      <c r="AB2933" s="198">
        <v>37135.875</v>
      </c>
      <c r="AC2933" s="198">
        <v>37164.875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10000</v>
      </c>
      <c r="G2934" s="202">
        <v>1333207</v>
      </c>
      <c r="H2934" s="198">
        <v>37046.389699074076</v>
      </c>
      <c r="I2934" t="s">
        <v>3547</v>
      </c>
      <c r="M2934" t="s">
        <v>3505</v>
      </c>
      <c r="N2934" t="s">
        <v>3885</v>
      </c>
      <c r="O2934" t="s">
        <v>1795</v>
      </c>
      <c r="P2934" s="199">
        <v>10000</v>
      </c>
      <c r="S2934" t="s">
        <v>3506</v>
      </c>
      <c r="T2934" t="s">
        <v>3759</v>
      </c>
      <c r="U2934" s="201">
        <v>4.1500000000000004</v>
      </c>
      <c r="V2934" t="s">
        <v>115</v>
      </c>
      <c r="W2934" t="s">
        <v>3075</v>
      </c>
      <c r="X2934" t="s">
        <v>3076</v>
      </c>
      <c r="Y2934" t="s">
        <v>2596</v>
      </c>
      <c r="Z2934" t="s">
        <v>2952</v>
      </c>
      <c r="AA2934">
        <v>827963</v>
      </c>
      <c r="AB2934" s="198">
        <v>37047.875</v>
      </c>
      <c r="AC2934" s="198">
        <v>37047.875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1200</v>
      </c>
      <c r="G2935" s="202">
        <v>1333209</v>
      </c>
      <c r="H2935" s="198">
        <v>37046.389710648145</v>
      </c>
      <c r="I2935" t="s">
        <v>2391</v>
      </c>
      <c r="M2935" t="s">
        <v>3505</v>
      </c>
      <c r="N2935" t="s">
        <v>3885</v>
      </c>
      <c r="O2935" t="s">
        <v>1729</v>
      </c>
      <c r="P2935" s="199">
        <v>1200</v>
      </c>
      <c r="S2935" t="s">
        <v>3506</v>
      </c>
      <c r="T2935" t="s">
        <v>3759</v>
      </c>
      <c r="U2935" s="201">
        <v>3.81</v>
      </c>
      <c r="V2935" t="s">
        <v>63</v>
      </c>
      <c r="W2935" t="s">
        <v>2477</v>
      </c>
      <c r="X2935" t="s">
        <v>3078</v>
      </c>
      <c r="Y2935" t="s">
        <v>2596</v>
      </c>
      <c r="Z2935" t="s">
        <v>2952</v>
      </c>
      <c r="AA2935">
        <v>827964</v>
      </c>
      <c r="AB2935" s="198">
        <v>37047.875</v>
      </c>
      <c r="AC2935" s="198">
        <v>37047.875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</v>
      </c>
      <c r="G2936" s="202">
        <v>1333210</v>
      </c>
      <c r="H2936" s="198">
        <v>37046.389733796299</v>
      </c>
      <c r="I2936" t="s">
        <v>3531</v>
      </c>
      <c r="M2936" t="s">
        <v>3505</v>
      </c>
      <c r="N2936" t="s">
        <v>3885</v>
      </c>
      <c r="O2936" t="s">
        <v>1841</v>
      </c>
      <c r="Q2936" s="199">
        <v>5000</v>
      </c>
      <c r="S2936" t="s">
        <v>3506</v>
      </c>
      <c r="T2936" t="s">
        <v>3759</v>
      </c>
      <c r="U2936" s="201">
        <v>3.89</v>
      </c>
      <c r="V2936" t="s">
        <v>3973</v>
      </c>
      <c r="W2936" t="s">
        <v>1842</v>
      </c>
      <c r="X2936" t="s">
        <v>1843</v>
      </c>
      <c r="Y2936" t="s">
        <v>2596</v>
      </c>
      <c r="Z2936" t="s">
        <v>2952</v>
      </c>
      <c r="AA2936">
        <v>827965</v>
      </c>
      <c r="AB2936" s="198">
        <v>37047.875</v>
      </c>
      <c r="AC2936" s="198">
        <v>37047.875</v>
      </c>
    </row>
    <row r="2937" spans="1:29" x14ac:dyDescent="0.2">
      <c r="A2937" s="44" t="str">
        <f t="shared" si="226"/>
        <v>US Power Physical</v>
      </c>
      <c r="B2937" s="44" t="str">
        <f t="shared" si="227"/>
        <v>US</v>
      </c>
      <c r="C2937" s="44" t="str">
        <f t="shared" si="228"/>
        <v>Power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30</v>
      </c>
      <c r="F2937" s="213">
        <f t="shared" si="230"/>
        <v>1500</v>
      </c>
      <c r="G2937" s="202">
        <v>1333211</v>
      </c>
      <c r="H2937" s="198">
        <v>37046.389780092592</v>
      </c>
      <c r="I2937" t="s">
        <v>3503</v>
      </c>
      <c r="M2937" t="s">
        <v>2717</v>
      </c>
      <c r="N2937" t="s">
        <v>3532</v>
      </c>
      <c r="O2937" t="s">
        <v>3879</v>
      </c>
      <c r="Q2937" s="199">
        <v>50</v>
      </c>
      <c r="S2937" t="s">
        <v>3504</v>
      </c>
      <c r="T2937" t="s">
        <v>3759</v>
      </c>
      <c r="U2937" s="201">
        <v>46.5</v>
      </c>
      <c r="V2937" t="s">
        <v>3150</v>
      </c>
      <c r="W2937" t="s">
        <v>2380</v>
      </c>
      <c r="X2937" t="s">
        <v>3710</v>
      </c>
      <c r="Y2937" t="s">
        <v>1097</v>
      </c>
      <c r="Z2937" t="s">
        <v>2947</v>
      </c>
      <c r="AA2937">
        <v>631148.1</v>
      </c>
      <c r="AB2937" s="198">
        <v>37135.875</v>
      </c>
      <c r="AC2937" s="198">
        <v>37164.875</v>
      </c>
    </row>
    <row r="2938" spans="1:29" x14ac:dyDescent="0.2">
      <c r="A2938" s="44" t="str">
        <f t="shared" si="226"/>
        <v>US Power Physical</v>
      </c>
      <c r="B2938" s="44" t="str">
        <f t="shared" si="227"/>
        <v>US</v>
      </c>
      <c r="C2938" s="44" t="str">
        <f t="shared" si="228"/>
        <v>Power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25</v>
      </c>
      <c r="F2938" s="213">
        <f t="shared" si="230"/>
        <v>625</v>
      </c>
      <c r="G2938" s="202">
        <v>1333212</v>
      </c>
      <c r="H2938" s="198">
        <v>37046.389872685184</v>
      </c>
      <c r="I2938" t="s">
        <v>3554</v>
      </c>
      <c r="M2938" t="s">
        <v>2717</v>
      </c>
      <c r="N2938" t="s">
        <v>3470</v>
      </c>
      <c r="O2938" t="s">
        <v>116</v>
      </c>
      <c r="P2938" s="199">
        <v>25</v>
      </c>
      <c r="S2938" t="s">
        <v>3504</v>
      </c>
      <c r="T2938" t="s">
        <v>3759</v>
      </c>
      <c r="U2938" s="201">
        <v>170</v>
      </c>
      <c r="V2938" t="s">
        <v>2992</v>
      </c>
      <c r="W2938" t="s">
        <v>3475</v>
      </c>
      <c r="X2938" t="s">
        <v>3472</v>
      </c>
      <c r="Y2938" t="s">
        <v>1097</v>
      </c>
      <c r="Z2938" t="s">
        <v>2947</v>
      </c>
      <c r="AA2938">
        <v>631149.1</v>
      </c>
      <c r="AB2938" s="198">
        <v>37048.875</v>
      </c>
      <c r="AC2938" s="198">
        <v>37072.875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111</v>
      </c>
      <c r="G2939" s="202">
        <v>1333213</v>
      </c>
      <c r="H2939" s="198">
        <v>37046.38989583333</v>
      </c>
      <c r="I2939" t="s">
        <v>3690</v>
      </c>
      <c r="M2939" t="s">
        <v>3505</v>
      </c>
      <c r="N2939" t="s">
        <v>3885</v>
      </c>
      <c r="O2939" t="s">
        <v>1839</v>
      </c>
      <c r="Q2939" s="199">
        <v>111</v>
      </c>
      <c r="S2939" t="s">
        <v>3506</v>
      </c>
      <c r="T2939" t="s">
        <v>3759</v>
      </c>
      <c r="U2939" s="201">
        <v>4.26</v>
      </c>
      <c r="V2939" t="s">
        <v>3691</v>
      </c>
      <c r="W2939" t="s">
        <v>3143</v>
      </c>
      <c r="X2939" t="s">
        <v>3065</v>
      </c>
      <c r="Y2939" t="s">
        <v>2596</v>
      </c>
      <c r="Z2939" t="s">
        <v>2952</v>
      </c>
      <c r="AA2939">
        <v>827966</v>
      </c>
      <c r="AB2939" s="198">
        <v>37047.875</v>
      </c>
      <c r="AC2939" s="198">
        <v>37047.875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</v>
      </c>
      <c r="G2940" s="202">
        <v>1333214</v>
      </c>
      <c r="H2940" s="198">
        <v>37046.38989583333</v>
      </c>
      <c r="I2940" t="s">
        <v>3647</v>
      </c>
      <c r="M2940" t="s">
        <v>3505</v>
      </c>
      <c r="N2940" t="s">
        <v>3885</v>
      </c>
      <c r="O2940" t="s">
        <v>1760</v>
      </c>
      <c r="Q2940" s="199">
        <v>5000</v>
      </c>
      <c r="S2940" t="s">
        <v>3506</v>
      </c>
      <c r="T2940" t="s">
        <v>3759</v>
      </c>
      <c r="U2940" s="201">
        <v>3.855</v>
      </c>
      <c r="V2940" t="s">
        <v>3176</v>
      </c>
      <c r="W2940" t="s">
        <v>2477</v>
      </c>
      <c r="X2940" t="s">
        <v>3078</v>
      </c>
      <c r="Y2940" t="s">
        <v>2596</v>
      </c>
      <c r="Z2940" t="s">
        <v>2952</v>
      </c>
      <c r="AA2940">
        <v>827967</v>
      </c>
      <c r="AB2940" s="198">
        <v>37047.875</v>
      </c>
      <c r="AC2940" s="198">
        <v>37047.875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5950</v>
      </c>
      <c r="G2941" s="202">
        <v>1333215</v>
      </c>
      <c r="H2941" s="198">
        <v>37046.38994212963</v>
      </c>
      <c r="I2941" t="s">
        <v>3647</v>
      </c>
      <c r="M2941" t="s">
        <v>3505</v>
      </c>
      <c r="N2941" t="s">
        <v>3885</v>
      </c>
      <c r="O2941" t="s">
        <v>1761</v>
      </c>
      <c r="Q2941" s="199">
        <v>5950</v>
      </c>
      <c r="S2941" t="s">
        <v>3506</v>
      </c>
      <c r="T2941" t="s">
        <v>3759</v>
      </c>
      <c r="U2941" s="201">
        <v>3.855</v>
      </c>
      <c r="V2941" t="s">
        <v>3176</v>
      </c>
      <c r="W2941" t="s">
        <v>2477</v>
      </c>
      <c r="X2941" t="s">
        <v>3078</v>
      </c>
      <c r="Y2941" t="s">
        <v>2596</v>
      </c>
      <c r="Z2941" t="s">
        <v>2952</v>
      </c>
      <c r="AA2941">
        <v>827968</v>
      </c>
      <c r="AB2941" s="198">
        <v>37047.875</v>
      </c>
      <c r="AC2941" s="198">
        <v>37047.875</v>
      </c>
    </row>
    <row r="2942" spans="1:29" x14ac:dyDescent="0.2">
      <c r="A2942" s="44" t="str">
        <f t="shared" si="226"/>
        <v xml:space="preserve"> Metals Financial</v>
      </c>
      <c r="B2942" s="44" t="str">
        <f t="shared" si="227"/>
        <v/>
      </c>
      <c r="C2942" s="44" t="str">
        <f t="shared" si="228"/>
        <v>Metals</v>
      </c>
      <c r="D2942" s="44" t="str">
        <f t="shared" si="229"/>
        <v>Financial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20</v>
      </c>
      <c r="G2942" s="202">
        <v>1333216</v>
      </c>
      <c r="H2942" s="198">
        <v>37046.389965277776</v>
      </c>
      <c r="I2942" t="s">
        <v>3429</v>
      </c>
      <c r="M2942" t="s">
        <v>3511</v>
      </c>
      <c r="N2942" t="s">
        <v>3756</v>
      </c>
      <c r="O2942" t="s">
        <v>3757</v>
      </c>
      <c r="Q2942" s="199">
        <v>20</v>
      </c>
      <c r="S2942" t="s">
        <v>3758</v>
      </c>
      <c r="T2942" t="s">
        <v>3759</v>
      </c>
      <c r="U2942" s="201">
        <v>1668</v>
      </c>
      <c r="V2942" t="s">
        <v>3430</v>
      </c>
      <c r="W2942" t="s">
        <v>3765</v>
      </c>
      <c r="X2942" t="s">
        <v>3761</v>
      </c>
      <c r="Y2942" t="s">
        <v>3762</v>
      </c>
      <c r="Z2942" t="s">
        <v>3763</v>
      </c>
      <c r="AA2942">
        <v>2166552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10000</v>
      </c>
      <c r="G2943" s="202">
        <v>1333217</v>
      </c>
      <c r="H2943" s="198">
        <v>37046.389965277776</v>
      </c>
      <c r="I2943" t="s">
        <v>3627</v>
      </c>
      <c r="M2943" t="s">
        <v>3505</v>
      </c>
      <c r="N2943" t="s">
        <v>3885</v>
      </c>
      <c r="O2943" t="s">
        <v>3868</v>
      </c>
      <c r="Q2943" s="199">
        <v>10000</v>
      </c>
      <c r="S2943" t="s">
        <v>3506</v>
      </c>
      <c r="T2943" t="s">
        <v>3759</v>
      </c>
      <c r="U2943" s="201">
        <v>3.835</v>
      </c>
      <c r="V2943" t="s">
        <v>3493</v>
      </c>
      <c r="W2943" t="s">
        <v>2271</v>
      </c>
      <c r="X2943" t="s">
        <v>3078</v>
      </c>
      <c r="Y2943" t="s">
        <v>2596</v>
      </c>
      <c r="Z2943" t="s">
        <v>2952</v>
      </c>
      <c r="AA2943">
        <v>827969</v>
      </c>
      <c r="AB2943" s="198">
        <v>37047.875</v>
      </c>
      <c r="AC2943" s="198">
        <v>37047.875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5000</v>
      </c>
      <c r="G2944" s="202">
        <v>1333218</v>
      </c>
      <c r="H2944" s="198">
        <v>37046.389976851853</v>
      </c>
      <c r="I2944" t="s">
        <v>3482</v>
      </c>
      <c r="M2944" t="s">
        <v>3505</v>
      </c>
      <c r="N2944" t="s">
        <v>3885</v>
      </c>
      <c r="O2944" t="s">
        <v>1727</v>
      </c>
      <c r="Q2944" s="199">
        <v>5000</v>
      </c>
      <c r="S2944" t="s">
        <v>3506</v>
      </c>
      <c r="T2944" t="s">
        <v>3759</v>
      </c>
      <c r="U2944" s="201">
        <v>3.91</v>
      </c>
      <c r="V2944" t="s">
        <v>2993</v>
      </c>
      <c r="W2944" t="s">
        <v>2629</v>
      </c>
      <c r="X2944" t="s">
        <v>2630</v>
      </c>
      <c r="Y2944" t="s">
        <v>2596</v>
      </c>
      <c r="Z2944" t="s">
        <v>2952</v>
      </c>
      <c r="AA2944">
        <v>827970</v>
      </c>
      <c r="AB2944" s="198">
        <v>37047.875</v>
      </c>
      <c r="AC2944" s="198">
        <v>37047.875</v>
      </c>
    </row>
    <row r="2945" spans="1:29" x14ac:dyDescent="0.2">
      <c r="A2945" s="44" t="str">
        <f t="shared" si="226"/>
        <v>US Crude Financial</v>
      </c>
      <c r="B2945" s="44" t="str">
        <f t="shared" si="227"/>
        <v>US</v>
      </c>
      <c r="C2945" s="44" t="str">
        <f t="shared" si="228"/>
        <v>Crude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50000</v>
      </c>
      <c r="G2945" s="202">
        <v>1333219</v>
      </c>
      <c r="H2945" s="198">
        <v>37046.390057870369</v>
      </c>
      <c r="I2945" t="s">
        <v>2382</v>
      </c>
      <c r="M2945" t="s">
        <v>3619</v>
      </c>
      <c r="N2945" t="s">
        <v>1088</v>
      </c>
      <c r="O2945" t="s">
        <v>3528</v>
      </c>
      <c r="P2945" s="199">
        <v>50000</v>
      </c>
      <c r="S2945" t="s">
        <v>3512</v>
      </c>
      <c r="T2945" t="s">
        <v>3759</v>
      </c>
      <c r="U2945" s="201">
        <v>28.42</v>
      </c>
      <c r="V2945" t="s">
        <v>2582</v>
      </c>
      <c r="W2945" t="s">
        <v>1090</v>
      </c>
      <c r="X2945" t="s">
        <v>1091</v>
      </c>
      <c r="Y2945" t="s">
        <v>2729</v>
      </c>
      <c r="Z2945" t="s">
        <v>2952</v>
      </c>
      <c r="AA2945">
        <v>112801</v>
      </c>
      <c r="AB2945" s="198">
        <v>37073</v>
      </c>
      <c r="AC2945" s="198">
        <v>37103</v>
      </c>
    </row>
    <row r="2946" spans="1:29" x14ac:dyDescent="0.2">
      <c r="A2946" s="44" t="str">
        <f t="shared" si="226"/>
        <v>US Natural Gas Financial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151</v>
      </c>
      <c r="F2946" s="213">
        <f t="shared" si="230"/>
        <v>1510000</v>
      </c>
      <c r="G2946" s="202">
        <v>1333220</v>
      </c>
      <c r="H2946" s="198">
        <v>37046.390104166669</v>
      </c>
      <c r="I2946" t="s">
        <v>3547</v>
      </c>
      <c r="M2946" t="s">
        <v>3505</v>
      </c>
      <c r="N2946" t="s">
        <v>2605</v>
      </c>
      <c r="O2946" t="s">
        <v>117</v>
      </c>
      <c r="P2946" s="199">
        <v>10000</v>
      </c>
      <c r="S2946" t="s">
        <v>3506</v>
      </c>
      <c r="T2946" t="s">
        <v>3759</v>
      </c>
      <c r="U2946" s="201">
        <v>-1.4999999999999999E-2</v>
      </c>
      <c r="V2946" t="s">
        <v>118</v>
      </c>
      <c r="W2946" t="s">
        <v>2489</v>
      </c>
      <c r="X2946" t="s">
        <v>2490</v>
      </c>
      <c r="Y2946" t="s">
        <v>3777</v>
      </c>
      <c r="Z2946" t="s">
        <v>2952</v>
      </c>
      <c r="AA2946" t="s">
        <v>119</v>
      </c>
      <c r="AB2946" s="198">
        <v>37196.875</v>
      </c>
      <c r="AC2946" s="198">
        <v>37346.875</v>
      </c>
    </row>
    <row r="2947" spans="1:29" x14ac:dyDescent="0.2">
      <c r="A2947" s="44" t="str">
        <f t="shared" si="226"/>
        <v xml:space="preserve"> Natural Gas Physical</v>
      </c>
      <c r="B2947" s="44" t="str">
        <f t="shared" si="227"/>
        <v/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10000</v>
      </c>
      <c r="G2947" s="202">
        <v>1333222</v>
      </c>
      <c r="H2947" s="198">
        <v>37046.390196759261</v>
      </c>
      <c r="I2947" t="s">
        <v>2533</v>
      </c>
      <c r="M2947" t="s">
        <v>3505</v>
      </c>
      <c r="N2947" t="s">
        <v>3089</v>
      </c>
      <c r="O2947" t="s">
        <v>2015</v>
      </c>
      <c r="Q2947" s="199">
        <v>10000</v>
      </c>
      <c r="S2947" t="s">
        <v>3827</v>
      </c>
      <c r="T2947" t="s">
        <v>3090</v>
      </c>
      <c r="U2947" s="201">
        <v>4.875</v>
      </c>
      <c r="V2947" t="s">
        <v>2033</v>
      </c>
      <c r="W2947" t="s">
        <v>3091</v>
      </c>
      <c r="X2947" t="s">
        <v>3092</v>
      </c>
      <c r="Y2947" t="s">
        <v>2596</v>
      </c>
      <c r="Z2947" t="s">
        <v>2953</v>
      </c>
      <c r="AA2947">
        <v>827973</v>
      </c>
      <c r="AB2947" s="198">
        <v>37046.875</v>
      </c>
      <c r="AC2947" s="198">
        <v>37046.875</v>
      </c>
    </row>
    <row r="2948" spans="1:29" x14ac:dyDescent="0.2">
      <c r="A2948" s="44" t="str">
        <f t="shared" si="226"/>
        <v xml:space="preserve"> Natural Gas Physical</v>
      </c>
      <c r="B2948" s="44" t="str">
        <f t="shared" si="227"/>
        <v/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10000</v>
      </c>
      <c r="G2948" s="202">
        <v>1333224</v>
      </c>
      <c r="H2948" s="198">
        <v>37046.390219907407</v>
      </c>
      <c r="I2948" t="s">
        <v>2533</v>
      </c>
      <c r="M2948" t="s">
        <v>3505</v>
      </c>
      <c r="N2948" t="s">
        <v>3089</v>
      </c>
      <c r="O2948" t="s">
        <v>2015</v>
      </c>
      <c r="Q2948" s="199">
        <v>10000</v>
      </c>
      <c r="S2948" t="s">
        <v>3827</v>
      </c>
      <c r="T2948" t="s">
        <v>3090</v>
      </c>
      <c r="U2948" s="201">
        <v>4.875</v>
      </c>
      <c r="V2948" t="s">
        <v>2188</v>
      </c>
      <c r="W2948" t="s">
        <v>3091</v>
      </c>
      <c r="X2948" t="s">
        <v>3092</v>
      </c>
      <c r="Y2948" t="s">
        <v>2596</v>
      </c>
      <c r="Z2948" t="s">
        <v>2953</v>
      </c>
      <c r="AA2948">
        <v>827976</v>
      </c>
      <c r="AB2948" s="198">
        <v>37046.875</v>
      </c>
      <c r="AC2948" s="198">
        <v>37046.875</v>
      </c>
    </row>
    <row r="2949" spans="1:29" x14ac:dyDescent="0.2">
      <c r="A2949" s="44" t="str">
        <f t="shared" si="226"/>
        <v xml:space="preserve"> Natural Gas Physical</v>
      </c>
      <c r="B2949" s="44" t="str">
        <f t="shared" si="227"/>
        <v/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10000</v>
      </c>
      <c r="G2949" s="202">
        <v>1333223</v>
      </c>
      <c r="H2949" s="198">
        <v>37046.390219907407</v>
      </c>
      <c r="I2949" t="s">
        <v>2192</v>
      </c>
      <c r="M2949" t="s">
        <v>3505</v>
      </c>
      <c r="N2949" t="s">
        <v>3089</v>
      </c>
      <c r="O2949" t="s">
        <v>2015</v>
      </c>
      <c r="P2949" s="199">
        <v>10000</v>
      </c>
      <c r="S2949" t="s">
        <v>3827</v>
      </c>
      <c r="T2949" t="s">
        <v>3090</v>
      </c>
      <c r="U2949" s="201">
        <v>4.87</v>
      </c>
      <c r="V2949" t="s">
        <v>2193</v>
      </c>
      <c r="W2949" t="s">
        <v>3091</v>
      </c>
      <c r="X2949" t="s">
        <v>3092</v>
      </c>
      <c r="Y2949" t="s">
        <v>2596</v>
      </c>
      <c r="Z2949" t="s">
        <v>2953</v>
      </c>
      <c r="AA2949">
        <v>827974</v>
      </c>
      <c r="AB2949" s="198">
        <v>37046.875</v>
      </c>
      <c r="AC2949" s="198">
        <v>37046.875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10000</v>
      </c>
      <c r="G2950" s="202">
        <v>1333225</v>
      </c>
      <c r="H2950" s="198">
        <v>37046.390231481484</v>
      </c>
      <c r="I2950" t="s">
        <v>2345</v>
      </c>
      <c r="M2950" t="s">
        <v>3505</v>
      </c>
      <c r="N2950" t="s">
        <v>3885</v>
      </c>
      <c r="O2950" t="s">
        <v>3865</v>
      </c>
      <c r="Q2950" s="199">
        <v>10000</v>
      </c>
      <c r="S2950" t="s">
        <v>3506</v>
      </c>
      <c r="T2950" t="s">
        <v>3759</v>
      </c>
      <c r="U2950" s="201">
        <v>3.89</v>
      </c>
      <c r="V2950" t="s">
        <v>1988</v>
      </c>
      <c r="W2950" t="s">
        <v>2271</v>
      </c>
      <c r="X2950" t="s">
        <v>2272</v>
      </c>
      <c r="Y2950" t="s">
        <v>2596</v>
      </c>
      <c r="Z2950" t="s">
        <v>2952</v>
      </c>
      <c r="AA2950">
        <v>827975</v>
      </c>
      <c r="AB2950" s="198">
        <v>37047.875</v>
      </c>
      <c r="AC2950" s="198">
        <v>37047.875</v>
      </c>
    </row>
    <row r="2951" spans="1:29" x14ac:dyDescent="0.2">
      <c r="A2951" s="44" t="str">
        <f t="shared" si="226"/>
        <v>US Crude Financial</v>
      </c>
      <c r="B2951" s="44" t="str">
        <f t="shared" si="227"/>
        <v>US</v>
      </c>
      <c r="C2951" s="44" t="str">
        <f t="shared" si="228"/>
        <v>Crude</v>
      </c>
      <c r="D2951" s="44" t="str">
        <f t="shared" si="229"/>
        <v>Financial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50000</v>
      </c>
      <c r="G2951" s="202">
        <v>1333226</v>
      </c>
      <c r="H2951" s="198">
        <v>37046.390231481484</v>
      </c>
      <c r="I2951" t="s">
        <v>1087</v>
      </c>
      <c r="M2951" t="s">
        <v>3619</v>
      </c>
      <c r="N2951" t="s">
        <v>1088</v>
      </c>
      <c r="O2951" t="s">
        <v>3528</v>
      </c>
      <c r="Q2951" s="199">
        <v>50000</v>
      </c>
      <c r="S2951" t="s">
        <v>3512</v>
      </c>
      <c r="T2951" t="s">
        <v>3759</v>
      </c>
      <c r="U2951" s="201">
        <v>28.44</v>
      </c>
      <c r="V2951" t="s">
        <v>2584</v>
      </c>
      <c r="W2951" t="s">
        <v>1090</v>
      </c>
      <c r="X2951" t="s">
        <v>1091</v>
      </c>
      <c r="Y2951" t="s">
        <v>2729</v>
      </c>
      <c r="Z2951" t="s">
        <v>2952</v>
      </c>
      <c r="AA2951">
        <v>112802</v>
      </c>
      <c r="AB2951" s="198">
        <v>37073</v>
      </c>
      <c r="AC2951" s="198">
        <v>37103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10000</v>
      </c>
      <c r="G2952" s="202">
        <v>1333227</v>
      </c>
      <c r="H2952" s="198">
        <v>37046.390243055554</v>
      </c>
      <c r="I2952" t="s">
        <v>120</v>
      </c>
      <c r="M2952" t="s">
        <v>3505</v>
      </c>
      <c r="N2952" t="s">
        <v>3885</v>
      </c>
      <c r="O2952" t="s">
        <v>1795</v>
      </c>
      <c r="P2952" s="199">
        <v>10000</v>
      </c>
      <c r="S2952" t="s">
        <v>3506</v>
      </c>
      <c r="T2952" t="s">
        <v>3759</v>
      </c>
      <c r="U2952" s="201">
        <v>4.0999999999999996</v>
      </c>
      <c r="V2952" t="s">
        <v>121</v>
      </c>
      <c r="W2952" t="s">
        <v>3075</v>
      </c>
      <c r="X2952" t="s">
        <v>3076</v>
      </c>
      <c r="Y2952" t="s">
        <v>2596</v>
      </c>
      <c r="Z2952" t="s">
        <v>2952</v>
      </c>
      <c r="AA2952">
        <v>827977</v>
      </c>
      <c r="AB2952" s="198">
        <v>37047.875</v>
      </c>
      <c r="AC2952" s="198">
        <v>37047.875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1333228</v>
      </c>
      <c r="H2953" s="198">
        <v>37046.390300925923</v>
      </c>
      <c r="I2953" t="s">
        <v>2660</v>
      </c>
      <c r="M2953" t="s">
        <v>3505</v>
      </c>
      <c r="N2953" t="s">
        <v>3885</v>
      </c>
      <c r="O2953" t="s">
        <v>1678</v>
      </c>
      <c r="Q2953" s="199">
        <v>5000</v>
      </c>
      <c r="S2953" t="s">
        <v>3506</v>
      </c>
      <c r="T2953" t="s">
        <v>3759</v>
      </c>
      <c r="U2953" s="201">
        <v>3.7475000000000001</v>
      </c>
      <c r="V2953" t="s">
        <v>2459</v>
      </c>
      <c r="W2953" t="s">
        <v>2457</v>
      </c>
      <c r="X2953" t="s">
        <v>2615</v>
      </c>
      <c r="Y2953" t="s">
        <v>2596</v>
      </c>
      <c r="Z2953" t="s">
        <v>2952</v>
      </c>
      <c r="AA2953">
        <v>827978</v>
      </c>
      <c r="AB2953" s="198">
        <v>37047.875</v>
      </c>
      <c r="AC2953" s="198">
        <v>37047.875</v>
      </c>
    </row>
    <row r="2954" spans="1:29" x14ac:dyDescent="0.2">
      <c r="A2954" s="44" t="str">
        <f t="shared" si="226"/>
        <v>US Power Physical</v>
      </c>
      <c r="B2954" s="44" t="str">
        <f t="shared" si="227"/>
        <v>US</v>
      </c>
      <c r="C2954" s="44" t="str">
        <f t="shared" si="228"/>
        <v>Power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30</v>
      </c>
      <c r="F2954" s="213">
        <f t="shared" si="230"/>
        <v>750</v>
      </c>
      <c r="G2954" s="202">
        <v>1333229</v>
      </c>
      <c r="H2954" s="198">
        <v>37046.390335648146</v>
      </c>
      <c r="I2954" t="s">
        <v>2592</v>
      </c>
      <c r="M2954" t="s">
        <v>2717</v>
      </c>
      <c r="N2954" t="s">
        <v>3468</v>
      </c>
      <c r="O2954" t="s">
        <v>3707</v>
      </c>
      <c r="P2954" s="199">
        <v>25</v>
      </c>
      <c r="S2954" t="s">
        <v>3504</v>
      </c>
      <c r="T2954" t="s">
        <v>3759</v>
      </c>
      <c r="U2954" s="201">
        <v>180</v>
      </c>
      <c r="V2954" t="s">
        <v>3166</v>
      </c>
      <c r="W2954" t="s">
        <v>2520</v>
      </c>
      <c r="X2954" t="s">
        <v>3469</v>
      </c>
      <c r="Y2954" t="s">
        <v>1097</v>
      </c>
      <c r="Z2954" t="s">
        <v>2947</v>
      </c>
      <c r="AA2954">
        <v>631150.1</v>
      </c>
      <c r="AB2954" s="198">
        <v>37135.875</v>
      </c>
      <c r="AC2954" s="198">
        <v>37164.875</v>
      </c>
    </row>
    <row r="2955" spans="1:29" x14ac:dyDescent="0.2">
      <c r="A2955" s="44" t="str">
        <f t="shared" ref="A2955:A3018" si="231">B2955&amp;" "&amp;C2955&amp;" "&amp;D2955</f>
        <v xml:space="preserve"> Natural Gas Physical</v>
      </c>
      <c r="B2955" s="44" t="str">
        <f t="shared" ref="B2955:B3018" si="232">IF((LEFT(N2955,2)="US"),"US","")</f>
        <v/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10000</v>
      </c>
      <c r="G2955" s="202">
        <v>1333230</v>
      </c>
      <c r="H2955" s="198">
        <v>37046.390347222223</v>
      </c>
      <c r="I2955" t="s">
        <v>3274</v>
      </c>
      <c r="M2955" t="s">
        <v>3505</v>
      </c>
      <c r="N2955" t="s">
        <v>3089</v>
      </c>
      <c r="O2955" t="s">
        <v>2015</v>
      </c>
      <c r="P2955" s="199">
        <v>10000</v>
      </c>
      <c r="S2955" t="s">
        <v>3827</v>
      </c>
      <c r="T2955" t="s">
        <v>3090</v>
      </c>
      <c r="U2955" s="201">
        <v>4.875</v>
      </c>
      <c r="V2955" t="s">
        <v>3275</v>
      </c>
      <c r="W2955" t="s">
        <v>3091</v>
      </c>
      <c r="X2955" t="s">
        <v>3092</v>
      </c>
      <c r="Y2955" t="s">
        <v>2596</v>
      </c>
      <c r="Z2955" t="s">
        <v>2953</v>
      </c>
      <c r="AA2955">
        <v>827979</v>
      </c>
      <c r="AB2955" s="198">
        <v>37046.875</v>
      </c>
      <c r="AC2955" s="198">
        <v>37046.875</v>
      </c>
    </row>
    <row r="2956" spans="1:29" x14ac:dyDescent="0.2">
      <c r="A2956" s="44" t="str">
        <f t="shared" si="231"/>
        <v xml:space="preserve"> Natural Gas Physical</v>
      </c>
      <c r="B2956" s="44" t="str">
        <f t="shared" si="232"/>
        <v/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4997</v>
      </c>
      <c r="G2956" s="202">
        <v>1333231</v>
      </c>
      <c r="H2956" s="198">
        <v>37046.3903587963</v>
      </c>
      <c r="I2956" t="s">
        <v>2505</v>
      </c>
      <c r="M2956" t="s">
        <v>3505</v>
      </c>
      <c r="N2956" t="s">
        <v>3089</v>
      </c>
      <c r="O2956" t="s">
        <v>1950</v>
      </c>
      <c r="Q2956" s="199">
        <v>4997</v>
      </c>
      <c r="S2956" t="s">
        <v>3506</v>
      </c>
      <c r="T2956" t="s">
        <v>3759</v>
      </c>
      <c r="U2956" s="201">
        <v>3.35</v>
      </c>
      <c r="V2956" t="s">
        <v>122</v>
      </c>
      <c r="W2956" t="s">
        <v>2563</v>
      </c>
      <c r="X2956" t="s">
        <v>3834</v>
      </c>
      <c r="Y2956" t="s">
        <v>2596</v>
      </c>
      <c r="Z2956" t="s">
        <v>2953</v>
      </c>
      <c r="AA2956">
        <v>827980</v>
      </c>
      <c r="AB2956" s="198">
        <v>37047.875</v>
      </c>
      <c r="AC2956" s="198">
        <v>37047.875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1520</v>
      </c>
      <c r="G2957" s="202">
        <v>1333232</v>
      </c>
      <c r="H2957" s="198">
        <v>37046.390462962961</v>
      </c>
      <c r="I2957" t="s">
        <v>3572</v>
      </c>
      <c r="M2957" t="s">
        <v>3505</v>
      </c>
      <c r="N2957" t="s">
        <v>3885</v>
      </c>
      <c r="O2957" t="s">
        <v>1757</v>
      </c>
      <c r="P2957" s="199">
        <v>1520</v>
      </c>
      <c r="S2957" t="s">
        <v>3506</v>
      </c>
      <c r="T2957" t="s">
        <v>3759</v>
      </c>
      <c r="U2957" s="201">
        <v>3.82</v>
      </c>
      <c r="V2957" t="s">
        <v>3573</v>
      </c>
      <c r="W2957" t="s">
        <v>2629</v>
      </c>
      <c r="X2957" t="s">
        <v>2630</v>
      </c>
      <c r="Y2957" t="s">
        <v>2596</v>
      </c>
      <c r="Z2957" t="s">
        <v>2952</v>
      </c>
      <c r="AA2957">
        <v>827981</v>
      </c>
      <c r="AB2957" s="198">
        <v>37047.875</v>
      </c>
      <c r="AC2957" s="198">
        <v>37047.875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3000</v>
      </c>
      <c r="G2958" s="202">
        <v>1333233</v>
      </c>
      <c r="H2958" s="198">
        <v>37046.390474537038</v>
      </c>
      <c r="I2958" t="s">
        <v>2592</v>
      </c>
      <c r="M2958" t="s">
        <v>3505</v>
      </c>
      <c r="N2958" t="s">
        <v>3885</v>
      </c>
      <c r="O2958" t="s">
        <v>1795</v>
      </c>
      <c r="Q2958" s="199">
        <v>3000</v>
      </c>
      <c r="S2958" t="s">
        <v>3506</v>
      </c>
      <c r="T2958" t="s">
        <v>3759</v>
      </c>
      <c r="U2958" s="201">
        <v>4.2</v>
      </c>
      <c r="V2958" t="s">
        <v>3651</v>
      </c>
      <c r="W2958" t="s">
        <v>3075</v>
      </c>
      <c r="X2958" t="s">
        <v>3076</v>
      </c>
      <c r="Y2958" t="s">
        <v>2596</v>
      </c>
      <c r="Z2958" t="s">
        <v>2952</v>
      </c>
      <c r="AA2958">
        <v>827982</v>
      </c>
      <c r="AB2958" s="198">
        <v>37047.875</v>
      </c>
      <c r="AC2958" s="198">
        <v>37047.875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25000</v>
      </c>
      <c r="G2959" s="202">
        <v>1333234</v>
      </c>
      <c r="H2959" s="198">
        <v>37046.390486111108</v>
      </c>
      <c r="I2959" t="s">
        <v>2262</v>
      </c>
      <c r="M2959" t="s">
        <v>3505</v>
      </c>
      <c r="N2959" t="s">
        <v>3885</v>
      </c>
      <c r="O2959" t="s">
        <v>3852</v>
      </c>
      <c r="Q2959" s="199">
        <v>25000</v>
      </c>
      <c r="S2959" t="s">
        <v>3506</v>
      </c>
      <c r="T2959" t="s">
        <v>3759</v>
      </c>
      <c r="U2959" s="201">
        <v>3.9449999999999998</v>
      </c>
      <c r="V2959" t="s">
        <v>1058</v>
      </c>
      <c r="W2959" t="s">
        <v>2265</v>
      </c>
      <c r="X2959" t="s">
        <v>2266</v>
      </c>
      <c r="Y2959" t="s">
        <v>2596</v>
      </c>
      <c r="Z2959" t="s">
        <v>2952</v>
      </c>
      <c r="AA2959">
        <v>827983</v>
      </c>
      <c r="AB2959" s="198">
        <v>37047.875</v>
      </c>
      <c r="AC2959" s="198">
        <v>37047.875</v>
      </c>
    </row>
    <row r="2960" spans="1:29" x14ac:dyDescent="0.2">
      <c r="A2960" s="44" t="str">
        <f t="shared" si="231"/>
        <v xml:space="preserve"> Metals Financial</v>
      </c>
      <c r="B2960" s="44" t="str">
        <f t="shared" si="232"/>
        <v/>
      </c>
      <c r="C2960" s="44" t="str">
        <f t="shared" si="233"/>
        <v>Metals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4</v>
      </c>
      <c r="G2960" s="202">
        <v>1333235</v>
      </c>
      <c r="H2960" s="198">
        <v>37046.390543981484</v>
      </c>
      <c r="I2960" t="s">
        <v>1555</v>
      </c>
      <c r="M2960" t="s">
        <v>3511</v>
      </c>
      <c r="N2960" t="s">
        <v>3768</v>
      </c>
      <c r="O2960" t="s">
        <v>3769</v>
      </c>
      <c r="Q2960" s="199">
        <v>4</v>
      </c>
      <c r="S2960" t="s">
        <v>3758</v>
      </c>
      <c r="T2960" t="s">
        <v>3759</v>
      </c>
      <c r="U2960" s="201">
        <v>1509</v>
      </c>
      <c r="V2960" t="s">
        <v>1556</v>
      </c>
      <c r="W2960" t="s">
        <v>3765</v>
      </c>
      <c r="X2960" t="s">
        <v>3761</v>
      </c>
      <c r="Y2960" t="s">
        <v>3762</v>
      </c>
      <c r="Z2960" t="s">
        <v>3763</v>
      </c>
      <c r="AA2960">
        <v>2166559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10000</v>
      </c>
      <c r="G2961" s="202">
        <v>1333236</v>
      </c>
      <c r="H2961" s="198">
        <v>37046.390613425923</v>
      </c>
      <c r="I2961" t="s">
        <v>2391</v>
      </c>
      <c r="M2961" t="s">
        <v>3505</v>
      </c>
      <c r="N2961" t="s">
        <v>3885</v>
      </c>
      <c r="O2961" t="s">
        <v>1724</v>
      </c>
      <c r="Q2961" s="199">
        <v>10000</v>
      </c>
      <c r="S2961" t="s">
        <v>3506</v>
      </c>
      <c r="T2961" t="s">
        <v>3759</v>
      </c>
      <c r="U2961" s="201">
        <v>4.1150000000000002</v>
      </c>
      <c r="V2961" t="s">
        <v>2650</v>
      </c>
      <c r="W2961" t="s">
        <v>2640</v>
      </c>
      <c r="X2961" t="s">
        <v>2641</v>
      </c>
      <c r="Y2961" t="s">
        <v>2596</v>
      </c>
      <c r="Z2961" t="s">
        <v>2952</v>
      </c>
      <c r="AA2961">
        <v>827985</v>
      </c>
      <c r="AB2961" s="198">
        <v>37047.875</v>
      </c>
      <c r="AC2961" s="198">
        <v>37047.875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10000</v>
      </c>
      <c r="G2962" s="202">
        <v>1333237</v>
      </c>
      <c r="H2962" s="198">
        <v>37046.3906712963</v>
      </c>
      <c r="I2962" t="s">
        <v>3627</v>
      </c>
      <c r="M2962" t="s">
        <v>3505</v>
      </c>
      <c r="N2962" t="s">
        <v>3885</v>
      </c>
      <c r="O2962" t="s">
        <v>1761</v>
      </c>
      <c r="P2962" s="199">
        <v>10000</v>
      </c>
      <c r="S2962" t="s">
        <v>3506</v>
      </c>
      <c r="T2962" t="s">
        <v>3759</v>
      </c>
      <c r="U2962" s="201">
        <v>3.8475000000000001</v>
      </c>
      <c r="V2962" t="s">
        <v>3502</v>
      </c>
      <c r="W2962" t="s">
        <v>2477</v>
      </c>
      <c r="X2962" t="s">
        <v>3078</v>
      </c>
      <c r="Y2962" t="s">
        <v>2596</v>
      </c>
      <c r="Z2962" t="s">
        <v>2952</v>
      </c>
      <c r="AA2962">
        <v>827986</v>
      </c>
      <c r="AB2962" s="198">
        <v>37047.875</v>
      </c>
      <c r="AC2962" s="198">
        <v>37047.875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1333238</v>
      </c>
      <c r="H2963" s="198">
        <v>37046.390717592592</v>
      </c>
      <c r="I2963" t="s">
        <v>2660</v>
      </c>
      <c r="M2963" t="s">
        <v>3505</v>
      </c>
      <c r="N2963" t="s">
        <v>3885</v>
      </c>
      <c r="O2963" t="s">
        <v>1678</v>
      </c>
      <c r="Q2963" s="199">
        <v>5000</v>
      </c>
      <c r="S2963" t="s">
        <v>3506</v>
      </c>
      <c r="T2963" t="s">
        <v>3759</v>
      </c>
      <c r="U2963" s="201">
        <v>3.75</v>
      </c>
      <c r="V2963" t="s">
        <v>2459</v>
      </c>
      <c r="W2963" t="s">
        <v>2457</v>
      </c>
      <c r="X2963" t="s">
        <v>2615</v>
      </c>
      <c r="Y2963" t="s">
        <v>2596</v>
      </c>
      <c r="Z2963" t="s">
        <v>2952</v>
      </c>
      <c r="AA2963">
        <v>827987</v>
      </c>
      <c r="AB2963" s="198">
        <v>37047.875</v>
      </c>
      <c r="AC2963" s="198">
        <v>37047.875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</v>
      </c>
      <c r="G2964" s="202">
        <v>1333239</v>
      </c>
      <c r="H2964" s="198">
        <v>37046.390775462962</v>
      </c>
      <c r="I2964" t="s">
        <v>2618</v>
      </c>
      <c r="M2964" t="s">
        <v>3505</v>
      </c>
      <c r="N2964" t="s">
        <v>3885</v>
      </c>
      <c r="O2964" t="s">
        <v>1679</v>
      </c>
      <c r="Q2964" s="199">
        <v>5000</v>
      </c>
      <c r="S2964" t="s">
        <v>3506</v>
      </c>
      <c r="T2964" t="s">
        <v>3759</v>
      </c>
      <c r="U2964" s="201">
        <v>3.7974999999999999</v>
      </c>
      <c r="V2964" t="s">
        <v>2458</v>
      </c>
      <c r="W2964" t="s">
        <v>2457</v>
      </c>
      <c r="X2964" t="s">
        <v>2615</v>
      </c>
      <c r="Y2964" t="s">
        <v>2596</v>
      </c>
      <c r="Z2964" t="s">
        <v>2952</v>
      </c>
      <c r="AA2964">
        <v>827988</v>
      </c>
      <c r="AB2964" s="198">
        <v>37047.875</v>
      </c>
      <c r="AC2964" s="198">
        <v>37047.875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1333240</v>
      </c>
      <c r="H2965" s="198">
        <v>37046.390787037039</v>
      </c>
      <c r="I2965" t="s">
        <v>3531</v>
      </c>
      <c r="M2965" t="s">
        <v>3505</v>
      </c>
      <c r="N2965" t="s">
        <v>3885</v>
      </c>
      <c r="O2965" t="s">
        <v>1678</v>
      </c>
      <c r="Q2965" s="199">
        <v>5000</v>
      </c>
      <c r="S2965" t="s">
        <v>3506</v>
      </c>
      <c r="T2965" t="s">
        <v>3759</v>
      </c>
      <c r="U2965" s="201">
        <v>3.7524999999999999</v>
      </c>
      <c r="V2965" t="s">
        <v>2529</v>
      </c>
      <c r="W2965" t="s">
        <v>2457</v>
      </c>
      <c r="X2965" t="s">
        <v>2615</v>
      </c>
      <c r="Y2965" t="s">
        <v>2596</v>
      </c>
      <c r="Z2965" t="s">
        <v>2952</v>
      </c>
      <c r="AA2965">
        <v>827989</v>
      </c>
      <c r="AB2965" s="198">
        <v>37047.875</v>
      </c>
      <c r="AC2965" s="198">
        <v>37047.875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1333241</v>
      </c>
      <c r="H2966" s="198">
        <v>37046.390856481485</v>
      </c>
      <c r="I2966" t="s">
        <v>3531</v>
      </c>
      <c r="M2966" t="s">
        <v>3505</v>
      </c>
      <c r="N2966" t="s">
        <v>3885</v>
      </c>
      <c r="O2966" t="s">
        <v>1678</v>
      </c>
      <c r="Q2966" s="199">
        <v>5000</v>
      </c>
      <c r="S2966" t="s">
        <v>3506</v>
      </c>
      <c r="T2966" t="s">
        <v>3759</v>
      </c>
      <c r="U2966" s="201">
        <v>3.7549999999999999</v>
      </c>
      <c r="V2966" t="s">
        <v>2529</v>
      </c>
      <c r="W2966" t="s">
        <v>2457</v>
      </c>
      <c r="X2966" t="s">
        <v>2615</v>
      </c>
      <c r="Y2966" t="s">
        <v>2596</v>
      </c>
      <c r="Z2966" t="s">
        <v>2952</v>
      </c>
      <c r="AA2966">
        <v>827990</v>
      </c>
      <c r="AB2966" s="198">
        <v>37047.875</v>
      </c>
      <c r="AC2966" s="198">
        <v>37047.875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3000</v>
      </c>
      <c r="G2967" s="202">
        <v>1333242</v>
      </c>
      <c r="H2967" s="198">
        <v>37046.390983796293</v>
      </c>
      <c r="I2967" t="s">
        <v>3476</v>
      </c>
      <c r="M2967" t="s">
        <v>3505</v>
      </c>
      <c r="N2967" t="s">
        <v>3885</v>
      </c>
      <c r="O2967" t="s">
        <v>1839</v>
      </c>
      <c r="Q2967" s="199">
        <v>3000</v>
      </c>
      <c r="S2967" t="s">
        <v>3506</v>
      </c>
      <c r="T2967" t="s">
        <v>3759</v>
      </c>
      <c r="U2967" s="201">
        <v>4.26</v>
      </c>
      <c r="V2967" t="s">
        <v>3217</v>
      </c>
      <c r="W2967" t="s">
        <v>3143</v>
      </c>
      <c r="X2967" t="s">
        <v>3065</v>
      </c>
      <c r="Y2967" t="s">
        <v>2596</v>
      </c>
      <c r="Z2967" t="s">
        <v>2952</v>
      </c>
      <c r="AA2967">
        <v>827991</v>
      </c>
      <c r="AB2967" s="198">
        <v>37047.875</v>
      </c>
      <c r="AC2967" s="198">
        <v>37047.875</v>
      </c>
    </row>
    <row r="2968" spans="1:29" x14ac:dyDescent="0.2">
      <c r="A2968" s="44" t="str">
        <f t="shared" si="231"/>
        <v xml:space="preserve"> Power Physical</v>
      </c>
      <c r="B2968" s="44" t="str">
        <f t="shared" si="232"/>
        <v/>
      </c>
      <c r="C2968" s="44" t="str">
        <f t="shared" si="233"/>
        <v>Power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35</v>
      </c>
      <c r="F2968" s="213">
        <f t="shared" si="235"/>
        <v>700</v>
      </c>
      <c r="G2968" s="202">
        <v>1333244</v>
      </c>
      <c r="H2968" s="198">
        <v>37046.39099537037</v>
      </c>
      <c r="I2968" t="s">
        <v>3811</v>
      </c>
      <c r="M2968" t="s">
        <v>2717</v>
      </c>
      <c r="N2968" t="s">
        <v>3823</v>
      </c>
      <c r="O2968" t="s">
        <v>3231</v>
      </c>
      <c r="Q2968" s="199">
        <v>20</v>
      </c>
      <c r="S2968" t="s">
        <v>3504</v>
      </c>
      <c r="T2968" t="s">
        <v>3793</v>
      </c>
      <c r="U2968" s="201">
        <v>19.7</v>
      </c>
      <c r="V2968" t="s">
        <v>123</v>
      </c>
      <c r="W2968" t="s">
        <v>3824</v>
      </c>
      <c r="X2968" t="s">
        <v>2210</v>
      </c>
      <c r="Y2968" t="s">
        <v>2211</v>
      </c>
      <c r="Z2968" t="s">
        <v>2212</v>
      </c>
      <c r="AA2968">
        <v>110095.1</v>
      </c>
      <c r="AB2968" s="198">
        <v>37130</v>
      </c>
      <c r="AC2968" s="198">
        <v>37164</v>
      </c>
    </row>
    <row r="2969" spans="1:29" x14ac:dyDescent="0.2">
      <c r="A2969" s="44" t="str">
        <f t="shared" si="231"/>
        <v>US Power Physical</v>
      </c>
      <c r="B2969" s="44" t="str">
        <f t="shared" si="232"/>
        <v>US</v>
      </c>
      <c r="C2969" s="44" t="str">
        <f t="shared" si="233"/>
        <v>Power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3</v>
      </c>
      <c r="F2969" s="213">
        <f t="shared" si="235"/>
        <v>150</v>
      </c>
      <c r="G2969" s="202">
        <v>1333243</v>
      </c>
      <c r="H2969" s="198">
        <v>37046.39099537037</v>
      </c>
      <c r="I2969" t="s">
        <v>1084</v>
      </c>
      <c r="M2969" t="s">
        <v>2717</v>
      </c>
      <c r="N2969" t="s">
        <v>3532</v>
      </c>
      <c r="O2969" t="s">
        <v>1626</v>
      </c>
      <c r="Q2969" s="199">
        <v>50</v>
      </c>
      <c r="S2969" t="s">
        <v>3504</v>
      </c>
      <c r="T2969" t="s">
        <v>3759</v>
      </c>
      <c r="U2969" s="201">
        <v>23.25</v>
      </c>
      <c r="V2969" t="s">
        <v>3136</v>
      </c>
      <c r="W2969" t="s">
        <v>3543</v>
      </c>
      <c r="X2969" t="s">
        <v>3533</v>
      </c>
      <c r="Y2969" t="s">
        <v>1097</v>
      </c>
      <c r="Z2969" t="s">
        <v>2947</v>
      </c>
      <c r="AA2969">
        <v>631154.1</v>
      </c>
      <c r="AB2969" s="198">
        <v>37048.875</v>
      </c>
      <c r="AC2969" s="198">
        <v>37050.875</v>
      </c>
    </row>
    <row r="2970" spans="1:29" x14ac:dyDescent="0.2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3024</v>
      </c>
      <c r="G2970" s="202">
        <v>1333245</v>
      </c>
      <c r="H2970" s="198">
        <v>37046.39099537037</v>
      </c>
      <c r="I2970" t="s">
        <v>2638</v>
      </c>
      <c r="M2970" t="s">
        <v>3505</v>
      </c>
      <c r="N2970" t="s">
        <v>3885</v>
      </c>
      <c r="O2970" t="s">
        <v>1682</v>
      </c>
      <c r="Q2970" s="199">
        <v>3024</v>
      </c>
      <c r="S2970" t="s">
        <v>3506</v>
      </c>
      <c r="T2970" t="s">
        <v>3759</v>
      </c>
      <c r="U2970" s="201">
        <v>3.79</v>
      </c>
      <c r="V2970" t="s">
        <v>3897</v>
      </c>
      <c r="W2970" t="s">
        <v>2457</v>
      </c>
      <c r="X2970" t="s">
        <v>2615</v>
      </c>
      <c r="Y2970" t="s">
        <v>2596</v>
      </c>
      <c r="Z2970" t="s">
        <v>2952</v>
      </c>
      <c r="AA2970">
        <v>827992</v>
      </c>
      <c r="AB2970" s="198">
        <v>37047.875</v>
      </c>
      <c r="AC2970" s="198">
        <v>37047.875</v>
      </c>
    </row>
    <row r="2971" spans="1:29" x14ac:dyDescent="0.2">
      <c r="A2971" s="44" t="str">
        <f t="shared" si="231"/>
        <v xml:space="preserve"> Natural Gas Financial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31</v>
      </c>
      <c r="F2971" s="213">
        <f t="shared" si="235"/>
        <v>155000</v>
      </c>
      <c r="G2971" s="202">
        <v>1333246</v>
      </c>
      <c r="H2971" s="198">
        <v>37046.391006944446</v>
      </c>
      <c r="I2971" t="s">
        <v>2302</v>
      </c>
      <c r="M2971" t="s">
        <v>3505</v>
      </c>
      <c r="N2971" t="s">
        <v>3721</v>
      </c>
      <c r="O2971" t="s">
        <v>3309</v>
      </c>
      <c r="P2971" s="199">
        <v>5000</v>
      </c>
      <c r="S2971" t="s">
        <v>3506</v>
      </c>
      <c r="T2971" t="s">
        <v>3759</v>
      </c>
      <c r="U2971" s="201">
        <v>-0.42499999999999999</v>
      </c>
      <c r="V2971" t="s">
        <v>2303</v>
      </c>
      <c r="W2971" t="s">
        <v>3722</v>
      </c>
      <c r="X2971" t="s">
        <v>3723</v>
      </c>
      <c r="Y2971" t="s">
        <v>3777</v>
      </c>
      <c r="Z2971" t="s">
        <v>2953</v>
      </c>
      <c r="AA2971" t="s">
        <v>124</v>
      </c>
      <c r="AB2971" s="198">
        <v>37104.875</v>
      </c>
      <c r="AC2971" s="198">
        <v>37134.875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1333248</v>
      </c>
      <c r="H2972" s="198">
        <v>37046.391030092593</v>
      </c>
      <c r="I2972" t="s">
        <v>2660</v>
      </c>
      <c r="M2972" t="s">
        <v>3505</v>
      </c>
      <c r="N2972" t="s">
        <v>3885</v>
      </c>
      <c r="O2972" t="s">
        <v>1727</v>
      </c>
      <c r="Q2972" s="199">
        <v>5000</v>
      </c>
      <c r="S2972" t="s">
        <v>3506</v>
      </c>
      <c r="T2972" t="s">
        <v>3759</v>
      </c>
      <c r="U2972" s="201">
        <v>3.91</v>
      </c>
      <c r="V2972" t="s">
        <v>3649</v>
      </c>
      <c r="W2972" t="s">
        <v>2629</v>
      </c>
      <c r="X2972" t="s">
        <v>2630</v>
      </c>
      <c r="Y2972" t="s">
        <v>2596</v>
      </c>
      <c r="Z2972" t="s">
        <v>2952</v>
      </c>
      <c r="AA2972">
        <v>827994</v>
      </c>
      <c r="AB2972" s="198">
        <v>37047.875</v>
      </c>
      <c r="AC2972" s="198">
        <v>37047.875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436</v>
      </c>
      <c r="G2973" s="202">
        <v>1333249</v>
      </c>
      <c r="H2973" s="198">
        <v>37046.391064814816</v>
      </c>
      <c r="I2973" t="s">
        <v>2509</v>
      </c>
      <c r="M2973" t="s">
        <v>3505</v>
      </c>
      <c r="N2973" t="s">
        <v>3885</v>
      </c>
      <c r="O2973" t="s">
        <v>1964</v>
      </c>
      <c r="Q2973" s="199">
        <v>436</v>
      </c>
      <c r="S2973" t="s">
        <v>3506</v>
      </c>
      <c r="T2973" t="s">
        <v>3759</v>
      </c>
      <c r="U2973" s="201">
        <v>4.0012999999999996</v>
      </c>
      <c r="V2973" t="s">
        <v>1773</v>
      </c>
      <c r="W2973" t="s">
        <v>2594</v>
      </c>
      <c r="X2973" t="s">
        <v>2595</v>
      </c>
      <c r="Y2973" t="s">
        <v>2596</v>
      </c>
      <c r="Z2973" t="s">
        <v>2952</v>
      </c>
      <c r="AA2973">
        <v>827995</v>
      </c>
      <c r="AB2973" s="198">
        <v>37047.875</v>
      </c>
      <c r="AC2973" s="198">
        <v>37047.875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5000</v>
      </c>
      <c r="G2974" s="202">
        <v>1333250</v>
      </c>
      <c r="H2974" s="198">
        <v>37046.391076388885</v>
      </c>
      <c r="I2974" t="s">
        <v>2355</v>
      </c>
      <c r="M2974" t="s">
        <v>3505</v>
      </c>
      <c r="N2974" t="s">
        <v>3885</v>
      </c>
      <c r="O2974" t="s">
        <v>1959</v>
      </c>
      <c r="P2974" s="199">
        <v>5000</v>
      </c>
      <c r="S2974" t="s">
        <v>3506</v>
      </c>
      <c r="T2974" t="s">
        <v>3759</v>
      </c>
      <c r="U2974" s="201">
        <v>3.7974999999999999</v>
      </c>
      <c r="V2974" t="s">
        <v>3179</v>
      </c>
      <c r="W2974" t="s">
        <v>2457</v>
      </c>
      <c r="X2974" t="s">
        <v>2615</v>
      </c>
      <c r="Y2974" t="s">
        <v>2596</v>
      </c>
      <c r="Z2974" t="s">
        <v>2952</v>
      </c>
      <c r="AA2974">
        <v>827996</v>
      </c>
      <c r="AB2974" s="198">
        <v>37047.875</v>
      </c>
      <c r="AC2974" s="198">
        <v>37047.875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2500</v>
      </c>
      <c r="G2975" s="202">
        <v>1333251</v>
      </c>
      <c r="H2975" s="198">
        <v>37046.391180555554</v>
      </c>
      <c r="I2975" t="s">
        <v>2660</v>
      </c>
      <c r="M2975" t="s">
        <v>3505</v>
      </c>
      <c r="N2975" t="s">
        <v>3885</v>
      </c>
      <c r="O2975" t="s">
        <v>1680</v>
      </c>
      <c r="P2975" s="199">
        <v>2500</v>
      </c>
      <c r="S2975" t="s">
        <v>3506</v>
      </c>
      <c r="T2975" t="s">
        <v>3759</v>
      </c>
      <c r="U2975" s="201">
        <v>3.79</v>
      </c>
      <c r="V2975" t="s">
        <v>2459</v>
      </c>
      <c r="W2975" t="s">
        <v>2457</v>
      </c>
      <c r="X2975" t="s">
        <v>2615</v>
      </c>
      <c r="Y2975" t="s">
        <v>2596</v>
      </c>
      <c r="Z2975" t="s">
        <v>2952</v>
      </c>
      <c r="AA2975">
        <v>827997</v>
      </c>
      <c r="AB2975" s="198">
        <v>37047.875</v>
      </c>
      <c r="AC2975" s="198">
        <v>37047.875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5000</v>
      </c>
      <c r="G2976" s="202">
        <v>1333252</v>
      </c>
      <c r="H2976" s="198">
        <v>37046.391261574077</v>
      </c>
      <c r="I2976" t="s">
        <v>2618</v>
      </c>
      <c r="M2976" t="s">
        <v>3505</v>
      </c>
      <c r="N2976" t="s">
        <v>3885</v>
      </c>
      <c r="O2976" t="s">
        <v>1678</v>
      </c>
      <c r="P2976" s="199">
        <v>5000</v>
      </c>
      <c r="S2976" t="s">
        <v>3506</v>
      </c>
      <c r="T2976" t="s">
        <v>3759</v>
      </c>
      <c r="U2976" s="201">
        <v>3.7549999999999999</v>
      </c>
      <c r="V2976" t="s">
        <v>3678</v>
      </c>
      <c r="W2976" t="s">
        <v>2457</v>
      </c>
      <c r="X2976" t="s">
        <v>2615</v>
      </c>
      <c r="Y2976" t="s">
        <v>2596</v>
      </c>
      <c r="Z2976" t="s">
        <v>2952</v>
      </c>
      <c r="AA2976">
        <v>827998</v>
      </c>
      <c r="AB2976" s="198">
        <v>37047.875</v>
      </c>
      <c r="AC2976" s="198">
        <v>37047.875</v>
      </c>
    </row>
    <row r="2977" spans="1:29" x14ac:dyDescent="0.2">
      <c r="A2977" s="44" t="str">
        <f t="shared" si="231"/>
        <v>US Crude Financial</v>
      </c>
      <c r="B2977" s="44" t="str">
        <f t="shared" si="232"/>
        <v>US</v>
      </c>
      <c r="C2977" s="44" t="str">
        <f t="shared" si="233"/>
        <v>Crude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50000</v>
      </c>
      <c r="G2977" s="202">
        <v>1333253</v>
      </c>
      <c r="H2977" s="198">
        <v>37046.391296296293</v>
      </c>
      <c r="I2977" t="s">
        <v>1087</v>
      </c>
      <c r="M2977" t="s">
        <v>3619</v>
      </c>
      <c r="N2977" t="s">
        <v>1088</v>
      </c>
      <c r="O2977" t="s">
        <v>3528</v>
      </c>
      <c r="Q2977" s="199">
        <v>50000</v>
      </c>
      <c r="S2977" t="s">
        <v>3512</v>
      </c>
      <c r="T2977" t="s">
        <v>3759</v>
      </c>
      <c r="U2977" s="201">
        <v>28.46</v>
      </c>
      <c r="V2977" t="s">
        <v>2584</v>
      </c>
      <c r="W2977" t="s">
        <v>1090</v>
      </c>
      <c r="X2977" t="s">
        <v>1091</v>
      </c>
      <c r="Y2977" t="s">
        <v>2729</v>
      </c>
      <c r="Z2977" t="s">
        <v>2952</v>
      </c>
      <c r="AA2977">
        <v>112803</v>
      </c>
      <c r="AB2977" s="198">
        <v>37073</v>
      </c>
      <c r="AC2977" s="198">
        <v>37103</v>
      </c>
    </row>
    <row r="2978" spans="1:29" x14ac:dyDescent="0.2">
      <c r="A2978" s="44" t="str">
        <f t="shared" si="231"/>
        <v>US Natural Gas Financial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31</v>
      </c>
      <c r="F2978" s="213">
        <f t="shared" si="235"/>
        <v>3100</v>
      </c>
      <c r="G2978" s="202">
        <v>1333255</v>
      </c>
      <c r="H2978" s="198">
        <v>37046.391388888886</v>
      </c>
      <c r="I2978" t="s">
        <v>2660</v>
      </c>
      <c r="M2978" t="s">
        <v>3505</v>
      </c>
      <c r="N2978" t="s">
        <v>2524</v>
      </c>
      <c r="O2978" t="s">
        <v>125</v>
      </c>
      <c r="Q2978" s="199">
        <v>100</v>
      </c>
      <c r="S2978" t="s">
        <v>2525</v>
      </c>
      <c r="T2978" t="s">
        <v>3759</v>
      </c>
      <c r="U2978" s="201">
        <v>0.125</v>
      </c>
      <c r="V2978" t="s">
        <v>3529</v>
      </c>
      <c r="W2978" t="s">
        <v>2526</v>
      </c>
      <c r="X2978" t="s">
        <v>2527</v>
      </c>
      <c r="Y2978" t="s">
        <v>3777</v>
      </c>
      <c r="Z2978" t="s">
        <v>2952</v>
      </c>
      <c r="AA2978" t="s">
        <v>126</v>
      </c>
      <c r="AB2978" s="198">
        <v>37104</v>
      </c>
      <c r="AC2978" s="198">
        <v>37134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5000</v>
      </c>
      <c r="G2979" s="202">
        <v>1333258</v>
      </c>
      <c r="H2979" s="198">
        <v>37046.391400462962</v>
      </c>
      <c r="I2979" t="s">
        <v>2613</v>
      </c>
      <c r="M2979" t="s">
        <v>3505</v>
      </c>
      <c r="N2979" t="s">
        <v>3885</v>
      </c>
      <c r="O2979" t="s">
        <v>1679</v>
      </c>
      <c r="Q2979" s="199">
        <v>5000</v>
      </c>
      <c r="S2979" t="s">
        <v>3506</v>
      </c>
      <c r="T2979" t="s">
        <v>3759</v>
      </c>
      <c r="U2979" s="201">
        <v>3.8</v>
      </c>
      <c r="V2979" t="s">
        <v>1739</v>
      </c>
      <c r="W2979" t="s">
        <v>2457</v>
      </c>
      <c r="X2979" t="s">
        <v>2615</v>
      </c>
      <c r="Y2979" t="s">
        <v>2596</v>
      </c>
      <c r="Z2979" t="s">
        <v>2952</v>
      </c>
      <c r="AA2979">
        <v>828001</v>
      </c>
      <c r="AB2979" s="198">
        <v>37047.875</v>
      </c>
      <c r="AC2979" s="198">
        <v>37047.875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4000</v>
      </c>
      <c r="G2980" s="202">
        <v>1333259</v>
      </c>
      <c r="H2980" s="198">
        <v>37046.391446759262</v>
      </c>
      <c r="I2980" t="s">
        <v>2660</v>
      </c>
      <c r="M2980" t="s">
        <v>3505</v>
      </c>
      <c r="N2980" t="s">
        <v>3885</v>
      </c>
      <c r="O2980" t="s">
        <v>1729</v>
      </c>
      <c r="Q2980" s="199">
        <v>4000</v>
      </c>
      <c r="S2980" t="s">
        <v>3506</v>
      </c>
      <c r="T2980" t="s">
        <v>3759</v>
      </c>
      <c r="U2980" s="201">
        <v>3.83</v>
      </c>
      <c r="V2980" t="s">
        <v>127</v>
      </c>
      <c r="W2980" t="s">
        <v>2477</v>
      </c>
      <c r="X2980" t="s">
        <v>3078</v>
      </c>
      <c r="Y2980" t="s">
        <v>2596</v>
      </c>
      <c r="Z2980" t="s">
        <v>2952</v>
      </c>
      <c r="AA2980">
        <v>828003</v>
      </c>
      <c r="AB2980" s="198">
        <v>37047.875</v>
      </c>
      <c r="AC2980" s="198">
        <v>37047.875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1333261</v>
      </c>
      <c r="H2981" s="198">
        <v>37046.391493055555</v>
      </c>
      <c r="I2981" t="s">
        <v>2355</v>
      </c>
      <c r="M2981" t="s">
        <v>3505</v>
      </c>
      <c r="N2981" t="s">
        <v>3885</v>
      </c>
      <c r="O2981" t="s">
        <v>2063</v>
      </c>
      <c r="Q2981" s="199">
        <v>5000</v>
      </c>
      <c r="S2981" t="s">
        <v>3506</v>
      </c>
      <c r="T2981" t="s">
        <v>3759</v>
      </c>
      <c r="U2981" s="201">
        <v>3.9988000000000001</v>
      </c>
      <c r="V2981" t="s">
        <v>2620</v>
      </c>
      <c r="W2981" t="s">
        <v>2594</v>
      </c>
      <c r="X2981" t="s">
        <v>2595</v>
      </c>
      <c r="Y2981" t="s">
        <v>2596</v>
      </c>
      <c r="Z2981" t="s">
        <v>2952</v>
      </c>
      <c r="AA2981">
        <v>828005</v>
      </c>
      <c r="AB2981" s="198">
        <v>37047.875</v>
      </c>
      <c r="AC2981" s="198">
        <v>37047.875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1333260</v>
      </c>
      <c r="H2982" s="198">
        <v>37046.391493055555</v>
      </c>
      <c r="I2982" t="s">
        <v>2613</v>
      </c>
      <c r="M2982" t="s">
        <v>3505</v>
      </c>
      <c r="N2982" t="s">
        <v>3885</v>
      </c>
      <c r="O2982" t="s">
        <v>1678</v>
      </c>
      <c r="Q2982" s="199">
        <v>5000</v>
      </c>
      <c r="S2982" t="s">
        <v>3506</v>
      </c>
      <c r="T2982" t="s">
        <v>3759</v>
      </c>
      <c r="U2982" s="201">
        <v>3.7574999999999998</v>
      </c>
      <c r="V2982" t="s">
        <v>1739</v>
      </c>
      <c r="W2982" t="s">
        <v>2457</v>
      </c>
      <c r="X2982" t="s">
        <v>2615</v>
      </c>
      <c r="Y2982" t="s">
        <v>2596</v>
      </c>
      <c r="Z2982" t="s">
        <v>2952</v>
      </c>
      <c r="AA2982">
        <v>828004</v>
      </c>
      <c r="AB2982" s="198">
        <v>37047.875</v>
      </c>
      <c r="AC2982" s="198">
        <v>37047.875</v>
      </c>
    </row>
    <row r="2983" spans="1:29" x14ac:dyDescent="0.2">
      <c r="A2983" s="44" t="str">
        <f t="shared" si="231"/>
        <v>US Crude Financial</v>
      </c>
      <c r="B2983" s="44" t="str">
        <f t="shared" si="232"/>
        <v>US</v>
      </c>
      <c r="C2983" s="44" t="str">
        <f t="shared" si="233"/>
        <v>Crude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50000</v>
      </c>
      <c r="G2983" s="202">
        <v>1333263</v>
      </c>
      <c r="H2983" s="198">
        <v>37046.391550925924</v>
      </c>
      <c r="I2983" t="s">
        <v>2382</v>
      </c>
      <c r="M2983" t="s">
        <v>3619</v>
      </c>
      <c r="N2983" t="s">
        <v>1088</v>
      </c>
      <c r="O2983" t="s">
        <v>3528</v>
      </c>
      <c r="Q2983" s="199">
        <v>50000</v>
      </c>
      <c r="S2983" t="s">
        <v>3512</v>
      </c>
      <c r="T2983" t="s">
        <v>3759</v>
      </c>
      <c r="U2983" s="201">
        <v>28.48</v>
      </c>
      <c r="V2983" t="s">
        <v>2582</v>
      </c>
      <c r="W2983" t="s">
        <v>1090</v>
      </c>
      <c r="X2983" t="s">
        <v>1091</v>
      </c>
      <c r="Y2983" t="s">
        <v>2729</v>
      </c>
      <c r="Z2983" t="s">
        <v>2952</v>
      </c>
      <c r="AA2983">
        <v>112804</v>
      </c>
      <c r="AB2983" s="198">
        <v>37073</v>
      </c>
      <c r="AC2983" s="198">
        <v>37103</v>
      </c>
    </row>
    <row r="2984" spans="1:29" x14ac:dyDescent="0.2">
      <c r="A2984" s="44" t="str">
        <f t="shared" si="231"/>
        <v>US Natural Gas Financial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26</v>
      </c>
      <c r="F2984" s="213">
        <f t="shared" si="235"/>
        <v>390000</v>
      </c>
      <c r="G2984" s="202">
        <v>1333264</v>
      </c>
      <c r="H2984" s="198">
        <v>37046.391574074078</v>
      </c>
      <c r="I2984" t="s">
        <v>2600</v>
      </c>
      <c r="M2984" t="s">
        <v>3505</v>
      </c>
      <c r="N2984" t="s">
        <v>2383</v>
      </c>
      <c r="O2984" t="s">
        <v>3314</v>
      </c>
      <c r="Q2984" s="199">
        <v>15000</v>
      </c>
      <c r="S2984" t="s">
        <v>3506</v>
      </c>
      <c r="T2984" t="s">
        <v>3759</v>
      </c>
      <c r="U2984" s="201">
        <v>4.01</v>
      </c>
      <c r="V2984" t="s">
        <v>1888</v>
      </c>
      <c r="W2984" t="s">
        <v>2489</v>
      </c>
      <c r="X2984" t="s">
        <v>2490</v>
      </c>
      <c r="Y2984" t="s">
        <v>3777</v>
      </c>
      <c r="Z2984" t="s">
        <v>2952</v>
      </c>
      <c r="AA2984" t="s">
        <v>128</v>
      </c>
      <c r="AB2984" s="198">
        <v>37047.875</v>
      </c>
      <c r="AC2984" s="198">
        <v>37072.875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4000</v>
      </c>
      <c r="G2985" s="202">
        <v>1333265</v>
      </c>
      <c r="H2985" s="198">
        <v>37046.39162037037</v>
      </c>
      <c r="I2985" t="s">
        <v>2635</v>
      </c>
      <c r="M2985" t="s">
        <v>3505</v>
      </c>
      <c r="N2985" t="s">
        <v>3885</v>
      </c>
      <c r="O2985" t="s">
        <v>1729</v>
      </c>
      <c r="Q2985" s="199">
        <v>4000</v>
      </c>
      <c r="S2985" t="s">
        <v>3506</v>
      </c>
      <c r="T2985" t="s">
        <v>3759</v>
      </c>
      <c r="U2985" s="201">
        <v>3.83</v>
      </c>
      <c r="V2985" t="s">
        <v>3703</v>
      </c>
      <c r="W2985" t="s">
        <v>2477</v>
      </c>
      <c r="X2985" t="s">
        <v>3078</v>
      </c>
      <c r="Y2985" t="s">
        <v>2596</v>
      </c>
      <c r="Z2985" t="s">
        <v>2952</v>
      </c>
      <c r="AA2985">
        <v>828007</v>
      </c>
      <c r="AB2985" s="198">
        <v>37047.875</v>
      </c>
      <c r="AC2985" s="198">
        <v>37047.875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1333266</v>
      </c>
      <c r="H2986" s="198">
        <v>37046.391724537039</v>
      </c>
      <c r="I2986" t="s">
        <v>2660</v>
      </c>
      <c r="M2986" t="s">
        <v>3505</v>
      </c>
      <c r="N2986" t="s">
        <v>3885</v>
      </c>
      <c r="O2986" t="s">
        <v>1678</v>
      </c>
      <c r="P2986" s="199">
        <v>5000</v>
      </c>
      <c r="S2986" t="s">
        <v>3506</v>
      </c>
      <c r="T2986" t="s">
        <v>3759</v>
      </c>
      <c r="U2986" s="201">
        <v>3.7549999999999999</v>
      </c>
      <c r="V2986" t="s">
        <v>90</v>
      </c>
      <c r="W2986" t="s">
        <v>2457</v>
      </c>
      <c r="X2986" t="s">
        <v>2615</v>
      </c>
      <c r="Y2986" t="s">
        <v>2596</v>
      </c>
      <c r="Z2986" t="s">
        <v>2952</v>
      </c>
      <c r="AA2986">
        <v>828009</v>
      </c>
      <c r="AB2986" s="198">
        <v>37047.875</v>
      </c>
      <c r="AC2986" s="198">
        <v>37047.875</v>
      </c>
    </row>
    <row r="2987" spans="1:29" x14ac:dyDescent="0.2">
      <c r="A2987" s="44" t="str">
        <f t="shared" si="231"/>
        <v xml:space="preserve"> Natural Gas Physical</v>
      </c>
      <c r="B2987" s="44" t="str">
        <f t="shared" si="232"/>
        <v/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1333267</v>
      </c>
      <c r="H2987" s="198">
        <v>37046.391770833332</v>
      </c>
      <c r="I2987" t="s">
        <v>3837</v>
      </c>
      <c r="M2987" t="s">
        <v>3505</v>
      </c>
      <c r="N2987" t="s">
        <v>3089</v>
      </c>
      <c r="O2987" t="s">
        <v>2015</v>
      </c>
      <c r="Q2987" s="199">
        <v>10000</v>
      </c>
      <c r="S2987" t="s">
        <v>3827</v>
      </c>
      <c r="T2987" t="s">
        <v>3090</v>
      </c>
      <c r="U2987" s="201">
        <v>4.88</v>
      </c>
      <c r="V2987" t="s">
        <v>3838</v>
      </c>
      <c r="W2987" t="s">
        <v>3091</v>
      </c>
      <c r="X2987" t="s">
        <v>3092</v>
      </c>
      <c r="Y2987" t="s">
        <v>2596</v>
      </c>
      <c r="Z2987" t="s">
        <v>2953</v>
      </c>
      <c r="AA2987">
        <v>828010</v>
      </c>
      <c r="AB2987" s="198">
        <v>37046.875</v>
      </c>
      <c r="AC2987" s="198">
        <v>37046.875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5000</v>
      </c>
      <c r="G2988" s="202">
        <v>1333268</v>
      </c>
      <c r="H2988" s="198">
        <v>37046.391770833332</v>
      </c>
      <c r="I2988" t="s">
        <v>2261</v>
      </c>
      <c r="M2988" t="s">
        <v>3505</v>
      </c>
      <c r="N2988" t="s">
        <v>3885</v>
      </c>
      <c r="O2988" t="s">
        <v>1678</v>
      </c>
      <c r="P2988" s="199">
        <v>5000</v>
      </c>
      <c r="S2988" t="s">
        <v>3506</v>
      </c>
      <c r="T2988" t="s">
        <v>3759</v>
      </c>
      <c r="U2988" s="201">
        <v>3.7524999999999999</v>
      </c>
      <c r="V2988" t="s">
        <v>1746</v>
      </c>
      <c r="W2988" t="s">
        <v>2457</v>
      </c>
      <c r="X2988" t="s">
        <v>2615</v>
      </c>
      <c r="Y2988" t="s">
        <v>2596</v>
      </c>
      <c r="Z2988" t="s">
        <v>2952</v>
      </c>
      <c r="AA2988">
        <v>828011</v>
      </c>
      <c r="AB2988" s="198">
        <v>37047.875</v>
      </c>
      <c r="AC2988" s="198">
        <v>37047.875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2295</v>
      </c>
      <c r="G2989" s="202">
        <v>1333270</v>
      </c>
      <c r="H2989" s="198">
        <v>37046.391805555555</v>
      </c>
      <c r="I2989" t="s">
        <v>2355</v>
      </c>
      <c r="M2989" t="s">
        <v>3505</v>
      </c>
      <c r="N2989" t="s">
        <v>3885</v>
      </c>
      <c r="O2989" t="s">
        <v>2063</v>
      </c>
      <c r="Q2989" s="199">
        <v>2295</v>
      </c>
      <c r="S2989" t="s">
        <v>3506</v>
      </c>
      <c r="T2989" t="s">
        <v>3759</v>
      </c>
      <c r="U2989" s="201">
        <v>3.9988000000000001</v>
      </c>
      <c r="V2989" t="s">
        <v>2620</v>
      </c>
      <c r="W2989" t="s">
        <v>2594</v>
      </c>
      <c r="X2989" t="s">
        <v>2595</v>
      </c>
      <c r="Y2989" t="s">
        <v>2596</v>
      </c>
      <c r="Z2989" t="s">
        <v>2952</v>
      </c>
      <c r="AA2989">
        <v>828013</v>
      </c>
      <c r="AB2989" s="198">
        <v>37047.875</v>
      </c>
      <c r="AC2989" s="198">
        <v>37047.875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</v>
      </c>
      <c r="G2990" s="202">
        <v>1333269</v>
      </c>
      <c r="H2990" s="198">
        <v>37046.391805555555</v>
      </c>
      <c r="I2990" t="s">
        <v>2638</v>
      </c>
      <c r="M2990" t="s">
        <v>3505</v>
      </c>
      <c r="N2990" t="s">
        <v>3885</v>
      </c>
      <c r="O2990" t="s">
        <v>1841</v>
      </c>
      <c r="Q2990" s="199">
        <v>5000</v>
      </c>
      <c r="S2990" t="s">
        <v>3506</v>
      </c>
      <c r="T2990" t="s">
        <v>3759</v>
      </c>
      <c r="U2990" s="201">
        <v>3.91</v>
      </c>
      <c r="V2990" t="s">
        <v>2530</v>
      </c>
      <c r="W2990" t="s">
        <v>1842</v>
      </c>
      <c r="X2990" t="s">
        <v>1843</v>
      </c>
      <c r="Y2990" t="s">
        <v>2596</v>
      </c>
      <c r="Z2990" t="s">
        <v>2952</v>
      </c>
      <c r="AA2990">
        <v>828012</v>
      </c>
      <c r="AB2990" s="198">
        <v>37047.875</v>
      </c>
      <c r="AC2990" s="198">
        <v>37047.875</v>
      </c>
    </row>
    <row r="2991" spans="1:29" x14ac:dyDescent="0.2">
      <c r="A2991" s="44" t="str">
        <f t="shared" si="231"/>
        <v>US Natural Gas Financial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Financial</v>
      </c>
      <c r="E2991" s="44">
        <f>IF(VLOOKUP(S2991,'DD-Lookup'!$J$6:$L$50,3,FALSE)="Monthly",(YEAR(AC2991)-YEAR(AB2991))*12+MONTH(AC2991)-MONTH(AB2991)+1,(AC2991-AB2991+1))</f>
        <v>151</v>
      </c>
      <c r="F2991" s="213">
        <f t="shared" si="235"/>
        <v>755000</v>
      </c>
      <c r="G2991" s="202">
        <v>1333271</v>
      </c>
      <c r="H2991" s="198">
        <v>37046.391828703701</v>
      </c>
      <c r="I2991" t="s">
        <v>2613</v>
      </c>
      <c r="M2991" t="s">
        <v>3505</v>
      </c>
      <c r="N2991" t="s">
        <v>2383</v>
      </c>
      <c r="O2991" t="s">
        <v>2622</v>
      </c>
      <c r="Q2991" s="199">
        <v>5000</v>
      </c>
      <c r="S2991" t="s">
        <v>3506</v>
      </c>
      <c r="T2991" t="s">
        <v>3759</v>
      </c>
      <c r="U2991" s="201">
        <v>4.46</v>
      </c>
      <c r="V2991" t="s">
        <v>2576</v>
      </c>
      <c r="W2991" t="s">
        <v>2810</v>
      </c>
      <c r="X2991" t="s">
        <v>2384</v>
      </c>
      <c r="Y2991" t="s">
        <v>3777</v>
      </c>
      <c r="Z2991" t="s">
        <v>2952</v>
      </c>
      <c r="AA2991" t="s">
        <v>129</v>
      </c>
      <c r="AB2991" s="198">
        <v>37196</v>
      </c>
      <c r="AC2991" s="198">
        <v>37346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5000</v>
      </c>
      <c r="G2992" s="202">
        <v>1333272</v>
      </c>
      <c r="H2992" s="198">
        <v>37046.391875000001</v>
      </c>
      <c r="I2992" t="s">
        <v>2660</v>
      </c>
      <c r="M2992" t="s">
        <v>3505</v>
      </c>
      <c r="N2992" t="s">
        <v>3885</v>
      </c>
      <c r="O2992" t="s">
        <v>1678</v>
      </c>
      <c r="P2992" s="199">
        <v>5000</v>
      </c>
      <c r="S2992" t="s">
        <v>3506</v>
      </c>
      <c r="T2992" t="s">
        <v>3759</v>
      </c>
      <c r="U2992" s="201">
        <v>3.75</v>
      </c>
      <c r="V2992" t="s">
        <v>90</v>
      </c>
      <c r="W2992" t="s">
        <v>2457</v>
      </c>
      <c r="X2992" t="s">
        <v>2615</v>
      </c>
      <c r="Y2992" t="s">
        <v>2596</v>
      </c>
      <c r="Z2992" t="s">
        <v>2952</v>
      </c>
      <c r="AA2992">
        <v>828014</v>
      </c>
      <c r="AB2992" s="198">
        <v>37047.875</v>
      </c>
      <c r="AC2992" s="198">
        <v>37047.875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3825</v>
      </c>
      <c r="G2993" s="202">
        <v>1333273</v>
      </c>
      <c r="H2993" s="198">
        <v>37046.391909722224</v>
      </c>
      <c r="I2993" t="s">
        <v>2541</v>
      </c>
      <c r="M2993" t="s">
        <v>3505</v>
      </c>
      <c r="N2993" t="s">
        <v>3885</v>
      </c>
      <c r="O2993" t="s">
        <v>1839</v>
      </c>
      <c r="Q2993" s="199">
        <v>3825</v>
      </c>
      <c r="S2993" t="s">
        <v>3506</v>
      </c>
      <c r="T2993" t="s">
        <v>3759</v>
      </c>
      <c r="U2993" s="201">
        <v>4.26</v>
      </c>
      <c r="V2993">
        <v>19691994</v>
      </c>
      <c r="W2993" t="s">
        <v>3143</v>
      </c>
      <c r="X2993" t="s">
        <v>3065</v>
      </c>
      <c r="Y2993" t="s">
        <v>2596</v>
      </c>
      <c r="Z2993" t="s">
        <v>2952</v>
      </c>
      <c r="AA2993">
        <v>828015</v>
      </c>
      <c r="AB2993" s="198">
        <v>37047.875</v>
      </c>
      <c r="AC2993" s="198">
        <v>37047.875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5000</v>
      </c>
      <c r="G2994" s="202">
        <v>1333274</v>
      </c>
      <c r="H2994" s="198">
        <v>37046.391956018517</v>
      </c>
      <c r="I2994" t="s">
        <v>2660</v>
      </c>
      <c r="M2994" t="s">
        <v>3505</v>
      </c>
      <c r="N2994" t="s">
        <v>3885</v>
      </c>
      <c r="O2994" t="s">
        <v>1678</v>
      </c>
      <c r="P2994" s="199">
        <v>5000</v>
      </c>
      <c r="S2994" t="s">
        <v>3506</v>
      </c>
      <c r="T2994" t="s">
        <v>3759</v>
      </c>
      <c r="U2994" s="201">
        <v>3.7475000000000001</v>
      </c>
      <c r="V2994" t="s">
        <v>90</v>
      </c>
      <c r="W2994" t="s">
        <v>2457</v>
      </c>
      <c r="X2994" t="s">
        <v>2615</v>
      </c>
      <c r="Y2994" t="s">
        <v>2596</v>
      </c>
      <c r="Z2994" t="s">
        <v>2952</v>
      </c>
      <c r="AA2994">
        <v>828016</v>
      </c>
      <c r="AB2994" s="198">
        <v>37047.875</v>
      </c>
      <c r="AC2994" s="198">
        <v>37047.875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5000</v>
      </c>
      <c r="G2995" s="202">
        <v>1333276</v>
      </c>
      <c r="H2995" s="198">
        <v>37046.392002314817</v>
      </c>
      <c r="I2995" t="s">
        <v>2660</v>
      </c>
      <c r="M2995" t="s">
        <v>3505</v>
      </c>
      <c r="N2995" t="s">
        <v>3885</v>
      </c>
      <c r="O2995" t="s">
        <v>1678</v>
      </c>
      <c r="P2995" s="199">
        <v>5000</v>
      </c>
      <c r="S2995" t="s">
        <v>3506</v>
      </c>
      <c r="T2995" t="s">
        <v>3759</v>
      </c>
      <c r="U2995" s="201">
        <v>3.7450000000000001</v>
      </c>
      <c r="V2995" t="s">
        <v>90</v>
      </c>
      <c r="W2995" t="s">
        <v>2457</v>
      </c>
      <c r="X2995" t="s">
        <v>2615</v>
      </c>
      <c r="Y2995" t="s">
        <v>2596</v>
      </c>
      <c r="Z2995" t="s">
        <v>2952</v>
      </c>
      <c r="AA2995">
        <v>828018</v>
      </c>
      <c r="AB2995" s="198">
        <v>37047.875</v>
      </c>
      <c r="AC2995" s="198">
        <v>37047.875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5000</v>
      </c>
      <c r="G2996" s="202">
        <v>1333277</v>
      </c>
      <c r="H2996" s="198">
        <v>37046.392164351855</v>
      </c>
      <c r="I2996" t="s">
        <v>2387</v>
      </c>
      <c r="M2996" t="s">
        <v>3505</v>
      </c>
      <c r="N2996" t="s">
        <v>3885</v>
      </c>
      <c r="O2996" t="s">
        <v>1678</v>
      </c>
      <c r="Q2996" s="199">
        <v>5000</v>
      </c>
      <c r="S2996" t="s">
        <v>3506</v>
      </c>
      <c r="T2996" t="s">
        <v>3759</v>
      </c>
      <c r="U2996" s="201">
        <v>3.7450000000000001</v>
      </c>
      <c r="V2996" t="s">
        <v>3199</v>
      </c>
      <c r="W2996" t="s">
        <v>2457</v>
      </c>
      <c r="X2996" t="s">
        <v>2615</v>
      </c>
      <c r="Y2996" t="s">
        <v>2596</v>
      </c>
      <c r="Z2996" t="s">
        <v>2952</v>
      </c>
      <c r="AA2996">
        <v>828019</v>
      </c>
      <c r="AB2996" s="198">
        <v>37047.875</v>
      </c>
      <c r="AC2996" s="198">
        <v>37047.875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3449</v>
      </c>
      <c r="G2997" s="202">
        <v>1333278</v>
      </c>
      <c r="H2997" s="198">
        <v>37046.392256944448</v>
      </c>
      <c r="I2997" t="s">
        <v>2378</v>
      </c>
      <c r="M2997" t="s">
        <v>3505</v>
      </c>
      <c r="N2997" t="s">
        <v>3885</v>
      </c>
      <c r="O2997" t="s">
        <v>1725</v>
      </c>
      <c r="Q2997" s="199">
        <v>3449</v>
      </c>
      <c r="S2997" t="s">
        <v>3506</v>
      </c>
      <c r="T2997" t="s">
        <v>3759</v>
      </c>
      <c r="U2997" s="201">
        <v>4.16</v>
      </c>
      <c r="V2997" t="s">
        <v>3073</v>
      </c>
      <c r="W2997" t="s">
        <v>3060</v>
      </c>
      <c r="X2997" t="s">
        <v>3061</v>
      </c>
      <c r="Y2997" t="s">
        <v>2596</v>
      </c>
      <c r="Z2997" t="s">
        <v>2952</v>
      </c>
      <c r="AA2997">
        <v>828021</v>
      </c>
      <c r="AB2997" s="198">
        <v>37047.875</v>
      </c>
      <c r="AC2997" s="198">
        <v>37047.875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25000</v>
      </c>
      <c r="G2998" s="202">
        <v>1333279</v>
      </c>
      <c r="H2998" s="198">
        <v>37046.392326388886</v>
      </c>
      <c r="I2998" t="s">
        <v>2502</v>
      </c>
      <c r="M2998" t="s">
        <v>3505</v>
      </c>
      <c r="N2998" t="s">
        <v>3885</v>
      </c>
      <c r="O2998" t="s">
        <v>3852</v>
      </c>
      <c r="Q2998" s="199">
        <v>25000</v>
      </c>
      <c r="S2998" t="s">
        <v>3506</v>
      </c>
      <c r="T2998" t="s">
        <v>3759</v>
      </c>
      <c r="U2998" s="201">
        <v>3.9449999999999998</v>
      </c>
      <c r="V2998" t="s">
        <v>3516</v>
      </c>
      <c r="W2998" t="s">
        <v>2265</v>
      </c>
      <c r="X2998" t="s">
        <v>2266</v>
      </c>
      <c r="Y2998" t="s">
        <v>2596</v>
      </c>
      <c r="Z2998" t="s">
        <v>2952</v>
      </c>
      <c r="AA2998">
        <v>828022</v>
      </c>
      <c r="AB2998" s="198">
        <v>37047.875</v>
      </c>
      <c r="AC2998" s="198">
        <v>37047.875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5000</v>
      </c>
      <c r="G2999" s="202">
        <v>1333280</v>
      </c>
      <c r="H2999" s="198">
        <v>37046.392361111109</v>
      </c>
      <c r="I2999" t="s">
        <v>2509</v>
      </c>
      <c r="M2999" t="s">
        <v>3505</v>
      </c>
      <c r="N2999" t="s">
        <v>3885</v>
      </c>
      <c r="O2999" t="s">
        <v>1839</v>
      </c>
      <c r="Q2999" s="199">
        <v>5000</v>
      </c>
      <c r="S2999" t="s">
        <v>3506</v>
      </c>
      <c r="T2999" t="s">
        <v>3759</v>
      </c>
      <c r="U2999" s="201">
        <v>4.26</v>
      </c>
      <c r="V2999" t="s">
        <v>2535</v>
      </c>
      <c r="W2999" t="s">
        <v>3143</v>
      </c>
      <c r="X2999" t="s">
        <v>3065</v>
      </c>
      <c r="Y2999" t="s">
        <v>2596</v>
      </c>
      <c r="Z2999" t="s">
        <v>2952</v>
      </c>
      <c r="AA2999">
        <v>828023</v>
      </c>
      <c r="AB2999" s="198">
        <v>37047.875</v>
      </c>
      <c r="AC2999" s="198">
        <v>37047.875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1333281</v>
      </c>
      <c r="H3000" s="198">
        <v>37046.392384259256</v>
      </c>
      <c r="I3000" t="s">
        <v>2619</v>
      </c>
      <c r="M3000" t="s">
        <v>3505</v>
      </c>
      <c r="N3000" t="s">
        <v>3885</v>
      </c>
      <c r="O3000" t="s">
        <v>1680</v>
      </c>
      <c r="Q3000" s="199">
        <v>5000</v>
      </c>
      <c r="S3000" t="s">
        <v>3506</v>
      </c>
      <c r="T3000" t="s">
        <v>3759</v>
      </c>
      <c r="U3000" s="201">
        <v>3.7949999999999999</v>
      </c>
      <c r="V3000" t="s">
        <v>2252</v>
      </c>
      <c r="W3000" t="s">
        <v>2457</v>
      </c>
      <c r="X3000" t="s">
        <v>2615</v>
      </c>
      <c r="Y3000" t="s">
        <v>2596</v>
      </c>
      <c r="Z3000" t="s">
        <v>2952</v>
      </c>
      <c r="AA3000">
        <v>828024</v>
      </c>
      <c r="AB3000" s="198">
        <v>37047.875</v>
      </c>
      <c r="AC3000" s="198">
        <v>37047.875</v>
      </c>
    </row>
    <row r="3001" spans="1:29" x14ac:dyDescent="0.2">
      <c r="A3001" s="44" t="str">
        <f t="shared" si="231"/>
        <v xml:space="preserve"> Natural Gas Physical</v>
      </c>
      <c r="B3001" s="44" t="str">
        <f t="shared" si="232"/>
        <v/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10000</v>
      </c>
      <c r="G3001" s="202">
        <v>1333285</v>
      </c>
      <c r="H3001" s="198">
        <v>37046.392500000002</v>
      </c>
      <c r="I3001" t="s">
        <v>2533</v>
      </c>
      <c r="M3001" t="s">
        <v>3505</v>
      </c>
      <c r="N3001" t="s">
        <v>3089</v>
      </c>
      <c r="O3001" t="s">
        <v>2015</v>
      </c>
      <c r="Q3001" s="199">
        <v>10000</v>
      </c>
      <c r="S3001" t="s">
        <v>3827</v>
      </c>
      <c r="T3001" t="s">
        <v>3090</v>
      </c>
      <c r="U3001" s="201">
        <v>4.8899999999999997</v>
      </c>
      <c r="V3001" t="s">
        <v>2033</v>
      </c>
      <c r="W3001" t="s">
        <v>3091</v>
      </c>
      <c r="X3001" t="s">
        <v>3092</v>
      </c>
      <c r="Y3001" t="s">
        <v>2596</v>
      </c>
      <c r="Z3001" t="s">
        <v>2953</v>
      </c>
      <c r="AA3001">
        <v>828025</v>
      </c>
      <c r="AB3001" s="198">
        <v>37046.875</v>
      </c>
      <c r="AC3001" s="198">
        <v>37046.875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15000</v>
      </c>
      <c r="G3002" s="202">
        <v>1333284</v>
      </c>
      <c r="H3002" s="198">
        <v>37046.392500000002</v>
      </c>
      <c r="I3002" t="s">
        <v>2509</v>
      </c>
      <c r="M3002" t="s">
        <v>3505</v>
      </c>
      <c r="N3002" t="s">
        <v>3885</v>
      </c>
      <c r="O3002" t="s">
        <v>3852</v>
      </c>
      <c r="Q3002" s="199">
        <v>15000</v>
      </c>
      <c r="S3002" t="s">
        <v>3506</v>
      </c>
      <c r="T3002" t="s">
        <v>3759</v>
      </c>
      <c r="U3002" s="201">
        <v>3.9550000000000001</v>
      </c>
      <c r="V3002" t="s">
        <v>2575</v>
      </c>
      <c r="W3002" t="s">
        <v>2265</v>
      </c>
      <c r="X3002" t="s">
        <v>2266</v>
      </c>
      <c r="Y3002" t="s">
        <v>2596</v>
      </c>
      <c r="Z3002" t="s">
        <v>2952</v>
      </c>
      <c r="AA3002">
        <v>828026</v>
      </c>
      <c r="AB3002" s="198">
        <v>37047.875</v>
      </c>
      <c r="AC3002" s="198">
        <v>37047.875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5000</v>
      </c>
      <c r="G3003" s="202">
        <v>1333287</v>
      </c>
      <c r="H3003" s="198">
        <v>37046.392523148148</v>
      </c>
      <c r="I3003" t="s">
        <v>2387</v>
      </c>
      <c r="M3003" t="s">
        <v>3505</v>
      </c>
      <c r="N3003" t="s">
        <v>3885</v>
      </c>
      <c r="O3003" t="s">
        <v>1682</v>
      </c>
      <c r="P3003" s="199">
        <v>5000</v>
      </c>
      <c r="S3003" t="s">
        <v>3506</v>
      </c>
      <c r="T3003" t="s">
        <v>3759</v>
      </c>
      <c r="U3003" s="201">
        <v>3.79</v>
      </c>
      <c r="V3003" t="s">
        <v>130</v>
      </c>
      <c r="W3003" t="s">
        <v>2457</v>
      </c>
      <c r="X3003" t="s">
        <v>2615</v>
      </c>
      <c r="Y3003" t="s">
        <v>2596</v>
      </c>
      <c r="Z3003" t="s">
        <v>2952</v>
      </c>
      <c r="AA3003">
        <v>828028</v>
      </c>
      <c r="AB3003" s="198">
        <v>37047.875</v>
      </c>
      <c r="AC3003" s="198">
        <v>37047.875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2766</v>
      </c>
      <c r="G3004" s="202">
        <v>1333286</v>
      </c>
      <c r="H3004" s="198">
        <v>37046.392523148148</v>
      </c>
      <c r="I3004" t="s">
        <v>2660</v>
      </c>
      <c r="M3004" t="s">
        <v>3505</v>
      </c>
      <c r="N3004" t="s">
        <v>3885</v>
      </c>
      <c r="O3004" t="s">
        <v>1738</v>
      </c>
      <c r="P3004" s="199">
        <v>2766</v>
      </c>
      <c r="S3004" t="s">
        <v>3506</v>
      </c>
      <c r="T3004" t="s">
        <v>3759</v>
      </c>
      <c r="U3004" s="201">
        <v>3.855</v>
      </c>
      <c r="V3004" t="s">
        <v>3649</v>
      </c>
      <c r="W3004" t="s">
        <v>2629</v>
      </c>
      <c r="X3004" t="s">
        <v>2630</v>
      </c>
      <c r="Y3004" t="s">
        <v>2596</v>
      </c>
      <c r="Z3004" t="s">
        <v>2952</v>
      </c>
      <c r="AA3004">
        <v>828027</v>
      </c>
      <c r="AB3004" s="198">
        <v>37047.875</v>
      </c>
      <c r="AC3004" s="198">
        <v>37047.875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31</v>
      </c>
      <c r="F3005" s="213">
        <f t="shared" si="235"/>
        <v>620000</v>
      </c>
      <c r="G3005" s="202">
        <v>1333289</v>
      </c>
      <c r="H3005" s="198">
        <v>37046.392546296294</v>
      </c>
      <c r="I3005" t="s">
        <v>2382</v>
      </c>
      <c r="M3005" t="s">
        <v>3505</v>
      </c>
      <c r="N3005" t="s">
        <v>2383</v>
      </c>
      <c r="O3005" t="s">
        <v>2604</v>
      </c>
      <c r="Q3005" s="199">
        <v>20000</v>
      </c>
      <c r="S3005" t="s">
        <v>3506</v>
      </c>
      <c r="T3005" t="s">
        <v>3759</v>
      </c>
      <c r="U3005" s="201">
        <v>4.07</v>
      </c>
      <c r="V3005" t="s">
        <v>2562</v>
      </c>
      <c r="W3005" t="s">
        <v>2810</v>
      </c>
      <c r="X3005" t="s">
        <v>2384</v>
      </c>
      <c r="Y3005" t="s">
        <v>3777</v>
      </c>
      <c r="Z3005" t="s">
        <v>2952</v>
      </c>
      <c r="AA3005" t="s">
        <v>131</v>
      </c>
      <c r="AB3005" s="198">
        <v>37073.875</v>
      </c>
      <c r="AC3005" s="198">
        <v>37103.875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1333288</v>
      </c>
      <c r="H3006" s="198">
        <v>37046.392546296294</v>
      </c>
      <c r="I3006" t="s">
        <v>3547</v>
      </c>
      <c r="M3006" t="s">
        <v>3505</v>
      </c>
      <c r="N3006" t="s">
        <v>3885</v>
      </c>
      <c r="O3006" t="s">
        <v>1795</v>
      </c>
      <c r="P3006" s="199">
        <v>10000</v>
      </c>
      <c r="S3006" t="s">
        <v>3506</v>
      </c>
      <c r="T3006" t="s">
        <v>3759</v>
      </c>
      <c r="U3006" s="201">
        <v>4.0999999999999996</v>
      </c>
      <c r="V3006" t="s">
        <v>2253</v>
      </c>
      <c r="W3006" t="s">
        <v>3075</v>
      </c>
      <c r="X3006" t="s">
        <v>3076</v>
      </c>
      <c r="Y3006" t="s">
        <v>2596</v>
      </c>
      <c r="Z3006" t="s">
        <v>2952</v>
      </c>
      <c r="AA3006">
        <v>828029</v>
      </c>
      <c r="AB3006" s="198">
        <v>37047.875</v>
      </c>
      <c r="AC3006" s="198">
        <v>37047.875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26</v>
      </c>
      <c r="F3007" s="213">
        <f t="shared" si="235"/>
        <v>130000</v>
      </c>
      <c r="G3007" s="202">
        <v>1333290</v>
      </c>
      <c r="H3007" s="198">
        <v>37046.392650462964</v>
      </c>
      <c r="I3007" t="s">
        <v>3531</v>
      </c>
      <c r="M3007" t="s">
        <v>3505</v>
      </c>
      <c r="N3007" t="s">
        <v>3885</v>
      </c>
      <c r="O3007" t="s">
        <v>132</v>
      </c>
      <c r="P3007" s="199">
        <v>5000</v>
      </c>
      <c r="S3007" t="s">
        <v>3506</v>
      </c>
      <c r="T3007" t="s">
        <v>3759</v>
      </c>
      <c r="U3007" s="201">
        <v>3.7949999999999999</v>
      </c>
      <c r="V3007" t="s">
        <v>2565</v>
      </c>
      <c r="W3007" t="s">
        <v>2457</v>
      </c>
      <c r="X3007" t="s">
        <v>2615</v>
      </c>
      <c r="Y3007" t="s">
        <v>2596</v>
      </c>
      <c r="Z3007" t="s">
        <v>2952</v>
      </c>
      <c r="AA3007">
        <v>828030</v>
      </c>
      <c r="AB3007" s="198">
        <v>37047.875</v>
      </c>
      <c r="AC3007" s="198">
        <v>37072.875</v>
      </c>
    </row>
    <row r="3008" spans="1:29" x14ac:dyDescent="0.2">
      <c r="A3008" s="44" t="str">
        <f t="shared" si="231"/>
        <v>US Natural Gas Financial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31</v>
      </c>
      <c r="F3008" s="213">
        <f t="shared" si="235"/>
        <v>77500</v>
      </c>
      <c r="G3008" s="202">
        <v>1333291</v>
      </c>
      <c r="H3008" s="198">
        <v>37046.39266203704</v>
      </c>
      <c r="I3008" t="s">
        <v>2660</v>
      </c>
      <c r="M3008" t="s">
        <v>3505</v>
      </c>
      <c r="N3008" t="s">
        <v>2383</v>
      </c>
      <c r="O3008" t="s">
        <v>2604</v>
      </c>
      <c r="Q3008" s="199">
        <v>2500</v>
      </c>
      <c r="S3008" t="s">
        <v>3506</v>
      </c>
      <c r="T3008" t="s">
        <v>3759</v>
      </c>
      <c r="U3008" s="201">
        <v>4.07</v>
      </c>
      <c r="V3008" t="s">
        <v>3997</v>
      </c>
      <c r="W3008" t="s">
        <v>2810</v>
      </c>
      <c r="X3008" t="s">
        <v>2384</v>
      </c>
      <c r="Y3008" t="s">
        <v>3777</v>
      </c>
      <c r="Z3008" t="s">
        <v>2952</v>
      </c>
      <c r="AA3008" t="s">
        <v>133</v>
      </c>
      <c r="AB3008" s="198">
        <v>37073.875</v>
      </c>
      <c r="AC3008" s="198">
        <v>37103.875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5000</v>
      </c>
      <c r="G3009" s="202">
        <v>1333292</v>
      </c>
      <c r="H3009" s="198">
        <v>37046.392708333333</v>
      </c>
      <c r="I3009" t="s">
        <v>3531</v>
      </c>
      <c r="M3009" t="s">
        <v>3505</v>
      </c>
      <c r="N3009" t="s">
        <v>3885</v>
      </c>
      <c r="O3009" t="s">
        <v>1678</v>
      </c>
      <c r="Q3009" s="199">
        <v>5000</v>
      </c>
      <c r="S3009" t="s">
        <v>3506</v>
      </c>
      <c r="T3009" t="s">
        <v>3759</v>
      </c>
      <c r="U3009" s="201">
        <v>3.7475000000000001</v>
      </c>
      <c r="V3009" t="s">
        <v>2529</v>
      </c>
      <c r="W3009" t="s">
        <v>2457</v>
      </c>
      <c r="X3009" t="s">
        <v>2615</v>
      </c>
      <c r="Y3009" t="s">
        <v>2596</v>
      </c>
      <c r="Z3009" t="s">
        <v>2952</v>
      </c>
      <c r="AA3009">
        <v>828031</v>
      </c>
      <c r="AB3009" s="198">
        <v>37047.875</v>
      </c>
      <c r="AC3009" s="198">
        <v>37047.875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5000</v>
      </c>
      <c r="G3010" s="202">
        <v>1333293</v>
      </c>
      <c r="H3010" s="198">
        <v>37046.392754629633</v>
      </c>
      <c r="I3010" t="s">
        <v>3531</v>
      </c>
      <c r="M3010" t="s">
        <v>3505</v>
      </c>
      <c r="N3010" t="s">
        <v>3885</v>
      </c>
      <c r="O3010" t="s">
        <v>1678</v>
      </c>
      <c r="Q3010" s="199">
        <v>5000</v>
      </c>
      <c r="S3010" t="s">
        <v>3506</v>
      </c>
      <c r="T3010" t="s">
        <v>3759</v>
      </c>
      <c r="U3010" s="201">
        <v>3.75</v>
      </c>
      <c r="V3010" t="s">
        <v>2529</v>
      </c>
      <c r="W3010" t="s">
        <v>2457</v>
      </c>
      <c r="X3010" t="s">
        <v>2615</v>
      </c>
      <c r="Y3010" t="s">
        <v>2596</v>
      </c>
      <c r="Z3010" t="s">
        <v>2952</v>
      </c>
      <c r="AA3010">
        <v>828032</v>
      </c>
      <c r="AB3010" s="198">
        <v>37047.875</v>
      </c>
      <c r="AC3010" s="198">
        <v>37047.875</v>
      </c>
    </row>
    <row r="3011" spans="1:29" x14ac:dyDescent="0.2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31</v>
      </c>
      <c r="F3011" s="213">
        <f t="shared" si="235"/>
        <v>155000</v>
      </c>
      <c r="G3011" s="202">
        <v>1333294</v>
      </c>
      <c r="H3011" s="198">
        <v>37046.392766203702</v>
      </c>
      <c r="I3011" t="s">
        <v>2430</v>
      </c>
      <c r="M3011" t="s">
        <v>3505</v>
      </c>
      <c r="N3011" t="s">
        <v>3089</v>
      </c>
      <c r="O3011" t="s">
        <v>3967</v>
      </c>
      <c r="Q3011" s="199">
        <v>5000</v>
      </c>
      <c r="S3011" t="s">
        <v>3827</v>
      </c>
      <c r="T3011" t="s">
        <v>3090</v>
      </c>
      <c r="U3011" s="201">
        <v>5.26</v>
      </c>
      <c r="V3011" t="s">
        <v>2431</v>
      </c>
      <c r="W3011" t="s">
        <v>2574</v>
      </c>
      <c r="X3011" t="s">
        <v>3092</v>
      </c>
      <c r="Y3011" t="s">
        <v>2596</v>
      </c>
      <c r="Z3011" t="s">
        <v>2953</v>
      </c>
      <c r="AA3011">
        <v>828033</v>
      </c>
      <c r="AB3011" s="198">
        <v>37073.875</v>
      </c>
      <c r="AC3011" s="198">
        <v>37103.875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5000</v>
      </c>
      <c r="G3012" s="202">
        <v>1333295</v>
      </c>
      <c r="H3012" s="198">
        <v>37046.392847222225</v>
      </c>
      <c r="I3012" t="s">
        <v>2378</v>
      </c>
      <c r="M3012" t="s">
        <v>3505</v>
      </c>
      <c r="N3012" t="s">
        <v>3885</v>
      </c>
      <c r="O3012" t="s">
        <v>1682</v>
      </c>
      <c r="Q3012" s="199">
        <v>5000</v>
      </c>
      <c r="S3012" t="s">
        <v>3506</v>
      </c>
      <c r="T3012" t="s">
        <v>3759</v>
      </c>
      <c r="U3012" s="201">
        <v>3.7925</v>
      </c>
      <c r="V3012" t="s">
        <v>2627</v>
      </c>
      <c r="W3012" t="s">
        <v>2457</v>
      </c>
      <c r="X3012" t="s">
        <v>2615</v>
      </c>
      <c r="Y3012" t="s">
        <v>2596</v>
      </c>
      <c r="Z3012" t="s">
        <v>2952</v>
      </c>
      <c r="AA3012">
        <v>828034</v>
      </c>
      <c r="AB3012" s="198">
        <v>37047.875</v>
      </c>
      <c r="AC3012" s="198">
        <v>37047.875</v>
      </c>
    </row>
    <row r="3013" spans="1:29" x14ac:dyDescent="0.2">
      <c r="A3013" s="44" t="str">
        <f t="shared" si="231"/>
        <v>US Crude Financial</v>
      </c>
      <c r="B3013" s="44" t="str">
        <f t="shared" si="232"/>
        <v>US</v>
      </c>
      <c r="C3013" s="44" t="str">
        <f t="shared" si="233"/>
        <v>Crude</v>
      </c>
      <c r="D3013" s="44" t="str">
        <f t="shared" si="234"/>
        <v>Financial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50000</v>
      </c>
      <c r="G3013" s="202">
        <v>1333296</v>
      </c>
      <c r="H3013" s="198">
        <v>37046.392858796295</v>
      </c>
      <c r="I3013" t="s">
        <v>1087</v>
      </c>
      <c r="M3013" t="s">
        <v>3619</v>
      </c>
      <c r="N3013" t="s">
        <v>1088</v>
      </c>
      <c r="O3013" t="s">
        <v>3528</v>
      </c>
      <c r="P3013" s="199">
        <v>50000</v>
      </c>
      <c r="S3013" t="s">
        <v>3512</v>
      </c>
      <c r="T3013" t="s">
        <v>3759</v>
      </c>
      <c r="U3013" s="201">
        <v>28.44</v>
      </c>
      <c r="V3013" t="s">
        <v>2584</v>
      </c>
      <c r="W3013" t="s">
        <v>1090</v>
      </c>
      <c r="X3013" t="s">
        <v>1091</v>
      </c>
      <c r="Y3013" t="s">
        <v>2729</v>
      </c>
      <c r="Z3013" t="s">
        <v>2952</v>
      </c>
      <c r="AA3013">
        <v>112810</v>
      </c>
      <c r="AB3013" s="198">
        <v>37073</v>
      </c>
      <c r="AC3013" s="198">
        <v>37103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5000</v>
      </c>
      <c r="G3014" s="202">
        <v>1333298</v>
      </c>
      <c r="H3014" s="198">
        <v>37046.392881944441</v>
      </c>
      <c r="I3014" t="s">
        <v>2378</v>
      </c>
      <c r="M3014" t="s">
        <v>3505</v>
      </c>
      <c r="N3014" t="s">
        <v>3885</v>
      </c>
      <c r="O3014" t="s">
        <v>1682</v>
      </c>
      <c r="Q3014" s="199">
        <v>5000</v>
      </c>
      <c r="S3014" t="s">
        <v>3506</v>
      </c>
      <c r="T3014" t="s">
        <v>3759</v>
      </c>
      <c r="U3014" s="201">
        <v>3.7949999999999999</v>
      </c>
      <c r="V3014" t="s">
        <v>2627</v>
      </c>
      <c r="W3014" t="s">
        <v>2457</v>
      </c>
      <c r="X3014" t="s">
        <v>2615</v>
      </c>
      <c r="Y3014" t="s">
        <v>2596</v>
      </c>
      <c r="Z3014" t="s">
        <v>2952</v>
      </c>
      <c r="AA3014">
        <v>828035</v>
      </c>
      <c r="AB3014" s="198">
        <v>37047.875</v>
      </c>
      <c r="AC3014" s="198">
        <v>37047.875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5000</v>
      </c>
      <c r="G3015" s="202">
        <v>1333299</v>
      </c>
      <c r="H3015" s="198">
        <v>37046.392893518518</v>
      </c>
      <c r="I3015" t="s">
        <v>2538</v>
      </c>
      <c r="M3015" t="s">
        <v>3505</v>
      </c>
      <c r="N3015" t="s">
        <v>3885</v>
      </c>
      <c r="O3015" t="s">
        <v>3868</v>
      </c>
      <c r="Q3015" s="199">
        <v>5000</v>
      </c>
      <c r="S3015" t="s">
        <v>3506</v>
      </c>
      <c r="T3015" t="s">
        <v>3759</v>
      </c>
      <c r="U3015" s="201">
        <v>3.86</v>
      </c>
      <c r="V3015" t="s">
        <v>3844</v>
      </c>
      <c r="W3015" t="s">
        <v>2271</v>
      </c>
      <c r="X3015" t="s">
        <v>3078</v>
      </c>
      <c r="Y3015" t="s">
        <v>2596</v>
      </c>
      <c r="Z3015" t="s">
        <v>2952</v>
      </c>
      <c r="AA3015">
        <v>828036</v>
      </c>
      <c r="AB3015" s="198">
        <v>37047.875</v>
      </c>
      <c r="AC3015" s="198">
        <v>37047.875</v>
      </c>
    </row>
    <row r="3016" spans="1:29" x14ac:dyDescent="0.2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31</v>
      </c>
      <c r="F3016" s="213">
        <f t="shared" si="235"/>
        <v>3100</v>
      </c>
      <c r="G3016" s="202">
        <v>1333301</v>
      </c>
      <c r="H3016" s="198">
        <v>37046.392928240741</v>
      </c>
      <c r="I3016" t="s">
        <v>2660</v>
      </c>
      <c r="M3016" t="s">
        <v>3505</v>
      </c>
      <c r="N3016" t="s">
        <v>2579</v>
      </c>
      <c r="O3016" t="s">
        <v>108</v>
      </c>
      <c r="Q3016" s="199">
        <v>100</v>
      </c>
      <c r="S3016" t="s">
        <v>2525</v>
      </c>
      <c r="T3016" t="s">
        <v>3759</v>
      </c>
      <c r="U3016" s="201">
        <v>0.215</v>
      </c>
      <c r="V3016" t="s">
        <v>3529</v>
      </c>
      <c r="W3016" t="s">
        <v>2526</v>
      </c>
      <c r="X3016" t="s">
        <v>2527</v>
      </c>
      <c r="Y3016" t="s">
        <v>3777</v>
      </c>
      <c r="Z3016" t="s">
        <v>2952</v>
      </c>
      <c r="AA3016" t="s">
        <v>134</v>
      </c>
      <c r="AB3016" s="198">
        <v>37073</v>
      </c>
      <c r="AC3016" s="198">
        <v>37103</v>
      </c>
    </row>
    <row r="3017" spans="1:29" x14ac:dyDescent="0.2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151</v>
      </c>
      <c r="F3017" s="213">
        <f t="shared" si="235"/>
        <v>755000</v>
      </c>
      <c r="G3017" s="202">
        <v>1333300</v>
      </c>
      <c r="H3017" s="198">
        <v>37046.392928240741</v>
      </c>
      <c r="I3017" t="s">
        <v>2378</v>
      </c>
      <c r="M3017" t="s">
        <v>3505</v>
      </c>
      <c r="N3017" t="s">
        <v>2194</v>
      </c>
      <c r="O3017" t="s">
        <v>135</v>
      </c>
      <c r="P3017" s="199">
        <v>5000</v>
      </c>
      <c r="S3017" t="s">
        <v>3506</v>
      </c>
      <c r="T3017" t="s">
        <v>3759</v>
      </c>
      <c r="U3017" s="201">
        <v>0.2475</v>
      </c>
      <c r="V3017" t="s">
        <v>3526</v>
      </c>
      <c r="W3017" t="s">
        <v>3082</v>
      </c>
      <c r="X3017" t="s">
        <v>2625</v>
      </c>
      <c r="Y3017" t="s">
        <v>2596</v>
      </c>
      <c r="Z3017" t="s">
        <v>2952</v>
      </c>
      <c r="AA3017" t="s">
        <v>136</v>
      </c>
      <c r="AB3017" s="198">
        <v>37196</v>
      </c>
      <c r="AC3017" s="198">
        <v>37346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6520</v>
      </c>
      <c r="G3018" s="202">
        <v>1333304</v>
      </c>
      <c r="H3018" s="198">
        <v>37046.392962962964</v>
      </c>
      <c r="I3018" t="s">
        <v>2621</v>
      </c>
      <c r="M3018" t="s">
        <v>3505</v>
      </c>
      <c r="N3018" t="s">
        <v>3885</v>
      </c>
      <c r="O3018" t="s">
        <v>1757</v>
      </c>
      <c r="Q3018" s="199">
        <v>6520</v>
      </c>
      <c r="S3018" t="s">
        <v>3506</v>
      </c>
      <c r="T3018" t="s">
        <v>3759</v>
      </c>
      <c r="U3018" s="201">
        <v>3.8325</v>
      </c>
      <c r="V3018" t="s">
        <v>3190</v>
      </c>
      <c r="W3018" t="s">
        <v>2629</v>
      </c>
      <c r="X3018" t="s">
        <v>2630</v>
      </c>
      <c r="Y3018" t="s">
        <v>2596</v>
      </c>
      <c r="Z3018" t="s">
        <v>2952</v>
      </c>
      <c r="AA3018">
        <v>828039</v>
      </c>
      <c r="AB3018" s="198">
        <v>37047.875</v>
      </c>
      <c r="AC3018" s="198">
        <v>37047.875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10000</v>
      </c>
      <c r="G3019" s="202">
        <v>1333303</v>
      </c>
      <c r="H3019" s="198">
        <v>37046.392962962964</v>
      </c>
      <c r="I3019" t="s">
        <v>2538</v>
      </c>
      <c r="M3019" t="s">
        <v>3505</v>
      </c>
      <c r="N3019" t="s">
        <v>3885</v>
      </c>
      <c r="O3019" t="s">
        <v>3865</v>
      </c>
      <c r="Q3019" s="199">
        <v>10000</v>
      </c>
      <c r="S3019" t="s">
        <v>3506</v>
      </c>
      <c r="T3019" t="s">
        <v>3759</v>
      </c>
      <c r="U3019" s="201">
        <v>3.9</v>
      </c>
      <c r="V3019" t="s">
        <v>3218</v>
      </c>
      <c r="W3019" t="s">
        <v>2271</v>
      </c>
      <c r="X3019" t="s">
        <v>2272</v>
      </c>
      <c r="Y3019" t="s">
        <v>2596</v>
      </c>
      <c r="Z3019" t="s">
        <v>2952</v>
      </c>
      <c r="AA3019">
        <v>828037</v>
      </c>
      <c r="AB3019" s="198">
        <v>37047.875</v>
      </c>
      <c r="AC3019" s="198">
        <v>37047.875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5000</v>
      </c>
      <c r="G3020" s="202">
        <v>1333305</v>
      </c>
      <c r="H3020" s="198">
        <v>37046.392974537041</v>
      </c>
      <c r="I3020" t="s">
        <v>2618</v>
      </c>
      <c r="M3020" t="s">
        <v>3505</v>
      </c>
      <c r="N3020" t="s">
        <v>3885</v>
      </c>
      <c r="O3020" t="s">
        <v>1679</v>
      </c>
      <c r="Q3020" s="199">
        <v>5000</v>
      </c>
      <c r="S3020" t="s">
        <v>3506</v>
      </c>
      <c r="T3020" t="s">
        <v>3759</v>
      </c>
      <c r="U3020" s="201">
        <v>3.8025000000000002</v>
      </c>
      <c r="V3020" t="s">
        <v>2458</v>
      </c>
      <c r="W3020" t="s">
        <v>2457</v>
      </c>
      <c r="X3020" t="s">
        <v>2615</v>
      </c>
      <c r="Y3020" t="s">
        <v>2596</v>
      </c>
      <c r="Z3020" t="s">
        <v>2952</v>
      </c>
      <c r="AA3020">
        <v>828038</v>
      </c>
      <c r="AB3020" s="198">
        <v>37047.875</v>
      </c>
      <c r="AC3020" s="198">
        <v>37047.875</v>
      </c>
    </row>
    <row r="3021" spans="1:29" x14ac:dyDescent="0.2">
      <c r="A3021" s="44" t="str">
        <f t="shared" si="236"/>
        <v xml:space="preserve"> Natural Gas Physical</v>
      </c>
      <c r="B3021" s="44" t="str">
        <f t="shared" si="237"/>
        <v/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9477</v>
      </c>
      <c r="G3021" s="202">
        <v>1333306</v>
      </c>
      <c r="H3021" s="198">
        <v>37046.392997685187</v>
      </c>
      <c r="I3021" t="s">
        <v>3842</v>
      </c>
      <c r="M3021" t="s">
        <v>3505</v>
      </c>
      <c r="N3021" t="s">
        <v>2623</v>
      </c>
      <c r="O3021" t="s">
        <v>1733</v>
      </c>
      <c r="Q3021" s="199">
        <v>9477</v>
      </c>
      <c r="S3021" t="s">
        <v>3506</v>
      </c>
      <c r="T3021" t="s">
        <v>3759</v>
      </c>
      <c r="U3021" s="201">
        <v>4.1349999999999998</v>
      </c>
      <c r="V3021" t="s">
        <v>3843</v>
      </c>
      <c r="W3021" t="s">
        <v>2624</v>
      </c>
      <c r="X3021" t="s">
        <v>2625</v>
      </c>
      <c r="Y3021" t="s">
        <v>2596</v>
      </c>
      <c r="Z3021" t="s">
        <v>2952</v>
      </c>
      <c r="AA3021">
        <v>828040</v>
      </c>
      <c r="AB3021" s="198">
        <v>37047.875</v>
      </c>
      <c r="AC3021" s="198">
        <v>37047.875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10000</v>
      </c>
      <c r="G3022" s="202">
        <v>1333307</v>
      </c>
      <c r="H3022" s="198">
        <v>37046.39303240741</v>
      </c>
      <c r="I3022" t="s">
        <v>2619</v>
      </c>
      <c r="M3022" t="s">
        <v>3505</v>
      </c>
      <c r="N3022" t="s">
        <v>3885</v>
      </c>
      <c r="O3022" t="s">
        <v>1674</v>
      </c>
      <c r="Q3022" s="199">
        <v>10000</v>
      </c>
      <c r="S3022" t="s">
        <v>3506</v>
      </c>
      <c r="T3022" t="s">
        <v>3759</v>
      </c>
      <c r="U3022" s="201">
        <v>4.0063000000000004</v>
      </c>
      <c r="V3022" t="s">
        <v>2461</v>
      </c>
      <c r="W3022" t="s">
        <v>2594</v>
      </c>
      <c r="X3022" t="s">
        <v>2595</v>
      </c>
      <c r="Y3022" t="s">
        <v>2596</v>
      </c>
      <c r="Z3022" t="s">
        <v>2952</v>
      </c>
      <c r="AA3022">
        <v>828041</v>
      </c>
      <c r="AB3022" s="198">
        <v>37047.875</v>
      </c>
      <c r="AC3022" s="198">
        <v>37047.875</v>
      </c>
    </row>
    <row r="3023" spans="1:29" x14ac:dyDescent="0.2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31</v>
      </c>
      <c r="F3023" s="213">
        <f t="shared" si="240"/>
        <v>310000</v>
      </c>
      <c r="G3023" s="202">
        <v>1333308</v>
      </c>
      <c r="H3023" s="198">
        <v>37046.393055555556</v>
      </c>
      <c r="I3023" t="s">
        <v>2600</v>
      </c>
      <c r="M3023" t="s">
        <v>3505</v>
      </c>
      <c r="N3023" t="s">
        <v>2605</v>
      </c>
      <c r="O3023" t="s">
        <v>2204</v>
      </c>
      <c r="P3023" s="199">
        <v>10000</v>
      </c>
      <c r="S3023" t="s">
        <v>3506</v>
      </c>
      <c r="T3023" t="s">
        <v>3759</v>
      </c>
      <c r="U3023" s="201">
        <v>-0.01</v>
      </c>
      <c r="V3023" t="s">
        <v>1891</v>
      </c>
      <c r="W3023" t="s">
        <v>2489</v>
      </c>
      <c r="X3023" t="s">
        <v>2490</v>
      </c>
      <c r="Y3023" t="s">
        <v>3777</v>
      </c>
      <c r="Z3023" t="s">
        <v>2952</v>
      </c>
      <c r="AA3023" t="s">
        <v>137</v>
      </c>
      <c r="AB3023" s="198">
        <v>37073.875</v>
      </c>
      <c r="AC3023" s="198">
        <v>37103.875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2000</v>
      </c>
      <c r="G3024" s="202">
        <v>1333309</v>
      </c>
      <c r="H3024" s="198">
        <v>37046.393090277779</v>
      </c>
      <c r="I3024" t="s">
        <v>3071</v>
      </c>
      <c r="M3024" t="s">
        <v>3505</v>
      </c>
      <c r="N3024" t="s">
        <v>3885</v>
      </c>
      <c r="O3024" t="s">
        <v>1729</v>
      </c>
      <c r="Q3024" s="199">
        <v>2000</v>
      </c>
      <c r="S3024" t="s">
        <v>3506</v>
      </c>
      <c r="T3024" t="s">
        <v>3759</v>
      </c>
      <c r="U3024" s="201">
        <v>3.835</v>
      </c>
      <c r="V3024" t="s">
        <v>3012</v>
      </c>
      <c r="W3024" t="s">
        <v>2477</v>
      </c>
      <c r="X3024" t="s">
        <v>3078</v>
      </c>
      <c r="Y3024" t="s">
        <v>2596</v>
      </c>
      <c r="Z3024" t="s">
        <v>2952</v>
      </c>
      <c r="AA3024">
        <v>828044</v>
      </c>
      <c r="AB3024" s="198">
        <v>37047.875</v>
      </c>
      <c r="AC3024" s="198">
        <v>37047.875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3000</v>
      </c>
      <c r="G3025" s="202">
        <v>1333310</v>
      </c>
      <c r="H3025" s="198">
        <v>37046.393101851849</v>
      </c>
      <c r="I3025" t="s">
        <v>3157</v>
      </c>
      <c r="M3025" t="s">
        <v>3505</v>
      </c>
      <c r="N3025" t="s">
        <v>3885</v>
      </c>
      <c r="O3025" t="s">
        <v>1678</v>
      </c>
      <c r="Q3025" s="199">
        <v>3000</v>
      </c>
      <c r="S3025" t="s">
        <v>3506</v>
      </c>
      <c r="T3025" t="s">
        <v>3759</v>
      </c>
      <c r="U3025" s="201">
        <v>3.7524999999999999</v>
      </c>
      <c r="V3025" t="s">
        <v>3158</v>
      </c>
      <c r="W3025" t="s">
        <v>2457</v>
      </c>
      <c r="X3025" t="s">
        <v>2615</v>
      </c>
      <c r="Y3025" t="s">
        <v>2596</v>
      </c>
      <c r="Z3025" t="s">
        <v>2952</v>
      </c>
      <c r="AA3025">
        <v>828045</v>
      </c>
      <c r="AB3025" s="198">
        <v>37047.875</v>
      </c>
      <c r="AC3025" s="198">
        <v>37047.875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1333311</v>
      </c>
      <c r="H3026" s="198">
        <v>37046.393125000002</v>
      </c>
      <c r="I3026" t="s">
        <v>2355</v>
      </c>
      <c r="M3026" t="s">
        <v>3505</v>
      </c>
      <c r="N3026" t="s">
        <v>3885</v>
      </c>
      <c r="O3026" t="s">
        <v>1679</v>
      </c>
      <c r="Q3026" s="199">
        <v>5000</v>
      </c>
      <c r="S3026" t="s">
        <v>3506</v>
      </c>
      <c r="T3026" t="s">
        <v>3759</v>
      </c>
      <c r="U3026" s="201">
        <v>3.8050000000000002</v>
      </c>
      <c r="V3026" t="s">
        <v>2583</v>
      </c>
      <c r="W3026" t="s">
        <v>2457</v>
      </c>
      <c r="X3026" t="s">
        <v>2615</v>
      </c>
      <c r="Y3026" t="s">
        <v>2596</v>
      </c>
      <c r="Z3026" t="s">
        <v>2952</v>
      </c>
      <c r="AA3026">
        <v>828046</v>
      </c>
      <c r="AB3026" s="198">
        <v>37047.875</v>
      </c>
      <c r="AC3026" s="198">
        <v>37047.875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8018</v>
      </c>
      <c r="G3027" s="202">
        <v>1333312</v>
      </c>
      <c r="H3027" s="198">
        <v>37046.393136574072</v>
      </c>
      <c r="I3027" t="s">
        <v>2378</v>
      </c>
      <c r="M3027" t="s">
        <v>3505</v>
      </c>
      <c r="N3027" t="s">
        <v>3885</v>
      </c>
      <c r="O3027" t="s">
        <v>1756</v>
      </c>
      <c r="Q3027" s="199">
        <v>8018</v>
      </c>
      <c r="S3027" t="s">
        <v>3506</v>
      </c>
      <c r="T3027" t="s">
        <v>3759</v>
      </c>
      <c r="U3027" s="201">
        <v>3.9649999999999999</v>
      </c>
      <c r="V3027" t="s">
        <v>2432</v>
      </c>
      <c r="W3027" t="s">
        <v>2477</v>
      </c>
      <c r="X3027" t="s">
        <v>2540</v>
      </c>
      <c r="Y3027" t="s">
        <v>2596</v>
      </c>
      <c r="Z3027" t="s">
        <v>2952</v>
      </c>
      <c r="AA3027">
        <v>828047</v>
      </c>
      <c r="AB3027" s="198">
        <v>37047.875</v>
      </c>
      <c r="AC3027" s="198">
        <v>37047.875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2504</v>
      </c>
      <c r="G3028" s="202">
        <v>1333313</v>
      </c>
      <c r="H3028" s="198">
        <v>37046.393206018518</v>
      </c>
      <c r="I3028" t="s">
        <v>3071</v>
      </c>
      <c r="M3028" t="s">
        <v>3505</v>
      </c>
      <c r="N3028" t="s">
        <v>3885</v>
      </c>
      <c r="O3028" t="s">
        <v>1724</v>
      </c>
      <c r="Q3028" s="199">
        <v>2504</v>
      </c>
      <c r="S3028" t="s">
        <v>3506</v>
      </c>
      <c r="T3028" t="s">
        <v>3759</v>
      </c>
      <c r="U3028" s="201">
        <v>4.12</v>
      </c>
      <c r="V3028" t="s">
        <v>2398</v>
      </c>
      <c r="W3028" t="s">
        <v>2640</v>
      </c>
      <c r="X3028" t="s">
        <v>2641</v>
      </c>
      <c r="Y3028" t="s">
        <v>2596</v>
      </c>
      <c r="Z3028" t="s">
        <v>2952</v>
      </c>
      <c r="AA3028">
        <v>828048</v>
      </c>
      <c r="AB3028" s="198">
        <v>37047.875</v>
      </c>
      <c r="AC3028" s="198">
        <v>37047.875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9333</v>
      </c>
      <c r="G3029" s="202">
        <v>1333314</v>
      </c>
      <c r="H3029" s="198">
        <v>37046.393217592595</v>
      </c>
      <c r="I3029" t="s">
        <v>2502</v>
      </c>
      <c r="M3029" t="s">
        <v>3505</v>
      </c>
      <c r="N3029" t="s">
        <v>3885</v>
      </c>
      <c r="O3029" t="s">
        <v>3852</v>
      </c>
      <c r="Q3029" s="199">
        <v>9333</v>
      </c>
      <c r="S3029" t="s">
        <v>3506</v>
      </c>
      <c r="T3029" t="s">
        <v>3759</v>
      </c>
      <c r="U3029" s="201">
        <v>3.9550000000000001</v>
      </c>
      <c r="V3029" t="s">
        <v>2503</v>
      </c>
      <c r="W3029" t="s">
        <v>2265</v>
      </c>
      <c r="X3029" t="s">
        <v>2266</v>
      </c>
      <c r="Y3029" t="s">
        <v>2596</v>
      </c>
      <c r="Z3029" t="s">
        <v>2952</v>
      </c>
      <c r="AA3029">
        <v>828049</v>
      </c>
      <c r="AB3029" s="198">
        <v>37047.875</v>
      </c>
      <c r="AC3029" s="198">
        <v>37047.875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148</v>
      </c>
      <c r="G3030" s="202">
        <v>1333315</v>
      </c>
      <c r="H3030" s="198">
        <v>37046.393275462964</v>
      </c>
      <c r="I3030" t="s">
        <v>2638</v>
      </c>
      <c r="M3030" t="s">
        <v>3505</v>
      </c>
      <c r="N3030" t="s">
        <v>3885</v>
      </c>
      <c r="O3030" t="s">
        <v>1738</v>
      </c>
      <c r="P3030" s="199">
        <v>148</v>
      </c>
      <c r="S3030" t="s">
        <v>3506</v>
      </c>
      <c r="T3030" t="s">
        <v>3759</v>
      </c>
      <c r="U3030" s="201">
        <v>3.855</v>
      </c>
      <c r="V3030" t="s">
        <v>2530</v>
      </c>
      <c r="W3030" t="s">
        <v>2629</v>
      </c>
      <c r="X3030" t="s">
        <v>2630</v>
      </c>
      <c r="Y3030" t="s">
        <v>2596</v>
      </c>
      <c r="Z3030" t="s">
        <v>2952</v>
      </c>
      <c r="AA3030">
        <v>828050</v>
      </c>
      <c r="AB3030" s="198">
        <v>37047.875</v>
      </c>
      <c r="AC3030" s="198">
        <v>37047.875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1551</v>
      </c>
      <c r="G3031" s="202">
        <v>1333316</v>
      </c>
      <c r="H3031" s="198">
        <v>37046.393287037034</v>
      </c>
      <c r="I3031" t="s">
        <v>2509</v>
      </c>
      <c r="M3031" t="s">
        <v>3505</v>
      </c>
      <c r="N3031" t="s">
        <v>3885</v>
      </c>
      <c r="O3031" t="s">
        <v>1725</v>
      </c>
      <c r="Q3031" s="199">
        <v>1551</v>
      </c>
      <c r="S3031" t="s">
        <v>3506</v>
      </c>
      <c r="T3031" t="s">
        <v>3759</v>
      </c>
      <c r="U3031" s="201">
        <v>4.16</v>
      </c>
      <c r="V3031" t="s">
        <v>2535</v>
      </c>
      <c r="W3031" t="s">
        <v>3060</v>
      </c>
      <c r="X3031" t="s">
        <v>3061</v>
      </c>
      <c r="Y3031" t="s">
        <v>2596</v>
      </c>
      <c r="Z3031" t="s">
        <v>2952</v>
      </c>
      <c r="AA3031">
        <v>828051</v>
      </c>
      <c r="AB3031" s="198">
        <v>37047.875</v>
      </c>
      <c r="AC3031" s="198">
        <v>37047.875</v>
      </c>
    </row>
    <row r="3032" spans="1:29" x14ac:dyDescent="0.2">
      <c r="A3032" s="44" t="str">
        <f t="shared" si="236"/>
        <v>US Crude Financial</v>
      </c>
      <c r="B3032" s="44" t="str">
        <f t="shared" si="237"/>
        <v>US</v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50000</v>
      </c>
      <c r="G3032" s="202">
        <v>1333317</v>
      </c>
      <c r="H3032" s="198">
        <v>37046.393287037034</v>
      </c>
      <c r="I3032" t="s">
        <v>2382</v>
      </c>
      <c r="M3032" t="s">
        <v>3619</v>
      </c>
      <c r="N3032" t="s">
        <v>1088</v>
      </c>
      <c r="O3032" t="s">
        <v>3528</v>
      </c>
      <c r="P3032" s="199">
        <v>50000</v>
      </c>
      <c r="S3032" t="s">
        <v>3512</v>
      </c>
      <c r="T3032" t="s">
        <v>3759</v>
      </c>
      <c r="U3032" s="201">
        <v>28.42</v>
      </c>
      <c r="V3032" t="s">
        <v>2582</v>
      </c>
      <c r="W3032" t="s">
        <v>1090</v>
      </c>
      <c r="X3032" t="s">
        <v>1091</v>
      </c>
      <c r="Y3032" t="s">
        <v>2729</v>
      </c>
      <c r="Z3032" t="s">
        <v>2952</v>
      </c>
      <c r="AA3032">
        <v>112811</v>
      </c>
      <c r="AB3032" s="198">
        <v>37073</v>
      </c>
      <c r="AC3032" s="198">
        <v>37103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20000</v>
      </c>
      <c r="G3033" s="202">
        <v>1333318</v>
      </c>
      <c r="H3033" s="198">
        <v>37046.393321759257</v>
      </c>
      <c r="I3033" t="s">
        <v>2387</v>
      </c>
      <c r="M3033" t="s">
        <v>3505</v>
      </c>
      <c r="N3033" t="s">
        <v>3885</v>
      </c>
      <c r="O3033" t="s">
        <v>1674</v>
      </c>
      <c r="Q3033" s="199">
        <v>20000</v>
      </c>
      <c r="S3033" t="s">
        <v>3506</v>
      </c>
      <c r="T3033" t="s">
        <v>3759</v>
      </c>
      <c r="U3033" s="201">
        <v>4.0111999999999997</v>
      </c>
      <c r="V3033" t="s">
        <v>2486</v>
      </c>
      <c r="W3033" t="s">
        <v>2594</v>
      </c>
      <c r="X3033" t="s">
        <v>2595</v>
      </c>
      <c r="Y3033" t="s">
        <v>2596</v>
      </c>
      <c r="Z3033" t="s">
        <v>2952</v>
      </c>
      <c r="AA3033">
        <v>828052</v>
      </c>
      <c r="AB3033" s="198">
        <v>37047.875</v>
      </c>
      <c r="AC3033" s="198">
        <v>37047.875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2000</v>
      </c>
      <c r="G3034" s="202">
        <v>1333319</v>
      </c>
      <c r="H3034" s="198">
        <v>37046.393321759257</v>
      </c>
      <c r="I3034" t="s">
        <v>2428</v>
      </c>
      <c r="M3034" t="s">
        <v>3505</v>
      </c>
      <c r="N3034" t="s">
        <v>3885</v>
      </c>
      <c r="O3034" t="s">
        <v>1678</v>
      </c>
      <c r="Q3034" s="199">
        <v>2000</v>
      </c>
      <c r="S3034" t="s">
        <v>3506</v>
      </c>
      <c r="T3034" t="s">
        <v>3759</v>
      </c>
      <c r="U3034" s="201">
        <v>3.7549999999999999</v>
      </c>
      <c r="V3034" t="s">
        <v>3694</v>
      </c>
      <c r="W3034" t="s">
        <v>2457</v>
      </c>
      <c r="X3034" t="s">
        <v>2615</v>
      </c>
      <c r="Y3034" t="s">
        <v>2596</v>
      </c>
      <c r="Z3034" t="s">
        <v>2952</v>
      </c>
      <c r="AA3034">
        <v>828053</v>
      </c>
      <c r="AB3034" s="198">
        <v>37047.875</v>
      </c>
      <c r="AC3034" s="198">
        <v>37047.875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8152</v>
      </c>
      <c r="G3035" s="202">
        <v>1333320</v>
      </c>
      <c r="H3035" s="198">
        <v>37046.39335648148</v>
      </c>
      <c r="I3035" t="s">
        <v>3627</v>
      </c>
      <c r="M3035" t="s">
        <v>3505</v>
      </c>
      <c r="N3035" t="s">
        <v>3885</v>
      </c>
      <c r="O3035" t="s">
        <v>1724</v>
      </c>
      <c r="P3035" s="199">
        <v>8152</v>
      </c>
      <c r="S3035" t="s">
        <v>3506</v>
      </c>
      <c r="T3035" t="s">
        <v>3759</v>
      </c>
      <c r="U3035" s="201">
        <v>4.1100000000000003</v>
      </c>
      <c r="V3035" t="s">
        <v>2456</v>
      </c>
      <c r="W3035" t="s">
        <v>2640</v>
      </c>
      <c r="X3035" t="s">
        <v>2641</v>
      </c>
      <c r="Y3035" t="s">
        <v>2596</v>
      </c>
      <c r="Z3035" t="s">
        <v>2952</v>
      </c>
      <c r="AA3035">
        <v>828054</v>
      </c>
      <c r="AB3035" s="198">
        <v>37047.875</v>
      </c>
      <c r="AC3035" s="198">
        <v>37047.875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5000</v>
      </c>
      <c r="G3036" s="202">
        <v>1333321</v>
      </c>
      <c r="H3036" s="198">
        <v>37046.393379629626</v>
      </c>
      <c r="I3036" t="s">
        <v>2389</v>
      </c>
      <c r="M3036" t="s">
        <v>3505</v>
      </c>
      <c r="N3036" t="s">
        <v>3885</v>
      </c>
      <c r="O3036" t="s">
        <v>3863</v>
      </c>
      <c r="Q3036" s="199">
        <v>5000</v>
      </c>
      <c r="S3036" t="s">
        <v>3506</v>
      </c>
      <c r="T3036" t="s">
        <v>3759</v>
      </c>
      <c r="U3036" s="201">
        <v>3.895</v>
      </c>
      <c r="V3036" t="s">
        <v>2134</v>
      </c>
      <c r="W3036" t="s">
        <v>2271</v>
      </c>
      <c r="X3036" t="s">
        <v>2272</v>
      </c>
      <c r="Y3036" t="s">
        <v>2596</v>
      </c>
      <c r="Z3036" t="s">
        <v>2952</v>
      </c>
      <c r="AA3036">
        <v>828055</v>
      </c>
      <c r="AB3036" s="198">
        <v>37047.875</v>
      </c>
      <c r="AC3036" s="198">
        <v>37047.875</v>
      </c>
    </row>
    <row r="3037" spans="1:29" x14ac:dyDescent="0.2">
      <c r="A3037" s="44" t="str">
        <f t="shared" si="236"/>
        <v xml:space="preserve"> Natural Gas Physical</v>
      </c>
      <c r="B3037" s="44" t="str">
        <f t="shared" si="237"/>
        <v/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10000</v>
      </c>
      <c r="G3037" s="202">
        <v>1333323</v>
      </c>
      <c r="H3037" s="198">
        <v>37046.393437500003</v>
      </c>
      <c r="I3037" t="s">
        <v>2561</v>
      </c>
      <c r="M3037" t="s">
        <v>3505</v>
      </c>
      <c r="N3037" t="s">
        <v>3089</v>
      </c>
      <c r="O3037" t="s">
        <v>2015</v>
      </c>
      <c r="P3037" s="199">
        <v>10000</v>
      </c>
      <c r="S3037" t="s">
        <v>3827</v>
      </c>
      <c r="T3037" t="s">
        <v>3090</v>
      </c>
      <c r="U3037" s="201">
        <v>4.8899999999999997</v>
      </c>
      <c r="V3037" t="s">
        <v>2185</v>
      </c>
      <c r="W3037" t="s">
        <v>3091</v>
      </c>
      <c r="X3037" t="s">
        <v>3092</v>
      </c>
      <c r="Y3037" t="s">
        <v>2596</v>
      </c>
      <c r="Z3037" t="s">
        <v>2953</v>
      </c>
      <c r="AA3037">
        <v>828057</v>
      </c>
      <c r="AB3037" s="198">
        <v>37046.875</v>
      </c>
      <c r="AC3037" s="198">
        <v>37046.875</v>
      </c>
    </row>
    <row r="3038" spans="1:29" x14ac:dyDescent="0.2">
      <c r="A3038" s="44" t="str">
        <f t="shared" si="236"/>
        <v xml:space="preserve"> Metals Financial</v>
      </c>
      <c r="B3038" s="44" t="str">
        <f t="shared" si="237"/>
        <v/>
      </c>
      <c r="C3038" s="44" t="str">
        <f t="shared" si="238"/>
        <v>Metals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20</v>
      </c>
      <c r="G3038" s="202">
        <v>1333324</v>
      </c>
      <c r="H3038" s="198">
        <v>37046.393449074072</v>
      </c>
      <c r="I3038" t="s">
        <v>3806</v>
      </c>
      <c r="M3038" t="s">
        <v>3511</v>
      </c>
      <c r="N3038" t="s">
        <v>3818</v>
      </c>
      <c r="O3038" t="s">
        <v>3819</v>
      </c>
      <c r="P3038" s="199">
        <v>20</v>
      </c>
      <c r="S3038" t="s">
        <v>3758</v>
      </c>
      <c r="T3038" t="s">
        <v>3759</v>
      </c>
      <c r="U3038" s="201">
        <v>927</v>
      </c>
      <c r="V3038" t="s">
        <v>3545</v>
      </c>
      <c r="W3038" t="s">
        <v>3785</v>
      </c>
      <c r="X3038" t="s">
        <v>3761</v>
      </c>
      <c r="Y3038" t="s">
        <v>3762</v>
      </c>
      <c r="Z3038" t="s">
        <v>3763</v>
      </c>
      <c r="AA3038">
        <v>2166574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2109</v>
      </c>
      <c r="G3039" s="202">
        <v>1333325</v>
      </c>
      <c r="H3039" s="198">
        <v>37046.393472222226</v>
      </c>
      <c r="I3039" t="s">
        <v>2355</v>
      </c>
      <c r="M3039" t="s">
        <v>3505</v>
      </c>
      <c r="N3039" t="s">
        <v>3885</v>
      </c>
      <c r="O3039" t="s">
        <v>1680</v>
      </c>
      <c r="Q3039" s="199">
        <v>2109</v>
      </c>
      <c r="S3039" t="s">
        <v>3506</v>
      </c>
      <c r="T3039" t="s">
        <v>3759</v>
      </c>
      <c r="U3039" s="201">
        <v>3.8</v>
      </c>
      <c r="V3039" t="s">
        <v>2583</v>
      </c>
      <c r="W3039" t="s">
        <v>2457</v>
      </c>
      <c r="X3039" t="s">
        <v>2615</v>
      </c>
      <c r="Y3039" t="s">
        <v>2596</v>
      </c>
      <c r="Z3039" t="s">
        <v>2952</v>
      </c>
      <c r="AA3039">
        <v>828058</v>
      </c>
      <c r="AB3039" s="198">
        <v>37047.875</v>
      </c>
      <c r="AC3039" s="198">
        <v>37047.875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5000</v>
      </c>
      <c r="G3040" s="202">
        <v>1333326</v>
      </c>
      <c r="H3040" s="198">
        <v>37046.393518518518</v>
      </c>
      <c r="I3040" t="s">
        <v>2621</v>
      </c>
      <c r="M3040" t="s">
        <v>3505</v>
      </c>
      <c r="N3040" t="s">
        <v>3885</v>
      </c>
      <c r="O3040" t="s">
        <v>1682</v>
      </c>
      <c r="P3040" s="199">
        <v>5000</v>
      </c>
      <c r="S3040" t="s">
        <v>3506</v>
      </c>
      <c r="T3040" t="s">
        <v>3759</v>
      </c>
      <c r="U3040" s="201">
        <v>3.8</v>
      </c>
      <c r="V3040" t="s">
        <v>2507</v>
      </c>
      <c r="W3040" t="s">
        <v>2457</v>
      </c>
      <c r="X3040" t="s">
        <v>2615</v>
      </c>
      <c r="Y3040" t="s">
        <v>2596</v>
      </c>
      <c r="Z3040" t="s">
        <v>2952</v>
      </c>
      <c r="AA3040">
        <v>828059</v>
      </c>
      <c r="AB3040" s="198">
        <v>37047.875</v>
      </c>
      <c r="AC3040" s="198">
        <v>37047.875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5000</v>
      </c>
      <c r="G3041" s="202">
        <v>1333327</v>
      </c>
      <c r="H3041" s="198">
        <v>37046.393541666665</v>
      </c>
      <c r="I3041" t="s">
        <v>2619</v>
      </c>
      <c r="M3041" t="s">
        <v>3505</v>
      </c>
      <c r="N3041" t="s">
        <v>3885</v>
      </c>
      <c r="O3041" t="s">
        <v>1678</v>
      </c>
      <c r="P3041" s="199">
        <v>5000</v>
      </c>
      <c r="S3041" t="s">
        <v>3506</v>
      </c>
      <c r="T3041" t="s">
        <v>3759</v>
      </c>
      <c r="U3041" s="201">
        <v>3.7524999999999999</v>
      </c>
      <c r="V3041" t="s">
        <v>2284</v>
      </c>
      <c r="W3041" t="s">
        <v>2457</v>
      </c>
      <c r="X3041" t="s">
        <v>2615</v>
      </c>
      <c r="Y3041" t="s">
        <v>2596</v>
      </c>
      <c r="Z3041" t="s">
        <v>2952</v>
      </c>
      <c r="AA3041">
        <v>828060</v>
      </c>
      <c r="AB3041" s="198">
        <v>37047.875</v>
      </c>
      <c r="AC3041" s="198">
        <v>37047.875</v>
      </c>
    </row>
    <row r="3042" spans="1:29" x14ac:dyDescent="0.2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123</v>
      </c>
      <c r="F3042" s="213">
        <f t="shared" si="240"/>
        <v>615000</v>
      </c>
      <c r="G3042" s="202">
        <v>1333328</v>
      </c>
      <c r="H3042" s="198">
        <v>37046.393576388888</v>
      </c>
      <c r="I3042" t="s">
        <v>2389</v>
      </c>
      <c r="M3042" t="s">
        <v>3505</v>
      </c>
      <c r="N3042" t="s">
        <v>2383</v>
      </c>
      <c r="O3042" t="s">
        <v>3144</v>
      </c>
      <c r="P3042" s="199">
        <v>5000</v>
      </c>
      <c r="S3042" t="s">
        <v>3506</v>
      </c>
      <c r="T3042" t="s">
        <v>3759</v>
      </c>
      <c r="U3042" s="201">
        <v>4.1500000000000004</v>
      </c>
      <c r="V3042" t="s">
        <v>2390</v>
      </c>
      <c r="W3042" t="s">
        <v>2810</v>
      </c>
      <c r="X3042" t="s">
        <v>2384</v>
      </c>
      <c r="Y3042" t="s">
        <v>3777</v>
      </c>
      <c r="Z3042" t="s">
        <v>2952</v>
      </c>
      <c r="AA3042" t="s">
        <v>138</v>
      </c>
      <c r="AB3042" s="198">
        <v>37073</v>
      </c>
      <c r="AC3042" s="198">
        <v>37195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1333330</v>
      </c>
      <c r="H3043" s="198">
        <v>37046.393611111111</v>
      </c>
      <c r="I3043" t="s">
        <v>3069</v>
      </c>
      <c r="M3043" t="s">
        <v>3505</v>
      </c>
      <c r="N3043" t="s">
        <v>3885</v>
      </c>
      <c r="O3043" t="s">
        <v>1679</v>
      </c>
      <c r="Q3043" s="199">
        <v>5000</v>
      </c>
      <c r="S3043" t="s">
        <v>3506</v>
      </c>
      <c r="T3043" t="s">
        <v>3759</v>
      </c>
      <c r="U3043" s="201">
        <v>3.81</v>
      </c>
      <c r="V3043" t="s">
        <v>3459</v>
      </c>
      <c r="W3043" t="s">
        <v>2457</v>
      </c>
      <c r="X3043" t="s">
        <v>2615</v>
      </c>
      <c r="Y3043" t="s">
        <v>2596</v>
      </c>
      <c r="Z3043" t="s">
        <v>2952</v>
      </c>
      <c r="AA3043">
        <v>828062</v>
      </c>
      <c r="AB3043" s="198">
        <v>37047.875</v>
      </c>
      <c r="AC3043" s="198">
        <v>37047.875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1333329</v>
      </c>
      <c r="H3044" s="198">
        <v>37046.393611111111</v>
      </c>
      <c r="I3044" t="s">
        <v>3531</v>
      </c>
      <c r="M3044" t="s">
        <v>3505</v>
      </c>
      <c r="N3044" t="s">
        <v>3885</v>
      </c>
      <c r="O3044" t="s">
        <v>1756</v>
      </c>
      <c r="Q3044" s="199">
        <v>10000</v>
      </c>
      <c r="S3044" t="s">
        <v>3506</v>
      </c>
      <c r="T3044" t="s">
        <v>3759</v>
      </c>
      <c r="U3044" s="201">
        <v>3.97</v>
      </c>
      <c r="V3044" t="s">
        <v>3524</v>
      </c>
      <c r="W3044" t="s">
        <v>2477</v>
      </c>
      <c r="X3044" t="s">
        <v>2540</v>
      </c>
      <c r="Y3044" t="s">
        <v>2596</v>
      </c>
      <c r="Z3044" t="s">
        <v>2952</v>
      </c>
      <c r="AA3044">
        <v>828061</v>
      </c>
      <c r="AB3044" s="198">
        <v>37047.875</v>
      </c>
      <c r="AC3044" s="198">
        <v>37047.875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7319</v>
      </c>
      <c r="G3045" s="202">
        <v>1333331</v>
      </c>
      <c r="H3045" s="198">
        <v>37046.393622685187</v>
      </c>
      <c r="I3045" t="s">
        <v>3547</v>
      </c>
      <c r="M3045" t="s">
        <v>3505</v>
      </c>
      <c r="N3045" t="s">
        <v>3885</v>
      </c>
      <c r="O3045" t="s">
        <v>1760</v>
      </c>
      <c r="Q3045" s="199">
        <v>7319</v>
      </c>
      <c r="S3045" t="s">
        <v>3506</v>
      </c>
      <c r="T3045" t="s">
        <v>3759</v>
      </c>
      <c r="U3045" s="201">
        <v>3.8675000000000002</v>
      </c>
      <c r="V3045" t="s">
        <v>3945</v>
      </c>
      <c r="W3045" t="s">
        <v>2477</v>
      </c>
      <c r="X3045" t="s">
        <v>3078</v>
      </c>
      <c r="Y3045" t="s">
        <v>2596</v>
      </c>
      <c r="Z3045" t="s">
        <v>2952</v>
      </c>
      <c r="AA3045">
        <v>828064</v>
      </c>
      <c r="AB3045" s="198">
        <v>37047.875</v>
      </c>
      <c r="AC3045" s="198">
        <v>37047.875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1877</v>
      </c>
      <c r="G3046" s="202">
        <v>1333332</v>
      </c>
      <c r="H3046" s="198">
        <v>37046.393634259257</v>
      </c>
      <c r="I3046" t="s">
        <v>3476</v>
      </c>
      <c r="M3046" t="s">
        <v>3505</v>
      </c>
      <c r="N3046" t="s">
        <v>3885</v>
      </c>
      <c r="O3046" t="s">
        <v>1725</v>
      </c>
      <c r="Q3046" s="199">
        <v>1877</v>
      </c>
      <c r="S3046" t="s">
        <v>3506</v>
      </c>
      <c r="T3046" t="s">
        <v>3759</v>
      </c>
      <c r="U3046" s="201">
        <v>4.165</v>
      </c>
      <c r="V3046" t="s">
        <v>3477</v>
      </c>
      <c r="W3046" t="s">
        <v>3060</v>
      </c>
      <c r="X3046" t="s">
        <v>3061</v>
      </c>
      <c r="Y3046" t="s">
        <v>2596</v>
      </c>
      <c r="Z3046" t="s">
        <v>2952</v>
      </c>
      <c r="AA3046">
        <v>828065</v>
      </c>
      <c r="AB3046" s="198">
        <v>37047.875</v>
      </c>
      <c r="AC3046" s="198">
        <v>37047.875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1735</v>
      </c>
      <c r="G3047" s="202">
        <v>1333333</v>
      </c>
      <c r="H3047" s="198">
        <v>37046.39366898148</v>
      </c>
      <c r="I3047" t="s">
        <v>2428</v>
      </c>
      <c r="M3047" t="s">
        <v>3505</v>
      </c>
      <c r="N3047" t="s">
        <v>3885</v>
      </c>
      <c r="O3047" t="s">
        <v>1678</v>
      </c>
      <c r="Q3047" s="199">
        <v>1735</v>
      </c>
      <c r="S3047" t="s">
        <v>3506</v>
      </c>
      <c r="T3047" t="s">
        <v>3759</v>
      </c>
      <c r="U3047" s="201">
        <v>3.7549999999999999</v>
      </c>
      <c r="V3047" t="s">
        <v>3694</v>
      </c>
      <c r="W3047" t="s">
        <v>2457</v>
      </c>
      <c r="X3047" t="s">
        <v>2615</v>
      </c>
      <c r="Y3047" t="s">
        <v>2596</v>
      </c>
      <c r="Z3047" t="s">
        <v>2952</v>
      </c>
      <c r="AA3047">
        <v>828066</v>
      </c>
      <c r="AB3047" s="198">
        <v>37047.875</v>
      </c>
      <c r="AC3047" s="198">
        <v>37047.875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8000</v>
      </c>
      <c r="G3048" s="202">
        <v>1333334</v>
      </c>
      <c r="H3048" s="198">
        <v>37046.39366898148</v>
      </c>
      <c r="I3048" t="s">
        <v>2262</v>
      </c>
      <c r="M3048" t="s">
        <v>3505</v>
      </c>
      <c r="N3048" t="s">
        <v>3885</v>
      </c>
      <c r="O3048" t="s">
        <v>1729</v>
      </c>
      <c r="Q3048" s="199">
        <v>8000</v>
      </c>
      <c r="S3048" t="s">
        <v>3506</v>
      </c>
      <c r="T3048" t="s">
        <v>3759</v>
      </c>
      <c r="U3048" s="201">
        <v>3.84</v>
      </c>
      <c r="V3048" t="s">
        <v>1058</v>
      </c>
      <c r="W3048" t="s">
        <v>2477</v>
      </c>
      <c r="X3048" t="s">
        <v>3078</v>
      </c>
      <c r="Y3048" t="s">
        <v>2596</v>
      </c>
      <c r="Z3048" t="s">
        <v>2952</v>
      </c>
      <c r="AA3048">
        <v>828067</v>
      </c>
      <c r="AB3048" s="198">
        <v>37047.875</v>
      </c>
      <c r="AC3048" s="198">
        <v>37047.875</v>
      </c>
    </row>
    <row r="3049" spans="1:29" x14ac:dyDescent="0.2">
      <c r="A3049" s="44" t="str">
        <f t="shared" si="236"/>
        <v>US Crude Financial</v>
      </c>
      <c r="B3049" s="44" t="str">
        <f t="shared" si="237"/>
        <v>US</v>
      </c>
      <c r="C3049" s="44" t="str">
        <f t="shared" si="238"/>
        <v>Crude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50000</v>
      </c>
      <c r="G3049" s="202">
        <v>1333336</v>
      </c>
      <c r="H3049" s="198">
        <v>37046.393738425926</v>
      </c>
      <c r="I3049" t="s">
        <v>1087</v>
      </c>
      <c r="M3049" t="s">
        <v>3619</v>
      </c>
      <c r="N3049" t="s">
        <v>1088</v>
      </c>
      <c r="O3049" t="s">
        <v>3528</v>
      </c>
      <c r="Q3049" s="199">
        <v>50000</v>
      </c>
      <c r="S3049" t="s">
        <v>3512</v>
      </c>
      <c r="T3049" t="s">
        <v>3759</v>
      </c>
      <c r="U3049" s="201">
        <v>28.42</v>
      </c>
      <c r="V3049" t="s">
        <v>2584</v>
      </c>
      <c r="W3049" t="s">
        <v>1090</v>
      </c>
      <c r="X3049" t="s">
        <v>1091</v>
      </c>
      <c r="Y3049" t="s">
        <v>2729</v>
      </c>
      <c r="Z3049" t="s">
        <v>2952</v>
      </c>
      <c r="AA3049">
        <v>112814</v>
      </c>
      <c r="AB3049" s="198">
        <v>37073</v>
      </c>
      <c r="AC3049" s="198">
        <v>37103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2000</v>
      </c>
      <c r="G3050" s="202">
        <v>1333337</v>
      </c>
      <c r="H3050" s="198">
        <v>37046.393761574072</v>
      </c>
      <c r="I3050" t="s">
        <v>2277</v>
      </c>
      <c r="M3050" t="s">
        <v>3505</v>
      </c>
      <c r="N3050" t="s">
        <v>3885</v>
      </c>
      <c r="O3050" t="s">
        <v>1729</v>
      </c>
      <c r="Q3050" s="199">
        <v>2000</v>
      </c>
      <c r="S3050" t="s">
        <v>3506</v>
      </c>
      <c r="T3050" t="s">
        <v>3759</v>
      </c>
      <c r="U3050" s="201">
        <v>3.84</v>
      </c>
      <c r="V3050" t="s">
        <v>2278</v>
      </c>
      <c r="W3050" t="s">
        <v>2477</v>
      </c>
      <c r="X3050" t="s">
        <v>3078</v>
      </c>
      <c r="Y3050" t="s">
        <v>2596</v>
      </c>
      <c r="Z3050" t="s">
        <v>2952</v>
      </c>
      <c r="AA3050">
        <v>828068</v>
      </c>
      <c r="AB3050" s="198">
        <v>37047.875</v>
      </c>
      <c r="AC3050" s="198">
        <v>37047.875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3398</v>
      </c>
      <c r="G3051" s="202">
        <v>1333338</v>
      </c>
      <c r="H3051" s="198">
        <v>37046.393773148149</v>
      </c>
      <c r="I3051" t="s">
        <v>3566</v>
      </c>
      <c r="M3051" t="s">
        <v>3505</v>
      </c>
      <c r="N3051" t="s">
        <v>3885</v>
      </c>
      <c r="O3051" t="s">
        <v>1729</v>
      </c>
      <c r="P3051" s="199">
        <v>3398</v>
      </c>
      <c r="S3051" t="s">
        <v>3506</v>
      </c>
      <c r="T3051" t="s">
        <v>3759</v>
      </c>
      <c r="U3051" s="201">
        <v>3.83</v>
      </c>
      <c r="V3051" t="s">
        <v>3567</v>
      </c>
      <c r="W3051" t="s">
        <v>2477</v>
      </c>
      <c r="X3051" t="s">
        <v>3078</v>
      </c>
      <c r="Y3051" t="s">
        <v>2596</v>
      </c>
      <c r="Z3051" t="s">
        <v>2952</v>
      </c>
      <c r="AA3051">
        <v>828069</v>
      </c>
      <c r="AB3051" s="198">
        <v>37047.875</v>
      </c>
      <c r="AC3051" s="198">
        <v>37047.875</v>
      </c>
    </row>
    <row r="3052" spans="1:29" x14ac:dyDescent="0.2">
      <c r="A3052" s="44" t="str">
        <f t="shared" si="236"/>
        <v xml:space="preserve"> Natural Gas Physical</v>
      </c>
      <c r="B3052" s="44" t="str">
        <f t="shared" si="237"/>
        <v/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5000</v>
      </c>
      <c r="G3052" s="202">
        <v>1333340</v>
      </c>
      <c r="H3052" s="198">
        <v>37046.393854166665</v>
      </c>
      <c r="I3052" t="s">
        <v>2652</v>
      </c>
      <c r="M3052" t="s">
        <v>3505</v>
      </c>
      <c r="N3052" t="s">
        <v>3089</v>
      </c>
      <c r="O3052" t="s">
        <v>49</v>
      </c>
      <c r="Q3052" s="199">
        <v>5000</v>
      </c>
      <c r="S3052" t="s">
        <v>3827</v>
      </c>
      <c r="T3052" t="s">
        <v>3090</v>
      </c>
      <c r="U3052" s="201">
        <v>4.92</v>
      </c>
      <c r="V3052" t="s">
        <v>2653</v>
      </c>
      <c r="W3052" t="s">
        <v>3091</v>
      </c>
      <c r="X3052" t="s">
        <v>3092</v>
      </c>
      <c r="Y3052" t="s">
        <v>2596</v>
      </c>
      <c r="Z3052" t="s">
        <v>2953</v>
      </c>
      <c r="AA3052">
        <v>828071</v>
      </c>
      <c r="AB3052" s="198">
        <v>37047.875</v>
      </c>
      <c r="AC3052" s="198">
        <v>37047.875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3850</v>
      </c>
      <c r="G3053" s="202">
        <v>1333342</v>
      </c>
      <c r="H3053" s="198">
        <v>37046.393877314818</v>
      </c>
      <c r="I3053" t="s">
        <v>2275</v>
      </c>
      <c r="M3053" t="s">
        <v>3505</v>
      </c>
      <c r="N3053" t="s">
        <v>3885</v>
      </c>
      <c r="O3053" t="s">
        <v>1730</v>
      </c>
      <c r="P3053" s="199">
        <v>3850</v>
      </c>
      <c r="S3053" t="s">
        <v>3506</v>
      </c>
      <c r="T3053" t="s">
        <v>3759</v>
      </c>
      <c r="U3053" s="201">
        <v>3.85</v>
      </c>
      <c r="V3053" t="s">
        <v>2276</v>
      </c>
      <c r="W3053" t="s">
        <v>2629</v>
      </c>
      <c r="X3053" t="s">
        <v>2630</v>
      </c>
      <c r="Y3053" t="s">
        <v>2596</v>
      </c>
      <c r="Z3053" t="s">
        <v>2952</v>
      </c>
      <c r="AA3053">
        <v>828073</v>
      </c>
      <c r="AB3053" s="198">
        <v>37047.875</v>
      </c>
      <c r="AC3053" s="198">
        <v>37047.875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5000</v>
      </c>
      <c r="G3054" s="202">
        <v>1333341</v>
      </c>
      <c r="H3054" s="198">
        <v>37046.393877314818</v>
      </c>
      <c r="I3054" t="s">
        <v>2660</v>
      </c>
      <c r="M3054" t="s">
        <v>3505</v>
      </c>
      <c r="N3054" t="s">
        <v>3885</v>
      </c>
      <c r="O3054" t="s">
        <v>1727</v>
      </c>
      <c r="P3054" s="199">
        <v>5000</v>
      </c>
      <c r="S3054" t="s">
        <v>3506</v>
      </c>
      <c r="T3054" t="s">
        <v>3759</v>
      </c>
      <c r="U3054" s="201">
        <v>3.9175</v>
      </c>
      <c r="V3054" t="s">
        <v>2459</v>
      </c>
      <c r="W3054" t="s">
        <v>2629</v>
      </c>
      <c r="X3054" t="s">
        <v>2630</v>
      </c>
      <c r="Y3054" t="s">
        <v>2596</v>
      </c>
      <c r="Z3054" t="s">
        <v>2952</v>
      </c>
      <c r="AA3054">
        <v>828072</v>
      </c>
      <c r="AB3054" s="198">
        <v>37047.875</v>
      </c>
      <c r="AC3054" s="198">
        <v>37047.875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1931</v>
      </c>
      <c r="G3055" s="202">
        <v>1333343</v>
      </c>
      <c r="H3055" s="198">
        <v>37046.393888888888</v>
      </c>
      <c r="I3055" t="s">
        <v>2509</v>
      </c>
      <c r="M3055" t="s">
        <v>3505</v>
      </c>
      <c r="N3055" t="s">
        <v>3885</v>
      </c>
      <c r="O3055" t="s">
        <v>1725</v>
      </c>
      <c r="Q3055" s="199">
        <v>1931</v>
      </c>
      <c r="S3055" t="s">
        <v>3506</v>
      </c>
      <c r="T3055" t="s">
        <v>3759</v>
      </c>
      <c r="U3055" s="201">
        <v>4.165</v>
      </c>
      <c r="V3055" t="s">
        <v>2535</v>
      </c>
      <c r="W3055" t="s">
        <v>3060</v>
      </c>
      <c r="X3055" t="s">
        <v>3061</v>
      </c>
      <c r="Y3055" t="s">
        <v>2596</v>
      </c>
      <c r="Z3055" t="s">
        <v>2952</v>
      </c>
      <c r="AA3055">
        <v>828074</v>
      </c>
      <c r="AB3055" s="198">
        <v>37047.875</v>
      </c>
      <c r="AC3055" s="198">
        <v>37047.875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2500</v>
      </c>
      <c r="G3056" s="202">
        <v>1333344</v>
      </c>
      <c r="H3056" s="198">
        <v>37046.393923611111</v>
      </c>
      <c r="I3056" t="s">
        <v>2378</v>
      </c>
      <c r="M3056" t="s">
        <v>3505</v>
      </c>
      <c r="N3056" t="s">
        <v>3885</v>
      </c>
      <c r="O3056" t="s">
        <v>1682</v>
      </c>
      <c r="Q3056" s="199">
        <v>2500</v>
      </c>
      <c r="S3056" t="s">
        <v>3506</v>
      </c>
      <c r="T3056" t="s">
        <v>3759</v>
      </c>
      <c r="U3056" s="201">
        <v>3.8025000000000002</v>
      </c>
      <c r="V3056" t="s">
        <v>2627</v>
      </c>
      <c r="W3056" t="s">
        <v>2457</v>
      </c>
      <c r="X3056" t="s">
        <v>2615</v>
      </c>
      <c r="Y3056" t="s">
        <v>2596</v>
      </c>
      <c r="Z3056" t="s">
        <v>2952</v>
      </c>
      <c r="AA3056">
        <v>828075</v>
      </c>
      <c r="AB3056" s="198">
        <v>37047.875</v>
      </c>
      <c r="AC3056" s="198">
        <v>37047.875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1318</v>
      </c>
      <c r="G3057" s="202">
        <v>1333345</v>
      </c>
      <c r="H3057" s="198">
        <v>37046.394097222219</v>
      </c>
      <c r="I3057" t="s">
        <v>2621</v>
      </c>
      <c r="M3057" t="s">
        <v>3505</v>
      </c>
      <c r="N3057" t="s">
        <v>3885</v>
      </c>
      <c r="O3057" t="s">
        <v>1682</v>
      </c>
      <c r="P3057" s="199">
        <v>1318</v>
      </c>
      <c r="S3057" t="s">
        <v>3506</v>
      </c>
      <c r="T3057" t="s">
        <v>3759</v>
      </c>
      <c r="U3057" s="201">
        <v>3.7974999999999999</v>
      </c>
      <c r="V3057" t="s">
        <v>2507</v>
      </c>
      <c r="W3057" t="s">
        <v>2457</v>
      </c>
      <c r="X3057" t="s">
        <v>2615</v>
      </c>
      <c r="Y3057" t="s">
        <v>2596</v>
      </c>
      <c r="Z3057" t="s">
        <v>2952</v>
      </c>
      <c r="AA3057">
        <v>828076</v>
      </c>
      <c r="AB3057" s="198">
        <v>37047.875</v>
      </c>
      <c r="AC3057" s="198">
        <v>37047.875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10000</v>
      </c>
      <c r="G3058" s="202">
        <v>1333347</v>
      </c>
      <c r="H3058" s="198">
        <v>37046.394189814811</v>
      </c>
      <c r="I3058" t="s">
        <v>2635</v>
      </c>
      <c r="M3058" t="s">
        <v>3505</v>
      </c>
      <c r="N3058" t="s">
        <v>3885</v>
      </c>
      <c r="O3058" t="s">
        <v>3863</v>
      </c>
      <c r="Q3058" s="199">
        <v>10000</v>
      </c>
      <c r="S3058" t="s">
        <v>3506</v>
      </c>
      <c r="T3058" t="s">
        <v>3759</v>
      </c>
      <c r="U3058" s="201">
        <v>3.9049999999999998</v>
      </c>
      <c r="V3058" t="s">
        <v>3703</v>
      </c>
      <c r="W3058" t="s">
        <v>2271</v>
      </c>
      <c r="X3058" t="s">
        <v>2272</v>
      </c>
      <c r="Y3058" t="s">
        <v>2596</v>
      </c>
      <c r="Z3058" t="s">
        <v>2952</v>
      </c>
      <c r="AA3058">
        <v>828077</v>
      </c>
      <c r="AB3058" s="198">
        <v>37047.875</v>
      </c>
      <c r="AC3058" s="198">
        <v>37047.875</v>
      </c>
    </row>
    <row r="3059" spans="1:29" x14ac:dyDescent="0.2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1333348</v>
      </c>
      <c r="H3059" s="198">
        <v>37046.394224537034</v>
      </c>
      <c r="I3059" t="s">
        <v>3310</v>
      </c>
      <c r="M3059" t="s">
        <v>3505</v>
      </c>
      <c r="N3059" t="s">
        <v>3089</v>
      </c>
      <c r="O3059" t="s">
        <v>2015</v>
      </c>
      <c r="P3059" s="199">
        <v>10000</v>
      </c>
      <c r="S3059" t="s">
        <v>3827</v>
      </c>
      <c r="T3059" t="s">
        <v>3090</v>
      </c>
      <c r="U3059" s="201">
        <v>4.8899999999999997</v>
      </c>
      <c r="V3059" t="s">
        <v>3311</v>
      </c>
      <c r="W3059" t="s">
        <v>3091</v>
      </c>
      <c r="X3059" t="s">
        <v>3092</v>
      </c>
      <c r="Y3059" t="s">
        <v>2596</v>
      </c>
      <c r="Z3059" t="s">
        <v>2953</v>
      </c>
      <c r="AA3059">
        <v>828078</v>
      </c>
      <c r="AB3059" s="198">
        <v>37046.875</v>
      </c>
      <c r="AC3059" s="198">
        <v>37046.875</v>
      </c>
    </row>
    <row r="3060" spans="1:29" x14ac:dyDescent="0.2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365</v>
      </c>
      <c r="F3060" s="213">
        <f t="shared" si="240"/>
        <v>1825000</v>
      </c>
      <c r="G3060" s="202">
        <v>1333349</v>
      </c>
      <c r="H3060" s="198">
        <v>37046.394236111111</v>
      </c>
      <c r="I3060" t="s">
        <v>2345</v>
      </c>
      <c r="M3060" t="s">
        <v>3505</v>
      </c>
      <c r="N3060" t="s">
        <v>2383</v>
      </c>
      <c r="O3060" t="s">
        <v>2643</v>
      </c>
      <c r="P3060" s="199">
        <v>5000</v>
      </c>
      <c r="S3060" t="s">
        <v>3506</v>
      </c>
      <c r="T3060" t="s">
        <v>3759</v>
      </c>
      <c r="U3060" s="201">
        <v>4.1050000000000004</v>
      </c>
      <c r="V3060" t="s">
        <v>2230</v>
      </c>
      <c r="W3060" t="s">
        <v>2810</v>
      </c>
      <c r="X3060" t="s">
        <v>2384</v>
      </c>
      <c r="Y3060" t="s">
        <v>3777</v>
      </c>
      <c r="Z3060" t="s">
        <v>2952</v>
      </c>
      <c r="AA3060" t="s">
        <v>139</v>
      </c>
      <c r="AB3060" s="198">
        <v>37257.875</v>
      </c>
      <c r="AC3060" s="198">
        <v>37621.875</v>
      </c>
    </row>
    <row r="3061" spans="1:29" x14ac:dyDescent="0.2">
      <c r="A3061" s="44" t="str">
        <f t="shared" si="236"/>
        <v>US Natural Gas Financial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31</v>
      </c>
      <c r="F3061" s="213">
        <f t="shared" si="240"/>
        <v>310000</v>
      </c>
      <c r="G3061" s="202">
        <v>1333350</v>
      </c>
      <c r="H3061" s="198">
        <v>37046.394282407404</v>
      </c>
      <c r="I3061" t="s">
        <v>2600</v>
      </c>
      <c r="M3061" t="s">
        <v>3505</v>
      </c>
      <c r="N3061" t="s">
        <v>2605</v>
      </c>
      <c r="O3061" t="s">
        <v>2204</v>
      </c>
      <c r="P3061" s="199">
        <v>10000</v>
      </c>
      <c r="S3061" t="s">
        <v>3506</v>
      </c>
      <c r="T3061" t="s">
        <v>3759</v>
      </c>
      <c r="U3061" s="201">
        <v>-1.4999999999999999E-2</v>
      </c>
      <c r="V3061" t="s">
        <v>1891</v>
      </c>
      <c r="W3061" t="s">
        <v>2489</v>
      </c>
      <c r="X3061" t="s">
        <v>2490</v>
      </c>
      <c r="Y3061" t="s">
        <v>3777</v>
      </c>
      <c r="Z3061" t="s">
        <v>2952</v>
      </c>
      <c r="AA3061" t="s">
        <v>140</v>
      </c>
      <c r="AB3061" s="198">
        <v>37073.875</v>
      </c>
      <c r="AC3061" s="198">
        <v>37103.875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6150</v>
      </c>
      <c r="G3062" s="202">
        <v>1333351</v>
      </c>
      <c r="H3062" s="198">
        <v>37046.394293981481</v>
      </c>
      <c r="I3062" t="s">
        <v>3627</v>
      </c>
      <c r="M3062" t="s">
        <v>3505</v>
      </c>
      <c r="N3062" t="s">
        <v>3885</v>
      </c>
      <c r="O3062" t="s">
        <v>1730</v>
      </c>
      <c r="P3062" s="199">
        <v>6150</v>
      </c>
      <c r="S3062" t="s">
        <v>3506</v>
      </c>
      <c r="T3062" t="s">
        <v>3759</v>
      </c>
      <c r="U3062" s="201">
        <v>3.85</v>
      </c>
      <c r="V3062" t="s">
        <v>3493</v>
      </c>
      <c r="W3062" t="s">
        <v>2629</v>
      </c>
      <c r="X3062" t="s">
        <v>2630</v>
      </c>
      <c r="Y3062" t="s">
        <v>2596</v>
      </c>
      <c r="Z3062" t="s">
        <v>2952</v>
      </c>
      <c r="AA3062">
        <v>828079</v>
      </c>
      <c r="AB3062" s="198">
        <v>37047.875</v>
      </c>
      <c r="AC3062" s="198">
        <v>37047.875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1333352</v>
      </c>
      <c r="H3063" s="198">
        <v>37046.394421296296</v>
      </c>
      <c r="I3063" t="s">
        <v>2660</v>
      </c>
      <c r="M3063" t="s">
        <v>3505</v>
      </c>
      <c r="N3063" t="s">
        <v>3885</v>
      </c>
      <c r="O3063" t="s">
        <v>1800</v>
      </c>
      <c r="Q3063" s="199">
        <v>5000</v>
      </c>
      <c r="S3063" t="s">
        <v>3506</v>
      </c>
      <c r="T3063" t="s">
        <v>3759</v>
      </c>
      <c r="U3063" s="201">
        <v>3.95</v>
      </c>
      <c r="V3063" t="s">
        <v>3562</v>
      </c>
      <c r="W3063" t="s">
        <v>2429</v>
      </c>
      <c r="X3063" t="s">
        <v>2296</v>
      </c>
      <c r="Y3063" t="s">
        <v>2596</v>
      </c>
      <c r="Z3063" t="s">
        <v>2952</v>
      </c>
      <c r="AA3063">
        <v>828080</v>
      </c>
      <c r="AB3063" s="198">
        <v>37047.875</v>
      </c>
      <c r="AC3063" s="198">
        <v>37047.875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2982</v>
      </c>
      <c r="G3064" s="202">
        <v>1333353</v>
      </c>
      <c r="H3064" s="198">
        <v>37046.394432870373</v>
      </c>
      <c r="I3064" t="s">
        <v>2660</v>
      </c>
      <c r="M3064" t="s">
        <v>3505</v>
      </c>
      <c r="N3064" t="s">
        <v>3885</v>
      </c>
      <c r="O3064" t="s">
        <v>1718</v>
      </c>
      <c r="Q3064" s="199">
        <v>2982</v>
      </c>
      <c r="S3064" t="s">
        <v>3506</v>
      </c>
      <c r="T3064" t="s">
        <v>3759</v>
      </c>
      <c r="U3064" s="201">
        <v>4.2149999999999999</v>
      </c>
      <c r="V3064" t="s">
        <v>141</v>
      </c>
      <c r="W3064" t="s">
        <v>3143</v>
      </c>
      <c r="X3064" t="s">
        <v>3065</v>
      </c>
      <c r="Y3064" t="s">
        <v>2596</v>
      </c>
      <c r="Z3064" t="s">
        <v>2952</v>
      </c>
      <c r="AA3064">
        <v>828081</v>
      </c>
      <c r="AB3064" s="198">
        <v>37047.875</v>
      </c>
      <c r="AC3064" s="198">
        <v>37047.875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6207</v>
      </c>
      <c r="G3065" s="202">
        <v>1333354</v>
      </c>
      <c r="H3065" s="198">
        <v>37046.394502314812</v>
      </c>
      <c r="I3065" t="s">
        <v>3731</v>
      </c>
      <c r="M3065" t="s">
        <v>3505</v>
      </c>
      <c r="N3065" t="s">
        <v>3885</v>
      </c>
      <c r="O3065" t="s">
        <v>1727</v>
      </c>
      <c r="P3065" s="199">
        <v>6207</v>
      </c>
      <c r="S3065" t="s">
        <v>3506</v>
      </c>
      <c r="T3065" t="s">
        <v>3759</v>
      </c>
      <c r="U3065" s="201">
        <v>3.9175</v>
      </c>
      <c r="V3065" t="s">
        <v>2496</v>
      </c>
      <c r="W3065" t="s">
        <v>2629</v>
      </c>
      <c r="X3065" t="s">
        <v>2630</v>
      </c>
      <c r="Y3065" t="s">
        <v>2596</v>
      </c>
      <c r="Z3065" t="s">
        <v>2952</v>
      </c>
      <c r="AA3065">
        <v>828084</v>
      </c>
      <c r="AB3065" s="198">
        <v>37047.875</v>
      </c>
      <c r="AC3065" s="198">
        <v>37047.875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5000</v>
      </c>
      <c r="G3066" s="202">
        <v>1333355</v>
      </c>
      <c r="H3066" s="198">
        <v>37046.394513888888</v>
      </c>
      <c r="I3066" t="s">
        <v>3531</v>
      </c>
      <c r="M3066" t="s">
        <v>3505</v>
      </c>
      <c r="N3066" t="s">
        <v>3885</v>
      </c>
      <c r="O3066" t="s">
        <v>1679</v>
      </c>
      <c r="P3066" s="199">
        <v>5000</v>
      </c>
      <c r="S3066" t="s">
        <v>3506</v>
      </c>
      <c r="T3066" t="s">
        <v>3759</v>
      </c>
      <c r="U3066" s="201">
        <v>3.81</v>
      </c>
      <c r="V3066" t="s">
        <v>2565</v>
      </c>
      <c r="W3066" t="s">
        <v>2457</v>
      </c>
      <c r="X3066" t="s">
        <v>2615</v>
      </c>
      <c r="Y3066" t="s">
        <v>2596</v>
      </c>
      <c r="Z3066" t="s">
        <v>2952</v>
      </c>
      <c r="AA3066">
        <v>828085</v>
      </c>
      <c r="AB3066" s="198">
        <v>37047.875</v>
      </c>
      <c r="AC3066" s="198">
        <v>37047.875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3080</v>
      </c>
      <c r="G3067" s="202">
        <v>1333356</v>
      </c>
      <c r="H3067" s="198">
        <v>37046.394537037035</v>
      </c>
      <c r="I3067" t="s">
        <v>2355</v>
      </c>
      <c r="M3067" t="s">
        <v>3505</v>
      </c>
      <c r="N3067" t="s">
        <v>3885</v>
      </c>
      <c r="O3067" t="s">
        <v>1724</v>
      </c>
      <c r="P3067" s="199">
        <v>3080</v>
      </c>
      <c r="S3067" t="s">
        <v>3506</v>
      </c>
      <c r="T3067" t="s">
        <v>3759</v>
      </c>
      <c r="U3067" s="201">
        <v>4.1050000000000004</v>
      </c>
      <c r="V3067" t="s">
        <v>2593</v>
      </c>
      <c r="W3067" t="s">
        <v>2640</v>
      </c>
      <c r="X3067" t="s">
        <v>2641</v>
      </c>
      <c r="Y3067" t="s">
        <v>2596</v>
      </c>
      <c r="Z3067" t="s">
        <v>2952</v>
      </c>
      <c r="AA3067">
        <v>828086</v>
      </c>
      <c r="AB3067" s="198">
        <v>37047.875</v>
      </c>
      <c r="AC3067" s="198">
        <v>37047.875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10000</v>
      </c>
      <c r="G3068" s="202">
        <v>1333357</v>
      </c>
      <c r="H3068" s="198">
        <v>37046.394548611112</v>
      </c>
      <c r="I3068" t="s">
        <v>3627</v>
      </c>
      <c r="M3068" t="s">
        <v>3505</v>
      </c>
      <c r="N3068" t="s">
        <v>3885</v>
      </c>
      <c r="O3068" t="s">
        <v>1760</v>
      </c>
      <c r="P3068" s="199">
        <v>10000</v>
      </c>
      <c r="S3068" t="s">
        <v>3506</v>
      </c>
      <c r="T3068" t="s">
        <v>3759</v>
      </c>
      <c r="U3068" s="201">
        <v>3.855</v>
      </c>
      <c r="V3068" t="s">
        <v>3502</v>
      </c>
      <c r="W3068" t="s">
        <v>2477</v>
      </c>
      <c r="X3068" t="s">
        <v>3078</v>
      </c>
      <c r="Y3068" t="s">
        <v>2596</v>
      </c>
      <c r="Z3068" t="s">
        <v>2952</v>
      </c>
      <c r="AA3068">
        <v>828087</v>
      </c>
      <c r="AB3068" s="198">
        <v>37047.875</v>
      </c>
      <c r="AC3068" s="198">
        <v>37047.875</v>
      </c>
    </row>
    <row r="3069" spans="1:29" x14ac:dyDescent="0.2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365</v>
      </c>
      <c r="F3069" s="213">
        <f t="shared" si="240"/>
        <v>182500</v>
      </c>
      <c r="G3069" s="202">
        <v>1333359</v>
      </c>
      <c r="H3069" s="198">
        <v>37046.394641203704</v>
      </c>
      <c r="I3069" t="s">
        <v>2387</v>
      </c>
      <c r="M3069" t="s">
        <v>3505</v>
      </c>
      <c r="N3069" t="s">
        <v>2383</v>
      </c>
      <c r="O3069" t="s">
        <v>2643</v>
      </c>
      <c r="Q3069" s="199">
        <v>500</v>
      </c>
      <c r="S3069" t="s">
        <v>3506</v>
      </c>
      <c r="T3069" t="s">
        <v>3759</v>
      </c>
      <c r="U3069" s="201">
        <v>4.1100000000000003</v>
      </c>
      <c r="V3069" t="s">
        <v>2388</v>
      </c>
      <c r="W3069" t="s">
        <v>2810</v>
      </c>
      <c r="X3069" t="s">
        <v>2384</v>
      </c>
      <c r="Y3069" t="s">
        <v>3777</v>
      </c>
      <c r="Z3069" t="s">
        <v>2952</v>
      </c>
      <c r="AA3069" t="s">
        <v>142</v>
      </c>
      <c r="AB3069" s="198">
        <v>37257.875</v>
      </c>
      <c r="AC3069" s="198">
        <v>37621.875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</v>
      </c>
      <c r="G3070" s="202">
        <v>1333358</v>
      </c>
      <c r="H3070" s="198">
        <v>37046.394641203704</v>
      </c>
      <c r="I3070" t="s">
        <v>3531</v>
      </c>
      <c r="M3070" t="s">
        <v>3505</v>
      </c>
      <c r="N3070" t="s">
        <v>3885</v>
      </c>
      <c r="O3070" t="s">
        <v>1679</v>
      </c>
      <c r="P3070" s="199">
        <v>5000</v>
      </c>
      <c r="S3070" t="s">
        <v>3506</v>
      </c>
      <c r="T3070" t="s">
        <v>3759</v>
      </c>
      <c r="U3070" s="201">
        <v>3.8075000000000001</v>
      </c>
      <c r="V3070" t="s">
        <v>2565</v>
      </c>
      <c r="W3070" t="s">
        <v>2457</v>
      </c>
      <c r="X3070" t="s">
        <v>2615</v>
      </c>
      <c r="Y3070" t="s">
        <v>2596</v>
      </c>
      <c r="Z3070" t="s">
        <v>2952</v>
      </c>
      <c r="AA3070">
        <v>828089</v>
      </c>
      <c r="AB3070" s="198">
        <v>37047.875</v>
      </c>
      <c r="AC3070" s="198">
        <v>37047.875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7496</v>
      </c>
      <c r="G3071" s="202">
        <v>1333361</v>
      </c>
      <c r="H3071" s="198">
        <v>37046.394687499997</v>
      </c>
      <c r="I3071" t="s">
        <v>2613</v>
      </c>
      <c r="M3071" t="s">
        <v>3505</v>
      </c>
      <c r="N3071" t="s">
        <v>3885</v>
      </c>
      <c r="O3071" t="s">
        <v>1724</v>
      </c>
      <c r="Q3071" s="199">
        <v>7496</v>
      </c>
      <c r="S3071" t="s">
        <v>3506</v>
      </c>
      <c r="T3071" t="s">
        <v>3759</v>
      </c>
      <c r="U3071" s="201">
        <v>4.1100000000000003</v>
      </c>
      <c r="V3071" t="s">
        <v>2617</v>
      </c>
      <c r="W3071" t="s">
        <v>2640</v>
      </c>
      <c r="X3071" t="s">
        <v>2641</v>
      </c>
      <c r="Y3071" t="s">
        <v>2596</v>
      </c>
      <c r="Z3071" t="s">
        <v>2952</v>
      </c>
      <c r="AA3071">
        <v>828092</v>
      </c>
      <c r="AB3071" s="198">
        <v>37047.875</v>
      </c>
      <c r="AC3071" s="198">
        <v>37047.875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3480</v>
      </c>
      <c r="G3072" s="202">
        <v>1333360</v>
      </c>
      <c r="H3072" s="198">
        <v>37046.394687499997</v>
      </c>
      <c r="I3072" t="s">
        <v>2514</v>
      </c>
      <c r="M3072" t="s">
        <v>3505</v>
      </c>
      <c r="N3072" t="s">
        <v>3885</v>
      </c>
      <c r="O3072" t="s">
        <v>1757</v>
      </c>
      <c r="P3072" s="199">
        <v>3480</v>
      </c>
      <c r="S3072" t="s">
        <v>3506</v>
      </c>
      <c r="T3072" t="s">
        <v>3759</v>
      </c>
      <c r="U3072" s="201">
        <v>3.835</v>
      </c>
      <c r="V3072" t="s">
        <v>3558</v>
      </c>
      <c r="W3072" t="s">
        <v>2629</v>
      </c>
      <c r="X3072" t="s">
        <v>2630</v>
      </c>
      <c r="Y3072" t="s">
        <v>2596</v>
      </c>
      <c r="Z3072" t="s">
        <v>2952</v>
      </c>
      <c r="AA3072">
        <v>828090</v>
      </c>
      <c r="AB3072" s="198">
        <v>37047.875</v>
      </c>
      <c r="AC3072" s="198">
        <v>37047.875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2500</v>
      </c>
      <c r="G3073" s="202">
        <v>1333362</v>
      </c>
      <c r="H3073" s="198">
        <v>37046.394687499997</v>
      </c>
      <c r="I3073" t="s">
        <v>2660</v>
      </c>
      <c r="M3073" t="s">
        <v>3505</v>
      </c>
      <c r="N3073" t="s">
        <v>3885</v>
      </c>
      <c r="O3073" t="s">
        <v>1738</v>
      </c>
      <c r="P3073" s="199">
        <v>2500</v>
      </c>
      <c r="S3073" t="s">
        <v>3506</v>
      </c>
      <c r="T3073" t="s">
        <v>3759</v>
      </c>
      <c r="U3073" s="201">
        <v>3.8650000000000002</v>
      </c>
      <c r="V3073" t="s">
        <v>2459</v>
      </c>
      <c r="W3073" t="s">
        <v>2629</v>
      </c>
      <c r="X3073" t="s">
        <v>2630</v>
      </c>
      <c r="Y3073" t="s">
        <v>2596</v>
      </c>
      <c r="Z3073" t="s">
        <v>2952</v>
      </c>
      <c r="AA3073">
        <v>828091</v>
      </c>
      <c r="AB3073" s="198">
        <v>37047.875</v>
      </c>
      <c r="AC3073" s="198">
        <v>37047.875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2023</v>
      </c>
      <c r="G3074" s="202">
        <v>1333363</v>
      </c>
      <c r="H3074" s="198">
        <v>37046.39471064815</v>
      </c>
      <c r="I3074" t="s">
        <v>3627</v>
      </c>
      <c r="M3074" t="s">
        <v>3505</v>
      </c>
      <c r="N3074" t="s">
        <v>3885</v>
      </c>
      <c r="O3074" t="s">
        <v>1724</v>
      </c>
      <c r="P3074" s="199">
        <v>2023</v>
      </c>
      <c r="S3074" t="s">
        <v>3506</v>
      </c>
      <c r="T3074" t="s">
        <v>3759</v>
      </c>
      <c r="U3074" s="201">
        <v>4.1050000000000004</v>
      </c>
      <c r="V3074" t="s">
        <v>2456</v>
      </c>
      <c r="W3074" t="s">
        <v>2640</v>
      </c>
      <c r="X3074" t="s">
        <v>2641</v>
      </c>
      <c r="Y3074" t="s">
        <v>2596</v>
      </c>
      <c r="Z3074" t="s">
        <v>2952</v>
      </c>
      <c r="AA3074">
        <v>828093</v>
      </c>
      <c r="AB3074" s="198">
        <v>37047.875</v>
      </c>
      <c r="AC3074" s="198">
        <v>37047.875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10000</v>
      </c>
      <c r="G3075" s="202">
        <v>1333364</v>
      </c>
      <c r="H3075" s="198">
        <v>37046.39471064815</v>
      </c>
      <c r="I3075" t="s">
        <v>3547</v>
      </c>
      <c r="M3075" t="s">
        <v>3505</v>
      </c>
      <c r="N3075" t="s">
        <v>3885</v>
      </c>
      <c r="O3075" t="s">
        <v>1766</v>
      </c>
      <c r="P3075" s="199">
        <v>10000</v>
      </c>
      <c r="S3075" t="s">
        <v>3506</v>
      </c>
      <c r="T3075" t="s">
        <v>3759</v>
      </c>
      <c r="U3075" s="201">
        <v>3.9049999999999998</v>
      </c>
      <c r="V3075" t="s">
        <v>2433</v>
      </c>
      <c r="W3075" t="s">
        <v>2629</v>
      </c>
      <c r="X3075" t="s">
        <v>2630</v>
      </c>
      <c r="Y3075" t="s">
        <v>2596</v>
      </c>
      <c r="Z3075" t="s">
        <v>2952</v>
      </c>
      <c r="AA3075">
        <v>828094</v>
      </c>
      <c r="AB3075" s="198">
        <v>37047.875</v>
      </c>
      <c r="AC3075" s="198">
        <v>37047.875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10000</v>
      </c>
      <c r="G3076" s="202">
        <v>1333365</v>
      </c>
      <c r="H3076" s="198">
        <v>37046.394745370373</v>
      </c>
      <c r="I3076" t="s">
        <v>2613</v>
      </c>
      <c r="M3076" t="s">
        <v>3505</v>
      </c>
      <c r="N3076" t="s">
        <v>3885</v>
      </c>
      <c r="O3076" t="s">
        <v>1724</v>
      </c>
      <c r="Q3076" s="199">
        <v>10000</v>
      </c>
      <c r="S3076" t="s">
        <v>3506</v>
      </c>
      <c r="T3076" t="s">
        <v>3759</v>
      </c>
      <c r="U3076" s="201">
        <v>4.1150000000000002</v>
      </c>
      <c r="V3076" t="s">
        <v>2617</v>
      </c>
      <c r="W3076" t="s">
        <v>2640</v>
      </c>
      <c r="X3076" t="s">
        <v>2641</v>
      </c>
      <c r="Y3076" t="s">
        <v>2596</v>
      </c>
      <c r="Z3076" t="s">
        <v>2952</v>
      </c>
      <c r="AA3076">
        <v>828095</v>
      </c>
      <c r="AB3076" s="198">
        <v>37047.875</v>
      </c>
      <c r="AC3076" s="198">
        <v>37047.875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</v>
      </c>
      <c r="G3077" s="202">
        <v>1333367</v>
      </c>
      <c r="H3077" s="198">
        <v>37046.394803240742</v>
      </c>
      <c r="I3077" t="s">
        <v>3531</v>
      </c>
      <c r="M3077" t="s">
        <v>3505</v>
      </c>
      <c r="N3077" t="s">
        <v>3885</v>
      </c>
      <c r="O3077" t="s">
        <v>1841</v>
      </c>
      <c r="Q3077" s="199">
        <v>5000</v>
      </c>
      <c r="S3077" t="s">
        <v>3506</v>
      </c>
      <c r="T3077" t="s">
        <v>3759</v>
      </c>
      <c r="U3077" s="201">
        <v>3.9249999999999998</v>
      </c>
      <c r="V3077" t="s">
        <v>3973</v>
      </c>
      <c r="W3077" t="s">
        <v>1842</v>
      </c>
      <c r="X3077" t="s">
        <v>1843</v>
      </c>
      <c r="Y3077" t="s">
        <v>2596</v>
      </c>
      <c r="Z3077" t="s">
        <v>2952</v>
      </c>
      <c r="AA3077">
        <v>828096</v>
      </c>
      <c r="AB3077" s="198">
        <v>37047.875</v>
      </c>
      <c r="AC3077" s="198">
        <v>37047.875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1333369</v>
      </c>
      <c r="H3078" s="198">
        <v>37046.394814814812</v>
      </c>
      <c r="I3078" t="s">
        <v>2635</v>
      </c>
      <c r="M3078" t="s">
        <v>3505</v>
      </c>
      <c r="N3078" t="s">
        <v>3885</v>
      </c>
      <c r="O3078" t="s">
        <v>3863</v>
      </c>
      <c r="Q3078" s="199">
        <v>10000</v>
      </c>
      <c r="S3078" t="s">
        <v>3506</v>
      </c>
      <c r="T3078" t="s">
        <v>3759</v>
      </c>
      <c r="U3078" s="201">
        <v>3.9049999999999998</v>
      </c>
      <c r="V3078" t="s">
        <v>3703</v>
      </c>
      <c r="W3078" t="s">
        <v>2271</v>
      </c>
      <c r="X3078" t="s">
        <v>2272</v>
      </c>
      <c r="Y3078" t="s">
        <v>2596</v>
      </c>
      <c r="Z3078" t="s">
        <v>2952</v>
      </c>
      <c r="AA3078">
        <v>828097</v>
      </c>
      <c r="AB3078" s="198">
        <v>37047.875</v>
      </c>
      <c r="AC3078" s="198">
        <v>37047.875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2770</v>
      </c>
      <c r="G3079" s="202">
        <v>1333371</v>
      </c>
      <c r="H3079" s="198">
        <v>37046.394826388889</v>
      </c>
      <c r="I3079" t="s">
        <v>2635</v>
      </c>
      <c r="M3079" t="s">
        <v>3505</v>
      </c>
      <c r="N3079" t="s">
        <v>3885</v>
      </c>
      <c r="O3079" t="s">
        <v>1680</v>
      </c>
      <c r="P3079" s="199">
        <v>2770</v>
      </c>
      <c r="S3079" t="s">
        <v>3506</v>
      </c>
      <c r="T3079" t="s">
        <v>3759</v>
      </c>
      <c r="U3079" s="201">
        <v>3.7949999999999999</v>
      </c>
      <c r="V3079" t="s">
        <v>31</v>
      </c>
      <c r="W3079" t="s">
        <v>2457</v>
      </c>
      <c r="X3079" t="s">
        <v>2615</v>
      </c>
      <c r="Y3079" t="s">
        <v>2596</v>
      </c>
      <c r="Z3079" t="s">
        <v>2952</v>
      </c>
      <c r="AA3079">
        <v>828099</v>
      </c>
      <c r="AB3079" s="198">
        <v>37047.875</v>
      </c>
      <c r="AC3079" s="198">
        <v>37047.875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10000</v>
      </c>
      <c r="G3080" s="202">
        <v>1333372</v>
      </c>
      <c r="H3080" s="198">
        <v>37046.394849537035</v>
      </c>
      <c r="I3080" t="s">
        <v>3531</v>
      </c>
      <c r="M3080" t="s">
        <v>3505</v>
      </c>
      <c r="N3080" t="s">
        <v>3885</v>
      </c>
      <c r="O3080" t="s">
        <v>3865</v>
      </c>
      <c r="Q3080" s="199">
        <v>10000</v>
      </c>
      <c r="S3080" t="s">
        <v>3506</v>
      </c>
      <c r="T3080" t="s">
        <v>3759</v>
      </c>
      <c r="U3080" s="201">
        <v>3.915</v>
      </c>
      <c r="V3080" t="s">
        <v>3833</v>
      </c>
      <c r="W3080" t="s">
        <v>2271</v>
      </c>
      <c r="X3080" t="s">
        <v>2272</v>
      </c>
      <c r="Y3080" t="s">
        <v>2596</v>
      </c>
      <c r="Z3080" t="s">
        <v>2952</v>
      </c>
      <c r="AA3080">
        <v>828100</v>
      </c>
      <c r="AB3080" s="198">
        <v>37047.875</v>
      </c>
      <c r="AC3080" s="198">
        <v>37047.875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1333373</v>
      </c>
      <c r="H3081" s="198">
        <v>37046.394988425927</v>
      </c>
      <c r="I3081" t="s">
        <v>2660</v>
      </c>
      <c r="M3081" t="s">
        <v>3505</v>
      </c>
      <c r="N3081" t="s">
        <v>3885</v>
      </c>
      <c r="O3081" t="s">
        <v>1800</v>
      </c>
      <c r="Q3081" s="199">
        <v>5000</v>
      </c>
      <c r="S3081" t="s">
        <v>3506</v>
      </c>
      <c r="T3081" t="s">
        <v>3759</v>
      </c>
      <c r="U3081" s="201">
        <v>3.96</v>
      </c>
      <c r="V3081" t="s">
        <v>3562</v>
      </c>
      <c r="W3081" t="s">
        <v>2429</v>
      </c>
      <c r="X3081" t="s">
        <v>2296</v>
      </c>
      <c r="Y3081" t="s">
        <v>2596</v>
      </c>
      <c r="Z3081" t="s">
        <v>2952</v>
      </c>
      <c r="AA3081">
        <v>828102</v>
      </c>
      <c r="AB3081" s="198">
        <v>37047.875</v>
      </c>
      <c r="AC3081" s="198">
        <v>37047.875</v>
      </c>
    </row>
    <row r="3082" spans="1:29" x14ac:dyDescent="0.2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26</v>
      </c>
      <c r="F3082" s="213">
        <f t="shared" si="240"/>
        <v>390000</v>
      </c>
      <c r="G3082" s="202">
        <v>1333374</v>
      </c>
      <c r="H3082" s="198">
        <v>37046.39503472222</v>
      </c>
      <c r="I3082" t="s">
        <v>2600</v>
      </c>
      <c r="M3082" t="s">
        <v>3505</v>
      </c>
      <c r="N3082" t="s">
        <v>2383</v>
      </c>
      <c r="O3082" t="s">
        <v>3314</v>
      </c>
      <c r="Q3082" s="199">
        <v>15000</v>
      </c>
      <c r="S3082" t="s">
        <v>3506</v>
      </c>
      <c r="T3082" t="s">
        <v>3759</v>
      </c>
      <c r="U3082" s="201">
        <v>4.0199999999999996</v>
      </c>
      <c r="V3082" t="s">
        <v>1888</v>
      </c>
      <c r="W3082" t="s">
        <v>2489</v>
      </c>
      <c r="X3082" t="s">
        <v>2490</v>
      </c>
      <c r="Y3082" t="s">
        <v>3777</v>
      </c>
      <c r="Z3082" t="s">
        <v>2952</v>
      </c>
      <c r="AA3082" t="s">
        <v>143</v>
      </c>
      <c r="AB3082" s="198">
        <v>37047.875</v>
      </c>
      <c r="AC3082" s="198">
        <v>37072.875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1333375</v>
      </c>
      <c r="H3083" s="198">
        <v>37046.395104166666</v>
      </c>
      <c r="I3083" t="s">
        <v>2613</v>
      </c>
      <c r="M3083" t="s">
        <v>3505</v>
      </c>
      <c r="N3083" t="s">
        <v>3885</v>
      </c>
      <c r="O3083" t="s">
        <v>1724</v>
      </c>
      <c r="Q3083" s="199">
        <v>10000</v>
      </c>
      <c r="S3083" t="s">
        <v>3506</v>
      </c>
      <c r="T3083" t="s">
        <v>3759</v>
      </c>
      <c r="U3083" s="201">
        <v>4.12</v>
      </c>
      <c r="V3083" t="s">
        <v>2617</v>
      </c>
      <c r="W3083" t="s">
        <v>2640</v>
      </c>
      <c r="X3083" t="s">
        <v>2641</v>
      </c>
      <c r="Y3083" t="s">
        <v>2596</v>
      </c>
      <c r="Z3083" t="s">
        <v>2952</v>
      </c>
      <c r="AA3083">
        <v>828103</v>
      </c>
      <c r="AB3083" s="198">
        <v>37047.875</v>
      </c>
      <c r="AC3083" s="198">
        <v>37047.875</v>
      </c>
    </row>
    <row r="3084" spans="1:29" x14ac:dyDescent="0.2">
      <c r="A3084" s="44" t="str">
        <f t="shared" si="241"/>
        <v xml:space="preserve"> Natural Gas Financial</v>
      </c>
      <c r="B3084" s="44" t="str">
        <f t="shared" si="242"/>
        <v/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151</v>
      </c>
      <c r="F3084" s="213">
        <f t="shared" si="245"/>
        <v>755000</v>
      </c>
      <c r="G3084" s="202">
        <v>1333376</v>
      </c>
      <c r="H3084" s="198">
        <v>37046.395127314812</v>
      </c>
      <c r="I3084" t="s">
        <v>3731</v>
      </c>
      <c r="M3084" t="s">
        <v>3505</v>
      </c>
      <c r="N3084" t="s">
        <v>3721</v>
      </c>
      <c r="O3084" t="s">
        <v>3693</v>
      </c>
      <c r="P3084" s="199">
        <v>5000</v>
      </c>
      <c r="S3084" t="s">
        <v>3506</v>
      </c>
      <c r="T3084" t="s">
        <v>3759</v>
      </c>
      <c r="U3084" s="201">
        <v>-0.36</v>
      </c>
      <c r="V3084" t="s">
        <v>144</v>
      </c>
      <c r="W3084" t="s">
        <v>3722</v>
      </c>
      <c r="X3084" t="s">
        <v>3723</v>
      </c>
      <c r="Y3084" t="s">
        <v>3777</v>
      </c>
      <c r="Z3084" t="s">
        <v>2953</v>
      </c>
      <c r="AA3084" t="s">
        <v>145</v>
      </c>
      <c r="AB3084" s="198">
        <v>37196</v>
      </c>
      <c r="AC3084" s="198">
        <v>37346</v>
      </c>
    </row>
    <row r="3085" spans="1:29" x14ac:dyDescent="0.2">
      <c r="A3085" s="44" t="str">
        <f t="shared" si="241"/>
        <v>US Natural Gas Financial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31</v>
      </c>
      <c r="F3085" s="213">
        <f t="shared" si="245"/>
        <v>620000</v>
      </c>
      <c r="G3085" s="202">
        <v>1333377</v>
      </c>
      <c r="H3085" s="198">
        <v>37046.395208333335</v>
      </c>
      <c r="I3085" t="s">
        <v>3627</v>
      </c>
      <c r="M3085" t="s">
        <v>3505</v>
      </c>
      <c r="N3085" t="s">
        <v>2383</v>
      </c>
      <c r="O3085" t="s">
        <v>2393</v>
      </c>
      <c r="Q3085" s="199">
        <v>20000</v>
      </c>
      <c r="S3085" t="s">
        <v>3506</v>
      </c>
      <c r="T3085" t="s">
        <v>3759</v>
      </c>
      <c r="U3085" s="201">
        <v>4.1550000000000002</v>
      </c>
      <c r="V3085" t="s">
        <v>3066</v>
      </c>
      <c r="W3085" t="s">
        <v>2810</v>
      </c>
      <c r="X3085" t="s">
        <v>2384</v>
      </c>
      <c r="Y3085" t="s">
        <v>3777</v>
      </c>
      <c r="Z3085" t="s">
        <v>2952</v>
      </c>
      <c r="AA3085" t="s">
        <v>146</v>
      </c>
      <c r="AB3085" s="198">
        <v>37104.875</v>
      </c>
      <c r="AC3085" s="198">
        <v>37134.875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8800</v>
      </c>
      <c r="G3086" s="202">
        <v>1333378</v>
      </c>
      <c r="H3086" s="198">
        <v>37046.395208333335</v>
      </c>
      <c r="I3086" t="s">
        <v>2273</v>
      </c>
      <c r="M3086" t="s">
        <v>3505</v>
      </c>
      <c r="N3086" t="s">
        <v>3885</v>
      </c>
      <c r="O3086" t="s">
        <v>1678</v>
      </c>
      <c r="Q3086" s="199">
        <v>8800</v>
      </c>
      <c r="S3086" t="s">
        <v>3506</v>
      </c>
      <c r="T3086" t="s">
        <v>3759</v>
      </c>
      <c r="U3086" s="201">
        <v>3.7549999999999999</v>
      </c>
      <c r="V3086" t="s">
        <v>3953</v>
      </c>
      <c r="W3086" t="s">
        <v>2457</v>
      </c>
      <c r="X3086" t="s">
        <v>2615</v>
      </c>
      <c r="Y3086" t="s">
        <v>2596</v>
      </c>
      <c r="Z3086" t="s">
        <v>2952</v>
      </c>
      <c r="AA3086">
        <v>828105</v>
      </c>
      <c r="AB3086" s="198">
        <v>37047.875</v>
      </c>
      <c r="AC3086" s="198">
        <v>37047.875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2051</v>
      </c>
      <c r="G3087" s="202">
        <v>1333380</v>
      </c>
      <c r="H3087" s="198">
        <v>37046.395243055558</v>
      </c>
      <c r="I3087" t="s">
        <v>3531</v>
      </c>
      <c r="M3087" t="s">
        <v>3505</v>
      </c>
      <c r="N3087" t="s">
        <v>3885</v>
      </c>
      <c r="O3087" t="s">
        <v>1682</v>
      </c>
      <c r="P3087" s="199">
        <v>2051</v>
      </c>
      <c r="S3087" t="s">
        <v>3506</v>
      </c>
      <c r="T3087" t="s">
        <v>3759</v>
      </c>
      <c r="U3087" s="201">
        <v>3.7974999999999999</v>
      </c>
      <c r="V3087" t="s">
        <v>2568</v>
      </c>
      <c r="W3087" t="s">
        <v>2457</v>
      </c>
      <c r="X3087" t="s">
        <v>2615</v>
      </c>
      <c r="Y3087" t="s">
        <v>2596</v>
      </c>
      <c r="Z3087" t="s">
        <v>2952</v>
      </c>
      <c r="AA3087">
        <v>828106</v>
      </c>
      <c r="AB3087" s="198">
        <v>37047.875</v>
      </c>
      <c r="AC3087" s="198">
        <v>37047.875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1333382</v>
      </c>
      <c r="H3088" s="198">
        <v>37046.395266203705</v>
      </c>
      <c r="I3088" t="s">
        <v>2660</v>
      </c>
      <c r="M3088" t="s">
        <v>3505</v>
      </c>
      <c r="N3088" t="s">
        <v>3885</v>
      </c>
      <c r="O3088" t="s">
        <v>1738</v>
      </c>
      <c r="P3088" s="199">
        <v>5000</v>
      </c>
      <c r="S3088" t="s">
        <v>3506</v>
      </c>
      <c r="T3088" t="s">
        <v>3759</v>
      </c>
      <c r="U3088" s="201">
        <v>3.8650000000000002</v>
      </c>
      <c r="V3088" t="s">
        <v>2459</v>
      </c>
      <c r="W3088" t="s">
        <v>2629</v>
      </c>
      <c r="X3088" t="s">
        <v>2630</v>
      </c>
      <c r="Y3088" t="s">
        <v>2596</v>
      </c>
      <c r="Z3088" t="s">
        <v>2952</v>
      </c>
      <c r="AA3088">
        <v>828107</v>
      </c>
      <c r="AB3088" s="198">
        <v>37047.875</v>
      </c>
      <c r="AC3088" s="198">
        <v>37047.875</v>
      </c>
    </row>
    <row r="3089" spans="1:29" x14ac:dyDescent="0.2">
      <c r="A3089" s="44" t="str">
        <f t="shared" si="241"/>
        <v xml:space="preserve"> Natural Gas Physical</v>
      </c>
      <c r="B3089" s="44" t="str">
        <f t="shared" si="242"/>
        <v/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26</v>
      </c>
      <c r="F3089" s="213">
        <f t="shared" si="245"/>
        <v>130000</v>
      </c>
      <c r="G3089" s="202">
        <v>1333383</v>
      </c>
      <c r="H3089" s="198">
        <v>37046.395300925928</v>
      </c>
      <c r="I3089" t="s">
        <v>2260</v>
      </c>
      <c r="M3089" t="s">
        <v>3505</v>
      </c>
      <c r="N3089" t="s">
        <v>3089</v>
      </c>
      <c r="O3089" t="s">
        <v>2103</v>
      </c>
      <c r="Q3089" s="199">
        <v>5000</v>
      </c>
      <c r="S3089" t="s">
        <v>3827</v>
      </c>
      <c r="T3089" t="s">
        <v>3090</v>
      </c>
      <c r="U3089" s="201">
        <v>5.08</v>
      </c>
      <c r="V3089" t="s">
        <v>2436</v>
      </c>
      <c r="W3089" t="s">
        <v>2574</v>
      </c>
      <c r="X3089" t="s">
        <v>3092</v>
      </c>
      <c r="Y3089" t="s">
        <v>2596</v>
      </c>
      <c r="Z3089" t="s">
        <v>2953</v>
      </c>
      <c r="AA3089">
        <v>828108</v>
      </c>
      <c r="AB3089" s="198">
        <v>37047.875</v>
      </c>
      <c r="AC3089" s="198">
        <v>37072.875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5000</v>
      </c>
      <c r="G3090" s="202">
        <v>1333384</v>
      </c>
      <c r="H3090" s="198">
        <v>37046.395312499997</v>
      </c>
      <c r="I3090" t="s">
        <v>2378</v>
      </c>
      <c r="M3090" t="s">
        <v>3505</v>
      </c>
      <c r="N3090" t="s">
        <v>3885</v>
      </c>
      <c r="O3090" t="s">
        <v>1839</v>
      </c>
      <c r="Q3090" s="199">
        <v>5000</v>
      </c>
      <c r="S3090" t="s">
        <v>3506</v>
      </c>
      <c r="T3090" t="s">
        <v>3759</v>
      </c>
      <c r="U3090" s="201">
        <v>4.2649999999999997</v>
      </c>
      <c r="V3090" t="s">
        <v>17</v>
      </c>
      <c r="W3090" t="s">
        <v>3143</v>
      </c>
      <c r="X3090" t="s">
        <v>3065</v>
      </c>
      <c r="Y3090" t="s">
        <v>2596</v>
      </c>
      <c r="Z3090" t="s">
        <v>2952</v>
      </c>
      <c r="AA3090">
        <v>828109</v>
      </c>
      <c r="AB3090" s="198">
        <v>37047.875</v>
      </c>
      <c r="AC3090" s="198">
        <v>37047.875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10000</v>
      </c>
      <c r="G3091" s="202">
        <v>1333385</v>
      </c>
      <c r="H3091" s="198">
        <v>37046.395335648151</v>
      </c>
      <c r="I3091" t="s">
        <v>2613</v>
      </c>
      <c r="M3091" t="s">
        <v>3505</v>
      </c>
      <c r="N3091" t="s">
        <v>3885</v>
      </c>
      <c r="O3091" t="s">
        <v>1760</v>
      </c>
      <c r="Q3091" s="199">
        <v>10000</v>
      </c>
      <c r="S3091" t="s">
        <v>3506</v>
      </c>
      <c r="T3091" t="s">
        <v>3759</v>
      </c>
      <c r="U3091" s="201">
        <v>3.87</v>
      </c>
      <c r="V3091" t="s">
        <v>3659</v>
      </c>
      <c r="W3091" t="s">
        <v>2477</v>
      </c>
      <c r="X3091" t="s">
        <v>3078</v>
      </c>
      <c r="Y3091" t="s">
        <v>2596</v>
      </c>
      <c r="Z3091" t="s">
        <v>2952</v>
      </c>
      <c r="AA3091">
        <v>828110</v>
      </c>
      <c r="AB3091" s="198">
        <v>37047.875</v>
      </c>
      <c r="AC3091" s="198">
        <v>37047.875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25000</v>
      </c>
      <c r="G3092" s="202">
        <v>1333386</v>
      </c>
      <c r="H3092" s="198">
        <v>37046.395405092589</v>
      </c>
      <c r="I3092" t="s">
        <v>2613</v>
      </c>
      <c r="M3092" t="s">
        <v>3505</v>
      </c>
      <c r="N3092" t="s">
        <v>3885</v>
      </c>
      <c r="O3092" t="s">
        <v>3852</v>
      </c>
      <c r="P3092" s="199">
        <v>25000</v>
      </c>
      <c r="S3092" t="s">
        <v>3506</v>
      </c>
      <c r="T3092" t="s">
        <v>3759</v>
      </c>
      <c r="U3092" s="201">
        <v>3.9550000000000001</v>
      </c>
      <c r="V3092" t="s">
        <v>3709</v>
      </c>
      <c r="W3092" t="s">
        <v>2265</v>
      </c>
      <c r="X3092" t="s">
        <v>2266</v>
      </c>
      <c r="Y3092" t="s">
        <v>2596</v>
      </c>
      <c r="Z3092" t="s">
        <v>2952</v>
      </c>
      <c r="AA3092">
        <v>828111</v>
      </c>
      <c r="AB3092" s="198">
        <v>37047.875</v>
      </c>
      <c r="AC3092" s="198">
        <v>37047.875</v>
      </c>
    </row>
    <row r="3093" spans="1:29" x14ac:dyDescent="0.2">
      <c r="A3093" s="44" t="str">
        <f t="shared" si="241"/>
        <v>US Natural Gas Financial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31</v>
      </c>
      <c r="F3093" s="213">
        <f t="shared" si="245"/>
        <v>155000</v>
      </c>
      <c r="G3093" s="202">
        <v>1333387</v>
      </c>
      <c r="H3093" s="198">
        <v>37046.395486111112</v>
      </c>
      <c r="I3093" t="s">
        <v>2638</v>
      </c>
      <c r="M3093" t="s">
        <v>3505</v>
      </c>
      <c r="N3093" t="s">
        <v>2605</v>
      </c>
      <c r="O3093" t="s">
        <v>3861</v>
      </c>
      <c r="Q3093" s="199">
        <v>5000</v>
      </c>
      <c r="S3093" t="s">
        <v>3506</v>
      </c>
      <c r="T3093" t="s">
        <v>3759</v>
      </c>
      <c r="U3093" s="201">
        <v>0.48749999999999999</v>
      </c>
      <c r="V3093" t="s">
        <v>2475</v>
      </c>
      <c r="W3093" t="s">
        <v>2606</v>
      </c>
      <c r="X3093" t="s">
        <v>2607</v>
      </c>
      <c r="Y3093" t="s">
        <v>3777</v>
      </c>
      <c r="Z3093" t="s">
        <v>2952</v>
      </c>
      <c r="AA3093" t="s">
        <v>147</v>
      </c>
      <c r="AB3093" s="198">
        <v>37073.875</v>
      </c>
      <c r="AC3093" s="198">
        <v>37103.875</v>
      </c>
    </row>
    <row r="3094" spans="1:29" x14ac:dyDescent="0.2">
      <c r="A3094" s="44" t="str">
        <f t="shared" si="241"/>
        <v xml:space="preserve"> Natural Gas Physical</v>
      </c>
      <c r="B3094" s="44" t="str">
        <f t="shared" si="242"/>
        <v/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1333388</v>
      </c>
      <c r="H3094" s="198">
        <v>37046.395509259259</v>
      </c>
      <c r="I3094" t="s">
        <v>2533</v>
      </c>
      <c r="M3094" t="s">
        <v>3505</v>
      </c>
      <c r="N3094" t="s">
        <v>3089</v>
      </c>
      <c r="O3094" t="s">
        <v>2015</v>
      </c>
      <c r="Q3094" s="199">
        <v>10000</v>
      </c>
      <c r="S3094" t="s">
        <v>3827</v>
      </c>
      <c r="T3094" t="s">
        <v>3090</v>
      </c>
      <c r="U3094" s="201">
        <v>4.8949999999999996</v>
      </c>
      <c r="V3094" t="s">
        <v>2033</v>
      </c>
      <c r="W3094" t="s">
        <v>3091</v>
      </c>
      <c r="X3094" t="s">
        <v>3092</v>
      </c>
      <c r="Y3094" t="s">
        <v>2596</v>
      </c>
      <c r="Z3094" t="s">
        <v>2953</v>
      </c>
      <c r="AA3094">
        <v>828112</v>
      </c>
      <c r="AB3094" s="198">
        <v>37046.875</v>
      </c>
      <c r="AC3094" s="198">
        <v>37046.875</v>
      </c>
    </row>
    <row r="3095" spans="1:29" x14ac:dyDescent="0.2">
      <c r="A3095" s="44" t="str">
        <f t="shared" si="241"/>
        <v xml:space="preserve"> Metals Financial</v>
      </c>
      <c r="B3095" s="44" t="str">
        <f t="shared" si="242"/>
        <v/>
      </c>
      <c r="C3095" s="44" t="str">
        <f t="shared" si="243"/>
        <v>Metals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20</v>
      </c>
      <c r="G3095" s="202">
        <v>1333389</v>
      </c>
      <c r="H3095" s="198">
        <v>37046.395520833335</v>
      </c>
      <c r="I3095" t="s">
        <v>3820</v>
      </c>
      <c r="M3095" t="s">
        <v>3511</v>
      </c>
      <c r="N3095" t="s">
        <v>3818</v>
      </c>
      <c r="O3095" t="s">
        <v>3819</v>
      </c>
      <c r="Q3095" s="199">
        <v>20</v>
      </c>
      <c r="S3095" t="s">
        <v>3758</v>
      </c>
      <c r="T3095" t="s">
        <v>3759</v>
      </c>
      <c r="U3095" s="201">
        <v>928</v>
      </c>
      <c r="V3095" t="s">
        <v>2346</v>
      </c>
      <c r="W3095" t="s">
        <v>3785</v>
      </c>
      <c r="X3095" t="s">
        <v>3761</v>
      </c>
      <c r="Y3095" t="s">
        <v>3762</v>
      </c>
      <c r="Z3095" t="s">
        <v>3763</v>
      </c>
      <c r="AA3095">
        <v>2166586</v>
      </c>
    </row>
    <row r="3096" spans="1:29" x14ac:dyDescent="0.2">
      <c r="A3096" s="44" t="str">
        <f t="shared" si="241"/>
        <v>US Natural Gas Financial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31</v>
      </c>
      <c r="F3096" s="213">
        <f t="shared" si="245"/>
        <v>155000</v>
      </c>
      <c r="G3096" s="202">
        <v>1333391</v>
      </c>
      <c r="H3096" s="198">
        <v>37046.395532407405</v>
      </c>
      <c r="I3096" t="s">
        <v>2638</v>
      </c>
      <c r="M3096" t="s">
        <v>3505</v>
      </c>
      <c r="N3096" t="s">
        <v>2605</v>
      </c>
      <c r="O3096" t="s">
        <v>148</v>
      </c>
      <c r="Q3096" s="199">
        <v>5000</v>
      </c>
      <c r="S3096" t="s">
        <v>3506</v>
      </c>
      <c r="T3096" t="s">
        <v>3759</v>
      </c>
      <c r="U3096" s="201">
        <v>0.505</v>
      </c>
      <c r="V3096" t="s">
        <v>2475</v>
      </c>
      <c r="W3096" t="s">
        <v>2606</v>
      </c>
      <c r="X3096" t="s">
        <v>2607</v>
      </c>
      <c r="Y3096" t="s">
        <v>3777</v>
      </c>
      <c r="Z3096" t="s">
        <v>2952</v>
      </c>
      <c r="AA3096" t="s">
        <v>149</v>
      </c>
      <c r="AB3096" s="198">
        <v>37104.875</v>
      </c>
      <c r="AC3096" s="198">
        <v>37134.875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25000</v>
      </c>
      <c r="G3097" s="202">
        <v>1333390</v>
      </c>
      <c r="H3097" s="198">
        <v>37046.395532407405</v>
      </c>
      <c r="I3097" t="s">
        <v>2502</v>
      </c>
      <c r="M3097" t="s">
        <v>3505</v>
      </c>
      <c r="N3097" t="s">
        <v>3885</v>
      </c>
      <c r="O3097" t="s">
        <v>3852</v>
      </c>
      <c r="Q3097" s="199">
        <v>25000</v>
      </c>
      <c r="S3097" t="s">
        <v>3506</v>
      </c>
      <c r="T3097" t="s">
        <v>3759</v>
      </c>
      <c r="U3097" s="201">
        <v>3.9550000000000001</v>
      </c>
      <c r="V3097" t="s">
        <v>3516</v>
      </c>
      <c r="W3097" t="s">
        <v>2265</v>
      </c>
      <c r="X3097" t="s">
        <v>2266</v>
      </c>
      <c r="Y3097" t="s">
        <v>2596</v>
      </c>
      <c r="Z3097" t="s">
        <v>2952</v>
      </c>
      <c r="AA3097">
        <v>828113</v>
      </c>
      <c r="AB3097" s="198">
        <v>37047.875</v>
      </c>
      <c r="AC3097" s="198">
        <v>37047.875</v>
      </c>
    </row>
    <row r="3098" spans="1:29" x14ac:dyDescent="0.2">
      <c r="A3098" s="44" t="str">
        <f t="shared" si="241"/>
        <v>US Natural Gas Financial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26</v>
      </c>
      <c r="F3098" s="213">
        <f t="shared" si="245"/>
        <v>260000</v>
      </c>
      <c r="G3098" s="202">
        <v>1333392</v>
      </c>
      <c r="H3098" s="198">
        <v>37046.395543981482</v>
      </c>
      <c r="I3098" t="s">
        <v>2378</v>
      </c>
      <c r="M3098" t="s">
        <v>3505</v>
      </c>
      <c r="N3098" t="s">
        <v>2383</v>
      </c>
      <c r="O3098" t="s">
        <v>3308</v>
      </c>
      <c r="Q3098" s="199">
        <v>10000</v>
      </c>
      <c r="S3098" t="s">
        <v>3506</v>
      </c>
      <c r="T3098" t="s">
        <v>3759</v>
      </c>
      <c r="U3098" s="201">
        <v>5.8</v>
      </c>
      <c r="V3098" t="s">
        <v>1824</v>
      </c>
      <c r="W3098" t="s">
        <v>3075</v>
      </c>
      <c r="X3098" t="s">
        <v>3712</v>
      </c>
      <c r="Y3098" t="s">
        <v>3777</v>
      </c>
      <c r="Z3098" t="s">
        <v>2952</v>
      </c>
      <c r="AA3098" t="s">
        <v>150</v>
      </c>
      <c r="AB3098" s="198">
        <v>37047.875</v>
      </c>
      <c r="AC3098" s="198">
        <v>37072.875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5000</v>
      </c>
      <c r="G3099" s="202">
        <v>1333393</v>
      </c>
      <c r="H3099" s="198">
        <v>37046.395555555559</v>
      </c>
      <c r="I3099" t="s">
        <v>3069</v>
      </c>
      <c r="M3099" t="s">
        <v>3505</v>
      </c>
      <c r="N3099" t="s">
        <v>3885</v>
      </c>
      <c r="O3099" t="s">
        <v>1679</v>
      </c>
      <c r="Q3099" s="199">
        <v>5000</v>
      </c>
      <c r="S3099" t="s">
        <v>3506</v>
      </c>
      <c r="T3099" t="s">
        <v>3759</v>
      </c>
      <c r="U3099" s="201">
        <v>3.81</v>
      </c>
      <c r="V3099" t="s">
        <v>3459</v>
      </c>
      <c r="W3099" t="s">
        <v>2457</v>
      </c>
      <c r="X3099" t="s">
        <v>2615</v>
      </c>
      <c r="Y3099" t="s">
        <v>2596</v>
      </c>
      <c r="Z3099" t="s">
        <v>2952</v>
      </c>
      <c r="AA3099">
        <v>828114</v>
      </c>
      <c r="AB3099" s="198">
        <v>37047.875</v>
      </c>
      <c r="AC3099" s="198">
        <v>37047.875</v>
      </c>
    </row>
    <row r="3100" spans="1:29" x14ac:dyDescent="0.2">
      <c r="A3100" s="44" t="str">
        <f t="shared" si="241"/>
        <v>US Natural Gas Financial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26</v>
      </c>
      <c r="F3100" s="213">
        <f t="shared" si="245"/>
        <v>260000</v>
      </c>
      <c r="G3100" s="202">
        <v>1333394</v>
      </c>
      <c r="H3100" s="198">
        <v>37046.395567129628</v>
      </c>
      <c r="I3100" t="s">
        <v>2635</v>
      </c>
      <c r="M3100" t="s">
        <v>3505</v>
      </c>
      <c r="N3100" t="s">
        <v>2383</v>
      </c>
      <c r="O3100" t="s">
        <v>151</v>
      </c>
      <c r="Q3100" s="199">
        <v>10000</v>
      </c>
      <c r="S3100" t="s">
        <v>3506</v>
      </c>
      <c r="T3100" t="s">
        <v>3759</v>
      </c>
      <c r="U3100" s="201">
        <v>4.03</v>
      </c>
      <c r="V3100" t="s">
        <v>3485</v>
      </c>
      <c r="W3100" t="s">
        <v>3082</v>
      </c>
      <c r="X3100" t="s">
        <v>3083</v>
      </c>
      <c r="Y3100" t="s">
        <v>3777</v>
      </c>
      <c r="Z3100" t="s">
        <v>2952</v>
      </c>
      <c r="AA3100" t="s">
        <v>152</v>
      </c>
      <c r="AB3100" s="198">
        <v>37047.875</v>
      </c>
      <c r="AC3100" s="198">
        <v>37072.875</v>
      </c>
    </row>
    <row r="3101" spans="1:29" x14ac:dyDescent="0.2">
      <c r="A3101" s="44" t="str">
        <f t="shared" si="241"/>
        <v xml:space="preserve"> Natural Gas Physical</v>
      </c>
      <c r="B3101" s="44" t="str">
        <f t="shared" si="242"/>
        <v/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10000</v>
      </c>
      <c r="G3101" s="202">
        <v>1333395</v>
      </c>
      <c r="H3101" s="198">
        <v>37046.395567129628</v>
      </c>
      <c r="I3101" t="s">
        <v>2533</v>
      </c>
      <c r="M3101" t="s">
        <v>3505</v>
      </c>
      <c r="N3101" t="s">
        <v>3089</v>
      </c>
      <c r="O3101" t="s">
        <v>2015</v>
      </c>
      <c r="Q3101" s="199">
        <v>10000</v>
      </c>
      <c r="S3101" t="s">
        <v>3827</v>
      </c>
      <c r="T3101" t="s">
        <v>3090</v>
      </c>
      <c r="U3101" s="201">
        <v>4.9000000000000004</v>
      </c>
      <c r="V3101" t="s">
        <v>2188</v>
      </c>
      <c r="W3101" t="s">
        <v>3091</v>
      </c>
      <c r="X3101" t="s">
        <v>3092</v>
      </c>
      <c r="Y3101" t="s">
        <v>2596</v>
      </c>
      <c r="Z3101" t="s">
        <v>2953</v>
      </c>
      <c r="AA3101">
        <v>828115</v>
      </c>
      <c r="AB3101" s="198">
        <v>37046.875</v>
      </c>
      <c r="AC3101" s="198">
        <v>37046.875</v>
      </c>
    </row>
    <row r="3102" spans="1:29" x14ac:dyDescent="0.2">
      <c r="A3102" s="44" t="str">
        <f t="shared" si="241"/>
        <v>US Natural Gas Financial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Financial</v>
      </c>
      <c r="E3102" s="44">
        <f>IF(VLOOKUP(S3102,'DD-Lookup'!$J$6:$L$50,3,FALSE)="Monthly",(YEAR(AC3102)-YEAR(AB3102))*12+MONTH(AC3102)-MONTH(AB3102)+1,(AC3102-AB3102+1))</f>
        <v>30</v>
      </c>
      <c r="F3102" s="213">
        <f t="shared" si="245"/>
        <v>150000</v>
      </c>
      <c r="G3102" s="202">
        <v>1333399</v>
      </c>
      <c r="H3102" s="198">
        <v>37046.395578703705</v>
      </c>
      <c r="I3102" t="s">
        <v>2638</v>
      </c>
      <c r="M3102" t="s">
        <v>3505</v>
      </c>
      <c r="N3102" t="s">
        <v>2605</v>
      </c>
      <c r="O3102" t="s">
        <v>153</v>
      </c>
      <c r="Q3102" s="199">
        <v>5000</v>
      </c>
      <c r="S3102" t="s">
        <v>3506</v>
      </c>
      <c r="T3102" t="s">
        <v>3759</v>
      </c>
      <c r="U3102" s="201">
        <v>0.40250000000000002</v>
      </c>
      <c r="V3102" t="s">
        <v>2475</v>
      </c>
      <c r="W3102" t="s">
        <v>2606</v>
      </c>
      <c r="X3102" t="s">
        <v>2607</v>
      </c>
      <c r="Y3102" t="s">
        <v>3777</v>
      </c>
      <c r="Z3102" t="s">
        <v>2952</v>
      </c>
      <c r="AA3102" t="s">
        <v>154</v>
      </c>
      <c r="AB3102" s="198">
        <v>37135.875</v>
      </c>
      <c r="AC3102" s="198">
        <v>37164.875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1333398</v>
      </c>
      <c r="H3103" s="198">
        <v>37046.395578703705</v>
      </c>
      <c r="I3103" t="s">
        <v>2387</v>
      </c>
      <c r="M3103" t="s">
        <v>3505</v>
      </c>
      <c r="N3103" t="s">
        <v>3885</v>
      </c>
      <c r="O3103" t="s">
        <v>1678</v>
      </c>
      <c r="Q3103" s="199">
        <v>5000</v>
      </c>
      <c r="S3103" t="s">
        <v>3506</v>
      </c>
      <c r="T3103" t="s">
        <v>3759</v>
      </c>
      <c r="U3103" s="201">
        <v>3.7574999999999998</v>
      </c>
      <c r="V3103" t="s">
        <v>3199</v>
      </c>
      <c r="W3103" t="s">
        <v>2457</v>
      </c>
      <c r="X3103" t="s">
        <v>2615</v>
      </c>
      <c r="Y3103" t="s">
        <v>2596</v>
      </c>
      <c r="Z3103" t="s">
        <v>2952</v>
      </c>
      <c r="AA3103">
        <v>828116</v>
      </c>
      <c r="AB3103" s="198">
        <v>37047.875</v>
      </c>
      <c r="AC3103" s="198">
        <v>37047.875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5000</v>
      </c>
      <c r="G3104" s="202">
        <v>1333400</v>
      </c>
      <c r="H3104" s="198">
        <v>37046.395601851851</v>
      </c>
      <c r="I3104" t="s">
        <v>2638</v>
      </c>
      <c r="M3104" t="s">
        <v>3505</v>
      </c>
      <c r="N3104" t="s">
        <v>3915</v>
      </c>
      <c r="O3104" t="s">
        <v>1828</v>
      </c>
      <c r="Q3104" s="199">
        <v>5000</v>
      </c>
      <c r="S3104" t="s">
        <v>3506</v>
      </c>
      <c r="T3104" t="s">
        <v>3759</v>
      </c>
      <c r="U3104" s="201">
        <v>3.95</v>
      </c>
      <c r="V3104" t="s">
        <v>3174</v>
      </c>
      <c r="W3104" t="s">
        <v>3075</v>
      </c>
      <c r="X3104" t="s">
        <v>3076</v>
      </c>
      <c r="Y3104" t="s">
        <v>2596</v>
      </c>
      <c r="Z3104" t="s">
        <v>2952</v>
      </c>
      <c r="AA3104">
        <v>828117</v>
      </c>
      <c r="AB3104" s="198">
        <v>37047.875</v>
      </c>
      <c r="AC3104" s="198">
        <v>37047.875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1333401</v>
      </c>
      <c r="H3105" s="198">
        <v>37046.395624999997</v>
      </c>
      <c r="I3105" t="s">
        <v>3069</v>
      </c>
      <c r="M3105" t="s">
        <v>3505</v>
      </c>
      <c r="N3105" t="s">
        <v>3885</v>
      </c>
      <c r="O3105" t="s">
        <v>1679</v>
      </c>
      <c r="Q3105" s="199">
        <v>5000</v>
      </c>
      <c r="S3105" t="s">
        <v>3506</v>
      </c>
      <c r="T3105" t="s">
        <v>3759</v>
      </c>
      <c r="U3105" s="201">
        <v>3.8125</v>
      </c>
      <c r="V3105" t="s">
        <v>3459</v>
      </c>
      <c r="W3105" t="s">
        <v>2457</v>
      </c>
      <c r="X3105" t="s">
        <v>2615</v>
      </c>
      <c r="Y3105" t="s">
        <v>2596</v>
      </c>
      <c r="Z3105" t="s">
        <v>2952</v>
      </c>
      <c r="AA3105">
        <v>828118</v>
      </c>
      <c r="AB3105" s="198">
        <v>37047.875</v>
      </c>
      <c r="AC3105" s="198">
        <v>37047.875</v>
      </c>
    </row>
    <row r="3106" spans="1:31" x14ac:dyDescent="0.2">
      <c r="A3106" s="44" t="str">
        <f t="shared" si="241"/>
        <v xml:space="preserve"> Natural Gas Financial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151</v>
      </c>
      <c r="F3106" s="213">
        <f t="shared" si="245"/>
        <v>755000</v>
      </c>
      <c r="G3106" s="202">
        <v>1333402</v>
      </c>
      <c r="H3106" s="198">
        <v>37046.395636574074</v>
      </c>
      <c r="I3106" t="s">
        <v>3547</v>
      </c>
      <c r="M3106" t="s">
        <v>3505</v>
      </c>
      <c r="N3106" t="s">
        <v>3721</v>
      </c>
      <c r="O3106" t="s">
        <v>3693</v>
      </c>
      <c r="Q3106" s="199">
        <v>5000</v>
      </c>
      <c r="S3106" t="s">
        <v>3506</v>
      </c>
      <c r="T3106" t="s">
        <v>3759</v>
      </c>
      <c r="U3106" s="201">
        <v>-0.35499999999999998</v>
      </c>
      <c r="V3106" t="s">
        <v>3519</v>
      </c>
      <c r="W3106" t="s">
        <v>3722</v>
      </c>
      <c r="X3106" t="s">
        <v>3723</v>
      </c>
      <c r="Y3106" t="s">
        <v>3777</v>
      </c>
      <c r="Z3106" t="s">
        <v>2953</v>
      </c>
      <c r="AA3106" t="s">
        <v>155</v>
      </c>
      <c r="AB3106" s="198">
        <v>37196</v>
      </c>
      <c r="AC3106" s="198">
        <v>37346</v>
      </c>
    </row>
    <row r="3107" spans="1:31" x14ac:dyDescent="0.2">
      <c r="A3107" s="44" t="str">
        <f t="shared" si="241"/>
        <v xml:space="preserve"> Metals Financial</v>
      </c>
      <c r="B3107" s="44" t="str">
        <f t="shared" si="242"/>
        <v/>
      </c>
      <c r="C3107" s="44" t="str">
        <f t="shared" si="243"/>
        <v>Metals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7</v>
      </c>
      <c r="G3107" s="202">
        <v>1333403</v>
      </c>
      <c r="H3107" s="198">
        <v>37046.39565972222</v>
      </c>
      <c r="I3107" t="s">
        <v>2220</v>
      </c>
      <c r="M3107" t="s">
        <v>3511</v>
      </c>
      <c r="N3107" t="s">
        <v>3773</v>
      </c>
      <c r="O3107" t="s">
        <v>3774</v>
      </c>
      <c r="P3107" s="199">
        <v>7</v>
      </c>
      <c r="S3107" t="s">
        <v>3775</v>
      </c>
      <c r="T3107" t="s">
        <v>3759</v>
      </c>
      <c r="U3107" s="201">
        <v>1250</v>
      </c>
      <c r="V3107" t="s">
        <v>156</v>
      </c>
      <c r="W3107" t="s">
        <v>3776</v>
      </c>
      <c r="X3107" t="s">
        <v>3761</v>
      </c>
      <c r="Y3107" t="s">
        <v>3762</v>
      </c>
      <c r="Z3107" t="s">
        <v>3763</v>
      </c>
      <c r="AA3107">
        <v>2166588</v>
      </c>
    </row>
    <row r="3108" spans="1:31" x14ac:dyDescent="0.2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4897</v>
      </c>
      <c r="G3108" s="202">
        <v>1333404</v>
      </c>
      <c r="H3108" s="198">
        <v>37046.39565972222</v>
      </c>
      <c r="I3108" t="s">
        <v>2556</v>
      </c>
      <c r="M3108" t="s">
        <v>3505</v>
      </c>
      <c r="N3108" t="s">
        <v>3885</v>
      </c>
      <c r="O3108" t="s">
        <v>1724</v>
      </c>
      <c r="P3108" s="199">
        <v>4897</v>
      </c>
      <c r="S3108" t="s">
        <v>3506</v>
      </c>
      <c r="T3108" t="s">
        <v>3759</v>
      </c>
      <c r="U3108" s="201">
        <v>4.1150000000000002</v>
      </c>
      <c r="V3108" t="s">
        <v>2557</v>
      </c>
      <c r="W3108" t="s">
        <v>2640</v>
      </c>
      <c r="X3108" t="s">
        <v>2641</v>
      </c>
      <c r="Y3108" t="s">
        <v>2596</v>
      </c>
      <c r="Z3108" t="s">
        <v>2952</v>
      </c>
      <c r="AA3108">
        <v>828119</v>
      </c>
      <c r="AB3108" s="198">
        <v>37047.875</v>
      </c>
      <c r="AC3108" s="198">
        <v>37047.875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5000</v>
      </c>
      <c r="G3109" s="202">
        <v>1333405</v>
      </c>
      <c r="H3109" s="198">
        <v>37046.395682870374</v>
      </c>
      <c r="I3109" t="s">
        <v>2618</v>
      </c>
      <c r="M3109" t="s">
        <v>3505</v>
      </c>
      <c r="N3109" t="s">
        <v>3885</v>
      </c>
      <c r="O3109" t="s">
        <v>1679</v>
      </c>
      <c r="Q3109" s="199">
        <v>5000</v>
      </c>
      <c r="S3109" t="s">
        <v>3506</v>
      </c>
      <c r="T3109" t="s">
        <v>3759</v>
      </c>
      <c r="U3109" s="201">
        <v>3.8149999999999999</v>
      </c>
      <c r="V3109" t="s">
        <v>3678</v>
      </c>
      <c r="W3109" t="s">
        <v>2457</v>
      </c>
      <c r="X3109" t="s">
        <v>2615</v>
      </c>
      <c r="Y3109" t="s">
        <v>2596</v>
      </c>
      <c r="Z3109" t="s">
        <v>2952</v>
      </c>
      <c r="AA3109">
        <v>828120</v>
      </c>
      <c r="AB3109" s="198">
        <v>37047.875</v>
      </c>
      <c r="AC3109" s="198">
        <v>37047.875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5000</v>
      </c>
      <c r="G3110" s="202">
        <v>1333406</v>
      </c>
      <c r="H3110" s="198">
        <v>37046.395682870374</v>
      </c>
      <c r="I3110" t="s">
        <v>2621</v>
      </c>
      <c r="M3110" t="s">
        <v>3505</v>
      </c>
      <c r="N3110" t="s">
        <v>3885</v>
      </c>
      <c r="O3110" t="s">
        <v>1757</v>
      </c>
      <c r="Q3110" s="199">
        <v>5000</v>
      </c>
      <c r="S3110" t="s">
        <v>3506</v>
      </c>
      <c r="T3110" t="s">
        <v>3759</v>
      </c>
      <c r="U3110" s="201">
        <v>3.84</v>
      </c>
      <c r="V3110" t="s">
        <v>3190</v>
      </c>
      <c r="W3110" t="s">
        <v>2629</v>
      </c>
      <c r="X3110" t="s">
        <v>2630</v>
      </c>
      <c r="Y3110" t="s">
        <v>2596</v>
      </c>
      <c r="Z3110" t="s">
        <v>2952</v>
      </c>
      <c r="AA3110">
        <v>828121</v>
      </c>
      <c r="AB3110" s="198">
        <v>37047.875</v>
      </c>
      <c r="AC3110" s="198">
        <v>37047.875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40000</v>
      </c>
      <c r="G3111" s="202">
        <v>1333407</v>
      </c>
      <c r="H3111" s="198">
        <v>37046.395752314813</v>
      </c>
      <c r="I3111" t="s">
        <v>2618</v>
      </c>
      <c r="M3111" t="s">
        <v>3505</v>
      </c>
      <c r="N3111" t="s">
        <v>3885</v>
      </c>
      <c r="O3111" t="s">
        <v>1674</v>
      </c>
      <c r="Q3111" s="199">
        <v>40000</v>
      </c>
      <c r="S3111" t="s">
        <v>3506</v>
      </c>
      <c r="T3111" t="s">
        <v>3759</v>
      </c>
      <c r="U3111" s="201">
        <v>4.0111999999999997</v>
      </c>
      <c r="V3111" t="s">
        <v>2458</v>
      </c>
      <c r="W3111" t="s">
        <v>2594</v>
      </c>
      <c r="X3111" t="s">
        <v>2595</v>
      </c>
      <c r="Y3111" t="s">
        <v>2596</v>
      </c>
      <c r="Z3111" t="s">
        <v>2952</v>
      </c>
      <c r="AA3111">
        <v>828122</v>
      </c>
      <c r="AB3111" s="198">
        <v>37047.875</v>
      </c>
      <c r="AC3111" s="198">
        <v>37047.875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5964</v>
      </c>
      <c r="G3112" s="202">
        <v>1333408</v>
      </c>
      <c r="H3112" s="198">
        <v>37046.395787037036</v>
      </c>
      <c r="I3112" t="s">
        <v>3731</v>
      </c>
      <c r="M3112" t="s">
        <v>3505</v>
      </c>
      <c r="N3112" t="s">
        <v>3885</v>
      </c>
      <c r="O3112" t="s">
        <v>1742</v>
      </c>
      <c r="Q3112" s="199">
        <v>5964</v>
      </c>
      <c r="S3112" t="s">
        <v>3506</v>
      </c>
      <c r="T3112" t="s">
        <v>3759</v>
      </c>
      <c r="U3112" s="201">
        <v>4.25</v>
      </c>
      <c r="V3112" t="s">
        <v>2647</v>
      </c>
      <c r="W3112" t="s">
        <v>3143</v>
      </c>
      <c r="X3112" t="s">
        <v>3065</v>
      </c>
      <c r="Y3112" t="s">
        <v>2596</v>
      </c>
      <c r="Z3112" t="s">
        <v>2952</v>
      </c>
      <c r="AA3112">
        <v>828123</v>
      </c>
      <c r="AB3112" s="198">
        <v>37047.875</v>
      </c>
      <c r="AC3112" s="198">
        <v>37047.875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25000</v>
      </c>
      <c r="G3113" s="202">
        <v>1333409</v>
      </c>
      <c r="H3113" s="198">
        <v>37046.395810185182</v>
      </c>
      <c r="I3113" t="s">
        <v>2613</v>
      </c>
      <c r="M3113" t="s">
        <v>3505</v>
      </c>
      <c r="N3113" t="s">
        <v>3885</v>
      </c>
      <c r="O3113" t="s">
        <v>1674</v>
      </c>
      <c r="Q3113" s="199">
        <v>25000</v>
      </c>
      <c r="S3113" t="s">
        <v>3506</v>
      </c>
      <c r="T3113" t="s">
        <v>3759</v>
      </c>
      <c r="U3113" s="201">
        <v>4.0111999999999997</v>
      </c>
      <c r="V3113" t="s">
        <v>2617</v>
      </c>
      <c r="W3113" t="s">
        <v>2594</v>
      </c>
      <c r="X3113" t="s">
        <v>2595</v>
      </c>
      <c r="Y3113" t="s">
        <v>2596</v>
      </c>
      <c r="Z3113" t="s">
        <v>2952</v>
      </c>
      <c r="AA3113">
        <v>828125</v>
      </c>
      <c r="AB3113" s="198">
        <v>37047.875</v>
      </c>
      <c r="AC3113" s="198">
        <v>37047.875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20000</v>
      </c>
      <c r="G3114" s="202">
        <v>1333410</v>
      </c>
      <c r="H3114" s="198">
        <v>37046.395821759259</v>
      </c>
      <c r="I3114" t="s">
        <v>3731</v>
      </c>
      <c r="M3114" t="s">
        <v>3505</v>
      </c>
      <c r="N3114" t="s">
        <v>3885</v>
      </c>
      <c r="O3114" t="s">
        <v>1674</v>
      </c>
      <c r="Q3114" s="199">
        <v>20000</v>
      </c>
      <c r="S3114" t="s">
        <v>3506</v>
      </c>
      <c r="T3114" t="s">
        <v>3759</v>
      </c>
      <c r="U3114" s="201">
        <v>4.0111999999999997</v>
      </c>
      <c r="V3114" t="s">
        <v>2496</v>
      </c>
      <c r="W3114" t="s">
        <v>2594</v>
      </c>
      <c r="X3114" t="s">
        <v>2595</v>
      </c>
      <c r="Y3114" t="s">
        <v>2596</v>
      </c>
      <c r="Z3114" t="s">
        <v>2952</v>
      </c>
      <c r="AA3114">
        <v>828126</v>
      </c>
      <c r="AB3114" s="198">
        <v>37047.875</v>
      </c>
      <c r="AC3114" s="198">
        <v>37047.875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10000</v>
      </c>
      <c r="G3115" s="202">
        <v>1333411</v>
      </c>
      <c r="H3115" s="198">
        <v>37046.395821759259</v>
      </c>
      <c r="I3115" t="s">
        <v>2660</v>
      </c>
      <c r="M3115" t="s">
        <v>3505</v>
      </c>
      <c r="N3115" t="s">
        <v>3885</v>
      </c>
      <c r="O3115" t="s">
        <v>1727</v>
      </c>
      <c r="Q3115" s="199">
        <v>10000</v>
      </c>
      <c r="S3115" t="s">
        <v>3506</v>
      </c>
      <c r="T3115" t="s">
        <v>3759</v>
      </c>
      <c r="U3115" s="201">
        <v>3.92</v>
      </c>
      <c r="V3115" t="s">
        <v>2459</v>
      </c>
      <c r="W3115" t="s">
        <v>2629</v>
      </c>
      <c r="X3115" t="s">
        <v>2630</v>
      </c>
      <c r="Y3115" t="s">
        <v>2596</v>
      </c>
      <c r="Z3115" t="s">
        <v>2952</v>
      </c>
      <c r="AA3115">
        <v>828127</v>
      </c>
      <c r="AB3115" s="198">
        <v>37047.875</v>
      </c>
      <c r="AC3115" s="198">
        <v>37047.875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5000</v>
      </c>
      <c r="G3116" s="202">
        <v>1333412</v>
      </c>
      <c r="H3116" s="198">
        <v>37046.395925925928</v>
      </c>
      <c r="I3116" t="s">
        <v>3094</v>
      </c>
      <c r="M3116" t="s">
        <v>3505</v>
      </c>
      <c r="N3116" t="s">
        <v>3885</v>
      </c>
      <c r="O3116" t="s">
        <v>1680</v>
      </c>
      <c r="Q3116" s="199">
        <v>5000</v>
      </c>
      <c r="S3116" t="s">
        <v>3506</v>
      </c>
      <c r="T3116" t="s">
        <v>3759</v>
      </c>
      <c r="U3116" s="201">
        <v>3.8</v>
      </c>
      <c r="V3116" t="s">
        <v>3095</v>
      </c>
      <c r="W3116" t="s">
        <v>2457</v>
      </c>
      <c r="X3116" t="s">
        <v>2615</v>
      </c>
      <c r="Y3116" t="s">
        <v>2596</v>
      </c>
      <c r="Z3116" t="s">
        <v>2952</v>
      </c>
      <c r="AA3116">
        <v>828129</v>
      </c>
      <c r="AB3116" s="198">
        <v>37047.875</v>
      </c>
      <c r="AC3116" s="198">
        <v>37047.875</v>
      </c>
      <c r="AE3116" s="116">
        <f>IF(S3116="Gallon",F3116/42,F3116)</f>
        <v>5000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3572</v>
      </c>
      <c r="G3117" s="202">
        <v>1333413</v>
      </c>
      <c r="H3117" s="198">
        <v>37046.395949074074</v>
      </c>
      <c r="I3117" t="s">
        <v>2261</v>
      </c>
      <c r="M3117" t="s">
        <v>3505</v>
      </c>
      <c r="N3117" t="s">
        <v>3885</v>
      </c>
      <c r="O3117" t="s">
        <v>1682</v>
      </c>
      <c r="P3117" s="199">
        <v>3572</v>
      </c>
      <c r="S3117" t="s">
        <v>3506</v>
      </c>
      <c r="T3117" t="s">
        <v>3759</v>
      </c>
      <c r="U3117" s="201">
        <v>3.7974999999999999</v>
      </c>
      <c r="V3117" t="s">
        <v>1740</v>
      </c>
      <c r="W3117" t="s">
        <v>2457</v>
      </c>
      <c r="X3117" t="s">
        <v>2615</v>
      </c>
      <c r="Y3117" t="s">
        <v>2596</v>
      </c>
      <c r="Z3117" t="s">
        <v>2952</v>
      </c>
      <c r="AA3117">
        <v>828130</v>
      </c>
      <c r="AB3117" s="198">
        <v>37047.875</v>
      </c>
      <c r="AC3117" s="198">
        <v>37047.875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5000</v>
      </c>
      <c r="G3118" s="202">
        <v>1333414</v>
      </c>
      <c r="H3118" s="198">
        <v>37046.395972222221</v>
      </c>
      <c r="I3118" t="s">
        <v>2618</v>
      </c>
      <c r="M3118" t="s">
        <v>3505</v>
      </c>
      <c r="N3118" t="s">
        <v>3885</v>
      </c>
      <c r="O3118" t="s">
        <v>1678</v>
      </c>
      <c r="Q3118" s="199">
        <v>5000</v>
      </c>
      <c r="S3118" t="s">
        <v>3506</v>
      </c>
      <c r="T3118" t="s">
        <v>3759</v>
      </c>
      <c r="U3118" s="201">
        <v>3.76</v>
      </c>
      <c r="V3118" t="s">
        <v>3678</v>
      </c>
      <c r="W3118" t="s">
        <v>2457</v>
      </c>
      <c r="X3118" t="s">
        <v>2615</v>
      </c>
      <c r="Y3118" t="s">
        <v>2596</v>
      </c>
      <c r="Z3118" t="s">
        <v>2952</v>
      </c>
      <c r="AA3118">
        <v>828131</v>
      </c>
      <c r="AB3118" s="198">
        <v>37047.875</v>
      </c>
      <c r="AC3118" s="198">
        <v>37047.875</v>
      </c>
    </row>
    <row r="3119" spans="1:31" x14ac:dyDescent="0.2">
      <c r="A3119" s="44" t="str">
        <f t="shared" si="241"/>
        <v>US Natural Gas Financial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Financial</v>
      </c>
      <c r="E3119" s="44">
        <f>IF(VLOOKUP(S3119,'DD-Lookup'!$J$6:$L$50,3,FALSE)="Monthly",(YEAR(AC3119)-YEAR(AB3119))*12+MONTH(AC3119)-MONTH(AB3119)+1,(AC3119-AB3119+1))</f>
        <v>26</v>
      </c>
      <c r="F3119" s="213">
        <f t="shared" si="245"/>
        <v>260000</v>
      </c>
      <c r="G3119" s="202">
        <v>1333415</v>
      </c>
      <c r="H3119" s="198">
        <v>37046.395995370367</v>
      </c>
      <c r="I3119" t="s">
        <v>2635</v>
      </c>
      <c r="M3119" t="s">
        <v>3505</v>
      </c>
      <c r="N3119" t="s">
        <v>2383</v>
      </c>
      <c r="O3119" t="s">
        <v>157</v>
      </c>
      <c r="P3119" s="199">
        <v>10000</v>
      </c>
      <c r="S3119" t="s">
        <v>3506</v>
      </c>
      <c r="T3119" t="s">
        <v>3759</v>
      </c>
      <c r="U3119" s="201">
        <v>4.1399999999999997</v>
      </c>
      <c r="V3119" t="s">
        <v>3485</v>
      </c>
      <c r="W3119" t="s">
        <v>3082</v>
      </c>
      <c r="X3119" t="s">
        <v>3083</v>
      </c>
      <c r="Y3119" t="s">
        <v>3777</v>
      </c>
      <c r="Z3119" t="s">
        <v>2952</v>
      </c>
      <c r="AA3119" t="s">
        <v>158</v>
      </c>
      <c r="AB3119" s="198">
        <v>37047.875</v>
      </c>
      <c r="AC3119" s="198">
        <v>37072.875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2000</v>
      </c>
      <c r="G3120" s="202">
        <v>1333417</v>
      </c>
      <c r="H3120" s="198">
        <v>37046.396006944444</v>
      </c>
      <c r="I3120" t="s">
        <v>1913</v>
      </c>
      <c r="M3120" t="s">
        <v>3505</v>
      </c>
      <c r="N3120" t="s">
        <v>3885</v>
      </c>
      <c r="O3120" t="s">
        <v>1914</v>
      </c>
      <c r="P3120" s="199">
        <v>2000</v>
      </c>
      <c r="S3120" t="s">
        <v>3506</v>
      </c>
      <c r="T3120" t="s">
        <v>3759</v>
      </c>
      <c r="U3120" s="201">
        <v>3.8275000000000001</v>
      </c>
      <c r="V3120" t="s">
        <v>1915</v>
      </c>
      <c r="W3120" t="s">
        <v>2629</v>
      </c>
      <c r="X3120" t="s">
        <v>2630</v>
      </c>
      <c r="Y3120" t="s">
        <v>2596</v>
      </c>
      <c r="Z3120" t="s">
        <v>2952</v>
      </c>
      <c r="AA3120">
        <v>828132</v>
      </c>
      <c r="AB3120" s="198">
        <v>37047.875</v>
      </c>
      <c r="AC3120" s="198">
        <v>37047.875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</v>
      </c>
      <c r="G3121" s="202">
        <v>1333418</v>
      </c>
      <c r="H3121" s="198">
        <v>37046.39603009259</v>
      </c>
      <c r="I3121" t="s">
        <v>3476</v>
      </c>
      <c r="M3121" t="s">
        <v>3505</v>
      </c>
      <c r="N3121" t="s">
        <v>3885</v>
      </c>
      <c r="O3121" t="s">
        <v>1839</v>
      </c>
      <c r="Q3121" s="199">
        <v>5000</v>
      </c>
      <c r="S3121" t="s">
        <v>3506</v>
      </c>
      <c r="T3121" t="s">
        <v>3759</v>
      </c>
      <c r="U3121" s="201">
        <v>4.2750000000000004</v>
      </c>
      <c r="V3121" t="s">
        <v>3217</v>
      </c>
      <c r="W3121" t="s">
        <v>3143</v>
      </c>
      <c r="X3121" t="s">
        <v>3065</v>
      </c>
      <c r="Y3121" t="s">
        <v>2596</v>
      </c>
      <c r="Z3121" t="s">
        <v>2952</v>
      </c>
      <c r="AA3121">
        <v>828133</v>
      </c>
      <c r="AB3121" s="198">
        <v>37047.875</v>
      </c>
      <c r="AC3121" s="198">
        <v>37047.875</v>
      </c>
    </row>
    <row r="3122" spans="1:29" x14ac:dyDescent="0.2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26</v>
      </c>
      <c r="F3122" s="213">
        <f t="shared" si="245"/>
        <v>260000</v>
      </c>
      <c r="G3122" s="202">
        <v>1333419</v>
      </c>
      <c r="H3122" s="198">
        <v>37046.39607638889</v>
      </c>
      <c r="I3122" t="s">
        <v>2600</v>
      </c>
      <c r="M3122" t="s">
        <v>3505</v>
      </c>
      <c r="N3122" t="s">
        <v>2383</v>
      </c>
      <c r="O3122" t="s">
        <v>3298</v>
      </c>
      <c r="Q3122" s="199">
        <v>10000</v>
      </c>
      <c r="S3122" t="s">
        <v>3506</v>
      </c>
      <c r="T3122" t="s">
        <v>3759</v>
      </c>
      <c r="U3122" s="201">
        <v>3.9750000000000001</v>
      </c>
      <c r="V3122" t="s">
        <v>3941</v>
      </c>
      <c r="W3122" t="s">
        <v>2644</v>
      </c>
      <c r="X3122" t="s">
        <v>2259</v>
      </c>
      <c r="Y3122" t="s">
        <v>3777</v>
      </c>
      <c r="Z3122" t="s">
        <v>2952</v>
      </c>
      <c r="AA3122" t="s">
        <v>159</v>
      </c>
      <c r="AB3122" s="198">
        <v>37047.875</v>
      </c>
      <c r="AC3122" s="198">
        <v>37072.875</v>
      </c>
    </row>
    <row r="3123" spans="1:29" x14ac:dyDescent="0.2">
      <c r="A3123" s="44" t="str">
        <f t="shared" si="241"/>
        <v>US Natural Gas Financial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31</v>
      </c>
      <c r="F3123" s="213">
        <f t="shared" si="245"/>
        <v>465000</v>
      </c>
      <c r="G3123" s="202">
        <v>1333420</v>
      </c>
      <c r="H3123" s="198">
        <v>37046.396099537036</v>
      </c>
      <c r="I3123" t="s">
        <v>1087</v>
      </c>
      <c r="M3123" t="s">
        <v>3505</v>
      </c>
      <c r="N3123" t="s">
        <v>2383</v>
      </c>
      <c r="O3123" t="s">
        <v>2604</v>
      </c>
      <c r="P3123" s="199">
        <v>15000</v>
      </c>
      <c r="S3123" t="s">
        <v>3506</v>
      </c>
      <c r="T3123" t="s">
        <v>3759</v>
      </c>
      <c r="U3123" s="201">
        <v>4.07</v>
      </c>
      <c r="V3123" t="s">
        <v>3683</v>
      </c>
      <c r="W3123" t="s">
        <v>2810</v>
      </c>
      <c r="X3123" t="s">
        <v>2384</v>
      </c>
      <c r="Y3123" t="s">
        <v>3777</v>
      </c>
      <c r="Z3123" t="s">
        <v>2952</v>
      </c>
      <c r="AA3123" t="s">
        <v>160</v>
      </c>
      <c r="AB3123" s="198">
        <v>37073.875</v>
      </c>
      <c r="AC3123" s="198">
        <v>37103.875</v>
      </c>
    </row>
    <row r="3124" spans="1:29" x14ac:dyDescent="0.2">
      <c r="A3124" s="44" t="str">
        <f t="shared" si="241"/>
        <v>US Natural Gas Financial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151</v>
      </c>
      <c r="F3124" s="213">
        <f t="shared" si="245"/>
        <v>377500</v>
      </c>
      <c r="G3124" s="202">
        <v>1333421</v>
      </c>
      <c r="H3124" s="198">
        <v>37046.396145833336</v>
      </c>
      <c r="I3124" t="s">
        <v>2613</v>
      </c>
      <c r="M3124" t="s">
        <v>3505</v>
      </c>
      <c r="N3124" t="s">
        <v>2383</v>
      </c>
      <c r="O3124" t="s">
        <v>2622</v>
      </c>
      <c r="P3124" s="199">
        <v>2500</v>
      </c>
      <c r="S3124" t="s">
        <v>3506</v>
      </c>
      <c r="T3124" t="s">
        <v>3759</v>
      </c>
      <c r="U3124" s="201">
        <v>4.4649999999999999</v>
      </c>
      <c r="V3124" t="s">
        <v>2576</v>
      </c>
      <c r="W3124" t="s">
        <v>2810</v>
      </c>
      <c r="X3124" t="s">
        <v>2384</v>
      </c>
      <c r="Y3124" t="s">
        <v>3777</v>
      </c>
      <c r="Z3124" t="s">
        <v>2952</v>
      </c>
      <c r="AA3124" t="s">
        <v>161</v>
      </c>
      <c r="AB3124" s="198">
        <v>37196</v>
      </c>
      <c r="AC3124" s="198">
        <v>37346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1333423</v>
      </c>
      <c r="H3125" s="198">
        <v>37046.396203703705</v>
      </c>
      <c r="I3125" t="s">
        <v>2618</v>
      </c>
      <c r="M3125" t="s">
        <v>3505</v>
      </c>
      <c r="N3125" t="s">
        <v>3885</v>
      </c>
      <c r="O3125" t="s">
        <v>1674</v>
      </c>
      <c r="Q3125" s="199">
        <v>5000</v>
      </c>
      <c r="S3125" t="s">
        <v>3506</v>
      </c>
      <c r="T3125" t="s">
        <v>3759</v>
      </c>
      <c r="U3125" s="201">
        <v>4.0213000000000001</v>
      </c>
      <c r="V3125" t="s">
        <v>3678</v>
      </c>
      <c r="W3125" t="s">
        <v>2594</v>
      </c>
      <c r="X3125" t="s">
        <v>2595</v>
      </c>
      <c r="Y3125" t="s">
        <v>2596</v>
      </c>
      <c r="Z3125" t="s">
        <v>2952</v>
      </c>
      <c r="AA3125">
        <v>828134</v>
      </c>
      <c r="AB3125" s="198">
        <v>37047.875</v>
      </c>
      <c r="AC3125" s="198">
        <v>37047.875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148</v>
      </c>
      <c r="G3126" s="202">
        <v>1333424</v>
      </c>
      <c r="H3126" s="198">
        <v>37046.396273148152</v>
      </c>
      <c r="I3126" t="s">
        <v>2635</v>
      </c>
      <c r="M3126" t="s">
        <v>3505</v>
      </c>
      <c r="N3126" t="s">
        <v>3885</v>
      </c>
      <c r="O3126" t="s">
        <v>1682</v>
      </c>
      <c r="Q3126" s="199">
        <v>148</v>
      </c>
      <c r="S3126" t="s">
        <v>3506</v>
      </c>
      <c r="T3126" t="s">
        <v>3759</v>
      </c>
      <c r="U3126" s="201">
        <v>3.8050000000000002</v>
      </c>
      <c r="V3126" t="s">
        <v>31</v>
      </c>
      <c r="W3126" t="s">
        <v>2457</v>
      </c>
      <c r="X3126" t="s">
        <v>2615</v>
      </c>
      <c r="Y3126" t="s">
        <v>2596</v>
      </c>
      <c r="Z3126" t="s">
        <v>2952</v>
      </c>
      <c r="AA3126">
        <v>828135</v>
      </c>
      <c r="AB3126" s="198">
        <v>37047.875</v>
      </c>
      <c r="AC3126" s="198">
        <v>37047.875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25000</v>
      </c>
      <c r="G3127" s="202">
        <v>1333425</v>
      </c>
      <c r="H3127" s="198">
        <v>37046.396319444444</v>
      </c>
      <c r="I3127" t="s">
        <v>3501</v>
      </c>
      <c r="M3127" t="s">
        <v>3505</v>
      </c>
      <c r="N3127" t="s">
        <v>3885</v>
      </c>
      <c r="O3127" t="s">
        <v>3852</v>
      </c>
      <c r="Q3127" s="199">
        <v>25000</v>
      </c>
      <c r="S3127" t="s">
        <v>3506</v>
      </c>
      <c r="T3127" t="s">
        <v>3759</v>
      </c>
      <c r="U3127" s="201">
        <v>3.96</v>
      </c>
      <c r="V3127" t="s">
        <v>1893</v>
      </c>
      <c r="W3127" t="s">
        <v>2265</v>
      </c>
      <c r="X3127" t="s">
        <v>2266</v>
      </c>
      <c r="Y3127" t="s">
        <v>2596</v>
      </c>
      <c r="Z3127" t="s">
        <v>2952</v>
      </c>
      <c r="AA3127">
        <v>828136</v>
      </c>
      <c r="AB3127" s="198">
        <v>37047.875</v>
      </c>
      <c r="AC3127" s="198">
        <v>37047.875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1333427</v>
      </c>
      <c r="H3128" s="198">
        <v>37046.39634259259</v>
      </c>
      <c r="I3128" t="s">
        <v>2597</v>
      </c>
      <c r="M3128" t="s">
        <v>3505</v>
      </c>
      <c r="N3128" t="s">
        <v>3885</v>
      </c>
      <c r="O3128" t="s">
        <v>1680</v>
      </c>
      <c r="P3128" s="199">
        <v>5000</v>
      </c>
      <c r="S3128" t="s">
        <v>3506</v>
      </c>
      <c r="T3128" t="s">
        <v>3759</v>
      </c>
      <c r="U3128" s="201">
        <v>3.8</v>
      </c>
      <c r="V3128" t="s">
        <v>2628</v>
      </c>
      <c r="W3128" t="s">
        <v>2457</v>
      </c>
      <c r="X3128" t="s">
        <v>2615</v>
      </c>
      <c r="Y3128" t="s">
        <v>2596</v>
      </c>
      <c r="Z3128" t="s">
        <v>2952</v>
      </c>
      <c r="AA3128">
        <v>828138</v>
      </c>
      <c r="AB3128" s="198">
        <v>37047.875</v>
      </c>
      <c r="AC3128" s="198">
        <v>37047.875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5000</v>
      </c>
      <c r="G3129" s="202">
        <v>1333426</v>
      </c>
      <c r="H3129" s="198">
        <v>37046.39634259259</v>
      </c>
      <c r="I3129" t="s">
        <v>2597</v>
      </c>
      <c r="M3129" t="s">
        <v>3505</v>
      </c>
      <c r="N3129" t="s">
        <v>3885</v>
      </c>
      <c r="O3129" t="s">
        <v>1678</v>
      </c>
      <c r="P3129" s="199">
        <v>5000</v>
      </c>
      <c r="S3129" t="s">
        <v>3506</v>
      </c>
      <c r="T3129" t="s">
        <v>3759</v>
      </c>
      <c r="U3129" s="201">
        <v>3.76</v>
      </c>
      <c r="V3129" t="s">
        <v>2598</v>
      </c>
      <c r="W3129" t="s">
        <v>2457</v>
      </c>
      <c r="X3129" t="s">
        <v>2615</v>
      </c>
      <c r="Y3129" t="s">
        <v>2596</v>
      </c>
      <c r="Z3129" t="s">
        <v>2952</v>
      </c>
      <c r="AA3129">
        <v>828137</v>
      </c>
      <c r="AB3129" s="198">
        <v>37047.875</v>
      </c>
      <c r="AC3129" s="198">
        <v>37047.875</v>
      </c>
    </row>
    <row r="3130" spans="1:29" x14ac:dyDescent="0.2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5000</v>
      </c>
      <c r="G3130" s="202">
        <v>1333430</v>
      </c>
      <c r="H3130" s="198">
        <v>37046.39640046296</v>
      </c>
      <c r="I3130" t="s">
        <v>2192</v>
      </c>
      <c r="M3130" t="s">
        <v>3505</v>
      </c>
      <c r="N3130" t="s">
        <v>3089</v>
      </c>
      <c r="O3130" t="s">
        <v>2015</v>
      </c>
      <c r="P3130" s="199">
        <v>5000</v>
      </c>
      <c r="S3130" t="s">
        <v>3827</v>
      </c>
      <c r="T3130" t="s">
        <v>3090</v>
      </c>
      <c r="U3130" s="201">
        <v>4.9000000000000004</v>
      </c>
      <c r="V3130" t="s">
        <v>2193</v>
      </c>
      <c r="W3130" t="s">
        <v>3091</v>
      </c>
      <c r="X3130" t="s">
        <v>3092</v>
      </c>
      <c r="Y3130" t="s">
        <v>2596</v>
      </c>
      <c r="Z3130" t="s">
        <v>2953</v>
      </c>
      <c r="AA3130">
        <v>828140</v>
      </c>
      <c r="AB3130" s="198">
        <v>37046.875</v>
      </c>
      <c r="AC3130" s="198">
        <v>37046.875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4900</v>
      </c>
      <c r="G3131" s="202">
        <v>1333428</v>
      </c>
      <c r="H3131" s="198">
        <v>37046.39640046296</v>
      </c>
      <c r="I3131" t="s">
        <v>2378</v>
      </c>
      <c r="M3131" t="s">
        <v>3505</v>
      </c>
      <c r="N3131" t="s">
        <v>3885</v>
      </c>
      <c r="O3131" t="s">
        <v>75</v>
      </c>
      <c r="P3131" s="199">
        <v>4900</v>
      </c>
      <c r="S3131" t="s">
        <v>3506</v>
      </c>
      <c r="T3131" t="s">
        <v>3759</v>
      </c>
      <c r="U3131" s="201">
        <v>3.93</v>
      </c>
      <c r="V3131" t="s">
        <v>3181</v>
      </c>
      <c r="W3131" t="s">
        <v>2640</v>
      </c>
      <c r="X3131" t="s">
        <v>2267</v>
      </c>
      <c r="Y3131" t="s">
        <v>2596</v>
      </c>
      <c r="Z3131" t="s">
        <v>2952</v>
      </c>
      <c r="AA3131">
        <v>828139</v>
      </c>
      <c r="AB3131" s="198">
        <v>37047.875</v>
      </c>
      <c r="AC3131" s="198">
        <v>37047.875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5172</v>
      </c>
      <c r="G3132" s="202">
        <v>1333429</v>
      </c>
      <c r="H3132" s="198">
        <v>37046.39640046296</v>
      </c>
      <c r="I3132" t="s">
        <v>3482</v>
      </c>
      <c r="M3132" t="s">
        <v>3505</v>
      </c>
      <c r="N3132" t="s">
        <v>3885</v>
      </c>
      <c r="O3132" t="s">
        <v>1727</v>
      </c>
      <c r="Q3132" s="199">
        <v>5172</v>
      </c>
      <c r="S3132" t="s">
        <v>3506</v>
      </c>
      <c r="T3132" t="s">
        <v>3759</v>
      </c>
      <c r="U3132" s="201">
        <v>3.9224999999999999</v>
      </c>
      <c r="V3132" t="s">
        <v>2993</v>
      </c>
      <c r="W3132" t="s">
        <v>2629</v>
      </c>
      <c r="X3132" t="s">
        <v>2630</v>
      </c>
      <c r="Y3132" t="s">
        <v>2596</v>
      </c>
      <c r="Z3132" t="s">
        <v>2952</v>
      </c>
      <c r="AA3132">
        <v>828141</v>
      </c>
      <c r="AB3132" s="198">
        <v>37047.875</v>
      </c>
      <c r="AC3132" s="198">
        <v>37047.875</v>
      </c>
    </row>
    <row r="3133" spans="1:29" x14ac:dyDescent="0.2">
      <c r="A3133" s="44" t="str">
        <f t="shared" si="241"/>
        <v>US Power Physical</v>
      </c>
      <c r="B3133" s="44" t="str">
        <f t="shared" si="242"/>
        <v>US</v>
      </c>
      <c r="C3133" s="44" t="str">
        <f t="shared" si="243"/>
        <v>Power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5</v>
      </c>
      <c r="F3133" s="213">
        <f t="shared" si="245"/>
        <v>250</v>
      </c>
      <c r="G3133" s="202">
        <v>1333431</v>
      </c>
      <c r="H3133" s="198">
        <v>37046.396423611113</v>
      </c>
      <c r="I3133" t="s">
        <v>2355</v>
      </c>
      <c r="J3133" t="s">
        <v>2532</v>
      </c>
      <c r="K3133" t="s">
        <v>2373</v>
      </c>
      <c r="M3133" t="s">
        <v>2717</v>
      </c>
      <c r="N3133" t="s">
        <v>3532</v>
      </c>
      <c r="O3133" t="s">
        <v>3999</v>
      </c>
      <c r="P3133" s="199">
        <v>50</v>
      </c>
      <c r="S3133" t="s">
        <v>3504</v>
      </c>
      <c r="T3133" t="s">
        <v>3759</v>
      </c>
      <c r="U3133" s="201">
        <v>42.75</v>
      </c>
      <c r="V3133" t="s">
        <v>3035</v>
      </c>
      <c r="W3133" t="s">
        <v>3450</v>
      </c>
      <c r="X3133" t="s">
        <v>3539</v>
      </c>
      <c r="Y3133" t="s">
        <v>1097</v>
      </c>
      <c r="Z3133" t="s">
        <v>2947</v>
      </c>
      <c r="AA3133">
        <v>631164.1</v>
      </c>
      <c r="AB3133" s="198">
        <v>37053.875</v>
      </c>
      <c r="AC3133" s="198">
        <v>37057.875</v>
      </c>
    </row>
    <row r="3134" spans="1:29" x14ac:dyDescent="0.2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31</v>
      </c>
      <c r="F3134" s="213">
        <f t="shared" si="245"/>
        <v>155000</v>
      </c>
      <c r="G3134" s="202">
        <v>1333432</v>
      </c>
      <c r="H3134" s="198">
        <v>37046.39644675926</v>
      </c>
      <c r="I3134" t="s">
        <v>2382</v>
      </c>
      <c r="M3134" t="s">
        <v>3505</v>
      </c>
      <c r="N3134" t="s">
        <v>2383</v>
      </c>
      <c r="O3134" t="s">
        <v>2604</v>
      </c>
      <c r="P3134" s="199">
        <v>5000</v>
      </c>
      <c r="S3134" t="s">
        <v>3506</v>
      </c>
      <c r="T3134" t="s">
        <v>3759</v>
      </c>
      <c r="U3134" s="201">
        <v>4.07</v>
      </c>
      <c r="V3134" t="s">
        <v>2562</v>
      </c>
      <c r="W3134" t="s">
        <v>2810</v>
      </c>
      <c r="X3134" t="s">
        <v>2384</v>
      </c>
      <c r="Y3134" t="s">
        <v>3777</v>
      </c>
      <c r="Z3134" t="s">
        <v>2952</v>
      </c>
      <c r="AA3134" t="s">
        <v>162</v>
      </c>
      <c r="AB3134" s="198">
        <v>37073.875</v>
      </c>
      <c r="AC3134" s="198">
        <v>37103.875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5000</v>
      </c>
      <c r="G3135" s="202">
        <v>1333434</v>
      </c>
      <c r="H3135" s="198">
        <v>37046.396562499998</v>
      </c>
      <c r="I3135" t="s">
        <v>3531</v>
      </c>
      <c r="M3135" t="s">
        <v>3505</v>
      </c>
      <c r="N3135" t="s">
        <v>3885</v>
      </c>
      <c r="O3135" t="s">
        <v>1678</v>
      </c>
      <c r="Q3135" s="199">
        <v>5000</v>
      </c>
      <c r="S3135" t="s">
        <v>3506</v>
      </c>
      <c r="T3135" t="s">
        <v>3759</v>
      </c>
      <c r="U3135" s="201">
        <v>3.7625000000000002</v>
      </c>
      <c r="V3135" t="s">
        <v>2529</v>
      </c>
      <c r="W3135" t="s">
        <v>2457</v>
      </c>
      <c r="X3135" t="s">
        <v>2615</v>
      </c>
      <c r="Y3135" t="s">
        <v>2596</v>
      </c>
      <c r="Z3135" t="s">
        <v>2952</v>
      </c>
      <c r="AA3135">
        <v>828144</v>
      </c>
      <c r="AB3135" s="198">
        <v>37047.875</v>
      </c>
      <c r="AC3135" s="198">
        <v>37047.875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25000</v>
      </c>
      <c r="G3136" s="202">
        <v>1333433</v>
      </c>
      <c r="H3136" s="198">
        <v>37046.396562499998</v>
      </c>
      <c r="I3136" t="s">
        <v>3531</v>
      </c>
      <c r="M3136" t="s">
        <v>3505</v>
      </c>
      <c r="N3136" t="s">
        <v>3885</v>
      </c>
      <c r="O3136" t="s">
        <v>3852</v>
      </c>
      <c r="Q3136" s="199">
        <v>25000</v>
      </c>
      <c r="S3136" t="s">
        <v>3506</v>
      </c>
      <c r="T3136" t="s">
        <v>3759</v>
      </c>
      <c r="U3136" s="201">
        <v>3.9649999999999999</v>
      </c>
      <c r="V3136" t="s">
        <v>3833</v>
      </c>
      <c r="W3136" t="s">
        <v>2265</v>
      </c>
      <c r="X3136" t="s">
        <v>2266</v>
      </c>
      <c r="Y3136" t="s">
        <v>2596</v>
      </c>
      <c r="Z3136" t="s">
        <v>2952</v>
      </c>
      <c r="AA3136">
        <v>828143</v>
      </c>
      <c r="AB3136" s="198">
        <v>37047.875</v>
      </c>
      <c r="AC3136" s="198">
        <v>37047.875</v>
      </c>
    </row>
    <row r="3137" spans="1:29" x14ac:dyDescent="0.2">
      <c r="A3137" s="44" t="str">
        <f t="shared" si="241"/>
        <v>US Natural Gas Financial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Financial</v>
      </c>
      <c r="E3137" s="44">
        <f>IF(VLOOKUP(S3137,'DD-Lookup'!$J$6:$L$50,3,FALSE)="Monthly",(YEAR(AC3137)-YEAR(AB3137))*12+MONTH(AC3137)-MONTH(AB3137)+1,(AC3137-AB3137+1))</f>
        <v>26</v>
      </c>
      <c r="F3137" s="213">
        <f t="shared" si="245"/>
        <v>260000</v>
      </c>
      <c r="G3137" s="202">
        <v>1333436</v>
      </c>
      <c r="H3137" s="198">
        <v>37046.396631944444</v>
      </c>
      <c r="I3137" t="s">
        <v>2519</v>
      </c>
      <c r="M3137" t="s">
        <v>3505</v>
      </c>
      <c r="N3137" t="s">
        <v>2383</v>
      </c>
      <c r="O3137" t="s">
        <v>3298</v>
      </c>
      <c r="P3137" s="199">
        <v>10000</v>
      </c>
      <c r="S3137" t="s">
        <v>3506</v>
      </c>
      <c r="T3137" t="s">
        <v>3759</v>
      </c>
      <c r="U3137" s="201">
        <v>3.97</v>
      </c>
      <c r="V3137" t="s">
        <v>2439</v>
      </c>
      <c r="W3137" t="s">
        <v>2644</v>
      </c>
      <c r="X3137" t="s">
        <v>2259</v>
      </c>
      <c r="Y3137" t="s">
        <v>3777</v>
      </c>
      <c r="Z3137" t="s">
        <v>2952</v>
      </c>
      <c r="AA3137" t="s">
        <v>163</v>
      </c>
      <c r="AB3137" s="198">
        <v>37047.875</v>
      </c>
      <c r="AC3137" s="198">
        <v>37072.875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20000</v>
      </c>
      <c r="G3138" s="202">
        <v>1333438</v>
      </c>
      <c r="H3138" s="198">
        <v>37046.396678240744</v>
      </c>
      <c r="I3138" t="s">
        <v>3067</v>
      </c>
      <c r="M3138" t="s">
        <v>3505</v>
      </c>
      <c r="N3138" t="s">
        <v>3885</v>
      </c>
      <c r="O3138" t="s">
        <v>1674</v>
      </c>
      <c r="P3138" s="199">
        <v>20000</v>
      </c>
      <c r="S3138" t="s">
        <v>3506</v>
      </c>
      <c r="T3138" t="s">
        <v>3759</v>
      </c>
      <c r="U3138" s="201">
        <v>4.0111999999999997</v>
      </c>
      <c r="V3138" t="s">
        <v>1059</v>
      </c>
      <c r="W3138" t="s">
        <v>2594</v>
      </c>
      <c r="X3138" t="s">
        <v>2595</v>
      </c>
      <c r="Y3138" t="s">
        <v>2596</v>
      </c>
      <c r="Z3138" t="s">
        <v>2952</v>
      </c>
      <c r="AA3138">
        <v>828146</v>
      </c>
      <c r="AB3138" s="198">
        <v>37047.875</v>
      </c>
      <c r="AC3138" s="198">
        <v>37047.875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10000</v>
      </c>
      <c r="G3139" s="202">
        <v>1333439</v>
      </c>
      <c r="H3139" s="198">
        <v>37046.396701388891</v>
      </c>
      <c r="I3139" t="s">
        <v>3476</v>
      </c>
      <c r="M3139" t="s">
        <v>3505</v>
      </c>
      <c r="N3139" t="s">
        <v>3885</v>
      </c>
      <c r="O3139" t="s">
        <v>3865</v>
      </c>
      <c r="Q3139" s="199">
        <v>10000</v>
      </c>
      <c r="S3139" t="s">
        <v>3506</v>
      </c>
      <c r="T3139" t="s">
        <v>3759</v>
      </c>
      <c r="U3139" s="201">
        <v>3.93</v>
      </c>
      <c r="V3139" t="s">
        <v>3477</v>
      </c>
      <c r="W3139" t="s">
        <v>2271</v>
      </c>
      <c r="X3139" t="s">
        <v>2272</v>
      </c>
      <c r="Y3139" t="s">
        <v>2596</v>
      </c>
      <c r="Z3139" t="s">
        <v>2952</v>
      </c>
      <c r="AA3139">
        <v>828147</v>
      </c>
      <c r="AB3139" s="198">
        <v>37047.875</v>
      </c>
      <c r="AC3139" s="198">
        <v>37047.875</v>
      </c>
    </row>
    <row r="3140" spans="1:29" x14ac:dyDescent="0.2">
      <c r="A3140" s="44" t="str">
        <f t="shared" si="241"/>
        <v>US Natural Gas Financial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Financial</v>
      </c>
      <c r="E3140" s="44">
        <f>IF(VLOOKUP(S3140,'DD-Lookup'!$J$6:$L$50,3,FALSE)="Monthly",(YEAR(AC3140)-YEAR(AB3140))*12+MONTH(AC3140)-MONTH(AB3140)+1,(AC3140-AB3140+1))</f>
        <v>26</v>
      </c>
      <c r="F3140" s="213">
        <f t="shared" si="245"/>
        <v>130000</v>
      </c>
      <c r="G3140" s="202">
        <v>1333440</v>
      </c>
      <c r="H3140" s="198">
        <v>37046.39675925926</v>
      </c>
      <c r="I3140" t="s">
        <v>2580</v>
      </c>
      <c r="M3140" t="s">
        <v>3505</v>
      </c>
      <c r="N3140" t="s">
        <v>2383</v>
      </c>
      <c r="O3140" t="s">
        <v>3298</v>
      </c>
      <c r="Q3140" s="199">
        <v>5000</v>
      </c>
      <c r="S3140" t="s">
        <v>3506</v>
      </c>
      <c r="T3140" t="s">
        <v>3759</v>
      </c>
      <c r="U3140" s="201">
        <v>3.9750000000000001</v>
      </c>
      <c r="V3140" t="s">
        <v>3523</v>
      </c>
      <c r="W3140" t="s">
        <v>2644</v>
      </c>
      <c r="X3140" t="s">
        <v>2259</v>
      </c>
      <c r="Y3140" t="s">
        <v>3777</v>
      </c>
      <c r="Z3140" t="s">
        <v>2952</v>
      </c>
      <c r="AA3140" t="s">
        <v>164</v>
      </c>
      <c r="AB3140" s="198">
        <v>37047.875</v>
      </c>
      <c r="AC3140" s="198">
        <v>37072.875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1333441</v>
      </c>
      <c r="H3141" s="198">
        <v>37046.396793981483</v>
      </c>
      <c r="I3141" t="s">
        <v>2660</v>
      </c>
      <c r="M3141" t="s">
        <v>3505</v>
      </c>
      <c r="N3141" t="s">
        <v>3885</v>
      </c>
      <c r="O3141" t="s">
        <v>3863</v>
      </c>
      <c r="Q3141" s="199">
        <v>10000</v>
      </c>
      <c r="S3141" t="s">
        <v>3506</v>
      </c>
      <c r="T3141" t="s">
        <v>3759</v>
      </c>
      <c r="U3141" s="201">
        <v>3.92</v>
      </c>
      <c r="V3141" t="s">
        <v>2642</v>
      </c>
      <c r="W3141" t="s">
        <v>2271</v>
      </c>
      <c r="X3141" t="s">
        <v>2272</v>
      </c>
      <c r="Y3141" t="s">
        <v>2596</v>
      </c>
      <c r="Z3141" t="s">
        <v>2952</v>
      </c>
      <c r="AA3141">
        <v>828148</v>
      </c>
      <c r="AB3141" s="198">
        <v>37047.875</v>
      </c>
      <c r="AC3141" s="198">
        <v>37047.875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3333</v>
      </c>
      <c r="G3142" s="202">
        <v>1333442</v>
      </c>
      <c r="H3142" s="198">
        <v>37046.396805555552</v>
      </c>
      <c r="I3142" t="s">
        <v>2261</v>
      </c>
      <c r="M3142" t="s">
        <v>3505</v>
      </c>
      <c r="N3142" t="s">
        <v>3885</v>
      </c>
      <c r="O3142" t="s">
        <v>1736</v>
      </c>
      <c r="Q3142" s="199">
        <v>3333</v>
      </c>
      <c r="S3142" t="s">
        <v>3506</v>
      </c>
      <c r="T3142" t="s">
        <v>3759</v>
      </c>
      <c r="U3142" s="201">
        <v>4.1025</v>
      </c>
      <c r="V3142" t="s">
        <v>3680</v>
      </c>
      <c r="W3142" t="s">
        <v>2280</v>
      </c>
      <c r="X3142" t="s">
        <v>2281</v>
      </c>
      <c r="Y3142" t="s">
        <v>2596</v>
      </c>
      <c r="Z3142" t="s">
        <v>2952</v>
      </c>
      <c r="AA3142">
        <v>828149</v>
      </c>
      <c r="AB3142" s="198">
        <v>37047.875</v>
      </c>
      <c r="AC3142" s="198">
        <v>37047.875</v>
      </c>
    </row>
    <row r="3143" spans="1:29" x14ac:dyDescent="0.2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123</v>
      </c>
      <c r="F3143" s="213">
        <f t="shared" si="245"/>
        <v>615000</v>
      </c>
      <c r="G3143" s="202">
        <v>1333443</v>
      </c>
      <c r="H3143" s="198">
        <v>37046.396817129629</v>
      </c>
      <c r="I3143" t="s">
        <v>3063</v>
      </c>
      <c r="M3143" t="s">
        <v>3505</v>
      </c>
      <c r="N3143" t="s">
        <v>2383</v>
      </c>
      <c r="O3143" t="s">
        <v>3144</v>
      </c>
      <c r="Q3143" s="199">
        <v>5000</v>
      </c>
      <c r="S3143" t="s">
        <v>3506</v>
      </c>
      <c r="T3143" t="s">
        <v>3759</v>
      </c>
      <c r="U3143" s="201">
        <v>4.165</v>
      </c>
      <c r="V3143" t="s">
        <v>3001</v>
      </c>
      <c r="W3143" t="s">
        <v>2810</v>
      </c>
      <c r="X3143" t="s">
        <v>2384</v>
      </c>
      <c r="Y3143" t="s">
        <v>3777</v>
      </c>
      <c r="Z3143" t="s">
        <v>2952</v>
      </c>
      <c r="AA3143" t="s">
        <v>165</v>
      </c>
      <c r="AB3143" s="198">
        <v>37073</v>
      </c>
      <c r="AC3143" s="198">
        <v>37195</v>
      </c>
    </row>
    <row r="3144" spans="1:29" x14ac:dyDescent="0.2">
      <c r="A3144" s="44" t="str">
        <f t="shared" si="241"/>
        <v>US Natural Gas Financial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Financial</v>
      </c>
      <c r="E3144" s="44">
        <f>IF(VLOOKUP(S3144,'DD-Lookup'!$J$6:$L$50,3,FALSE)="Monthly",(YEAR(AC3144)-YEAR(AB3144))*12+MONTH(AC3144)-MONTH(AB3144)+1,(AC3144-AB3144+1))</f>
        <v>31</v>
      </c>
      <c r="F3144" s="213">
        <f t="shared" si="245"/>
        <v>155000</v>
      </c>
      <c r="G3144" s="202">
        <v>1333444</v>
      </c>
      <c r="H3144" s="198">
        <v>37046.396898148145</v>
      </c>
      <c r="I3144" t="s">
        <v>2345</v>
      </c>
      <c r="M3144" t="s">
        <v>3505</v>
      </c>
      <c r="N3144" t="s">
        <v>2605</v>
      </c>
      <c r="O3144" t="s">
        <v>2493</v>
      </c>
      <c r="P3144" s="199">
        <v>5000</v>
      </c>
      <c r="S3144" t="s">
        <v>3506</v>
      </c>
      <c r="T3144" t="s">
        <v>3759</v>
      </c>
      <c r="U3144" s="201">
        <v>6.1</v>
      </c>
      <c r="V3144" t="s">
        <v>3005</v>
      </c>
      <c r="W3144" t="s">
        <v>2494</v>
      </c>
      <c r="X3144" t="s">
        <v>2495</v>
      </c>
      <c r="Y3144" t="s">
        <v>3777</v>
      </c>
      <c r="Z3144" t="s">
        <v>2952</v>
      </c>
      <c r="AA3144" t="s">
        <v>166</v>
      </c>
      <c r="AB3144" s="198">
        <v>37073.875</v>
      </c>
      <c r="AC3144" s="198">
        <v>37103.875</v>
      </c>
    </row>
    <row r="3145" spans="1:29" x14ac:dyDescent="0.2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155000</v>
      </c>
      <c r="G3145" s="202">
        <v>1333445</v>
      </c>
      <c r="H3145" s="198">
        <v>37046.396932870368</v>
      </c>
      <c r="I3145" t="s">
        <v>2345</v>
      </c>
      <c r="M3145" t="s">
        <v>3505</v>
      </c>
      <c r="N3145" t="s">
        <v>2605</v>
      </c>
      <c r="O3145" t="s">
        <v>2497</v>
      </c>
      <c r="P3145" s="199">
        <v>5000</v>
      </c>
      <c r="S3145" t="s">
        <v>3506</v>
      </c>
      <c r="T3145" t="s">
        <v>3759</v>
      </c>
      <c r="U3145" s="201">
        <v>6.1</v>
      </c>
      <c r="V3145" t="s">
        <v>3005</v>
      </c>
      <c r="W3145" t="s">
        <v>2494</v>
      </c>
      <c r="X3145" t="s">
        <v>2495</v>
      </c>
      <c r="Y3145" t="s">
        <v>3777</v>
      </c>
      <c r="Z3145" t="s">
        <v>2952</v>
      </c>
      <c r="AA3145" t="s">
        <v>167</v>
      </c>
      <c r="AB3145" s="198">
        <v>37104.875</v>
      </c>
      <c r="AC3145" s="198">
        <v>37134.875</v>
      </c>
    </row>
    <row r="3146" spans="1:29" x14ac:dyDescent="0.2">
      <c r="A3146" s="44" t="str">
        <f t="shared" si="241"/>
        <v>US Natural Gas Financial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123</v>
      </c>
      <c r="F3146" s="213">
        <f t="shared" si="245"/>
        <v>615000</v>
      </c>
      <c r="G3146" s="202">
        <v>1333446</v>
      </c>
      <c r="H3146" s="198">
        <v>37046.397013888891</v>
      </c>
      <c r="I3146" t="s">
        <v>2389</v>
      </c>
      <c r="M3146" t="s">
        <v>3505</v>
      </c>
      <c r="N3146" t="s">
        <v>2383</v>
      </c>
      <c r="O3146" t="s">
        <v>3144</v>
      </c>
      <c r="P3146" s="199">
        <v>5000</v>
      </c>
      <c r="S3146" t="s">
        <v>3506</v>
      </c>
      <c r="T3146" t="s">
        <v>3759</v>
      </c>
      <c r="U3146" s="201">
        <v>4.16</v>
      </c>
      <c r="V3146" t="s">
        <v>2390</v>
      </c>
      <c r="W3146" t="s">
        <v>2810</v>
      </c>
      <c r="X3146" t="s">
        <v>2384</v>
      </c>
      <c r="Y3146" t="s">
        <v>3777</v>
      </c>
      <c r="Z3146" t="s">
        <v>2952</v>
      </c>
      <c r="AA3146" t="s">
        <v>168</v>
      </c>
      <c r="AB3146" s="198">
        <v>37073</v>
      </c>
      <c r="AC3146" s="198">
        <v>37195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4828</v>
      </c>
      <c r="G3147" s="202">
        <v>1333448</v>
      </c>
      <c r="H3147" s="198">
        <v>37046.397083333337</v>
      </c>
      <c r="I3147" t="s">
        <v>2618</v>
      </c>
      <c r="M3147" t="s">
        <v>3505</v>
      </c>
      <c r="N3147" t="s">
        <v>3885</v>
      </c>
      <c r="O3147" t="s">
        <v>1727</v>
      </c>
      <c r="Q3147" s="199">
        <v>4828</v>
      </c>
      <c r="S3147" t="s">
        <v>3506</v>
      </c>
      <c r="T3147" t="s">
        <v>3759</v>
      </c>
      <c r="U3147" s="201">
        <v>3.93</v>
      </c>
      <c r="V3147" t="s">
        <v>2458</v>
      </c>
      <c r="W3147" t="s">
        <v>2629</v>
      </c>
      <c r="X3147" t="s">
        <v>2630</v>
      </c>
      <c r="Y3147" t="s">
        <v>2596</v>
      </c>
      <c r="Z3147" t="s">
        <v>2952</v>
      </c>
      <c r="AA3147">
        <v>828151</v>
      </c>
      <c r="AB3147" s="198">
        <v>37047.875</v>
      </c>
      <c r="AC3147" s="198">
        <v>37047.875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25000</v>
      </c>
      <c r="G3148" s="202">
        <v>1333447</v>
      </c>
      <c r="H3148" s="198">
        <v>37046.397083333337</v>
      </c>
      <c r="I3148" t="s">
        <v>3731</v>
      </c>
      <c r="M3148" t="s">
        <v>3505</v>
      </c>
      <c r="N3148" t="s">
        <v>3885</v>
      </c>
      <c r="O3148" t="s">
        <v>3852</v>
      </c>
      <c r="Q3148" s="199">
        <v>25000</v>
      </c>
      <c r="S3148" t="s">
        <v>3506</v>
      </c>
      <c r="T3148" t="s">
        <v>3759</v>
      </c>
      <c r="U3148" s="201">
        <v>3.97</v>
      </c>
      <c r="V3148" t="s">
        <v>1770</v>
      </c>
      <c r="W3148" t="s">
        <v>2265</v>
      </c>
      <c r="X3148" t="s">
        <v>2266</v>
      </c>
      <c r="Y3148" t="s">
        <v>2596</v>
      </c>
      <c r="Z3148" t="s">
        <v>2952</v>
      </c>
      <c r="AA3148">
        <v>828150</v>
      </c>
      <c r="AB3148" s="198">
        <v>37047.875</v>
      </c>
      <c r="AC3148" s="198">
        <v>37047.875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1333449</v>
      </c>
      <c r="H3149" s="198">
        <v>37046.397106481483</v>
      </c>
      <c r="I3149" t="s">
        <v>2619</v>
      </c>
      <c r="M3149" t="s">
        <v>3505</v>
      </c>
      <c r="N3149" t="s">
        <v>3885</v>
      </c>
      <c r="O3149" t="s">
        <v>1678</v>
      </c>
      <c r="Q3149" s="199">
        <v>5000</v>
      </c>
      <c r="S3149" t="s">
        <v>3506</v>
      </c>
      <c r="T3149" t="s">
        <v>3759</v>
      </c>
      <c r="U3149" s="201">
        <v>3.7650000000000001</v>
      </c>
      <c r="V3149" t="s">
        <v>2284</v>
      </c>
      <c r="W3149" t="s">
        <v>2457</v>
      </c>
      <c r="X3149" t="s">
        <v>2615</v>
      </c>
      <c r="Y3149" t="s">
        <v>2596</v>
      </c>
      <c r="Z3149" t="s">
        <v>2952</v>
      </c>
      <c r="AA3149">
        <v>828152</v>
      </c>
      <c r="AB3149" s="198">
        <v>37047.875</v>
      </c>
      <c r="AC3149" s="198">
        <v>37047.875</v>
      </c>
    </row>
    <row r="3150" spans="1:29" x14ac:dyDescent="0.2">
      <c r="A3150" s="44" t="str">
        <f t="shared" si="246"/>
        <v>US Natural Gas Financial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Financial</v>
      </c>
      <c r="E3150" s="44">
        <f>IF(VLOOKUP(S3150,'DD-Lookup'!$J$6:$L$50,3,FALSE)="Monthly",(YEAR(AC3150)-YEAR(AB3150))*12+MONTH(AC3150)-MONTH(AB3150)+1,(AC3150-AB3150+1))</f>
        <v>123</v>
      </c>
      <c r="F3150" s="213">
        <f t="shared" si="250"/>
        <v>615000</v>
      </c>
      <c r="G3150" s="202">
        <v>1333450</v>
      </c>
      <c r="H3150" s="198">
        <v>37046.397164351853</v>
      </c>
      <c r="I3150" t="s">
        <v>3627</v>
      </c>
      <c r="M3150" t="s">
        <v>3505</v>
      </c>
      <c r="N3150" t="s">
        <v>2383</v>
      </c>
      <c r="O3150" t="s">
        <v>3144</v>
      </c>
      <c r="Q3150" s="199">
        <v>5000</v>
      </c>
      <c r="S3150" t="s">
        <v>3506</v>
      </c>
      <c r="T3150" t="s">
        <v>3759</v>
      </c>
      <c r="U3150" s="201">
        <v>4.165</v>
      </c>
      <c r="V3150" t="s">
        <v>3066</v>
      </c>
      <c r="W3150" t="s">
        <v>2810</v>
      </c>
      <c r="X3150" t="s">
        <v>2384</v>
      </c>
      <c r="Y3150" t="s">
        <v>3777</v>
      </c>
      <c r="Z3150" t="s">
        <v>2952</v>
      </c>
      <c r="AA3150" t="s">
        <v>169</v>
      </c>
      <c r="AB3150" s="198">
        <v>37073</v>
      </c>
      <c r="AC3150" s="198">
        <v>37195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25000</v>
      </c>
      <c r="G3151" s="202">
        <v>1333451</v>
      </c>
      <c r="H3151" s="198">
        <v>37046.397164351853</v>
      </c>
      <c r="I3151" t="s">
        <v>3627</v>
      </c>
      <c r="M3151" t="s">
        <v>3505</v>
      </c>
      <c r="N3151" t="s">
        <v>3885</v>
      </c>
      <c r="O3151" t="s">
        <v>3852</v>
      </c>
      <c r="Q3151" s="199">
        <v>25000</v>
      </c>
      <c r="S3151" t="s">
        <v>3506</v>
      </c>
      <c r="T3151" t="s">
        <v>3759</v>
      </c>
      <c r="U3151" s="201">
        <v>3.9750000000000001</v>
      </c>
      <c r="V3151" t="s">
        <v>3502</v>
      </c>
      <c r="W3151" t="s">
        <v>2265</v>
      </c>
      <c r="X3151" t="s">
        <v>2266</v>
      </c>
      <c r="Y3151" t="s">
        <v>2596</v>
      </c>
      <c r="Z3151" t="s">
        <v>2952</v>
      </c>
      <c r="AA3151">
        <v>828153</v>
      </c>
      <c r="AB3151" s="198">
        <v>37047.875</v>
      </c>
      <c r="AC3151" s="198">
        <v>37047.875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1333452</v>
      </c>
      <c r="H3152" s="198">
        <v>37046.397199074076</v>
      </c>
      <c r="I3152" t="s">
        <v>2597</v>
      </c>
      <c r="M3152" t="s">
        <v>3505</v>
      </c>
      <c r="N3152" t="s">
        <v>3885</v>
      </c>
      <c r="O3152" t="s">
        <v>1679</v>
      </c>
      <c r="Q3152" s="199">
        <v>5000</v>
      </c>
      <c r="S3152" t="s">
        <v>3506</v>
      </c>
      <c r="T3152" t="s">
        <v>3759</v>
      </c>
      <c r="U3152" s="201">
        <v>3.8224999999999998</v>
      </c>
      <c r="V3152" t="s">
        <v>2628</v>
      </c>
      <c r="W3152" t="s">
        <v>2457</v>
      </c>
      <c r="X3152" t="s">
        <v>2615</v>
      </c>
      <c r="Y3152" t="s">
        <v>2596</v>
      </c>
      <c r="Z3152" t="s">
        <v>2952</v>
      </c>
      <c r="AA3152">
        <v>828154</v>
      </c>
      <c r="AB3152" s="198">
        <v>37047.875</v>
      </c>
      <c r="AC3152" s="198">
        <v>37047.875</v>
      </c>
    </row>
    <row r="3153" spans="1:29" x14ac:dyDescent="0.2">
      <c r="A3153" s="44" t="str">
        <f t="shared" si="246"/>
        <v xml:space="preserve"> Metals Financial</v>
      </c>
      <c r="B3153" s="44" t="str">
        <f t="shared" si="247"/>
        <v/>
      </c>
      <c r="C3153" s="44" t="str">
        <f t="shared" si="248"/>
        <v>Metals</v>
      </c>
      <c r="D3153" s="44" t="str">
        <f t="shared" si="249"/>
        <v>Financial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4</v>
      </c>
      <c r="G3153" s="202">
        <v>1333453</v>
      </c>
      <c r="H3153" s="198">
        <v>37046.397210648145</v>
      </c>
      <c r="I3153" t="s">
        <v>2218</v>
      </c>
      <c r="M3153" t="s">
        <v>3511</v>
      </c>
      <c r="N3153" t="s">
        <v>3768</v>
      </c>
      <c r="O3153" t="s">
        <v>3769</v>
      </c>
      <c r="P3153" s="199">
        <v>4</v>
      </c>
      <c r="S3153" t="s">
        <v>3758</v>
      </c>
      <c r="T3153" t="s">
        <v>3759</v>
      </c>
      <c r="U3153" s="201">
        <v>1507</v>
      </c>
      <c r="V3153" t="s">
        <v>2589</v>
      </c>
      <c r="W3153" t="s">
        <v>3765</v>
      </c>
      <c r="X3153" t="s">
        <v>3761</v>
      </c>
      <c r="Y3153" t="s">
        <v>3762</v>
      </c>
      <c r="Z3153" t="s">
        <v>3763</v>
      </c>
      <c r="AA3153">
        <v>2166590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25000</v>
      </c>
      <c r="G3154" s="202">
        <v>1333454</v>
      </c>
      <c r="H3154" s="198">
        <v>37046.397210648145</v>
      </c>
      <c r="I3154" t="s">
        <v>3627</v>
      </c>
      <c r="M3154" t="s">
        <v>3505</v>
      </c>
      <c r="N3154" t="s">
        <v>3885</v>
      </c>
      <c r="O3154" t="s">
        <v>3852</v>
      </c>
      <c r="Q3154" s="199">
        <v>25000</v>
      </c>
      <c r="S3154" t="s">
        <v>3506</v>
      </c>
      <c r="T3154" t="s">
        <v>3759</v>
      </c>
      <c r="U3154" s="201">
        <v>3.98</v>
      </c>
      <c r="V3154" t="s">
        <v>3502</v>
      </c>
      <c r="W3154" t="s">
        <v>2265</v>
      </c>
      <c r="X3154" t="s">
        <v>2266</v>
      </c>
      <c r="Y3154" t="s">
        <v>2596</v>
      </c>
      <c r="Z3154" t="s">
        <v>2952</v>
      </c>
      <c r="AA3154">
        <v>828156</v>
      </c>
      <c r="AB3154" s="198">
        <v>37047.875</v>
      </c>
      <c r="AC3154" s="198">
        <v>37047.875</v>
      </c>
    </row>
    <row r="3155" spans="1:29" x14ac:dyDescent="0.2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10000</v>
      </c>
      <c r="G3155" s="202">
        <v>1333455</v>
      </c>
      <c r="H3155" s="198">
        <v>37046.397210648145</v>
      </c>
      <c r="I3155" t="s">
        <v>2618</v>
      </c>
      <c r="M3155" t="s">
        <v>3505</v>
      </c>
      <c r="N3155" t="s">
        <v>3089</v>
      </c>
      <c r="O3155" t="s">
        <v>2015</v>
      </c>
      <c r="P3155" s="199">
        <v>10000</v>
      </c>
      <c r="S3155" t="s">
        <v>3827</v>
      </c>
      <c r="T3155" t="s">
        <v>3090</v>
      </c>
      <c r="U3155" s="201">
        <v>4.9000000000000004</v>
      </c>
      <c r="V3155" t="s">
        <v>2465</v>
      </c>
      <c r="W3155" t="s">
        <v>3091</v>
      </c>
      <c r="X3155" t="s">
        <v>3092</v>
      </c>
      <c r="Y3155" t="s">
        <v>2596</v>
      </c>
      <c r="Z3155" t="s">
        <v>2953</v>
      </c>
      <c r="AA3155">
        <v>828155</v>
      </c>
      <c r="AB3155" s="198">
        <v>37046.875</v>
      </c>
      <c r="AC3155" s="198">
        <v>37046.875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25000</v>
      </c>
      <c r="G3156" s="202">
        <v>1333456</v>
      </c>
      <c r="H3156" s="198">
        <v>37046.397256944445</v>
      </c>
      <c r="I3156" t="s">
        <v>3627</v>
      </c>
      <c r="M3156" t="s">
        <v>3505</v>
      </c>
      <c r="N3156" t="s">
        <v>3885</v>
      </c>
      <c r="O3156" t="s">
        <v>3852</v>
      </c>
      <c r="Q3156" s="199">
        <v>25000</v>
      </c>
      <c r="S3156" t="s">
        <v>3506</v>
      </c>
      <c r="T3156" t="s">
        <v>3759</v>
      </c>
      <c r="U3156" s="201">
        <v>3.9849999999999999</v>
      </c>
      <c r="V3156" t="s">
        <v>3502</v>
      </c>
      <c r="W3156" t="s">
        <v>2265</v>
      </c>
      <c r="X3156" t="s">
        <v>2266</v>
      </c>
      <c r="Y3156" t="s">
        <v>2596</v>
      </c>
      <c r="Z3156" t="s">
        <v>2952</v>
      </c>
      <c r="AA3156">
        <v>828157</v>
      </c>
      <c r="AB3156" s="198">
        <v>37047.875</v>
      </c>
      <c r="AC3156" s="198">
        <v>37047.875</v>
      </c>
    </row>
    <row r="3157" spans="1:29" x14ac:dyDescent="0.2">
      <c r="A3157" s="44" t="str">
        <f t="shared" si="246"/>
        <v>US Natural Gas Financial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Financial</v>
      </c>
      <c r="E3157" s="44">
        <f>IF(VLOOKUP(S3157,'DD-Lookup'!$J$6:$L$50,3,FALSE)="Monthly",(YEAR(AC3157)-YEAR(AB3157))*12+MONTH(AC3157)-MONTH(AB3157)+1,(AC3157-AB3157+1))</f>
        <v>26</v>
      </c>
      <c r="F3157" s="213">
        <f t="shared" si="250"/>
        <v>260000</v>
      </c>
      <c r="G3157" s="202">
        <v>1333457</v>
      </c>
      <c r="H3157" s="198">
        <v>37046.397291666668</v>
      </c>
      <c r="I3157" t="s">
        <v>2600</v>
      </c>
      <c r="M3157" t="s">
        <v>3505</v>
      </c>
      <c r="N3157" t="s">
        <v>2383</v>
      </c>
      <c r="O3157" t="s">
        <v>3298</v>
      </c>
      <c r="Q3157" s="199">
        <v>10000</v>
      </c>
      <c r="S3157" t="s">
        <v>3506</v>
      </c>
      <c r="T3157" t="s">
        <v>3759</v>
      </c>
      <c r="U3157" s="201">
        <v>3.98</v>
      </c>
      <c r="V3157" t="s">
        <v>3941</v>
      </c>
      <c r="W3157" t="s">
        <v>2644</v>
      </c>
      <c r="X3157" t="s">
        <v>2259</v>
      </c>
      <c r="Y3157" t="s">
        <v>3777</v>
      </c>
      <c r="Z3157" t="s">
        <v>2952</v>
      </c>
      <c r="AA3157" t="s">
        <v>170</v>
      </c>
      <c r="AB3157" s="198">
        <v>37047.875</v>
      </c>
      <c r="AC3157" s="198">
        <v>37072.875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25000</v>
      </c>
      <c r="G3158" s="202">
        <v>1333459</v>
      </c>
      <c r="H3158" s="198">
        <v>37046.397291666668</v>
      </c>
      <c r="I3158" t="s">
        <v>3627</v>
      </c>
      <c r="M3158" t="s">
        <v>3505</v>
      </c>
      <c r="N3158" t="s">
        <v>3885</v>
      </c>
      <c r="O3158" t="s">
        <v>3852</v>
      </c>
      <c r="Q3158" s="199">
        <v>25000</v>
      </c>
      <c r="S3158" t="s">
        <v>3506</v>
      </c>
      <c r="T3158" t="s">
        <v>3759</v>
      </c>
      <c r="U3158" s="201">
        <v>3.99</v>
      </c>
      <c r="V3158" t="s">
        <v>3502</v>
      </c>
      <c r="W3158" t="s">
        <v>2265</v>
      </c>
      <c r="X3158" t="s">
        <v>2266</v>
      </c>
      <c r="Y3158" t="s">
        <v>2596</v>
      </c>
      <c r="Z3158" t="s">
        <v>2952</v>
      </c>
      <c r="AA3158">
        <v>828158</v>
      </c>
      <c r="AB3158" s="198">
        <v>37047.875</v>
      </c>
      <c r="AC3158" s="198">
        <v>37047.875</v>
      </c>
    </row>
    <row r="3159" spans="1:29" x14ac:dyDescent="0.2">
      <c r="A3159" s="44" t="str">
        <f t="shared" si="246"/>
        <v xml:space="preserve"> Natural Gas Physical</v>
      </c>
      <c r="B3159" s="44" t="str">
        <f t="shared" si="247"/>
        <v/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31</v>
      </c>
      <c r="F3159" s="213">
        <f t="shared" si="250"/>
        <v>155000</v>
      </c>
      <c r="G3159" s="202">
        <v>1333460</v>
      </c>
      <c r="H3159" s="198">
        <v>37046.397314814814</v>
      </c>
      <c r="I3159" t="s">
        <v>2430</v>
      </c>
      <c r="M3159" t="s">
        <v>3505</v>
      </c>
      <c r="N3159" t="s">
        <v>3089</v>
      </c>
      <c r="O3159" t="s">
        <v>3967</v>
      </c>
      <c r="Q3159" s="199">
        <v>5000</v>
      </c>
      <c r="S3159" t="s">
        <v>3827</v>
      </c>
      <c r="T3159" t="s">
        <v>3090</v>
      </c>
      <c r="U3159" s="201">
        <v>5.29</v>
      </c>
      <c r="V3159" t="s">
        <v>2431</v>
      </c>
      <c r="W3159" t="s">
        <v>2574</v>
      </c>
      <c r="X3159" t="s">
        <v>3092</v>
      </c>
      <c r="Y3159" t="s">
        <v>2596</v>
      </c>
      <c r="Z3159" t="s">
        <v>2953</v>
      </c>
      <c r="AA3159">
        <v>828159</v>
      </c>
      <c r="AB3159" s="198">
        <v>37073.875</v>
      </c>
      <c r="AC3159" s="198">
        <v>37103.875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4226</v>
      </c>
      <c r="G3160" s="202">
        <v>1333461</v>
      </c>
      <c r="H3160" s="198">
        <v>37046.397314814814</v>
      </c>
      <c r="I3160" t="s">
        <v>2355</v>
      </c>
      <c r="M3160" t="s">
        <v>3505</v>
      </c>
      <c r="N3160" t="s">
        <v>3885</v>
      </c>
      <c r="O3160" t="s">
        <v>1674</v>
      </c>
      <c r="Q3160" s="199">
        <v>4226</v>
      </c>
      <c r="S3160" t="s">
        <v>3506</v>
      </c>
      <c r="T3160" t="s">
        <v>3759</v>
      </c>
      <c r="U3160" s="201">
        <v>4.0213000000000001</v>
      </c>
      <c r="V3160" t="s">
        <v>2620</v>
      </c>
      <c r="W3160" t="s">
        <v>2594</v>
      </c>
      <c r="X3160" t="s">
        <v>2595</v>
      </c>
      <c r="Y3160" t="s">
        <v>2596</v>
      </c>
      <c r="Z3160" t="s">
        <v>2952</v>
      </c>
      <c r="AA3160">
        <v>828161</v>
      </c>
      <c r="AB3160" s="198">
        <v>37047.875</v>
      </c>
      <c r="AC3160" s="198">
        <v>37047.875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5012</v>
      </c>
      <c r="G3161" s="202">
        <v>1333463</v>
      </c>
      <c r="H3161" s="198">
        <v>37046.397326388891</v>
      </c>
      <c r="I3161" t="s">
        <v>2392</v>
      </c>
      <c r="M3161" t="s">
        <v>3505</v>
      </c>
      <c r="N3161" t="s">
        <v>3885</v>
      </c>
      <c r="O3161" t="s">
        <v>1674</v>
      </c>
      <c r="Q3161" s="199">
        <v>5012</v>
      </c>
      <c r="S3161" t="s">
        <v>3506</v>
      </c>
      <c r="T3161" t="s">
        <v>3759</v>
      </c>
      <c r="U3161" s="201">
        <v>4.0213000000000001</v>
      </c>
      <c r="V3161" t="s">
        <v>3679</v>
      </c>
      <c r="W3161" t="s">
        <v>2594</v>
      </c>
      <c r="X3161" t="s">
        <v>2595</v>
      </c>
      <c r="Y3161" t="s">
        <v>2596</v>
      </c>
      <c r="Z3161" t="s">
        <v>2952</v>
      </c>
      <c r="AA3161">
        <v>828160</v>
      </c>
      <c r="AB3161" s="198">
        <v>37047.875</v>
      </c>
      <c r="AC3161" s="198">
        <v>37047.875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90762</v>
      </c>
      <c r="G3162" s="202">
        <v>1333464</v>
      </c>
      <c r="H3162" s="198">
        <v>37046.397361111114</v>
      </c>
      <c r="I3162" t="s">
        <v>3627</v>
      </c>
      <c r="M3162" t="s">
        <v>3505</v>
      </c>
      <c r="N3162" t="s">
        <v>3885</v>
      </c>
      <c r="O3162" t="s">
        <v>1674</v>
      </c>
      <c r="Q3162" s="199">
        <v>90762</v>
      </c>
      <c r="S3162" t="s">
        <v>3506</v>
      </c>
      <c r="T3162" t="s">
        <v>3759</v>
      </c>
      <c r="U3162" s="201">
        <v>4.0213000000000001</v>
      </c>
      <c r="V3162" t="s">
        <v>2456</v>
      </c>
      <c r="W3162" t="s">
        <v>2594</v>
      </c>
      <c r="X3162" t="s">
        <v>2595</v>
      </c>
      <c r="Y3162" t="s">
        <v>2596</v>
      </c>
      <c r="Z3162" t="s">
        <v>2952</v>
      </c>
      <c r="AA3162">
        <v>828162</v>
      </c>
      <c r="AB3162" s="198">
        <v>37047.875</v>
      </c>
      <c r="AC3162" s="198">
        <v>37047.875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4432</v>
      </c>
      <c r="G3163" s="202">
        <v>1333465</v>
      </c>
      <c r="H3163" s="198">
        <v>37046.397372685184</v>
      </c>
      <c r="I3163" t="s">
        <v>3094</v>
      </c>
      <c r="M3163" t="s">
        <v>3505</v>
      </c>
      <c r="N3163" t="s">
        <v>3885</v>
      </c>
      <c r="O3163" t="s">
        <v>1679</v>
      </c>
      <c r="Q3163" s="199">
        <v>4432</v>
      </c>
      <c r="S3163" t="s">
        <v>3506</v>
      </c>
      <c r="T3163" t="s">
        <v>3759</v>
      </c>
      <c r="U3163" s="201">
        <v>3.83</v>
      </c>
      <c r="V3163" t="s">
        <v>3095</v>
      </c>
      <c r="W3163" t="s">
        <v>2457</v>
      </c>
      <c r="X3163" t="s">
        <v>2615</v>
      </c>
      <c r="Y3163" t="s">
        <v>2596</v>
      </c>
      <c r="Z3163" t="s">
        <v>2952</v>
      </c>
      <c r="AA3163">
        <v>828163</v>
      </c>
      <c r="AB3163" s="198">
        <v>37047.875</v>
      </c>
      <c r="AC3163" s="198">
        <v>37047.875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1401</v>
      </c>
      <c r="G3164" s="202">
        <v>1333469</v>
      </c>
      <c r="H3164" s="198">
        <v>37046.397418981483</v>
      </c>
      <c r="I3164" t="s">
        <v>2618</v>
      </c>
      <c r="M3164" t="s">
        <v>3505</v>
      </c>
      <c r="N3164" t="s">
        <v>3885</v>
      </c>
      <c r="O3164" t="s">
        <v>1914</v>
      </c>
      <c r="Q3164" s="199">
        <v>1401</v>
      </c>
      <c r="S3164" t="s">
        <v>3506</v>
      </c>
      <c r="T3164" t="s">
        <v>3759</v>
      </c>
      <c r="U3164" s="201">
        <v>3.8675000000000002</v>
      </c>
      <c r="V3164" t="s">
        <v>2458</v>
      </c>
      <c r="W3164" t="s">
        <v>2629</v>
      </c>
      <c r="X3164" t="s">
        <v>2630</v>
      </c>
      <c r="Y3164" t="s">
        <v>2596</v>
      </c>
      <c r="Z3164" t="s">
        <v>2952</v>
      </c>
      <c r="AA3164">
        <v>828164</v>
      </c>
      <c r="AB3164" s="198">
        <v>37047.875</v>
      </c>
      <c r="AC3164" s="198">
        <v>37047.875</v>
      </c>
    </row>
    <row r="3165" spans="1:29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1333468</v>
      </c>
      <c r="H3165" s="198">
        <v>37046.397418981483</v>
      </c>
      <c r="I3165" t="s">
        <v>3627</v>
      </c>
      <c r="M3165" t="s">
        <v>3505</v>
      </c>
      <c r="N3165" t="s">
        <v>3885</v>
      </c>
      <c r="O3165" t="s">
        <v>1727</v>
      </c>
      <c r="Q3165" s="199">
        <v>10000</v>
      </c>
      <c r="S3165" t="s">
        <v>3506</v>
      </c>
      <c r="T3165" t="s">
        <v>3759</v>
      </c>
      <c r="U3165" s="201">
        <v>3.94</v>
      </c>
      <c r="V3165" t="s">
        <v>3493</v>
      </c>
      <c r="W3165" t="s">
        <v>2629</v>
      </c>
      <c r="X3165" t="s">
        <v>2630</v>
      </c>
      <c r="Y3165" t="s">
        <v>2596</v>
      </c>
      <c r="Z3165" t="s">
        <v>2952</v>
      </c>
      <c r="AA3165">
        <v>828165</v>
      </c>
      <c r="AB3165" s="198">
        <v>37047.875</v>
      </c>
      <c r="AC3165" s="198">
        <v>37047.875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10000</v>
      </c>
      <c r="G3166" s="202">
        <v>1333471</v>
      </c>
      <c r="H3166" s="198">
        <v>37046.397465277776</v>
      </c>
      <c r="I3166" t="s">
        <v>3627</v>
      </c>
      <c r="M3166" t="s">
        <v>3505</v>
      </c>
      <c r="N3166" t="s">
        <v>3885</v>
      </c>
      <c r="O3166" t="s">
        <v>1727</v>
      </c>
      <c r="Q3166" s="199">
        <v>10000</v>
      </c>
      <c r="S3166" t="s">
        <v>3506</v>
      </c>
      <c r="T3166" t="s">
        <v>3759</v>
      </c>
      <c r="U3166" s="201">
        <v>3.9424999999999999</v>
      </c>
      <c r="V3166" t="s">
        <v>3493</v>
      </c>
      <c r="W3166" t="s">
        <v>2629</v>
      </c>
      <c r="X3166" t="s">
        <v>2630</v>
      </c>
      <c r="Y3166" t="s">
        <v>2596</v>
      </c>
      <c r="Z3166" t="s">
        <v>2952</v>
      </c>
      <c r="AA3166">
        <v>828166</v>
      </c>
      <c r="AB3166" s="198">
        <v>37047.875</v>
      </c>
      <c r="AC3166" s="198">
        <v>37047.875</v>
      </c>
    </row>
    <row r="3167" spans="1:29" x14ac:dyDescent="0.2">
      <c r="A3167" s="44" t="str">
        <f t="shared" si="246"/>
        <v>US Natural Gas Financial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123</v>
      </c>
      <c r="F3167" s="213">
        <f t="shared" si="250"/>
        <v>615000</v>
      </c>
      <c r="G3167" s="202">
        <v>1333475</v>
      </c>
      <c r="H3167" s="198">
        <v>37046.397511574076</v>
      </c>
      <c r="I3167" t="s">
        <v>2389</v>
      </c>
      <c r="M3167" t="s">
        <v>3505</v>
      </c>
      <c r="N3167" t="s">
        <v>2383</v>
      </c>
      <c r="O3167" t="s">
        <v>3144</v>
      </c>
      <c r="P3167" s="199">
        <v>5000</v>
      </c>
      <c r="S3167" t="s">
        <v>3506</v>
      </c>
      <c r="T3167" t="s">
        <v>3759</v>
      </c>
      <c r="U3167" s="201">
        <v>4.165</v>
      </c>
      <c r="V3167" t="s">
        <v>3056</v>
      </c>
      <c r="W3167" t="s">
        <v>2810</v>
      </c>
      <c r="X3167" t="s">
        <v>2384</v>
      </c>
      <c r="Y3167" t="s">
        <v>3777</v>
      </c>
      <c r="Z3167" t="s">
        <v>2952</v>
      </c>
      <c r="AA3167" t="s">
        <v>171</v>
      </c>
      <c r="AB3167" s="198">
        <v>37073</v>
      </c>
      <c r="AC3167" s="198">
        <v>37195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10000</v>
      </c>
      <c r="G3168" s="202">
        <v>1333477</v>
      </c>
      <c r="H3168" s="198">
        <v>37046.397557870368</v>
      </c>
      <c r="I3168" t="s">
        <v>2660</v>
      </c>
      <c r="M3168" t="s">
        <v>3505</v>
      </c>
      <c r="N3168" t="s">
        <v>3885</v>
      </c>
      <c r="O3168" t="s">
        <v>1730</v>
      </c>
      <c r="Q3168" s="199">
        <v>10000</v>
      </c>
      <c r="S3168" t="s">
        <v>3506</v>
      </c>
      <c r="T3168" t="s">
        <v>3759</v>
      </c>
      <c r="U3168" s="201">
        <v>3.8525</v>
      </c>
      <c r="V3168" t="s">
        <v>2189</v>
      </c>
      <c r="W3168" t="s">
        <v>2629</v>
      </c>
      <c r="X3168" t="s">
        <v>2630</v>
      </c>
      <c r="Y3168" t="s">
        <v>2596</v>
      </c>
      <c r="Z3168" t="s">
        <v>2952</v>
      </c>
      <c r="AA3168">
        <v>828167</v>
      </c>
      <c r="AB3168" s="198">
        <v>37047.875</v>
      </c>
      <c r="AC3168" s="198">
        <v>37047.875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26</v>
      </c>
      <c r="F3169" s="213">
        <f t="shared" si="250"/>
        <v>252200</v>
      </c>
      <c r="G3169" s="202">
        <v>1333480</v>
      </c>
      <c r="H3169" s="198">
        <v>37046.397581018522</v>
      </c>
      <c r="I3169" t="s">
        <v>2378</v>
      </c>
      <c r="M3169" t="s">
        <v>3505</v>
      </c>
      <c r="N3169" t="s">
        <v>3885</v>
      </c>
      <c r="O3169" t="s">
        <v>3307</v>
      </c>
      <c r="P3169" s="199">
        <v>9700</v>
      </c>
      <c r="S3169" t="s">
        <v>3506</v>
      </c>
      <c r="T3169" t="s">
        <v>3759</v>
      </c>
      <c r="U3169" s="201">
        <v>4.1399999999999997</v>
      </c>
      <c r="V3169" t="s">
        <v>2462</v>
      </c>
      <c r="W3169" t="s">
        <v>2280</v>
      </c>
      <c r="X3169" t="s">
        <v>2281</v>
      </c>
      <c r="Y3169" t="s">
        <v>2596</v>
      </c>
      <c r="Z3169" t="s">
        <v>2952</v>
      </c>
      <c r="AA3169">
        <v>828173</v>
      </c>
      <c r="AB3169" s="198">
        <v>37047.875</v>
      </c>
      <c r="AC3169" s="198">
        <v>37072.875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25000</v>
      </c>
      <c r="G3170" s="202">
        <v>1333478</v>
      </c>
      <c r="H3170" s="198">
        <v>37046.397581018522</v>
      </c>
      <c r="I3170" t="s">
        <v>3627</v>
      </c>
      <c r="M3170" t="s">
        <v>3505</v>
      </c>
      <c r="N3170" t="s">
        <v>3885</v>
      </c>
      <c r="O3170" t="s">
        <v>3852</v>
      </c>
      <c r="Q3170" s="199">
        <v>25000</v>
      </c>
      <c r="S3170" t="s">
        <v>3506</v>
      </c>
      <c r="T3170" t="s">
        <v>3759</v>
      </c>
      <c r="U3170" s="201">
        <v>3.9950000000000001</v>
      </c>
      <c r="V3170" t="s">
        <v>3502</v>
      </c>
      <c r="W3170" t="s">
        <v>2265</v>
      </c>
      <c r="X3170" t="s">
        <v>2266</v>
      </c>
      <c r="Y3170" t="s">
        <v>2596</v>
      </c>
      <c r="Z3170" t="s">
        <v>2952</v>
      </c>
      <c r="AA3170">
        <v>828168</v>
      </c>
      <c r="AB3170" s="198">
        <v>37047.875</v>
      </c>
      <c r="AC3170" s="198">
        <v>37047.875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</v>
      </c>
      <c r="G3171" s="202">
        <v>1333483</v>
      </c>
      <c r="H3171" s="198">
        <v>37046.397592592592</v>
      </c>
      <c r="I3171" t="s">
        <v>2355</v>
      </c>
      <c r="M3171" t="s">
        <v>3505</v>
      </c>
      <c r="N3171" t="s">
        <v>3885</v>
      </c>
      <c r="O3171" t="s">
        <v>1678</v>
      </c>
      <c r="Q3171" s="199">
        <v>5000</v>
      </c>
      <c r="S3171" t="s">
        <v>3506</v>
      </c>
      <c r="T3171" t="s">
        <v>3759</v>
      </c>
      <c r="U3171" s="201">
        <v>3.77</v>
      </c>
      <c r="V3171" t="s">
        <v>2583</v>
      </c>
      <c r="W3171" t="s">
        <v>2457</v>
      </c>
      <c r="X3171" t="s">
        <v>2615</v>
      </c>
      <c r="Y3171" t="s">
        <v>2596</v>
      </c>
      <c r="Z3171" t="s">
        <v>2952</v>
      </c>
      <c r="AA3171">
        <v>828169</v>
      </c>
      <c r="AB3171" s="198">
        <v>37047.875</v>
      </c>
      <c r="AC3171" s="198">
        <v>37047.875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1333482</v>
      </c>
      <c r="H3172" s="198">
        <v>37046.397592592592</v>
      </c>
      <c r="I3172" t="s">
        <v>3731</v>
      </c>
      <c r="M3172" t="s">
        <v>3505</v>
      </c>
      <c r="N3172" t="s">
        <v>3885</v>
      </c>
      <c r="O3172" t="s">
        <v>3852</v>
      </c>
      <c r="P3172" s="199">
        <v>25000</v>
      </c>
      <c r="S3172" t="s">
        <v>3506</v>
      </c>
      <c r="T3172" t="s">
        <v>3759</v>
      </c>
      <c r="U3172" s="201">
        <v>3.9849999999999999</v>
      </c>
      <c r="V3172" t="s">
        <v>1770</v>
      </c>
      <c r="W3172" t="s">
        <v>2265</v>
      </c>
      <c r="X3172" t="s">
        <v>2266</v>
      </c>
      <c r="Y3172" t="s">
        <v>2596</v>
      </c>
      <c r="Z3172" t="s">
        <v>2952</v>
      </c>
      <c r="AA3172">
        <v>828170</v>
      </c>
      <c r="AB3172" s="198">
        <v>37047.875</v>
      </c>
      <c r="AC3172" s="198">
        <v>37047.875</v>
      </c>
    </row>
    <row r="3173" spans="1:29" x14ac:dyDescent="0.2">
      <c r="A3173" s="44" t="str">
        <f t="shared" si="246"/>
        <v>US Crude Financial</v>
      </c>
      <c r="B3173" s="44" t="str">
        <f t="shared" si="247"/>
        <v>US</v>
      </c>
      <c r="C3173" s="44" t="str">
        <f t="shared" si="248"/>
        <v>Crude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50000</v>
      </c>
      <c r="G3173" s="202">
        <v>1333484</v>
      </c>
      <c r="H3173" s="198">
        <v>37046.397604166668</v>
      </c>
      <c r="I3173" t="s">
        <v>2382</v>
      </c>
      <c r="M3173" t="s">
        <v>3619</v>
      </c>
      <c r="N3173" t="s">
        <v>1088</v>
      </c>
      <c r="O3173" t="s">
        <v>3528</v>
      </c>
      <c r="Q3173" s="199">
        <v>50000</v>
      </c>
      <c r="S3173" t="s">
        <v>3512</v>
      </c>
      <c r="T3173" t="s">
        <v>3759</v>
      </c>
      <c r="U3173" s="201">
        <v>28.4</v>
      </c>
      <c r="V3173" t="s">
        <v>3830</v>
      </c>
      <c r="W3173" t="s">
        <v>1090</v>
      </c>
      <c r="X3173" t="s">
        <v>1091</v>
      </c>
      <c r="Y3173" t="s">
        <v>2729</v>
      </c>
      <c r="Z3173" t="s">
        <v>2952</v>
      </c>
      <c r="AA3173">
        <v>112819</v>
      </c>
      <c r="AB3173" s="198">
        <v>37073</v>
      </c>
      <c r="AC3173" s="198">
        <v>37103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50000</v>
      </c>
      <c r="G3174" s="202">
        <v>1333485</v>
      </c>
      <c r="H3174" s="198">
        <v>37046.397615740738</v>
      </c>
      <c r="I3174" t="s">
        <v>2391</v>
      </c>
      <c r="M3174" t="s">
        <v>3505</v>
      </c>
      <c r="N3174" t="s">
        <v>3885</v>
      </c>
      <c r="O3174" t="s">
        <v>1674</v>
      </c>
      <c r="Q3174" s="199">
        <v>50000</v>
      </c>
      <c r="S3174" t="s">
        <v>3506</v>
      </c>
      <c r="T3174" t="s">
        <v>3759</v>
      </c>
      <c r="U3174" s="201">
        <v>4.0312999999999999</v>
      </c>
      <c r="V3174" t="s">
        <v>3461</v>
      </c>
      <c r="W3174" t="s">
        <v>2594</v>
      </c>
      <c r="X3174" t="s">
        <v>2595</v>
      </c>
      <c r="Y3174" t="s">
        <v>2596</v>
      </c>
      <c r="Z3174" t="s">
        <v>2952</v>
      </c>
      <c r="AA3174">
        <v>828171</v>
      </c>
      <c r="AB3174" s="198">
        <v>37047.875</v>
      </c>
      <c r="AC3174" s="198">
        <v>37047.875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50000</v>
      </c>
      <c r="G3175" s="202">
        <v>1333487</v>
      </c>
      <c r="H3175" s="198">
        <v>37046.397638888891</v>
      </c>
      <c r="I3175" t="s">
        <v>3627</v>
      </c>
      <c r="M3175" t="s">
        <v>3505</v>
      </c>
      <c r="N3175" t="s">
        <v>3885</v>
      </c>
      <c r="O3175" t="s">
        <v>1674</v>
      </c>
      <c r="Q3175" s="199">
        <v>50000</v>
      </c>
      <c r="S3175" t="s">
        <v>3506</v>
      </c>
      <c r="T3175" t="s">
        <v>3759</v>
      </c>
      <c r="U3175" s="201">
        <v>4.0312999999999999</v>
      </c>
      <c r="V3175" t="s">
        <v>2456</v>
      </c>
      <c r="W3175" t="s">
        <v>2594</v>
      </c>
      <c r="X3175" t="s">
        <v>2595</v>
      </c>
      <c r="Y3175" t="s">
        <v>2596</v>
      </c>
      <c r="Z3175" t="s">
        <v>2952</v>
      </c>
      <c r="AA3175">
        <v>828172</v>
      </c>
      <c r="AB3175" s="198">
        <v>37047.875</v>
      </c>
      <c r="AC3175" s="198">
        <v>37047.875</v>
      </c>
    </row>
    <row r="3176" spans="1:29" x14ac:dyDescent="0.2">
      <c r="A3176" s="44" t="str">
        <f t="shared" si="246"/>
        <v>US Natural Gas Financial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31</v>
      </c>
      <c r="F3176" s="213">
        <f t="shared" si="250"/>
        <v>310000</v>
      </c>
      <c r="G3176" s="202">
        <v>1333489</v>
      </c>
      <c r="H3176" s="198">
        <v>37046.397662037038</v>
      </c>
      <c r="I3176" t="s">
        <v>2345</v>
      </c>
      <c r="M3176" t="s">
        <v>3505</v>
      </c>
      <c r="N3176" t="s">
        <v>2383</v>
      </c>
      <c r="O3176" t="s">
        <v>3196</v>
      </c>
      <c r="P3176" s="199">
        <v>10000</v>
      </c>
      <c r="S3176" t="s">
        <v>3506</v>
      </c>
      <c r="T3176" t="s">
        <v>3759</v>
      </c>
      <c r="U3176" s="201">
        <v>4.07</v>
      </c>
      <c r="V3176" t="s">
        <v>1988</v>
      </c>
      <c r="W3176" t="s">
        <v>2810</v>
      </c>
      <c r="X3176" t="s">
        <v>2384</v>
      </c>
      <c r="Y3176" t="s">
        <v>3777</v>
      </c>
      <c r="Z3176" t="s">
        <v>2952</v>
      </c>
      <c r="AA3176" t="s">
        <v>172</v>
      </c>
      <c r="AB3176" s="198">
        <v>37073.915972222225</v>
      </c>
      <c r="AC3176" s="198">
        <v>37103.915972222225</v>
      </c>
    </row>
    <row r="3177" spans="1:29" x14ac:dyDescent="0.2">
      <c r="A3177" s="44" t="str">
        <f t="shared" si="246"/>
        <v>US Natural Gas Financial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31</v>
      </c>
      <c r="F3177" s="213">
        <f t="shared" si="250"/>
        <v>620000</v>
      </c>
      <c r="G3177" s="202">
        <v>1333490</v>
      </c>
      <c r="H3177" s="198">
        <v>37046.39770833333</v>
      </c>
      <c r="I3177" t="s">
        <v>173</v>
      </c>
      <c r="M3177" t="s">
        <v>3505</v>
      </c>
      <c r="N3177" t="s">
        <v>2383</v>
      </c>
      <c r="O3177" t="s">
        <v>2393</v>
      </c>
      <c r="Q3177" s="199">
        <v>20000</v>
      </c>
      <c r="S3177" t="s">
        <v>3506</v>
      </c>
      <c r="T3177" t="s">
        <v>3759</v>
      </c>
      <c r="U3177" s="201">
        <v>4.165</v>
      </c>
      <c r="V3177" t="s">
        <v>174</v>
      </c>
      <c r="W3177" t="s">
        <v>2810</v>
      </c>
      <c r="X3177" t="s">
        <v>2384</v>
      </c>
      <c r="Y3177" t="s">
        <v>3777</v>
      </c>
      <c r="Z3177" t="s">
        <v>2952</v>
      </c>
      <c r="AA3177" t="s">
        <v>175</v>
      </c>
      <c r="AB3177" s="198">
        <v>37104.875</v>
      </c>
      <c r="AC3177" s="198">
        <v>37134.875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2000</v>
      </c>
      <c r="G3178" s="202">
        <v>1333492</v>
      </c>
      <c r="H3178" s="198">
        <v>37046.397719907407</v>
      </c>
      <c r="I3178" t="s">
        <v>2355</v>
      </c>
      <c r="M3178" t="s">
        <v>3505</v>
      </c>
      <c r="N3178" t="s">
        <v>3885</v>
      </c>
      <c r="O3178" t="s">
        <v>1766</v>
      </c>
      <c r="P3178" s="199">
        <v>2000</v>
      </c>
      <c r="S3178" t="s">
        <v>3506</v>
      </c>
      <c r="T3178" t="s">
        <v>3759</v>
      </c>
      <c r="U3178" s="201">
        <v>3.9350000000000001</v>
      </c>
      <c r="V3178" t="s">
        <v>3179</v>
      </c>
      <c r="W3178" t="s">
        <v>2629</v>
      </c>
      <c r="X3178" t="s">
        <v>2630</v>
      </c>
      <c r="Y3178" t="s">
        <v>2596</v>
      </c>
      <c r="Z3178" t="s">
        <v>2952</v>
      </c>
      <c r="AA3178">
        <v>828174</v>
      </c>
      <c r="AB3178" s="198">
        <v>37047.875</v>
      </c>
      <c r="AC3178" s="198">
        <v>37047.875</v>
      </c>
    </row>
    <row r="3179" spans="1:29" x14ac:dyDescent="0.2">
      <c r="A3179" s="44" t="str">
        <f t="shared" si="246"/>
        <v>US Petchems Physical</v>
      </c>
      <c r="B3179" s="44" t="str">
        <f t="shared" si="247"/>
        <v>US</v>
      </c>
      <c r="C3179" s="44" t="str">
        <f t="shared" si="248"/>
        <v>Petchems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10000</v>
      </c>
      <c r="G3179" s="202">
        <v>1333493</v>
      </c>
      <c r="H3179" s="198">
        <v>37046.397719907407</v>
      </c>
      <c r="I3179" t="s">
        <v>176</v>
      </c>
      <c r="M3179" t="s">
        <v>177</v>
      </c>
      <c r="N3179" t="s">
        <v>178</v>
      </c>
      <c r="O3179" t="s">
        <v>179</v>
      </c>
      <c r="P3179" s="199">
        <v>10000</v>
      </c>
      <c r="S3179" t="s">
        <v>2655</v>
      </c>
      <c r="T3179" t="s">
        <v>3759</v>
      </c>
      <c r="U3179" s="201">
        <v>0.61</v>
      </c>
      <c r="V3179" t="s">
        <v>180</v>
      </c>
      <c r="W3179" t="s">
        <v>181</v>
      </c>
      <c r="X3179" t="s">
        <v>182</v>
      </c>
      <c r="Y3179" t="s">
        <v>3777</v>
      </c>
      <c r="Z3179" t="s">
        <v>183</v>
      </c>
      <c r="AA3179" t="s">
        <v>184</v>
      </c>
      <c r="AB3179" s="198">
        <v>37104.875</v>
      </c>
      <c r="AC3179" s="198">
        <v>37134.875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5000</v>
      </c>
      <c r="G3180" s="202">
        <v>1333494</v>
      </c>
      <c r="H3180" s="198">
        <v>37046.397731481484</v>
      </c>
      <c r="I3180" t="s">
        <v>2597</v>
      </c>
      <c r="M3180" t="s">
        <v>3505</v>
      </c>
      <c r="N3180" t="s">
        <v>3885</v>
      </c>
      <c r="O3180" t="s">
        <v>1678</v>
      </c>
      <c r="Q3180" s="199">
        <v>5000</v>
      </c>
      <c r="S3180" t="s">
        <v>3506</v>
      </c>
      <c r="T3180" t="s">
        <v>3759</v>
      </c>
      <c r="U3180" s="201">
        <v>3.7774999999999999</v>
      </c>
      <c r="V3180" t="s">
        <v>2598</v>
      </c>
      <c r="W3180" t="s">
        <v>2457</v>
      </c>
      <c r="X3180" t="s">
        <v>2615</v>
      </c>
      <c r="Y3180" t="s">
        <v>2596</v>
      </c>
      <c r="Z3180" t="s">
        <v>2952</v>
      </c>
      <c r="AA3180">
        <v>828175</v>
      </c>
      <c r="AB3180" s="198">
        <v>37047.875</v>
      </c>
      <c r="AC3180" s="198">
        <v>37047.875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10000</v>
      </c>
      <c r="G3181" s="202">
        <v>1333495</v>
      </c>
      <c r="H3181" s="198">
        <v>37046.397743055553</v>
      </c>
      <c r="I3181" t="s">
        <v>2355</v>
      </c>
      <c r="M3181" t="s">
        <v>3505</v>
      </c>
      <c r="N3181" t="s">
        <v>3885</v>
      </c>
      <c r="O3181" t="s">
        <v>1923</v>
      </c>
      <c r="P3181" s="199">
        <v>10000</v>
      </c>
      <c r="S3181" t="s">
        <v>3506</v>
      </c>
      <c r="T3181" t="s">
        <v>3759</v>
      </c>
      <c r="U3181" s="201">
        <v>4.04</v>
      </c>
      <c r="V3181" t="s">
        <v>3525</v>
      </c>
      <c r="W3181" t="s">
        <v>2429</v>
      </c>
      <c r="X3181" t="s">
        <v>2196</v>
      </c>
      <c r="Y3181" t="s">
        <v>2596</v>
      </c>
      <c r="Z3181" t="s">
        <v>2952</v>
      </c>
      <c r="AA3181">
        <v>828176</v>
      </c>
      <c r="AB3181" s="198">
        <v>37047.875</v>
      </c>
      <c r="AC3181" s="198">
        <v>37047.875</v>
      </c>
    </row>
    <row r="3182" spans="1:29" x14ac:dyDescent="0.2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31</v>
      </c>
      <c r="F3182" s="213">
        <f t="shared" si="250"/>
        <v>310000</v>
      </c>
      <c r="G3182" s="202">
        <v>1333497</v>
      </c>
      <c r="H3182" s="198">
        <v>37046.397800925923</v>
      </c>
      <c r="I3182" t="s">
        <v>3731</v>
      </c>
      <c r="M3182" t="s">
        <v>3505</v>
      </c>
      <c r="N3182" t="s">
        <v>2383</v>
      </c>
      <c r="O3182" t="s">
        <v>2604</v>
      </c>
      <c r="P3182" s="199">
        <v>10000</v>
      </c>
      <c r="S3182" t="s">
        <v>3506</v>
      </c>
      <c r="T3182" t="s">
        <v>3759</v>
      </c>
      <c r="U3182" s="201">
        <v>4.08</v>
      </c>
      <c r="V3182" t="s">
        <v>1454</v>
      </c>
      <c r="W3182" t="s">
        <v>2810</v>
      </c>
      <c r="X3182" t="s">
        <v>2384</v>
      </c>
      <c r="Y3182" t="s">
        <v>3777</v>
      </c>
      <c r="Z3182" t="s">
        <v>2952</v>
      </c>
      <c r="AA3182" t="s">
        <v>185</v>
      </c>
      <c r="AB3182" s="198">
        <v>37073.875</v>
      </c>
      <c r="AC3182" s="198">
        <v>37103.875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1333496</v>
      </c>
      <c r="H3183" s="198">
        <v>37046.397800925923</v>
      </c>
      <c r="I3183" t="s">
        <v>3085</v>
      </c>
      <c r="M3183" t="s">
        <v>3505</v>
      </c>
      <c r="N3183" t="s">
        <v>3885</v>
      </c>
      <c r="O3183" t="s">
        <v>1678</v>
      </c>
      <c r="Q3183" s="199">
        <v>5000</v>
      </c>
      <c r="S3183" t="s">
        <v>3506</v>
      </c>
      <c r="T3183" t="s">
        <v>3759</v>
      </c>
      <c r="U3183" s="201">
        <v>3.7825000000000002</v>
      </c>
      <c r="V3183" t="s">
        <v>2323</v>
      </c>
      <c r="W3183" t="s">
        <v>2457</v>
      </c>
      <c r="X3183" t="s">
        <v>2615</v>
      </c>
      <c r="Y3183" t="s">
        <v>2596</v>
      </c>
      <c r="Z3183" t="s">
        <v>2952</v>
      </c>
      <c r="AA3183">
        <v>828177</v>
      </c>
      <c r="AB3183" s="198">
        <v>37047.875</v>
      </c>
      <c r="AC3183" s="198">
        <v>37047.875</v>
      </c>
    </row>
    <row r="3184" spans="1:29" x14ac:dyDescent="0.2">
      <c r="A3184" s="44" t="str">
        <f t="shared" si="246"/>
        <v xml:space="preserve"> Natural Gas Physical</v>
      </c>
      <c r="B3184" s="44" t="str">
        <f t="shared" si="247"/>
        <v/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1333498</v>
      </c>
      <c r="H3184" s="198">
        <v>37046.397824074076</v>
      </c>
      <c r="I3184" t="s">
        <v>3848</v>
      </c>
      <c r="M3184" t="s">
        <v>3505</v>
      </c>
      <c r="N3184" t="s">
        <v>3089</v>
      </c>
      <c r="O3184" t="s">
        <v>2015</v>
      </c>
      <c r="P3184" s="199">
        <v>5000</v>
      </c>
      <c r="S3184" t="s">
        <v>3827</v>
      </c>
      <c r="T3184" t="s">
        <v>3090</v>
      </c>
      <c r="U3184" s="201">
        <v>4.9000000000000004</v>
      </c>
      <c r="V3184" t="s">
        <v>3849</v>
      </c>
      <c r="W3184" t="s">
        <v>3091</v>
      </c>
      <c r="X3184" t="s">
        <v>3092</v>
      </c>
      <c r="Y3184" t="s">
        <v>2596</v>
      </c>
      <c r="Z3184" t="s">
        <v>2953</v>
      </c>
      <c r="AA3184">
        <v>828178</v>
      </c>
      <c r="AB3184" s="198">
        <v>37046.875</v>
      </c>
      <c r="AC3184" s="198">
        <v>37046.875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2300</v>
      </c>
      <c r="G3185" s="202">
        <v>1333499</v>
      </c>
      <c r="H3185" s="198">
        <v>37046.397835648146</v>
      </c>
      <c r="I3185" t="s">
        <v>3482</v>
      </c>
      <c r="M3185" t="s">
        <v>3505</v>
      </c>
      <c r="N3185" t="s">
        <v>3885</v>
      </c>
      <c r="O3185" t="s">
        <v>1718</v>
      </c>
      <c r="Q3185" s="199">
        <v>2300</v>
      </c>
      <c r="S3185" t="s">
        <v>3506</v>
      </c>
      <c r="T3185" t="s">
        <v>3759</v>
      </c>
      <c r="U3185" s="201">
        <v>4.2249999999999996</v>
      </c>
      <c r="V3185" t="s">
        <v>186</v>
      </c>
      <c r="W3185" t="s">
        <v>3143</v>
      </c>
      <c r="X3185" t="s">
        <v>3065</v>
      </c>
      <c r="Y3185" t="s">
        <v>2596</v>
      </c>
      <c r="Z3185" t="s">
        <v>2952</v>
      </c>
      <c r="AA3185">
        <v>828179</v>
      </c>
      <c r="AB3185" s="198">
        <v>37047.875</v>
      </c>
      <c r="AC3185" s="198">
        <v>37047.875</v>
      </c>
    </row>
    <row r="3186" spans="1:29" x14ac:dyDescent="0.2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31</v>
      </c>
      <c r="F3186" s="213">
        <f t="shared" si="250"/>
        <v>155000</v>
      </c>
      <c r="G3186" s="202">
        <v>1333500</v>
      </c>
      <c r="H3186" s="198">
        <v>37046.397847222222</v>
      </c>
      <c r="I3186" t="s">
        <v>2378</v>
      </c>
      <c r="M3186" t="s">
        <v>3505</v>
      </c>
      <c r="N3186" t="s">
        <v>2383</v>
      </c>
      <c r="O3186" t="s">
        <v>2604</v>
      </c>
      <c r="Q3186" s="199">
        <v>5000</v>
      </c>
      <c r="S3186" t="s">
        <v>3506</v>
      </c>
      <c r="T3186" t="s">
        <v>3759</v>
      </c>
      <c r="U3186" s="201">
        <v>4.085</v>
      </c>
      <c r="V3186" t="s">
        <v>2627</v>
      </c>
      <c r="W3186" t="s">
        <v>2810</v>
      </c>
      <c r="X3186" t="s">
        <v>2384</v>
      </c>
      <c r="Y3186" t="s">
        <v>3777</v>
      </c>
      <c r="Z3186" t="s">
        <v>2952</v>
      </c>
      <c r="AA3186" t="s">
        <v>187</v>
      </c>
      <c r="AB3186" s="198">
        <v>37073.875</v>
      </c>
      <c r="AC3186" s="198">
        <v>37103.875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5000</v>
      </c>
      <c r="G3187" s="202">
        <v>1333502</v>
      </c>
      <c r="H3187" s="198">
        <v>37046.397847222222</v>
      </c>
      <c r="I3187" t="s">
        <v>2618</v>
      </c>
      <c r="M3187" t="s">
        <v>3505</v>
      </c>
      <c r="N3187" t="s">
        <v>3885</v>
      </c>
      <c r="O3187" t="s">
        <v>1682</v>
      </c>
      <c r="Q3187" s="199">
        <v>5000</v>
      </c>
      <c r="S3187" t="s">
        <v>3506</v>
      </c>
      <c r="T3187" t="s">
        <v>3759</v>
      </c>
      <c r="U3187" s="201">
        <v>3.8149999999999999</v>
      </c>
      <c r="V3187" t="s">
        <v>2458</v>
      </c>
      <c r="W3187" t="s">
        <v>2457</v>
      </c>
      <c r="X3187" t="s">
        <v>2615</v>
      </c>
      <c r="Y3187" t="s">
        <v>2596</v>
      </c>
      <c r="Z3187" t="s">
        <v>2952</v>
      </c>
      <c r="AA3187">
        <v>828181</v>
      </c>
      <c r="AB3187" s="198">
        <v>37047.875</v>
      </c>
      <c r="AC3187" s="198">
        <v>37047.875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3000</v>
      </c>
      <c r="G3188" s="202">
        <v>1333501</v>
      </c>
      <c r="H3188" s="198">
        <v>37046.397847222222</v>
      </c>
      <c r="I3188" t="s">
        <v>3547</v>
      </c>
      <c r="M3188" t="s">
        <v>3505</v>
      </c>
      <c r="N3188" t="s">
        <v>3885</v>
      </c>
      <c r="O3188" t="s">
        <v>1766</v>
      </c>
      <c r="P3188" s="199">
        <v>3000</v>
      </c>
      <c r="S3188" t="s">
        <v>3506</v>
      </c>
      <c r="T3188" t="s">
        <v>3759</v>
      </c>
      <c r="U3188" s="201">
        <v>3.9424999999999999</v>
      </c>
      <c r="V3188" t="s">
        <v>2433</v>
      </c>
      <c r="W3188" t="s">
        <v>2629</v>
      </c>
      <c r="X3188" t="s">
        <v>2630</v>
      </c>
      <c r="Y3188" t="s">
        <v>2596</v>
      </c>
      <c r="Z3188" t="s">
        <v>2952</v>
      </c>
      <c r="AA3188">
        <v>828180</v>
      </c>
      <c r="AB3188" s="198">
        <v>37047.875</v>
      </c>
      <c r="AC3188" s="198">
        <v>37047.875</v>
      </c>
    </row>
    <row r="3189" spans="1:29" x14ac:dyDescent="0.2">
      <c r="A3189" s="44" t="str">
        <f t="shared" si="246"/>
        <v>US Power Financial</v>
      </c>
      <c r="B3189" s="44" t="str">
        <f t="shared" si="247"/>
        <v>US</v>
      </c>
      <c r="C3189" s="44" t="str">
        <f t="shared" si="248"/>
        <v>Power</v>
      </c>
      <c r="D3189" s="44" t="str">
        <f t="shared" si="249"/>
        <v>Financial</v>
      </c>
      <c r="E3189" s="44">
        <f>IF(VLOOKUP(S3189,'DD-Lookup'!$J$6:$L$50,3,FALSE)="Monthly",(YEAR(AC3189)-YEAR(AB3189))*12+MONTH(AC3189)-MONTH(AB3189)+1,(AC3189-AB3189+1))</f>
        <v>25</v>
      </c>
      <c r="F3189" s="213">
        <f t="shared" si="250"/>
        <v>1250</v>
      </c>
      <c r="G3189" s="202">
        <v>1333504</v>
      </c>
      <c r="H3189" s="198">
        <v>37046.397893518515</v>
      </c>
      <c r="I3189" t="s">
        <v>2600</v>
      </c>
      <c r="M3189" t="s">
        <v>2717</v>
      </c>
      <c r="N3189" t="s">
        <v>1094</v>
      </c>
      <c r="O3189" t="s">
        <v>1666</v>
      </c>
      <c r="P3189" s="199">
        <v>50</v>
      </c>
      <c r="S3189" t="s">
        <v>3504</v>
      </c>
      <c r="T3189" t="s">
        <v>3759</v>
      </c>
      <c r="U3189" s="201">
        <v>51</v>
      </c>
      <c r="V3189" t="s">
        <v>3004</v>
      </c>
      <c r="W3189" t="s">
        <v>2359</v>
      </c>
      <c r="X3189" t="s">
        <v>3539</v>
      </c>
      <c r="Y3189" t="s">
        <v>1097</v>
      </c>
      <c r="Z3189" t="s">
        <v>2952</v>
      </c>
      <c r="AA3189">
        <v>631166.1</v>
      </c>
      <c r="AB3189" s="198">
        <v>37048.875</v>
      </c>
      <c r="AC3189" s="198">
        <v>37072.875</v>
      </c>
    </row>
    <row r="3190" spans="1:29" x14ac:dyDescent="0.2">
      <c r="A3190" s="44" t="str">
        <f t="shared" si="246"/>
        <v>US Power Physical</v>
      </c>
      <c r="B3190" s="44" t="str">
        <f t="shared" si="247"/>
        <v>US</v>
      </c>
      <c r="C3190" s="44" t="str">
        <f t="shared" si="248"/>
        <v>Power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365</v>
      </c>
      <c r="F3190" s="213">
        <f t="shared" si="250"/>
        <v>18250</v>
      </c>
      <c r="G3190" s="202">
        <v>1333505</v>
      </c>
      <c r="H3190" s="198">
        <v>37046.397916666669</v>
      </c>
      <c r="I3190" t="s">
        <v>3071</v>
      </c>
      <c r="J3190" t="s">
        <v>2372</v>
      </c>
      <c r="K3190" t="s">
        <v>2373</v>
      </c>
      <c r="M3190" t="s">
        <v>2717</v>
      </c>
      <c r="N3190" t="s">
        <v>3532</v>
      </c>
      <c r="O3190" t="s">
        <v>2005</v>
      </c>
      <c r="P3190" s="199">
        <v>50</v>
      </c>
      <c r="S3190" t="s">
        <v>3504</v>
      </c>
      <c r="T3190" t="s">
        <v>3759</v>
      </c>
      <c r="U3190" s="201">
        <v>52.524999999999999</v>
      </c>
      <c r="V3190" t="s">
        <v>3155</v>
      </c>
      <c r="W3190" t="s">
        <v>2369</v>
      </c>
      <c r="X3190" t="s">
        <v>3555</v>
      </c>
      <c r="Y3190" t="s">
        <v>1097</v>
      </c>
      <c r="Z3190" t="s">
        <v>2947</v>
      </c>
      <c r="AA3190">
        <v>631167.1</v>
      </c>
      <c r="AB3190" s="198">
        <v>37257.71597222222</v>
      </c>
      <c r="AC3190" s="198">
        <v>37621.71597222222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5000</v>
      </c>
      <c r="G3191" s="202">
        <v>1333507</v>
      </c>
      <c r="H3191" s="198">
        <v>37046.397928240738</v>
      </c>
      <c r="I3191" t="s">
        <v>3482</v>
      </c>
      <c r="M3191" t="s">
        <v>3505</v>
      </c>
      <c r="N3191" t="s">
        <v>3885</v>
      </c>
      <c r="O3191" t="s">
        <v>1742</v>
      </c>
      <c r="Q3191" s="199">
        <v>5000</v>
      </c>
      <c r="S3191" t="s">
        <v>3506</v>
      </c>
      <c r="T3191" t="s">
        <v>3759</v>
      </c>
      <c r="U3191" s="201">
        <v>4.26</v>
      </c>
      <c r="V3191" t="s">
        <v>186</v>
      </c>
      <c r="W3191" t="s">
        <v>3143</v>
      </c>
      <c r="X3191" t="s">
        <v>3065</v>
      </c>
      <c r="Y3191" t="s">
        <v>2596</v>
      </c>
      <c r="Z3191" t="s">
        <v>2952</v>
      </c>
      <c r="AA3191">
        <v>828182</v>
      </c>
      <c r="AB3191" s="198">
        <v>37047.875</v>
      </c>
      <c r="AC3191" s="198">
        <v>37047.875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5000</v>
      </c>
      <c r="G3192" s="202">
        <v>1333508</v>
      </c>
      <c r="H3192" s="198">
        <v>37046.397986111115</v>
      </c>
      <c r="I3192" t="s">
        <v>3731</v>
      </c>
      <c r="M3192" t="s">
        <v>3505</v>
      </c>
      <c r="N3192" t="s">
        <v>3885</v>
      </c>
      <c r="O3192" t="s">
        <v>1841</v>
      </c>
      <c r="Q3192" s="199">
        <v>5000</v>
      </c>
      <c r="S3192" t="s">
        <v>3506</v>
      </c>
      <c r="T3192" t="s">
        <v>3759</v>
      </c>
      <c r="U3192" s="201">
        <v>3.9550000000000001</v>
      </c>
      <c r="V3192" t="s">
        <v>3211</v>
      </c>
      <c r="W3192" t="s">
        <v>1842</v>
      </c>
      <c r="X3192" t="s">
        <v>1843</v>
      </c>
      <c r="Y3192" t="s">
        <v>2596</v>
      </c>
      <c r="Z3192" t="s">
        <v>2952</v>
      </c>
      <c r="AA3192">
        <v>828183</v>
      </c>
      <c r="AB3192" s="198">
        <v>37047.875</v>
      </c>
      <c r="AC3192" s="198">
        <v>37047.875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1300</v>
      </c>
      <c r="G3193" s="202">
        <v>1333509</v>
      </c>
      <c r="H3193" s="198">
        <v>37046.397997685184</v>
      </c>
      <c r="I3193" t="s">
        <v>3098</v>
      </c>
      <c r="M3193" t="s">
        <v>3505</v>
      </c>
      <c r="N3193" t="s">
        <v>3885</v>
      </c>
      <c r="O3193" t="s">
        <v>3868</v>
      </c>
      <c r="P3193" s="199">
        <v>1300</v>
      </c>
      <c r="S3193" t="s">
        <v>3506</v>
      </c>
      <c r="T3193" t="s">
        <v>3759</v>
      </c>
      <c r="U3193" s="201">
        <v>3.88</v>
      </c>
      <c r="V3193" t="s">
        <v>3840</v>
      </c>
      <c r="W3193" t="s">
        <v>2271</v>
      </c>
      <c r="X3193" t="s">
        <v>3078</v>
      </c>
      <c r="Y3193" t="s">
        <v>2596</v>
      </c>
      <c r="Z3193" t="s">
        <v>2952</v>
      </c>
      <c r="AA3193">
        <v>828184</v>
      </c>
      <c r="AB3193" s="198">
        <v>37047.875</v>
      </c>
      <c r="AC3193" s="198">
        <v>37047.875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10000</v>
      </c>
      <c r="G3194" s="202">
        <v>1333511</v>
      </c>
      <c r="H3194" s="198">
        <v>37046.398009259261</v>
      </c>
      <c r="I3194" t="s">
        <v>3627</v>
      </c>
      <c r="M3194" t="s">
        <v>3505</v>
      </c>
      <c r="N3194" t="s">
        <v>3885</v>
      </c>
      <c r="O3194" t="s">
        <v>1724</v>
      </c>
      <c r="Q3194" s="199">
        <v>10000</v>
      </c>
      <c r="S3194" t="s">
        <v>3506</v>
      </c>
      <c r="T3194" t="s">
        <v>3759</v>
      </c>
      <c r="U3194" s="201">
        <v>4.12</v>
      </c>
      <c r="V3194" t="s">
        <v>2456</v>
      </c>
      <c r="W3194" t="s">
        <v>2640</v>
      </c>
      <c r="X3194" t="s">
        <v>2641</v>
      </c>
      <c r="Y3194" t="s">
        <v>2596</v>
      </c>
      <c r="Z3194" t="s">
        <v>2952</v>
      </c>
      <c r="AA3194">
        <v>828185</v>
      </c>
      <c r="AB3194" s="198">
        <v>37047.875</v>
      </c>
      <c r="AC3194" s="198">
        <v>37047.875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10000</v>
      </c>
      <c r="G3195" s="202">
        <v>1333510</v>
      </c>
      <c r="H3195" s="198">
        <v>37046.398009259261</v>
      </c>
      <c r="I3195" t="s">
        <v>3482</v>
      </c>
      <c r="M3195" t="s">
        <v>3505</v>
      </c>
      <c r="N3195" t="s">
        <v>3885</v>
      </c>
      <c r="O3195" t="s">
        <v>1674</v>
      </c>
      <c r="P3195" s="199">
        <v>10000</v>
      </c>
      <c r="S3195" t="s">
        <v>3506</v>
      </c>
      <c r="T3195" t="s">
        <v>3759</v>
      </c>
      <c r="U3195" s="201">
        <v>4.0362999999999998</v>
      </c>
      <c r="V3195" t="s">
        <v>2460</v>
      </c>
      <c r="W3195" t="s">
        <v>2594</v>
      </c>
      <c r="X3195" t="s">
        <v>2595</v>
      </c>
      <c r="Y3195" t="s">
        <v>2596</v>
      </c>
      <c r="Z3195" t="s">
        <v>2952</v>
      </c>
      <c r="AA3195">
        <v>828187</v>
      </c>
      <c r="AB3195" s="198">
        <v>37047.875</v>
      </c>
      <c r="AC3195" s="198">
        <v>37047.875</v>
      </c>
    </row>
    <row r="3196" spans="1:29" x14ac:dyDescent="0.2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31</v>
      </c>
      <c r="F3196" s="213">
        <f t="shared" si="250"/>
        <v>620000</v>
      </c>
      <c r="G3196" s="202">
        <v>1333513</v>
      </c>
      <c r="H3196" s="198">
        <v>37046.398032407407</v>
      </c>
      <c r="I3196" t="s">
        <v>2389</v>
      </c>
      <c r="M3196" t="s">
        <v>3505</v>
      </c>
      <c r="N3196" t="s">
        <v>2383</v>
      </c>
      <c r="O3196" t="s">
        <v>2604</v>
      </c>
      <c r="P3196" s="199">
        <v>20000</v>
      </c>
      <c r="S3196" t="s">
        <v>3506</v>
      </c>
      <c r="T3196" t="s">
        <v>3759</v>
      </c>
      <c r="U3196" s="201">
        <v>4.08</v>
      </c>
      <c r="V3196" t="s">
        <v>2390</v>
      </c>
      <c r="W3196" t="s">
        <v>2810</v>
      </c>
      <c r="X3196" t="s">
        <v>2384</v>
      </c>
      <c r="Y3196" t="s">
        <v>3777</v>
      </c>
      <c r="Z3196" t="s">
        <v>2952</v>
      </c>
      <c r="AA3196" t="s">
        <v>188</v>
      </c>
      <c r="AB3196" s="198">
        <v>37073.875</v>
      </c>
      <c r="AC3196" s="198">
        <v>37103.875</v>
      </c>
    </row>
    <row r="3197" spans="1:29" x14ac:dyDescent="0.2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5000</v>
      </c>
      <c r="G3197" s="202">
        <v>1333512</v>
      </c>
      <c r="H3197" s="198">
        <v>37046.398032407407</v>
      </c>
      <c r="I3197" t="s">
        <v>3531</v>
      </c>
      <c r="M3197" t="s">
        <v>3505</v>
      </c>
      <c r="N3197" t="s">
        <v>3885</v>
      </c>
      <c r="O3197" t="s">
        <v>1800</v>
      </c>
      <c r="Q3197" s="199">
        <v>5000</v>
      </c>
      <c r="S3197" t="s">
        <v>3506</v>
      </c>
      <c r="T3197" t="s">
        <v>3759</v>
      </c>
      <c r="U3197" s="201">
        <v>3.98</v>
      </c>
      <c r="V3197" t="s">
        <v>3973</v>
      </c>
      <c r="W3197" t="s">
        <v>2429</v>
      </c>
      <c r="X3197" t="s">
        <v>2296</v>
      </c>
      <c r="Y3197" t="s">
        <v>2596</v>
      </c>
      <c r="Z3197" t="s">
        <v>2952</v>
      </c>
      <c r="AA3197">
        <v>828186</v>
      </c>
      <c r="AB3197" s="198">
        <v>37047.875</v>
      </c>
      <c r="AC3197" s="198">
        <v>37047.875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6552</v>
      </c>
      <c r="G3198" s="202">
        <v>1333514</v>
      </c>
      <c r="H3198" s="198">
        <v>37046.398055555554</v>
      </c>
      <c r="I3198" t="s">
        <v>2370</v>
      </c>
      <c r="M3198" t="s">
        <v>3505</v>
      </c>
      <c r="N3198" t="s">
        <v>3885</v>
      </c>
      <c r="O3198" t="s">
        <v>1738</v>
      </c>
      <c r="P3198" s="199">
        <v>6552</v>
      </c>
      <c r="S3198" t="s">
        <v>3506</v>
      </c>
      <c r="T3198" t="s">
        <v>3759</v>
      </c>
      <c r="U3198" s="201">
        <v>3.895</v>
      </c>
      <c r="V3198" t="s">
        <v>3195</v>
      </c>
      <c r="W3198" t="s">
        <v>2629</v>
      </c>
      <c r="X3198" t="s">
        <v>2630</v>
      </c>
      <c r="Y3198" t="s">
        <v>2596</v>
      </c>
      <c r="Z3198" t="s">
        <v>2952</v>
      </c>
      <c r="AA3198">
        <v>828190</v>
      </c>
      <c r="AB3198" s="198">
        <v>37047.875</v>
      </c>
      <c r="AC3198" s="198">
        <v>37047.875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10000</v>
      </c>
      <c r="G3199" s="202">
        <v>1333515</v>
      </c>
      <c r="H3199" s="198">
        <v>37046.39806712963</v>
      </c>
      <c r="I3199" t="s">
        <v>3547</v>
      </c>
      <c r="M3199" t="s">
        <v>3505</v>
      </c>
      <c r="N3199" t="s">
        <v>3885</v>
      </c>
      <c r="O3199" t="s">
        <v>1727</v>
      </c>
      <c r="P3199" s="199">
        <v>10000</v>
      </c>
      <c r="S3199" t="s">
        <v>3506</v>
      </c>
      <c r="T3199" t="s">
        <v>3759</v>
      </c>
      <c r="U3199" s="201">
        <v>3.9624999999999999</v>
      </c>
      <c r="V3199" t="s">
        <v>2433</v>
      </c>
      <c r="W3199" t="s">
        <v>2629</v>
      </c>
      <c r="X3199" t="s">
        <v>2630</v>
      </c>
      <c r="Y3199" t="s">
        <v>2596</v>
      </c>
      <c r="Z3199" t="s">
        <v>2952</v>
      </c>
      <c r="AA3199">
        <v>828189</v>
      </c>
      <c r="AB3199" s="198">
        <v>37047.875</v>
      </c>
      <c r="AC3199" s="198">
        <v>37047.875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2500</v>
      </c>
      <c r="G3200" s="202">
        <v>1333516</v>
      </c>
      <c r="H3200" s="198">
        <v>37046.398078703707</v>
      </c>
      <c r="I3200" t="s">
        <v>2262</v>
      </c>
      <c r="M3200" t="s">
        <v>3505</v>
      </c>
      <c r="N3200" t="s">
        <v>3885</v>
      </c>
      <c r="O3200" t="s">
        <v>1678</v>
      </c>
      <c r="P3200" s="199">
        <v>2500</v>
      </c>
      <c r="S3200" t="s">
        <v>3506</v>
      </c>
      <c r="T3200" t="s">
        <v>3759</v>
      </c>
      <c r="U3200" s="201">
        <v>3.7875000000000001</v>
      </c>
      <c r="V3200" t="s">
        <v>2111</v>
      </c>
      <c r="W3200" t="s">
        <v>2457</v>
      </c>
      <c r="X3200" t="s">
        <v>2615</v>
      </c>
      <c r="Y3200" t="s">
        <v>2596</v>
      </c>
      <c r="Z3200" t="s">
        <v>2952</v>
      </c>
      <c r="AA3200">
        <v>828188</v>
      </c>
      <c r="AB3200" s="198">
        <v>37047.875</v>
      </c>
      <c r="AC3200" s="198">
        <v>37047.875</v>
      </c>
    </row>
    <row r="3201" spans="1:29" x14ac:dyDescent="0.2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26</v>
      </c>
      <c r="F3201" s="213">
        <f t="shared" si="250"/>
        <v>260000</v>
      </c>
      <c r="G3201" s="202">
        <v>1333517</v>
      </c>
      <c r="H3201" s="198">
        <v>37046.398090277777</v>
      </c>
      <c r="I3201" t="s">
        <v>2600</v>
      </c>
      <c r="M3201" t="s">
        <v>3505</v>
      </c>
      <c r="N3201" t="s">
        <v>2383</v>
      </c>
      <c r="O3201" t="s">
        <v>3298</v>
      </c>
      <c r="Q3201" s="199">
        <v>10000</v>
      </c>
      <c r="S3201" t="s">
        <v>3506</v>
      </c>
      <c r="T3201" t="s">
        <v>3759</v>
      </c>
      <c r="U3201" s="201">
        <v>4</v>
      </c>
      <c r="V3201" t="s">
        <v>3941</v>
      </c>
      <c r="W3201" t="s">
        <v>2644</v>
      </c>
      <c r="X3201" t="s">
        <v>2259</v>
      </c>
      <c r="Y3201" t="s">
        <v>3777</v>
      </c>
      <c r="Z3201" t="s">
        <v>2952</v>
      </c>
      <c r="AA3201" t="s">
        <v>189</v>
      </c>
      <c r="AB3201" s="198">
        <v>37047.875</v>
      </c>
      <c r="AC3201" s="198">
        <v>37072.875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568</v>
      </c>
      <c r="G3202" s="202">
        <v>1333518</v>
      </c>
      <c r="H3202" s="198">
        <v>37046.398090277777</v>
      </c>
      <c r="I3202" t="s">
        <v>2613</v>
      </c>
      <c r="M3202" t="s">
        <v>3505</v>
      </c>
      <c r="N3202" t="s">
        <v>3885</v>
      </c>
      <c r="O3202" t="s">
        <v>1679</v>
      </c>
      <c r="Q3202" s="199">
        <v>568</v>
      </c>
      <c r="S3202" t="s">
        <v>3506</v>
      </c>
      <c r="T3202" t="s">
        <v>3759</v>
      </c>
      <c r="U3202" s="201">
        <v>3.85</v>
      </c>
      <c r="V3202" t="s">
        <v>1739</v>
      </c>
      <c r="W3202" t="s">
        <v>2457</v>
      </c>
      <c r="X3202" t="s">
        <v>2615</v>
      </c>
      <c r="Y3202" t="s">
        <v>2596</v>
      </c>
      <c r="Z3202" t="s">
        <v>2952</v>
      </c>
      <c r="AA3202">
        <v>828191</v>
      </c>
      <c r="AB3202" s="198">
        <v>37047.875</v>
      </c>
      <c r="AC3202" s="198">
        <v>37047.875</v>
      </c>
    </row>
    <row r="3203" spans="1:29" x14ac:dyDescent="0.2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123</v>
      </c>
      <c r="F3203" s="213">
        <f t="shared" si="250"/>
        <v>615000</v>
      </c>
      <c r="G3203" s="202">
        <v>1333520</v>
      </c>
      <c r="H3203" s="198">
        <v>37046.398101851853</v>
      </c>
      <c r="I3203" t="s">
        <v>2638</v>
      </c>
      <c r="M3203" t="s">
        <v>3505</v>
      </c>
      <c r="N3203" t="s">
        <v>2383</v>
      </c>
      <c r="O3203" t="s">
        <v>3144</v>
      </c>
      <c r="P3203" s="199">
        <v>5000</v>
      </c>
      <c r="S3203" t="s">
        <v>3506</v>
      </c>
      <c r="T3203" t="s">
        <v>3759</v>
      </c>
      <c r="U3203" s="201">
        <v>4.165</v>
      </c>
      <c r="V3203" t="s">
        <v>2475</v>
      </c>
      <c r="W3203" t="s">
        <v>2810</v>
      </c>
      <c r="X3203" t="s">
        <v>2384</v>
      </c>
      <c r="Y3203" t="s">
        <v>3777</v>
      </c>
      <c r="Z3203" t="s">
        <v>2952</v>
      </c>
      <c r="AA3203" t="s">
        <v>190</v>
      </c>
      <c r="AB3203" s="198">
        <v>37073</v>
      </c>
      <c r="AC3203" s="198">
        <v>37195</v>
      </c>
    </row>
    <row r="3204" spans="1:29" x14ac:dyDescent="0.2">
      <c r="A3204" s="44" t="str">
        <f t="shared" si="246"/>
        <v>US Natural Gas Financial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310000</v>
      </c>
      <c r="G3204" s="202">
        <v>1333519</v>
      </c>
      <c r="H3204" s="198">
        <v>37046.398101851853</v>
      </c>
      <c r="I3204" t="s">
        <v>3731</v>
      </c>
      <c r="M3204" t="s">
        <v>3505</v>
      </c>
      <c r="N3204" t="s">
        <v>2605</v>
      </c>
      <c r="O3204" t="s">
        <v>2204</v>
      </c>
      <c r="P3204" s="199">
        <v>10000</v>
      </c>
      <c r="S3204" t="s">
        <v>3506</v>
      </c>
      <c r="T3204" t="s">
        <v>3759</v>
      </c>
      <c r="U3204" s="201">
        <v>-0.02</v>
      </c>
      <c r="V3204" t="s">
        <v>3568</v>
      </c>
      <c r="W3204" t="s">
        <v>2489</v>
      </c>
      <c r="X3204" t="s">
        <v>2490</v>
      </c>
      <c r="Y3204" t="s">
        <v>3777</v>
      </c>
      <c r="Z3204" t="s">
        <v>2952</v>
      </c>
      <c r="AA3204" t="s">
        <v>191</v>
      </c>
      <c r="AB3204" s="198">
        <v>37073.875</v>
      </c>
      <c r="AC3204" s="198">
        <v>37103.875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3400</v>
      </c>
      <c r="G3205" s="202">
        <v>1333521</v>
      </c>
      <c r="H3205" s="198">
        <v>37046.398113425923</v>
      </c>
      <c r="I3205" t="s">
        <v>2577</v>
      </c>
      <c r="M3205" t="s">
        <v>3505</v>
      </c>
      <c r="N3205" t="s">
        <v>3885</v>
      </c>
      <c r="O3205" t="s">
        <v>1761</v>
      </c>
      <c r="P3205" s="199">
        <v>3400</v>
      </c>
      <c r="S3205" t="s">
        <v>3506</v>
      </c>
      <c r="T3205" t="s">
        <v>3759</v>
      </c>
      <c r="U3205" s="201">
        <v>3.875</v>
      </c>
      <c r="V3205" t="s">
        <v>3978</v>
      </c>
      <c r="W3205" t="s">
        <v>2477</v>
      </c>
      <c r="X3205" t="s">
        <v>3078</v>
      </c>
      <c r="Y3205" t="s">
        <v>2596</v>
      </c>
      <c r="Z3205" t="s">
        <v>2952</v>
      </c>
      <c r="AA3205">
        <v>828192</v>
      </c>
      <c r="AB3205" s="198">
        <v>37047.875</v>
      </c>
      <c r="AC3205" s="198">
        <v>37047.875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5000</v>
      </c>
      <c r="G3206" s="202">
        <v>1333522</v>
      </c>
      <c r="H3206" s="198">
        <v>37046.398136574076</v>
      </c>
      <c r="I3206" t="s">
        <v>2613</v>
      </c>
      <c r="M3206" t="s">
        <v>3505</v>
      </c>
      <c r="N3206" t="s">
        <v>3885</v>
      </c>
      <c r="O3206" t="s">
        <v>1679</v>
      </c>
      <c r="Q3206" s="199">
        <v>5000</v>
      </c>
      <c r="S3206" t="s">
        <v>3506</v>
      </c>
      <c r="T3206" t="s">
        <v>3759</v>
      </c>
      <c r="U3206" s="201">
        <v>3.8525</v>
      </c>
      <c r="V3206" t="s">
        <v>1739</v>
      </c>
      <c r="W3206" t="s">
        <v>2457</v>
      </c>
      <c r="X3206" t="s">
        <v>2615</v>
      </c>
      <c r="Y3206" t="s">
        <v>2596</v>
      </c>
      <c r="Z3206" t="s">
        <v>2952</v>
      </c>
      <c r="AA3206">
        <v>828193</v>
      </c>
      <c r="AB3206" s="198">
        <v>37047.875</v>
      </c>
      <c r="AC3206" s="198">
        <v>37047.875</v>
      </c>
    </row>
    <row r="3207" spans="1:29" x14ac:dyDescent="0.2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26</v>
      </c>
      <c r="F3207" s="213">
        <f t="shared" si="250"/>
        <v>390000</v>
      </c>
      <c r="G3207" s="202">
        <v>1333524</v>
      </c>
      <c r="H3207" s="198">
        <v>37046.398182870369</v>
      </c>
      <c r="I3207" t="s">
        <v>2660</v>
      </c>
      <c r="M3207" t="s">
        <v>3505</v>
      </c>
      <c r="N3207" t="s">
        <v>2383</v>
      </c>
      <c r="O3207" t="s">
        <v>3314</v>
      </c>
      <c r="Q3207" s="199">
        <v>15000</v>
      </c>
      <c r="S3207" t="s">
        <v>3506</v>
      </c>
      <c r="T3207" t="s">
        <v>3759</v>
      </c>
      <c r="U3207" s="201">
        <v>4.04</v>
      </c>
      <c r="V3207" t="s">
        <v>192</v>
      </c>
      <c r="W3207" t="s">
        <v>2489</v>
      </c>
      <c r="X3207" t="s">
        <v>2490</v>
      </c>
      <c r="Y3207" t="s">
        <v>3777</v>
      </c>
      <c r="Z3207" t="s">
        <v>2952</v>
      </c>
      <c r="AA3207" t="s">
        <v>193</v>
      </c>
      <c r="AB3207" s="198">
        <v>37047.875</v>
      </c>
      <c r="AC3207" s="198">
        <v>37072.875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1000</v>
      </c>
      <c r="G3208" s="202">
        <v>1333525</v>
      </c>
      <c r="H3208" s="198">
        <v>37046.398206018515</v>
      </c>
      <c r="I3208" t="s">
        <v>2509</v>
      </c>
      <c r="M3208" t="s">
        <v>3505</v>
      </c>
      <c r="N3208" t="s">
        <v>3885</v>
      </c>
      <c r="O3208" t="s">
        <v>3852</v>
      </c>
      <c r="Q3208" s="199">
        <v>1000</v>
      </c>
      <c r="S3208" t="s">
        <v>3506</v>
      </c>
      <c r="T3208" t="s">
        <v>3759</v>
      </c>
      <c r="U3208" s="201">
        <v>4</v>
      </c>
      <c r="V3208" t="s">
        <v>2575</v>
      </c>
      <c r="W3208" t="s">
        <v>2265</v>
      </c>
      <c r="X3208" t="s">
        <v>2266</v>
      </c>
      <c r="Y3208" t="s">
        <v>2596</v>
      </c>
      <c r="Z3208" t="s">
        <v>2952</v>
      </c>
      <c r="AA3208">
        <v>828195</v>
      </c>
      <c r="AB3208" s="198">
        <v>37047.875</v>
      </c>
      <c r="AC3208" s="198">
        <v>37047.875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5000</v>
      </c>
      <c r="G3209" s="202">
        <v>1333526</v>
      </c>
      <c r="H3209" s="198">
        <v>37046.398240740738</v>
      </c>
      <c r="I3209" t="s">
        <v>2613</v>
      </c>
      <c r="M3209" t="s">
        <v>3505</v>
      </c>
      <c r="N3209" t="s">
        <v>3885</v>
      </c>
      <c r="O3209" t="s">
        <v>1679</v>
      </c>
      <c r="Q3209" s="199">
        <v>5000</v>
      </c>
      <c r="S3209" t="s">
        <v>3506</v>
      </c>
      <c r="T3209" t="s">
        <v>3759</v>
      </c>
      <c r="U3209" s="201">
        <v>3.855</v>
      </c>
      <c r="V3209" t="s">
        <v>1739</v>
      </c>
      <c r="W3209" t="s">
        <v>2457</v>
      </c>
      <c r="X3209" t="s">
        <v>2615</v>
      </c>
      <c r="Y3209" t="s">
        <v>2596</v>
      </c>
      <c r="Z3209" t="s">
        <v>2952</v>
      </c>
      <c r="AA3209">
        <v>828196</v>
      </c>
      <c r="AB3209" s="198">
        <v>37047.875</v>
      </c>
      <c r="AC3209" s="198">
        <v>37047.875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5000</v>
      </c>
      <c r="G3210" s="202">
        <v>1333527</v>
      </c>
      <c r="H3210" s="198">
        <v>37046.398252314815</v>
      </c>
      <c r="I3210" t="s">
        <v>2355</v>
      </c>
      <c r="M3210" t="s">
        <v>3505</v>
      </c>
      <c r="N3210" t="s">
        <v>3885</v>
      </c>
      <c r="O3210" t="s">
        <v>1727</v>
      </c>
      <c r="P3210" s="199">
        <v>5000</v>
      </c>
      <c r="S3210" t="s">
        <v>3506</v>
      </c>
      <c r="T3210" t="s">
        <v>3759</v>
      </c>
      <c r="U3210" s="201">
        <v>3.96</v>
      </c>
      <c r="V3210" t="s">
        <v>2593</v>
      </c>
      <c r="W3210" t="s">
        <v>2629</v>
      </c>
      <c r="X3210" t="s">
        <v>2630</v>
      </c>
      <c r="Y3210" t="s">
        <v>2596</v>
      </c>
      <c r="Z3210" t="s">
        <v>2952</v>
      </c>
      <c r="AA3210">
        <v>828197</v>
      </c>
      <c r="AB3210" s="198">
        <v>37047.875</v>
      </c>
      <c r="AC3210" s="198">
        <v>37047.875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2500</v>
      </c>
      <c r="G3211" s="202">
        <v>1333528</v>
      </c>
      <c r="H3211" s="198">
        <v>37046.398263888892</v>
      </c>
      <c r="I3211" t="s">
        <v>2619</v>
      </c>
      <c r="M3211" t="s">
        <v>3505</v>
      </c>
      <c r="N3211" t="s">
        <v>3885</v>
      </c>
      <c r="O3211" t="s">
        <v>1678</v>
      </c>
      <c r="P3211" s="199">
        <v>2500</v>
      </c>
      <c r="S3211" t="s">
        <v>3506</v>
      </c>
      <c r="T3211" t="s">
        <v>3759</v>
      </c>
      <c r="U3211" s="201">
        <v>3.7875000000000001</v>
      </c>
      <c r="V3211" t="s">
        <v>2284</v>
      </c>
      <c r="W3211" t="s">
        <v>2457</v>
      </c>
      <c r="X3211" t="s">
        <v>2615</v>
      </c>
      <c r="Y3211" t="s">
        <v>2596</v>
      </c>
      <c r="Z3211" t="s">
        <v>2952</v>
      </c>
      <c r="AA3211">
        <v>828198</v>
      </c>
      <c r="AB3211" s="198">
        <v>37047.875</v>
      </c>
      <c r="AC3211" s="198">
        <v>37047.875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1333529</v>
      </c>
      <c r="H3212" s="198">
        <v>37046.398298611108</v>
      </c>
      <c r="I3212" t="s">
        <v>2618</v>
      </c>
      <c r="M3212" t="s">
        <v>3505</v>
      </c>
      <c r="N3212" t="s">
        <v>3885</v>
      </c>
      <c r="O3212" t="s">
        <v>1680</v>
      </c>
      <c r="Q3212" s="199">
        <v>5000</v>
      </c>
      <c r="S3212" t="s">
        <v>3506</v>
      </c>
      <c r="T3212" t="s">
        <v>3759</v>
      </c>
      <c r="U3212" s="201">
        <v>3.8174999999999999</v>
      </c>
      <c r="V3212" t="s">
        <v>2458</v>
      </c>
      <c r="W3212" t="s">
        <v>2457</v>
      </c>
      <c r="X3212" t="s">
        <v>2615</v>
      </c>
      <c r="Y3212" t="s">
        <v>2596</v>
      </c>
      <c r="Z3212" t="s">
        <v>2952</v>
      </c>
      <c r="AA3212">
        <v>828199</v>
      </c>
      <c r="AB3212" s="198">
        <v>37047.875</v>
      </c>
      <c r="AC3212" s="198">
        <v>37047.875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5000</v>
      </c>
      <c r="G3213" s="202">
        <v>1333530</v>
      </c>
      <c r="H3213" s="198">
        <v>37046.398310185185</v>
      </c>
      <c r="I3213" t="s">
        <v>2261</v>
      </c>
      <c r="M3213" t="s">
        <v>3505</v>
      </c>
      <c r="N3213" t="s">
        <v>3885</v>
      </c>
      <c r="O3213" t="s">
        <v>1678</v>
      </c>
      <c r="P3213" s="199">
        <v>5000</v>
      </c>
      <c r="S3213" t="s">
        <v>3506</v>
      </c>
      <c r="T3213" t="s">
        <v>3759</v>
      </c>
      <c r="U3213" s="201">
        <v>3.7850000000000001</v>
      </c>
      <c r="V3213" t="s">
        <v>1746</v>
      </c>
      <c r="W3213" t="s">
        <v>2457</v>
      </c>
      <c r="X3213" t="s">
        <v>2615</v>
      </c>
      <c r="Y3213" t="s">
        <v>2596</v>
      </c>
      <c r="Z3213" t="s">
        <v>2952</v>
      </c>
      <c r="AA3213">
        <v>828200</v>
      </c>
      <c r="AB3213" s="198">
        <v>37047.875</v>
      </c>
      <c r="AC3213" s="198">
        <v>37047.875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5000</v>
      </c>
      <c r="G3214" s="202">
        <v>1333531</v>
      </c>
      <c r="H3214" s="198">
        <v>37046.398321759261</v>
      </c>
      <c r="I3214" t="s">
        <v>2016</v>
      </c>
      <c r="M3214" t="s">
        <v>3505</v>
      </c>
      <c r="N3214" t="s">
        <v>3885</v>
      </c>
      <c r="O3214" t="s">
        <v>1761</v>
      </c>
      <c r="P3214" s="199">
        <v>5000</v>
      </c>
      <c r="S3214" t="s">
        <v>3506</v>
      </c>
      <c r="T3214" t="s">
        <v>3759</v>
      </c>
      <c r="U3214" s="201">
        <v>3.875</v>
      </c>
      <c r="V3214" t="s">
        <v>2017</v>
      </c>
      <c r="W3214" t="s">
        <v>2477</v>
      </c>
      <c r="X3214" t="s">
        <v>3078</v>
      </c>
      <c r="Y3214" t="s">
        <v>2596</v>
      </c>
      <c r="Z3214" t="s">
        <v>2952</v>
      </c>
      <c r="AA3214">
        <v>828201</v>
      </c>
      <c r="AB3214" s="198">
        <v>37047.875</v>
      </c>
      <c r="AC3214" s="198">
        <v>37047.875</v>
      </c>
    </row>
    <row r="3215" spans="1:29" x14ac:dyDescent="0.2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31</v>
      </c>
      <c r="F3215" s="213">
        <f t="shared" si="255"/>
        <v>155000</v>
      </c>
      <c r="G3215" s="202">
        <v>1333532</v>
      </c>
      <c r="H3215" s="198">
        <v>37046.398356481484</v>
      </c>
      <c r="I3215" t="s">
        <v>3069</v>
      </c>
      <c r="M3215" t="s">
        <v>3505</v>
      </c>
      <c r="N3215" t="s">
        <v>2383</v>
      </c>
      <c r="O3215" t="s">
        <v>3196</v>
      </c>
      <c r="Q3215" s="199">
        <v>5000</v>
      </c>
      <c r="S3215" t="s">
        <v>3506</v>
      </c>
      <c r="T3215" t="s">
        <v>3759</v>
      </c>
      <c r="U3215" s="201">
        <v>4.085</v>
      </c>
      <c r="V3215" t="s">
        <v>2544</v>
      </c>
      <c r="W3215" t="s">
        <v>2810</v>
      </c>
      <c r="X3215" t="s">
        <v>2384</v>
      </c>
      <c r="Y3215" t="s">
        <v>3777</v>
      </c>
      <c r="Z3215" t="s">
        <v>2952</v>
      </c>
      <c r="AA3215" t="s">
        <v>194</v>
      </c>
      <c r="AB3215" s="198">
        <v>37073.915972222225</v>
      </c>
      <c r="AC3215" s="198">
        <v>37103.915972222225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5000</v>
      </c>
      <c r="G3216" s="202">
        <v>1333534</v>
      </c>
      <c r="H3216" s="198">
        <v>37046.3984375</v>
      </c>
      <c r="I3216" t="s">
        <v>2355</v>
      </c>
      <c r="M3216" t="s">
        <v>3505</v>
      </c>
      <c r="N3216" t="s">
        <v>3885</v>
      </c>
      <c r="O3216" t="s">
        <v>1678</v>
      </c>
      <c r="P3216" s="199">
        <v>5000</v>
      </c>
      <c r="S3216" t="s">
        <v>3506</v>
      </c>
      <c r="T3216" t="s">
        <v>3759</v>
      </c>
      <c r="U3216" s="201">
        <v>3.7850000000000001</v>
      </c>
      <c r="V3216" t="s">
        <v>2583</v>
      </c>
      <c r="W3216" t="s">
        <v>2457</v>
      </c>
      <c r="X3216" t="s">
        <v>2615</v>
      </c>
      <c r="Y3216" t="s">
        <v>2596</v>
      </c>
      <c r="Z3216" t="s">
        <v>2952</v>
      </c>
      <c r="AA3216">
        <v>828202</v>
      </c>
      <c r="AB3216" s="198">
        <v>37047.875</v>
      </c>
      <c r="AC3216" s="198">
        <v>37047.875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10000</v>
      </c>
      <c r="G3217" s="202">
        <v>1333537</v>
      </c>
      <c r="H3217" s="198">
        <v>37046.398518518516</v>
      </c>
      <c r="I3217" t="s">
        <v>3482</v>
      </c>
      <c r="M3217" t="s">
        <v>3505</v>
      </c>
      <c r="N3217" t="s">
        <v>3885</v>
      </c>
      <c r="O3217" t="s">
        <v>1674</v>
      </c>
      <c r="P3217" s="199">
        <v>10000</v>
      </c>
      <c r="S3217" t="s">
        <v>3506</v>
      </c>
      <c r="T3217" t="s">
        <v>3759</v>
      </c>
      <c r="U3217" s="201">
        <v>4.0462999999999996</v>
      </c>
      <c r="V3217" t="s">
        <v>2460</v>
      </c>
      <c r="W3217" t="s">
        <v>2594</v>
      </c>
      <c r="X3217" t="s">
        <v>2595</v>
      </c>
      <c r="Y3217" t="s">
        <v>2596</v>
      </c>
      <c r="Z3217" t="s">
        <v>2952</v>
      </c>
      <c r="AA3217">
        <v>828203</v>
      </c>
      <c r="AB3217" s="198">
        <v>37047.875</v>
      </c>
      <c r="AC3217" s="198">
        <v>37047.875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5000</v>
      </c>
      <c r="G3218" s="202">
        <v>1333538</v>
      </c>
      <c r="H3218" s="198">
        <v>37046.398530092592</v>
      </c>
      <c r="I3218" t="s">
        <v>2261</v>
      </c>
      <c r="M3218" t="s">
        <v>3505</v>
      </c>
      <c r="N3218" t="s">
        <v>3885</v>
      </c>
      <c r="O3218" t="s">
        <v>1678</v>
      </c>
      <c r="P3218" s="199">
        <v>5000</v>
      </c>
      <c r="S3218" t="s">
        <v>3506</v>
      </c>
      <c r="T3218" t="s">
        <v>3759</v>
      </c>
      <c r="U3218" s="201">
        <v>3.7825000000000002</v>
      </c>
      <c r="V3218" t="s">
        <v>1746</v>
      </c>
      <c r="W3218" t="s">
        <v>2457</v>
      </c>
      <c r="X3218" t="s">
        <v>2615</v>
      </c>
      <c r="Y3218" t="s">
        <v>2596</v>
      </c>
      <c r="Z3218" t="s">
        <v>2952</v>
      </c>
      <c r="AA3218">
        <v>828204</v>
      </c>
      <c r="AB3218" s="198">
        <v>37047.875</v>
      </c>
      <c r="AC3218" s="198">
        <v>37047.875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20000</v>
      </c>
      <c r="G3219" s="202">
        <v>1333540</v>
      </c>
      <c r="H3219" s="198">
        <v>37046.398564814815</v>
      </c>
      <c r="I3219" t="s">
        <v>2378</v>
      </c>
      <c r="M3219" t="s">
        <v>3505</v>
      </c>
      <c r="N3219" t="s">
        <v>3885</v>
      </c>
      <c r="O3219" t="s">
        <v>1736</v>
      </c>
      <c r="Q3219" s="199">
        <v>20000</v>
      </c>
      <c r="S3219" t="s">
        <v>3506</v>
      </c>
      <c r="T3219" t="s">
        <v>3759</v>
      </c>
      <c r="U3219" s="201">
        <v>4.1100000000000003</v>
      </c>
      <c r="V3219" t="s">
        <v>2462</v>
      </c>
      <c r="W3219" t="s">
        <v>2280</v>
      </c>
      <c r="X3219" t="s">
        <v>2281</v>
      </c>
      <c r="Y3219" t="s">
        <v>2596</v>
      </c>
      <c r="Z3219" t="s">
        <v>2952</v>
      </c>
      <c r="AA3219">
        <v>828205</v>
      </c>
      <c r="AB3219" s="198">
        <v>37047.875</v>
      </c>
      <c r="AC3219" s="198">
        <v>37047.875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5000</v>
      </c>
      <c r="G3220" s="202">
        <v>1333541</v>
      </c>
      <c r="H3220" s="198">
        <v>37046.398645833331</v>
      </c>
      <c r="I3220" t="s">
        <v>2261</v>
      </c>
      <c r="M3220" t="s">
        <v>3505</v>
      </c>
      <c r="N3220" t="s">
        <v>3885</v>
      </c>
      <c r="O3220" t="s">
        <v>1674</v>
      </c>
      <c r="P3220" s="199">
        <v>5000</v>
      </c>
      <c r="S3220" t="s">
        <v>3506</v>
      </c>
      <c r="T3220" t="s">
        <v>3759</v>
      </c>
      <c r="U3220" s="201">
        <v>4.0462999999999996</v>
      </c>
      <c r="V3220" t="s">
        <v>3052</v>
      </c>
      <c r="W3220" t="s">
        <v>2594</v>
      </c>
      <c r="X3220" t="s">
        <v>2595</v>
      </c>
      <c r="Y3220" t="s">
        <v>2596</v>
      </c>
      <c r="Z3220" t="s">
        <v>2952</v>
      </c>
      <c r="AA3220">
        <v>828206</v>
      </c>
      <c r="AB3220" s="198">
        <v>37047.875</v>
      </c>
      <c r="AC3220" s="198">
        <v>37047.875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</v>
      </c>
      <c r="G3221" s="202">
        <v>1333543</v>
      </c>
      <c r="H3221" s="198">
        <v>37046.398680555554</v>
      </c>
      <c r="I3221" t="s">
        <v>2261</v>
      </c>
      <c r="M3221" t="s">
        <v>3505</v>
      </c>
      <c r="N3221" t="s">
        <v>3885</v>
      </c>
      <c r="O3221" t="s">
        <v>1678</v>
      </c>
      <c r="P3221" s="199">
        <v>5000</v>
      </c>
      <c r="S3221" t="s">
        <v>3506</v>
      </c>
      <c r="T3221" t="s">
        <v>3759</v>
      </c>
      <c r="U3221" s="201">
        <v>3.78</v>
      </c>
      <c r="V3221" t="s">
        <v>1746</v>
      </c>
      <c r="W3221" t="s">
        <v>2457</v>
      </c>
      <c r="X3221" t="s">
        <v>2615</v>
      </c>
      <c r="Y3221" t="s">
        <v>2596</v>
      </c>
      <c r="Z3221" t="s">
        <v>2952</v>
      </c>
      <c r="AA3221">
        <v>828208</v>
      </c>
      <c r="AB3221" s="198">
        <v>37047.875</v>
      </c>
      <c r="AC3221" s="198">
        <v>37047.875</v>
      </c>
    </row>
    <row r="3222" spans="1:29" x14ac:dyDescent="0.2">
      <c r="A3222" s="44" t="str">
        <f t="shared" si="251"/>
        <v>US Natural Gas Financial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Financial</v>
      </c>
      <c r="E3222" s="44">
        <f>IF(VLOOKUP(S3222,'DD-Lookup'!$J$6:$L$50,3,FALSE)="Monthly",(YEAR(AC3222)-YEAR(AB3222))*12+MONTH(AC3222)-MONTH(AB3222)+1,(AC3222-AB3222+1))</f>
        <v>31</v>
      </c>
      <c r="F3222" s="213">
        <f t="shared" si="255"/>
        <v>620000</v>
      </c>
      <c r="G3222" s="202">
        <v>1333545</v>
      </c>
      <c r="H3222" s="198">
        <v>37046.398692129631</v>
      </c>
      <c r="I3222" t="s">
        <v>3069</v>
      </c>
      <c r="M3222" t="s">
        <v>3505</v>
      </c>
      <c r="N3222" t="s">
        <v>2383</v>
      </c>
      <c r="O3222" t="s">
        <v>3196</v>
      </c>
      <c r="Q3222" s="199">
        <v>20000</v>
      </c>
      <c r="S3222" t="s">
        <v>3506</v>
      </c>
      <c r="T3222" t="s">
        <v>3759</v>
      </c>
      <c r="U3222" s="201">
        <v>4.09</v>
      </c>
      <c r="V3222" t="s">
        <v>2544</v>
      </c>
      <c r="W3222" t="s">
        <v>2810</v>
      </c>
      <c r="X3222" t="s">
        <v>2384</v>
      </c>
      <c r="Y3222" t="s">
        <v>3777</v>
      </c>
      <c r="Z3222" t="s">
        <v>2952</v>
      </c>
      <c r="AA3222" t="s">
        <v>195</v>
      </c>
      <c r="AB3222" s="198">
        <v>37073.915972222225</v>
      </c>
      <c r="AC3222" s="198">
        <v>37103.915972222225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10000</v>
      </c>
      <c r="G3223" s="202">
        <v>1333547</v>
      </c>
      <c r="H3223" s="198">
        <v>37046.398692129631</v>
      </c>
      <c r="I3223" t="s">
        <v>3482</v>
      </c>
      <c r="M3223" t="s">
        <v>3505</v>
      </c>
      <c r="N3223" t="s">
        <v>3885</v>
      </c>
      <c r="O3223" t="s">
        <v>1674</v>
      </c>
      <c r="P3223" s="199">
        <v>10000</v>
      </c>
      <c r="S3223" t="s">
        <v>3506</v>
      </c>
      <c r="T3223" t="s">
        <v>3759</v>
      </c>
      <c r="U3223" s="201">
        <v>4.0511999999999997</v>
      </c>
      <c r="V3223" t="s">
        <v>2460</v>
      </c>
      <c r="W3223" t="s">
        <v>2594</v>
      </c>
      <c r="X3223" t="s">
        <v>2595</v>
      </c>
      <c r="Y3223" t="s">
        <v>2596</v>
      </c>
      <c r="Z3223" t="s">
        <v>2952</v>
      </c>
      <c r="AA3223">
        <v>828209</v>
      </c>
      <c r="AB3223" s="198">
        <v>37047.875</v>
      </c>
      <c r="AC3223" s="198">
        <v>37047.875</v>
      </c>
    </row>
    <row r="3224" spans="1:29" x14ac:dyDescent="0.2">
      <c r="A3224" s="44" t="str">
        <f t="shared" si="251"/>
        <v>US Natural Gas Financial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26</v>
      </c>
      <c r="F3224" s="213">
        <f t="shared" si="255"/>
        <v>260000</v>
      </c>
      <c r="G3224" s="202">
        <v>1333546</v>
      </c>
      <c r="H3224" s="198">
        <v>37046.398692129631</v>
      </c>
      <c r="I3224" t="s">
        <v>2613</v>
      </c>
      <c r="M3224" t="s">
        <v>3505</v>
      </c>
      <c r="N3224" t="s">
        <v>2383</v>
      </c>
      <c r="O3224" t="s">
        <v>3298</v>
      </c>
      <c r="Q3224" s="199">
        <v>10000</v>
      </c>
      <c r="S3224" t="s">
        <v>3506</v>
      </c>
      <c r="T3224" t="s">
        <v>3759</v>
      </c>
      <c r="U3224" s="201">
        <v>4.01</v>
      </c>
      <c r="V3224" t="s">
        <v>3068</v>
      </c>
      <c r="W3224" t="s">
        <v>2644</v>
      </c>
      <c r="X3224" t="s">
        <v>2259</v>
      </c>
      <c r="Y3224" t="s">
        <v>3777</v>
      </c>
      <c r="Z3224" t="s">
        <v>2952</v>
      </c>
      <c r="AA3224" t="s">
        <v>196</v>
      </c>
      <c r="AB3224" s="198">
        <v>37047.875</v>
      </c>
      <c r="AC3224" s="198">
        <v>37072.875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20000</v>
      </c>
      <c r="G3225" s="202">
        <v>1333548</v>
      </c>
      <c r="H3225" s="198">
        <v>37046.398738425924</v>
      </c>
      <c r="I3225" t="s">
        <v>2613</v>
      </c>
      <c r="M3225" t="s">
        <v>3505</v>
      </c>
      <c r="N3225" t="s">
        <v>3885</v>
      </c>
      <c r="O3225" t="s">
        <v>1736</v>
      </c>
      <c r="Q3225" s="199">
        <v>20000</v>
      </c>
      <c r="S3225" t="s">
        <v>3506</v>
      </c>
      <c r="T3225" t="s">
        <v>3759</v>
      </c>
      <c r="U3225" s="201">
        <v>4.12</v>
      </c>
      <c r="V3225" t="s">
        <v>3981</v>
      </c>
      <c r="W3225" t="s">
        <v>2280</v>
      </c>
      <c r="X3225" t="s">
        <v>2281</v>
      </c>
      <c r="Y3225" t="s">
        <v>2596</v>
      </c>
      <c r="Z3225" t="s">
        <v>2952</v>
      </c>
      <c r="AA3225">
        <v>828210</v>
      </c>
      <c r="AB3225" s="198">
        <v>37047.875</v>
      </c>
      <c r="AC3225" s="198">
        <v>37047.875</v>
      </c>
    </row>
    <row r="3226" spans="1:29" x14ac:dyDescent="0.2">
      <c r="A3226" s="44" t="str">
        <f t="shared" si="251"/>
        <v>US Crude Financial</v>
      </c>
      <c r="B3226" s="44" t="str">
        <f t="shared" si="252"/>
        <v>US</v>
      </c>
      <c r="C3226" s="44" t="str">
        <f t="shared" si="253"/>
        <v>Crude</v>
      </c>
      <c r="D3226" s="44" t="str">
        <f t="shared" si="254"/>
        <v>Financial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50000</v>
      </c>
      <c r="G3226" s="202">
        <v>1333550</v>
      </c>
      <c r="H3226" s="198">
        <v>37046.398761574077</v>
      </c>
      <c r="I3226" t="s">
        <v>2382</v>
      </c>
      <c r="M3226" t="s">
        <v>3619</v>
      </c>
      <c r="N3226" t="s">
        <v>1088</v>
      </c>
      <c r="O3226" t="s">
        <v>3528</v>
      </c>
      <c r="P3226" s="199">
        <v>50000</v>
      </c>
      <c r="S3226" t="s">
        <v>3512</v>
      </c>
      <c r="T3226" t="s">
        <v>3759</v>
      </c>
      <c r="U3226" s="201">
        <v>28.34</v>
      </c>
      <c r="V3226" t="s">
        <v>3830</v>
      </c>
      <c r="W3226" t="s">
        <v>1090</v>
      </c>
      <c r="X3226" t="s">
        <v>1091</v>
      </c>
      <c r="Y3226" t="s">
        <v>2729</v>
      </c>
      <c r="Z3226" t="s">
        <v>2952</v>
      </c>
      <c r="AA3226">
        <v>112824</v>
      </c>
      <c r="AB3226" s="198">
        <v>37073</v>
      </c>
      <c r="AC3226" s="198">
        <v>37103</v>
      </c>
    </row>
    <row r="3227" spans="1:29" x14ac:dyDescent="0.2">
      <c r="A3227" s="44" t="str">
        <f t="shared" si="251"/>
        <v>US Natural Gas Financial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31</v>
      </c>
      <c r="F3227" s="213">
        <f t="shared" si="255"/>
        <v>620000</v>
      </c>
      <c r="G3227" s="202">
        <v>1333551</v>
      </c>
      <c r="H3227" s="198">
        <v>37046.398796296293</v>
      </c>
      <c r="I3227" t="s">
        <v>1087</v>
      </c>
      <c r="M3227" t="s">
        <v>3505</v>
      </c>
      <c r="N3227" t="s">
        <v>2383</v>
      </c>
      <c r="O3227" t="s">
        <v>2604</v>
      </c>
      <c r="P3227" s="199">
        <v>20000</v>
      </c>
      <c r="S3227" t="s">
        <v>3506</v>
      </c>
      <c r="T3227" t="s">
        <v>3759</v>
      </c>
      <c r="U3227" s="201">
        <v>4.09</v>
      </c>
      <c r="V3227" t="s">
        <v>3683</v>
      </c>
      <c r="W3227" t="s">
        <v>2810</v>
      </c>
      <c r="X3227" t="s">
        <v>2384</v>
      </c>
      <c r="Y3227" t="s">
        <v>3777</v>
      </c>
      <c r="Z3227" t="s">
        <v>2952</v>
      </c>
      <c r="AA3227" t="s">
        <v>197</v>
      </c>
      <c r="AB3227" s="198">
        <v>37073.875</v>
      </c>
      <c r="AC3227" s="198">
        <v>37103.875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2488</v>
      </c>
      <c r="G3228" s="202">
        <v>1333555</v>
      </c>
      <c r="H3228" s="198">
        <v>37046.398854166669</v>
      </c>
      <c r="I3228" t="s">
        <v>2618</v>
      </c>
      <c r="M3228" t="s">
        <v>3505</v>
      </c>
      <c r="N3228" t="s">
        <v>3885</v>
      </c>
      <c r="O3228" t="s">
        <v>1682</v>
      </c>
      <c r="Q3228" s="199">
        <v>2488</v>
      </c>
      <c r="S3228" t="s">
        <v>3506</v>
      </c>
      <c r="T3228" t="s">
        <v>3759</v>
      </c>
      <c r="U3228" s="201">
        <v>3.8250000000000002</v>
      </c>
      <c r="V3228" t="s">
        <v>2458</v>
      </c>
      <c r="W3228" t="s">
        <v>2457</v>
      </c>
      <c r="X3228" t="s">
        <v>2615</v>
      </c>
      <c r="Y3228" t="s">
        <v>2596</v>
      </c>
      <c r="Z3228" t="s">
        <v>2952</v>
      </c>
      <c r="AA3228">
        <v>828213</v>
      </c>
      <c r="AB3228" s="198">
        <v>37047.875</v>
      </c>
      <c r="AC3228" s="198">
        <v>37047.875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26</v>
      </c>
      <c r="F3229" s="213">
        <f t="shared" si="255"/>
        <v>19994</v>
      </c>
      <c r="G3229" s="202">
        <v>1333556</v>
      </c>
      <c r="H3229" s="198">
        <v>37046.398865740739</v>
      </c>
      <c r="I3229" t="s">
        <v>2378</v>
      </c>
      <c r="M3229" t="s">
        <v>3505</v>
      </c>
      <c r="N3229" t="s">
        <v>3885</v>
      </c>
      <c r="O3229" t="s">
        <v>3862</v>
      </c>
      <c r="P3229" s="199">
        <v>769</v>
      </c>
      <c r="S3229" t="s">
        <v>3506</v>
      </c>
      <c r="T3229" t="s">
        <v>3759</v>
      </c>
      <c r="U3229" s="201">
        <v>3.9449999999999998</v>
      </c>
      <c r="V3229" t="s">
        <v>2462</v>
      </c>
      <c r="W3229" t="s">
        <v>2271</v>
      </c>
      <c r="X3229" t="s">
        <v>2272</v>
      </c>
      <c r="Y3229" t="s">
        <v>2596</v>
      </c>
      <c r="Z3229" t="s">
        <v>2952</v>
      </c>
      <c r="AA3229">
        <v>828216</v>
      </c>
      <c r="AB3229" s="198">
        <v>37047.875</v>
      </c>
      <c r="AC3229" s="198">
        <v>37072.875</v>
      </c>
    </row>
    <row r="3230" spans="1:29" x14ac:dyDescent="0.2">
      <c r="A3230" s="44" t="str">
        <f t="shared" si="251"/>
        <v>US Natural Gas Financial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31</v>
      </c>
      <c r="F3230" s="213">
        <f t="shared" si="255"/>
        <v>620000</v>
      </c>
      <c r="G3230" s="202">
        <v>1333558</v>
      </c>
      <c r="H3230" s="198">
        <v>37046.398888888885</v>
      </c>
      <c r="I3230" t="s">
        <v>2638</v>
      </c>
      <c r="M3230" t="s">
        <v>3505</v>
      </c>
      <c r="N3230" t="s">
        <v>2383</v>
      </c>
      <c r="O3230" t="s">
        <v>2393</v>
      </c>
      <c r="Q3230" s="199">
        <v>20000</v>
      </c>
      <c r="S3230" t="s">
        <v>3506</v>
      </c>
      <c r="T3230" t="s">
        <v>3759</v>
      </c>
      <c r="U3230" s="201">
        <v>4.18</v>
      </c>
      <c r="V3230" t="s">
        <v>2336</v>
      </c>
      <c r="W3230" t="s">
        <v>2810</v>
      </c>
      <c r="X3230" t="s">
        <v>2384</v>
      </c>
      <c r="Y3230" t="s">
        <v>3777</v>
      </c>
      <c r="Z3230" t="s">
        <v>2952</v>
      </c>
      <c r="AA3230" t="s">
        <v>198</v>
      </c>
      <c r="AB3230" s="198">
        <v>37104.875</v>
      </c>
      <c r="AC3230" s="198">
        <v>37134.875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1333560</v>
      </c>
      <c r="H3231" s="198">
        <v>37046.398900462962</v>
      </c>
      <c r="I3231" t="s">
        <v>3531</v>
      </c>
      <c r="M3231" t="s">
        <v>3505</v>
      </c>
      <c r="N3231" t="s">
        <v>3885</v>
      </c>
      <c r="O3231" t="s">
        <v>1678</v>
      </c>
      <c r="Q3231" s="199">
        <v>5000</v>
      </c>
      <c r="S3231" t="s">
        <v>3506</v>
      </c>
      <c r="T3231" t="s">
        <v>3759</v>
      </c>
      <c r="U3231" s="201">
        <v>3.7825000000000002</v>
      </c>
      <c r="V3231" t="s">
        <v>2529</v>
      </c>
      <c r="W3231" t="s">
        <v>2457</v>
      </c>
      <c r="X3231" t="s">
        <v>2615</v>
      </c>
      <c r="Y3231" t="s">
        <v>2596</v>
      </c>
      <c r="Z3231" t="s">
        <v>2952</v>
      </c>
      <c r="AA3231">
        <v>828214</v>
      </c>
      <c r="AB3231" s="198">
        <v>37047.875</v>
      </c>
      <c r="AC3231" s="198">
        <v>37047.875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1000</v>
      </c>
      <c r="G3232" s="202">
        <v>1333561</v>
      </c>
      <c r="H3232" s="198">
        <v>37046.398912037039</v>
      </c>
      <c r="I3232" t="s">
        <v>3531</v>
      </c>
      <c r="M3232" t="s">
        <v>3505</v>
      </c>
      <c r="N3232" t="s">
        <v>3885</v>
      </c>
      <c r="O3232" t="s">
        <v>1917</v>
      </c>
      <c r="P3232" s="199">
        <v>1000</v>
      </c>
      <c r="S3232" t="s">
        <v>3506</v>
      </c>
      <c r="T3232" t="s">
        <v>3759</v>
      </c>
      <c r="U3232" s="201">
        <v>2.76</v>
      </c>
      <c r="V3232" t="s">
        <v>3713</v>
      </c>
      <c r="W3232" t="s">
        <v>3681</v>
      </c>
      <c r="X3232" t="s">
        <v>3486</v>
      </c>
      <c r="Y3232" t="s">
        <v>2596</v>
      </c>
      <c r="Z3232" t="s">
        <v>2952</v>
      </c>
      <c r="AA3232">
        <v>828215</v>
      </c>
      <c r="AB3232" s="198">
        <v>37047.875</v>
      </c>
      <c r="AC3232" s="198">
        <v>37047.875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123</v>
      </c>
      <c r="F3233" s="213">
        <f t="shared" si="255"/>
        <v>615000</v>
      </c>
      <c r="G3233" s="202">
        <v>1333564</v>
      </c>
      <c r="H3233" s="198">
        <v>37046.398946759262</v>
      </c>
      <c r="I3233" t="s">
        <v>2638</v>
      </c>
      <c r="M3233" t="s">
        <v>3505</v>
      </c>
      <c r="N3233" t="s">
        <v>2383</v>
      </c>
      <c r="O3233" t="s">
        <v>3144</v>
      </c>
      <c r="P3233" s="199">
        <v>5000</v>
      </c>
      <c r="S3233" t="s">
        <v>3506</v>
      </c>
      <c r="T3233" t="s">
        <v>3759</v>
      </c>
      <c r="U3233" s="201">
        <v>4.1749999999999998</v>
      </c>
      <c r="V3233" t="s">
        <v>2475</v>
      </c>
      <c r="W3233" t="s">
        <v>2810</v>
      </c>
      <c r="X3233" t="s">
        <v>2384</v>
      </c>
      <c r="Y3233" t="s">
        <v>3777</v>
      </c>
      <c r="Z3233" t="s">
        <v>2952</v>
      </c>
      <c r="AA3233" t="s">
        <v>199</v>
      </c>
      <c r="AB3233" s="198">
        <v>37073</v>
      </c>
      <c r="AC3233" s="198">
        <v>37195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10000</v>
      </c>
      <c r="G3234" s="202">
        <v>1333563</v>
      </c>
      <c r="H3234" s="198">
        <v>37046.398946759262</v>
      </c>
      <c r="I3234" t="s">
        <v>3531</v>
      </c>
      <c r="M3234" t="s">
        <v>3505</v>
      </c>
      <c r="N3234" t="s">
        <v>3885</v>
      </c>
      <c r="O3234" t="s">
        <v>1679</v>
      </c>
      <c r="P3234" s="199">
        <v>10000</v>
      </c>
      <c r="S3234" t="s">
        <v>3506</v>
      </c>
      <c r="T3234" t="s">
        <v>3759</v>
      </c>
      <c r="U3234" s="201">
        <v>3.86</v>
      </c>
      <c r="V3234" t="s">
        <v>2565</v>
      </c>
      <c r="W3234" t="s">
        <v>2457</v>
      </c>
      <c r="X3234" t="s">
        <v>2615</v>
      </c>
      <c r="Y3234" t="s">
        <v>2596</v>
      </c>
      <c r="Z3234" t="s">
        <v>2952</v>
      </c>
      <c r="AA3234">
        <v>828218</v>
      </c>
      <c r="AB3234" s="198">
        <v>37047.875</v>
      </c>
      <c r="AC3234" s="198">
        <v>37047.875</v>
      </c>
    </row>
    <row r="3235" spans="1:29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5000</v>
      </c>
      <c r="G3235" s="202">
        <v>1333562</v>
      </c>
      <c r="H3235" s="198">
        <v>37046.398946759262</v>
      </c>
      <c r="I3235" t="s">
        <v>2261</v>
      </c>
      <c r="M3235" t="s">
        <v>3505</v>
      </c>
      <c r="N3235" t="s">
        <v>3885</v>
      </c>
      <c r="O3235" t="s">
        <v>1678</v>
      </c>
      <c r="P3235" s="199">
        <v>5000</v>
      </c>
      <c r="S3235" t="s">
        <v>3506</v>
      </c>
      <c r="T3235" t="s">
        <v>3759</v>
      </c>
      <c r="U3235" s="201">
        <v>3.78</v>
      </c>
      <c r="V3235" t="s">
        <v>1746</v>
      </c>
      <c r="W3235" t="s">
        <v>2457</v>
      </c>
      <c r="X3235" t="s">
        <v>2615</v>
      </c>
      <c r="Y3235" t="s">
        <v>2596</v>
      </c>
      <c r="Z3235" t="s">
        <v>2952</v>
      </c>
      <c r="AA3235">
        <v>828217</v>
      </c>
      <c r="AB3235" s="198">
        <v>37047.875</v>
      </c>
      <c r="AC3235" s="198">
        <v>37047.875</v>
      </c>
    </row>
    <row r="3236" spans="1:29" x14ac:dyDescent="0.2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31</v>
      </c>
      <c r="F3236" s="213">
        <f t="shared" si="255"/>
        <v>620000</v>
      </c>
      <c r="G3236" s="202">
        <v>1333565</v>
      </c>
      <c r="H3236" s="198">
        <v>37046.398958333331</v>
      </c>
      <c r="I3236" t="s">
        <v>1087</v>
      </c>
      <c r="M3236" t="s">
        <v>3505</v>
      </c>
      <c r="N3236" t="s">
        <v>2383</v>
      </c>
      <c r="O3236" t="s">
        <v>2604</v>
      </c>
      <c r="P3236" s="199">
        <v>20000</v>
      </c>
      <c r="S3236" t="s">
        <v>3506</v>
      </c>
      <c r="T3236" t="s">
        <v>3759</v>
      </c>
      <c r="U3236" s="201">
        <v>4.0949999999999998</v>
      </c>
      <c r="V3236" t="s">
        <v>3683</v>
      </c>
      <c r="W3236" t="s">
        <v>2810</v>
      </c>
      <c r="X3236" t="s">
        <v>2384</v>
      </c>
      <c r="Y3236" t="s">
        <v>3777</v>
      </c>
      <c r="Z3236" t="s">
        <v>2952</v>
      </c>
      <c r="AA3236" t="s">
        <v>200</v>
      </c>
      <c r="AB3236" s="198">
        <v>37073.875</v>
      </c>
      <c r="AC3236" s="198">
        <v>37103.875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10000</v>
      </c>
      <c r="G3237" s="202">
        <v>1333566</v>
      </c>
      <c r="H3237" s="198">
        <v>37046.398969907408</v>
      </c>
      <c r="I3237" t="s">
        <v>2277</v>
      </c>
      <c r="M3237" t="s">
        <v>3505</v>
      </c>
      <c r="N3237" t="s">
        <v>3885</v>
      </c>
      <c r="O3237" t="s">
        <v>1729</v>
      </c>
      <c r="Q3237" s="199">
        <v>10000</v>
      </c>
      <c r="S3237" t="s">
        <v>3506</v>
      </c>
      <c r="T3237" t="s">
        <v>3759</v>
      </c>
      <c r="U3237" s="201">
        <v>3.85</v>
      </c>
      <c r="V3237" t="s">
        <v>2278</v>
      </c>
      <c r="W3237" t="s">
        <v>2477</v>
      </c>
      <c r="X3237" t="s">
        <v>3078</v>
      </c>
      <c r="Y3237" t="s">
        <v>2596</v>
      </c>
      <c r="Z3237" t="s">
        <v>2952</v>
      </c>
      <c r="AA3237">
        <v>828219</v>
      </c>
      <c r="AB3237" s="198">
        <v>37047.875</v>
      </c>
      <c r="AC3237" s="198">
        <v>37047.875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1583</v>
      </c>
      <c r="G3238" s="202">
        <v>1333567</v>
      </c>
      <c r="H3238" s="198">
        <v>37046.398993055554</v>
      </c>
      <c r="I3238" t="s">
        <v>2427</v>
      </c>
      <c r="M3238" t="s">
        <v>3505</v>
      </c>
      <c r="N3238" t="s">
        <v>3885</v>
      </c>
      <c r="O3238" t="s">
        <v>1680</v>
      </c>
      <c r="Q3238" s="199">
        <v>1583</v>
      </c>
      <c r="S3238" t="s">
        <v>3506</v>
      </c>
      <c r="T3238" t="s">
        <v>3759</v>
      </c>
      <c r="U3238" s="201">
        <v>3.8224999999999998</v>
      </c>
      <c r="V3238" t="s">
        <v>2241</v>
      </c>
      <c r="W3238" t="s">
        <v>2457</v>
      </c>
      <c r="X3238" t="s">
        <v>2615</v>
      </c>
      <c r="Y3238" t="s">
        <v>2596</v>
      </c>
      <c r="Z3238" t="s">
        <v>2952</v>
      </c>
      <c r="AA3238">
        <v>828220</v>
      </c>
      <c r="AB3238" s="198">
        <v>37047.875</v>
      </c>
      <c r="AC3238" s="198">
        <v>37047.875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5000</v>
      </c>
      <c r="G3239" s="202">
        <v>1333569</v>
      </c>
      <c r="H3239" s="198">
        <v>37046.398993055554</v>
      </c>
      <c r="I3239" t="s">
        <v>3077</v>
      </c>
      <c r="M3239" t="s">
        <v>3505</v>
      </c>
      <c r="N3239" t="s">
        <v>3885</v>
      </c>
      <c r="O3239" t="s">
        <v>3868</v>
      </c>
      <c r="P3239" s="199">
        <v>5000</v>
      </c>
      <c r="S3239" t="s">
        <v>3506</v>
      </c>
      <c r="T3239" t="s">
        <v>3759</v>
      </c>
      <c r="U3239" s="201">
        <v>3.895</v>
      </c>
      <c r="V3239">
        <v>12867107</v>
      </c>
      <c r="W3239" t="s">
        <v>2271</v>
      </c>
      <c r="X3239" t="s">
        <v>3078</v>
      </c>
      <c r="Y3239" t="s">
        <v>2596</v>
      </c>
      <c r="Z3239" t="s">
        <v>2952</v>
      </c>
      <c r="AA3239">
        <v>828221</v>
      </c>
      <c r="AB3239" s="198">
        <v>37047.875</v>
      </c>
      <c r="AC3239" s="198">
        <v>37047.875</v>
      </c>
    </row>
    <row r="3240" spans="1:29" x14ac:dyDescent="0.2">
      <c r="A3240" s="44" t="str">
        <f t="shared" si="251"/>
        <v>US Natural Gas Financial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31</v>
      </c>
      <c r="F3240" s="213">
        <f t="shared" si="255"/>
        <v>620000</v>
      </c>
      <c r="G3240" s="202">
        <v>1333570</v>
      </c>
      <c r="H3240" s="198">
        <v>37046.399004629631</v>
      </c>
      <c r="I3240" t="s">
        <v>2389</v>
      </c>
      <c r="M3240" t="s">
        <v>3505</v>
      </c>
      <c r="N3240" t="s">
        <v>2383</v>
      </c>
      <c r="O3240" t="s">
        <v>2604</v>
      </c>
      <c r="P3240" s="199">
        <v>20000</v>
      </c>
      <c r="S3240" t="s">
        <v>3506</v>
      </c>
      <c r="T3240" t="s">
        <v>3759</v>
      </c>
      <c r="U3240" s="201">
        <v>4.09</v>
      </c>
      <c r="V3240" t="s">
        <v>2390</v>
      </c>
      <c r="W3240" t="s">
        <v>2810</v>
      </c>
      <c r="X3240" t="s">
        <v>2384</v>
      </c>
      <c r="Y3240" t="s">
        <v>3777</v>
      </c>
      <c r="Z3240" t="s">
        <v>2952</v>
      </c>
      <c r="AA3240" t="s">
        <v>201</v>
      </c>
      <c r="AB3240" s="198">
        <v>37073.875</v>
      </c>
      <c r="AC3240" s="198">
        <v>37103.875</v>
      </c>
    </row>
    <row r="3241" spans="1:29" x14ac:dyDescent="0.2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50000</v>
      </c>
      <c r="G3241" s="202">
        <v>1333571</v>
      </c>
      <c r="H3241" s="198">
        <v>37046.399050925924</v>
      </c>
      <c r="I3241" t="s">
        <v>1087</v>
      </c>
      <c r="M3241" t="s">
        <v>3619</v>
      </c>
      <c r="N3241" t="s">
        <v>1088</v>
      </c>
      <c r="O3241" t="s">
        <v>3528</v>
      </c>
      <c r="P3241" s="199">
        <v>50000</v>
      </c>
      <c r="S3241" t="s">
        <v>3512</v>
      </c>
      <c r="T3241" t="s">
        <v>3759</v>
      </c>
      <c r="U3241" s="201">
        <v>28.32</v>
      </c>
      <c r="V3241" t="s">
        <v>1089</v>
      </c>
      <c r="W3241" t="s">
        <v>1090</v>
      </c>
      <c r="X3241" t="s">
        <v>1091</v>
      </c>
      <c r="Y3241" t="s">
        <v>2729</v>
      </c>
      <c r="Z3241" t="s">
        <v>2952</v>
      </c>
      <c r="AA3241">
        <v>112826</v>
      </c>
      <c r="AB3241" s="198">
        <v>37073</v>
      </c>
      <c r="AC3241" s="198">
        <v>37103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1333572</v>
      </c>
      <c r="H3242" s="198">
        <v>37046.399108796293</v>
      </c>
      <c r="I3242" t="s">
        <v>3531</v>
      </c>
      <c r="M3242" t="s">
        <v>3505</v>
      </c>
      <c r="N3242" t="s">
        <v>3885</v>
      </c>
      <c r="O3242" t="s">
        <v>1678</v>
      </c>
      <c r="Q3242" s="199">
        <v>5000</v>
      </c>
      <c r="S3242" t="s">
        <v>3506</v>
      </c>
      <c r="T3242" t="s">
        <v>3759</v>
      </c>
      <c r="U3242" s="201">
        <v>3.7825000000000002</v>
      </c>
      <c r="V3242" t="s">
        <v>2529</v>
      </c>
      <c r="W3242" t="s">
        <v>2457</v>
      </c>
      <c r="X3242" t="s">
        <v>2615</v>
      </c>
      <c r="Y3242" t="s">
        <v>2596</v>
      </c>
      <c r="Z3242" t="s">
        <v>2952</v>
      </c>
      <c r="AA3242">
        <v>828222</v>
      </c>
      <c r="AB3242" s="198">
        <v>37047.875</v>
      </c>
      <c r="AC3242" s="198">
        <v>37047.875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10000</v>
      </c>
      <c r="G3243" s="202">
        <v>1333573</v>
      </c>
      <c r="H3243" s="198">
        <v>37046.39912037037</v>
      </c>
      <c r="I3243" t="s">
        <v>3627</v>
      </c>
      <c r="M3243" t="s">
        <v>3505</v>
      </c>
      <c r="N3243" t="s">
        <v>3885</v>
      </c>
      <c r="O3243" t="s">
        <v>1730</v>
      </c>
      <c r="P3243" s="199">
        <v>10000</v>
      </c>
      <c r="S3243" t="s">
        <v>3506</v>
      </c>
      <c r="T3243" t="s">
        <v>3759</v>
      </c>
      <c r="U3243" s="201">
        <v>3.8975</v>
      </c>
      <c r="V3243" t="s">
        <v>3493</v>
      </c>
      <c r="W3243" t="s">
        <v>2629</v>
      </c>
      <c r="X3243" t="s">
        <v>2630</v>
      </c>
      <c r="Y3243" t="s">
        <v>2596</v>
      </c>
      <c r="Z3243" t="s">
        <v>2952</v>
      </c>
      <c r="AA3243">
        <v>828223</v>
      </c>
      <c r="AB3243" s="198">
        <v>37047.875</v>
      </c>
      <c r="AC3243" s="198">
        <v>37047.875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5000</v>
      </c>
      <c r="G3244" s="202">
        <v>1333574</v>
      </c>
      <c r="H3244" s="198">
        <v>37046.399143518516</v>
      </c>
      <c r="I3244" t="s">
        <v>3531</v>
      </c>
      <c r="M3244" t="s">
        <v>3505</v>
      </c>
      <c r="N3244" t="s">
        <v>3885</v>
      </c>
      <c r="O3244" t="s">
        <v>1678</v>
      </c>
      <c r="Q3244" s="199">
        <v>5000</v>
      </c>
      <c r="S3244" t="s">
        <v>3506</v>
      </c>
      <c r="T3244" t="s">
        <v>3759</v>
      </c>
      <c r="U3244" s="201">
        <v>3.7850000000000001</v>
      </c>
      <c r="V3244" t="s">
        <v>2529</v>
      </c>
      <c r="W3244" t="s">
        <v>2457</v>
      </c>
      <c r="X3244" t="s">
        <v>2615</v>
      </c>
      <c r="Y3244" t="s">
        <v>2596</v>
      </c>
      <c r="Z3244" t="s">
        <v>2952</v>
      </c>
      <c r="AA3244">
        <v>828224</v>
      </c>
      <c r="AB3244" s="198">
        <v>37047.875</v>
      </c>
      <c r="AC3244" s="198">
        <v>37047.875</v>
      </c>
    </row>
    <row r="3245" spans="1:29" x14ac:dyDescent="0.2">
      <c r="A3245" s="44" t="str">
        <f t="shared" si="251"/>
        <v xml:space="preserve"> Natural Gas Physical</v>
      </c>
      <c r="B3245" s="44" t="str">
        <f t="shared" si="252"/>
        <v/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10000</v>
      </c>
      <c r="G3245" s="202">
        <v>1333576</v>
      </c>
      <c r="H3245" s="198">
        <v>37046.399178240739</v>
      </c>
      <c r="I3245" t="s">
        <v>3310</v>
      </c>
      <c r="M3245" t="s">
        <v>3505</v>
      </c>
      <c r="N3245" t="s">
        <v>3089</v>
      </c>
      <c r="O3245" t="s">
        <v>2015</v>
      </c>
      <c r="Q3245" s="199">
        <v>10000</v>
      </c>
      <c r="S3245" t="s">
        <v>3827</v>
      </c>
      <c r="T3245" t="s">
        <v>3090</v>
      </c>
      <c r="U3245" s="201">
        <v>4.915</v>
      </c>
      <c r="V3245" t="s">
        <v>3311</v>
      </c>
      <c r="W3245" t="s">
        <v>3091</v>
      </c>
      <c r="X3245" t="s">
        <v>3092</v>
      </c>
      <c r="Y3245" t="s">
        <v>2596</v>
      </c>
      <c r="Z3245" t="s">
        <v>2953</v>
      </c>
      <c r="AA3245">
        <v>828225</v>
      </c>
      <c r="AB3245" s="198">
        <v>37046.875</v>
      </c>
      <c r="AC3245" s="198">
        <v>37046.875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10000</v>
      </c>
      <c r="G3246" s="202">
        <v>1333575</v>
      </c>
      <c r="H3246" s="198">
        <v>37046.399178240739</v>
      </c>
      <c r="I3246" t="s">
        <v>3627</v>
      </c>
      <c r="M3246" t="s">
        <v>3505</v>
      </c>
      <c r="N3246" t="s">
        <v>3885</v>
      </c>
      <c r="O3246" t="s">
        <v>1730</v>
      </c>
      <c r="P3246" s="199">
        <v>10000</v>
      </c>
      <c r="S3246" t="s">
        <v>3506</v>
      </c>
      <c r="T3246" t="s">
        <v>3759</v>
      </c>
      <c r="U3246" s="201">
        <v>3.895</v>
      </c>
      <c r="V3246" t="s">
        <v>3493</v>
      </c>
      <c r="W3246" t="s">
        <v>2629</v>
      </c>
      <c r="X3246" t="s">
        <v>2630</v>
      </c>
      <c r="Y3246" t="s">
        <v>2596</v>
      </c>
      <c r="Z3246" t="s">
        <v>2952</v>
      </c>
      <c r="AA3246">
        <v>828226</v>
      </c>
      <c r="AB3246" s="198">
        <v>37047.875</v>
      </c>
      <c r="AC3246" s="198">
        <v>37047.875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10000</v>
      </c>
      <c r="G3247" s="202">
        <v>1333577</v>
      </c>
      <c r="H3247" s="198">
        <v>37046.399189814816</v>
      </c>
      <c r="I3247" t="s">
        <v>2543</v>
      </c>
      <c r="M3247" t="s">
        <v>3505</v>
      </c>
      <c r="N3247" t="s">
        <v>3885</v>
      </c>
      <c r="O3247" t="s">
        <v>3852</v>
      </c>
      <c r="P3247" s="199">
        <v>10000</v>
      </c>
      <c r="S3247" t="s">
        <v>3506</v>
      </c>
      <c r="T3247" t="s">
        <v>3759</v>
      </c>
      <c r="U3247" s="201">
        <v>3.9849999999999999</v>
      </c>
      <c r="V3247" t="s">
        <v>3374</v>
      </c>
      <c r="W3247" t="s">
        <v>2265</v>
      </c>
      <c r="X3247" t="s">
        <v>2266</v>
      </c>
      <c r="Y3247" t="s">
        <v>2596</v>
      </c>
      <c r="Z3247" t="s">
        <v>2952</v>
      </c>
      <c r="AA3247">
        <v>828227</v>
      </c>
      <c r="AB3247" s="198">
        <v>37047.875</v>
      </c>
      <c r="AC3247" s="198">
        <v>37047.875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1333578</v>
      </c>
      <c r="H3248" s="198">
        <v>37046.399212962962</v>
      </c>
      <c r="I3248" t="s">
        <v>3531</v>
      </c>
      <c r="M3248" t="s">
        <v>3505</v>
      </c>
      <c r="N3248" t="s">
        <v>3915</v>
      </c>
      <c r="O3248" t="s">
        <v>1828</v>
      </c>
      <c r="P3248" s="199">
        <v>10000</v>
      </c>
      <c r="S3248" t="s">
        <v>3506</v>
      </c>
      <c r="T3248" t="s">
        <v>3759</v>
      </c>
      <c r="U3248" s="201">
        <v>3.95</v>
      </c>
      <c r="V3248" t="s">
        <v>2395</v>
      </c>
      <c r="W3248" t="s">
        <v>3075</v>
      </c>
      <c r="X3248" t="s">
        <v>3076</v>
      </c>
      <c r="Y3248" t="s">
        <v>2596</v>
      </c>
      <c r="Z3248" t="s">
        <v>2952</v>
      </c>
      <c r="AA3248">
        <v>828228</v>
      </c>
      <c r="AB3248" s="198">
        <v>37047.875</v>
      </c>
      <c r="AC3248" s="198">
        <v>37047.875</v>
      </c>
    </row>
    <row r="3249" spans="1:31" x14ac:dyDescent="0.2">
      <c r="A3249" s="44" t="str">
        <f t="shared" si="251"/>
        <v>US Crude Financial</v>
      </c>
      <c r="B3249" s="44" t="str">
        <f t="shared" si="252"/>
        <v>US</v>
      </c>
      <c r="C3249" s="44" t="str">
        <f t="shared" si="253"/>
        <v>Crude</v>
      </c>
      <c r="D3249" s="44" t="str">
        <f t="shared" si="254"/>
        <v>Financial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50000</v>
      </c>
      <c r="G3249" s="202">
        <v>1333579</v>
      </c>
      <c r="H3249" s="198">
        <v>37046.399293981478</v>
      </c>
      <c r="I3249" t="s">
        <v>1087</v>
      </c>
      <c r="M3249" t="s">
        <v>3619</v>
      </c>
      <c r="N3249" t="s">
        <v>1088</v>
      </c>
      <c r="O3249" t="s">
        <v>3528</v>
      </c>
      <c r="P3249" s="199">
        <v>50000</v>
      </c>
      <c r="S3249" t="s">
        <v>3512</v>
      </c>
      <c r="T3249" t="s">
        <v>3759</v>
      </c>
      <c r="U3249" s="201">
        <v>28.3</v>
      </c>
      <c r="V3249" t="s">
        <v>1089</v>
      </c>
      <c r="W3249" t="s">
        <v>1090</v>
      </c>
      <c r="X3249" t="s">
        <v>1091</v>
      </c>
      <c r="Y3249" t="s">
        <v>2729</v>
      </c>
      <c r="Z3249" t="s">
        <v>2952</v>
      </c>
      <c r="AA3249">
        <v>112827</v>
      </c>
      <c r="AB3249" s="198">
        <v>37073</v>
      </c>
      <c r="AC3249" s="198">
        <v>37103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</v>
      </c>
      <c r="G3250" s="202">
        <v>1333580</v>
      </c>
      <c r="H3250" s="198">
        <v>37046.399305555555</v>
      </c>
      <c r="I3250" t="s">
        <v>2577</v>
      </c>
      <c r="M3250" t="s">
        <v>3505</v>
      </c>
      <c r="N3250" t="s">
        <v>3885</v>
      </c>
      <c r="O3250" t="s">
        <v>1906</v>
      </c>
      <c r="Q3250" s="199">
        <v>5000</v>
      </c>
      <c r="S3250" t="s">
        <v>3506</v>
      </c>
      <c r="T3250" t="s">
        <v>3759</v>
      </c>
      <c r="U3250" s="201">
        <v>3.82</v>
      </c>
      <c r="V3250" t="s">
        <v>3978</v>
      </c>
      <c r="W3250" t="s">
        <v>2271</v>
      </c>
      <c r="X3250" t="s">
        <v>3078</v>
      </c>
      <c r="Y3250" t="s">
        <v>2596</v>
      </c>
      <c r="Z3250" t="s">
        <v>2952</v>
      </c>
      <c r="AA3250">
        <v>828229</v>
      </c>
      <c r="AB3250" s="198">
        <v>37047.875</v>
      </c>
      <c r="AC3250" s="198">
        <v>37047.875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26</v>
      </c>
      <c r="F3251" s="213">
        <f t="shared" si="255"/>
        <v>260000</v>
      </c>
      <c r="G3251" s="202">
        <v>1333581</v>
      </c>
      <c r="H3251" s="198">
        <v>37046.399317129632</v>
      </c>
      <c r="I3251" t="s">
        <v>3476</v>
      </c>
      <c r="M3251" t="s">
        <v>3505</v>
      </c>
      <c r="N3251" t="s">
        <v>2383</v>
      </c>
      <c r="O3251" t="s">
        <v>151</v>
      </c>
      <c r="Q3251" s="199">
        <v>10000</v>
      </c>
      <c r="S3251" t="s">
        <v>3506</v>
      </c>
      <c r="T3251" t="s">
        <v>3759</v>
      </c>
      <c r="U3251" s="201">
        <v>4.07</v>
      </c>
      <c r="V3251" t="s">
        <v>3517</v>
      </c>
      <c r="W3251" t="s">
        <v>3082</v>
      </c>
      <c r="X3251" t="s">
        <v>3083</v>
      </c>
      <c r="Y3251" t="s">
        <v>3777</v>
      </c>
      <c r="Z3251" t="s">
        <v>2952</v>
      </c>
      <c r="AA3251" t="s">
        <v>202</v>
      </c>
      <c r="AB3251" s="198">
        <v>37047.875</v>
      </c>
      <c r="AC3251" s="198">
        <v>37072.875</v>
      </c>
    </row>
    <row r="3252" spans="1:31" x14ac:dyDescent="0.2">
      <c r="A3252" s="44" t="str">
        <f t="shared" si="251"/>
        <v xml:space="preserve"> Natural Gas Financial</v>
      </c>
      <c r="B3252" s="44" t="str">
        <f t="shared" si="252"/>
        <v/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31</v>
      </c>
      <c r="F3252" s="213">
        <f t="shared" si="255"/>
        <v>155000</v>
      </c>
      <c r="G3252" s="202">
        <v>1333583</v>
      </c>
      <c r="H3252" s="198">
        <v>37046.399328703701</v>
      </c>
      <c r="I3252" t="s">
        <v>3547</v>
      </c>
      <c r="M3252" t="s">
        <v>3505</v>
      </c>
      <c r="N3252" t="s">
        <v>3721</v>
      </c>
      <c r="O3252" t="s">
        <v>203</v>
      </c>
      <c r="P3252" s="199">
        <v>5000</v>
      </c>
      <c r="S3252" t="s">
        <v>3506</v>
      </c>
      <c r="T3252" t="s">
        <v>3759</v>
      </c>
      <c r="U3252" s="201">
        <v>-0.4</v>
      </c>
      <c r="V3252" t="s">
        <v>3519</v>
      </c>
      <c r="W3252" t="s">
        <v>2563</v>
      </c>
      <c r="X3252" t="s">
        <v>204</v>
      </c>
      <c r="Y3252" t="s">
        <v>3777</v>
      </c>
      <c r="Z3252" t="s">
        <v>2953</v>
      </c>
      <c r="AA3252" t="s">
        <v>205</v>
      </c>
      <c r="AB3252" s="198">
        <v>37073.875</v>
      </c>
      <c r="AC3252" s="198">
        <v>37103.875</v>
      </c>
    </row>
    <row r="3253" spans="1:31" x14ac:dyDescent="0.2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31</v>
      </c>
      <c r="F3253" s="213">
        <f t="shared" si="255"/>
        <v>310000</v>
      </c>
      <c r="G3253" s="202">
        <v>1333584</v>
      </c>
      <c r="H3253" s="198">
        <v>37046.399351851855</v>
      </c>
      <c r="I3253" t="s">
        <v>2600</v>
      </c>
      <c r="M3253" t="s">
        <v>3505</v>
      </c>
      <c r="N3253" t="s">
        <v>2605</v>
      </c>
      <c r="O3253" t="s">
        <v>3288</v>
      </c>
      <c r="P3253" s="199">
        <v>10000</v>
      </c>
      <c r="S3253" t="s">
        <v>3506</v>
      </c>
      <c r="T3253" t="s">
        <v>3759</v>
      </c>
      <c r="U3253" s="201">
        <v>-0.85</v>
      </c>
      <c r="V3253" t="s">
        <v>2508</v>
      </c>
      <c r="W3253" t="s">
        <v>2547</v>
      </c>
      <c r="X3253" t="s">
        <v>2548</v>
      </c>
      <c r="Y3253" t="s">
        <v>3777</v>
      </c>
      <c r="Z3253" t="s">
        <v>2952</v>
      </c>
      <c r="AA3253" t="s">
        <v>206</v>
      </c>
      <c r="AB3253" s="198">
        <v>37073.875</v>
      </c>
      <c r="AC3253" s="198">
        <v>37103.875</v>
      </c>
    </row>
    <row r="3254" spans="1:31" x14ac:dyDescent="0.2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</v>
      </c>
      <c r="G3254" s="202">
        <v>1333585</v>
      </c>
      <c r="H3254" s="198">
        <v>37046.399386574078</v>
      </c>
      <c r="I3254" t="s">
        <v>3731</v>
      </c>
      <c r="M3254" t="s">
        <v>3505</v>
      </c>
      <c r="N3254" t="s">
        <v>3885</v>
      </c>
      <c r="O3254" t="s">
        <v>1727</v>
      </c>
      <c r="P3254" s="199">
        <v>5000</v>
      </c>
      <c r="S3254" t="s">
        <v>3506</v>
      </c>
      <c r="T3254" t="s">
        <v>3759</v>
      </c>
      <c r="U3254" s="201">
        <v>3.96</v>
      </c>
      <c r="V3254" t="s">
        <v>2496</v>
      </c>
      <c r="W3254" t="s">
        <v>2629</v>
      </c>
      <c r="X3254" t="s">
        <v>2630</v>
      </c>
      <c r="Y3254" t="s">
        <v>2596</v>
      </c>
      <c r="Z3254" t="s">
        <v>2952</v>
      </c>
      <c r="AA3254">
        <v>828231</v>
      </c>
      <c r="AB3254" s="198">
        <v>37047.875</v>
      </c>
      <c r="AC3254" s="198">
        <v>37047.875</v>
      </c>
      <c r="AE3254" s="116">
        <f>IF(S3254="Gallon",F3254/42,F3254)</f>
        <v>5000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7000</v>
      </c>
      <c r="G3255" s="202">
        <v>1333586</v>
      </c>
      <c r="H3255" s="198">
        <v>37046.399386574078</v>
      </c>
      <c r="I3255" t="s">
        <v>2391</v>
      </c>
      <c r="M3255" t="s">
        <v>3505</v>
      </c>
      <c r="N3255" t="s">
        <v>3885</v>
      </c>
      <c r="O3255" t="s">
        <v>1760</v>
      </c>
      <c r="Q3255" s="199">
        <v>7000</v>
      </c>
      <c r="S3255" t="s">
        <v>3506</v>
      </c>
      <c r="T3255" t="s">
        <v>3759</v>
      </c>
      <c r="U3255" s="201">
        <v>3.89</v>
      </c>
      <c r="V3255" t="s">
        <v>2198</v>
      </c>
      <c r="W3255" t="s">
        <v>2477</v>
      </c>
      <c r="X3255" t="s">
        <v>3078</v>
      </c>
      <c r="Y3255" t="s">
        <v>2596</v>
      </c>
      <c r="Z3255" t="s">
        <v>2952</v>
      </c>
      <c r="AA3255">
        <v>828230</v>
      </c>
      <c r="AB3255" s="198">
        <v>37047.875</v>
      </c>
      <c r="AC3255" s="198">
        <v>37047.875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35597</v>
      </c>
      <c r="G3256" s="202">
        <v>1333587</v>
      </c>
      <c r="H3256" s="198">
        <v>37046.399409722224</v>
      </c>
      <c r="I3256" t="s">
        <v>3627</v>
      </c>
      <c r="M3256" t="s">
        <v>3505</v>
      </c>
      <c r="N3256" t="s">
        <v>3885</v>
      </c>
      <c r="O3256" t="s">
        <v>1674</v>
      </c>
      <c r="P3256" s="199">
        <v>35597</v>
      </c>
      <c r="S3256" t="s">
        <v>3506</v>
      </c>
      <c r="T3256" t="s">
        <v>3759</v>
      </c>
      <c r="U3256" s="201">
        <v>4.0511999999999997</v>
      </c>
      <c r="V3256" t="s">
        <v>2456</v>
      </c>
      <c r="W3256" t="s">
        <v>2594</v>
      </c>
      <c r="X3256" t="s">
        <v>2595</v>
      </c>
      <c r="Y3256" t="s">
        <v>2596</v>
      </c>
      <c r="Z3256" t="s">
        <v>2952</v>
      </c>
      <c r="AA3256">
        <v>828232</v>
      </c>
      <c r="AB3256" s="198">
        <v>37047.875</v>
      </c>
      <c r="AC3256" s="198">
        <v>37047.875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8719</v>
      </c>
      <c r="G3257" s="202">
        <v>1333588</v>
      </c>
      <c r="H3257" s="198">
        <v>37046.399421296293</v>
      </c>
      <c r="I3257" t="s">
        <v>3531</v>
      </c>
      <c r="M3257" t="s">
        <v>3505</v>
      </c>
      <c r="N3257" t="s">
        <v>3885</v>
      </c>
      <c r="O3257" t="s">
        <v>1756</v>
      </c>
      <c r="Q3257" s="199">
        <v>8719</v>
      </c>
      <c r="S3257" t="s">
        <v>3506</v>
      </c>
      <c r="T3257" t="s">
        <v>3759</v>
      </c>
      <c r="U3257" s="201">
        <v>3.99</v>
      </c>
      <c r="V3257" t="s">
        <v>3524</v>
      </c>
      <c r="W3257" t="s">
        <v>2477</v>
      </c>
      <c r="X3257" t="s">
        <v>2540</v>
      </c>
      <c r="Y3257" t="s">
        <v>2596</v>
      </c>
      <c r="Z3257" t="s">
        <v>2952</v>
      </c>
      <c r="AA3257">
        <v>828233</v>
      </c>
      <c r="AB3257" s="198">
        <v>37047.875</v>
      </c>
      <c r="AC3257" s="198">
        <v>37047.875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10000</v>
      </c>
      <c r="G3258" s="202">
        <v>1333589</v>
      </c>
      <c r="H3258" s="198">
        <v>37046.39943287037</v>
      </c>
      <c r="I3258" t="s">
        <v>3531</v>
      </c>
      <c r="M3258" t="s">
        <v>3505</v>
      </c>
      <c r="N3258" t="s">
        <v>3885</v>
      </c>
      <c r="O3258" t="s">
        <v>1724</v>
      </c>
      <c r="Q3258" s="199">
        <v>10000</v>
      </c>
      <c r="S3258" t="s">
        <v>3506</v>
      </c>
      <c r="T3258" t="s">
        <v>3759</v>
      </c>
      <c r="U3258" s="201">
        <v>4.13</v>
      </c>
      <c r="V3258" t="s">
        <v>3222</v>
      </c>
      <c r="W3258" t="s">
        <v>2640</v>
      </c>
      <c r="X3258" t="s">
        <v>2641</v>
      </c>
      <c r="Y3258" t="s">
        <v>2596</v>
      </c>
      <c r="Z3258" t="s">
        <v>2952</v>
      </c>
      <c r="AA3258">
        <v>828234</v>
      </c>
      <c r="AB3258" s="198">
        <v>37047.875</v>
      </c>
      <c r="AC3258" s="198">
        <v>37047.875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35000</v>
      </c>
      <c r="G3259" s="202">
        <v>1333590</v>
      </c>
      <c r="H3259" s="198">
        <v>37046.399456018517</v>
      </c>
      <c r="I3259" t="s">
        <v>2378</v>
      </c>
      <c r="M3259" t="s">
        <v>3505</v>
      </c>
      <c r="N3259" t="s">
        <v>3885</v>
      </c>
      <c r="O3259" t="s">
        <v>1674</v>
      </c>
      <c r="Q3259" s="199">
        <v>35000</v>
      </c>
      <c r="S3259" t="s">
        <v>3506</v>
      </c>
      <c r="T3259" t="s">
        <v>3759</v>
      </c>
      <c r="U3259" s="201">
        <v>4.0613000000000001</v>
      </c>
      <c r="V3259" t="s">
        <v>3181</v>
      </c>
      <c r="W3259" t="s">
        <v>2594</v>
      </c>
      <c r="X3259" t="s">
        <v>2595</v>
      </c>
      <c r="Y3259" t="s">
        <v>2596</v>
      </c>
      <c r="Z3259" t="s">
        <v>2952</v>
      </c>
      <c r="AA3259">
        <v>828235</v>
      </c>
      <c r="AB3259" s="198">
        <v>37047.875</v>
      </c>
      <c r="AC3259" s="198">
        <v>37047.875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3417</v>
      </c>
      <c r="G3260" s="202">
        <v>1333591</v>
      </c>
      <c r="H3260" s="198">
        <v>37046.39947916667</v>
      </c>
      <c r="I3260" t="s">
        <v>2613</v>
      </c>
      <c r="M3260" t="s">
        <v>3505</v>
      </c>
      <c r="N3260" t="s">
        <v>3885</v>
      </c>
      <c r="O3260" t="s">
        <v>1680</v>
      </c>
      <c r="Q3260" s="199">
        <v>3417</v>
      </c>
      <c r="S3260" t="s">
        <v>3506</v>
      </c>
      <c r="T3260" t="s">
        <v>3759</v>
      </c>
      <c r="U3260" s="201">
        <v>3.8275000000000001</v>
      </c>
      <c r="V3260" t="s">
        <v>1739</v>
      </c>
      <c r="W3260" t="s">
        <v>2457</v>
      </c>
      <c r="X3260" t="s">
        <v>2615</v>
      </c>
      <c r="Y3260" t="s">
        <v>2596</v>
      </c>
      <c r="Z3260" t="s">
        <v>2952</v>
      </c>
      <c r="AA3260">
        <v>828236</v>
      </c>
      <c r="AB3260" s="198">
        <v>37047.875</v>
      </c>
      <c r="AC3260" s="198">
        <v>37047.875</v>
      </c>
    </row>
    <row r="3261" spans="1:31" x14ac:dyDescent="0.2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31</v>
      </c>
      <c r="F3261" s="213">
        <f t="shared" si="255"/>
        <v>310000</v>
      </c>
      <c r="G3261" s="202">
        <v>1333594</v>
      </c>
      <c r="H3261" s="198">
        <v>37046.39949074074</v>
      </c>
      <c r="I3261" t="s">
        <v>3731</v>
      </c>
      <c r="M3261" t="s">
        <v>3505</v>
      </c>
      <c r="N3261" t="s">
        <v>2383</v>
      </c>
      <c r="O3261" t="s">
        <v>2604</v>
      </c>
      <c r="P3261" s="199">
        <v>10000</v>
      </c>
      <c r="S3261" t="s">
        <v>3506</v>
      </c>
      <c r="T3261" t="s">
        <v>3759</v>
      </c>
      <c r="U3261" s="201">
        <v>4.085</v>
      </c>
      <c r="V3261" t="s">
        <v>1454</v>
      </c>
      <c r="W3261" t="s">
        <v>2810</v>
      </c>
      <c r="X3261" t="s">
        <v>2384</v>
      </c>
      <c r="Y3261" t="s">
        <v>3777</v>
      </c>
      <c r="Z3261" t="s">
        <v>2952</v>
      </c>
      <c r="AA3261" t="s">
        <v>207</v>
      </c>
      <c r="AB3261" s="198">
        <v>37073.875</v>
      </c>
      <c r="AC3261" s="198">
        <v>37103.875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2512</v>
      </c>
      <c r="G3262" s="202">
        <v>1333593</v>
      </c>
      <c r="H3262" s="198">
        <v>37046.39949074074</v>
      </c>
      <c r="I3262" t="s">
        <v>3062</v>
      </c>
      <c r="M3262" t="s">
        <v>3505</v>
      </c>
      <c r="N3262" t="s">
        <v>3885</v>
      </c>
      <c r="O3262" t="s">
        <v>1682</v>
      </c>
      <c r="Q3262" s="199">
        <v>2512</v>
      </c>
      <c r="S3262" t="s">
        <v>3506</v>
      </c>
      <c r="T3262" t="s">
        <v>3759</v>
      </c>
      <c r="U3262" s="201">
        <v>3.83</v>
      </c>
      <c r="V3262" t="s">
        <v>42</v>
      </c>
      <c r="W3262" t="s">
        <v>2457</v>
      </c>
      <c r="X3262" t="s">
        <v>2615</v>
      </c>
      <c r="Y3262" t="s">
        <v>2596</v>
      </c>
      <c r="Z3262" t="s">
        <v>2952</v>
      </c>
      <c r="AA3262">
        <v>828237</v>
      </c>
      <c r="AB3262" s="198">
        <v>37047.875</v>
      </c>
      <c r="AC3262" s="198">
        <v>37047.875</v>
      </c>
    </row>
    <row r="3263" spans="1:31" x14ac:dyDescent="0.2">
      <c r="A3263" s="44" t="str">
        <f t="shared" si="251"/>
        <v>US Natural Gas Financial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Financial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150000</v>
      </c>
      <c r="G3263" s="202">
        <v>1333592</v>
      </c>
      <c r="H3263" s="198">
        <v>37046.39949074074</v>
      </c>
      <c r="I3263" t="s">
        <v>3546</v>
      </c>
      <c r="M3263" t="s">
        <v>3505</v>
      </c>
      <c r="N3263" t="s">
        <v>2605</v>
      </c>
      <c r="O3263" t="s">
        <v>2498</v>
      </c>
      <c r="P3263" s="199">
        <v>5000</v>
      </c>
      <c r="S3263" t="s">
        <v>3506</v>
      </c>
      <c r="T3263" t="s">
        <v>3759</v>
      </c>
      <c r="U3263" s="201">
        <v>5.26</v>
      </c>
      <c r="V3263" t="s">
        <v>3935</v>
      </c>
      <c r="W3263" t="s">
        <v>2494</v>
      </c>
      <c r="X3263" t="s">
        <v>2495</v>
      </c>
      <c r="Y3263" t="s">
        <v>3777</v>
      </c>
      <c r="Z3263" t="s">
        <v>2952</v>
      </c>
      <c r="AA3263" t="s">
        <v>208</v>
      </c>
      <c r="AB3263" s="198">
        <v>37135.875</v>
      </c>
      <c r="AC3263" s="198">
        <v>37164.875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25000</v>
      </c>
      <c r="G3264" s="202">
        <v>1333595</v>
      </c>
      <c r="H3264" s="198">
        <v>37046.399502314816</v>
      </c>
      <c r="I3264" t="s">
        <v>2502</v>
      </c>
      <c r="M3264" t="s">
        <v>3505</v>
      </c>
      <c r="N3264" t="s">
        <v>3885</v>
      </c>
      <c r="O3264" t="s">
        <v>3852</v>
      </c>
      <c r="P3264" s="199">
        <v>25000</v>
      </c>
      <c r="S3264" t="s">
        <v>3506</v>
      </c>
      <c r="T3264" t="s">
        <v>3759</v>
      </c>
      <c r="U3264" s="201">
        <v>3.98</v>
      </c>
      <c r="V3264" t="s">
        <v>3516</v>
      </c>
      <c r="W3264" t="s">
        <v>2265</v>
      </c>
      <c r="X3264" t="s">
        <v>2266</v>
      </c>
      <c r="Y3264" t="s">
        <v>2596</v>
      </c>
      <c r="Z3264" t="s">
        <v>2952</v>
      </c>
      <c r="AA3264">
        <v>828238</v>
      </c>
      <c r="AB3264" s="198">
        <v>37047.875</v>
      </c>
      <c r="AC3264" s="198">
        <v>37047.875</v>
      </c>
    </row>
    <row r="3265" spans="1:29" x14ac:dyDescent="0.2">
      <c r="A3265" s="44" t="str">
        <f t="shared" si="251"/>
        <v>US Natural Gas Financial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31</v>
      </c>
      <c r="F3265" s="213">
        <f t="shared" si="255"/>
        <v>310000</v>
      </c>
      <c r="G3265" s="202">
        <v>1333596</v>
      </c>
      <c r="H3265" s="198">
        <v>37046.399513888886</v>
      </c>
      <c r="I3265" t="s">
        <v>3627</v>
      </c>
      <c r="M3265" t="s">
        <v>3505</v>
      </c>
      <c r="N3265" t="s">
        <v>2605</v>
      </c>
      <c r="O3265" t="s">
        <v>3277</v>
      </c>
      <c r="Q3265" s="199">
        <v>10000</v>
      </c>
      <c r="S3265" t="s">
        <v>3506</v>
      </c>
      <c r="T3265" t="s">
        <v>3759</v>
      </c>
      <c r="U3265" s="201">
        <v>1.4999999999999999E-2</v>
      </c>
      <c r="V3265" t="s">
        <v>1953</v>
      </c>
      <c r="W3265" t="s">
        <v>2489</v>
      </c>
      <c r="X3265" t="s">
        <v>2490</v>
      </c>
      <c r="Y3265" t="s">
        <v>3777</v>
      </c>
      <c r="Z3265" t="s">
        <v>2952</v>
      </c>
      <c r="AA3265" t="s">
        <v>209</v>
      </c>
      <c r="AB3265" s="198">
        <v>37073.875</v>
      </c>
      <c r="AC3265" s="198">
        <v>37103.875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10000</v>
      </c>
      <c r="G3266" s="202">
        <v>1333597</v>
      </c>
      <c r="H3266" s="198">
        <v>37046.399560185186</v>
      </c>
      <c r="I3266" t="s">
        <v>2538</v>
      </c>
      <c r="M3266" t="s">
        <v>3505</v>
      </c>
      <c r="N3266" t="s">
        <v>3885</v>
      </c>
      <c r="O3266" t="s">
        <v>1727</v>
      </c>
      <c r="P3266" s="199">
        <v>10000</v>
      </c>
      <c r="S3266" t="s">
        <v>3506</v>
      </c>
      <c r="T3266" t="s">
        <v>3759</v>
      </c>
      <c r="U3266" s="201">
        <v>3.9575</v>
      </c>
      <c r="V3266" t="s">
        <v>3844</v>
      </c>
      <c r="W3266" t="s">
        <v>2629</v>
      </c>
      <c r="X3266" t="s">
        <v>2630</v>
      </c>
      <c r="Y3266" t="s">
        <v>2596</v>
      </c>
      <c r="Z3266" t="s">
        <v>2952</v>
      </c>
      <c r="AA3266">
        <v>828239</v>
      </c>
      <c r="AB3266" s="198">
        <v>37047.875</v>
      </c>
      <c r="AC3266" s="198">
        <v>37047.875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1333598</v>
      </c>
      <c r="H3267" s="198">
        <v>37046.399583333332</v>
      </c>
      <c r="I3267" t="s">
        <v>2355</v>
      </c>
      <c r="M3267" t="s">
        <v>3505</v>
      </c>
      <c r="N3267" t="s">
        <v>3885</v>
      </c>
      <c r="O3267" t="s">
        <v>1679</v>
      </c>
      <c r="P3267" s="199">
        <v>5000</v>
      </c>
      <c r="S3267" t="s">
        <v>3506</v>
      </c>
      <c r="T3267" t="s">
        <v>3759</v>
      </c>
      <c r="U3267" s="201">
        <v>3.8624999999999998</v>
      </c>
      <c r="V3267" t="s">
        <v>2583</v>
      </c>
      <c r="W3267" t="s">
        <v>2457</v>
      </c>
      <c r="X3267" t="s">
        <v>2615</v>
      </c>
      <c r="Y3267" t="s">
        <v>2596</v>
      </c>
      <c r="Z3267" t="s">
        <v>2952</v>
      </c>
      <c r="AA3267">
        <v>828240</v>
      </c>
      <c r="AB3267" s="198">
        <v>37047.875</v>
      </c>
      <c r="AC3267" s="198">
        <v>37047.875</v>
      </c>
    </row>
    <row r="3268" spans="1:29" x14ac:dyDescent="0.2">
      <c r="A3268" s="44" t="str">
        <f t="shared" si="251"/>
        <v>US Natural Gas Financial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31</v>
      </c>
      <c r="F3268" s="213">
        <f t="shared" si="255"/>
        <v>310000</v>
      </c>
      <c r="G3268" s="202">
        <v>1333599</v>
      </c>
      <c r="H3268" s="198">
        <v>37046.399594907409</v>
      </c>
      <c r="I3268" t="s">
        <v>1087</v>
      </c>
      <c r="M3268" t="s">
        <v>3505</v>
      </c>
      <c r="N3268" t="s">
        <v>2383</v>
      </c>
      <c r="O3268" t="s">
        <v>2604</v>
      </c>
      <c r="P3268" s="199">
        <v>10000</v>
      </c>
      <c r="S3268" t="s">
        <v>3506</v>
      </c>
      <c r="T3268" t="s">
        <v>3759</v>
      </c>
      <c r="U3268" s="201">
        <v>4.085</v>
      </c>
      <c r="V3268" t="s">
        <v>3683</v>
      </c>
      <c r="W3268" t="s">
        <v>2810</v>
      </c>
      <c r="X3268" t="s">
        <v>2384</v>
      </c>
      <c r="Y3268" t="s">
        <v>3777</v>
      </c>
      <c r="Z3268" t="s">
        <v>2952</v>
      </c>
      <c r="AA3268" t="s">
        <v>210</v>
      </c>
      <c r="AB3268" s="198">
        <v>37073.875</v>
      </c>
      <c r="AC3268" s="198">
        <v>37103.875</v>
      </c>
    </row>
    <row r="3269" spans="1:29" x14ac:dyDescent="0.2">
      <c r="A3269" s="44" t="str">
        <f t="shared" si="251"/>
        <v xml:space="preserve"> Oil Products Financial</v>
      </c>
      <c r="B3269" s="44" t="str">
        <f t="shared" si="252"/>
        <v/>
      </c>
      <c r="C3269" s="44" t="str">
        <f t="shared" si="253"/>
        <v>Oil Products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92</v>
      </c>
      <c r="F3269" s="213">
        <f t="shared" si="255"/>
        <v>460000</v>
      </c>
      <c r="G3269" s="202">
        <v>1333600</v>
      </c>
      <c r="H3269" s="198">
        <v>37046.399606481478</v>
      </c>
      <c r="I3269" t="s">
        <v>3816</v>
      </c>
      <c r="M3269" t="s">
        <v>3509</v>
      </c>
      <c r="N3269" t="s">
        <v>3444</v>
      </c>
      <c r="O3269" t="s">
        <v>3445</v>
      </c>
      <c r="P3269" s="199">
        <v>5000</v>
      </c>
      <c r="S3269" t="s">
        <v>3446</v>
      </c>
      <c r="T3269" t="s">
        <v>3759</v>
      </c>
      <c r="U3269" s="201">
        <v>7.1</v>
      </c>
      <c r="V3269" t="s">
        <v>211</v>
      </c>
      <c r="W3269" t="s">
        <v>3448</v>
      </c>
      <c r="X3269" t="s">
        <v>3449</v>
      </c>
      <c r="Y3269" t="s">
        <v>3777</v>
      </c>
      <c r="Z3269" t="s">
        <v>2212</v>
      </c>
      <c r="AA3269" t="s">
        <v>212</v>
      </c>
      <c r="AB3269" s="198">
        <v>37073</v>
      </c>
      <c r="AC3269" s="198">
        <v>37164</v>
      </c>
    </row>
    <row r="3270" spans="1:29" x14ac:dyDescent="0.2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26</v>
      </c>
      <c r="F3270" s="213">
        <f t="shared" si="255"/>
        <v>260000</v>
      </c>
      <c r="G3270" s="202">
        <v>1333602</v>
      </c>
      <c r="H3270" s="198">
        <v>37046.399618055555</v>
      </c>
      <c r="I3270" t="s">
        <v>3627</v>
      </c>
      <c r="M3270" t="s">
        <v>3505</v>
      </c>
      <c r="N3270" t="s">
        <v>2383</v>
      </c>
      <c r="O3270" t="s">
        <v>3298</v>
      </c>
      <c r="P3270" s="199">
        <v>10000</v>
      </c>
      <c r="S3270" t="s">
        <v>3506</v>
      </c>
      <c r="T3270" t="s">
        <v>3759</v>
      </c>
      <c r="U3270" s="201">
        <v>4</v>
      </c>
      <c r="V3270" t="s">
        <v>3216</v>
      </c>
      <c r="W3270" t="s">
        <v>2644</v>
      </c>
      <c r="X3270" t="s">
        <v>2259</v>
      </c>
      <c r="Y3270" t="s">
        <v>3777</v>
      </c>
      <c r="Z3270" t="s">
        <v>2952</v>
      </c>
      <c r="AA3270" t="s">
        <v>213</v>
      </c>
      <c r="AB3270" s="198">
        <v>37047.875</v>
      </c>
      <c r="AC3270" s="198">
        <v>37072.875</v>
      </c>
    </row>
    <row r="3271" spans="1:29" x14ac:dyDescent="0.2">
      <c r="A3271" s="44" t="str">
        <f t="shared" si="251"/>
        <v>US Natural Gas Financial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26</v>
      </c>
      <c r="F3271" s="213">
        <f t="shared" si="255"/>
        <v>260000</v>
      </c>
      <c r="G3271" s="202">
        <v>1333601</v>
      </c>
      <c r="H3271" s="198">
        <v>37046.399618055555</v>
      </c>
      <c r="I3271" t="s">
        <v>2392</v>
      </c>
      <c r="M3271" t="s">
        <v>3505</v>
      </c>
      <c r="N3271" t="s">
        <v>2605</v>
      </c>
      <c r="O3271" t="s">
        <v>214</v>
      </c>
      <c r="P3271" s="199">
        <v>10000</v>
      </c>
      <c r="S3271" t="s">
        <v>3506</v>
      </c>
      <c r="T3271" t="s">
        <v>3759</v>
      </c>
      <c r="U3271" s="201">
        <v>-0.14000000000000001</v>
      </c>
      <c r="V3271" t="s">
        <v>3496</v>
      </c>
      <c r="W3271" t="s">
        <v>3497</v>
      </c>
      <c r="X3271" t="s">
        <v>3498</v>
      </c>
      <c r="Y3271" t="s">
        <v>3777</v>
      </c>
      <c r="Z3271" t="s">
        <v>2952</v>
      </c>
      <c r="AA3271" t="s">
        <v>215</v>
      </c>
      <c r="AB3271" s="198">
        <v>37047.875</v>
      </c>
      <c r="AC3271" s="198">
        <v>37072.875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5000</v>
      </c>
      <c r="G3272" s="202">
        <v>1333603</v>
      </c>
      <c r="H3272" s="198">
        <v>37046.399629629632</v>
      </c>
      <c r="I3272" t="s">
        <v>2597</v>
      </c>
      <c r="M3272" t="s">
        <v>3505</v>
      </c>
      <c r="N3272" t="s">
        <v>3885</v>
      </c>
      <c r="O3272" t="s">
        <v>1679</v>
      </c>
      <c r="P3272" s="199">
        <v>5000</v>
      </c>
      <c r="S3272" t="s">
        <v>3506</v>
      </c>
      <c r="T3272" t="s">
        <v>3759</v>
      </c>
      <c r="U3272" s="201">
        <v>3.86</v>
      </c>
      <c r="V3272" t="s">
        <v>2628</v>
      </c>
      <c r="W3272" t="s">
        <v>2457</v>
      </c>
      <c r="X3272" t="s">
        <v>2615</v>
      </c>
      <c r="Y3272" t="s">
        <v>2596</v>
      </c>
      <c r="Z3272" t="s">
        <v>2952</v>
      </c>
      <c r="AA3272">
        <v>828241</v>
      </c>
      <c r="AB3272" s="198">
        <v>37047.875</v>
      </c>
      <c r="AC3272" s="198">
        <v>37047.875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7000</v>
      </c>
      <c r="G3273" s="202">
        <v>1333606</v>
      </c>
      <c r="H3273" s="198">
        <v>37046.399687500001</v>
      </c>
      <c r="I3273" t="s">
        <v>2378</v>
      </c>
      <c r="M3273" t="s">
        <v>3505</v>
      </c>
      <c r="N3273" t="s">
        <v>3885</v>
      </c>
      <c r="O3273" t="s">
        <v>1795</v>
      </c>
      <c r="Q3273" s="199">
        <v>7000</v>
      </c>
      <c r="S3273" t="s">
        <v>3506</v>
      </c>
      <c r="T3273" t="s">
        <v>3759</v>
      </c>
      <c r="U3273" s="201">
        <v>4.3499999999999996</v>
      </c>
      <c r="V3273" t="s">
        <v>3521</v>
      </c>
      <c r="W3273" t="s">
        <v>3075</v>
      </c>
      <c r="X3273" t="s">
        <v>3076</v>
      </c>
      <c r="Y3273" t="s">
        <v>2596</v>
      </c>
      <c r="Z3273" t="s">
        <v>2952</v>
      </c>
      <c r="AA3273">
        <v>828242</v>
      </c>
      <c r="AB3273" s="198">
        <v>37047.875</v>
      </c>
      <c r="AC3273" s="198">
        <v>37047.875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1333607</v>
      </c>
      <c r="H3274" s="198">
        <v>37046.399687500001</v>
      </c>
      <c r="I3274" t="s">
        <v>2597</v>
      </c>
      <c r="M3274" t="s">
        <v>3505</v>
      </c>
      <c r="N3274" t="s">
        <v>3885</v>
      </c>
      <c r="O3274" t="s">
        <v>1679</v>
      </c>
      <c r="P3274" s="199">
        <v>5000</v>
      </c>
      <c r="S3274" t="s">
        <v>3506</v>
      </c>
      <c r="T3274" t="s">
        <v>3759</v>
      </c>
      <c r="U3274" s="201">
        <v>3.8574999999999999</v>
      </c>
      <c r="V3274" t="s">
        <v>2628</v>
      </c>
      <c r="W3274" t="s">
        <v>2457</v>
      </c>
      <c r="X3274" t="s">
        <v>2615</v>
      </c>
      <c r="Y3274" t="s">
        <v>2596</v>
      </c>
      <c r="Z3274" t="s">
        <v>2952</v>
      </c>
      <c r="AA3274">
        <v>828243</v>
      </c>
      <c r="AB3274" s="198">
        <v>37047.875</v>
      </c>
      <c r="AC3274" s="198">
        <v>37047.875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10000</v>
      </c>
      <c r="G3275" s="202">
        <v>1333608</v>
      </c>
      <c r="H3275" s="198">
        <v>37046.399699074071</v>
      </c>
      <c r="I3275" t="s">
        <v>3531</v>
      </c>
      <c r="M3275" t="s">
        <v>3505</v>
      </c>
      <c r="N3275" t="s">
        <v>3915</v>
      </c>
      <c r="O3275" t="s">
        <v>1828</v>
      </c>
      <c r="P3275" s="199">
        <v>10000</v>
      </c>
      <c r="S3275" t="s">
        <v>3506</v>
      </c>
      <c r="T3275" t="s">
        <v>3759</v>
      </c>
      <c r="U3275" s="201">
        <v>3.9</v>
      </c>
      <c r="V3275" t="s">
        <v>2395</v>
      </c>
      <c r="W3275" t="s">
        <v>3075</v>
      </c>
      <c r="X3275" t="s">
        <v>3076</v>
      </c>
      <c r="Y3275" t="s">
        <v>2596</v>
      </c>
      <c r="Z3275" t="s">
        <v>2952</v>
      </c>
      <c r="AA3275">
        <v>828244</v>
      </c>
      <c r="AB3275" s="198">
        <v>37047.875</v>
      </c>
      <c r="AC3275" s="198">
        <v>37047.875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5000</v>
      </c>
      <c r="G3276" s="202">
        <v>1333609</v>
      </c>
      <c r="H3276" s="198">
        <v>37046.399710648147</v>
      </c>
      <c r="I3276" t="s">
        <v>2597</v>
      </c>
      <c r="M3276" t="s">
        <v>3505</v>
      </c>
      <c r="N3276" t="s">
        <v>3885</v>
      </c>
      <c r="O3276" t="s">
        <v>1730</v>
      </c>
      <c r="P3276" s="199">
        <v>5000</v>
      </c>
      <c r="S3276" t="s">
        <v>3506</v>
      </c>
      <c r="T3276" t="s">
        <v>3759</v>
      </c>
      <c r="U3276" s="201">
        <v>3.8925000000000001</v>
      </c>
      <c r="V3276" t="s">
        <v>2598</v>
      </c>
      <c r="W3276" t="s">
        <v>2629</v>
      </c>
      <c r="X3276" t="s">
        <v>2630</v>
      </c>
      <c r="Y3276" t="s">
        <v>2596</v>
      </c>
      <c r="Z3276" t="s">
        <v>2952</v>
      </c>
      <c r="AA3276">
        <v>828245</v>
      </c>
      <c r="AB3276" s="198">
        <v>37047.875</v>
      </c>
      <c r="AC3276" s="198">
        <v>37047.875</v>
      </c>
    </row>
    <row r="3277" spans="1:29" x14ac:dyDescent="0.2">
      <c r="A3277" s="44" t="str">
        <f t="shared" si="256"/>
        <v>US Natural Gas Financial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Financial</v>
      </c>
      <c r="E3277" s="44">
        <f>IF(VLOOKUP(S3277,'DD-Lookup'!$J$6:$L$50,3,FALSE)="Monthly",(YEAR(AC3277)-YEAR(AB3277))*12+MONTH(AC3277)-MONTH(AB3277)+1,(AC3277-AB3277+1))</f>
        <v>26</v>
      </c>
      <c r="F3277" s="213">
        <f t="shared" si="260"/>
        <v>260000</v>
      </c>
      <c r="G3277" s="202">
        <v>1333611</v>
      </c>
      <c r="H3277" s="198">
        <v>37046.399733796294</v>
      </c>
      <c r="I3277" t="s">
        <v>2392</v>
      </c>
      <c r="M3277" t="s">
        <v>3505</v>
      </c>
      <c r="N3277" t="s">
        <v>2605</v>
      </c>
      <c r="O3277" t="s">
        <v>216</v>
      </c>
      <c r="P3277" s="199">
        <v>10000</v>
      </c>
      <c r="S3277" t="s">
        <v>3506</v>
      </c>
      <c r="T3277" t="s">
        <v>3759</v>
      </c>
      <c r="U3277" s="201">
        <v>-0.15</v>
      </c>
      <c r="V3277" t="s">
        <v>3496</v>
      </c>
      <c r="W3277" t="s">
        <v>3497</v>
      </c>
      <c r="X3277" t="s">
        <v>3498</v>
      </c>
      <c r="Y3277" t="s">
        <v>3777</v>
      </c>
      <c r="Z3277" t="s">
        <v>2952</v>
      </c>
      <c r="AA3277" t="s">
        <v>217</v>
      </c>
      <c r="AB3277" s="198">
        <v>37047.875</v>
      </c>
      <c r="AC3277" s="198">
        <v>37072.875</v>
      </c>
    </row>
    <row r="3278" spans="1:29" x14ac:dyDescent="0.2">
      <c r="A3278" s="44" t="str">
        <f t="shared" si="256"/>
        <v>US Natural Gas Financial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123</v>
      </c>
      <c r="F3278" s="213">
        <f t="shared" si="260"/>
        <v>615000</v>
      </c>
      <c r="G3278" s="202">
        <v>1333612</v>
      </c>
      <c r="H3278" s="198">
        <v>37046.39980324074</v>
      </c>
      <c r="I3278" t="s">
        <v>2660</v>
      </c>
      <c r="M3278" t="s">
        <v>3505</v>
      </c>
      <c r="N3278" t="s">
        <v>2383</v>
      </c>
      <c r="O3278" t="s">
        <v>3144</v>
      </c>
      <c r="P3278" s="199">
        <v>5000</v>
      </c>
      <c r="S3278" t="s">
        <v>3506</v>
      </c>
      <c r="T3278" t="s">
        <v>3759</v>
      </c>
      <c r="U3278" s="201">
        <v>4.17</v>
      </c>
      <c r="V3278" t="s">
        <v>3646</v>
      </c>
      <c r="W3278" t="s">
        <v>2810</v>
      </c>
      <c r="X3278" t="s">
        <v>2384</v>
      </c>
      <c r="Y3278" t="s">
        <v>3777</v>
      </c>
      <c r="Z3278" t="s">
        <v>2952</v>
      </c>
      <c r="AA3278" t="s">
        <v>218</v>
      </c>
      <c r="AB3278" s="198">
        <v>37073</v>
      </c>
      <c r="AC3278" s="198">
        <v>37195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</v>
      </c>
      <c r="G3279" s="202">
        <v>1333613</v>
      </c>
      <c r="H3279" s="198">
        <v>37046.399826388886</v>
      </c>
      <c r="I3279" t="s">
        <v>2391</v>
      </c>
      <c r="M3279" t="s">
        <v>3505</v>
      </c>
      <c r="N3279" t="s">
        <v>3885</v>
      </c>
      <c r="O3279" t="s">
        <v>3852</v>
      </c>
      <c r="Q3279" s="199">
        <v>5000</v>
      </c>
      <c r="S3279" t="s">
        <v>3506</v>
      </c>
      <c r="T3279" t="s">
        <v>3759</v>
      </c>
      <c r="U3279" s="201">
        <v>3.99</v>
      </c>
      <c r="V3279" t="s">
        <v>2198</v>
      </c>
      <c r="W3279" t="s">
        <v>2265</v>
      </c>
      <c r="X3279" t="s">
        <v>2266</v>
      </c>
      <c r="Y3279" t="s">
        <v>2596</v>
      </c>
      <c r="Z3279" t="s">
        <v>2952</v>
      </c>
      <c r="AA3279">
        <v>828246</v>
      </c>
      <c r="AB3279" s="198">
        <v>37047.875</v>
      </c>
      <c r="AC3279" s="198">
        <v>37047.875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10000</v>
      </c>
      <c r="G3280" s="202">
        <v>1333615</v>
      </c>
      <c r="H3280" s="198">
        <v>37046.39984953704</v>
      </c>
      <c r="I3280" t="s">
        <v>2502</v>
      </c>
      <c r="M3280" t="s">
        <v>3505</v>
      </c>
      <c r="N3280" t="s">
        <v>3885</v>
      </c>
      <c r="O3280" t="s">
        <v>3852</v>
      </c>
      <c r="P3280" s="199">
        <v>10000</v>
      </c>
      <c r="S3280" t="s">
        <v>3506</v>
      </c>
      <c r="T3280" t="s">
        <v>3759</v>
      </c>
      <c r="U3280" s="201">
        <v>3.97</v>
      </c>
      <c r="V3280" t="s">
        <v>2503</v>
      </c>
      <c r="W3280" t="s">
        <v>2265</v>
      </c>
      <c r="X3280" t="s">
        <v>2266</v>
      </c>
      <c r="Y3280" t="s">
        <v>2596</v>
      </c>
      <c r="Z3280" t="s">
        <v>2952</v>
      </c>
      <c r="AA3280">
        <v>828249</v>
      </c>
      <c r="AB3280" s="198">
        <v>37047.875</v>
      </c>
      <c r="AC3280" s="198">
        <v>37047.875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10000</v>
      </c>
      <c r="G3281" s="202">
        <v>1333614</v>
      </c>
      <c r="H3281" s="198">
        <v>37046.39984953704</v>
      </c>
      <c r="I3281" t="s">
        <v>3627</v>
      </c>
      <c r="M3281" t="s">
        <v>3505</v>
      </c>
      <c r="N3281" t="s">
        <v>3885</v>
      </c>
      <c r="O3281" t="s">
        <v>1760</v>
      </c>
      <c r="P3281" s="199">
        <v>10000</v>
      </c>
      <c r="S3281" t="s">
        <v>3506</v>
      </c>
      <c r="T3281" t="s">
        <v>3759</v>
      </c>
      <c r="U3281" s="201">
        <v>3.87</v>
      </c>
      <c r="V3281" t="s">
        <v>3502</v>
      </c>
      <c r="W3281" t="s">
        <v>2477</v>
      </c>
      <c r="X3281" t="s">
        <v>3078</v>
      </c>
      <c r="Y3281" t="s">
        <v>2596</v>
      </c>
      <c r="Z3281" t="s">
        <v>2952</v>
      </c>
      <c r="AA3281">
        <v>828247</v>
      </c>
      <c r="AB3281" s="198">
        <v>37047.875</v>
      </c>
      <c r="AC3281" s="198">
        <v>37047.875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5000</v>
      </c>
      <c r="G3282" s="202">
        <v>1333616</v>
      </c>
      <c r="H3282" s="198">
        <v>37046.399861111109</v>
      </c>
      <c r="I3282" t="s">
        <v>3067</v>
      </c>
      <c r="M3282" t="s">
        <v>3505</v>
      </c>
      <c r="N3282" t="s">
        <v>3885</v>
      </c>
      <c r="O3282" t="s">
        <v>1674</v>
      </c>
      <c r="P3282" s="199">
        <v>5000</v>
      </c>
      <c r="S3282" t="s">
        <v>3506</v>
      </c>
      <c r="T3282" t="s">
        <v>3759</v>
      </c>
      <c r="U3282" s="201">
        <v>4.0511999999999997</v>
      </c>
      <c r="V3282" t="s">
        <v>1059</v>
      </c>
      <c r="W3282" t="s">
        <v>2594</v>
      </c>
      <c r="X3282" t="s">
        <v>2595</v>
      </c>
      <c r="Y3282" t="s">
        <v>2596</v>
      </c>
      <c r="Z3282" t="s">
        <v>2952</v>
      </c>
      <c r="AA3282">
        <v>828248</v>
      </c>
      <c r="AB3282" s="198">
        <v>37047.875</v>
      </c>
      <c r="AC3282" s="198">
        <v>37047.875</v>
      </c>
    </row>
    <row r="3283" spans="1:29" x14ac:dyDescent="0.2">
      <c r="A3283" s="44" t="str">
        <f t="shared" si="256"/>
        <v xml:space="preserve"> Natural Gas Physical</v>
      </c>
      <c r="B3283" s="44" t="str">
        <f t="shared" si="257"/>
        <v/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10000</v>
      </c>
      <c r="G3283" s="202">
        <v>1333617</v>
      </c>
      <c r="H3283" s="198">
        <v>37046.399872685186</v>
      </c>
      <c r="I3283" t="s">
        <v>3278</v>
      </c>
      <c r="M3283" t="s">
        <v>3505</v>
      </c>
      <c r="N3283" t="s">
        <v>3089</v>
      </c>
      <c r="O3283" t="s">
        <v>2015</v>
      </c>
      <c r="Q3283" s="199">
        <v>10000</v>
      </c>
      <c r="S3283" t="s">
        <v>3827</v>
      </c>
      <c r="T3283" t="s">
        <v>3090</v>
      </c>
      <c r="U3283" s="201">
        <v>4.92</v>
      </c>
      <c r="V3283" t="s">
        <v>3324</v>
      </c>
      <c r="W3283" t="s">
        <v>3091</v>
      </c>
      <c r="X3283" t="s">
        <v>3092</v>
      </c>
      <c r="Y3283" t="s">
        <v>2596</v>
      </c>
      <c r="Z3283" t="s">
        <v>2953</v>
      </c>
      <c r="AA3283">
        <v>828250</v>
      </c>
      <c r="AB3283" s="198">
        <v>37046.875</v>
      </c>
      <c r="AC3283" s="198">
        <v>37046.875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1333618</v>
      </c>
      <c r="H3284" s="198">
        <v>37046.399872685186</v>
      </c>
      <c r="I3284" t="s">
        <v>2261</v>
      </c>
      <c r="M3284" t="s">
        <v>3505</v>
      </c>
      <c r="N3284" t="s">
        <v>3885</v>
      </c>
      <c r="O3284" t="s">
        <v>1724</v>
      </c>
      <c r="P3284" s="199">
        <v>5000</v>
      </c>
      <c r="S3284" t="s">
        <v>3506</v>
      </c>
      <c r="T3284" t="s">
        <v>3759</v>
      </c>
      <c r="U3284" s="201">
        <v>4.125</v>
      </c>
      <c r="V3284" t="s">
        <v>1740</v>
      </c>
      <c r="W3284" t="s">
        <v>2640</v>
      </c>
      <c r="X3284" t="s">
        <v>2641</v>
      </c>
      <c r="Y3284" t="s">
        <v>2596</v>
      </c>
      <c r="Z3284" t="s">
        <v>2952</v>
      </c>
      <c r="AA3284">
        <v>828251</v>
      </c>
      <c r="AB3284" s="198">
        <v>37047.875</v>
      </c>
      <c r="AC3284" s="198">
        <v>37047.875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10000</v>
      </c>
      <c r="G3285" s="202">
        <v>1333619</v>
      </c>
      <c r="H3285" s="198">
        <v>37046.399884259263</v>
      </c>
      <c r="I3285" t="s">
        <v>3627</v>
      </c>
      <c r="M3285" t="s">
        <v>3505</v>
      </c>
      <c r="N3285" t="s">
        <v>3885</v>
      </c>
      <c r="O3285" t="s">
        <v>1724</v>
      </c>
      <c r="Q3285" s="199">
        <v>10000</v>
      </c>
      <c r="S3285" t="s">
        <v>3506</v>
      </c>
      <c r="T3285" t="s">
        <v>3759</v>
      </c>
      <c r="U3285" s="201">
        <v>4.1349999999999998</v>
      </c>
      <c r="V3285" t="s">
        <v>2456</v>
      </c>
      <c r="W3285" t="s">
        <v>2640</v>
      </c>
      <c r="X3285" t="s">
        <v>2641</v>
      </c>
      <c r="Y3285" t="s">
        <v>2596</v>
      </c>
      <c r="Z3285" t="s">
        <v>2952</v>
      </c>
      <c r="AA3285">
        <v>828253</v>
      </c>
      <c r="AB3285" s="198">
        <v>37047.875</v>
      </c>
      <c r="AC3285" s="198">
        <v>37047.875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20000</v>
      </c>
      <c r="G3286" s="202">
        <v>1333620</v>
      </c>
      <c r="H3286" s="198">
        <v>37046.399884259263</v>
      </c>
      <c r="I3286" t="s">
        <v>3647</v>
      </c>
      <c r="M3286" t="s">
        <v>3505</v>
      </c>
      <c r="N3286" t="s">
        <v>3885</v>
      </c>
      <c r="O3286" t="s">
        <v>1674</v>
      </c>
      <c r="P3286" s="199">
        <v>20000</v>
      </c>
      <c r="S3286" t="s">
        <v>3506</v>
      </c>
      <c r="T3286" t="s">
        <v>3759</v>
      </c>
      <c r="U3286" s="201">
        <v>4.0511999999999997</v>
      </c>
      <c r="V3286" t="s">
        <v>3176</v>
      </c>
      <c r="W3286" t="s">
        <v>2594</v>
      </c>
      <c r="X3286" t="s">
        <v>2595</v>
      </c>
      <c r="Y3286" t="s">
        <v>2596</v>
      </c>
      <c r="Z3286" t="s">
        <v>2952</v>
      </c>
      <c r="AA3286">
        <v>828254</v>
      </c>
      <c r="AB3286" s="198">
        <v>37047.875</v>
      </c>
      <c r="AC3286" s="198">
        <v>37047.875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10000</v>
      </c>
      <c r="G3287" s="202">
        <v>1333621</v>
      </c>
      <c r="H3287" s="198">
        <v>37046.399895833332</v>
      </c>
      <c r="I3287" t="s">
        <v>3627</v>
      </c>
      <c r="M3287" t="s">
        <v>3505</v>
      </c>
      <c r="N3287" t="s">
        <v>3885</v>
      </c>
      <c r="O3287" t="s">
        <v>1923</v>
      </c>
      <c r="P3287" s="199">
        <v>10000</v>
      </c>
      <c r="S3287" t="s">
        <v>3506</v>
      </c>
      <c r="T3287" t="s">
        <v>3759</v>
      </c>
      <c r="U3287" s="201">
        <v>4.0449999999999999</v>
      </c>
      <c r="V3287" t="s">
        <v>2051</v>
      </c>
      <c r="W3287" t="s">
        <v>2429</v>
      </c>
      <c r="X3287" t="s">
        <v>2196</v>
      </c>
      <c r="Y3287" t="s">
        <v>2596</v>
      </c>
      <c r="Z3287" t="s">
        <v>2952</v>
      </c>
      <c r="AA3287">
        <v>828252</v>
      </c>
      <c r="AB3287" s="198">
        <v>37047.875</v>
      </c>
      <c r="AC3287" s="198">
        <v>37047.875</v>
      </c>
    </row>
    <row r="3288" spans="1:29" x14ac:dyDescent="0.2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31</v>
      </c>
      <c r="F3288" s="213">
        <f t="shared" si="260"/>
        <v>620000</v>
      </c>
      <c r="G3288" s="202">
        <v>1333622</v>
      </c>
      <c r="H3288" s="198">
        <v>37046.399907407409</v>
      </c>
      <c r="I3288" t="s">
        <v>3069</v>
      </c>
      <c r="M3288" t="s">
        <v>3505</v>
      </c>
      <c r="N3288" t="s">
        <v>2383</v>
      </c>
      <c r="O3288" t="s">
        <v>2604</v>
      </c>
      <c r="P3288" s="199">
        <v>20000</v>
      </c>
      <c r="S3288" t="s">
        <v>3506</v>
      </c>
      <c r="T3288" t="s">
        <v>3759</v>
      </c>
      <c r="U3288" s="201">
        <v>4.08</v>
      </c>
      <c r="V3288" t="s">
        <v>2544</v>
      </c>
      <c r="W3288" t="s">
        <v>2810</v>
      </c>
      <c r="X3288" t="s">
        <v>2384</v>
      </c>
      <c r="Y3288" t="s">
        <v>3777</v>
      </c>
      <c r="Z3288" t="s">
        <v>2952</v>
      </c>
      <c r="AA3288" t="s">
        <v>219</v>
      </c>
      <c r="AB3288" s="198">
        <v>37073.875</v>
      </c>
      <c r="AC3288" s="198">
        <v>37103.875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1333623</v>
      </c>
      <c r="H3289" s="198">
        <v>37046.399942129632</v>
      </c>
      <c r="I3289" t="s">
        <v>3627</v>
      </c>
      <c r="M3289" t="s">
        <v>3505</v>
      </c>
      <c r="N3289" t="s">
        <v>3885</v>
      </c>
      <c r="O3289" t="s">
        <v>1761</v>
      </c>
      <c r="P3289" s="199">
        <v>10000</v>
      </c>
      <c r="S3289" t="s">
        <v>3506</v>
      </c>
      <c r="T3289" t="s">
        <v>3759</v>
      </c>
      <c r="U3289" s="201">
        <v>3.87</v>
      </c>
      <c r="V3289" t="s">
        <v>3502</v>
      </c>
      <c r="W3289" t="s">
        <v>2477</v>
      </c>
      <c r="X3289" t="s">
        <v>3078</v>
      </c>
      <c r="Y3289" t="s">
        <v>2596</v>
      </c>
      <c r="Z3289" t="s">
        <v>2952</v>
      </c>
      <c r="AA3289">
        <v>828255</v>
      </c>
      <c r="AB3289" s="198">
        <v>37047.875</v>
      </c>
      <c r="AC3289" s="198">
        <v>37047.875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10000</v>
      </c>
      <c r="G3290" s="202">
        <v>1333625</v>
      </c>
      <c r="H3290" s="198">
        <v>37046.399965277778</v>
      </c>
      <c r="I3290" t="s">
        <v>2387</v>
      </c>
      <c r="M3290" t="s">
        <v>3505</v>
      </c>
      <c r="N3290" t="s">
        <v>3885</v>
      </c>
      <c r="O3290" t="s">
        <v>1674</v>
      </c>
      <c r="P3290" s="199">
        <v>10000</v>
      </c>
      <c r="S3290" t="s">
        <v>3506</v>
      </c>
      <c r="T3290" t="s">
        <v>3759</v>
      </c>
      <c r="U3290" s="201">
        <v>4.0511999999999997</v>
      </c>
      <c r="V3290" t="s">
        <v>2486</v>
      </c>
      <c r="W3290" t="s">
        <v>2594</v>
      </c>
      <c r="X3290" t="s">
        <v>2595</v>
      </c>
      <c r="Y3290" t="s">
        <v>2596</v>
      </c>
      <c r="Z3290" t="s">
        <v>2952</v>
      </c>
      <c r="AA3290">
        <v>828256</v>
      </c>
      <c r="AB3290" s="198">
        <v>37047.875</v>
      </c>
      <c r="AC3290" s="198">
        <v>37047.875</v>
      </c>
    </row>
    <row r="3291" spans="1:29" x14ac:dyDescent="0.2">
      <c r="A3291" s="44" t="str">
        <f t="shared" si="256"/>
        <v>US Crude Financial</v>
      </c>
      <c r="B3291" s="44" t="str">
        <f t="shared" si="257"/>
        <v>US</v>
      </c>
      <c r="C3291" s="44" t="str">
        <f t="shared" si="258"/>
        <v>Crude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50000</v>
      </c>
      <c r="G3291" s="202">
        <v>1333624</v>
      </c>
      <c r="H3291" s="198">
        <v>37046.399965277778</v>
      </c>
      <c r="I3291" t="s">
        <v>1087</v>
      </c>
      <c r="M3291" t="s">
        <v>3619</v>
      </c>
      <c r="N3291" t="s">
        <v>1088</v>
      </c>
      <c r="O3291" t="s">
        <v>3528</v>
      </c>
      <c r="P3291" s="199">
        <v>50000</v>
      </c>
      <c r="S3291" t="s">
        <v>3512</v>
      </c>
      <c r="T3291" t="s">
        <v>3759</v>
      </c>
      <c r="U3291" s="201">
        <v>28.26</v>
      </c>
      <c r="V3291" t="s">
        <v>2634</v>
      </c>
      <c r="W3291" t="s">
        <v>1090</v>
      </c>
      <c r="X3291" t="s">
        <v>1091</v>
      </c>
      <c r="Y3291" t="s">
        <v>2729</v>
      </c>
      <c r="Z3291" t="s">
        <v>2952</v>
      </c>
      <c r="AA3291">
        <v>112829</v>
      </c>
      <c r="AB3291" s="198">
        <v>37073</v>
      </c>
      <c r="AC3291" s="198">
        <v>37103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10000</v>
      </c>
      <c r="G3292" s="202">
        <v>1333626</v>
      </c>
      <c r="H3292" s="198">
        <v>37046.399976851855</v>
      </c>
      <c r="I3292" t="s">
        <v>3731</v>
      </c>
      <c r="M3292" t="s">
        <v>3505</v>
      </c>
      <c r="N3292" t="s">
        <v>3885</v>
      </c>
      <c r="O3292" t="s">
        <v>1727</v>
      </c>
      <c r="P3292" s="199">
        <v>10000</v>
      </c>
      <c r="S3292" t="s">
        <v>3506</v>
      </c>
      <c r="T3292" t="s">
        <v>3759</v>
      </c>
      <c r="U3292" s="201">
        <v>3.9550000000000001</v>
      </c>
      <c r="V3292" t="s">
        <v>2496</v>
      </c>
      <c r="W3292" t="s">
        <v>2629</v>
      </c>
      <c r="X3292" t="s">
        <v>2630</v>
      </c>
      <c r="Y3292" t="s">
        <v>2596</v>
      </c>
      <c r="Z3292" t="s">
        <v>2952</v>
      </c>
      <c r="AA3292">
        <v>828257</v>
      </c>
      <c r="AB3292" s="198">
        <v>37047.875</v>
      </c>
      <c r="AC3292" s="198">
        <v>37047.875</v>
      </c>
    </row>
    <row r="3293" spans="1:29" x14ac:dyDescent="0.2">
      <c r="A3293" s="44" t="str">
        <f t="shared" si="256"/>
        <v>US Crude Financial</v>
      </c>
      <c r="B3293" s="44" t="str">
        <f t="shared" si="257"/>
        <v>US</v>
      </c>
      <c r="C3293" s="44" t="str">
        <f t="shared" si="258"/>
        <v>Crude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25000</v>
      </c>
      <c r="G3293" s="202">
        <v>1333627</v>
      </c>
      <c r="H3293" s="198">
        <v>37046.399988425925</v>
      </c>
      <c r="I3293" t="s">
        <v>2382</v>
      </c>
      <c r="M3293" t="s">
        <v>3619</v>
      </c>
      <c r="N3293" t="s">
        <v>3239</v>
      </c>
      <c r="O3293" t="s">
        <v>3240</v>
      </c>
      <c r="P3293" s="199">
        <v>25000</v>
      </c>
      <c r="S3293" t="s">
        <v>3508</v>
      </c>
      <c r="T3293" t="s">
        <v>3759</v>
      </c>
      <c r="U3293" s="201">
        <v>-0.3</v>
      </c>
      <c r="V3293" t="s">
        <v>3830</v>
      </c>
      <c r="W3293" t="s">
        <v>3204</v>
      </c>
      <c r="X3293" t="s">
        <v>3241</v>
      </c>
      <c r="Y3293" t="s">
        <v>3777</v>
      </c>
      <c r="Z3293" t="s">
        <v>2952</v>
      </c>
      <c r="AA3293" t="s">
        <v>220</v>
      </c>
      <c r="AB3293" s="198">
        <v>37073</v>
      </c>
      <c r="AC3293" s="198">
        <v>37103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2370</v>
      </c>
      <c r="G3294" s="202">
        <v>1333629</v>
      </c>
      <c r="H3294" s="198">
        <v>37046.400000000001</v>
      </c>
      <c r="I3294" t="s">
        <v>2427</v>
      </c>
      <c r="M3294" t="s">
        <v>3505</v>
      </c>
      <c r="N3294" t="s">
        <v>3885</v>
      </c>
      <c r="O3294" t="s">
        <v>1674</v>
      </c>
      <c r="P3294" s="199">
        <v>2370</v>
      </c>
      <c r="S3294" t="s">
        <v>3506</v>
      </c>
      <c r="T3294" t="s">
        <v>3759</v>
      </c>
      <c r="U3294" s="201">
        <v>4.0511999999999997</v>
      </c>
      <c r="V3294" t="s">
        <v>2467</v>
      </c>
      <c r="W3294" t="s">
        <v>2594</v>
      </c>
      <c r="X3294" t="s">
        <v>2595</v>
      </c>
      <c r="Y3294" t="s">
        <v>2596</v>
      </c>
      <c r="Z3294" t="s">
        <v>2952</v>
      </c>
      <c r="AA3294">
        <v>828259</v>
      </c>
      <c r="AB3294" s="198">
        <v>37047.875</v>
      </c>
      <c r="AC3294" s="198">
        <v>37047.875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1333628</v>
      </c>
      <c r="H3295" s="198">
        <v>37046.400000000001</v>
      </c>
      <c r="I3295" t="s">
        <v>3627</v>
      </c>
      <c r="M3295" t="s">
        <v>3505</v>
      </c>
      <c r="N3295" t="s">
        <v>3885</v>
      </c>
      <c r="O3295" t="s">
        <v>1761</v>
      </c>
      <c r="P3295" s="199">
        <v>10000</v>
      </c>
      <c r="S3295" t="s">
        <v>3506</v>
      </c>
      <c r="T3295" t="s">
        <v>3759</v>
      </c>
      <c r="U3295" s="201">
        <v>3.8650000000000002</v>
      </c>
      <c r="V3295" t="s">
        <v>3502</v>
      </c>
      <c r="W3295" t="s">
        <v>2477</v>
      </c>
      <c r="X3295" t="s">
        <v>3078</v>
      </c>
      <c r="Y3295" t="s">
        <v>2596</v>
      </c>
      <c r="Z3295" t="s">
        <v>2952</v>
      </c>
      <c r="AA3295">
        <v>828258</v>
      </c>
      <c r="AB3295" s="198">
        <v>37047.875</v>
      </c>
      <c r="AC3295" s="198">
        <v>37047.875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1333630</v>
      </c>
      <c r="H3296" s="198">
        <v>37046.400034722225</v>
      </c>
      <c r="I3296" t="s">
        <v>3627</v>
      </c>
      <c r="M3296" t="s">
        <v>3505</v>
      </c>
      <c r="N3296" t="s">
        <v>3885</v>
      </c>
      <c r="O3296" t="s">
        <v>1760</v>
      </c>
      <c r="P3296" s="199">
        <v>10000</v>
      </c>
      <c r="S3296" t="s">
        <v>3506</v>
      </c>
      <c r="T3296" t="s">
        <v>3759</v>
      </c>
      <c r="U3296" s="201">
        <v>3.86</v>
      </c>
      <c r="V3296" t="s">
        <v>3502</v>
      </c>
      <c r="W3296" t="s">
        <v>2477</v>
      </c>
      <c r="X3296" t="s">
        <v>3078</v>
      </c>
      <c r="Y3296" t="s">
        <v>2596</v>
      </c>
      <c r="Z3296" t="s">
        <v>2952</v>
      </c>
      <c r="AA3296">
        <v>828260</v>
      </c>
      <c r="AB3296" s="198">
        <v>37047.875</v>
      </c>
      <c r="AC3296" s="198">
        <v>37047.875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1333631</v>
      </c>
      <c r="H3297" s="198">
        <v>37046.400046296294</v>
      </c>
      <c r="I3297" t="s">
        <v>2660</v>
      </c>
      <c r="M3297" t="s">
        <v>3505</v>
      </c>
      <c r="N3297" t="s">
        <v>3885</v>
      </c>
      <c r="O3297" t="s">
        <v>3852</v>
      </c>
      <c r="P3297" s="199">
        <v>10000</v>
      </c>
      <c r="S3297" t="s">
        <v>3506</v>
      </c>
      <c r="T3297" t="s">
        <v>3759</v>
      </c>
      <c r="U3297" s="201">
        <v>3.97</v>
      </c>
      <c r="V3297" t="s">
        <v>3649</v>
      </c>
      <c r="W3297" t="s">
        <v>2265</v>
      </c>
      <c r="X3297" t="s">
        <v>2266</v>
      </c>
      <c r="Y3297" t="s">
        <v>2596</v>
      </c>
      <c r="Z3297" t="s">
        <v>2952</v>
      </c>
      <c r="AA3297">
        <v>828261</v>
      </c>
      <c r="AB3297" s="198">
        <v>37047.875</v>
      </c>
      <c r="AC3297" s="198">
        <v>37047.875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9472</v>
      </c>
      <c r="G3298" s="202">
        <v>1333632</v>
      </c>
      <c r="H3298" s="198">
        <v>37046.400092592594</v>
      </c>
      <c r="I3298" t="s">
        <v>77</v>
      </c>
      <c r="M3298" t="s">
        <v>3505</v>
      </c>
      <c r="N3298" t="s">
        <v>3885</v>
      </c>
      <c r="O3298" t="s">
        <v>1728</v>
      </c>
      <c r="P3298" s="199">
        <v>9472</v>
      </c>
      <c r="S3298" t="s">
        <v>3506</v>
      </c>
      <c r="T3298" t="s">
        <v>3759</v>
      </c>
      <c r="U3298" s="201">
        <v>4.085</v>
      </c>
      <c r="V3298" t="s">
        <v>78</v>
      </c>
      <c r="W3298" t="s">
        <v>2640</v>
      </c>
      <c r="X3298" t="s">
        <v>2641</v>
      </c>
      <c r="Y3298" t="s">
        <v>2596</v>
      </c>
      <c r="Z3298" t="s">
        <v>2952</v>
      </c>
      <c r="AA3298">
        <v>828262</v>
      </c>
      <c r="AB3298" s="198">
        <v>37047.875</v>
      </c>
      <c r="AC3298" s="198">
        <v>37047.875</v>
      </c>
    </row>
    <row r="3299" spans="1:29" x14ac:dyDescent="0.2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50000</v>
      </c>
      <c r="G3299" s="202">
        <v>1333633</v>
      </c>
      <c r="H3299" s="198">
        <v>37046.400104166663</v>
      </c>
      <c r="I3299" t="s">
        <v>2330</v>
      </c>
      <c r="M3299" t="s">
        <v>3619</v>
      </c>
      <c r="N3299" t="s">
        <v>1088</v>
      </c>
      <c r="O3299" t="s">
        <v>2442</v>
      </c>
      <c r="P3299" s="199">
        <v>50000</v>
      </c>
      <c r="S3299" t="s">
        <v>3512</v>
      </c>
      <c r="T3299" t="s">
        <v>3759</v>
      </c>
      <c r="U3299" s="201">
        <v>28.24</v>
      </c>
      <c r="V3299" t="s">
        <v>3250</v>
      </c>
      <c r="W3299" t="s">
        <v>1090</v>
      </c>
      <c r="X3299" t="s">
        <v>2283</v>
      </c>
      <c r="Y3299" t="s">
        <v>2729</v>
      </c>
      <c r="Z3299" t="s">
        <v>2952</v>
      </c>
      <c r="AA3299">
        <v>112830</v>
      </c>
      <c r="AB3299" s="198">
        <v>37073</v>
      </c>
      <c r="AC3299" s="198">
        <v>37103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1333635</v>
      </c>
      <c r="H3300" s="198">
        <v>37046.40011574074</v>
      </c>
      <c r="I3300" t="s">
        <v>2597</v>
      </c>
      <c r="M3300" t="s">
        <v>3505</v>
      </c>
      <c r="N3300" t="s">
        <v>3885</v>
      </c>
      <c r="O3300" t="s">
        <v>1680</v>
      </c>
      <c r="P3300" s="199">
        <v>5000</v>
      </c>
      <c r="S3300" t="s">
        <v>3506</v>
      </c>
      <c r="T3300" t="s">
        <v>3759</v>
      </c>
      <c r="U3300" s="201">
        <v>3.8250000000000002</v>
      </c>
      <c r="V3300" t="s">
        <v>2598</v>
      </c>
      <c r="W3300" t="s">
        <v>2457</v>
      </c>
      <c r="X3300" t="s">
        <v>2615</v>
      </c>
      <c r="Y3300" t="s">
        <v>2596</v>
      </c>
      <c r="Z3300" t="s">
        <v>2952</v>
      </c>
      <c r="AA3300">
        <v>828263</v>
      </c>
      <c r="AB3300" s="198">
        <v>37047.875</v>
      </c>
      <c r="AC3300" s="198">
        <v>37047.875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5000</v>
      </c>
      <c r="G3301" s="202">
        <v>1333634</v>
      </c>
      <c r="H3301" s="198">
        <v>37046.40011574074</v>
      </c>
      <c r="I3301" t="s">
        <v>3627</v>
      </c>
      <c r="M3301" t="s">
        <v>3505</v>
      </c>
      <c r="N3301" t="s">
        <v>3885</v>
      </c>
      <c r="O3301" t="s">
        <v>1738</v>
      </c>
      <c r="P3301" s="199">
        <v>5000</v>
      </c>
      <c r="S3301" t="s">
        <v>3506</v>
      </c>
      <c r="T3301" t="s">
        <v>3759</v>
      </c>
      <c r="U3301" s="201">
        <v>3.9</v>
      </c>
      <c r="V3301" t="s">
        <v>3493</v>
      </c>
      <c r="W3301" t="s">
        <v>2629</v>
      </c>
      <c r="X3301" t="s">
        <v>2630</v>
      </c>
      <c r="Y3301" t="s">
        <v>2596</v>
      </c>
      <c r="Z3301" t="s">
        <v>2952</v>
      </c>
      <c r="AA3301">
        <v>828264</v>
      </c>
      <c r="AB3301" s="198">
        <v>37047.875</v>
      </c>
      <c r="AC3301" s="198">
        <v>37047.875</v>
      </c>
    </row>
    <row r="3302" spans="1:29" x14ac:dyDescent="0.2">
      <c r="A3302" s="44" t="str">
        <f t="shared" si="256"/>
        <v xml:space="preserve"> Natural Gas Physical</v>
      </c>
      <c r="B3302" s="44" t="str">
        <f t="shared" si="257"/>
        <v/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5000</v>
      </c>
      <c r="G3302" s="202">
        <v>1333637</v>
      </c>
      <c r="H3302" s="198">
        <v>37046.400138888886</v>
      </c>
      <c r="I3302" t="s">
        <v>2192</v>
      </c>
      <c r="M3302" t="s">
        <v>3505</v>
      </c>
      <c r="N3302" t="s">
        <v>3089</v>
      </c>
      <c r="O3302" t="s">
        <v>2015</v>
      </c>
      <c r="P3302" s="199">
        <v>5000</v>
      </c>
      <c r="S3302" t="s">
        <v>3827</v>
      </c>
      <c r="T3302" t="s">
        <v>3090</v>
      </c>
      <c r="U3302" s="201">
        <v>4.915</v>
      </c>
      <c r="V3302" t="s">
        <v>2193</v>
      </c>
      <c r="W3302" t="s">
        <v>3091</v>
      </c>
      <c r="X3302" t="s">
        <v>3092</v>
      </c>
      <c r="Y3302" t="s">
        <v>2596</v>
      </c>
      <c r="Z3302" t="s">
        <v>2953</v>
      </c>
      <c r="AA3302">
        <v>828265</v>
      </c>
      <c r="AB3302" s="198">
        <v>37046.875</v>
      </c>
      <c r="AC3302" s="198">
        <v>37046.875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10000</v>
      </c>
      <c r="G3303" s="202">
        <v>1333636</v>
      </c>
      <c r="H3303" s="198">
        <v>37046.400138888886</v>
      </c>
      <c r="I3303" t="s">
        <v>2597</v>
      </c>
      <c r="M3303" t="s">
        <v>3505</v>
      </c>
      <c r="N3303" t="s">
        <v>3885</v>
      </c>
      <c r="O3303" t="s">
        <v>1727</v>
      </c>
      <c r="P3303" s="199">
        <v>10000</v>
      </c>
      <c r="S3303" t="s">
        <v>3506</v>
      </c>
      <c r="T3303" t="s">
        <v>3759</v>
      </c>
      <c r="U3303" s="201">
        <v>3.9449999999999998</v>
      </c>
      <c r="V3303" t="s">
        <v>2628</v>
      </c>
      <c r="W3303" t="s">
        <v>2629</v>
      </c>
      <c r="X3303" t="s">
        <v>2630</v>
      </c>
      <c r="Y3303" t="s">
        <v>2596</v>
      </c>
      <c r="Z3303" t="s">
        <v>2952</v>
      </c>
      <c r="AA3303">
        <v>828266</v>
      </c>
      <c r="AB3303" s="198">
        <v>37047.875</v>
      </c>
      <c r="AC3303" s="198">
        <v>37047.875</v>
      </c>
    </row>
    <row r="3304" spans="1:29" x14ac:dyDescent="0.2">
      <c r="A3304" s="44" t="str">
        <f t="shared" si="256"/>
        <v>US Crude Financial</v>
      </c>
      <c r="B3304" s="44" t="str">
        <f t="shared" si="257"/>
        <v>US</v>
      </c>
      <c r="C3304" s="44" t="str">
        <f t="shared" si="258"/>
        <v>Crude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50000</v>
      </c>
      <c r="G3304" s="202">
        <v>1333638</v>
      </c>
      <c r="H3304" s="198">
        <v>37046.400150462963</v>
      </c>
      <c r="I3304" t="s">
        <v>2382</v>
      </c>
      <c r="M3304" t="s">
        <v>3619</v>
      </c>
      <c r="N3304" t="s">
        <v>1088</v>
      </c>
      <c r="O3304" t="s">
        <v>3528</v>
      </c>
      <c r="P3304" s="199">
        <v>50000</v>
      </c>
      <c r="S3304" t="s">
        <v>3512</v>
      </c>
      <c r="T3304" t="s">
        <v>3759</v>
      </c>
      <c r="U3304" s="201">
        <v>28.22</v>
      </c>
      <c r="V3304" t="s">
        <v>3654</v>
      </c>
      <c r="W3304" t="s">
        <v>1090</v>
      </c>
      <c r="X3304" t="s">
        <v>1091</v>
      </c>
      <c r="Y3304" t="s">
        <v>2729</v>
      </c>
      <c r="Z3304" t="s">
        <v>2952</v>
      </c>
      <c r="AA3304">
        <v>112831</v>
      </c>
      <c r="AB3304" s="198">
        <v>37073</v>
      </c>
      <c r="AC3304" s="198">
        <v>37103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5000</v>
      </c>
      <c r="G3305" s="202">
        <v>1333639</v>
      </c>
      <c r="H3305" s="198">
        <v>37046.40016203704</v>
      </c>
      <c r="I3305" t="s">
        <v>3627</v>
      </c>
      <c r="M3305" t="s">
        <v>3505</v>
      </c>
      <c r="N3305" t="s">
        <v>3885</v>
      </c>
      <c r="O3305" t="s">
        <v>1738</v>
      </c>
      <c r="P3305" s="199">
        <v>5000</v>
      </c>
      <c r="S3305" t="s">
        <v>3506</v>
      </c>
      <c r="T3305" t="s">
        <v>3759</v>
      </c>
      <c r="U3305" s="201">
        <v>3.895</v>
      </c>
      <c r="V3305" t="s">
        <v>3493</v>
      </c>
      <c r="W3305" t="s">
        <v>2629</v>
      </c>
      <c r="X3305" t="s">
        <v>2630</v>
      </c>
      <c r="Y3305" t="s">
        <v>2596</v>
      </c>
      <c r="Z3305" t="s">
        <v>2952</v>
      </c>
      <c r="AA3305">
        <v>828267</v>
      </c>
      <c r="AB3305" s="198">
        <v>37047.875</v>
      </c>
      <c r="AC3305" s="198">
        <v>37047.875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833</v>
      </c>
      <c r="G3306" s="202">
        <v>1333640</v>
      </c>
      <c r="H3306" s="198">
        <v>37046.400277777779</v>
      </c>
      <c r="I3306" t="s">
        <v>2261</v>
      </c>
      <c r="M3306" t="s">
        <v>3505</v>
      </c>
      <c r="N3306" t="s">
        <v>3885</v>
      </c>
      <c r="O3306" t="s">
        <v>1725</v>
      </c>
      <c r="P3306" s="199">
        <v>833</v>
      </c>
      <c r="S3306" t="s">
        <v>3506</v>
      </c>
      <c r="T3306" t="s">
        <v>3759</v>
      </c>
      <c r="U3306" s="201">
        <v>4.1550000000000002</v>
      </c>
      <c r="V3306" t="s">
        <v>3680</v>
      </c>
      <c r="W3306" t="s">
        <v>3060</v>
      </c>
      <c r="X3306" t="s">
        <v>3061</v>
      </c>
      <c r="Y3306" t="s">
        <v>2596</v>
      </c>
      <c r="Z3306" t="s">
        <v>2952</v>
      </c>
      <c r="AA3306">
        <v>828268</v>
      </c>
      <c r="AB3306" s="198">
        <v>37047.875</v>
      </c>
      <c r="AC3306" s="198">
        <v>37047.875</v>
      </c>
    </row>
    <row r="3307" spans="1:29" x14ac:dyDescent="0.2">
      <c r="A3307" s="44" t="str">
        <f t="shared" si="256"/>
        <v>US Natural Gas Financial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Financial</v>
      </c>
      <c r="E3307" s="44">
        <f>IF(VLOOKUP(S3307,'DD-Lookup'!$J$6:$L$50,3,FALSE)="Monthly",(YEAR(AC3307)-YEAR(AB3307))*12+MONTH(AC3307)-MONTH(AB3307)+1,(AC3307-AB3307+1))</f>
        <v>26</v>
      </c>
      <c r="F3307" s="213">
        <f t="shared" si="260"/>
        <v>7280</v>
      </c>
      <c r="G3307" s="202">
        <v>1333641</v>
      </c>
      <c r="H3307" s="198">
        <v>37046.400300925925</v>
      </c>
      <c r="I3307" t="s">
        <v>2597</v>
      </c>
      <c r="M3307" t="s">
        <v>3505</v>
      </c>
      <c r="N3307" t="s">
        <v>2383</v>
      </c>
      <c r="O3307" t="s">
        <v>221</v>
      </c>
      <c r="P3307" s="199">
        <v>280</v>
      </c>
      <c r="S3307" t="s">
        <v>3506</v>
      </c>
      <c r="T3307" t="s">
        <v>3759</v>
      </c>
      <c r="U3307" s="201">
        <v>3.82</v>
      </c>
      <c r="V3307" t="s">
        <v>222</v>
      </c>
      <c r="W3307" t="s">
        <v>3497</v>
      </c>
      <c r="X3307" t="s">
        <v>3498</v>
      </c>
      <c r="Y3307" t="s">
        <v>3777</v>
      </c>
      <c r="Z3307" t="s">
        <v>2952</v>
      </c>
      <c r="AA3307" t="s">
        <v>223</v>
      </c>
      <c r="AB3307" s="198">
        <v>37047.875</v>
      </c>
      <c r="AC3307" s="198">
        <v>37072.875</v>
      </c>
    </row>
    <row r="3308" spans="1:29" x14ac:dyDescent="0.2">
      <c r="A3308" s="44" t="str">
        <f t="shared" si="256"/>
        <v xml:space="preserve"> Natural Gas Physical</v>
      </c>
      <c r="B3308" s="44" t="str">
        <f t="shared" si="257"/>
        <v/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5000</v>
      </c>
      <c r="G3308" s="202">
        <v>1333642</v>
      </c>
      <c r="H3308" s="198">
        <v>37046.400312500002</v>
      </c>
      <c r="I3308" t="s">
        <v>2542</v>
      </c>
      <c r="M3308" t="s">
        <v>3505</v>
      </c>
      <c r="N3308" t="s">
        <v>3089</v>
      </c>
      <c r="O3308" t="s">
        <v>49</v>
      </c>
      <c r="Q3308" s="199">
        <v>5000</v>
      </c>
      <c r="S3308" t="s">
        <v>3827</v>
      </c>
      <c r="T3308" t="s">
        <v>3090</v>
      </c>
      <c r="U3308" s="201">
        <v>4.9450000000000003</v>
      </c>
      <c r="V3308" t="s">
        <v>3835</v>
      </c>
      <c r="W3308" t="s">
        <v>3091</v>
      </c>
      <c r="X3308" t="s">
        <v>3092</v>
      </c>
      <c r="Y3308" t="s">
        <v>2596</v>
      </c>
      <c r="Z3308" t="s">
        <v>2953</v>
      </c>
      <c r="AA3308">
        <v>828269</v>
      </c>
      <c r="AB3308" s="198">
        <v>37047.875</v>
      </c>
      <c r="AC3308" s="198">
        <v>37047.875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2370</v>
      </c>
      <c r="G3309" s="202">
        <v>1333644</v>
      </c>
      <c r="H3309" s="198">
        <v>37046.400370370371</v>
      </c>
      <c r="I3309" t="s">
        <v>2427</v>
      </c>
      <c r="M3309" t="s">
        <v>3505</v>
      </c>
      <c r="N3309" t="s">
        <v>3885</v>
      </c>
      <c r="O3309" t="s">
        <v>1674</v>
      </c>
      <c r="Q3309" s="199">
        <v>2370</v>
      </c>
      <c r="S3309" t="s">
        <v>3506</v>
      </c>
      <c r="T3309" t="s">
        <v>3759</v>
      </c>
      <c r="U3309" s="201">
        <v>4.0511999999999997</v>
      </c>
      <c r="V3309" t="s">
        <v>2467</v>
      </c>
      <c r="W3309" t="s">
        <v>2594</v>
      </c>
      <c r="X3309" t="s">
        <v>2595</v>
      </c>
      <c r="Y3309" t="s">
        <v>2596</v>
      </c>
      <c r="Z3309" t="s">
        <v>2952</v>
      </c>
      <c r="AA3309">
        <v>828271</v>
      </c>
      <c r="AB3309" s="198">
        <v>37047.875</v>
      </c>
      <c r="AC3309" s="198">
        <v>37047.875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31</v>
      </c>
      <c r="F3310" s="213">
        <f t="shared" si="260"/>
        <v>155000</v>
      </c>
      <c r="G3310" s="202">
        <v>1333645</v>
      </c>
      <c r="H3310" s="198">
        <v>37046.400393518517</v>
      </c>
      <c r="I3310" t="s">
        <v>2382</v>
      </c>
      <c r="M3310" t="s">
        <v>3505</v>
      </c>
      <c r="N3310" t="s">
        <v>2383</v>
      </c>
      <c r="O3310" t="s">
        <v>2604</v>
      </c>
      <c r="P3310" s="199">
        <v>5000</v>
      </c>
      <c r="S3310" t="s">
        <v>3506</v>
      </c>
      <c r="T3310" t="s">
        <v>3759</v>
      </c>
      <c r="U3310" s="201">
        <v>4.0750000000000002</v>
      </c>
      <c r="V3310" t="s">
        <v>2454</v>
      </c>
      <c r="W3310" t="s">
        <v>2810</v>
      </c>
      <c r="X3310" t="s">
        <v>2384</v>
      </c>
      <c r="Y3310" t="s">
        <v>3777</v>
      </c>
      <c r="Z3310" t="s">
        <v>2952</v>
      </c>
      <c r="AA3310" t="s">
        <v>224</v>
      </c>
      <c r="AB3310" s="198">
        <v>37073.875</v>
      </c>
      <c r="AC3310" s="198">
        <v>37103.875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5000</v>
      </c>
      <c r="G3311" s="202">
        <v>1333646</v>
      </c>
      <c r="H3311" s="198">
        <v>37046.40042824074</v>
      </c>
      <c r="I3311" t="s">
        <v>3531</v>
      </c>
      <c r="M3311" t="s">
        <v>3505</v>
      </c>
      <c r="N3311" t="s">
        <v>3885</v>
      </c>
      <c r="O3311" t="s">
        <v>3868</v>
      </c>
      <c r="P3311" s="199">
        <v>5000</v>
      </c>
      <c r="S3311" t="s">
        <v>3506</v>
      </c>
      <c r="T3311" t="s">
        <v>3759</v>
      </c>
      <c r="U3311" s="201">
        <v>3.87</v>
      </c>
      <c r="V3311" t="s">
        <v>3918</v>
      </c>
      <c r="W3311" t="s">
        <v>2271</v>
      </c>
      <c r="X3311" t="s">
        <v>3078</v>
      </c>
      <c r="Y3311" t="s">
        <v>2596</v>
      </c>
      <c r="Z3311" t="s">
        <v>2952</v>
      </c>
      <c r="AA3311">
        <v>828272</v>
      </c>
      <c r="AB3311" s="198">
        <v>37047.875</v>
      </c>
      <c r="AC3311" s="198">
        <v>37047.875</v>
      </c>
    </row>
    <row r="3312" spans="1:29" x14ac:dyDescent="0.2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151</v>
      </c>
      <c r="F3312" s="213">
        <f t="shared" si="260"/>
        <v>377500</v>
      </c>
      <c r="G3312" s="202">
        <v>1333647</v>
      </c>
      <c r="H3312" s="198">
        <v>37046.400439814817</v>
      </c>
      <c r="I3312" t="s">
        <v>2382</v>
      </c>
      <c r="M3312" t="s">
        <v>3505</v>
      </c>
      <c r="N3312" t="s">
        <v>2383</v>
      </c>
      <c r="O3312" t="s">
        <v>2622</v>
      </c>
      <c r="P3312" s="199">
        <v>2500</v>
      </c>
      <c r="S3312" t="s">
        <v>3506</v>
      </c>
      <c r="T3312" t="s">
        <v>3759</v>
      </c>
      <c r="U3312" s="201">
        <v>4.4749999999999996</v>
      </c>
      <c r="V3312" t="s">
        <v>2573</v>
      </c>
      <c r="W3312" t="s">
        <v>2810</v>
      </c>
      <c r="X3312" t="s">
        <v>2384</v>
      </c>
      <c r="Y3312" t="s">
        <v>3777</v>
      </c>
      <c r="Z3312" t="s">
        <v>2952</v>
      </c>
      <c r="AA3312" t="s">
        <v>225</v>
      </c>
      <c r="AB3312" s="198">
        <v>37196</v>
      </c>
      <c r="AC3312" s="198">
        <v>37346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5000</v>
      </c>
      <c r="G3313" s="202">
        <v>1333649</v>
      </c>
      <c r="H3313" s="198">
        <v>37046.40047453704</v>
      </c>
      <c r="I3313" t="s">
        <v>2597</v>
      </c>
      <c r="M3313" t="s">
        <v>3505</v>
      </c>
      <c r="N3313" t="s">
        <v>3885</v>
      </c>
      <c r="O3313" t="s">
        <v>1674</v>
      </c>
      <c r="P3313" s="199">
        <v>5000</v>
      </c>
      <c r="S3313" t="s">
        <v>3506</v>
      </c>
      <c r="T3313" t="s">
        <v>3759</v>
      </c>
      <c r="U3313" s="201">
        <v>4.0412999999999997</v>
      </c>
      <c r="V3313" t="s">
        <v>2598</v>
      </c>
      <c r="W3313" t="s">
        <v>2594</v>
      </c>
      <c r="X3313" t="s">
        <v>2595</v>
      </c>
      <c r="Y3313" t="s">
        <v>2596</v>
      </c>
      <c r="Z3313" t="s">
        <v>2952</v>
      </c>
      <c r="AA3313">
        <v>828274</v>
      </c>
      <c r="AB3313" s="198">
        <v>37047.875</v>
      </c>
      <c r="AC3313" s="198">
        <v>37047.875</v>
      </c>
    </row>
    <row r="3314" spans="1:29" x14ac:dyDescent="0.2">
      <c r="A3314" s="44" t="str">
        <f t="shared" si="256"/>
        <v xml:space="preserve"> Natural Gas Physical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4000</v>
      </c>
      <c r="G3314" s="202">
        <v>1333650</v>
      </c>
      <c r="H3314" s="198">
        <v>37046.40048611111</v>
      </c>
      <c r="I3314" t="s">
        <v>2652</v>
      </c>
      <c r="M3314" t="s">
        <v>3505</v>
      </c>
      <c r="N3314" t="s">
        <v>3089</v>
      </c>
      <c r="O3314" t="s">
        <v>49</v>
      </c>
      <c r="Q3314" s="199">
        <v>4000</v>
      </c>
      <c r="S3314" t="s">
        <v>3827</v>
      </c>
      <c r="T3314" t="s">
        <v>3090</v>
      </c>
      <c r="U3314" s="201">
        <v>4.96</v>
      </c>
      <c r="V3314" t="s">
        <v>2653</v>
      </c>
      <c r="W3314" t="s">
        <v>3091</v>
      </c>
      <c r="X3314" t="s">
        <v>3092</v>
      </c>
      <c r="Y3314" t="s">
        <v>2596</v>
      </c>
      <c r="Z3314" t="s">
        <v>2953</v>
      </c>
      <c r="AA3314">
        <v>828275</v>
      </c>
      <c r="AB3314" s="198">
        <v>37047.875</v>
      </c>
      <c r="AC3314" s="198">
        <v>37047.875</v>
      </c>
    </row>
    <row r="3315" spans="1:29" x14ac:dyDescent="0.2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31</v>
      </c>
      <c r="F3315" s="213">
        <f t="shared" si="260"/>
        <v>465000</v>
      </c>
      <c r="G3315" s="202">
        <v>1333651</v>
      </c>
      <c r="H3315" s="198">
        <v>37046.40053240741</v>
      </c>
      <c r="I3315" t="s">
        <v>3652</v>
      </c>
      <c r="M3315" t="s">
        <v>3505</v>
      </c>
      <c r="N3315" t="s">
        <v>2383</v>
      </c>
      <c r="O3315" t="s">
        <v>2604</v>
      </c>
      <c r="P3315" s="199">
        <v>15000</v>
      </c>
      <c r="S3315" t="s">
        <v>3506</v>
      </c>
      <c r="T3315" t="s">
        <v>3759</v>
      </c>
      <c r="U3315" s="201">
        <v>4.0750000000000002</v>
      </c>
      <c r="V3315" t="s">
        <v>1859</v>
      </c>
      <c r="W3315" t="s">
        <v>2810</v>
      </c>
      <c r="X3315" t="s">
        <v>2384</v>
      </c>
      <c r="Y3315" t="s">
        <v>3777</v>
      </c>
      <c r="Z3315" t="s">
        <v>2952</v>
      </c>
      <c r="AA3315" t="s">
        <v>226</v>
      </c>
      <c r="AB3315" s="198">
        <v>37073.875</v>
      </c>
      <c r="AC3315" s="198">
        <v>37103.875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6000</v>
      </c>
      <c r="G3316" s="202">
        <v>1333652</v>
      </c>
      <c r="H3316" s="198">
        <v>37046.40053240741</v>
      </c>
      <c r="I3316" t="s">
        <v>2577</v>
      </c>
      <c r="M3316" t="s">
        <v>3505</v>
      </c>
      <c r="N3316" t="s">
        <v>3885</v>
      </c>
      <c r="O3316" t="s">
        <v>1760</v>
      </c>
      <c r="P3316" s="199">
        <v>6000</v>
      </c>
      <c r="S3316" t="s">
        <v>3506</v>
      </c>
      <c r="T3316" t="s">
        <v>3759</v>
      </c>
      <c r="U3316" s="201">
        <v>3.85</v>
      </c>
      <c r="V3316" t="s">
        <v>3978</v>
      </c>
      <c r="W3316" t="s">
        <v>2477</v>
      </c>
      <c r="X3316" t="s">
        <v>3078</v>
      </c>
      <c r="Y3316" t="s">
        <v>2596</v>
      </c>
      <c r="Z3316" t="s">
        <v>2952</v>
      </c>
      <c r="AA3316">
        <v>828276</v>
      </c>
      <c r="AB3316" s="198">
        <v>37047.875</v>
      </c>
      <c r="AC3316" s="198">
        <v>37047.875</v>
      </c>
    </row>
    <row r="3317" spans="1:29" x14ac:dyDescent="0.2">
      <c r="A3317" s="44" t="str">
        <f t="shared" si="256"/>
        <v xml:space="preserve"> Oil Products Financial</v>
      </c>
      <c r="B3317" s="44" t="str">
        <f t="shared" si="257"/>
        <v/>
      </c>
      <c r="C3317" s="44" t="str">
        <f t="shared" si="258"/>
        <v>Oil Products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30</v>
      </c>
      <c r="F3317" s="213">
        <f t="shared" si="260"/>
        <v>150000</v>
      </c>
      <c r="G3317" s="202">
        <v>1333653</v>
      </c>
      <c r="H3317" s="198">
        <v>37046.400601851848</v>
      </c>
      <c r="I3317" t="s">
        <v>2339</v>
      </c>
      <c r="M3317" t="s">
        <v>3509</v>
      </c>
      <c r="N3317" t="s">
        <v>2340</v>
      </c>
      <c r="O3317" t="s">
        <v>2341</v>
      </c>
      <c r="P3317" s="199">
        <v>5000</v>
      </c>
      <c r="S3317" t="s">
        <v>3513</v>
      </c>
      <c r="T3317" t="s">
        <v>3759</v>
      </c>
      <c r="U3317" s="201">
        <v>236.75</v>
      </c>
      <c r="V3317" t="s">
        <v>3447</v>
      </c>
      <c r="W3317" t="s">
        <v>2343</v>
      </c>
      <c r="X3317" t="s">
        <v>2344</v>
      </c>
      <c r="Y3317" t="s">
        <v>2729</v>
      </c>
      <c r="Z3317" t="s">
        <v>2212</v>
      </c>
      <c r="AA3317">
        <v>112833</v>
      </c>
      <c r="AB3317" s="198">
        <v>37043</v>
      </c>
      <c r="AC3317" s="198">
        <v>37072</v>
      </c>
    </row>
    <row r="3318" spans="1:29" x14ac:dyDescent="0.2">
      <c r="A3318" s="44" t="str">
        <f t="shared" si="256"/>
        <v xml:space="preserve"> Natural Gas Physical</v>
      </c>
      <c r="B3318" s="44" t="str">
        <f t="shared" si="257"/>
        <v/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5000</v>
      </c>
      <c r="G3318" s="202">
        <v>1333654</v>
      </c>
      <c r="H3318" s="198">
        <v>37046.400601851848</v>
      </c>
      <c r="I3318" t="s">
        <v>3848</v>
      </c>
      <c r="M3318" t="s">
        <v>3505</v>
      </c>
      <c r="N3318" t="s">
        <v>3089</v>
      </c>
      <c r="O3318" t="s">
        <v>2015</v>
      </c>
      <c r="P3318" s="199">
        <v>5000</v>
      </c>
      <c r="S3318" t="s">
        <v>3827</v>
      </c>
      <c r="T3318" t="s">
        <v>3090</v>
      </c>
      <c r="U3318" s="201">
        <v>4.92</v>
      </c>
      <c r="V3318" t="s">
        <v>3849</v>
      </c>
      <c r="W3318" t="s">
        <v>3091</v>
      </c>
      <c r="X3318" t="s">
        <v>3092</v>
      </c>
      <c r="Y3318" t="s">
        <v>2596</v>
      </c>
      <c r="Z3318" t="s">
        <v>2953</v>
      </c>
      <c r="AA3318">
        <v>828278</v>
      </c>
      <c r="AB3318" s="198">
        <v>37046.875</v>
      </c>
      <c r="AC3318" s="198">
        <v>37046.875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5000</v>
      </c>
      <c r="G3319" s="202">
        <v>1333656</v>
      </c>
      <c r="H3319" s="198">
        <v>37046.400682870371</v>
      </c>
      <c r="I3319" t="s">
        <v>2261</v>
      </c>
      <c r="M3319" t="s">
        <v>3505</v>
      </c>
      <c r="N3319" t="s">
        <v>3885</v>
      </c>
      <c r="O3319" t="s">
        <v>1678</v>
      </c>
      <c r="P3319" s="199">
        <v>5000</v>
      </c>
      <c r="S3319" t="s">
        <v>3506</v>
      </c>
      <c r="T3319" t="s">
        <v>3759</v>
      </c>
      <c r="U3319" s="201">
        <v>3.7875000000000001</v>
      </c>
      <c r="V3319" t="s">
        <v>1746</v>
      </c>
      <c r="W3319" t="s">
        <v>2457</v>
      </c>
      <c r="X3319" t="s">
        <v>2615</v>
      </c>
      <c r="Y3319" t="s">
        <v>2596</v>
      </c>
      <c r="Z3319" t="s">
        <v>2952</v>
      </c>
      <c r="AA3319">
        <v>828281</v>
      </c>
      <c r="AB3319" s="198">
        <v>37047.875</v>
      </c>
      <c r="AC3319" s="198">
        <v>37047.875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5000</v>
      </c>
      <c r="G3320" s="202">
        <v>1333658</v>
      </c>
      <c r="H3320" s="198">
        <v>37046.400717592594</v>
      </c>
      <c r="I3320" t="s">
        <v>2387</v>
      </c>
      <c r="M3320" t="s">
        <v>3505</v>
      </c>
      <c r="N3320" t="s">
        <v>3885</v>
      </c>
      <c r="O3320" t="s">
        <v>1678</v>
      </c>
      <c r="Q3320" s="199">
        <v>5000</v>
      </c>
      <c r="S3320" t="s">
        <v>3506</v>
      </c>
      <c r="T3320" t="s">
        <v>3759</v>
      </c>
      <c r="U3320" s="201">
        <v>3.79</v>
      </c>
      <c r="V3320" t="s">
        <v>130</v>
      </c>
      <c r="W3320" t="s">
        <v>2457</v>
      </c>
      <c r="X3320" t="s">
        <v>2615</v>
      </c>
      <c r="Y3320" t="s">
        <v>2596</v>
      </c>
      <c r="Z3320" t="s">
        <v>2952</v>
      </c>
      <c r="AA3320">
        <v>828283</v>
      </c>
      <c r="AB3320" s="198">
        <v>37047.875</v>
      </c>
      <c r="AC3320" s="198">
        <v>37047.875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3000</v>
      </c>
      <c r="G3321" s="202">
        <v>1333657</v>
      </c>
      <c r="H3321" s="198">
        <v>37046.400717592594</v>
      </c>
      <c r="I3321" t="s">
        <v>2660</v>
      </c>
      <c r="M3321" t="s">
        <v>3505</v>
      </c>
      <c r="N3321" t="s">
        <v>3885</v>
      </c>
      <c r="O3321" t="s">
        <v>1760</v>
      </c>
      <c r="Q3321" s="199">
        <v>3000</v>
      </c>
      <c r="S3321" t="s">
        <v>3506</v>
      </c>
      <c r="T3321" t="s">
        <v>3759</v>
      </c>
      <c r="U3321" s="201">
        <v>3.88</v>
      </c>
      <c r="V3321" t="s">
        <v>127</v>
      </c>
      <c r="W3321" t="s">
        <v>2477</v>
      </c>
      <c r="X3321" t="s">
        <v>3078</v>
      </c>
      <c r="Y3321" t="s">
        <v>2596</v>
      </c>
      <c r="Z3321" t="s">
        <v>2952</v>
      </c>
      <c r="AA3321">
        <v>828282</v>
      </c>
      <c r="AB3321" s="198">
        <v>37047.875</v>
      </c>
      <c r="AC3321" s="198">
        <v>37047.875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5000</v>
      </c>
      <c r="G3322" s="202">
        <v>1333661</v>
      </c>
      <c r="H3322" s="198">
        <v>37046.400833333333</v>
      </c>
      <c r="I3322" t="s">
        <v>2387</v>
      </c>
      <c r="M3322" t="s">
        <v>3505</v>
      </c>
      <c r="N3322" t="s">
        <v>3885</v>
      </c>
      <c r="O3322" t="s">
        <v>1682</v>
      </c>
      <c r="P3322" s="199">
        <v>5000</v>
      </c>
      <c r="S3322" t="s">
        <v>3506</v>
      </c>
      <c r="T3322" t="s">
        <v>3759</v>
      </c>
      <c r="U3322" s="201">
        <v>3.8275000000000001</v>
      </c>
      <c r="V3322" t="s">
        <v>130</v>
      </c>
      <c r="W3322" t="s">
        <v>2457</v>
      </c>
      <c r="X3322" t="s">
        <v>2615</v>
      </c>
      <c r="Y3322" t="s">
        <v>2596</v>
      </c>
      <c r="Z3322" t="s">
        <v>2952</v>
      </c>
      <c r="AA3322">
        <v>828284</v>
      </c>
      <c r="AB3322" s="198">
        <v>37047.875</v>
      </c>
      <c r="AC3322" s="198">
        <v>37047.875</v>
      </c>
    </row>
    <row r="3323" spans="1:29" x14ac:dyDescent="0.2">
      <c r="A3323" s="44" t="str">
        <f t="shared" si="256"/>
        <v xml:space="preserve"> Natural Gas Physical</v>
      </c>
      <c r="B3323" s="44" t="str">
        <f t="shared" si="257"/>
        <v/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10000</v>
      </c>
      <c r="G3323" s="202">
        <v>1333662</v>
      </c>
      <c r="H3323" s="198">
        <v>37046.400856481479</v>
      </c>
      <c r="I3323" t="s">
        <v>3278</v>
      </c>
      <c r="M3323" t="s">
        <v>3505</v>
      </c>
      <c r="N3323" t="s">
        <v>3089</v>
      </c>
      <c r="O3323" t="s">
        <v>2015</v>
      </c>
      <c r="Q3323" s="199">
        <v>10000</v>
      </c>
      <c r="S3323" t="s">
        <v>3827</v>
      </c>
      <c r="T3323" t="s">
        <v>3090</v>
      </c>
      <c r="U3323" s="201">
        <v>4.93</v>
      </c>
      <c r="V3323" t="s">
        <v>3324</v>
      </c>
      <c r="W3323" t="s">
        <v>3091</v>
      </c>
      <c r="X3323" t="s">
        <v>3092</v>
      </c>
      <c r="Y3323" t="s">
        <v>2596</v>
      </c>
      <c r="Z3323" t="s">
        <v>2953</v>
      </c>
      <c r="AA3323">
        <v>828285</v>
      </c>
      <c r="AB3323" s="198">
        <v>37046.875</v>
      </c>
      <c r="AC3323" s="198">
        <v>37046.875</v>
      </c>
    </row>
    <row r="3324" spans="1:29" x14ac:dyDescent="0.2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26</v>
      </c>
      <c r="F3324" s="213">
        <f t="shared" si="260"/>
        <v>130000</v>
      </c>
      <c r="G3324" s="202">
        <v>1333664</v>
      </c>
      <c r="H3324" s="198">
        <v>37046.400879629633</v>
      </c>
      <c r="I3324" t="s">
        <v>2275</v>
      </c>
      <c r="M3324" t="s">
        <v>3505</v>
      </c>
      <c r="N3324" t="s">
        <v>2383</v>
      </c>
      <c r="O3324" t="s">
        <v>227</v>
      </c>
      <c r="P3324" s="199">
        <v>5000</v>
      </c>
      <c r="S3324" t="s">
        <v>3506</v>
      </c>
      <c r="T3324" t="s">
        <v>3759</v>
      </c>
      <c r="U3324" s="201">
        <v>2.62</v>
      </c>
      <c r="V3324" t="s">
        <v>2276</v>
      </c>
      <c r="W3324" t="s">
        <v>3681</v>
      </c>
      <c r="X3324" t="s">
        <v>3210</v>
      </c>
      <c r="Y3324" t="s">
        <v>3777</v>
      </c>
      <c r="Z3324" t="s">
        <v>2952</v>
      </c>
      <c r="AA3324" t="s">
        <v>228</v>
      </c>
      <c r="AB3324" s="198">
        <v>37047.875</v>
      </c>
      <c r="AC3324" s="198">
        <v>37072.875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10000</v>
      </c>
      <c r="G3325" s="202">
        <v>1333663</v>
      </c>
      <c r="H3325" s="198">
        <v>37046.400879629633</v>
      </c>
      <c r="I3325" t="s">
        <v>3067</v>
      </c>
      <c r="M3325" t="s">
        <v>3505</v>
      </c>
      <c r="N3325" t="s">
        <v>3885</v>
      </c>
      <c r="O3325" t="s">
        <v>1674</v>
      </c>
      <c r="P3325" s="199">
        <v>10000</v>
      </c>
      <c r="S3325" t="s">
        <v>3506</v>
      </c>
      <c r="T3325" t="s">
        <v>3759</v>
      </c>
      <c r="U3325" s="201">
        <v>4.0412999999999997</v>
      </c>
      <c r="V3325" t="s">
        <v>1059</v>
      </c>
      <c r="W3325" t="s">
        <v>2594</v>
      </c>
      <c r="X3325" t="s">
        <v>2595</v>
      </c>
      <c r="Y3325" t="s">
        <v>2596</v>
      </c>
      <c r="Z3325" t="s">
        <v>2952</v>
      </c>
      <c r="AA3325">
        <v>828286</v>
      </c>
      <c r="AB3325" s="198">
        <v>37047.875</v>
      </c>
      <c r="AC3325" s="198">
        <v>37047.875</v>
      </c>
    </row>
    <row r="3326" spans="1:29" x14ac:dyDescent="0.2">
      <c r="A3326" s="44" t="str">
        <f t="shared" si="256"/>
        <v>US Natural Gas Financial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Financial</v>
      </c>
      <c r="E3326" s="44">
        <f>IF(VLOOKUP(S3326,'DD-Lookup'!$J$6:$L$50,3,FALSE)="Monthly",(YEAR(AC3326)-YEAR(AB3326))*12+MONTH(AC3326)-MONTH(AB3326)+1,(AC3326-AB3326+1))</f>
        <v>26</v>
      </c>
      <c r="F3326" s="213">
        <f t="shared" si="260"/>
        <v>260000</v>
      </c>
      <c r="G3326" s="202">
        <v>1333665</v>
      </c>
      <c r="H3326" s="198">
        <v>37046.400902777779</v>
      </c>
      <c r="I3326" t="s">
        <v>2378</v>
      </c>
      <c r="M3326" t="s">
        <v>3505</v>
      </c>
      <c r="N3326" t="s">
        <v>2383</v>
      </c>
      <c r="O3326" t="s">
        <v>229</v>
      </c>
      <c r="P3326" s="199">
        <v>10000</v>
      </c>
      <c r="S3326" t="s">
        <v>3506</v>
      </c>
      <c r="T3326" t="s">
        <v>3759</v>
      </c>
      <c r="U3326" s="201">
        <v>3.895</v>
      </c>
      <c r="V3326" t="s">
        <v>2627</v>
      </c>
      <c r="W3326" t="s">
        <v>3480</v>
      </c>
      <c r="X3326" t="s">
        <v>3481</v>
      </c>
      <c r="Y3326" t="s">
        <v>3777</v>
      </c>
      <c r="Z3326" t="s">
        <v>2952</v>
      </c>
      <c r="AA3326" t="s">
        <v>230</v>
      </c>
      <c r="AB3326" s="198">
        <v>37047.875</v>
      </c>
      <c r="AC3326" s="198">
        <v>37072.875</v>
      </c>
    </row>
    <row r="3327" spans="1:29" x14ac:dyDescent="0.2">
      <c r="A3327" s="44" t="str">
        <f t="shared" si="256"/>
        <v>US Crude Financial</v>
      </c>
      <c r="B3327" s="44" t="str">
        <f t="shared" si="257"/>
        <v>US</v>
      </c>
      <c r="C3327" s="44" t="str">
        <f t="shared" si="258"/>
        <v>Crude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50000</v>
      </c>
      <c r="G3327" s="202">
        <v>1333666</v>
      </c>
      <c r="H3327" s="198">
        <v>37046.401018518518</v>
      </c>
      <c r="I3327" t="s">
        <v>1087</v>
      </c>
      <c r="M3327" t="s">
        <v>3619</v>
      </c>
      <c r="N3327" t="s">
        <v>1088</v>
      </c>
      <c r="O3327" t="s">
        <v>3528</v>
      </c>
      <c r="Q3327" s="199">
        <v>50000</v>
      </c>
      <c r="S3327" t="s">
        <v>3512</v>
      </c>
      <c r="T3327" t="s">
        <v>3759</v>
      </c>
      <c r="U3327" s="201">
        <v>28.26</v>
      </c>
      <c r="V3327" t="s">
        <v>2634</v>
      </c>
      <c r="W3327" t="s">
        <v>1090</v>
      </c>
      <c r="X3327" t="s">
        <v>1091</v>
      </c>
      <c r="Y3327" t="s">
        <v>2729</v>
      </c>
      <c r="Z3327" t="s">
        <v>2952</v>
      </c>
      <c r="AA3327">
        <v>112834</v>
      </c>
      <c r="AB3327" s="198">
        <v>37073</v>
      </c>
      <c r="AC3327" s="198">
        <v>37103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10000</v>
      </c>
      <c r="G3328" s="202">
        <v>1333667</v>
      </c>
      <c r="H3328" s="198">
        <v>37046.401053240741</v>
      </c>
      <c r="I3328" t="s">
        <v>3627</v>
      </c>
      <c r="M3328" t="s">
        <v>3505</v>
      </c>
      <c r="N3328" t="s">
        <v>3885</v>
      </c>
      <c r="O3328" t="s">
        <v>1727</v>
      </c>
      <c r="Q3328" s="199">
        <v>10000</v>
      </c>
      <c r="S3328" t="s">
        <v>3506</v>
      </c>
      <c r="T3328" t="s">
        <v>3759</v>
      </c>
      <c r="U3328" s="201">
        <v>3.9474999999999998</v>
      </c>
      <c r="V3328" t="s">
        <v>3493</v>
      </c>
      <c r="W3328" t="s">
        <v>2629</v>
      </c>
      <c r="X3328" t="s">
        <v>2630</v>
      </c>
      <c r="Y3328" t="s">
        <v>2596</v>
      </c>
      <c r="Z3328" t="s">
        <v>2952</v>
      </c>
      <c r="AA3328">
        <v>828288</v>
      </c>
      <c r="AB3328" s="198">
        <v>37047.875</v>
      </c>
      <c r="AC3328" s="198">
        <v>37047.875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2352</v>
      </c>
      <c r="G3329" s="202">
        <v>1333668</v>
      </c>
      <c r="H3329" s="198">
        <v>37046.401087962964</v>
      </c>
      <c r="I3329" t="s">
        <v>2538</v>
      </c>
      <c r="M3329" t="s">
        <v>3505</v>
      </c>
      <c r="N3329" t="s">
        <v>3885</v>
      </c>
      <c r="O3329" t="s">
        <v>1727</v>
      </c>
      <c r="P3329" s="199">
        <v>2352</v>
      </c>
      <c r="S3329" t="s">
        <v>3506</v>
      </c>
      <c r="T3329" t="s">
        <v>3759</v>
      </c>
      <c r="U3329" s="201">
        <v>3.9449999999999998</v>
      </c>
      <c r="V3329" t="s">
        <v>3844</v>
      </c>
      <c r="W3329" t="s">
        <v>2629</v>
      </c>
      <c r="X3329" t="s">
        <v>2630</v>
      </c>
      <c r="Y3329" t="s">
        <v>2596</v>
      </c>
      <c r="Z3329" t="s">
        <v>2952</v>
      </c>
      <c r="AA3329">
        <v>828289</v>
      </c>
      <c r="AB3329" s="198">
        <v>37047.875</v>
      </c>
      <c r="AC3329" s="198">
        <v>37047.875</v>
      </c>
    </row>
    <row r="3330" spans="1:29" x14ac:dyDescent="0.2">
      <c r="A3330" s="44" t="str">
        <f t="shared" si="256"/>
        <v>US Crude Financial</v>
      </c>
      <c r="B3330" s="44" t="str">
        <f t="shared" si="257"/>
        <v>US</v>
      </c>
      <c r="C3330" s="44" t="str">
        <f t="shared" si="258"/>
        <v>Crude</v>
      </c>
      <c r="D3330" s="44" t="str">
        <f t="shared" si="259"/>
        <v>Financial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50000</v>
      </c>
      <c r="G3330" s="202">
        <v>1333669</v>
      </c>
      <c r="H3330" s="198">
        <v>37046.401099537034</v>
      </c>
      <c r="I3330" t="s">
        <v>1087</v>
      </c>
      <c r="M3330" t="s">
        <v>3619</v>
      </c>
      <c r="N3330" t="s">
        <v>1088</v>
      </c>
      <c r="O3330" t="s">
        <v>3528</v>
      </c>
      <c r="Q3330" s="199">
        <v>50000</v>
      </c>
      <c r="S3330" t="s">
        <v>3512</v>
      </c>
      <c r="T3330" t="s">
        <v>3759</v>
      </c>
      <c r="U3330" s="201">
        <v>28.28</v>
      </c>
      <c r="V3330" t="s">
        <v>1089</v>
      </c>
      <c r="W3330" t="s">
        <v>1090</v>
      </c>
      <c r="X3330" t="s">
        <v>1091</v>
      </c>
      <c r="Y3330" t="s">
        <v>2729</v>
      </c>
      <c r="Z3330" t="s">
        <v>2952</v>
      </c>
      <c r="AA3330">
        <v>112835</v>
      </c>
      <c r="AB3330" s="198">
        <v>37073</v>
      </c>
      <c r="AC3330" s="198">
        <v>37103</v>
      </c>
    </row>
    <row r="3331" spans="1:29" x14ac:dyDescent="0.2">
      <c r="A3331" s="44" t="str">
        <f t="shared" si="256"/>
        <v>US Natural Gas Financial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31</v>
      </c>
      <c r="F3331" s="213">
        <f t="shared" si="260"/>
        <v>310000</v>
      </c>
      <c r="G3331" s="202">
        <v>1333670</v>
      </c>
      <c r="H3331" s="198">
        <v>37046.40111111111</v>
      </c>
      <c r="I3331" t="s">
        <v>2358</v>
      </c>
      <c r="M3331" t="s">
        <v>3505</v>
      </c>
      <c r="N3331" t="s">
        <v>2383</v>
      </c>
      <c r="O3331" t="s">
        <v>2604</v>
      </c>
      <c r="P3331" s="199">
        <v>10000</v>
      </c>
      <c r="S3331" t="s">
        <v>3506</v>
      </c>
      <c r="T3331" t="s">
        <v>3759</v>
      </c>
      <c r="U3331" s="201">
        <v>4.07</v>
      </c>
      <c r="V3331" t="s">
        <v>2200</v>
      </c>
      <c r="W3331" t="s">
        <v>2810</v>
      </c>
      <c r="X3331" t="s">
        <v>2384</v>
      </c>
      <c r="Y3331" t="s">
        <v>3777</v>
      </c>
      <c r="Z3331" t="s">
        <v>2952</v>
      </c>
      <c r="AA3331" t="s">
        <v>231</v>
      </c>
      <c r="AB3331" s="198">
        <v>37073.875</v>
      </c>
      <c r="AC3331" s="198">
        <v>37103.875</v>
      </c>
    </row>
    <row r="3332" spans="1:29" x14ac:dyDescent="0.2">
      <c r="A3332" s="44" t="str">
        <f t="shared" si="256"/>
        <v xml:space="preserve"> Natural Gas Physical</v>
      </c>
      <c r="B3332" s="44" t="str">
        <f t="shared" si="257"/>
        <v/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5000</v>
      </c>
      <c r="G3332" s="202">
        <v>1333671</v>
      </c>
      <c r="H3332" s="198">
        <v>37046.401180555556</v>
      </c>
      <c r="I3332" t="s">
        <v>2192</v>
      </c>
      <c r="M3332" t="s">
        <v>3505</v>
      </c>
      <c r="N3332" t="s">
        <v>3089</v>
      </c>
      <c r="O3332" t="s">
        <v>2015</v>
      </c>
      <c r="P3332" s="199">
        <v>5000</v>
      </c>
      <c r="S3332" t="s">
        <v>3827</v>
      </c>
      <c r="T3332" t="s">
        <v>3090</v>
      </c>
      <c r="U3332" s="201">
        <v>4.93</v>
      </c>
      <c r="V3332" t="s">
        <v>2193</v>
      </c>
      <c r="W3332" t="s">
        <v>3091</v>
      </c>
      <c r="X3332" t="s">
        <v>3092</v>
      </c>
      <c r="Y3332" t="s">
        <v>2596</v>
      </c>
      <c r="Z3332" t="s">
        <v>2953</v>
      </c>
      <c r="AA3332">
        <v>828290</v>
      </c>
      <c r="AB3332" s="198">
        <v>37046.875</v>
      </c>
      <c r="AC3332" s="198">
        <v>37046.875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5000</v>
      </c>
      <c r="G3333" s="202">
        <v>1333672</v>
      </c>
      <c r="H3333" s="198">
        <v>37046.401203703703</v>
      </c>
      <c r="I3333" t="s">
        <v>2355</v>
      </c>
      <c r="M3333" t="s">
        <v>3505</v>
      </c>
      <c r="N3333" t="s">
        <v>3885</v>
      </c>
      <c r="O3333" t="s">
        <v>1679</v>
      </c>
      <c r="P3333" s="199">
        <v>5000</v>
      </c>
      <c r="S3333" t="s">
        <v>3506</v>
      </c>
      <c r="T3333" t="s">
        <v>3759</v>
      </c>
      <c r="U3333" s="201">
        <v>3.855</v>
      </c>
      <c r="V3333" t="s">
        <v>2282</v>
      </c>
      <c r="W3333" t="s">
        <v>2457</v>
      </c>
      <c r="X3333" t="s">
        <v>2615</v>
      </c>
      <c r="Y3333" t="s">
        <v>2596</v>
      </c>
      <c r="Z3333" t="s">
        <v>2952</v>
      </c>
      <c r="AA3333">
        <v>828291</v>
      </c>
      <c r="AB3333" s="198">
        <v>37047.875</v>
      </c>
      <c r="AC3333" s="198">
        <v>37047.875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5000</v>
      </c>
      <c r="G3334" s="202">
        <v>1333673</v>
      </c>
      <c r="H3334" s="198">
        <v>37046.40121527778</v>
      </c>
      <c r="I3334" t="s">
        <v>2260</v>
      </c>
      <c r="M3334" t="s">
        <v>3505</v>
      </c>
      <c r="N3334" t="s">
        <v>3089</v>
      </c>
      <c r="O3334" t="s">
        <v>2015</v>
      </c>
      <c r="P3334" s="199">
        <v>5000</v>
      </c>
      <c r="S3334" t="s">
        <v>3827</v>
      </c>
      <c r="T3334" t="s">
        <v>3090</v>
      </c>
      <c r="U3334" s="201">
        <v>4.93</v>
      </c>
      <c r="V3334" t="s">
        <v>3846</v>
      </c>
      <c r="W3334" t="s">
        <v>3091</v>
      </c>
      <c r="X3334" t="s">
        <v>3092</v>
      </c>
      <c r="Y3334" t="s">
        <v>2596</v>
      </c>
      <c r="Z3334" t="s">
        <v>2953</v>
      </c>
      <c r="AA3334">
        <v>828292</v>
      </c>
      <c r="AB3334" s="198">
        <v>37046.875</v>
      </c>
      <c r="AC3334" s="198">
        <v>37046.875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5000</v>
      </c>
      <c r="G3335" s="202">
        <v>1333674</v>
      </c>
      <c r="H3335" s="198">
        <v>37046.401226851849</v>
      </c>
      <c r="I3335" t="s">
        <v>2427</v>
      </c>
      <c r="M3335" t="s">
        <v>3505</v>
      </c>
      <c r="N3335" t="s">
        <v>3885</v>
      </c>
      <c r="O3335" t="s">
        <v>1682</v>
      </c>
      <c r="Q3335" s="199">
        <v>5000</v>
      </c>
      <c r="S3335" t="s">
        <v>3506</v>
      </c>
      <c r="T3335" t="s">
        <v>3759</v>
      </c>
      <c r="U3335" s="201">
        <v>3.83</v>
      </c>
      <c r="V3335" t="s">
        <v>2241</v>
      </c>
      <c r="W3335" t="s">
        <v>2457</v>
      </c>
      <c r="X3335" t="s">
        <v>2615</v>
      </c>
      <c r="Y3335" t="s">
        <v>2596</v>
      </c>
      <c r="Z3335" t="s">
        <v>2952</v>
      </c>
      <c r="AA3335">
        <v>828293</v>
      </c>
      <c r="AB3335" s="198">
        <v>37047.875</v>
      </c>
      <c r="AC3335" s="198">
        <v>37047.875</v>
      </c>
    </row>
    <row r="3336" spans="1:29" x14ac:dyDescent="0.2">
      <c r="A3336" s="44" t="str">
        <f t="shared" si="256"/>
        <v>US Natural Gas Financial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31</v>
      </c>
      <c r="F3336" s="213">
        <f t="shared" si="260"/>
        <v>155000</v>
      </c>
      <c r="G3336" s="202">
        <v>1333675</v>
      </c>
      <c r="H3336" s="198">
        <v>37046.401284722226</v>
      </c>
      <c r="I3336" t="s">
        <v>2660</v>
      </c>
      <c r="M3336" t="s">
        <v>3505</v>
      </c>
      <c r="N3336" t="s">
        <v>2383</v>
      </c>
      <c r="O3336" t="s">
        <v>2604</v>
      </c>
      <c r="P3336" s="199">
        <v>5000</v>
      </c>
      <c r="S3336" t="s">
        <v>3506</v>
      </c>
      <c r="T3336" t="s">
        <v>3759</v>
      </c>
      <c r="U3336" s="201">
        <v>4.07</v>
      </c>
      <c r="V3336" t="s">
        <v>1476</v>
      </c>
      <c r="W3336" t="s">
        <v>2810</v>
      </c>
      <c r="X3336" t="s">
        <v>2384</v>
      </c>
      <c r="Y3336" t="s">
        <v>3777</v>
      </c>
      <c r="Z3336" t="s">
        <v>2952</v>
      </c>
      <c r="AA3336" t="s">
        <v>232</v>
      </c>
      <c r="AB3336" s="198">
        <v>37073.875</v>
      </c>
      <c r="AC3336" s="198">
        <v>37103.875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113</v>
      </c>
      <c r="G3337" s="202">
        <v>1333676</v>
      </c>
      <c r="H3337" s="198">
        <v>37046.401307870372</v>
      </c>
      <c r="I3337" t="s">
        <v>2491</v>
      </c>
      <c r="M3337" t="s">
        <v>3505</v>
      </c>
      <c r="N3337" t="s">
        <v>3885</v>
      </c>
      <c r="O3337" t="s">
        <v>1736</v>
      </c>
      <c r="P3337" s="199">
        <v>113</v>
      </c>
      <c r="S3337" t="s">
        <v>3506</v>
      </c>
      <c r="T3337" t="s">
        <v>3759</v>
      </c>
      <c r="U3337" s="201">
        <v>4.0999999999999996</v>
      </c>
      <c r="V3337" t="s">
        <v>62</v>
      </c>
      <c r="W3337" t="s">
        <v>2280</v>
      </c>
      <c r="X3337" t="s">
        <v>2281</v>
      </c>
      <c r="Y3337" t="s">
        <v>2596</v>
      </c>
      <c r="Z3337" t="s">
        <v>2952</v>
      </c>
      <c r="AA3337">
        <v>828294</v>
      </c>
      <c r="AB3337" s="198">
        <v>37047.875</v>
      </c>
      <c r="AC3337" s="198">
        <v>37047.875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1333677</v>
      </c>
      <c r="H3338" s="198">
        <v>37046.401319444441</v>
      </c>
      <c r="I3338" t="s">
        <v>2635</v>
      </c>
      <c r="M3338" t="s">
        <v>3505</v>
      </c>
      <c r="N3338" t="s">
        <v>3885</v>
      </c>
      <c r="O3338" t="s">
        <v>1906</v>
      </c>
      <c r="Q3338" s="199">
        <v>5000</v>
      </c>
      <c r="S3338" t="s">
        <v>3506</v>
      </c>
      <c r="T3338" t="s">
        <v>3759</v>
      </c>
      <c r="U3338" s="201">
        <v>3.82</v>
      </c>
      <c r="V3338" t="s">
        <v>3703</v>
      </c>
      <c r="W3338" t="s">
        <v>2271</v>
      </c>
      <c r="X3338" t="s">
        <v>3078</v>
      </c>
      <c r="Y3338" t="s">
        <v>2596</v>
      </c>
      <c r="Z3338" t="s">
        <v>2952</v>
      </c>
      <c r="AA3338">
        <v>828295</v>
      </c>
      <c r="AB3338" s="198">
        <v>37047.875</v>
      </c>
      <c r="AC3338" s="198">
        <v>37047.875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2500</v>
      </c>
      <c r="G3339" s="202">
        <v>1333678</v>
      </c>
      <c r="H3339" s="198">
        <v>37046.401354166665</v>
      </c>
      <c r="I3339" t="s">
        <v>3062</v>
      </c>
      <c r="M3339" t="s">
        <v>3505</v>
      </c>
      <c r="N3339" t="s">
        <v>3885</v>
      </c>
      <c r="O3339" t="s">
        <v>1679</v>
      </c>
      <c r="P3339" s="199">
        <v>2500</v>
      </c>
      <c r="S3339" t="s">
        <v>3506</v>
      </c>
      <c r="T3339" t="s">
        <v>3759</v>
      </c>
      <c r="U3339" s="201">
        <v>3.8525</v>
      </c>
      <c r="V3339" t="s">
        <v>42</v>
      </c>
      <c r="W3339" t="s">
        <v>2457</v>
      </c>
      <c r="X3339" t="s">
        <v>2615</v>
      </c>
      <c r="Y3339" t="s">
        <v>2596</v>
      </c>
      <c r="Z3339" t="s">
        <v>2952</v>
      </c>
      <c r="AA3339">
        <v>828296</v>
      </c>
      <c r="AB3339" s="198">
        <v>37047.875</v>
      </c>
      <c r="AC3339" s="198">
        <v>37047.875</v>
      </c>
    </row>
    <row r="3340" spans="1:29" x14ac:dyDescent="0.2">
      <c r="A3340" s="44" t="str">
        <f t="shared" si="261"/>
        <v xml:space="preserve"> Natural Gas Physical</v>
      </c>
      <c r="B3340" s="44" t="str">
        <f t="shared" si="262"/>
        <v/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10000</v>
      </c>
      <c r="G3340" s="202">
        <v>1333679</v>
      </c>
      <c r="H3340" s="198">
        <v>37046.401388888888</v>
      </c>
      <c r="I3340" t="s">
        <v>2636</v>
      </c>
      <c r="M3340" t="s">
        <v>3505</v>
      </c>
      <c r="N3340" t="s">
        <v>3089</v>
      </c>
      <c r="O3340" t="s">
        <v>2015</v>
      </c>
      <c r="P3340" s="199">
        <v>10000</v>
      </c>
      <c r="S3340" t="s">
        <v>3827</v>
      </c>
      <c r="T3340" t="s">
        <v>3090</v>
      </c>
      <c r="U3340" s="201">
        <v>4.9249999999999998</v>
      </c>
      <c r="V3340" t="s">
        <v>2288</v>
      </c>
      <c r="W3340" t="s">
        <v>3091</v>
      </c>
      <c r="X3340" t="s">
        <v>3092</v>
      </c>
      <c r="Y3340" t="s">
        <v>2596</v>
      </c>
      <c r="Z3340" t="s">
        <v>2953</v>
      </c>
      <c r="AA3340">
        <v>828297</v>
      </c>
      <c r="AB3340" s="198">
        <v>37046.875</v>
      </c>
      <c r="AC3340" s="198">
        <v>37046.875</v>
      </c>
    </row>
    <row r="3341" spans="1:29" x14ac:dyDescent="0.2">
      <c r="A3341" s="44" t="str">
        <f t="shared" si="261"/>
        <v>US Natural Gas Financial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Financial</v>
      </c>
      <c r="E3341" s="44">
        <f>IF(VLOOKUP(S3341,'DD-Lookup'!$J$6:$L$50,3,FALSE)="Monthly",(YEAR(AC3341)-YEAR(AB3341))*12+MONTH(AC3341)-MONTH(AB3341)+1,(AC3341-AB3341+1))</f>
        <v>151</v>
      </c>
      <c r="F3341" s="213">
        <f t="shared" si="265"/>
        <v>755000</v>
      </c>
      <c r="G3341" s="202">
        <v>1333680</v>
      </c>
      <c r="H3341" s="198">
        <v>37046.401412037034</v>
      </c>
      <c r="I3341" t="s">
        <v>2638</v>
      </c>
      <c r="M3341" t="s">
        <v>3505</v>
      </c>
      <c r="N3341" t="s">
        <v>2383</v>
      </c>
      <c r="O3341" t="s">
        <v>2622</v>
      </c>
      <c r="P3341" s="199">
        <v>5000</v>
      </c>
      <c r="S3341" t="s">
        <v>3506</v>
      </c>
      <c r="T3341" t="s">
        <v>3759</v>
      </c>
      <c r="U3341" s="201">
        <v>4.4649999999999999</v>
      </c>
      <c r="V3341" t="s">
        <v>2336</v>
      </c>
      <c r="W3341" t="s">
        <v>2810</v>
      </c>
      <c r="X3341" t="s">
        <v>2384</v>
      </c>
      <c r="Y3341" t="s">
        <v>3777</v>
      </c>
      <c r="Z3341" t="s">
        <v>2952</v>
      </c>
      <c r="AA3341" t="s">
        <v>233</v>
      </c>
      <c r="AB3341" s="198">
        <v>37196</v>
      </c>
      <c r="AC3341" s="198">
        <v>37346</v>
      </c>
    </row>
    <row r="3342" spans="1:29" x14ac:dyDescent="0.2">
      <c r="A3342" s="44" t="str">
        <f t="shared" si="261"/>
        <v>US Crude Financial</v>
      </c>
      <c r="B3342" s="44" t="str">
        <f t="shared" si="262"/>
        <v>US</v>
      </c>
      <c r="C3342" s="44" t="str">
        <f t="shared" si="263"/>
        <v>Crude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50000</v>
      </c>
      <c r="G3342" s="202">
        <v>1333681</v>
      </c>
      <c r="H3342" s="198">
        <v>37046.401504629626</v>
      </c>
      <c r="I3342" t="s">
        <v>2382</v>
      </c>
      <c r="M3342" t="s">
        <v>3619</v>
      </c>
      <c r="N3342" t="s">
        <v>1088</v>
      </c>
      <c r="O3342" t="s">
        <v>3528</v>
      </c>
      <c r="Q3342" s="199">
        <v>50000</v>
      </c>
      <c r="S3342" t="s">
        <v>3512</v>
      </c>
      <c r="T3342" t="s">
        <v>3759</v>
      </c>
      <c r="U3342" s="201">
        <v>28.3</v>
      </c>
      <c r="V3342" t="s">
        <v>3830</v>
      </c>
      <c r="W3342" t="s">
        <v>1090</v>
      </c>
      <c r="X3342" t="s">
        <v>1091</v>
      </c>
      <c r="Y3342" t="s">
        <v>2729</v>
      </c>
      <c r="Z3342" t="s">
        <v>2952</v>
      </c>
      <c r="AA3342">
        <v>112836</v>
      </c>
      <c r="AB3342" s="198">
        <v>37073</v>
      </c>
      <c r="AC3342" s="198">
        <v>37103</v>
      </c>
    </row>
    <row r="3343" spans="1:29" x14ac:dyDescent="0.2">
      <c r="A3343" s="44" t="str">
        <f t="shared" si="261"/>
        <v>US Power Physical</v>
      </c>
      <c r="B3343" s="44" t="str">
        <f t="shared" si="262"/>
        <v>US</v>
      </c>
      <c r="C3343" s="44" t="str">
        <f t="shared" si="263"/>
        <v>Power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30</v>
      </c>
      <c r="F3343" s="213">
        <f t="shared" si="265"/>
        <v>1500</v>
      </c>
      <c r="G3343" s="202">
        <v>1333683</v>
      </c>
      <c r="H3343" s="198">
        <v>37046.40152777778</v>
      </c>
      <c r="I3343" t="s">
        <v>2345</v>
      </c>
      <c r="M3343" t="s">
        <v>2717</v>
      </c>
      <c r="N3343" t="s">
        <v>3532</v>
      </c>
      <c r="O3343" t="s">
        <v>3879</v>
      </c>
      <c r="P3343" s="199">
        <v>50</v>
      </c>
      <c r="S3343" t="s">
        <v>3504</v>
      </c>
      <c r="T3343" t="s">
        <v>3759</v>
      </c>
      <c r="U3343" s="201">
        <v>47.5</v>
      </c>
      <c r="V3343" t="s">
        <v>3686</v>
      </c>
      <c r="W3343" t="s">
        <v>2380</v>
      </c>
      <c r="X3343" t="s">
        <v>3710</v>
      </c>
      <c r="Y3343" t="s">
        <v>1097</v>
      </c>
      <c r="Z3343" t="s">
        <v>2947</v>
      </c>
      <c r="AA3343">
        <v>631179.1</v>
      </c>
      <c r="AB3343" s="198">
        <v>37135.875</v>
      </c>
      <c r="AC3343" s="198">
        <v>37164.875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227</v>
      </c>
      <c r="G3344" s="202">
        <v>1333682</v>
      </c>
      <c r="H3344" s="198">
        <v>37046.40152777778</v>
      </c>
      <c r="I3344" t="s">
        <v>3627</v>
      </c>
      <c r="M3344" t="s">
        <v>3505</v>
      </c>
      <c r="N3344" t="s">
        <v>3885</v>
      </c>
      <c r="O3344" t="s">
        <v>1964</v>
      </c>
      <c r="Q3344" s="199">
        <v>227</v>
      </c>
      <c r="S3344" t="s">
        <v>3506</v>
      </c>
      <c r="T3344" t="s">
        <v>3759</v>
      </c>
      <c r="U3344" s="201">
        <v>4.0511999999999997</v>
      </c>
      <c r="V3344" t="s">
        <v>2456</v>
      </c>
      <c r="W3344" t="s">
        <v>2594</v>
      </c>
      <c r="X3344" t="s">
        <v>2595</v>
      </c>
      <c r="Y3344" t="s">
        <v>2596</v>
      </c>
      <c r="Z3344" t="s">
        <v>2952</v>
      </c>
      <c r="AA3344">
        <v>828298</v>
      </c>
      <c r="AB3344" s="198">
        <v>37047.875</v>
      </c>
      <c r="AC3344" s="198">
        <v>37047.875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1333684</v>
      </c>
      <c r="H3345" s="198">
        <v>37046.401562500003</v>
      </c>
      <c r="I3345" t="s">
        <v>2613</v>
      </c>
      <c r="M3345" t="s">
        <v>3505</v>
      </c>
      <c r="N3345" t="s">
        <v>3885</v>
      </c>
      <c r="O3345" t="s">
        <v>1724</v>
      </c>
      <c r="P3345" s="199">
        <v>5000</v>
      </c>
      <c r="S3345" t="s">
        <v>3506</v>
      </c>
      <c r="T3345" t="s">
        <v>3759</v>
      </c>
      <c r="U3345" s="201">
        <v>4.13</v>
      </c>
      <c r="V3345" t="s">
        <v>2617</v>
      </c>
      <c r="W3345" t="s">
        <v>2640</v>
      </c>
      <c r="X3345" t="s">
        <v>2641</v>
      </c>
      <c r="Y3345" t="s">
        <v>2596</v>
      </c>
      <c r="Z3345" t="s">
        <v>2952</v>
      </c>
      <c r="AA3345">
        <v>828299</v>
      </c>
      <c r="AB3345" s="198">
        <v>37047.875</v>
      </c>
      <c r="AC3345" s="198">
        <v>37047.875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25000</v>
      </c>
      <c r="G3346" s="202">
        <v>1333685</v>
      </c>
      <c r="H3346" s="198">
        <v>37046.401631944442</v>
      </c>
      <c r="I3346" t="s">
        <v>3501</v>
      </c>
      <c r="M3346" t="s">
        <v>3505</v>
      </c>
      <c r="N3346" t="s">
        <v>3885</v>
      </c>
      <c r="O3346" t="s">
        <v>3852</v>
      </c>
      <c r="P3346" s="199">
        <v>25000</v>
      </c>
      <c r="S3346" t="s">
        <v>3506</v>
      </c>
      <c r="T3346" t="s">
        <v>3759</v>
      </c>
      <c r="U3346" s="201">
        <v>3.9750000000000001</v>
      </c>
      <c r="V3346" t="s">
        <v>1893</v>
      </c>
      <c r="W3346" t="s">
        <v>2265</v>
      </c>
      <c r="X3346" t="s">
        <v>2266</v>
      </c>
      <c r="Y3346" t="s">
        <v>2596</v>
      </c>
      <c r="Z3346" t="s">
        <v>2952</v>
      </c>
      <c r="AA3346">
        <v>828300</v>
      </c>
      <c r="AB3346" s="198">
        <v>37047.875</v>
      </c>
      <c r="AC3346" s="198">
        <v>37047.875</v>
      </c>
    </row>
    <row r="3347" spans="1:29" x14ac:dyDescent="0.2">
      <c r="A3347" s="44" t="str">
        <f t="shared" si="261"/>
        <v>US Crude Financial</v>
      </c>
      <c r="B3347" s="44" t="str">
        <f t="shared" si="262"/>
        <v>US</v>
      </c>
      <c r="C3347" s="44" t="str">
        <f t="shared" si="263"/>
        <v>Crude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25000</v>
      </c>
      <c r="G3347" s="202">
        <v>1333686</v>
      </c>
      <c r="H3347" s="198">
        <v>37046.401678240742</v>
      </c>
      <c r="I3347" t="s">
        <v>2382</v>
      </c>
      <c r="M3347" t="s">
        <v>3619</v>
      </c>
      <c r="N3347" t="s">
        <v>1088</v>
      </c>
      <c r="O3347" t="s">
        <v>3528</v>
      </c>
      <c r="P3347" s="199">
        <v>25000</v>
      </c>
      <c r="S3347" t="s">
        <v>3512</v>
      </c>
      <c r="T3347" t="s">
        <v>3759</v>
      </c>
      <c r="U3347" s="201">
        <v>28.28</v>
      </c>
      <c r="V3347" t="s">
        <v>2582</v>
      </c>
      <c r="W3347" t="s">
        <v>1090</v>
      </c>
      <c r="X3347" t="s">
        <v>1091</v>
      </c>
      <c r="Y3347" t="s">
        <v>2729</v>
      </c>
      <c r="Z3347" t="s">
        <v>2952</v>
      </c>
      <c r="AA3347">
        <v>112837</v>
      </c>
      <c r="AB3347" s="198">
        <v>37073</v>
      </c>
      <c r="AC3347" s="198">
        <v>37103</v>
      </c>
    </row>
    <row r="3348" spans="1:29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10000</v>
      </c>
      <c r="G3348" s="202">
        <v>1333687</v>
      </c>
      <c r="H3348" s="198">
        <v>37046.401689814818</v>
      </c>
      <c r="I3348" t="s">
        <v>2355</v>
      </c>
      <c r="M3348" t="s">
        <v>3505</v>
      </c>
      <c r="N3348" t="s">
        <v>3885</v>
      </c>
      <c r="O3348" t="s">
        <v>1728</v>
      </c>
      <c r="P3348" s="199">
        <v>10000</v>
      </c>
      <c r="S3348" t="s">
        <v>3506</v>
      </c>
      <c r="T3348" t="s">
        <v>3759</v>
      </c>
      <c r="U3348" s="201">
        <v>4.0650000000000004</v>
      </c>
      <c r="V3348" t="s">
        <v>2620</v>
      </c>
      <c r="W3348" t="s">
        <v>2640</v>
      </c>
      <c r="X3348" t="s">
        <v>2641</v>
      </c>
      <c r="Y3348" t="s">
        <v>2596</v>
      </c>
      <c r="Z3348" t="s">
        <v>2952</v>
      </c>
      <c r="AA3348">
        <v>828302</v>
      </c>
      <c r="AB3348" s="198">
        <v>37047.875</v>
      </c>
      <c r="AC3348" s="198">
        <v>37047.875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5000</v>
      </c>
      <c r="G3349" s="202">
        <v>1333688</v>
      </c>
      <c r="H3349" s="198">
        <v>37046.401724537034</v>
      </c>
      <c r="I3349" t="s">
        <v>2613</v>
      </c>
      <c r="M3349" t="s">
        <v>3505</v>
      </c>
      <c r="N3349" t="s">
        <v>3885</v>
      </c>
      <c r="O3349" t="s">
        <v>1729</v>
      </c>
      <c r="P3349" s="199">
        <v>5000</v>
      </c>
      <c r="S3349" t="s">
        <v>3506</v>
      </c>
      <c r="T3349" t="s">
        <v>3759</v>
      </c>
      <c r="U3349" s="201">
        <v>3.835</v>
      </c>
      <c r="V3349" t="s">
        <v>3659</v>
      </c>
      <c r="W3349" t="s">
        <v>2477</v>
      </c>
      <c r="X3349" t="s">
        <v>3078</v>
      </c>
      <c r="Y3349" t="s">
        <v>2596</v>
      </c>
      <c r="Z3349" t="s">
        <v>2952</v>
      </c>
      <c r="AA3349">
        <v>828303</v>
      </c>
      <c r="AB3349" s="198">
        <v>37047.875</v>
      </c>
      <c r="AC3349" s="198">
        <v>37047.875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4767</v>
      </c>
      <c r="G3350" s="202">
        <v>1333690</v>
      </c>
      <c r="H3350" s="198">
        <v>37046.401805555557</v>
      </c>
      <c r="I3350" t="s">
        <v>3731</v>
      </c>
      <c r="M3350" t="s">
        <v>3505</v>
      </c>
      <c r="N3350" t="s">
        <v>3885</v>
      </c>
      <c r="O3350" t="s">
        <v>3852</v>
      </c>
      <c r="P3350" s="199">
        <v>4767</v>
      </c>
      <c r="S3350" t="s">
        <v>3506</v>
      </c>
      <c r="T3350" t="s">
        <v>3759</v>
      </c>
      <c r="U3350" s="201">
        <v>3.9649999999999999</v>
      </c>
      <c r="V3350" t="s">
        <v>1770</v>
      </c>
      <c r="W3350" t="s">
        <v>2265</v>
      </c>
      <c r="X3350" t="s">
        <v>2266</v>
      </c>
      <c r="Y3350" t="s">
        <v>2596</v>
      </c>
      <c r="Z3350" t="s">
        <v>2952</v>
      </c>
      <c r="AA3350">
        <v>828305</v>
      </c>
      <c r="AB3350" s="198">
        <v>37047.875</v>
      </c>
      <c r="AC3350" s="198">
        <v>37047.875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7000</v>
      </c>
      <c r="G3351" s="202">
        <v>1333689</v>
      </c>
      <c r="H3351" s="198">
        <v>37046.401805555557</v>
      </c>
      <c r="I3351" t="s">
        <v>2660</v>
      </c>
      <c r="M3351" t="s">
        <v>3505</v>
      </c>
      <c r="N3351" t="s">
        <v>3885</v>
      </c>
      <c r="O3351" t="s">
        <v>1760</v>
      </c>
      <c r="Q3351" s="199">
        <v>7000</v>
      </c>
      <c r="S3351" t="s">
        <v>3506</v>
      </c>
      <c r="T3351" t="s">
        <v>3759</v>
      </c>
      <c r="U3351" s="201">
        <v>3.87</v>
      </c>
      <c r="V3351" t="s">
        <v>127</v>
      </c>
      <c r="W3351" t="s">
        <v>2477</v>
      </c>
      <c r="X3351" t="s">
        <v>3078</v>
      </c>
      <c r="Y3351" t="s">
        <v>2596</v>
      </c>
      <c r="Z3351" t="s">
        <v>2952</v>
      </c>
      <c r="AA3351">
        <v>828304</v>
      </c>
      <c r="AB3351" s="198">
        <v>37047.875</v>
      </c>
      <c r="AC3351" s="198">
        <v>37047.875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10000</v>
      </c>
      <c r="G3352" s="202">
        <v>1333691</v>
      </c>
      <c r="H3352" s="198">
        <v>37046.401828703703</v>
      </c>
      <c r="I3352" t="s">
        <v>2660</v>
      </c>
      <c r="M3352" t="s">
        <v>3505</v>
      </c>
      <c r="N3352" t="s">
        <v>3885</v>
      </c>
      <c r="O3352" t="s">
        <v>1727</v>
      </c>
      <c r="Q3352" s="199">
        <v>10000</v>
      </c>
      <c r="S3352" t="s">
        <v>3506</v>
      </c>
      <c r="T3352" t="s">
        <v>3759</v>
      </c>
      <c r="U3352" s="201">
        <v>3.95</v>
      </c>
      <c r="V3352" t="s">
        <v>2459</v>
      </c>
      <c r="W3352" t="s">
        <v>2629</v>
      </c>
      <c r="X3352" t="s">
        <v>2630</v>
      </c>
      <c r="Y3352" t="s">
        <v>2596</v>
      </c>
      <c r="Z3352" t="s">
        <v>2952</v>
      </c>
      <c r="AA3352">
        <v>828306</v>
      </c>
      <c r="AB3352" s="198">
        <v>37047.875</v>
      </c>
      <c r="AC3352" s="198">
        <v>37047.875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5833</v>
      </c>
      <c r="G3353" s="202">
        <v>1333692</v>
      </c>
      <c r="H3353" s="198">
        <v>37046.401921296296</v>
      </c>
      <c r="I3353" t="s">
        <v>3069</v>
      </c>
      <c r="M3353" t="s">
        <v>3505</v>
      </c>
      <c r="N3353" t="s">
        <v>3885</v>
      </c>
      <c r="O3353" t="s">
        <v>1725</v>
      </c>
      <c r="P3353" s="199">
        <v>5833</v>
      </c>
      <c r="S3353" t="s">
        <v>3506</v>
      </c>
      <c r="T3353" t="s">
        <v>3759</v>
      </c>
      <c r="U3353" s="201">
        <v>4.1500000000000004</v>
      </c>
      <c r="V3353" t="s">
        <v>3896</v>
      </c>
      <c r="W3353" t="s">
        <v>3060</v>
      </c>
      <c r="X3353" t="s">
        <v>3061</v>
      </c>
      <c r="Y3353" t="s">
        <v>2596</v>
      </c>
      <c r="Z3353" t="s">
        <v>2952</v>
      </c>
      <c r="AA3353">
        <v>828307</v>
      </c>
      <c r="AB3353" s="198">
        <v>37047.875</v>
      </c>
      <c r="AC3353" s="198">
        <v>37047.875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5000</v>
      </c>
      <c r="G3354" s="202">
        <v>1333693</v>
      </c>
      <c r="H3354" s="198">
        <v>37046.402025462965</v>
      </c>
      <c r="I3354" t="s">
        <v>3085</v>
      </c>
      <c r="M3354" t="s">
        <v>3505</v>
      </c>
      <c r="N3354" t="s">
        <v>3885</v>
      </c>
      <c r="O3354" t="s">
        <v>1678</v>
      </c>
      <c r="P3354" s="199">
        <v>5000</v>
      </c>
      <c r="S3354" t="s">
        <v>3506</v>
      </c>
      <c r="T3354" t="s">
        <v>3759</v>
      </c>
      <c r="U3354" s="201">
        <v>3.7875000000000001</v>
      </c>
      <c r="V3354" t="s">
        <v>2323</v>
      </c>
      <c r="W3354" t="s">
        <v>2457</v>
      </c>
      <c r="X3354" t="s">
        <v>2615</v>
      </c>
      <c r="Y3354" t="s">
        <v>2596</v>
      </c>
      <c r="Z3354" t="s">
        <v>2952</v>
      </c>
      <c r="AA3354">
        <v>828308</v>
      </c>
      <c r="AB3354" s="198">
        <v>37047.875</v>
      </c>
      <c r="AC3354" s="198">
        <v>37047.875</v>
      </c>
    </row>
    <row r="3355" spans="1:29" x14ac:dyDescent="0.2">
      <c r="A3355" s="44" t="str">
        <f t="shared" si="261"/>
        <v>US Crude Financial</v>
      </c>
      <c r="B3355" s="44" t="str">
        <f t="shared" si="262"/>
        <v>US</v>
      </c>
      <c r="C3355" s="44" t="str">
        <f t="shared" si="263"/>
        <v>Crude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25000</v>
      </c>
      <c r="G3355" s="202">
        <v>1333695</v>
      </c>
      <c r="H3355" s="198">
        <v>37046.402106481481</v>
      </c>
      <c r="I3355" t="s">
        <v>1087</v>
      </c>
      <c r="M3355" t="s">
        <v>3619</v>
      </c>
      <c r="N3355" t="s">
        <v>1088</v>
      </c>
      <c r="O3355" t="s">
        <v>3528</v>
      </c>
      <c r="P3355" s="199">
        <v>25000</v>
      </c>
      <c r="S3355" t="s">
        <v>3512</v>
      </c>
      <c r="T3355" t="s">
        <v>3759</v>
      </c>
      <c r="U3355" s="201">
        <v>28.3</v>
      </c>
      <c r="V3355" t="s">
        <v>2584</v>
      </c>
      <c r="W3355" t="s">
        <v>1090</v>
      </c>
      <c r="X3355" t="s">
        <v>1091</v>
      </c>
      <c r="Y3355" t="s">
        <v>2729</v>
      </c>
      <c r="Z3355" t="s">
        <v>2952</v>
      </c>
      <c r="AA3355">
        <v>112839</v>
      </c>
      <c r="AB3355" s="198">
        <v>37073</v>
      </c>
      <c r="AC3355" s="198">
        <v>37103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1333697</v>
      </c>
      <c r="H3356" s="198">
        <v>37046.40216435185</v>
      </c>
      <c r="I3356" t="s">
        <v>3647</v>
      </c>
      <c r="M3356" t="s">
        <v>3505</v>
      </c>
      <c r="N3356" t="s">
        <v>3885</v>
      </c>
      <c r="O3356" t="s">
        <v>1761</v>
      </c>
      <c r="Q3356" s="199">
        <v>10000</v>
      </c>
      <c r="S3356" t="s">
        <v>3506</v>
      </c>
      <c r="T3356" t="s">
        <v>3759</v>
      </c>
      <c r="U3356" s="201">
        <v>3.87</v>
      </c>
      <c r="V3356" t="s">
        <v>3176</v>
      </c>
      <c r="W3356" t="s">
        <v>2477</v>
      </c>
      <c r="X3356" t="s">
        <v>3078</v>
      </c>
      <c r="Y3356" t="s">
        <v>2596</v>
      </c>
      <c r="Z3356" t="s">
        <v>2952</v>
      </c>
      <c r="AA3356">
        <v>828309</v>
      </c>
      <c r="AB3356" s="198">
        <v>37047.875</v>
      </c>
      <c r="AC3356" s="198">
        <v>37047.875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1333698</v>
      </c>
      <c r="H3357" s="198">
        <v>37046.402175925927</v>
      </c>
      <c r="I3357" t="s">
        <v>2619</v>
      </c>
      <c r="M3357" t="s">
        <v>3505</v>
      </c>
      <c r="N3357" t="s">
        <v>3885</v>
      </c>
      <c r="O3357" t="s">
        <v>1682</v>
      </c>
      <c r="P3357" s="199">
        <v>5000</v>
      </c>
      <c r="S3357" t="s">
        <v>3506</v>
      </c>
      <c r="T3357" t="s">
        <v>3759</v>
      </c>
      <c r="U3357" s="201">
        <v>3.8275000000000001</v>
      </c>
      <c r="V3357" t="s">
        <v>2252</v>
      </c>
      <c r="W3357" t="s">
        <v>2457</v>
      </c>
      <c r="X3357" t="s">
        <v>2615</v>
      </c>
      <c r="Y3357" t="s">
        <v>2596</v>
      </c>
      <c r="Z3357" t="s">
        <v>2952</v>
      </c>
      <c r="AA3357">
        <v>828310</v>
      </c>
      <c r="AB3357" s="198">
        <v>37047.875</v>
      </c>
      <c r="AC3357" s="198">
        <v>37047.875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19996</v>
      </c>
      <c r="G3358" s="202">
        <v>1333699</v>
      </c>
      <c r="H3358" s="198">
        <v>37046.402175925927</v>
      </c>
      <c r="I3358" t="s">
        <v>2613</v>
      </c>
      <c r="M3358" t="s">
        <v>3505</v>
      </c>
      <c r="N3358" t="s">
        <v>3885</v>
      </c>
      <c r="O3358" t="s">
        <v>1736</v>
      </c>
      <c r="P3358" s="199">
        <v>19996</v>
      </c>
      <c r="S3358" t="s">
        <v>3506</v>
      </c>
      <c r="T3358" t="s">
        <v>3759</v>
      </c>
      <c r="U3358" s="201">
        <v>4.085</v>
      </c>
      <c r="V3358" t="s">
        <v>3981</v>
      </c>
      <c r="W3358" t="s">
        <v>2280</v>
      </c>
      <c r="X3358" t="s">
        <v>2281</v>
      </c>
      <c r="Y3358" t="s">
        <v>2596</v>
      </c>
      <c r="Z3358" t="s">
        <v>2952</v>
      </c>
      <c r="AA3358">
        <v>828311</v>
      </c>
      <c r="AB3358" s="198">
        <v>37047.875</v>
      </c>
      <c r="AC3358" s="198">
        <v>37047.875</v>
      </c>
    </row>
    <row r="3359" spans="1:29" x14ac:dyDescent="0.2">
      <c r="A3359" s="44" t="str">
        <f t="shared" si="261"/>
        <v>US Natural Gas Financial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Financial</v>
      </c>
      <c r="E3359" s="44">
        <f>IF(VLOOKUP(S3359,'DD-Lookup'!$J$6:$L$50,3,FALSE)="Monthly",(YEAR(AC3359)-YEAR(AB3359))*12+MONTH(AC3359)-MONTH(AB3359)+1,(AC3359-AB3359+1))</f>
        <v>31</v>
      </c>
      <c r="F3359" s="213">
        <f t="shared" si="265"/>
        <v>155000</v>
      </c>
      <c r="G3359" s="202">
        <v>1333700</v>
      </c>
      <c r="H3359" s="198">
        <v>37046.40221064815</v>
      </c>
      <c r="I3359" t="s">
        <v>3547</v>
      </c>
      <c r="M3359" t="s">
        <v>3505</v>
      </c>
      <c r="N3359" t="s">
        <v>2605</v>
      </c>
      <c r="O3359" t="s">
        <v>3002</v>
      </c>
      <c r="Q3359" s="199">
        <v>5000</v>
      </c>
      <c r="S3359" t="s">
        <v>3506</v>
      </c>
      <c r="T3359" t="s">
        <v>3759</v>
      </c>
      <c r="U3359" s="201">
        <v>0.46750000000000003</v>
      </c>
      <c r="V3359" t="s">
        <v>2263</v>
      </c>
      <c r="W3359" t="s">
        <v>2606</v>
      </c>
      <c r="X3359" t="s">
        <v>2607</v>
      </c>
      <c r="Y3359" t="s">
        <v>3777</v>
      </c>
      <c r="Z3359" t="s">
        <v>2952</v>
      </c>
      <c r="AA3359" t="s">
        <v>234</v>
      </c>
      <c r="AB3359" s="198">
        <v>37165.875</v>
      </c>
      <c r="AC3359" s="198">
        <v>37195.875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5000</v>
      </c>
      <c r="G3360" s="202">
        <v>1333701</v>
      </c>
      <c r="H3360" s="198">
        <v>37046.402291666665</v>
      </c>
      <c r="I3360" t="s">
        <v>3627</v>
      </c>
      <c r="M3360" t="s">
        <v>3505</v>
      </c>
      <c r="N3360" t="s">
        <v>3885</v>
      </c>
      <c r="O3360" t="s">
        <v>1724</v>
      </c>
      <c r="P3360" s="199">
        <v>5000</v>
      </c>
      <c r="S3360" t="s">
        <v>3506</v>
      </c>
      <c r="T3360" t="s">
        <v>3759</v>
      </c>
      <c r="U3360" s="201">
        <v>4.125</v>
      </c>
      <c r="V3360" t="s">
        <v>2456</v>
      </c>
      <c r="W3360" t="s">
        <v>2640</v>
      </c>
      <c r="X3360" t="s">
        <v>2641</v>
      </c>
      <c r="Y3360" t="s">
        <v>2596</v>
      </c>
      <c r="Z3360" t="s">
        <v>2952</v>
      </c>
      <c r="AA3360">
        <v>828312</v>
      </c>
      <c r="AB3360" s="198">
        <v>37047.875</v>
      </c>
      <c r="AC3360" s="198">
        <v>37047.875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14000</v>
      </c>
      <c r="G3361" s="202">
        <v>1333702</v>
      </c>
      <c r="H3361" s="198">
        <v>37046.402291666665</v>
      </c>
      <c r="I3361" t="s">
        <v>3647</v>
      </c>
      <c r="M3361" t="s">
        <v>3505</v>
      </c>
      <c r="N3361" t="s">
        <v>3885</v>
      </c>
      <c r="O3361" t="s">
        <v>1674</v>
      </c>
      <c r="P3361" s="199">
        <v>14000</v>
      </c>
      <c r="S3361" t="s">
        <v>3506</v>
      </c>
      <c r="T3361" t="s">
        <v>3759</v>
      </c>
      <c r="U3361" s="201">
        <v>4.0362999999999998</v>
      </c>
      <c r="V3361" t="s">
        <v>3176</v>
      </c>
      <c r="W3361" t="s">
        <v>2594</v>
      </c>
      <c r="X3361" t="s">
        <v>2595</v>
      </c>
      <c r="Y3361" t="s">
        <v>2596</v>
      </c>
      <c r="Z3361" t="s">
        <v>2952</v>
      </c>
      <c r="AA3361">
        <v>828313</v>
      </c>
      <c r="AB3361" s="198">
        <v>37047.875</v>
      </c>
      <c r="AC3361" s="198">
        <v>37047.875</v>
      </c>
    </row>
    <row r="3362" spans="1:29" x14ac:dyDescent="0.2">
      <c r="A3362" s="44" t="str">
        <f t="shared" si="261"/>
        <v>US Power Physical</v>
      </c>
      <c r="B3362" s="44" t="str">
        <f t="shared" si="262"/>
        <v>US</v>
      </c>
      <c r="C3362" s="44" t="str">
        <f t="shared" si="263"/>
        <v>Power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30</v>
      </c>
      <c r="F3362" s="213">
        <f t="shared" si="265"/>
        <v>1500</v>
      </c>
      <c r="G3362" s="202">
        <v>1333703</v>
      </c>
      <c r="H3362" s="198">
        <v>37046.402303240742</v>
      </c>
      <c r="I3362" t="s">
        <v>3503</v>
      </c>
      <c r="M3362" t="s">
        <v>2717</v>
      </c>
      <c r="N3362" t="s">
        <v>3532</v>
      </c>
      <c r="O3362" t="s">
        <v>3879</v>
      </c>
      <c r="P3362" s="199">
        <v>50</v>
      </c>
      <c r="S3362" t="s">
        <v>3504</v>
      </c>
      <c r="T3362" t="s">
        <v>3759</v>
      </c>
      <c r="U3362" s="201">
        <v>47.25</v>
      </c>
      <c r="V3362" t="s">
        <v>3150</v>
      </c>
      <c r="W3362" t="s">
        <v>2380</v>
      </c>
      <c r="X3362" t="s">
        <v>3710</v>
      </c>
      <c r="Y3362" t="s">
        <v>1097</v>
      </c>
      <c r="Z3362" t="s">
        <v>2947</v>
      </c>
      <c r="AA3362">
        <v>631183.1</v>
      </c>
      <c r="AB3362" s="198">
        <v>37135.875</v>
      </c>
      <c r="AC3362" s="198">
        <v>37164.875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1333704</v>
      </c>
      <c r="H3363" s="198">
        <v>37046.402361111112</v>
      </c>
      <c r="I3363" t="s">
        <v>2543</v>
      </c>
      <c r="M3363" t="s">
        <v>3505</v>
      </c>
      <c r="N3363" t="s">
        <v>3885</v>
      </c>
      <c r="O3363" t="s">
        <v>3852</v>
      </c>
      <c r="Q3363" s="199">
        <v>10000</v>
      </c>
      <c r="S3363" t="s">
        <v>3506</v>
      </c>
      <c r="T3363" t="s">
        <v>3759</v>
      </c>
      <c r="U3363" s="201">
        <v>3.97</v>
      </c>
      <c r="V3363" t="s">
        <v>3374</v>
      </c>
      <c r="W3363" t="s">
        <v>2265</v>
      </c>
      <c r="X3363" t="s">
        <v>2266</v>
      </c>
      <c r="Y3363" t="s">
        <v>2596</v>
      </c>
      <c r="Z3363" t="s">
        <v>2952</v>
      </c>
      <c r="AA3363">
        <v>828314</v>
      </c>
      <c r="AB3363" s="198">
        <v>37047.875</v>
      </c>
      <c r="AC3363" s="198">
        <v>37047.875</v>
      </c>
    </row>
    <row r="3364" spans="1:29" x14ac:dyDescent="0.2">
      <c r="A3364" s="44" t="str">
        <f t="shared" si="261"/>
        <v>US Natural Gas Financial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31</v>
      </c>
      <c r="F3364" s="213">
        <f t="shared" si="265"/>
        <v>77500</v>
      </c>
      <c r="G3364" s="202">
        <v>1333706</v>
      </c>
      <c r="H3364" s="198">
        <v>37046.402384259258</v>
      </c>
      <c r="I3364" t="s">
        <v>2660</v>
      </c>
      <c r="M3364" t="s">
        <v>3505</v>
      </c>
      <c r="N3364" t="s">
        <v>2383</v>
      </c>
      <c r="O3364" t="s">
        <v>2604</v>
      </c>
      <c r="Q3364" s="199">
        <v>2500</v>
      </c>
      <c r="S3364" t="s">
        <v>3506</v>
      </c>
      <c r="T3364" t="s">
        <v>3759</v>
      </c>
      <c r="U3364" s="201">
        <v>4.0750000000000002</v>
      </c>
      <c r="V3364" t="s">
        <v>3997</v>
      </c>
      <c r="W3364" t="s">
        <v>2810</v>
      </c>
      <c r="X3364" t="s">
        <v>2384</v>
      </c>
      <c r="Y3364" t="s">
        <v>3777</v>
      </c>
      <c r="Z3364" t="s">
        <v>2952</v>
      </c>
      <c r="AA3364" t="s">
        <v>235</v>
      </c>
      <c r="AB3364" s="198">
        <v>37073.875</v>
      </c>
      <c r="AC3364" s="198">
        <v>37103.875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1168</v>
      </c>
      <c r="G3365" s="202">
        <v>1333705</v>
      </c>
      <c r="H3365" s="198">
        <v>37046.402384259258</v>
      </c>
      <c r="I3365" t="s">
        <v>2355</v>
      </c>
      <c r="M3365" t="s">
        <v>3505</v>
      </c>
      <c r="N3365" t="s">
        <v>3885</v>
      </c>
      <c r="O3365" t="s">
        <v>2093</v>
      </c>
      <c r="Q3365" s="199">
        <v>1168</v>
      </c>
      <c r="S3365" t="s">
        <v>3506</v>
      </c>
      <c r="T3365" t="s">
        <v>3759</v>
      </c>
      <c r="U3365" s="201">
        <v>3.835</v>
      </c>
      <c r="V3365" t="s">
        <v>2500</v>
      </c>
      <c r="W3365" t="s">
        <v>2271</v>
      </c>
      <c r="X3365" t="s">
        <v>3078</v>
      </c>
      <c r="Y3365" t="s">
        <v>2596</v>
      </c>
      <c r="Z3365" t="s">
        <v>2952</v>
      </c>
      <c r="AA3365">
        <v>828315</v>
      </c>
      <c r="AB3365" s="198">
        <v>37047.875</v>
      </c>
      <c r="AC3365" s="198">
        <v>37047.875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5000</v>
      </c>
      <c r="G3366" s="202">
        <v>1333707</v>
      </c>
      <c r="H3366" s="198">
        <v>37046.402395833335</v>
      </c>
      <c r="I3366" t="s">
        <v>3627</v>
      </c>
      <c r="M3366" t="s">
        <v>3505</v>
      </c>
      <c r="N3366" t="s">
        <v>3885</v>
      </c>
      <c r="O3366" t="s">
        <v>1724</v>
      </c>
      <c r="P3366" s="199">
        <v>5000</v>
      </c>
      <c r="S3366" t="s">
        <v>3506</v>
      </c>
      <c r="T3366" t="s">
        <v>3759</v>
      </c>
      <c r="U3366" s="201">
        <v>4.12</v>
      </c>
      <c r="V3366" t="s">
        <v>2456</v>
      </c>
      <c r="W3366" t="s">
        <v>2640</v>
      </c>
      <c r="X3366" t="s">
        <v>2641</v>
      </c>
      <c r="Y3366" t="s">
        <v>2596</v>
      </c>
      <c r="Z3366" t="s">
        <v>2952</v>
      </c>
      <c r="AA3366">
        <v>828316</v>
      </c>
      <c r="AB3366" s="198">
        <v>37047.875</v>
      </c>
      <c r="AC3366" s="198">
        <v>37047.875</v>
      </c>
    </row>
    <row r="3367" spans="1:29" x14ac:dyDescent="0.2">
      <c r="A3367" s="44" t="str">
        <f t="shared" si="261"/>
        <v>US Power Physical</v>
      </c>
      <c r="B3367" s="44" t="str">
        <f t="shared" si="262"/>
        <v>US</v>
      </c>
      <c r="C3367" s="44" t="str">
        <f t="shared" si="263"/>
        <v>Power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31</v>
      </c>
      <c r="F3367" s="213">
        <f t="shared" si="265"/>
        <v>775</v>
      </c>
      <c r="G3367" s="202">
        <v>1333708</v>
      </c>
      <c r="H3367" s="198">
        <v>37046.402488425927</v>
      </c>
      <c r="I3367" t="s">
        <v>2360</v>
      </c>
      <c r="M3367" t="s">
        <v>2717</v>
      </c>
      <c r="N3367" t="s">
        <v>3468</v>
      </c>
      <c r="O3367" t="s">
        <v>3172</v>
      </c>
      <c r="Q3367" s="199">
        <v>25</v>
      </c>
      <c r="S3367" t="s">
        <v>3504</v>
      </c>
      <c r="T3367" t="s">
        <v>3759</v>
      </c>
      <c r="U3367" s="201">
        <v>262</v>
      </c>
      <c r="V3367" t="s">
        <v>3906</v>
      </c>
      <c r="W3367" t="s">
        <v>2520</v>
      </c>
      <c r="X3367" t="s">
        <v>3469</v>
      </c>
      <c r="Y3367" t="s">
        <v>1097</v>
      </c>
      <c r="Z3367" t="s">
        <v>2947</v>
      </c>
      <c r="AA3367">
        <v>631184.1</v>
      </c>
      <c r="AB3367" s="198">
        <v>37073.875</v>
      </c>
      <c r="AC3367" s="198">
        <v>37103.875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5000</v>
      </c>
      <c r="G3368" s="202">
        <v>1333709</v>
      </c>
      <c r="H3368" s="198">
        <v>37046.40252314815</v>
      </c>
      <c r="I3368" t="s">
        <v>3069</v>
      </c>
      <c r="M3368" t="s">
        <v>3505</v>
      </c>
      <c r="N3368" t="s">
        <v>3885</v>
      </c>
      <c r="O3368" t="s">
        <v>1680</v>
      </c>
      <c r="P3368" s="199">
        <v>5000</v>
      </c>
      <c r="S3368" t="s">
        <v>3506</v>
      </c>
      <c r="T3368" t="s">
        <v>3759</v>
      </c>
      <c r="U3368" s="201">
        <v>3.8224999999999998</v>
      </c>
      <c r="V3368" t="s">
        <v>3459</v>
      </c>
      <c r="W3368" t="s">
        <v>2457</v>
      </c>
      <c r="X3368" t="s">
        <v>2615</v>
      </c>
      <c r="Y3368" t="s">
        <v>2596</v>
      </c>
      <c r="Z3368" t="s">
        <v>2952</v>
      </c>
      <c r="AA3368">
        <v>828317</v>
      </c>
      <c r="AB3368" s="198">
        <v>37047.875</v>
      </c>
      <c r="AC3368" s="198">
        <v>37047.875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1333711</v>
      </c>
      <c r="H3369" s="198">
        <v>37046.402557870373</v>
      </c>
      <c r="I3369" t="s">
        <v>3627</v>
      </c>
      <c r="M3369" t="s">
        <v>3505</v>
      </c>
      <c r="N3369" t="s">
        <v>3885</v>
      </c>
      <c r="O3369" t="s">
        <v>1780</v>
      </c>
      <c r="Q3369" s="199">
        <v>10000</v>
      </c>
      <c r="S3369" t="s">
        <v>3506</v>
      </c>
      <c r="T3369" t="s">
        <v>3759</v>
      </c>
      <c r="U3369" s="201">
        <v>3.96</v>
      </c>
      <c r="V3369" t="s">
        <v>3502</v>
      </c>
      <c r="W3369" t="s">
        <v>2265</v>
      </c>
      <c r="X3369" t="s">
        <v>2266</v>
      </c>
      <c r="Y3369" t="s">
        <v>2596</v>
      </c>
      <c r="Z3369" t="s">
        <v>2952</v>
      </c>
      <c r="AA3369">
        <v>828318</v>
      </c>
      <c r="AB3369" s="198">
        <v>37047.875</v>
      </c>
      <c r="AC3369" s="198">
        <v>37047.875</v>
      </c>
    </row>
    <row r="3370" spans="1:29" x14ac:dyDescent="0.2">
      <c r="A3370" s="44" t="str">
        <f t="shared" si="261"/>
        <v>US Crude Financial</v>
      </c>
      <c r="B3370" s="44" t="str">
        <f t="shared" si="262"/>
        <v>US</v>
      </c>
      <c r="C3370" s="44" t="str">
        <f t="shared" si="263"/>
        <v>Crude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25000</v>
      </c>
      <c r="G3370" s="202">
        <v>1333712</v>
      </c>
      <c r="H3370" s="198">
        <v>37046.402581018519</v>
      </c>
      <c r="I3370" t="s">
        <v>1087</v>
      </c>
      <c r="M3370" t="s">
        <v>3619</v>
      </c>
      <c r="N3370" t="s">
        <v>1088</v>
      </c>
      <c r="O3370" t="s">
        <v>3528</v>
      </c>
      <c r="Q3370" s="199">
        <v>25000</v>
      </c>
      <c r="S3370" t="s">
        <v>3512</v>
      </c>
      <c r="T3370" t="s">
        <v>3759</v>
      </c>
      <c r="U3370" s="201">
        <v>28.32</v>
      </c>
      <c r="V3370" t="s">
        <v>3074</v>
      </c>
      <c r="W3370" t="s">
        <v>1090</v>
      </c>
      <c r="X3370" t="s">
        <v>1091</v>
      </c>
      <c r="Y3370" t="s">
        <v>2729</v>
      </c>
      <c r="Z3370" t="s">
        <v>2952</v>
      </c>
      <c r="AA3370">
        <v>112841</v>
      </c>
      <c r="AB3370" s="198">
        <v>37073</v>
      </c>
      <c r="AC3370" s="198">
        <v>37103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17333</v>
      </c>
      <c r="G3371" s="202">
        <v>1333714</v>
      </c>
      <c r="H3371" s="198">
        <v>37046.402592592596</v>
      </c>
      <c r="I3371" t="s">
        <v>2618</v>
      </c>
      <c r="M3371" t="s">
        <v>3505</v>
      </c>
      <c r="N3371" t="s">
        <v>3885</v>
      </c>
      <c r="O3371" t="s">
        <v>3852</v>
      </c>
      <c r="P3371" s="199">
        <v>17333</v>
      </c>
      <c r="S3371" t="s">
        <v>3506</v>
      </c>
      <c r="T3371" t="s">
        <v>3759</v>
      </c>
      <c r="U3371" s="201">
        <v>3.9649999999999999</v>
      </c>
      <c r="V3371" t="s">
        <v>2458</v>
      </c>
      <c r="W3371" t="s">
        <v>2265</v>
      </c>
      <c r="X3371" t="s">
        <v>2266</v>
      </c>
      <c r="Y3371" t="s">
        <v>2596</v>
      </c>
      <c r="Z3371" t="s">
        <v>2952</v>
      </c>
      <c r="AA3371">
        <v>828319</v>
      </c>
      <c r="AB3371" s="198">
        <v>37047.875</v>
      </c>
      <c r="AC3371" s="198">
        <v>37047.875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4702</v>
      </c>
      <c r="G3372" s="202">
        <v>1333715</v>
      </c>
      <c r="H3372" s="198">
        <v>37046.402696759258</v>
      </c>
      <c r="I3372" t="s">
        <v>2577</v>
      </c>
      <c r="M3372" t="s">
        <v>3505</v>
      </c>
      <c r="N3372" t="s">
        <v>3885</v>
      </c>
      <c r="O3372" t="s">
        <v>1728</v>
      </c>
      <c r="Q3372" s="199">
        <v>4702</v>
      </c>
      <c r="S3372" t="s">
        <v>3506</v>
      </c>
      <c r="T3372" t="s">
        <v>3759</v>
      </c>
      <c r="U3372" s="201">
        <v>4.0650000000000004</v>
      </c>
      <c r="V3372" t="s">
        <v>2578</v>
      </c>
      <c r="W3372" t="s">
        <v>2640</v>
      </c>
      <c r="X3372" t="s">
        <v>2641</v>
      </c>
      <c r="Y3372" t="s">
        <v>2596</v>
      </c>
      <c r="Z3372" t="s">
        <v>2952</v>
      </c>
      <c r="AA3372">
        <v>828320</v>
      </c>
      <c r="AB3372" s="198">
        <v>37047.875</v>
      </c>
      <c r="AC3372" s="198">
        <v>37047.875</v>
      </c>
    </row>
    <row r="3373" spans="1:29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4759</v>
      </c>
      <c r="G3373" s="202">
        <v>1333716</v>
      </c>
      <c r="H3373" s="198">
        <v>37046.402858796297</v>
      </c>
      <c r="I3373" t="s">
        <v>3069</v>
      </c>
      <c r="M3373" t="s">
        <v>3505</v>
      </c>
      <c r="N3373" t="s">
        <v>3885</v>
      </c>
      <c r="O3373" t="s">
        <v>1680</v>
      </c>
      <c r="P3373" s="199">
        <v>4759</v>
      </c>
      <c r="S3373" t="s">
        <v>3506</v>
      </c>
      <c r="T3373" t="s">
        <v>3759</v>
      </c>
      <c r="U3373" s="201">
        <v>3.82</v>
      </c>
      <c r="V3373" t="s">
        <v>3459</v>
      </c>
      <c r="W3373" t="s">
        <v>2457</v>
      </c>
      <c r="X3373" t="s">
        <v>2615</v>
      </c>
      <c r="Y3373" t="s">
        <v>2596</v>
      </c>
      <c r="Z3373" t="s">
        <v>2952</v>
      </c>
      <c r="AA3373">
        <v>828322</v>
      </c>
      <c r="AB3373" s="198">
        <v>37047.875</v>
      </c>
      <c r="AC3373" s="198">
        <v>37047.875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4702</v>
      </c>
      <c r="G3374" s="202">
        <v>1333718</v>
      </c>
      <c r="H3374" s="198">
        <v>37046.402962962966</v>
      </c>
      <c r="I3374" t="s">
        <v>2577</v>
      </c>
      <c r="M3374" t="s">
        <v>3505</v>
      </c>
      <c r="N3374" t="s">
        <v>3885</v>
      </c>
      <c r="O3374" t="s">
        <v>1724</v>
      </c>
      <c r="P3374" s="199">
        <v>4702</v>
      </c>
      <c r="S3374" t="s">
        <v>3506</v>
      </c>
      <c r="T3374" t="s">
        <v>3759</v>
      </c>
      <c r="U3374" s="201">
        <v>4.1150000000000002</v>
      </c>
      <c r="V3374" t="s">
        <v>2578</v>
      </c>
      <c r="W3374" t="s">
        <v>2640</v>
      </c>
      <c r="X3374" t="s">
        <v>2641</v>
      </c>
      <c r="Y3374" t="s">
        <v>2596</v>
      </c>
      <c r="Z3374" t="s">
        <v>2952</v>
      </c>
      <c r="AA3374">
        <v>828324</v>
      </c>
      <c r="AB3374" s="198">
        <v>37047.875</v>
      </c>
      <c r="AC3374" s="198">
        <v>37047.875</v>
      </c>
    </row>
    <row r="3375" spans="1:29" x14ac:dyDescent="0.2">
      <c r="A3375" s="44" t="str">
        <f t="shared" si="261"/>
        <v xml:space="preserve"> Crude Financial</v>
      </c>
      <c r="B3375" s="44" t="str">
        <f t="shared" si="262"/>
        <v/>
      </c>
      <c r="C3375" s="44" t="str">
        <f t="shared" si="263"/>
        <v>Crude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31</v>
      </c>
      <c r="F3375" s="213">
        <f t="shared" si="265"/>
        <v>775000</v>
      </c>
      <c r="G3375" s="202">
        <v>1333719</v>
      </c>
      <c r="H3375" s="198">
        <v>37046.403020833335</v>
      </c>
      <c r="I3375" t="s">
        <v>2339</v>
      </c>
      <c r="M3375" t="s">
        <v>3619</v>
      </c>
      <c r="N3375" t="s">
        <v>2400</v>
      </c>
      <c r="O3375" t="s">
        <v>2401</v>
      </c>
      <c r="P3375" s="199">
        <v>25000</v>
      </c>
      <c r="S3375" t="s">
        <v>2402</v>
      </c>
      <c r="T3375" t="s">
        <v>3759</v>
      </c>
      <c r="U3375" s="201">
        <v>29.37</v>
      </c>
      <c r="V3375" t="s">
        <v>3131</v>
      </c>
      <c r="W3375" t="s">
        <v>1082</v>
      </c>
      <c r="X3375" t="s">
        <v>1083</v>
      </c>
      <c r="Y3375" t="s">
        <v>2729</v>
      </c>
      <c r="Z3375" t="s">
        <v>2212</v>
      </c>
      <c r="AA3375">
        <v>112842</v>
      </c>
      <c r="AB3375" s="198">
        <v>37073</v>
      </c>
      <c r="AC3375" s="198">
        <v>37103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5000</v>
      </c>
      <c r="G3376" s="202">
        <v>1333720</v>
      </c>
      <c r="H3376" s="198">
        <v>37046.403043981481</v>
      </c>
      <c r="I3376" t="s">
        <v>3531</v>
      </c>
      <c r="M3376" t="s">
        <v>3505</v>
      </c>
      <c r="N3376" t="s">
        <v>3885</v>
      </c>
      <c r="O3376" t="s">
        <v>1678</v>
      </c>
      <c r="Q3376" s="199">
        <v>5000</v>
      </c>
      <c r="S3376" t="s">
        <v>3506</v>
      </c>
      <c r="T3376" t="s">
        <v>3759</v>
      </c>
      <c r="U3376" s="201">
        <v>3.79</v>
      </c>
      <c r="V3376" t="s">
        <v>2529</v>
      </c>
      <c r="W3376" t="s">
        <v>2457</v>
      </c>
      <c r="X3376" t="s">
        <v>2615</v>
      </c>
      <c r="Y3376" t="s">
        <v>2596</v>
      </c>
      <c r="Z3376" t="s">
        <v>2952</v>
      </c>
      <c r="AA3376">
        <v>828325</v>
      </c>
      <c r="AB3376" s="198">
        <v>37047.875</v>
      </c>
      <c r="AC3376" s="198">
        <v>37047.875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2500</v>
      </c>
      <c r="G3377" s="202">
        <v>1333722</v>
      </c>
      <c r="H3377" s="198">
        <v>37046.403240740743</v>
      </c>
      <c r="I3377" t="s">
        <v>3731</v>
      </c>
      <c r="M3377" t="s">
        <v>3505</v>
      </c>
      <c r="N3377" t="s">
        <v>3885</v>
      </c>
      <c r="O3377" t="s">
        <v>1679</v>
      </c>
      <c r="P3377" s="199">
        <v>2500</v>
      </c>
      <c r="S3377" t="s">
        <v>3506</v>
      </c>
      <c r="T3377" t="s">
        <v>3759</v>
      </c>
      <c r="U3377" s="201">
        <v>3.8525</v>
      </c>
      <c r="V3377" t="s">
        <v>2496</v>
      </c>
      <c r="W3377" t="s">
        <v>2457</v>
      </c>
      <c r="X3377" t="s">
        <v>2615</v>
      </c>
      <c r="Y3377" t="s">
        <v>2596</v>
      </c>
      <c r="Z3377" t="s">
        <v>2952</v>
      </c>
      <c r="AA3377">
        <v>828327</v>
      </c>
      <c r="AB3377" s="198">
        <v>37047.875</v>
      </c>
      <c r="AC3377" s="198">
        <v>37047.875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5000</v>
      </c>
      <c r="G3378" s="202">
        <v>1333723</v>
      </c>
      <c r="H3378" s="198">
        <v>37046.403344907405</v>
      </c>
      <c r="I3378" t="s">
        <v>3731</v>
      </c>
      <c r="M3378" t="s">
        <v>3505</v>
      </c>
      <c r="N3378" t="s">
        <v>3885</v>
      </c>
      <c r="O3378" t="s">
        <v>1679</v>
      </c>
      <c r="P3378" s="199">
        <v>5000</v>
      </c>
      <c r="S3378" t="s">
        <v>3506</v>
      </c>
      <c r="T3378" t="s">
        <v>3759</v>
      </c>
      <c r="U3378" s="201">
        <v>3.85</v>
      </c>
      <c r="V3378" t="s">
        <v>2496</v>
      </c>
      <c r="W3378" t="s">
        <v>2457</v>
      </c>
      <c r="X3378" t="s">
        <v>2615</v>
      </c>
      <c r="Y3378" t="s">
        <v>2596</v>
      </c>
      <c r="Z3378" t="s">
        <v>2952</v>
      </c>
      <c r="AA3378">
        <v>828329</v>
      </c>
      <c r="AB3378" s="198">
        <v>37047.875</v>
      </c>
      <c r="AC3378" s="198">
        <v>37047.875</v>
      </c>
    </row>
    <row r="3379" spans="1:31" x14ac:dyDescent="0.2">
      <c r="A3379" s="44" t="str">
        <f t="shared" si="261"/>
        <v>US Petchems Physical</v>
      </c>
      <c r="B3379" s="44" t="str">
        <f t="shared" si="262"/>
        <v>US</v>
      </c>
      <c r="C3379" s="44" t="str">
        <f t="shared" si="263"/>
        <v>Petchems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10000</v>
      </c>
      <c r="G3379" s="202">
        <v>1333724</v>
      </c>
      <c r="H3379" s="198">
        <v>37046.403391203705</v>
      </c>
      <c r="I3379" t="s">
        <v>176</v>
      </c>
      <c r="M3379" t="s">
        <v>177</v>
      </c>
      <c r="N3379" t="s">
        <v>178</v>
      </c>
      <c r="O3379" t="s">
        <v>179</v>
      </c>
      <c r="P3379" s="199">
        <v>10000</v>
      </c>
      <c r="S3379" t="s">
        <v>2655</v>
      </c>
      <c r="T3379" t="s">
        <v>3759</v>
      </c>
      <c r="U3379" s="201">
        <v>0.6</v>
      </c>
      <c r="V3379" t="s">
        <v>180</v>
      </c>
      <c r="W3379" t="s">
        <v>181</v>
      </c>
      <c r="X3379" t="s">
        <v>182</v>
      </c>
      <c r="Y3379" t="s">
        <v>3777</v>
      </c>
      <c r="Z3379" t="s">
        <v>183</v>
      </c>
      <c r="AA3379" t="s">
        <v>236</v>
      </c>
      <c r="AB3379" s="198">
        <v>37104.875</v>
      </c>
      <c r="AC3379" s="198">
        <v>37134.875</v>
      </c>
    </row>
    <row r="3380" spans="1:31" x14ac:dyDescent="0.2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123</v>
      </c>
      <c r="F3380" s="213">
        <f t="shared" si="265"/>
        <v>615000</v>
      </c>
      <c r="G3380" s="202">
        <v>1333725</v>
      </c>
      <c r="H3380" s="198">
        <v>37046.403414351851</v>
      </c>
      <c r="I3380" t="s">
        <v>2660</v>
      </c>
      <c r="M3380" t="s">
        <v>3505</v>
      </c>
      <c r="N3380" t="s">
        <v>2383</v>
      </c>
      <c r="O3380" t="s">
        <v>3144</v>
      </c>
      <c r="Q3380" s="199">
        <v>5000</v>
      </c>
      <c r="S3380" t="s">
        <v>3506</v>
      </c>
      <c r="T3380" t="s">
        <v>3759</v>
      </c>
      <c r="U3380" s="201">
        <v>4.16</v>
      </c>
      <c r="V3380" t="s">
        <v>3646</v>
      </c>
      <c r="W3380" t="s">
        <v>2810</v>
      </c>
      <c r="X3380" t="s">
        <v>2384</v>
      </c>
      <c r="Y3380" t="s">
        <v>3777</v>
      </c>
      <c r="Z3380" t="s">
        <v>2952</v>
      </c>
      <c r="AA3380" t="s">
        <v>237</v>
      </c>
      <c r="AB3380" s="198">
        <v>37073</v>
      </c>
      <c r="AC3380" s="198">
        <v>37195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1335</v>
      </c>
      <c r="G3381" s="202">
        <v>1333726</v>
      </c>
      <c r="H3381" s="198">
        <v>37046.403414351851</v>
      </c>
      <c r="I3381" t="s">
        <v>3627</v>
      </c>
      <c r="M3381" t="s">
        <v>3505</v>
      </c>
      <c r="N3381" t="s">
        <v>3885</v>
      </c>
      <c r="O3381" t="s">
        <v>1678</v>
      </c>
      <c r="Q3381" s="199">
        <v>1335</v>
      </c>
      <c r="S3381" t="s">
        <v>3506</v>
      </c>
      <c r="T3381" t="s">
        <v>3759</v>
      </c>
      <c r="U3381" s="201">
        <v>3.7925</v>
      </c>
      <c r="V3381" t="s">
        <v>3643</v>
      </c>
      <c r="W3381" t="s">
        <v>2457</v>
      </c>
      <c r="X3381" t="s">
        <v>2615</v>
      </c>
      <c r="Y3381" t="s">
        <v>2596</v>
      </c>
      <c r="Z3381" t="s">
        <v>2952</v>
      </c>
      <c r="AA3381">
        <v>828330</v>
      </c>
      <c r="AB3381" s="198">
        <v>37047.875</v>
      </c>
      <c r="AC3381" s="198">
        <v>37047.875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7648</v>
      </c>
      <c r="G3382" s="202">
        <v>1333727</v>
      </c>
      <c r="H3382" s="198">
        <v>37046.403483796297</v>
      </c>
      <c r="I3382" t="s">
        <v>2355</v>
      </c>
      <c r="M3382" t="s">
        <v>3505</v>
      </c>
      <c r="N3382" t="s">
        <v>3885</v>
      </c>
      <c r="O3382" t="s">
        <v>1727</v>
      </c>
      <c r="P3382" s="199">
        <v>7648</v>
      </c>
      <c r="S3382" t="s">
        <v>3506</v>
      </c>
      <c r="T3382" t="s">
        <v>3759</v>
      </c>
      <c r="U3382" s="201">
        <v>3.9474999999999998</v>
      </c>
      <c r="V3382" t="s">
        <v>2593</v>
      </c>
      <c r="W3382" t="s">
        <v>2629</v>
      </c>
      <c r="X3382" t="s">
        <v>2630</v>
      </c>
      <c r="Y3382" t="s">
        <v>2596</v>
      </c>
      <c r="Z3382" t="s">
        <v>2952</v>
      </c>
      <c r="AA3382">
        <v>828331</v>
      </c>
      <c r="AB3382" s="198">
        <v>37047.875</v>
      </c>
      <c r="AC3382" s="198">
        <v>37047.875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10000</v>
      </c>
      <c r="G3383" s="202">
        <v>1333728</v>
      </c>
      <c r="H3383" s="198">
        <v>37046.40357638889</v>
      </c>
      <c r="I3383" t="s">
        <v>3069</v>
      </c>
      <c r="M3383" t="s">
        <v>3505</v>
      </c>
      <c r="N3383" t="s">
        <v>3885</v>
      </c>
      <c r="O3383" t="s">
        <v>3863</v>
      </c>
      <c r="P3383" s="199">
        <v>10000</v>
      </c>
      <c r="S3383" t="s">
        <v>3506</v>
      </c>
      <c r="T3383" t="s">
        <v>3759</v>
      </c>
      <c r="U3383" s="201">
        <v>3.9249999999999998</v>
      </c>
      <c r="V3383" t="s">
        <v>3896</v>
      </c>
      <c r="W3383" t="s">
        <v>2271</v>
      </c>
      <c r="X3383" t="s">
        <v>2272</v>
      </c>
      <c r="Y3383" t="s">
        <v>2596</v>
      </c>
      <c r="Z3383" t="s">
        <v>2952</v>
      </c>
      <c r="AA3383">
        <v>828332</v>
      </c>
      <c r="AB3383" s="198">
        <v>37047.875</v>
      </c>
      <c r="AC3383" s="198">
        <v>37047.875</v>
      </c>
    </row>
    <row r="3384" spans="1:31" x14ac:dyDescent="0.2">
      <c r="A3384" s="44" t="str">
        <f t="shared" si="261"/>
        <v>US Power Physical</v>
      </c>
      <c r="B3384" s="44" t="str">
        <f t="shared" si="262"/>
        <v>US</v>
      </c>
      <c r="C3384" s="44" t="str">
        <f t="shared" si="263"/>
        <v>Power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365</v>
      </c>
      <c r="F3384" s="213">
        <f t="shared" si="265"/>
        <v>9125</v>
      </c>
      <c r="G3384" s="202">
        <v>1333729</v>
      </c>
      <c r="H3384" s="198">
        <v>37046.403587962966</v>
      </c>
      <c r="I3384" t="s">
        <v>3531</v>
      </c>
      <c r="M3384" t="s">
        <v>2717</v>
      </c>
      <c r="N3384" t="s">
        <v>3468</v>
      </c>
      <c r="O3384" t="s">
        <v>238</v>
      </c>
      <c r="Q3384" s="199">
        <v>25</v>
      </c>
      <c r="S3384" t="s">
        <v>3504</v>
      </c>
      <c r="T3384" t="s">
        <v>3759</v>
      </c>
      <c r="U3384" s="201">
        <v>41</v>
      </c>
      <c r="V3384" t="s">
        <v>239</v>
      </c>
      <c r="W3384" t="s">
        <v>2520</v>
      </c>
      <c r="X3384" t="s">
        <v>3469</v>
      </c>
      <c r="Y3384" t="s">
        <v>1097</v>
      </c>
      <c r="Z3384" t="s">
        <v>2947</v>
      </c>
      <c r="AA3384">
        <v>631186.1</v>
      </c>
      <c r="AB3384" s="198">
        <v>37622.70208333333</v>
      </c>
      <c r="AC3384" s="198">
        <v>37986.70208333333</v>
      </c>
    </row>
    <row r="3385" spans="1:31" x14ac:dyDescent="0.2">
      <c r="A3385" s="44" t="str">
        <f t="shared" si="261"/>
        <v>US Power Physical</v>
      </c>
      <c r="B3385" s="44" t="str">
        <f t="shared" si="262"/>
        <v>US</v>
      </c>
      <c r="C3385" s="44" t="str">
        <f t="shared" si="263"/>
        <v>Power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365</v>
      </c>
      <c r="F3385" s="213">
        <f t="shared" si="265"/>
        <v>18250</v>
      </c>
      <c r="G3385" s="202">
        <v>1333730</v>
      </c>
      <c r="H3385" s="198">
        <v>37046.403587962966</v>
      </c>
      <c r="I3385" t="s">
        <v>3531</v>
      </c>
      <c r="M3385" t="s">
        <v>2717</v>
      </c>
      <c r="N3385" t="s">
        <v>3532</v>
      </c>
      <c r="O3385" t="s">
        <v>240</v>
      </c>
      <c r="Q3385" s="199">
        <v>50</v>
      </c>
      <c r="S3385" t="s">
        <v>3504</v>
      </c>
      <c r="T3385" t="s">
        <v>3759</v>
      </c>
      <c r="U3385" s="201">
        <v>47.85</v>
      </c>
      <c r="V3385" t="s">
        <v>1660</v>
      </c>
      <c r="W3385" t="s">
        <v>2369</v>
      </c>
      <c r="X3385" t="s">
        <v>3555</v>
      </c>
      <c r="Y3385" t="s">
        <v>1097</v>
      </c>
      <c r="Z3385" t="s">
        <v>2947</v>
      </c>
      <c r="AA3385">
        <v>631187.1</v>
      </c>
      <c r="AB3385" s="198">
        <v>37622.71597222222</v>
      </c>
      <c r="AC3385" s="198">
        <v>37986.71597222222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1520</v>
      </c>
      <c r="G3386" s="202">
        <v>1333731</v>
      </c>
      <c r="H3386" s="198">
        <v>37046.403634259259</v>
      </c>
      <c r="I3386" t="s">
        <v>3572</v>
      </c>
      <c r="M3386" t="s">
        <v>3505</v>
      </c>
      <c r="N3386" t="s">
        <v>3885</v>
      </c>
      <c r="O3386" t="s">
        <v>1757</v>
      </c>
      <c r="P3386" s="199">
        <v>1520</v>
      </c>
      <c r="S3386" t="s">
        <v>3506</v>
      </c>
      <c r="T3386" t="s">
        <v>3759</v>
      </c>
      <c r="U3386" s="201">
        <v>3.88</v>
      </c>
      <c r="V3386" t="s">
        <v>3573</v>
      </c>
      <c r="W3386" t="s">
        <v>2629</v>
      </c>
      <c r="X3386" t="s">
        <v>2630</v>
      </c>
      <c r="Y3386" t="s">
        <v>2596</v>
      </c>
      <c r="Z3386" t="s">
        <v>2952</v>
      </c>
      <c r="AA3386">
        <v>828333</v>
      </c>
      <c r="AB3386" s="198">
        <v>37047.875</v>
      </c>
      <c r="AC3386" s="198">
        <v>37047.875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1333732</v>
      </c>
      <c r="H3387" s="198">
        <v>37046.403645833336</v>
      </c>
      <c r="I3387" t="s">
        <v>2618</v>
      </c>
      <c r="M3387" t="s">
        <v>3505</v>
      </c>
      <c r="N3387" t="s">
        <v>3885</v>
      </c>
      <c r="O3387" t="s">
        <v>1680</v>
      </c>
      <c r="P3387" s="199">
        <v>5000</v>
      </c>
      <c r="S3387" t="s">
        <v>3506</v>
      </c>
      <c r="T3387" t="s">
        <v>3759</v>
      </c>
      <c r="U3387" s="201">
        <v>3.82</v>
      </c>
      <c r="V3387" t="s">
        <v>2458</v>
      </c>
      <c r="W3387" t="s">
        <v>2457</v>
      </c>
      <c r="X3387" t="s">
        <v>2615</v>
      </c>
      <c r="Y3387" t="s">
        <v>2596</v>
      </c>
      <c r="Z3387" t="s">
        <v>2952</v>
      </c>
      <c r="AA3387">
        <v>828334</v>
      </c>
      <c r="AB3387" s="198">
        <v>37047.875</v>
      </c>
      <c r="AC3387" s="198">
        <v>37047.875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10000</v>
      </c>
      <c r="G3388" s="202">
        <v>1333733</v>
      </c>
      <c r="H3388" s="198">
        <v>37046.403715277775</v>
      </c>
      <c r="I3388" t="s">
        <v>3069</v>
      </c>
      <c r="M3388" t="s">
        <v>3505</v>
      </c>
      <c r="N3388" t="s">
        <v>3885</v>
      </c>
      <c r="O3388" t="s">
        <v>1736</v>
      </c>
      <c r="Q3388" s="199">
        <v>10000</v>
      </c>
      <c r="S3388" t="s">
        <v>3506</v>
      </c>
      <c r="T3388" t="s">
        <v>3759</v>
      </c>
      <c r="U3388" s="201">
        <v>4.0949999999999998</v>
      </c>
      <c r="V3388" t="s">
        <v>3896</v>
      </c>
      <c r="W3388" t="s">
        <v>2280</v>
      </c>
      <c r="X3388" t="s">
        <v>2281</v>
      </c>
      <c r="Y3388" t="s">
        <v>2596</v>
      </c>
      <c r="Z3388" t="s">
        <v>2952</v>
      </c>
      <c r="AA3388">
        <v>828335</v>
      </c>
      <c r="AB3388" s="198">
        <v>37047.875</v>
      </c>
      <c r="AC3388" s="198">
        <v>37047.875</v>
      </c>
      <c r="AE3388" s="116">
        <f>IF(S3388="Gallon",F3388/42,F3388)</f>
        <v>10000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5000</v>
      </c>
      <c r="G3389" s="202">
        <v>1333734</v>
      </c>
      <c r="H3389" s="198">
        <v>37046.40388888889</v>
      </c>
      <c r="I3389" t="s">
        <v>2387</v>
      </c>
      <c r="M3389" t="s">
        <v>3505</v>
      </c>
      <c r="N3389" t="s">
        <v>3885</v>
      </c>
      <c r="O3389" t="s">
        <v>1680</v>
      </c>
      <c r="Q3389" s="199">
        <v>5000</v>
      </c>
      <c r="S3389" t="s">
        <v>3506</v>
      </c>
      <c r="T3389" t="s">
        <v>3759</v>
      </c>
      <c r="U3389" s="201">
        <v>3.8224999999999998</v>
      </c>
      <c r="V3389" t="s">
        <v>3199</v>
      </c>
      <c r="W3389" t="s">
        <v>2457</v>
      </c>
      <c r="X3389" t="s">
        <v>2615</v>
      </c>
      <c r="Y3389" t="s">
        <v>2596</v>
      </c>
      <c r="Z3389" t="s">
        <v>2952</v>
      </c>
      <c r="AA3389">
        <v>828337</v>
      </c>
      <c r="AB3389" s="198">
        <v>37047.875</v>
      </c>
      <c r="AC3389" s="198">
        <v>37047.875</v>
      </c>
      <c r="AE3389" s="116">
        <f>IF(S3389="Gallon",F3389/42,F3389)</f>
        <v>5000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5000</v>
      </c>
      <c r="G3390" s="202">
        <v>1333735</v>
      </c>
      <c r="H3390" s="198">
        <v>37046.403912037036</v>
      </c>
      <c r="I3390" t="s">
        <v>2387</v>
      </c>
      <c r="M3390" t="s">
        <v>3505</v>
      </c>
      <c r="N3390" t="s">
        <v>3885</v>
      </c>
      <c r="O3390" t="s">
        <v>1682</v>
      </c>
      <c r="P3390" s="199">
        <v>5000</v>
      </c>
      <c r="S3390" t="s">
        <v>3506</v>
      </c>
      <c r="T3390" t="s">
        <v>3759</v>
      </c>
      <c r="U3390" s="201">
        <v>3.8250000000000002</v>
      </c>
      <c r="V3390" t="s">
        <v>130</v>
      </c>
      <c r="W3390" t="s">
        <v>2457</v>
      </c>
      <c r="X3390" t="s">
        <v>2615</v>
      </c>
      <c r="Y3390" t="s">
        <v>2596</v>
      </c>
      <c r="Z3390" t="s">
        <v>2952</v>
      </c>
      <c r="AA3390">
        <v>828338</v>
      </c>
      <c r="AB3390" s="198">
        <v>37047.875</v>
      </c>
      <c r="AC3390" s="198">
        <v>37047.875</v>
      </c>
    </row>
    <row r="3391" spans="1:31" x14ac:dyDescent="0.2">
      <c r="A3391" s="44" t="str">
        <f t="shared" si="261"/>
        <v xml:space="preserve"> Natural Gas Physical</v>
      </c>
      <c r="B3391" s="44" t="str">
        <f t="shared" si="262"/>
        <v/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10000</v>
      </c>
      <c r="G3391" s="202">
        <v>1333736</v>
      </c>
      <c r="H3391" s="198">
        <v>37046.403923611113</v>
      </c>
      <c r="I3391" t="s">
        <v>3983</v>
      </c>
      <c r="M3391" t="s">
        <v>3505</v>
      </c>
      <c r="N3391" t="s">
        <v>3089</v>
      </c>
      <c r="O3391" t="s">
        <v>2015</v>
      </c>
      <c r="P3391" s="199">
        <v>10000</v>
      </c>
      <c r="S3391" t="s">
        <v>3827</v>
      </c>
      <c r="T3391" t="s">
        <v>3090</v>
      </c>
      <c r="U3391" s="201">
        <v>4.92</v>
      </c>
      <c r="V3391" t="s">
        <v>3984</v>
      </c>
      <c r="W3391" t="s">
        <v>3091</v>
      </c>
      <c r="X3391" t="s">
        <v>3092</v>
      </c>
      <c r="Y3391" t="s">
        <v>2596</v>
      </c>
      <c r="Z3391" t="s">
        <v>2953</v>
      </c>
      <c r="AA3391">
        <v>828340</v>
      </c>
      <c r="AB3391" s="198">
        <v>37046.875</v>
      </c>
      <c r="AC3391" s="198">
        <v>37046.875</v>
      </c>
    </row>
    <row r="3392" spans="1:31" x14ac:dyDescent="0.2">
      <c r="A3392" s="44" t="str">
        <f t="shared" si="261"/>
        <v xml:space="preserve"> Metals Financial</v>
      </c>
      <c r="B3392" s="44" t="str">
        <f t="shared" si="262"/>
        <v/>
      </c>
      <c r="C3392" s="44" t="str">
        <f t="shared" si="263"/>
        <v>Metals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4</v>
      </c>
      <c r="G3392" s="202">
        <v>1333737</v>
      </c>
      <c r="H3392" s="198">
        <v>37046.404016203705</v>
      </c>
      <c r="I3392" t="s">
        <v>3779</v>
      </c>
      <c r="M3392" t="s">
        <v>3511</v>
      </c>
      <c r="N3392" t="s">
        <v>3756</v>
      </c>
      <c r="O3392" t="s">
        <v>3757</v>
      </c>
      <c r="Q3392" s="199">
        <v>4</v>
      </c>
      <c r="S3392" t="s">
        <v>3758</v>
      </c>
      <c r="T3392" t="s">
        <v>3759</v>
      </c>
      <c r="U3392" s="201">
        <v>1667</v>
      </c>
      <c r="V3392" t="s">
        <v>3817</v>
      </c>
      <c r="W3392" t="s">
        <v>3765</v>
      </c>
      <c r="X3392" t="s">
        <v>3761</v>
      </c>
      <c r="Y3392" t="s">
        <v>3762</v>
      </c>
      <c r="Z3392" t="s">
        <v>3763</v>
      </c>
      <c r="AA3392">
        <v>2166604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5000</v>
      </c>
      <c r="G3393" s="202">
        <v>1333739</v>
      </c>
      <c r="H3393" s="198">
        <v>37046.404039351852</v>
      </c>
      <c r="I3393" t="s">
        <v>2613</v>
      </c>
      <c r="M3393" t="s">
        <v>3505</v>
      </c>
      <c r="N3393" t="s">
        <v>3885</v>
      </c>
      <c r="O3393" t="s">
        <v>1682</v>
      </c>
      <c r="P3393" s="199">
        <v>5000</v>
      </c>
      <c r="S3393" t="s">
        <v>3506</v>
      </c>
      <c r="T3393" t="s">
        <v>3759</v>
      </c>
      <c r="U3393" s="201">
        <v>3.8224999999999998</v>
      </c>
      <c r="V3393" t="s">
        <v>1739</v>
      </c>
      <c r="W3393" t="s">
        <v>2457</v>
      </c>
      <c r="X3393" t="s">
        <v>2615</v>
      </c>
      <c r="Y3393" t="s">
        <v>2596</v>
      </c>
      <c r="Z3393" t="s">
        <v>2952</v>
      </c>
      <c r="AA3393">
        <v>828342</v>
      </c>
      <c r="AB3393" s="198">
        <v>37047.875</v>
      </c>
      <c r="AC3393" s="198">
        <v>37047.875</v>
      </c>
    </row>
    <row r="3394" spans="1:31" x14ac:dyDescent="0.2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10</v>
      </c>
      <c r="G3394" s="202">
        <v>1333740</v>
      </c>
      <c r="H3394" s="198">
        <v>37046.404050925928</v>
      </c>
      <c r="I3394" t="s">
        <v>3287</v>
      </c>
      <c r="M3394" t="s">
        <v>3511</v>
      </c>
      <c r="N3394" t="s">
        <v>3756</v>
      </c>
      <c r="O3394" t="s">
        <v>3757</v>
      </c>
      <c r="Q3394" s="199">
        <v>10</v>
      </c>
      <c r="S3394" t="s">
        <v>3758</v>
      </c>
      <c r="T3394" t="s">
        <v>3759</v>
      </c>
      <c r="U3394" s="201">
        <v>1667</v>
      </c>
      <c r="V3394" t="s">
        <v>1622</v>
      </c>
      <c r="W3394" t="s">
        <v>3765</v>
      </c>
      <c r="X3394" t="s">
        <v>3761</v>
      </c>
      <c r="Y3394" t="s">
        <v>3762</v>
      </c>
      <c r="Z3394" t="s">
        <v>3763</v>
      </c>
      <c r="AA3394">
        <v>2166606</v>
      </c>
      <c r="AE3394" s="116">
        <f>IF(S3394="Gallon",F3394/42,F3394)</f>
        <v>10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298</v>
      </c>
      <c r="G3395" s="202">
        <v>1333741</v>
      </c>
      <c r="H3395" s="198">
        <v>37046.404224537036</v>
      </c>
      <c r="I3395" t="s">
        <v>3627</v>
      </c>
      <c r="M3395" t="s">
        <v>3505</v>
      </c>
      <c r="N3395" t="s">
        <v>3885</v>
      </c>
      <c r="O3395" t="s">
        <v>1724</v>
      </c>
      <c r="P3395" s="199">
        <v>298</v>
      </c>
      <c r="S3395" t="s">
        <v>3506</v>
      </c>
      <c r="T3395" t="s">
        <v>3759</v>
      </c>
      <c r="U3395" s="201">
        <v>4.1150000000000002</v>
      </c>
      <c r="V3395" t="s">
        <v>2456</v>
      </c>
      <c r="W3395" t="s">
        <v>2640</v>
      </c>
      <c r="X3395" t="s">
        <v>2641</v>
      </c>
      <c r="Y3395" t="s">
        <v>2596</v>
      </c>
      <c r="Z3395" t="s">
        <v>2952</v>
      </c>
      <c r="AA3395">
        <v>828344</v>
      </c>
      <c r="AB3395" s="198">
        <v>37047.875</v>
      </c>
      <c r="AC3395" s="198">
        <v>37047.875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5000</v>
      </c>
      <c r="G3396" s="202">
        <v>1333742</v>
      </c>
      <c r="H3396" s="198">
        <v>37046.40425925926</v>
      </c>
      <c r="I3396" t="s">
        <v>3627</v>
      </c>
      <c r="M3396" t="s">
        <v>3505</v>
      </c>
      <c r="N3396" t="s">
        <v>3885</v>
      </c>
      <c r="O3396" t="s">
        <v>1724</v>
      </c>
      <c r="P3396" s="199">
        <v>5000</v>
      </c>
      <c r="S3396" t="s">
        <v>3506</v>
      </c>
      <c r="T3396" t="s">
        <v>3759</v>
      </c>
      <c r="U3396" s="201">
        <v>4.1100000000000003</v>
      </c>
      <c r="V3396" t="s">
        <v>2456</v>
      </c>
      <c r="W3396" t="s">
        <v>2640</v>
      </c>
      <c r="X3396" t="s">
        <v>2641</v>
      </c>
      <c r="Y3396" t="s">
        <v>2596</v>
      </c>
      <c r="Z3396" t="s">
        <v>2952</v>
      </c>
      <c r="AA3396">
        <v>828345</v>
      </c>
      <c r="AB3396" s="198">
        <v>37047.875</v>
      </c>
      <c r="AC3396" s="198">
        <v>37047.875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25000</v>
      </c>
      <c r="G3397" s="202">
        <v>1333743</v>
      </c>
      <c r="H3397" s="198">
        <v>37046.404270833336</v>
      </c>
      <c r="I3397" t="s">
        <v>2370</v>
      </c>
      <c r="M3397" t="s">
        <v>3505</v>
      </c>
      <c r="N3397" t="s">
        <v>3885</v>
      </c>
      <c r="O3397" t="s">
        <v>3852</v>
      </c>
      <c r="P3397" s="199">
        <v>25000</v>
      </c>
      <c r="S3397" t="s">
        <v>3506</v>
      </c>
      <c r="T3397" t="s">
        <v>3759</v>
      </c>
      <c r="U3397" s="201">
        <v>3.9649999999999999</v>
      </c>
      <c r="V3397" t="s">
        <v>1921</v>
      </c>
      <c r="W3397" t="s">
        <v>2265</v>
      </c>
      <c r="X3397" t="s">
        <v>2266</v>
      </c>
      <c r="Y3397" t="s">
        <v>2596</v>
      </c>
      <c r="Z3397" t="s">
        <v>2952</v>
      </c>
      <c r="AA3397">
        <v>828346</v>
      </c>
      <c r="AB3397" s="198">
        <v>37047.875</v>
      </c>
      <c r="AC3397" s="198">
        <v>37047.875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1520</v>
      </c>
      <c r="G3398" s="202">
        <v>1333745</v>
      </c>
      <c r="H3398" s="198">
        <v>37046.404583333337</v>
      </c>
      <c r="I3398" t="s">
        <v>3572</v>
      </c>
      <c r="M3398" t="s">
        <v>3505</v>
      </c>
      <c r="N3398" t="s">
        <v>3885</v>
      </c>
      <c r="O3398" t="s">
        <v>1729</v>
      </c>
      <c r="Q3398" s="199">
        <v>1520</v>
      </c>
      <c r="S3398" t="s">
        <v>3506</v>
      </c>
      <c r="T3398" t="s">
        <v>3759</v>
      </c>
      <c r="U3398" s="201">
        <v>3.84</v>
      </c>
      <c r="V3398" t="s">
        <v>3573</v>
      </c>
      <c r="W3398" t="s">
        <v>2477</v>
      </c>
      <c r="X3398" t="s">
        <v>3078</v>
      </c>
      <c r="Y3398" t="s">
        <v>2596</v>
      </c>
      <c r="Z3398" t="s">
        <v>2952</v>
      </c>
      <c r="AA3398">
        <v>828348</v>
      </c>
      <c r="AB3398" s="198">
        <v>37047.875</v>
      </c>
      <c r="AC3398" s="198">
        <v>37047.875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25000</v>
      </c>
      <c r="G3399" s="202">
        <v>1333746</v>
      </c>
      <c r="H3399" s="198">
        <v>37046.404629629629</v>
      </c>
      <c r="I3399" t="s">
        <v>3501</v>
      </c>
      <c r="M3399" t="s">
        <v>3505</v>
      </c>
      <c r="N3399" t="s">
        <v>3885</v>
      </c>
      <c r="O3399" t="s">
        <v>3852</v>
      </c>
      <c r="Q3399" s="199">
        <v>25000</v>
      </c>
      <c r="S3399" t="s">
        <v>3506</v>
      </c>
      <c r="T3399" t="s">
        <v>3759</v>
      </c>
      <c r="U3399" s="201">
        <v>3.9649999999999999</v>
      </c>
      <c r="V3399" t="s">
        <v>1893</v>
      </c>
      <c r="W3399" t="s">
        <v>2265</v>
      </c>
      <c r="X3399" t="s">
        <v>2266</v>
      </c>
      <c r="Y3399" t="s">
        <v>2596</v>
      </c>
      <c r="Z3399" t="s">
        <v>2952</v>
      </c>
      <c r="AA3399">
        <v>828349</v>
      </c>
      <c r="AB3399" s="198">
        <v>37047.875</v>
      </c>
      <c r="AC3399" s="198">
        <v>37047.875</v>
      </c>
    </row>
    <row r="3400" spans="1:31" x14ac:dyDescent="0.2">
      <c r="A3400" s="44" t="str">
        <f t="shared" si="261"/>
        <v xml:space="preserve"> Natural Gas Physical</v>
      </c>
      <c r="B3400" s="44" t="str">
        <f t="shared" si="262"/>
        <v/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31</v>
      </c>
      <c r="F3400" s="213">
        <f t="shared" si="265"/>
        <v>31000</v>
      </c>
      <c r="G3400" s="202">
        <v>1333747</v>
      </c>
      <c r="H3400" s="198">
        <v>37046.404768518521</v>
      </c>
      <c r="I3400" t="s">
        <v>3310</v>
      </c>
      <c r="M3400" t="s">
        <v>3505</v>
      </c>
      <c r="N3400" t="s">
        <v>3089</v>
      </c>
      <c r="O3400" t="s">
        <v>3967</v>
      </c>
      <c r="P3400" s="199">
        <v>1000</v>
      </c>
      <c r="S3400" t="s">
        <v>3827</v>
      </c>
      <c r="T3400" t="s">
        <v>3090</v>
      </c>
      <c r="U3400" s="201">
        <v>5.28</v>
      </c>
      <c r="V3400" t="s">
        <v>3311</v>
      </c>
      <c r="W3400" t="s">
        <v>2574</v>
      </c>
      <c r="X3400" t="s">
        <v>3092</v>
      </c>
      <c r="Y3400" t="s">
        <v>2596</v>
      </c>
      <c r="Z3400" t="s">
        <v>2953</v>
      </c>
      <c r="AA3400">
        <v>828350</v>
      </c>
      <c r="AB3400" s="198">
        <v>37073.875</v>
      </c>
      <c r="AC3400" s="198">
        <v>37103.875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10000</v>
      </c>
      <c r="G3401" s="202">
        <v>1333748</v>
      </c>
      <c r="H3401" s="198">
        <v>37046.404814814814</v>
      </c>
      <c r="I3401" t="s">
        <v>2618</v>
      </c>
      <c r="M3401" t="s">
        <v>3505</v>
      </c>
      <c r="N3401" t="s">
        <v>3885</v>
      </c>
      <c r="O3401" t="s">
        <v>1780</v>
      </c>
      <c r="Q3401" s="199">
        <v>10000</v>
      </c>
      <c r="S3401" t="s">
        <v>3506</v>
      </c>
      <c r="T3401" t="s">
        <v>3759</v>
      </c>
      <c r="U3401" s="201">
        <v>3.98</v>
      </c>
      <c r="V3401" t="s">
        <v>3976</v>
      </c>
      <c r="W3401" t="s">
        <v>2265</v>
      </c>
      <c r="X3401" t="s">
        <v>2266</v>
      </c>
      <c r="Y3401" t="s">
        <v>2596</v>
      </c>
      <c r="Z3401" t="s">
        <v>2952</v>
      </c>
      <c r="AA3401">
        <v>828351</v>
      </c>
      <c r="AB3401" s="198">
        <v>37047.875</v>
      </c>
      <c r="AC3401" s="198">
        <v>37047.875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26</v>
      </c>
      <c r="F3402" s="213">
        <f t="shared" si="265"/>
        <v>11180</v>
      </c>
      <c r="G3402" s="202">
        <v>1333750</v>
      </c>
      <c r="H3402" s="198">
        <v>37046.404942129629</v>
      </c>
      <c r="I3402" t="s">
        <v>1821</v>
      </c>
      <c r="M3402" t="s">
        <v>3505</v>
      </c>
      <c r="N3402" t="s">
        <v>3885</v>
      </c>
      <c r="O3402" t="s">
        <v>3307</v>
      </c>
      <c r="P3402" s="199">
        <v>430</v>
      </c>
      <c r="S3402" t="s">
        <v>3506</v>
      </c>
      <c r="T3402" t="s">
        <v>3759</v>
      </c>
      <c r="U3402" s="201">
        <v>4.1100000000000003</v>
      </c>
      <c r="V3402" t="s">
        <v>1822</v>
      </c>
      <c r="W3402" t="s">
        <v>2280</v>
      </c>
      <c r="X3402" t="s">
        <v>2281</v>
      </c>
      <c r="Y3402" t="s">
        <v>2596</v>
      </c>
      <c r="Z3402" t="s">
        <v>2952</v>
      </c>
      <c r="AA3402">
        <v>828352</v>
      </c>
      <c r="AB3402" s="198">
        <v>37047.875</v>
      </c>
      <c r="AC3402" s="198">
        <v>37072.875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93</v>
      </c>
      <c r="G3403" s="202">
        <v>1333752</v>
      </c>
      <c r="H3403" s="198">
        <v>37046.405011574076</v>
      </c>
      <c r="I3403" t="s">
        <v>3071</v>
      </c>
      <c r="M3403" t="s">
        <v>3505</v>
      </c>
      <c r="N3403" t="s">
        <v>3885</v>
      </c>
      <c r="O3403" t="s">
        <v>3863</v>
      </c>
      <c r="Q3403" s="199">
        <v>93</v>
      </c>
      <c r="S3403" t="s">
        <v>3506</v>
      </c>
      <c r="T3403" t="s">
        <v>3759</v>
      </c>
      <c r="U3403" s="201">
        <v>3.93</v>
      </c>
      <c r="V3403" t="s">
        <v>3012</v>
      </c>
      <c r="W3403" t="s">
        <v>2271</v>
      </c>
      <c r="X3403" t="s">
        <v>2272</v>
      </c>
      <c r="Y3403" t="s">
        <v>2596</v>
      </c>
      <c r="Z3403" t="s">
        <v>2952</v>
      </c>
      <c r="AA3403">
        <v>828354</v>
      </c>
      <c r="AB3403" s="198">
        <v>37047.875</v>
      </c>
      <c r="AC3403" s="198">
        <v>37047.875</v>
      </c>
    </row>
    <row r="3404" spans="1:31" x14ac:dyDescent="0.2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</v>
      </c>
      <c r="G3404" s="202">
        <v>1333756</v>
      </c>
      <c r="H3404" s="198">
        <v>37046.405069444445</v>
      </c>
      <c r="I3404" t="s">
        <v>3779</v>
      </c>
      <c r="M3404" t="s">
        <v>3511</v>
      </c>
      <c r="N3404" t="s">
        <v>3768</v>
      </c>
      <c r="O3404" t="s">
        <v>3769</v>
      </c>
      <c r="Q3404" s="199">
        <v>5</v>
      </c>
      <c r="S3404" t="s">
        <v>3758</v>
      </c>
      <c r="T3404" t="s">
        <v>3759</v>
      </c>
      <c r="U3404" s="201">
        <v>1508</v>
      </c>
      <c r="V3404" t="s">
        <v>3817</v>
      </c>
      <c r="W3404" t="s">
        <v>3765</v>
      </c>
      <c r="X3404" t="s">
        <v>3761</v>
      </c>
      <c r="Y3404" t="s">
        <v>3762</v>
      </c>
      <c r="Z3404" t="s">
        <v>3763</v>
      </c>
      <c r="AA3404">
        <v>2166610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10000</v>
      </c>
      <c r="G3405" s="202">
        <v>1333757</v>
      </c>
      <c r="H3405" s="198">
        <v>37046.405115740738</v>
      </c>
      <c r="I3405" t="s">
        <v>2345</v>
      </c>
      <c r="M3405" t="s">
        <v>3505</v>
      </c>
      <c r="N3405" t="s">
        <v>3885</v>
      </c>
      <c r="O3405" t="s">
        <v>1742</v>
      </c>
      <c r="Q3405" s="199">
        <v>10000</v>
      </c>
      <c r="S3405" t="s">
        <v>3506</v>
      </c>
      <c r="T3405" t="s">
        <v>3759</v>
      </c>
      <c r="U3405" s="201">
        <v>4.25</v>
      </c>
      <c r="V3405" t="s">
        <v>1813</v>
      </c>
      <c r="W3405" t="s">
        <v>3143</v>
      </c>
      <c r="X3405" t="s">
        <v>3065</v>
      </c>
      <c r="Y3405" t="s">
        <v>2596</v>
      </c>
      <c r="Z3405" t="s">
        <v>2952</v>
      </c>
      <c r="AA3405">
        <v>828355</v>
      </c>
      <c r="AB3405" s="198">
        <v>37047.875</v>
      </c>
      <c r="AC3405" s="198">
        <v>37047.875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5000</v>
      </c>
      <c r="G3406" s="202">
        <v>1333758</v>
      </c>
      <c r="H3406" s="198">
        <v>37046.405127314814</v>
      </c>
      <c r="I3406" t="s">
        <v>2389</v>
      </c>
      <c r="M3406" t="s">
        <v>3505</v>
      </c>
      <c r="N3406" t="s">
        <v>3885</v>
      </c>
      <c r="O3406" t="s">
        <v>3863</v>
      </c>
      <c r="P3406" s="199">
        <v>5000</v>
      </c>
      <c r="S3406" t="s">
        <v>3506</v>
      </c>
      <c r="T3406" t="s">
        <v>3759</v>
      </c>
      <c r="U3406" s="201">
        <v>3.915</v>
      </c>
      <c r="V3406" t="s">
        <v>2134</v>
      </c>
      <c r="W3406" t="s">
        <v>2271</v>
      </c>
      <c r="X3406" t="s">
        <v>2272</v>
      </c>
      <c r="Y3406" t="s">
        <v>2596</v>
      </c>
      <c r="Z3406" t="s">
        <v>2952</v>
      </c>
      <c r="AA3406">
        <v>828357</v>
      </c>
      <c r="AB3406" s="198">
        <v>37047.875</v>
      </c>
      <c r="AC3406" s="198">
        <v>37047.875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696</v>
      </c>
      <c r="G3407" s="202">
        <v>1333759</v>
      </c>
      <c r="H3407" s="198">
        <v>37046.405138888891</v>
      </c>
      <c r="I3407" t="s">
        <v>3656</v>
      </c>
      <c r="M3407" t="s">
        <v>3505</v>
      </c>
      <c r="N3407" t="s">
        <v>3885</v>
      </c>
      <c r="O3407" t="s">
        <v>1839</v>
      </c>
      <c r="Q3407" s="199">
        <v>696</v>
      </c>
      <c r="S3407" t="s">
        <v>3506</v>
      </c>
      <c r="T3407" t="s">
        <v>3759</v>
      </c>
      <c r="U3407" s="201">
        <v>4.28</v>
      </c>
      <c r="V3407" t="s">
        <v>3570</v>
      </c>
      <c r="W3407" t="s">
        <v>3143</v>
      </c>
      <c r="X3407" t="s">
        <v>3065</v>
      </c>
      <c r="Y3407" t="s">
        <v>2596</v>
      </c>
      <c r="Z3407" t="s">
        <v>2952</v>
      </c>
      <c r="AA3407">
        <v>828356</v>
      </c>
      <c r="AB3407" s="198">
        <v>37047.875</v>
      </c>
      <c r="AC3407" s="198">
        <v>37047.875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2112</v>
      </c>
      <c r="G3408" s="202">
        <v>1333760</v>
      </c>
      <c r="H3408" s="198">
        <v>37046.405138888891</v>
      </c>
      <c r="I3408" t="s">
        <v>3069</v>
      </c>
      <c r="M3408" t="s">
        <v>3505</v>
      </c>
      <c r="N3408" t="s">
        <v>3885</v>
      </c>
      <c r="O3408" t="s">
        <v>3868</v>
      </c>
      <c r="P3408" s="199">
        <v>2112</v>
      </c>
      <c r="S3408" t="s">
        <v>3506</v>
      </c>
      <c r="T3408" t="s">
        <v>3759</v>
      </c>
      <c r="U3408" s="201">
        <v>3.85</v>
      </c>
      <c r="V3408" t="s">
        <v>2464</v>
      </c>
      <c r="W3408" t="s">
        <v>2271</v>
      </c>
      <c r="X3408" t="s">
        <v>3078</v>
      </c>
      <c r="Y3408" t="s">
        <v>2596</v>
      </c>
      <c r="Z3408" t="s">
        <v>2952</v>
      </c>
      <c r="AA3408">
        <v>828358</v>
      </c>
      <c r="AB3408" s="198">
        <v>37047.875</v>
      </c>
      <c r="AC3408" s="198">
        <v>37047.875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1333761</v>
      </c>
      <c r="H3409" s="198">
        <v>37046.405150462961</v>
      </c>
      <c r="I3409" t="s">
        <v>2355</v>
      </c>
      <c r="M3409" t="s">
        <v>3505</v>
      </c>
      <c r="N3409" t="s">
        <v>3885</v>
      </c>
      <c r="O3409" t="s">
        <v>1718</v>
      </c>
      <c r="P3409" s="199">
        <v>10000</v>
      </c>
      <c r="S3409" t="s">
        <v>3506</v>
      </c>
      <c r="T3409" t="s">
        <v>3759</v>
      </c>
      <c r="U3409" s="201">
        <v>4.18</v>
      </c>
      <c r="V3409" t="s">
        <v>3055</v>
      </c>
      <c r="W3409" t="s">
        <v>3143</v>
      </c>
      <c r="X3409" t="s">
        <v>3065</v>
      </c>
      <c r="Y3409" t="s">
        <v>2596</v>
      </c>
      <c r="Z3409" t="s">
        <v>2952</v>
      </c>
      <c r="AA3409">
        <v>828359</v>
      </c>
      <c r="AB3409" s="198">
        <v>37047.875</v>
      </c>
      <c r="AC3409" s="198">
        <v>37047.875</v>
      </c>
    </row>
    <row r="3410" spans="1:29" x14ac:dyDescent="0.2">
      <c r="A3410" s="44" t="str">
        <f t="shared" si="266"/>
        <v>US Natural Gas Financial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Financial</v>
      </c>
      <c r="E3410" s="44">
        <f>IF(VLOOKUP(S3410,'DD-Lookup'!$J$6:$L$50,3,FALSE)="Monthly",(YEAR(AC3410)-YEAR(AB3410))*12+MONTH(AC3410)-MONTH(AB3410)+1,(AC3410-AB3410+1))</f>
        <v>123</v>
      </c>
      <c r="F3410" s="213">
        <f t="shared" si="270"/>
        <v>615000</v>
      </c>
      <c r="G3410" s="202">
        <v>1333762</v>
      </c>
      <c r="H3410" s="198">
        <v>37046.405162037037</v>
      </c>
      <c r="I3410" t="s">
        <v>241</v>
      </c>
      <c r="M3410" t="s">
        <v>3505</v>
      </c>
      <c r="N3410" t="s">
        <v>2383</v>
      </c>
      <c r="O3410" t="s">
        <v>3144</v>
      </c>
      <c r="Q3410" s="199">
        <v>5000</v>
      </c>
      <c r="S3410" t="s">
        <v>3506</v>
      </c>
      <c r="T3410" t="s">
        <v>3759</v>
      </c>
      <c r="U3410" s="201">
        <v>4.17</v>
      </c>
      <c r="V3410" t="s">
        <v>242</v>
      </c>
      <c r="W3410" t="s">
        <v>2810</v>
      </c>
      <c r="X3410" t="s">
        <v>2384</v>
      </c>
      <c r="Y3410" t="s">
        <v>3777</v>
      </c>
      <c r="Z3410" t="s">
        <v>2952</v>
      </c>
      <c r="AA3410" t="s">
        <v>243</v>
      </c>
      <c r="AB3410" s="198">
        <v>37073</v>
      </c>
      <c r="AC3410" s="198">
        <v>37195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833</v>
      </c>
      <c r="G3411" s="202">
        <v>1333763</v>
      </c>
      <c r="H3411" s="198">
        <v>37046.405219907407</v>
      </c>
      <c r="I3411" t="s">
        <v>2262</v>
      </c>
      <c r="M3411" t="s">
        <v>3505</v>
      </c>
      <c r="N3411" t="s">
        <v>3885</v>
      </c>
      <c r="O3411" t="s">
        <v>3852</v>
      </c>
      <c r="P3411" s="199">
        <v>833</v>
      </c>
      <c r="S3411" t="s">
        <v>3506</v>
      </c>
      <c r="T3411" t="s">
        <v>3759</v>
      </c>
      <c r="U3411" s="201">
        <v>3.96</v>
      </c>
      <c r="V3411" t="s">
        <v>3456</v>
      </c>
      <c r="W3411" t="s">
        <v>2265</v>
      </c>
      <c r="X3411" t="s">
        <v>2266</v>
      </c>
      <c r="Y3411" t="s">
        <v>2596</v>
      </c>
      <c r="Z3411" t="s">
        <v>2952</v>
      </c>
      <c r="AA3411">
        <v>828360</v>
      </c>
      <c r="AB3411" s="198">
        <v>37047.875</v>
      </c>
      <c r="AC3411" s="198">
        <v>37047.875</v>
      </c>
    </row>
    <row r="3412" spans="1:29" x14ac:dyDescent="0.2">
      <c r="A3412" s="44" t="str">
        <f t="shared" si="266"/>
        <v>US Power Physical</v>
      </c>
      <c r="B3412" s="44" t="str">
        <f t="shared" si="267"/>
        <v>US</v>
      </c>
      <c r="C3412" s="44" t="str">
        <f t="shared" si="268"/>
        <v>Power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61</v>
      </c>
      <c r="F3412" s="213">
        <f t="shared" si="270"/>
        <v>3050</v>
      </c>
      <c r="G3412" s="202">
        <v>1333764</v>
      </c>
      <c r="H3412" s="198">
        <v>37046.405243055553</v>
      </c>
      <c r="I3412" t="s">
        <v>3531</v>
      </c>
      <c r="M3412" t="s">
        <v>2717</v>
      </c>
      <c r="N3412" t="s">
        <v>3532</v>
      </c>
      <c r="O3412" t="s">
        <v>3890</v>
      </c>
      <c r="P3412" s="199">
        <v>50</v>
      </c>
      <c r="S3412" t="s">
        <v>3504</v>
      </c>
      <c r="T3412" t="s">
        <v>3759</v>
      </c>
      <c r="U3412" s="201">
        <v>35</v>
      </c>
      <c r="V3412" t="s">
        <v>2991</v>
      </c>
      <c r="W3412" t="s">
        <v>3552</v>
      </c>
      <c r="X3412" t="s">
        <v>3710</v>
      </c>
      <c r="Y3412" t="s">
        <v>1097</v>
      </c>
      <c r="Z3412" t="s">
        <v>2947</v>
      </c>
      <c r="AA3412">
        <v>631188.1</v>
      </c>
      <c r="AB3412" s="198">
        <v>37316.600694444445</v>
      </c>
      <c r="AC3412" s="198">
        <v>37376.600694444445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400</v>
      </c>
      <c r="G3413" s="202">
        <v>1333766</v>
      </c>
      <c r="H3413" s="198">
        <v>37046.405393518522</v>
      </c>
      <c r="I3413" t="s">
        <v>3656</v>
      </c>
      <c r="M3413" t="s">
        <v>3505</v>
      </c>
      <c r="N3413" t="s">
        <v>3885</v>
      </c>
      <c r="O3413" t="s">
        <v>1718</v>
      </c>
      <c r="Q3413" s="199">
        <v>400</v>
      </c>
      <c r="S3413" t="s">
        <v>3506</v>
      </c>
      <c r="T3413" t="s">
        <v>3759</v>
      </c>
      <c r="U3413" s="201">
        <v>4.1950000000000003</v>
      </c>
      <c r="V3413" t="s">
        <v>3570</v>
      </c>
      <c r="W3413" t="s">
        <v>3143</v>
      </c>
      <c r="X3413" t="s">
        <v>3065</v>
      </c>
      <c r="Y3413" t="s">
        <v>2596</v>
      </c>
      <c r="Z3413" t="s">
        <v>2952</v>
      </c>
      <c r="AA3413">
        <v>828361</v>
      </c>
      <c r="AB3413" s="198">
        <v>37047.875</v>
      </c>
      <c r="AC3413" s="198">
        <v>37047.875</v>
      </c>
    </row>
    <row r="3414" spans="1:29" x14ac:dyDescent="0.2">
      <c r="A3414" s="44" t="str">
        <f t="shared" si="266"/>
        <v xml:space="preserve"> Natural Gas Physical</v>
      </c>
      <c r="B3414" s="44" t="str">
        <f t="shared" si="267"/>
        <v/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1333768</v>
      </c>
      <c r="H3414" s="198">
        <v>37046.405474537038</v>
      </c>
      <c r="I3414" t="s">
        <v>2260</v>
      </c>
      <c r="M3414" t="s">
        <v>3505</v>
      </c>
      <c r="N3414" t="s">
        <v>3089</v>
      </c>
      <c r="O3414" t="s">
        <v>2015</v>
      </c>
      <c r="P3414" s="199">
        <v>10000</v>
      </c>
      <c r="S3414" t="s">
        <v>3827</v>
      </c>
      <c r="T3414" t="s">
        <v>3090</v>
      </c>
      <c r="U3414" s="201">
        <v>4.915</v>
      </c>
      <c r="V3414" t="s">
        <v>3846</v>
      </c>
      <c r="W3414" t="s">
        <v>3091</v>
      </c>
      <c r="X3414" t="s">
        <v>3092</v>
      </c>
      <c r="Y3414" t="s">
        <v>2596</v>
      </c>
      <c r="Z3414" t="s">
        <v>2953</v>
      </c>
      <c r="AA3414">
        <v>828363</v>
      </c>
      <c r="AB3414" s="198">
        <v>37046.875</v>
      </c>
      <c r="AC3414" s="198">
        <v>37046.875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25000</v>
      </c>
      <c r="G3415" s="202">
        <v>1333769</v>
      </c>
      <c r="H3415" s="198">
        <v>37046.405486111114</v>
      </c>
      <c r="I3415" t="s">
        <v>3501</v>
      </c>
      <c r="M3415" t="s">
        <v>3505</v>
      </c>
      <c r="N3415" t="s">
        <v>3885</v>
      </c>
      <c r="O3415" t="s">
        <v>3852</v>
      </c>
      <c r="Q3415" s="199">
        <v>25000</v>
      </c>
      <c r="S3415" t="s">
        <v>3506</v>
      </c>
      <c r="T3415" t="s">
        <v>3759</v>
      </c>
      <c r="U3415" s="201">
        <v>3.97</v>
      </c>
      <c r="V3415" t="s">
        <v>1898</v>
      </c>
      <c r="W3415" t="s">
        <v>2265</v>
      </c>
      <c r="X3415" t="s">
        <v>2266</v>
      </c>
      <c r="Y3415" t="s">
        <v>2596</v>
      </c>
      <c r="Z3415" t="s">
        <v>2952</v>
      </c>
      <c r="AA3415">
        <v>828364</v>
      </c>
      <c r="AB3415" s="198">
        <v>37047.875</v>
      </c>
      <c r="AC3415" s="198">
        <v>37047.875</v>
      </c>
    </row>
    <row r="3416" spans="1:29" x14ac:dyDescent="0.2">
      <c r="A3416" s="44" t="str">
        <f t="shared" si="266"/>
        <v>US Crude Financial</v>
      </c>
      <c r="B3416" s="44" t="str">
        <f t="shared" si="267"/>
        <v>US</v>
      </c>
      <c r="C3416" s="44" t="str">
        <f t="shared" si="268"/>
        <v>Crude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50000</v>
      </c>
      <c r="G3416" s="202">
        <v>1333772</v>
      </c>
      <c r="H3416" s="198">
        <v>37046.405532407407</v>
      </c>
      <c r="I3416" t="s">
        <v>2382</v>
      </c>
      <c r="M3416" t="s">
        <v>3619</v>
      </c>
      <c r="N3416" t="s">
        <v>1088</v>
      </c>
      <c r="O3416" t="s">
        <v>3528</v>
      </c>
      <c r="P3416" s="199">
        <v>50000</v>
      </c>
      <c r="S3416" t="s">
        <v>3512</v>
      </c>
      <c r="T3416" t="s">
        <v>3759</v>
      </c>
      <c r="U3416" s="201">
        <v>28.32</v>
      </c>
      <c r="V3416" t="s">
        <v>3830</v>
      </c>
      <c r="W3416" t="s">
        <v>1090</v>
      </c>
      <c r="X3416" t="s">
        <v>1091</v>
      </c>
      <c r="Y3416" t="s">
        <v>2729</v>
      </c>
      <c r="Z3416" t="s">
        <v>2952</v>
      </c>
      <c r="AA3416">
        <v>112845</v>
      </c>
      <c r="AB3416" s="198">
        <v>37073</v>
      </c>
      <c r="AC3416" s="198">
        <v>37103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9346</v>
      </c>
      <c r="G3417" s="202">
        <v>1333773</v>
      </c>
      <c r="H3417" s="198">
        <v>37046.405555555553</v>
      </c>
      <c r="I3417" t="s">
        <v>2345</v>
      </c>
      <c r="M3417" t="s">
        <v>3505</v>
      </c>
      <c r="N3417" t="s">
        <v>3885</v>
      </c>
      <c r="O3417" t="s">
        <v>3852</v>
      </c>
      <c r="P3417" s="199">
        <v>9346</v>
      </c>
      <c r="S3417" t="s">
        <v>3506</v>
      </c>
      <c r="T3417" t="s">
        <v>3759</v>
      </c>
      <c r="U3417" s="201">
        <v>3.9649999999999999</v>
      </c>
      <c r="V3417" t="s">
        <v>1988</v>
      </c>
      <c r="W3417" t="s">
        <v>2265</v>
      </c>
      <c r="X3417" t="s">
        <v>2266</v>
      </c>
      <c r="Y3417" t="s">
        <v>2596</v>
      </c>
      <c r="Z3417" t="s">
        <v>2952</v>
      </c>
      <c r="AA3417">
        <v>828365</v>
      </c>
      <c r="AB3417" s="198">
        <v>37047.875</v>
      </c>
      <c r="AC3417" s="198">
        <v>37047.875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5000</v>
      </c>
      <c r="G3418" s="202">
        <v>1333774</v>
      </c>
      <c r="H3418" s="198">
        <v>37046.405613425923</v>
      </c>
      <c r="I3418" t="s">
        <v>2355</v>
      </c>
      <c r="M3418" t="s">
        <v>3505</v>
      </c>
      <c r="N3418" t="s">
        <v>3885</v>
      </c>
      <c r="O3418" t="s">
        <v>1679</v>
      </c>
      <c r="Q3418" s="199">
        <v>5000</v>
      </c>
      <c r="S3418" t="s">
        <v>3506</v>
      </c>
      <c r="T3418" t="s">
        <v>3759</v>
      </c>
      <c r="U3418" s="201">
        <v>3.8525</v>
      </c>
      <c r="V3418" t="s">
        <v>2593</v>
      </c>
      <c r="W3418" t="s">
        <v>2457</v>
      </c>
      <c r="X3418" t="s">
        <v>2615</v>
      </c>
      <c r="Y3418" t="s">
        <v>2596</v>
      </c>
      <c r="Z3418" t="s">
        <v>2952</v>
      </c>
      <c r="AA3418">
        <v>828366</v>
      </c>
      <c r="AB3418" s="198">
        <v>37047.875</v>
      </c>
      <c r="AC3418" s="198">
        <v>37047.875</v>
      </c>
    </row>
    <row r="3419" spans="1:29" x14ac:dyDescent="0.2">
      <c r="A3419" s="44" t="str">
        <f t="shared" si="266"/>
        <v>US Natural Gas Financial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Financial</v>
      </c>
      <c r="E3419" s="44">
        <f>IF(VLOOKUP(S3419,'DD-Lookup'!$J$6:$L$50,3,FALSE)="Monthly",(YEAR(AC3419)-YEAR(AB3419))*12+MONTH(AC3419)-MONTH(AB3419)+1,(AC3419-AB3419+1))</f>
        <v>26</v>
      </c>
      <c r="F3419" s="213">
        <f t="shared" si="270"/>
        <v>130000</v>
      </c>
      <c r="G3419" s="202">
        <v>1333775</v>
      </c>
      <c r="H3419" s="198">
        <v>37046.405636574076</v>
      </c>
      <c r="I3419" t="s">
        <v>2285</v>
      </c>
      <c r="M3419" t="s">
        <v>3505</v>
      </c>
      <c r="N3419" t="s">
        <v>2383</v>
      </c>
      <c r="O3419" t="s">
        <v>3313</v>
      </c>
      <c r="P3419" s="199">
        <v>5000</v>
      </c>
      <c r="S3419" t="s">
        <v>3506</v>
      </c>
      <c r="T3419" t="s">
        <v>3759</v>
      </c>
      <c r="U3419" s="201">
        <v>4.33</v>
      </c>
      <c r="V3419" t="s">
        <v>2286</v>
      </c>
      <c r="W3419" t="s">
        <v>3143</v>
      </c>
      <c r="X3419" t="s">
        <v>2300</v>
      </c>
      <c r="Y3419" t="s">
        <v>3777</v>
      </c>
      <c r="Z3419" t="s">
        <v>2952</v>
      </c>
      <c r="AA3419" t="s">
        <v>244</v>
      </c>
      <c r="AB3419" s="198">
        <v>37047.875</v>
      </c>
      <c r="AC3419" s="198">
        <v>37072.875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</v>
      </c>
      <c r="G3420" s="202">
        <v>1333777</v>
      </c>
      <c r="H3420" s="198">
        <v>37046.405648148146</v>
      </c>
      <c r="I3420" t="s">
        <v>2355</v>
      </c>
      <c r="M3420" t="s">
        <v>3505</v>
      </c>
      <c r="N3420" t="s">
        <v>3885</v>
      </c>
      <c r="O3420" t="s">
        <v>1679</v>
      </c>
      <c r="Q3420" s="199">
        <v>5000</v>
      </c>
      <c r="S3420" t="s">
        <v>3506</v>
      </c>
      <c r="T3420" t="s">
        <v>3759</v>
      </c>
      <c r="U3420" s="201">
        <v>3.855</v>
      </c>
      <c r="V3420" t="s">
        <v>2593</v>
      </c>
      <c r="W3420" t="s">
        <v>2457</v>
      </c>
      <c r="X3420" t="s">
        <v>2615</v>
      </c>
      <c r="Y3420" t="s">
        <v>2596</v>
      </c>
      <c r="Z3420" t="s">
        <v>2952</v>
      </c>
      <c r="AA3420">
        <v>828368</v>
      </c>
      <c r="AB3420" s="198">
        <v>37047.875</v>
      </c>
      <c r="AC3420" s="198">
        <v>37047.875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5000</v>
      </c>
      <c r="G3421" s="202">
        <v>1333778</v>
      </c>
      <c r="H3421" s="198">
        <v>37046.405694444446</v>
      </c>
      <c r="I3421" t="s">
        <v>2355</v>
      </c>
      <c r="M3421" t="s">
        <v>3505</v>
      </c>
      <c r="N3421" t="s">
        <v>3885</v>
      </c>
      <c r="O3421" t="s">
        <v>1679</v>
      </c>
      <c r="Q3421" s="199">
        <v>5000</v>
      </c>
      <c r="S3421" t="s">
        <v>3506</v>
      </c>
      <c r="T3421" t="s">
        <v>3759</v>
      </c>
      <c r="U3421" s="201">
        <v>3.8574999999999999</v>
      </c>
      <c r="V3421" t="s">
        <v>2593</v>
      </c>
      <c r="W3421" t="s">
        <v>2457</v>
      </c>
      <c r="X3421" t="s">
        <v>2615</v>
      </c>
      <c r="Y3421" t="s">
        <v>2596</v>
      </c>
      <c r="Z3421" t="s">
        <v>2952</v>
      </c>
      <c r="AA3421">
        <v>828369</v>
      </c>
      <c r="AB3421" s="198">
        <v>37047.875</v>
      </c>
      <c r="AC3421" s="198">
        <v>37047.875</v>
      </c>
    </row>
    <row r="3422" spans="1:29" x14ac:dyDescent="0.2">
      <c r="A3422" s="44" t="str">
        <f t="shared" si="266"/>
        <v>US Natural Gas Financial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26</v>
      </c>
      <c r="F3422" s="213">
        <f t="shared" si="270"/>
        <v>130000</v>
      </c>
      <c r="G3422" s="202">
        <v>1333779</v>
      </c>
      <c r="H3422" s="198">
        <v>37046.405752314815</v>
      </c>
      <c r="I3422" t="s">
        <v>2600</v>
      </c>
      <c r="M3422" t="s">
        <v>3505</v>
      </c>
      <c r="N3422" t="s">
        <v>2383</v>
      </c>
      <c r="O3422" t="s">
        <v>3298</v>
      </c>
      <c r="P3422" s="199">
        <v>5000</v>
      </c>
      <c r="S3422" t="s">
        <v>3506</v>
      </c>
      <c r="T3422" t="s">
        <v>3759</v>
      </c>
      <c r="U3422" s="201">
        <v>3.9750000000000001</v>
      </c>
      <c r="V3422" t="s">
        <v>3576</v>
      </c>
      <c r="W3422" t="s">
        <v>2644</v>
      </c>
      <c r="X3422" t="s">
        <v>2259</v>
      </c>
      <c r="Y3422" t="s">
        <v>3777</v>
      </c>
      <c r="Z3422" t="s">
        <v>2952</v>
      </c>
      <c r="AA3422" t="s">
        <v>245</v>
      </c>
      <c r="AB3422" s="198">
        <v>37047.875</v>
      </c>
      <c r="AC3422" s="198">
        <v>37072.875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5499</v>
      </c>
      <c r="G3423" s="202">
        <v>1333780</v>
      </c>
      <c r="H3423" s="198">
        <v>37046.405810185184</v>
      </c>
      <c r="I3423" t="s">
        <v>2509</v>
      </c>
      <c r="M3423" t="s">
        <v>3505</v>
      </c>
      <c r="N3423" t="s">
        <v>3885</v>
      </c>
      <c r="O3423" t="s">
        <v>1760</v>
      </c>
      <c r="P3423" s="199">
        <v>5499</v>
      </c>
      <c r="S3423" t="s">
        <v>3506</v>
      </c>
      <c r="T3423" t="s">
        <v>3759</v>
      </c>
      <c r="U3423" s="201">
        <v>3.8650000000000002</v>
      </c>
      <c r="V3423" t="s">
        <v>2535</v>
      </c>
      <c r="W3423" t="s">
        <v>2477</v>
      </c>
      <c r="X3423" t="s">
        <v>3078</v>
      </c>
      <c r="Y3423" t="s">
        <v>2596</v>
      </c>
      <c r="Z3423" t="s">
        <v>2952</v>
      </c>
      <c r="AA3423">
        <v>828370</v>
      </c>
      <c r="AB3423" s="198">
        <v>37047.875</v>
      </c>
      <c r="AC3423" s="198">
        <v>37047.875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10000</v>
      </c>
      <c r="G3424" s="202">
        <v>1333781</v>
      </c>
      <c r="H3424" s="198">
        <v>37046.405821759261</v>
      </c>
      <c r="I3424" t="s">
        <v>2592</v>
      </c>
      <c r="M3424" t="s">
        <v>3505</v>
      </c>
      <c r="N3424" t="s">
        <v>3885</v>
      </c>
      <c r="O3424" t="s">
        <v>1780</v>
      </c>
      <c r="P3424" s="199">
        <v>10000</v>
      </c>
      <c r="S3424" t="s">
        <v>3506</v>
      </c>
      <c r="T3424" t="s">
        <v>3759</v>
      </c>
      <c r="U3424" s="201">
        <v>3.9649999999999999</v>
      </c>
      <c r="V3424" t="s">
        <v>246</v>
      </c>
      <c r="W3424" t="s">
        <v>2265</v>
      </c>
      <c r="X3424" t="s">
        <v>2266</v>
      </c>
      <c r="Y3424" t="s">
        <v>2596</v>
      </c>
      <c r="Z3424" t="s">
        <v>2952</v>
      </c>
      <c r="AA3424">
        <v>828371</v>
      </c>
      <c r="AB3424" s="198">
        <v>37047.875</v>
      </c>
      <c r="AC3424" s="198">
        <v>37047.875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10000</v>
      </c>
      <c r="G3425" s="202">
        <v>1333782</v>
      </c>
      <c r="H3425" s="198">
        <v>37046.405868055554</v>
      </c>
      <c r="I3425" t="s">
        <v>2613</v>
      </c>
      <c r="M3425" t="s">
        <v>3505</v>
      </c>
      <c r="N3425" t="s">
        <v>3885</v>
      </c>
      <c r="O3425" t="s">
        <v>1727</v>
      </c>
      <c r="P3425" s="199">
        <v>10000</v>
      </c>
      <c r="S3425" t="s">
        <v>3506</v>
      </c>
      <c r="T3425" t="s">
        <v>3759</v>
      </c>
      <c r="U3425" s="201">
        <v>3.9474999999999998</v>
      </c>
      <c r="V3425" t="s">
        <v>2476</v>
      </c>
      <c r="W3425" t="s">
        <v>2629</v>
      </c>
      <c r="X3425" t="s">
        <v>2630</v>
      </c>
      <c r="Y3425" t="s">
        <v>2596</v>
      </c>
      <c r="Z3425" t="s">
        <v>2952</v>
      </c>
      <c r="AA3425">
        <v>828372</v>
      </c>
      <c r="AB3425" s="198">
        <v>37047.875</v>
      </c>
      <c r="AC3425" s="198">
        <v>37047.875</v>
      </c>
    </row>
    <row r="3426" spans="1:29" x14ac:dyDescent="0.2">
      <c r="A3426" s="44" t="str">
        <f t="shared" si="266"/>
        <v xml:space="preserve"> Natural Gas Physical</v>
      </c>
      <c r="B3426" s="44" t="str">
        <f t="shared" si="267"/>
        <v/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5000</v>
      </c>
      <c r="G3426" s="202">
        <v>1333784</v>
      </c>
      <c r="H3426" s="198">
        <v>37046.40587962963</v>
      </c>
      <c r="I3426" t="s">
        <v>3848</v>
      </c>
      <c r="M3426" t="s">
        <v>3505</v>
      </c>
      <c r="N3426" t="s">
        <v>3089</v>
      </c>
      <c r="O3426" t="s">
        <v>2015</v>
      </c>
      <c r="P3426" s="199">
        <v>5000</v>
      </c>
      <c r="S3426" t="s">
        <v>3827</v>
      </c>
      <c r="T3426" t="s">
        <v>3090</v>
      </c>
      <c r="U3426" s="201">
        <v>4.91</v>
      </c>
      <c r="V3426" t="s">
        <v>3849</v>
      </c>
      <c r="W3426" t="s">
        <v>3091</v>
      </c>
      <c r="X3426" t="s">
        <v>3092</v>
      </c>
      <c r="Y3426" t="s">
        <v>2596</v>
      </c>
      <c r="Z3426" t="s">
        <v>2953</v>
      </c>
      <c r="AA3426">
        <v>828373</v>
      </c>
      <c r="AB3426" s="198">
        <v>37046.875</v>
      </c>
      <c r="AC3426" s="198">
        <v>37046.875</v>
      </c>
    </row>
    <row r="3427" spans="1:29" x14ac:dyDescent="0.2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123</v>
      </c>
      <c r="F3427" s="213">
        <f t="shared" si="270"/>
        <v>1230000</v>
      </c>
      <c r="G3427" s="202">
        <v>1333785</v>
      </c>
      <c r="H3427" s="198">
        <v>37046.405925925923</v>
      </c>
      <c r="I3427" t="s">
        <v>2600</v>
      </c>
      <c r="M3427" t="s">
        <v>3505</v>
      </c>
      <c r="N3427" t="s">
        <v>2605</v>
      </c>
      <c r="O3427" t="s">
        <v>2293</v>
      </c>
      <c r="P3427" s="199">
        <v>10000</v>
      </c>
      <c r="S3427" t="s">
        <v>3506</v>
      </c>
      <c r="T3427" t="s">
        <v>3759</v>
      </c>
      <c r="U3427" s="201">
        <v>0.13500000000000001</v>
      </c>
      <c r="V3427" t="s">
        <v>3479</v>
      </c>
      <c r="W3427" t="s">
        <v>3082</v>
      </c>
      <c r="X3427" t="s">
        <v>3083</v>
      </c>
      <c r="Y3427" t="s">
        <v>3777</v>
      </c>
      <c r="Z3427" t="s">
        <v>2952</v>
      </c>
      <c r="AA3427" t="s">
        <v>247</v>
      </c>
      <c r="AB3427" s="198">
        <v>37073</v>
      </c>
      <c r="AC3427" s="198">
        <v>37195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3000</v>
      </c>
      <c r="G3428" s="202">
        <v>1333787</v>
      </c>
      <c r="H3428" s="198">
        <v>37046.4059375</v>
      </c>
      <c r="I3428" t="s">
        <v>2621</v>
      </c>
      <c r="M3428" t="s">
        <v>3505</v>
      </c>
      <c r="N3428" t="s">
        <v>3885</v>
      </c>
      <c r="O3428" t="s">
        <v>3852</v>
      </c>
      <c r="P3428" s="199">
        <v>3000</v>
      </c>
      <c r="S3428" t="s">
        <v>3506</v>
      </c>
      <c r="T3428" t="s">
        <v>3759</v>
      </c>
      <c r="U3428" s="201">
        <v>3.9649999999999999</v>
      </c>
      <c r="V3428" t="s">
        <v>3190</v>
      </c>
      <c r="W3428" t="s">
        <v>2265</v>
      </c>
      <c r="X3428" t="s">
        <v>2266</v>
      </c>
      <c r="Y3428" t="s">
        <v>2596</v>
      </c>
      <c r="Z3428" t="s">
        <v>2952</v>
      </c>
      <c r="AA3428">
        <v>828375</v>
      </c>
      <c r="AB3428" s="198">
        <v>37047.875</v>
      </c>
      <c r="AC3428" s="198">
        <v>37047.875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821</v>
      </c>
      <c r="G3429" s="202">
        <v>1333788</v>
      </c>
      <c r="H3429" s="198">
        <v>37046.4059375</v>
      </c>
      <c r="I3429" t="s">
        <v>2509</v>
      </c>
      <c r="M3429" t="s">
        <v>3505</v>
      </c>
      <c r="N3429" t="s">
        <v>3885</v>
      </c>
      <c r="O3429" t="s">
        <v>1761</v>
      </c>
      <c r="P3429" s="199">
        <v>821</v>
      </c>
      <c r="S3429" t="s">
        <v>3506</v>
      </c>
      <c r="T3429" t="s">
        <v>3759</v>
      </c>
      <c r="U3429" s="201">
        <v>3.8650000000000002</v>
      </c>
      <c r="V3429" t="s">
        <v>2535</v>
      </c>
      <c r="W3429" t="s">
        <v>2477</v>
      </c>
      <c r="X3429" t="s">
        <v>3078</v>
      </c>
      <c r="Y3429" t="s">
        <v>2596</v>
      </c>
      <c r="Z3429" t="s">
        <v>2952</v>
      </c>
      <c r="AA3429">
        <v>828374</v>
      </c>
      <c r="AB3429" s="198">
        <v>37047.875</v>
      </c>
      <c r="AC3429" s="198">
        <v>37047.875</v>
      </c>
    </row>
    <row r="3430" spans="1:29" x14ac:dyDescent="0.2">
      <c r="A3430" s="44" t="str">
        <f t="shared" si="266"/>
        <v xml:space="preserve"> Metals Financial</v>
      </c>
      <c r="B3430" s="44" t="str">
        <f t="shared" si="267"/>
        <v/>
      </c>
      <c r="C3430" s="44" t="str">
        <f t="shared" si="268"/>
        <v>Metals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4</v>
      </c>
      <c r="G3430" s="202">
        <v>1333790</v>
      </c>
      <c r="H3430" s="198">
        <v>37046.405949074076</v>
      </c>
      <c r="I3430" t="s">
        <v>3779</v>
      </c>
      <c r="M3430" t="s">
        <v>3511</v>
      </c>
      <c r="N3430" t="s">
        <v>3768</v>
      </c>
      <c r="O3430" t="s">
        <v>3769</v>
      </c>
      <c r="Q3430" s="199">
        <v>4</v>
      </c>
      <c r="S3430" t="s">
        <v>3758</v>
      </c>
      <c r="T3430" t="s">
        <v>3759</v>
      </c>
      <c r="U3430" s="201">
        <v>1508</v>
      </c>
      <c r="V3430" t="s">
        <v>3817</v>
      </c>
      <c r="W3430" t="s">
        <v>3765</v>
      </c>
      <c r="X3430" t="s">
        <v>3761</v>
      </c>
      <c r="Y3430" t="s">
        <v>3762</v>
      </c>
      <c r="Z3430" t="s">
        <v>3763</v>
      </c>
      <c r="AA3430">
        <v>2166614</v>
      </c>
    </row>
    <row r="3431" spans="1:29" x14ac:dyDescent="0.2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</v>
      </c>
      <c r="G3431" s="202">
        <v>1333789</v>
      </c>
      <c r="H3431" s="198">
        <v>37046.405949074076</v>
      </c>
      <c r="I3431" t="s">
        <v>3772</v>
      </c>
      <c r="M3431" t="s">
        <v>3511</v>
      </c>
      <c r="N3431" t="s">
        <v>3799</v>
      </c>
      <c r="O3431" t="s">
        <v>3800</v>
      </c>
      <c r="P3431" s="199">
        <v>1</v>
      </c>
      <c r="S3431" t="s">
        <v>3801</v>
      </c>
      <c r="T3431" t="s">
        <v>3759</v>
      </c>
      <c r="U3431" s="201">
        <v>4920</v>
      </c>
      <c r="V3431" t="s">
        <v>3717</v>
      </c>
      <c r="W3431" t="s">
        <v>3776</v>
      </c>
      <c r="X3431" t="s">
        <v>3761</v>
      </c>
      <c r="Y3431" t="s">
        <v>3762</v>
      </c>
      <c r="Z3431" t="s">
        <v>3763</v>
      </c>
      <c r="AA3431">
        <v>2166612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10298</v>
      </c>
      <c r="G3432" s="202">
        <v>1333791</v>
      </c>
      <c r="H3432" s="198">
        <v>37046.405960648146</v>
      </c>
      <c r="I3432" t="s">
        <v>2370</v>
      </c>
      <c r="M3432" t="s">
        <v>3505</v>
      </c>
      <c r="N3432" t="s">
        <v>3885</v>
      </c>
      <c r="O3432" t="s">
        <v>1728</v>
      </c>
      <c r="Q3432" s="199">
        <v>10298</v>
      </c>
      <c r="S3432" t="s">
        <v>3506</v>
      </c>
      <c r="T3432" t="s">
        <v>3759</v>
      </c>
      <c r="U3432" s="201">
        <v>4.0599999999999996</v>
      </c>
      <c r="V3432" t="s">
        <v>2472</v>
      </c>
      <c r="W3432" t="s">
        <v>2640</v>
      </c>
      <c r="X3432" t="s">
        <v>2641</v>
      </c>
      <c r="Y3432" t="s">
        <v>2596</v>
      </c>
      <c r="Z3432" t="s">
        <v>2952</v>
      </c>
      <c r="AA3432">
        <v>828376</v>
      </c>
      <c r="AB3432" s="198">
        <v>37047.875</v>
      </c>
      <c r="AC3432" s="198">
        <v>37047.875</v>
      </c>
    </row>
    <row r="3433" spans="1:29" x14ac:dyDescent="0.2">
      <c r="A3433" s="44" t="str">
        <f t="shared" si="266"/>
        <v>US Crude Financial</v>
      </c>
      <c r="B3433" s="44" t="str">
        <f t="shared" si="267"/>
        <v>US</v>
      </c>
      <c r="C3433" s="44" t="str">
        <f t="shared" si="268"/>
        <v>Crude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50000</v>
      </c>
      <c r="G3433" s="202">
        <v>1333792</v>
      </c>
      <c r="H3433" s="198">
        <v>37046.405960648146</v>
      </c>
      <c r="I3433" t="s">
        <v>2382</v>
      </c>
      <c r="M3433" t="s">
        <v>3619</v>
      </c>
      <c r="N3433" t="s">
        <v>1088</v>
      </c>
      <c r="O3433" t="s">
        <v>3528</v>
      </c>
      <c r="P3433" s="199">
        <v>50000</v>
      </c>
      <c r="S3433" t="s">
        <v>3512</v>
      </c>
      <c r="T3433" t="s">
        <v>3759</v>
      </c>
      <c r="U3433" s="201">
        <v>28.32</v>
      </c>
      <c r="V3433" t="s">
        <v>3705</v>
      </c>
      <c r="W3433" t="s">
        <v>1090</v>
      </c>
      <c r="X3433" t="s">
        <v>1091</v>
      </c>
      <c r="Y3433" t="s">
        <v>2729</v>
      </c>
      <c r="Z3433" t="s">
        <v>2952</v>
      </c>
      <c r="AA3433">
        <v>112847</v>
      </c>
      <c r="AB3433" s="198">
        <v>37073</v>
      </c>
      <c r="AC3433" s="198">
        <v>37103</v>
      </c>
    </row>
    <row r="3434" spans="1:29" x14ac:dyDescent="0.2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5000</v>
      </c>
      <c r="G3434" s="202">
        <v>1333793</v>
      </c>
      <c r="H3434" s="198">
        <v>37046.406018518515</v>
      </c>
      <c r="I3434" t="s">
        <v>3731</v>
      </c>
      <c r="M3434" t="s">
        <v>3505</v>
      </c>
      <c r="N3434" t="s">
        <v>3885</v>
      </c>
      <c r="O3434" t="s">
        <v>1839</v>
      </c>
      <c r="P3434" s="199">
        <v>5000</v>
      </c>
      <c r="S3434" t="s">
        <v>3506</v>
      </c>
      <c r="T3434" t="s">
        <v>3759</v>
      </c>
      <c r="U3434" s="201">
        <v>4.25</v>
      </c>
      <c r="V3434" t="s">
        <v>2647</v>
      </c>
      <c r="W3434" t="s">
        <v>3143</v>
      </c>
      <c r="X3434" t="s">
        <v>3065</v>
      </c>
      <c r="Y3434" t="s">
        <v>2596</v>
      </c>
      <c r="Z3434" t="s">
        <v>2952</v>
      </c>
      <c r="AA3434">
        <v>828377</v>
      </c>
      <c r="AB3434" s="198">
        <v>37047.875</v>
      </c>
      <c r="AC3434" s="198">
        <v>37047.875</v>
      </c>
    </row>
    <row r="3435" spans="1:29" x14ac:dyDescent="0.2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26</v>
      </c>
      <c r="F3435" s="213">
        <f t="shared" si="270"/>
        <v>260000</v>
      </c>
      <c r="G3435" s="202">
        <v>1333794</v>
      </c>
      <c r="H3435" s="198">
        <v>37046.406053240738</v>
      </c>
      <c r="I3435" t="s">
        <v>2600</v>
      </c>
      <c r="M3435" t="s">
        <v>3505</v>
      </c>
      <c r="N3435" t="s">
        <v>2383</v>
      </c>
      <c r="O3435" t="s">
        <v>3298</v>
      </c>
      <c r="P3435" s="199">
        <v>10000</v>
      </c>
      <c r="S3435" t="s">
        <v>3506</v>
      </c>
      <c r="T3435" t="s">
        <v>3759</v>
      </c>
      <c r="U3435" s="201">
        <v>3.97</v>
      </c>
      <c r="V3435" t="s">
        <v>3576</v>
      </c>
      <c r="W3435" t="s">
        <v>2644</v>
      </c>
      <c r="X3435" t="s">
        <v>2259</v>
      </c>
      <c r="Y3435" t="s">
        <v>3777</v>
      </c>
      <c r="Z3435" t="s">
        <v>2952</v>
      </c>
      <c r="AA3435" t="s">
        <v>248</v>
      </c>
      <c r="AB3435" s="198">
        <v>37047.875</v>
      </c>
      <c r="AC3435" s="198">
        <v>37072.875</v>
      </c>
    </row>
    <row r="3436" spans="1:29" x14ac:dyDescent="0.2">
      <c r="A3436" s="44" t="str">
        <f t="shared" si="266"/>
        <v>US Oil Products Financial</v>
      </c>
      <c r="B3436" s="44" t="str">
        <f t="shared" si="267"/>
        <v>US</v>
      </c>
      <c r="C3436" s="44" t="str">
        <f t="shared" si="268"/>
        <v>Oil Products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10000</v>
      </c>
      <c r="G3436" s="202">
        <v>1333795</v>
      </c>
      <c r="H3436" s="198">
        <v>37046.406064814815</v>
      </c>
      <c r="I3436" t="s">
        <v>3503</v>
      </c>
      <c r="M3436" t="s">
        <v>3509</v>
      </c>
      <c r="N3436" t="s">
        <v>3696</v>
      </c>
      <c r="O3436" t="s">
        <v>3859</v>
      </c>
      <c r="Q3436" s="199">
        <v>10000</v>
      </c>
      <c r="S3436" t="s">
        <v>2655</v>
      </c>
      <c r="T3436" t="s">
        <v>3759</v>
      </c>
      <c r="U3436" s="201">
        <v>74.2</v>
      </c>
      <c r="V3436" t="s">
        <v>2294</v>
      </c>
      <c r="W3436" t="s">
        <v>3697</v>
      </c>
      <c r="X3436" t="s">
        <v>3698</v>
      </c>
      <c r="Y3436" t="s">
        <v>2729</v>
      </c>
      <c r="Z3436" t="s">
        <v>2952</v>
      </c>
      <c r="AA3436">
        <v>112848</v>
      </c>
      <c r="AB3436" s="198">
        <v>37104.875</v>
      </c>
      <c r="AC3436" s="198">
        <v>37134.875</v>
      </c>
    </row>
    <row r="3437" spans="1:29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5000</v>
      </c>
      <c r="G3437" s="202">
        <v>1333796</v>
      </c>
      <c r="H3437" s="198">
        <v>37046.406087962961</v>
      </c>
      <c r="I3437" t="s">
        <v>2427</v>
      </c>
      <c r="M3437" t="s">
        <v>3505</v>
      </c>
      <c r="N3437" t="s">
        <v>3885</v>
      </c>
      <c r="O3437" t="s">
        <v>1679</v>
      </c>
      <c r="P3437" s="199">
        <v>5000</v>
      </c>
      <c r="S3437" t="s">
        <v>3506</v>
      </c>
      <c r="T3437" t="s">
        <v>3759</v>
      </c>
      <c r="U3437" s="201">
        <v>3.855</v>
      </c>
      <c r="V3437" t="s">
        <v>2467</v>
      </c>
      <c r="W3437" t="s">
        <v>2457</v>
      </c>
      <c r="X3437" t="s">
        <v>2615</v>
      </c>
      <c r="Y3437" t="s">
        <v>2596</v>
      </c>
      <c r="Z3437" t="s">
        <v>2952</v>
      </c>
      <c r="AA3437">
        <v>828379</v>
      </c>
      <c r="AB3437" s="198">
        <v>37047.875</v>
      </c>
      <c r="AC3437" s="198">
        <v>37047.875</v>
      </c>
    </row>
    <row r="3438" spans="1:29" x14ac:dyDescent="0.2">
      <c r="A3438" s="44" t="str">
        <f t="shared" si="266"/>
        <v>US Oil Products Financial</v>
      </c>
      <c r="B3438" s="44" t="str">
        <f t="shared" si="267"/>
        <v>US</v>
      </c>
      <c r="C3438" s="44" t="str">
        <f t="shared" si="268"/>
        <v>Oil Products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10000</v>
      </c>
      <c r="G3438" s="202">
        <v>1333798</v>
      </c>
      <c r="H3438" s="198">
        <v>37046.406145833331</v>
      </c>
      <c r="I3438" t="s">
        <v>3503</v>
      </c>
      <c r="M3438" t="s">
        <v>3509</v>
      </c>
      <c r="N3438" t="s">
        <v>3696</v>
      </c>
      <c r="O3438" t="s">
        <v>3859</v>
      </c>
      <c r="Q3438" s="199">
        <v>10000</v>
      </c>
      <c r="S3438" t="s">
        <v>2655</v>
      </c>
      <c r="T3438" t="s">
        <v>3759</v>
      </c>
      <c r="U3438" s="201">
        <v>74.45</v>
      </c>
      <c r="V3438" t="s">
        <v>2294</v>
      </c>
      <c r="W3438" t="s">
        <v>3697</v>
      </c>
      <c r="X3438" t="s">
        <v>3698</v>
      </c>
      <c r="Y3438" t="s">
        <v>2729</v>
      </c>
      <c r="Z3438" t="s">
        <v>2952</v>
      </c>
      <c r="AA3438">
        <v>112849</v>
      </c>
      <c r="AB3438" s="198">
        <v>37104.875</v>
      </c>
      <c r="AC3438" s="198">
        <v>37134.875</v>
      </c>
    </row>
    <row r="3439" spans="1:29" x14ac:dyDescent="0.2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25000</v>
      </c>
      <c r="G3439" s="202">
        <v>1333799</v>
      </c>
      <c r="H3439" s="198">
        <v>37046.4062037037</v>
      </c>
      <c r="I3439" t="s">
        <v>2502</v>
      </c>
      <c r="M3439" t="s">
        <v>3505</v>
      </c>
      <c r="N3439" t="s">
        <v>3885</v>
      </c>
      <c r="O3439" t="s">
        <v>3852</v>
      </c>
      <c r="P3439" s="199">
        <v>25000</v>
      </c>
      <c r="S3439" t="s">
        <v>3506</v>
      </c>
      <c r="T3439" t="s">
        <v>3759</v>
      </c>
      <c r="U3439" s="201">
        <v>3.9649999999999999</v>
      </c>
      <c r="V3439" t="s">
        <v>3516</v>
      </c>
      <c r="W3439" t="s">
        <v>2265</v>
      </c>
      <c r="X3439" t="s">
        <v>2266</v>
      </c>
      <c r="Y3439" t="s">
        <v>2596</v>
      </c>
      <c r="Z3439" t="s">
        <v>2952</v>
      </c>
      <c r="AA3439">
        <v>828380</v>
      </c>
      <c r="AB3439" s="198">
        <v>37047.875</v>
      </c>
      <c r="AC3439" s="198">
        <v>37047.875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5000</v>
      </c>
      <c r="G3440" s="202">
        <v>1333800</v>
      </c>
      <c r="H3440" s="198">
        <v>37046.406238425923</v>
      </c>
      <c r="I3440" t="s">
        <v>249</v>
      </c>
      <c r="M3440" t="s">
        <v>3505</v>
      </c>
      <c r="N3440" t="s">
        <v>3885</v>
      </c>
      <c r="O3440" t="s">
        <v>1679</v>
      </c>
      <c r="P3440" s="199">
        <v>5000</v>
      </c>
      <c r="S3440" t="s">
        <v>3506</v>
      </c>
      <c r="T3440" t="s">
        <v>3759</v>
      </c>
      <c r="U3440" s="201">
        <v>3.8525</v>
      </c>
      <c r="V3440" t="s">
        <v>250</v>
      </c>
      <c r="W3440" t="s">
        <v>2457</v>
      </c>
      <c r="X3440" t="s">
        <v>2615</v>
      </c>
      <c r="Y3440" t="s">
        <v>2596</v>
      </c>
      <c r="Z3440" t="s">
        <v>2952</v>
      </c>
      <c r="AA3440">
        <v>828381</v>
      </c>
      <c r="AB3440" s="198">
        <v>37047.875</v>
      </c>
      <c r="AC3440" s="198">
        <v>37047.875</v>
      </c>
    </row>
    <row r="3441" spans="1:31" x14ac:dyDescent="0.2">
      <c r="A3441" s="44" t="str">
        <f t="shared" si="266"/>
        <v>US Oil Products Financial</v>
      </c>
      <c r="B3441" s="44" t="str">
        <f t="shared" si="267"/>
        <v>US</v>
      </c>
      <c r="C3441" s="44" t="str">
        <f t="shared" si="268"/>
        <v>Oil Products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1333801</v>
      </c>
      <c r="H3441" s="198">
        <v>37046.406238425923</v>
      </c>
      <c r="I3441" t="s">
        <v>3503</v>
      </c>
      <c r="M3441" t="s">
        <v>3509</v>
      </c>
      <c r="N3441" t="s">
        <v>3696</v>
      </c>
      <c r="O3441" t="s">
        <v>3859</v>
      </c>
      <c r="Q3441" s="199">
        <v>10000</v>
      </c>
      <c r="S3441" t="s">
        <v>2655</v>
      </c>
      <c r="T3441" t="s">
        <v>3759</v>
      </c>
      <c r="U3441" s="201">
        <v>74.8</v>
      </c>
      <c r="V3441" t="s">
        <v>2294</v>
      </c>
      <c r="W3441" t="s">
        <v>3697</v>
      </c>
      <c r="X3441" t="s">
        <v>3698</v>
      </c>
      <c r="Y3441" t="s">
        <v>2729</v>
      </c>
      <c r="Z3441" t="s">
        <v>2952</v>
      </c>
      <c r="AA3441">
        <v>112850</v>
      </c>
      <c r="AB3441" s="198">
        <v>37104.875</v>
      </c>
      <c r="AC3441" s="198">
        <v>37134.875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755000</v>
      </c>
      <c r="G3442" s="202">
        <v>1333802</v>
      </c>
      <c r="H3442" s="198">
        <v>37046.406261574077</v>
      </c>
      <c r="I3442" t="s">
        <v>2358</v>
      </c>
      <c r="M3442" t="s">
        <v>3505</v>
      </c>
      <c r="N3442" t="s">
        <v>2383</v>
      </c>
      <c r="O3442" t="s">
        <v>2622</v>
      </c>
      <c r="Q3442" s="199">
        <v>5000</v>
      </c>
      <c r="S3442" t="s">
        <v>3506</v>
      </c>
      <c r="T3442" t="s">
        <v>3759</v>
      </c>
      <c r="U3442" s="201">
        <v>4.4850000000000003</v>
      </c>
      <c r="V3442" t="s">
        <v>2626</v>
      </c>
      <c r="W3442" t="s">
        <v>2810</v>
      </c>
      <c r="X3442" t="s">
        <v>2384</v>
      </c>
      <c r="Y3442" t="s">
        <v>3777</v>
      </c>
      <c r="Z3442" t="s">
        <v>2952</v>
      </c>
      <c r="AA3442" t="s">
        <v>251</v>
      </c>
      <c r="AB3442" s="198">
        <v>37196</v>
      </c>
      <c r="AC3442" s="198">
        <v>37346</v>
      </c>
    </row>
    <row r="3443" spans="1:31" x14ac:dyDescent="0.2">
      <c r="A3443" s="44" t="str">
        <f t="shared" si="266"/>
        <v>US Oil Products Financial</v>
      </c>
      <c r="B3443" s="44" t="str">
        <f t="shared" si="267"/>
        <v>US</v>
      </c>
      <c r="C3443" s="44" t="str">
        <f t="shared" si="268"/>
        <v>Oil Products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10000</v>
      </c>
      <c r="G3443" s="202">
        <v>1333803</v>
      </c>
      <c r="H3443" s="198">
        <v>37046.406284722223</v>
      </c>
      <c r="I3443" t="s">
        <v>3503</v>
      </c>
      <c r="M3443" t="s">
        <v>3509</v>
      </c>
      <c r="N3443" t="s">
        <v>3696</v>
      </c>
      <c r="O3443" t="s">
        <v>3859</v>
      </c>
      <c r="Q3443" s="199">
        <v>10000</v>
      </c>
      <c r="S3443" t="s">
        <v>2655</v>
      </c>
      <c r="T3443" t="s">
        <v>3759</v>
      </c>
      <c r="U3443" s="201">
        <v>75.05</v>
      </c>
      <c r="V3443" t="s">
        <v>2294</v>
      </c>
      <c r="W3443" t="s">
        <v>3697</v>
      </c>
      <c r="X3443" t="s">
        <v>3698</v>
      </c>
      <c r="Y3443" t="s">
        <v>2729</v>
      </c>
      <c r="Z3443" t="s">
        <v>2952</v>
      </c>
      <c r="AA3443">
        <v>112851</v>
      </c>
      <c r="AB3443" s="198">
        <v>37104.875</v>
      </c>
      <c r="AC3443" s="198">
        <v>37134.875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5000</v>
      </c>
      <c r="G3444" s="202">
        <v>1333805</v>
      </c>
      <c r="H3444" s="198">
        <v>37046.406331018516</v>
      </c>
      <c r="I3444" t="s">
        <v>2645</v>
      </c>
      <c r="M3444" t="s">
        <v>3505</v>
      </c>
      <c r="N3444" t="s">
        <v>3885</v>
      </c>
      <c r="O3444" t="s">
        <v>1729</v>
      </c>
      <c r="Q3444" s="199">
        <v>5000</v>
      </c>
      <c r="S3444" t="s">
        <v>3506</v>
      </c>
      <c r="T3444" t="s">
        <v>3759</v>
      </c>
      <c r="U3444" s="201">
        <v>3.84</v>
      </c>
      <c r="V3444" t="s">
        <v>2646</v>
      </c>
      <c r="W3444" t="s">
        <v>2477</v>
      </c>
      <c r="X3444" t="s">
        <v>3078</v>
      </c>
      <c r="Y3444" t="s">
        <v>2596</v>
      </c>
      <c r="Z3444" t="s">
        <v>2952</v>
      </c>
      <c r="AA3444">
        <v>828382</v>
      </c>
      <c r="AB3444" s="198">
        <v>37047.875</v>
      </c>
      <c r="AC3444" s="198">
        <v>37047.875</v>
      </c>
    </row>
    <row r="3445" spans="1:31" x14ac:dyDescent="0.2">
      <c r="A3445" s="44" t="str">
        <f t="shared" si="266"/>
        <v xml:space="preserve"> Natural Gas Physical</v>
      </c>
      <c r="B3445" s="44" t="str">
        <f t="shared" si="267"/>
        <v/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1333807</v>
      </c>
      <c r="H3445" s="198">
        <v>37046.406388888892</v>
      </c>
      <c r="I3445" t="s">
        <v>3278</v>
      </c>
      <c r="M3445" t="s">
        <v>3505</v>
      </c>
      <c r="N3445" t="s">
        <v>3089</v>
      </c>
      <c r="O3445" t="s">
        <v>2015</v>
      </c>
      <c r="Q3445" s="199">
        <v>10000</v>
      </c>
      <c r="S3445" t="s">
        <v>3827</v>
      </c>
      <c r="T3445" t="s">
        <v>3090</v>
      </c>
      <c r="U3445" s="201">
        <v>4.92</v>
      </c>
      <c r="V3445" t="s">
        <v>3324</v>
      </c>
      <c r="W3445" t="s">
        <v>3091</v>
      </c>
      <c r="X3445" t="s">
        <v>3092</v>
      </c>
      <c r="Y3445" t="s">
        <v>2596</v>
      </c>
      <c r="Z3445" t="s">
        <v>2953</v>
      </c>
      <c r="AA3445">
        <v>828383</v>
      </c>
      <c r="AB3445" s="198">
        <v>37046.875</v>
      </c>
      <c r="AC3445" s="198">
        <v>37046.875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15000</v>
      </c>
      <c r="G3446" s="202">
        <v>1333809</v>
      </c>
      <c r="H3446" s="198">
        <v>37046.406446759262</v>
      </c>
      <c r="I3446" t="s">
        <v>3531</v>
      </c>
      <c r="M3446" t="s">
        <v>3505</v>
      </c>
      <c r="N3446" t="s">
        <v>3885</v>
      </c>
      <c r="O3446" t="s">
        <v>1736</v>
      </c>
      <c r="P3446" s="199">
        <v>15000</v>
      </c>
      <c r="S3446" t="s">
        <v>3506</v>
      </c>
      <c r="T3446" t="s">
        <v>3759</v>
      </c>
      <c r="U3446" s="201">
        <v>4.07</v>
      </c>
      <c r="V3446" t="s">
        <v>2551</v>
      </c>
      <c r="W3446" t="s">
        <v>2280</v>
      </c>
      <c r="X3446" t="s">
        <v>2281</v>
      </c>
      <c r="Y3446" t="s">
        <v>2596</v>
      </c>
      <c r="Z3446" t="s">
        <v>2952</v>
      </c>
      <c r="AA3446">
        <v>828384</v>
      </c>
      <c r="AB3446" s="198">
        <v>37047.875</v>
      </c>
      <c r="AC3446" s="198">
        <v>37047.875</v>
      </c>
    </row>
    <row r="3447" spans="1:31" x14ac:dyDescent="0.2">
      <c r="A3447" s="44" t="str">
        <f t="shared" si="266"/>
        <v>US Oil Products Financial</v>
      </c>
      <c r="B3447" s="44" t="str">
        <f t="shared" si="267"/>
        <v>US</v>
      </c>
      <c r="C3447" s="44" t="str">
        <f t="shared" si="268"/>
        <v>Oil Products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25000</v>
      </c>
      <c r="G3447" s="202">
        <v>1333811</v>
      </c>
      <c r="H3447" s="198">
        <v>37046.406469907408</v>
      </c>
      <c r="I3447" t="s">
        <v>3201</v>
      </c>
      <c r="M3447" t="s">
        <v>3509</v>
      </c>
      <c r="N3447" t="s">
        <v>3847</v>
      </c>
      <c r="O3447" t="s">
        <v>3864</v>
      </c>
      <c r="P3447" s="199">
        <v>25000</v>
      </c>
      <c r="S3447" t="s">
        <v>2655</v>
      </c>
      <c r="T3447" t="s">
        <v>3759</v>
      </c>
      <c r="U3447" s="201">
        <v>76.900000000000006</v>
      </c>
      <c r="V3447" t="s">
        <v>3202</v>
      </c>
      <c r="W3447" t="s">
        <v>2227</v>
      </c>
      <c r="X3447" t="s">
        <v>2228</v>
      </c>
      <c r="Y3447" t="s">
        <v>2729</v>
      </c>
      <c r="Z3447" t="s">
        <v>2952</v>
      </c>
      <c r="AA3447">
        <v>112854</v>
      </c>
      <c r="AB3447" s="198">
        <v>37073</v>
      </c>
      <c r="AC3447" s="198">
        <v>37103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3">
        <f t="shared" si="270"/>
        <v>5000</v>
      </c>
      <c r="G3448" s="202">
        <v>1333810</v>
      </c>
      <c r="H3448" s="198">
        <v>37046.406469907408</v>
      </c>
      <c r="I3448" t="s">
        <v>2613</v>
      </c>
      <c r="M3448" t="s">
        <v>3505</v>
      </c>
      <c r="N3448" t="s">
        <v>3885</v>
      </c>
      <c r="O3448" t="s">
        <v>1766</v>
      </c>
      <c r="Q3448" s="199">
        <v>5000</v>
      </c>
      <c r="S3448" t="s">
        <v>3506</v>
      </c>
      <c r="T3448" t="s">
        <v>3759</v>
      </c>
      <c r="U3448" s="201">
        <v>3.93</v>
      </c>
      <c r="V3448" t="s">
        <v>1739</v>
      </c>
      <c r="W3448" t="s">
        <v>2629</v>
      </c>
      <c r="X3448" t="s">
        <v>2630</v>
      </c>
      <c r="Y3448" t="s">
        <v>2596</v>
      </c>
      <c r="Z3448" t="s">
        <v>2952</v>
      </c>
      <c r="AA3448">
        <v>828385</v>
      </c>
      <c r="AB3448" s="198">
        <v>37047.875</v>
      </c>
      <c r="AC3448" s="198">
        <v>37047.875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3500</v>
      </c>
      <c r="G3449" s="202">
        <v>1333813</v>
      </c>
      <c r="H3449" s="198">
        <v>37046.406493055554</v>
      </c>
      <c r="I3449" t="s">
        <v>2261</v>
      </c>
      <c r="M3449" t="s">
        <v>3505</v>
      </c>
      <c r="N3449" t="s">
        <v>3885</v>
      </c>
      <c r="O3449" t="s">
        <v>75</v>
      </c>
      <c r="P3449" s="199">
        <v>3500</v>
      </c>
      <c r="S3449" t="s">
        <v>3506</v>
      </c>
      <c r="T3449" t="s">
        <v>3759</v>
      </c>
      <c r="U3449" s="201">
        <v>3.96</v>
      </c>
      <c r="V3449" t="s">
        <v>3052</v>
      </c>
      <c r="W3449" t="s">
        <v>2640</v>
      </c>
      <c r="X3449" t="s">
        <v>2267</v>
      </c>
      <c r="Y3449" t="s">
        <v>2596</v>
      </c>
      <c r="Z3449" t="s">
        <v>2952</v>
      </c>
      <c r="AA3449">
        <v>828386</v>
      </c>
      <c r="AB3449" s="198">
        <v>37047.875</v>
      </c>
      <c r="AC3449" s="198">
        <v>37047.875</v>
      </c>
    </row>
    <row r="3450" spans="1:31" x14ac:dyDescent="0.2">
      <c r="A3450" s="44" t="str">
        <f t="shared" si="266"/>
        <v>US Oil Products Financial</v>
      </c>
      <c r="B3450" s="44" t="str">
        <f t="shared" si="267"/>
        <v>US</v>
      </c>
      <c r="C3450" s="44" t="str">
        <f t="shared" si="268"/>
        <v>Oil Products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10000</v>
      </c>
      <c r="G3450" s="202">
        <v>1333812</v>
      </c>
      <c r="H3450" s="198">
        <v>37046.406493055554</v>
      </c>
      <c r="I3450" t="s">
        <v>3503</v>
      </c>
      <c r="M3450" t="s">
        <v>3509</v>
      </c>
      <c r="N3450" t="s">
        <v>3696</v>
      </c>
      <c r="O3450" t="s">
        <v>3859</v>
      </c>
      <c r="Q3450" s="199">
        <v>10000</v>
      </c>
      <c r="S3450" t="s">
        <v>2655</v>
      </c>
      <c r="T3450" t="s">
        <v>3759</v>
      </c>
      <c r="U3450" s="201">
        <v>75.349999999999994</v>
      </c>
      <c r="V3450" t="s">
        <v>2294</v>
      </c>
      <c r="W3450" t="s">
        <v>3697</v>
      </c>
      <c r="X3450" t="s">
        <v>3698</v>
      </c>
      <c r="Y3450" t="s">
        <v>2729</v>
      </c>
      <c r="Z3450" t="s">
        <v>2952</v>
      </c>
      <c r="AA3450">
        <v>112853</v>
      </c>
      <c r="AB3450" s="198">
        <v>37104.875</v>
      </c>
      <c r="AC3450" s="198">
        <v>37134.875</v>
      </c>
      <c r="AE3450" s="116">
        <f>IF(S3450="Gallon",F3450/42,F3450)</f>
        <v>238.0952380952381</v>
      </c>
    </row>
    <row r="3451" spans="1:31" x14ac:dyDescent="0.2">
      <c r="A3451" s="44" t="str">
        <f t="shared" si="266"/>
        <v>US Oil Products Financial</v>
      </c>
      <c r="B3451" s="44" t="str">
        <f t="shared" si="267"/>
        <v>US</v>
      </c>
      <c r="C3451" s="44" t="str">
        <f t="shared" si="268"/>
        <v>Oil Products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10000</v>
      </c>
      <c r="G3451" s="202">
        <v>1333816</v>
      </c>
      <c r="H3451" s="198">
        <v>37046.406527777777</v>
      </c>
      <c r="I3451" t="s">
        <v>3503</v>
      </c>
      <c r="M3451" t="s">
        <v>3509</v>
      </c>
      <c r="N3451" t="s">
        <v>3696</v>
      </c>
      <c r="O3451" t="s">
        <v>3859</v>
      </c>
      <c r="Q3451" s="199">
        <v>10000</v>
      </c>
      <c r="S3451" t="s">
        <v>2655</v>
      </c>
      <c r="T3451" t="s">
        <v>3759</v>
      </c>
      <c r="U3451" s="201">
        <v>75.599999999999994</v>
      </c>
      <c r="V3451" t="s">
        <v>2294</v>
      </c>
      <c r="W3451" t="s">
        <v>3697</v>
      </c>
      <c r="X3451" t="s">
        <v>3698</v>
      </c>
      <c r="Y3451" t="s">
        <v>2729</v>
      </c>
      <c r="Z3451" t="s">
        <v>2952</v>
      </c>
      <c r="AA3451">
        <v>112855</v>
      </c>
      <c r="AB3451" s="198">
        <v>37104.875</v>
      </c>
      <c r="AC3451" s="198">
        <v>37134.875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2113</v>
      </c>
      <c r="G3452" s="202">
        <v>1333819</v>
      </c>
      <c r="H3452" s="198">
        <v>37046.406550925924</v>
      </c>
      <c r="I3452" t="s">
        <v>2273</v>
      </c>
      <c r="M3452" t="s">
        <v>3505</v>
      </c>
      <c r="N3452" t="s">
        <v>3885</v>
      </c>
      <c r="O3452" t="s">
        <v>3868</v>
      </c>
      <c r="Q3452" s="199">
        <v>2113</v>
      </c>
      <c r="S3452" t="s">
        <v>3506</v>
      </c>
      <c r="T3452" t="s">
        <v>3759</v>
      </c>
      <c r="U3452" s="201">
        <v>3.8650000000000002</v>
      </c>
      <c r="V3452" t="s">
        <v>252</v>
      </c>
      <c r="W3452" t="s">
        <v>2271</v>
      </c>
      <c r="X3452" t="s">
        <v>3078</v>
      </c>
      <c r="Y3452" t="s">
        <v>2596</v>
      </c>
      <c r="Z3452" t="s">
        <v>2952</v>
      </c>
      <c r="AA3452">
        <v>828388</v>
      </c>
      <c r="AB3452" s="198">
        <v>37047.875</v>
      </c>
      <c r="AC3452" s="198">
        <v>37047.875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5000</v>
      </c>
      <c r="G3453" s="202">
        <v>1333820</v>
      </c>
      <c r="H3453" s="198">
        <v>37046.4065625</v>
      </c>
      <c r="I3453" t="s">
        <v>3656</v>
      </c>
      <c r="M3453" t="s">
        <v>3505</v>
      </c>
      <c r="N3453" t="s">
        <v>3885</v>
      </c>
      <c r="O3453" t="s">
        <v>1718</v>
      </c>
      <c r="Q3453" s="199">
        <v>5000</v>
      </c>
      <c r="S3453" t="s">
        <v>3506</v>
      </c>
      <c r="T3453" t="s">
        <v>3759</v>
      </c>
      <c r="U3453" s="201">
        <v>4.1950000000000003</v>
      </c>
      <c r="V3453" t="s">
        <v>3570</v>
      </c>
      <c r="W3453" t="s">
        <v>3143</v>
      </c>
      <c r="X3453" t="s">
        <v>3065</v>
      </c>
      <c r="Y3453" t="s">
        <v>2596</v>
      </c>
      <c r="Z3453" t="s">
        <v>2952</v>
      </c>
      <c r="AA3453">
        <v>828389</v>
      </c>
      <c r="AB3453" s="198">
        <v>37047.875</v>
      </c>
      <c r="AC3453" s="198">
        <v>37047.875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10000</v>
      </c>
      <c r="G3454" s="202">
        <v>1333821</v>
      </c>
      <c r="H3454" s="198">
        <v>37046.406574074077</v>
      </c>
      <c r="I3454" t="s">
        <v>2391</v>
      </c>
      <c r="M3454" t="s">
        <v>3505</v>
      </c>
      <c r="N3454" t="s">
        <v>3885</v>
      </c>
      <c r="O3454" t="s">
        <v>1724</v>
      </c>
      <c r="Q3454" s="199">
        <v>10000</v>
      </c>
      <c r="S3454" t="s">
        <v>3506</v>
      </c>
      <c r="T3454" t="s">
        <v>3759</v>
      </c>
      <c r="U3454" s="201">
        <v>4.1100000000000003</v>
      </c>
      <c r="V3454" t="s">
        <v>2650</v>
      </c>
      <c r="W3454" t="s">
        <v>2640</v>
      </c>
      <c r="X3454" t="s">
        <v>2641</v>
      </c>
      <c r="Y3454" t="s">
        <v>2596</v>
      </c>
      <c r="Z3454" t="s">
        <v>2952</v>
      </c>
      <c r="AA3454">
        <v>828390</v>
      </c>
      <c r="AB3454" s="198">
        <v>37047.875</v>
      </c>
      <c r="AC3454" s="198">
        <v>37047.875</v>
      </c>
    </row>
    <row r="3455" spans="1:31" x14ac:dyDescent="0.2">
      <c r="A3455" s="44" t="str">
        <f t="shared" si="266"/>
        <v>US Oil Products Financial</v>
      </c>
      <c r="B3455" s="44" t="str">
        <f t="shared" si="267"/>
        <v>US</v>
      </c>
      <c r="C3455" s="44" t="str">
        <f t="shared" si="268"/>
        <v>Oil Products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10000</v>
      </c>
      <c r="G3455" s="202">
        <v>1333822</v>
      </c>
      <c r="H3455" s="198">
        <v>37046.40662037037</v>
      </c>
      <c r="I3455" t="s">
        <v>3503</v>
      </c>
      <c r="M3455" t="s">
        <v>3509</v>
      </c>
      <c r="N3455" t="s">
        <v>3696</v>
      </c>
      <c r="O3455" t="s">
        <v>3859</v>
      </c>
      <c r="Q3455" s="199">
        <v>10000</v>
      </c>
      <c r="S3455" t="s">
        <v>2655</v>
      </c>
      <c r="T3455" t="s">
        <v>3759</v>
      </c>
      <c r="U3455" s="201">
        <v>75.95</v>
      </c>
      <c r="V3455" t="s">
        <v>2294</v>
      </c>
      <c r="W3455" t="s">
        <v>3697</v>
      </c>
      <c r="X3455" t="s">
        <v>3698</v>
      </c>
      <c r="Y3455" t="s">
        <v>2729</v>
      </c>
      <c r="Z3455" t="s">
        <v>2952</v>
      </c>
      <c r="AA3455">
        <v>112856</v>
      </c>
      <c r="AB3455" s="198">
        <v>37104.875</v>
      </c>
      <c r="AC3455" s="198">
        <v>37134.875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8300</v>
      </c>
      <c r="G3456" s="202">
        <v>1333824</v>
      </c>
      <c r="H3456" s="198">
        <v>37046.406631944446</v>
      </c>
      <c r="I3456" t="s">
        <v>2277</v>
      </c>
      <c r="M3456" t="s">
        <v>3505</v>
      </c>
      <c r="N3456" t="s">
        <v>3885</v>
      </c>
      <c r="O3456" t="s">
        <v>1674</v>
      </c>
      <c r="Q3456" s="199">
        <v>8300</v>
      </c>
      <c r="S3456" t="s">
        <v>3506</v>
      </c>
      <c r="T3456" t="s">
        <v>3759</v>
      </c>
      <c r="U3456" s="201">
        <v>4.0438000000000001</v>
      </c>
      <c r="V3456" t="s">
        <v>2648</v>
      </c>
      <c r="W3456" t="s">
        <v>2594</v>
      </c>
      <c r="X3456" t="s">
        <v>2595</v>
      </c>
      <c r="Y3456" t="s">
        <v>2596</v>
      </c>
      <c r="Z3456" t="s">
        <v>2952</v>
      </c>
      <c r="AA3456">
        <v>828392</v>
      </c>
      <c r="AB3456" s="198">
        <v>37047.875</v>
      </c>
      <c r="AC3456" s="198">
        <v>37047.875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964</v>
      </c>
      <c r="G3457" s="202">
        <v>1333823</v>
      </c>
      <c r="H3457" s="198">
        <v>37046.406631944446</v>
      </c>
      <c r="I3457" t="s">
        <v>3731</v>
      </c>
      <c r="M3457" t="s">
        <v>3505</v>
      </c>
      <c r="N3457" t="s">
        <v>3885</v>
      </c>
      <c r="O3457" t="s">
        <v>1839</v>
      </c>
      <c r="P3457" s="199">
        <v>964</v>
      </c>
      <c r="S3457" t="s">
        <v>3506</v>
      </c>
      <c r="T3457" t="s">
        <v>3759</v>
      </c>
      <c r="U3457" s="201">
        <v>4.2350000000000003</v>
      </c>
      <c r="V3457" t="s">
        <v>2647</v>
      </c>
      <c r="W3457" t="s">
        <v>3143</v>
      </c>
      <c r="X3457" t="s">
        <v>3065</v>
      </c>
      <c r="Y3457" t="s">
        <v>2596</v>
      </c>
      <c r="Z3457" t="s">
        <v>2952</v>
      </c>
      <c r="AA3457">
        <v>828391</v>
      </c>
      <c r="AB3457" s="198">
        <v>37047.875</v>
      </c>
      <c r="AC3457" s="198">
        <v>37047.875</v>
      </c>
    </row>
    <row r="3458" spans="1:29" x14ac:dyDescent="0.2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10000</v>
      </c>
      <c r="G3458" s="202">
        <v>1333825</v>
      </c>
      <c r="H3458" s="198">
        <v>37046.406678240739</v>
      </c>
      <c r="I3458" t="s">
        <v>2542</v>
      </c>
      <c r="M3458" t="s">
        <v>3505</v>
      </c>
      <c r="N3458" t="s">
        <v>3089</v>
      </c>
      <c r="O3458" t="s">
        <v>2015</v>
      </c>
      <c r="P3458" s="199">
        <v>10000</v>
      </c>
      <c r="S3458" t="s">
        <v>3827</v>
      </c>
      <c r="T3458" t="s">
        <v>3090</v>
      </c>
      <c r="U3458" s="201">
        <v>4.915</v>
      </c>
      <c r="V3458" t="s">
        <v>3835</v>
      </c>
      <c r="W3458" t="s">
        <v>3091</v>
      </c>
      <c r="X3458" t="s">
        <v>3092</v>
      </c>
      <c r="Y3458" t="s">
        <v>2596</v>
      </c>
      <c r="Z3458" t="s">
        <v>2953</v>
      </c>
      <c r="AA3458">
        <v>828393</v>
      </c>
      <c r="AB3458" s="198">
        <v>37046.875</v>
      </c>
      <c r="AC3458" s="198">
        <v>37046.875</v>
      </c>
    </row>
    <row r="3459" spans="1:29" x14ac:dyDescent="0.2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26</v>
      </c>
      <c r="F3459" s="213">
        <f t="shared" si="270"/>
        <v>260000</v>
      </c>
      <c r="G3459" s="202">
        <v>1333826</v>
      </c>
      <c r="H3459" s="198">
        <v>37046.406689814816</v>
      </c>
      <c r="I3459" t="s">
        <v>2519</v>
      </c>
      <c r="M3459" t="s">
        <v>3505</v>
      </c>
      <c r="N3459" t="s">
        <v>2383</v>
      </c>
      <c r="O3459" t="s">
        <v>3298</v>
      </c>
      <c r="Q3459" s="199">
        <v>10000</v>
      </c>
      <c r="S3459" t="s">
        <v>3506</v>
      </c>
      <c r="T3459" t="s">
        <v>3759</v>
      </c>
      <c r="U3459" s="201">
        <v>3.97</v>
      </c>
      <c r="V3459" t="s">
        <v>2439</v>
      </c>
      <c r="W3459" t="s">
        <v>2644</v>
      </c>
      <c r="X3459" t="s">
        <v>2259</v>
      </c>
      <c r="Y3459" t="s">
        <v>3777</v>
      </c>
      <c r="Z3459" t="s">
        <v>2952</v>
      </c>
      <c r="AA3459" t="s">
        <v>253</v>
      </c>
      <c r="AB3459" s="198">
        <v>37047.875</v>
      </c>
      <c r="AC3459" s="198">
        <v>37072.875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10000</v>
      </c>
      <c r="G3460" s="202">
        <v>1333827</v>
      </c>
      <c r="H3460" s="198">
        <v>37046.406724537039</v>
      </c>
      <c r="I3460" t="s">
        <v>3647</v>
      </c>
      <c r="M3460" t="s">
        <v>3505</v>
      </c>
      <c r="N3460" t="s">
        <v>3885</v>
      </c>
      <c r="O3460" t="s">
        <v>1761</v>
      </c>
      <c r="Q3460" s="199">
        <v>10000</v>
      </c>
      <c r="S3460" t="s">
        <v>3506</v>
      </c>
      <c r="T3460" t="s">
        <v>3759</v>
      </c>
      <c r="U3460" s="201">
        <v>3.87</v>
      </c>
      <c r="V3460" t="s">
        <v>3176</v>
      </c>
      <c r="W3460" t="s">
        <v>2477</v>
      </c>
      <c r="X3460" t="s">
        <v>3078</v>
      </c>
      <c r="Y3460" t="s">
        <v>2596</v>
      </c>
      <c r="Z3460" t="s">
        <v>2952</v>
      </c>
      <c r="AA3460">
        <v>828394</v>
      </c>
      <c r="AB3460" s="198">
        <v>37047.875</v>
      </c>
      <c r="AC3460" s="198">
        <v>37047.875</v>
      </c>
    </row>
    <row r="3461" spans="1:29" x14ac:dyDescent="0.2">
      <c r="A3461" s="44" t="str">
        <f t="shared" si="266"/>
        <v xml:space="preserve"> Crude Financial</v>
      </c>
      <c r="B3461" s="44" t="str">
        <f t="shared" si="267"/>
        <v/>
      </c>
      <c r="C3461" s="44" t="str">
        <f t="shared" si="268"/>
        <v>Crude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31</v>
      </c>
      <c r="F3461" s="213">
        <f t="shared" si="270"/>
        <v>775000</v>
      </c>
      <c r="G3461" s="202">
        <v>1333828</v>
      </c>
      <c r="H3461" s="198">
        <v>37046.406782407408</v>
      </c>
      <c r="I3461" t="s">
        <v>2339</v>
      </c>
      <c r="M3461" t="s">
        <v>3619</v>
      </c>
      <c r="N3461" t="s">
        <v>2400</v>
      </c>
      <c r="O3461" t="s">
        <v>2401</v>
      </c>
      <c r="P3461" s="199">
        <v>25000</v>
      </c>
      <c r="S3461" t="s">
        <v>2402</v>
      </c>
      <c r="T3461" t="s">
        <v>3759</v>
      </c>
      <c r="U3461" s="201">
        <v>29.36</v>
      </c>
      <c r="V3461" t="s">
        <v>3131</v>
      </c>
      <c r="W3461" t="s">
        <v>1082</v>
      </c>
      <c r="X3461" t="s">
        <v>1083</v>
      </c>
      <c r="Y3461" t="s">
        <v>2729</v>
      </c>
      <c r="Z3461" t="s">
        <v>2212</v>
      </c>
      <c r="AA3461">
        <v>112857</v>
      </c>
      <c r="AB3461" s="198">
        <v>37073</v>
      </c>
      <c r="AC3461" s="198">
        <v>37103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5934</v>
      </c>
      <c r="G3462" s="202">
        <v>1333829</v>
      </c>
      <c r="H3462" s="198">
        <v>37046.406805555554</v>
      </c>
      <c r="I3462" t="s">
        <v>2613</v>
      </c>
      <c r="M3462" t="s">
        <v>3505</v>
      </c>
      <c r="N3462" t="s">
        <v>3885</v>
      </c>
      <c r="O3462" t="s">
        <v>3863</v>
      </c>
      <c r="P3462" s="199">
        <v>5934</v>
      </c>
      <c r="S3462" t="s">
        <v>3506</v>
      </c>
      <c r="T3462" t="s">
        <v>3759</v>
      </c>
      <c r="U3462" s="201">
        <v>3.91</v>
      </c>
      <c r="V3462" t="s">
        <v>3716</v>
      </c>
      <c r="W3462" t="s">
        <v>2271</v>
      </c>
      <c r="X3462" t="s">
        <v>2272</v>
      </c>
      <c r="Y3462" t="s">
        <v>2596</v>
      </c>
      <c r="Z3462" t="s">
        <v>2952</v>
      </c>
      <c r="AA3462">
        <v>828396</v>
      </c>
      <c r="AB3462" s="198">
        <v>37047.875</v>
      </c>
      <c r="AC3462" s="198">
        <v>37047.875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25000</v>
      </c>
      <c r="G3463" s="202">
        <v>1333830</v>
      </c>
      <c r="H3463" s="198">
        <v>37046.406817129631</v>
      </c>
      <c r="I3463" t="s">
        <v>3627</v>
      </c>
      <c r="M3463" t="s">
        <v>3505</v>
      </c>
      <c r="N3463" t="s">
        <v>3885</v>
      </c>
      <c r="O3463" t="s">
        <v>3852</v>
      </c>
      <c r="Q3463" s="199">
        <v>25000</v>
      </c>
      <c r="S3463" t="s">
        <v>3506</v>
      </c>
      <c r="T3463" t="s">
        <v>3759</v>
      </c>
      <c r="U3463" s="201">
        <v>3.9649999999999999</v>
      </c>
      <c r="V3463" t="s">
        <v>3502</v>
      </c>
      <c r="W3463" t="s">
        <v>2265</v>
      </c>
      <c r="X3463" t="s">
        <v>2266</v>
      </c>
      <c r="Y3463" t="s">
        <v>2596</v>
      </c>
      <c r="Z3463" t="s">
        <v>2952</v>
      </c>
      <c r="AA3463">
        <v>828397</v>
      </c>
      <c r="AB3463" s="198">
        <v>37047.875</v>
      </c>
      <c r="AC3463" s="198">
        <v>37047.875</v>
      </c>
    </row>
    <row r="3464" spans="1:29" x14ac:dyDescent="0.2">
      <c r="A3464" s="44" t="str">
        <f t="shared" si="266"/>
        <v xml:space="preserve"> Natural Gas Physical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10000</v>
      </c>
      <c r="G3464" s="202">
        <v>1333831</v>
      </c>
      <c r="H3464" s="198">
        <v>37046.406840277778</v>
      </c>
      <c r="I3464" t="s">
        <v>20</v>
      </c>
      <c r="M3464" t="s">
        <v>3505</v>
      </c>
      <c r="N3464" t="s">
        <v>3089</v>
      </c>
      <c r="O3464" t="s">
        <v>2015</v>
      </c>
      <c r="P3464" s="199">
        <v>10000</v>
      </c>
      <c r="S3464" t="s">
        <v>3827</v>
      </c>
      <c r="T3464" t="s">
        <v>3090</v>
      </c>
      <c r="U3464" s="201">
        <v>4.91</v>
      </c>
      <c r="V3464" t="s">
        <v>21</v>
      </c>
      <c r="W3464" t="s">
        <v>3091</v>
      </c>
      <c r="X3464" t="s">
        <v>3092</v>
      </c>
      <c r="Y3464" t="s">
        <v>2596</v>
      </c>
      <c r="Z3464" t="s">
        <v>2953</v>
      </c>
      <c r="AA3464">
        <v>828398</v>
      </c>
      <c r="AB3464" s="198">
        <v>37046.875</v>
      </c>
      <c r="AC3464" s="198">
        <v>37046.875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25000</v>
      </c>
      <c r="G3465" s="202">
        <v>1333832</v>
      </c>
      <c r="H3465" s="198">
        <v>37046.406851851854</v>
      </c>
      <c r="I3465" t="s">
        <v>3627</v>
      </c>
      <c r="M3465" t="s">
        <v>3505</v>
      </c>
      <c r="N3465" t="s">
        <v>3885</v>
      </c>
      <c r="O3465" t="s">
        <v>3852</v>
      </c>
      <c r="Q3465" s="199">
        <v>25000</v>
      </c>
      <c r="S3465" t="s">
        <v>3506</v>
      </c>
      <c r="T3465" t="s">
        <v>3759</v>
      </c>
      <c r="U3465" s="201">
        <v>3.97</v>
      </c>
      <c r="V3465" t="s">
        <v>3502</v>
      </c>
      <c r="W3465" t="s">
        <v>2265</v>
      </c>
      <c r="X3465" t="s">
        <v>2266</v>
      </c>
      <c r="Y3465" t="s">
        <v>2596</v>
      </c>
      <c r="Z3465" t="s">
        <v>2952</v>
      </c>
      <c r="AA3465">
        <v>828399</v>
      </c>
      <c r="AB3465" s="198">
        <v>37047.875</v>
      </c>
      <c r="AC3465" s="198">
        <v>37047.875</v>
      </c>
    </row>
    <row r="3466" spans="1:29" x14ac:dyDescent="0.2">
      <c r="A3466" s="44" t="str">
        <f t="shared" si="266"/>
        <v>US Natural Gas Financial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31</v>
      </c>
      <c r="F3466" s="213">
        <f t="shared" si="270"/>
        <v>77500</v>
      </c>
      <c r="G3466" s="202">
        <v>1333834</v>
      </c>
      <c r="H3466" s="198">
        <v>37046.406898148147</v>
      </c>
      <c r="I3466" t="s">
        <v>3644</v>
      </c>
      <c r="M3466" t="s">
        <v>3505</v>
      </c>
      <c r="N3466" t="s">
        <v>2383</v>
      </c>
      <c r="O3466" t="s">
        <v>2604</v>
      </c>
      <c r="P3466" s="199">
        <v>2500</v>
      </c>
      <c r="S3466" t="s">
        <v>3506</v>
      </c>
      <c r="T3466" t="s">
        <v>3759</v>
      </c>
      <c r="U3466" s="201">
        <v>4.0750000000000002</v>
      </c>
      <c r="V3466" t="s">
        <v>3645</v>
      </c>
      <c r="W3466" t="s">
        <v>2810</v>
      </c>
      <c r="X3466" t="s">
        <v>2384</v>
      </c>
      <c r="Y3466" t="s">
        <v>3777</v>
      </c>
      <c r="Z3466" t="s">
        <v>2952</v>
      </c>
      <c r="AA3466" t="s">
        <v>254</v>
      </c>
      <c r="AB3466" s="198">
        <v>37073.875</v>
      </c>
      <c r="AC3466" s="198">
        <v>37103.875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25000</v>
      </c>
      <c r="G3467" s="202">
        <v>1333833</v>
      </c>
      <c r="H3467" s="198">
        <v>37046.406898148147</v>
      </c>
      <c r="I3467" t="s">
        <v>3627</v>
      </c>
      <c r="M3467" t="s">
        <v>3505</v>
      </c>
      <c r="N3467" t="s">
        <v>3885</v>
      </c>
      <c r="O3467" t="s">
        <v>3852</v>
      </c>
      <c r="Q3467" s="199">
        <v>25000</v>
      </c>
      <c r="S3467" t="s">
        <v>3506</v>
      </c>
      <c r="T3467" t="s">
        <v>3759</v>
      </c>
      <c r="U3467" s="201">
        <v>3.9750000000000001</v>
      </c>
      <c r="V3467" t="s">
        <v>3502</v>
      </c>
      <c r="W3467" t="s">
        <v>2265</v>
      </c>
      <c r="X3467" t="s">
        <v>2266</v>
      </c>
      <c r="Y3467" t="s">
        <v>2596</v>
      </c>
      <c r="Z3467" t="s">
        <v>2952</v>
      </c>
      <c r="AA3467">
        <v>828400</v>
      </c>
      <c r="AB3467" s="198">
        <v>37047.875</v>
      </c>
      <c r="AC3467" s="198">
        <v>37047.875</v>
      </c>
    </row>
    <row r="3468" spans="1:29" x14ac:dyDescent="0.2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1333835</v>
      </c>
      <c r="H3468" s="198">
        <v>37046.406944444447</v>
      </c>
      <c r="I3468" t="s">
        <v>2370</v>
      </c>
      <c r="M3468" t="s">
        <v>3505</v>
      </c>
      <c r="N3468" t="s">
        <v>2383</v>
      </c>
      <c r="O3468" t="s">
        <v>2604</v>
      </c>
      <c r="P3468" s="199">
        <v>5000</v>
      </c>
      <c r="S3468" t="s">
        <v>3506</v>
      </c>
      <c r="T3468" t="s">
        <v>3759</v>
      </c>
      <c r="U3468" s="201">
        <v>4.0750000000000002</v>
      </c>
      <c r="V3468" t="s">
        <v>3726</v>
      </c>
      <c r="W3468" t="s">
        <v>2810</v>
      </c>
      <c r="X3468" t="s">
        <v>2384</v>
      </c>
      <c r="Y3468" t="s">
        <v>3777</v>
      </c>
      <c r="Z3468" t="s">
        <v>2952</v>
      </c>
      <c r="AA3468" t="s">
        <v>255</v>
      </c>
      <c r="AB3468" s="198">
        <v>37073.875</v>
      </c>
      <c r="AC3468" s="198">
        <v>37103.875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3">
        <f t="shared" si="275"/>
        <v>5000</v>
      </c>
      <c r="G3469" s="202">
        <v>1333837</v>
      </c>
      <c r="H3469" s="198">
        <v>37046.406967592593</v>
      </c>
      <c r="I3469" t="s">
        <v>2660</v>
      </c>
      <c r="M3469" t="s">
        <v>3505</v>
      </c>
      <c r="N3469" t="s">
        <v>3885</v>
      </c>
      <c r="O3469" t="s">
        <v>1727</v>
      </c>
      <c r="Q3469" s="199">
        <v>5000</v>
      </c>
      <c r="S3469" t="s">
        <v>3506</v>
      </c>
      <c r="T3469" t="s">
        <v>3759</v>
      </c>
      <c r="U3469" s="201">
        <v>3.9249999999999998</v>
      </c>
      <c r="V3469" t="s">
        <v>2459</v>
      </c>
      <c r="W3469" t="s">
        <v>2629</v>
      </c>
      <c r="X3469" t="s">
        <v>2630</v>
      </c>
      <c r="Y3469" t="s">
        <v>2596</v>
      </c>
      <c r="Z3469" t="s">
        <v>2952</v>
      </c>
      <c r="AA3469">
        <v>828401</v>
      </c>
      <c r="AB3469" s="198">
        <v>37047.875</v>
      </c>
      <c r="AC3469" s="198">
        <v>37047.875</v>
      </c>
    </row>
    <row r="3470" spans="1:29" x14ac:dyDescent="0.2">
      <c r="A3470" s="44" t="str">
        <f t="shared" si="271"/>
        <v>US Crude Financial</v>
      </c>
      <c r="B3470" s="44" t="str">
        <f t="shared" si="272"/>
        <v>US</v>
      </c>
      <c r="C3470" s="44" t="str">
        <f t="shared" si="273"/>
        <v>Crude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50000</v>
      </c>
      <c r="G3470" s="202">
        <v>1333836</v>
      </c>
      <c r="H3470" s="198">
        <v>37046.406967592593</v>
      </c>
      <c r="I3470" t="s">
        <v>1087</v>
      </c>
      <c r="M3470" t="s">
        <v>3619</v>
      </c>
      <c r="N3470" t="s">
        <v>1088</v>
      </c>
      <c r="O3470" t="s">
        <v>3528</v>
      </c>
      <c r="Q3470" s="199">
        <v>50000</v>
      </c>
      <c r="S3470" t="s">
        <v>3512</v>
      </c>
      <c r="T3470" t="s">
        <v>3759</v>
      </c>
      <c r="U3470" s="201">
        <v>28.32</v>
      </c>
      <c r="V3470" t="s">
        <v>2584</v>
      </c>
      <c r="W3470" t="s">
        <v>1090</v>
      </c>
      <c r="X3470" t="s">
        <v>1091</v>
      </c>
      <c r="Y3470" t="s">
        <v>2729</v>
      </c>
      <c r="Z3470" t="s">
        <v>2952</v>
      </c>
      <c r="AA3470">
        <v>112858</v>
      </c>
      <c r="AB3470" s="198">
        <v>37073</v>
      </c>
      <c r="AC3470" s="198">
        <v>37103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5000</v>
      </c>
      <c r="G3471" s="202">
        <v>1333838</v>
      </c>
      <c r="H3471" s="198">
        <v>37046.40697916667</v>
      </c>
      <c r="I3471" t="s">
        <v>2621</v>
      </c>
      <c r="M3471" t="s">
        <v>3505</v>
      </c>
      <c r="N3471" t="s">
        <v>3885</v>
      </c>
      <c r="O3471" t="s">
        <v>1727</v>
      </c>
      <c r="Q3471" s="199">
        <v>5000</v>
      </c>
      <c r="S3471" t="s">
        <v>3506</v>
      </c>
      <c r="T3471" t="s">
        <v>3759</v>
      </c>
      <c r="U3471" s="201">
        <v>3.9249999999999998</v>
      </c>
      <c r="V3471" t="s">
        <v>3190</v>
      </c>
      <c r="W3471" t="s">
        <v>2629</v>
      </c>
      <c r="X3471" t="s">
        <v>2630</v>
      </c>
      <c r="Y3471" t="s">
        <v>2596</v>
      </c>
      <c r="Z3471" t="s">
        <v>2952</v>
      </c>
      <c r="AA3471">
        <v>828402</v>
      </c>
      <c r="AB3471" s="198">
        <v>37047.875</v>
      </c>
      <c r="AC3471" s="198">
        <v>37047.875</v>
      </c>
    </row>
    <row r="3472" spans="1:29" x14ac:dyDescent="0.2">
      <c r="A3472" s="44" t="str">
        <f t="shared" si="271"/>
        <v>US Natural Gas Financial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31</v>
      </c>
      <c r="F3472" s="213">
        <f t="shared" si="275"/>
        <v>310000</v>
      </c>
      <c r="G3472" s="202">
        <v>1333839</v>
      </c>
      <c r="H3472" s="198">
        <v>37046.407025462962</v>
      </c>
      <c r="I3472" t="s">
        <v>2382</v>
      </c>
      <c r="M3472" t="s">
        <v>3505</v>
      </c>
      <c r="N3472" t="s">
        <v>2383</v>
      </c>
      <c r="O3472" t="s">
        <v>2604</v>
      </c>
      <c r="P3472" s="199">
        <v>10000</v>
      </c>
      <c r="S3472" t="s">
        <v>3506</v>
      </c>
      <c r="T3472" t="s">
        <v>3759</v>
      </c>
      <c r="U3472" s="201">
        <v>4.0750000000000002</v>
      </c>
      <c r="V3472" t="s">
        <v>2562</v>
      </c>
      <c r="W3472" t="s">
        <v>2810</v>
      </c>
      <c r="X3472" t="s">
        <v>2384</v>
      </c>
      <c r="Y3472" t="s">
        <v>3777</v>
      </c>
      <c r="Z3472" t="s">
        <v>2952</v>
      </c>
      <c r="AA3472" t="s">
        <v>256</v>
      </c>
      <c r="AB3472" s="198">
        <v>37073.875</v>
      </c>
      <c r="AC3472" s="198">
        <v>37103.875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882</v>
      </c>
      <c r="G3473" s="202">
        <v>1333840</v>
      </c>
      <c r="H3473" s="198">
        <v>37046.407025462962</v>
      </c>
      <c r="I3473" t="s">
        <v>2382</v>
      </c>
      <c r="M3473" t="s">
        <v>3505</v>
      </c>
      <c r="N3473" t="s">
        <v>3885</v>
      </c>
      <c r="O3473" t="s">
        <v>1839</v>
      </c>
      <c r="P3473" s="199">
        <v>882</v>
      </c>
      <c r="S3473" t="s">
        <v>3506</v>
      </c>
      <c r="T3473" t="s">
        <v>3759</v>
      </c>
      <c r="U3473" s="201">
        <v>4.2249999999999996</v>
      </c>
      <c r="V3473" t="s">
        <v>2454</v>
      </c>
      <c r="W3473" t="s">
        <v>3143</v>
      </c>
      <c r="X3473" t="s">
        <v>3065</v>
      </c>
      <c r="Y3473" t="s">
        <v>2596</v>
      </c>
      <c r="Z3473" t="s">
        <v>2952</v>
      </c>
      <c r="AA3473">
        <v>828403</v>
      </c>
      <c r="AB3473" s="198">
        <v>37047.875</v>
      </c>
      <c r="AC3473" s="198">
        <v>37047.875</v>
      </c>
    </row>
    <row r="3474" spans="1:29" x14ac:dyDescent="0.2">
      <c r="A3474" s="44" t="str">
        <f t="shared" si="271"/>
        <v xml:space="preserve"> Metals Financial</v>
      </c>
      <c r="B3474" s="44" t="str">
        <f t="shared" si="272"/>
        <v/>
      </c>
      <c r="C3474" s="44" t="str">
        <f t="shared" si="273"/>
        <v>Metals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7</v>
      </c>
      <c r="G3474" s="202">
        <v>1333841</v>
      </c>
      <c r="H3474" s="198">
        <v>37046.407106481478</v>
      </c>
      <c r="I3474" t="s">
        <v>3772</v>
      </c>
      <c r="M3474" t="s">
        <v>3511</v>
      </c>
      <c r="N3474" t="s">
        <v>3768</v>
      </c>
      <c r="O3474" t="s">
        <v>3769</v>
      </c>
      <c r="Q3474" s="199">
        <v>7</v>
      </c>
      <c r="S3474" t="s">
        <v>3758</v>
      </c>
      <c r="T3474" t="s">
        <v>3759</v>
      </c>
      <c r="U3474" s="201">
        <v>1508</v>
      </c>
      <c r="V3474" t="s">
        <v>1569</v>
      </c>
      <c r="W3474" t="s">
        <v>3765</v>
      </c>
      <c r="X3474" t="s">
        <v>3761</v>
      </c>
      <c r="Y3474" t="s">
        <v>3762</v>
      </c>
      <c r="Z3474" t="s">
        <v>3763</v>
      </c>
      <c r="AA3474">
        <v>2166616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18200</v>
      </c>
      <c r="G3475" s="202">
        <v>1333842</v>
      </c>
      <c r="H3475" s="198">
        <v>37046.407164351855</v>
      </c>
      <c r="I3475" t="s">
        <v>3069</v>
      </c>
      <c r="M3475" t="s">
        <v>3505</v>
      </c>
      <c r="N3475" t="s">
        <v>3885</v>
      </c>
      <c r="O3475" t="s">
        <v>1736</v>
      </c>
      <c r="Q3475" s="199">
        <v>18200</v>
      </c>
      <c r="S3475" t="s">
        <v>3506</v>
      </c>
      <c r="T3475" t="s">
        <v>3759</v>
      </c>
      <c r="U3475" s="201">
        <v>4.08</v>
      </c>
      <c r="V3475" t="s">
        <v>3896</v>
      </c>
      <c r="W3475" t="s">
        <v>2280</v>
      </c>
      <c r="X3475" t="s">
        <v>2281</v>
      </c>
      <c r="Y3475" t="s">
        <v>2596</v>
      </c>
      <c r="Z3475" t="s">
        <v>2952</v>
      </c>
      <c r="AA3475">
        <v>828404</v>
      </c>
      <c r="AB3475" s="198">
        <v>37047.875</v>
      </c>
      <c r="AC3475" s="198">
        <v>37047.875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10000</v>
      </c>
      <c r="G3476" s="202">
        <v>1333843</v>
      </c>
      <c r="H3476" s="198">
        <v>37046.407187500001</v>
      </c>
      <c r="I3476" t="s">
        <v>3547</v>
      </c>
      <c r="M3476" t="s">
        <v>3505</v>
      </c>
      <c r="N3476" t="s">
        <v>3885</v>
      </c>
      <c r="O3476" t="s">
        <v>3863</v>
      </c>
      <c r="P3476" s="199">
        <v>10000</v>
      </c>
      <c r="S3476" t="s">
        <v>3506</v>
      </c>
      <c r="T3476" t="s">
        <v>3759</v>
      </c>
      <c r="U3476" s="201">
        <v>3.92</v>
      </c>
      <c r="V3476" t="s">
        <v>3945</v>
      </c>
      <c r="W3476" t="s">
        <v>2271</v>
      </c>
      <c r="X3476" t="s">
        <v>2272</v>
      </c>
      <c r="Y3476" t="s">
        <v>2596</v>
      </c>
      <c r="Z3476" t="s">
        <v>2952</v>
      </c>
      <c r="AA3476">
        <v>828405</v>
      </c>
      <c r="AB3476" s="198">
        <v>37047.875</v>
      </c>
      <c r="AC3476" s="198">
        <v>37047.875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1686</v>
      </c>
      <c r="G3477" s="202">
        <v>1333844</v>
      </c>
      <c r="H3477" s="198">
        <v>37046.407199074078</v>
      </c>
      <c r="I3477" t="s">
        <v>3547</v>
      </c>
      <c r="M3477" t="s">
        <v>3505</v>
      </c>
      <c r="N3477" t="s">
        <v>3885</v>
      </c>
      <c r="O3477" t="s">
        <v>1730</v>
      </c>
      <c r="P3477" s="199">
        <v>1686</v>
      </c>
      <c r="S3477" t="s">
        <v>3506</v>
      </c>
      <c r="T3477" t="s">
        <v>3759</v>
      </c>
      <c r="U3477" s="201">
        <v>3.8849999999999998</v>
      </c>
      <c r="V3477" t="s">
        <v>2181</v>
      </c>
      <c r="W3477" t="s">
        <v>2629</v>
      </c>
      <c r="X3477" t="s">
        <v>2630</v>
      </c>
      <c r="Y3477" t="s">
        <v>2596</v>
      </c>
      <c r="Z3477" t="s">
        <v>2952</v>
      </c>
      <c r="AA3477">
        <v>828406</v>
      </c>
      <c r="AB3477" s="198">
        <v>37047.875</v>
      </c>
      <c r="AC3477" s="198">
        <v>37047.875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5000</v>
      </c>
      <c r="G3478" s="202">
        <v>1333845</v>
      </c>
      <c r="H3478" s="198">
        <v>37046.407222222224</v>
      </c>
      <c r="I3478" t="s">
        <v>3077</v>
      </c>
      <c r="M3478" t="s">
        <v>3505</v>
      </c>
      <c r="N3478" t="s">
        <v>3885</v>
      </c>
      <c r="O3478" t="s">
        <v>3868</v>
      </c>
      <c r="P3478" s="199">
        <v>5000</v>
      </c>
      <c r="S3478" t="s">
        <v>3506</v>
      </c>
      <c r="T3478" t="s">
        <v>3759</v>
      </c>
      <c r="U3478" s="201">
        <v>3.86</v>
      </c>
      <c r="V3478">
        <v>12867107</v>
      </c>
      <c r="W3478" t="s">
        <v>2271</v>
      </c>
      <c r="X3478" t="s">
        <v>3078</v>
      </c>
      <c r="Y3478" t="s">
        <v>2596</v>
      </c>
      <c r="Z3478" t="s">
        <v>2952</v>
      </c>
      <c r="AA3478">
        <v>828407</v>
      </c>
      <c r="AB3478" s="198">
        <v>37047.875</v>
      </c>
      <c r="AC3478" s="198">
        <v>37047.875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8342</v>
      </c>
      <c r="G3479" s="202">
        <v>1333846</v>
      </c>
      <c r="H3479" s="198">
        <v>37046.407233796293</v>
      </c>
      <c r="I3479" t="s">
        <v>3627</v>
      </c>
      <c r="M3479" t="s">
        <v>3505</v>
      </c>
      <c r="N3479" t="s">
        <v>3885</v>
      </c>
      <c r="O3479" t="s">
        <v>1923</v>
      </c>
      <c r="P3479" s="199">
        <v>8342</v>
      </c>
      <c r="S3479" t="s">
        <v>3506</v>
      </c>
      <c r="T3479" t="s">
        <v>3759</v>
      </c>
      <c r="U3479" s="201">
        <v>4.03</v>
      </c>
      <c r="V3479" t="s">
        <v>2051</v>
      </c>
      <c r="W3479" t="s">
        <v>2429</v>
      </c>
      <c r="X3479" t="s">
        <v>2196</v>
      </c>
      <c r="Y3479" t="s">
        <v>2596</v>
      </c>
      <c r="Z3479" t="s">
        <v>2952</v>
      </c>
      <c r="AA3479">
        <v>828408</v>
      </c>
      <c r="AB3479" s="198">
        <v>37047.875</v>
      </c>
      <c r="AC3479" s="198">
        <v>37047.875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2000</v>
      </c>
      <c r="G3480" s="202">
        <v>1333847</v>
      </c>
      <c r="H3480" s="198">
        <v>37046.40724537037</v>
      </c>
      <c r="I3480" t="s">
        <v>1913</v>
      </c>
      <c r="M3480" t="s">
        <v>3505</v>
      </c>
      <c r="N3480" t="s">
        <v>3885</v>
      </c>
      <c r="O3480" t="s">
        <v>1914</v>
      </c>
      <c r="P3480" s="199">
        <v>2000</v>
      </c>
      <c r="S3480" t="s">
        <v>3506</v>
      </c>
      <c r="T3480" t="s">
        <v>3759</v>
      </c>
      <c r="U3480" s="201">
        <v>3.8624999999999998</v>
      </c>
      <c r="V3480" t="s">
        <v>1915</v>
      </c>
      <c r="W3480" t="s">
        <v>2629</v>
      </c>
      <c r="X3480" t="s">
        <v>2630</v>
      </c>
      <c r="Y3480" t="s">
        <v>2596</v>
      </c>
      <c r="Z3480" t="s">
        <v>2952</v>
      </c>
      <c r="AA3480">
        <v>828409</v>
      </c>
      <c r="AB3480" s="198">
        <v>37047.875</v>
      </c>
      <c r="AC3480" s="198">
        <v>37047.875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5000</v>
      </c>
      <c r="G3481" s="202">
        <v>1333848</v>
      </c>
      <c r="H3481" s="198">
        <v>37046.407280092593</v>
      </c>
      <c r="I3481" t="s">
        <v>2378</v>
      </c>
      <c r="M3481" t="s">
        <v>3505</v>
      </c>
      <c r="N3481" t="s">
        <v>3885</v>
      </c>
      <c r="O3481" t="s">
        <v>1839</v>
      </c>
      <c r="Q3481" s="199">
        <v>5000</v>
      </c>
      <c r="S3481" t="s">
        <v>3506</v>
      </c>
      <c r="T3481" t="s">
        <v>3759</v>
      </c>
      <c r="U3481" s="201">
        <v>4.2549999999999999</v>
      </c>
      <c r="V3481" t="s">
        <v>2999</v>
      </c>
      <c r="W3481" t="s">
        <v>3143</v>
      </c>
      <c r="X3481" t="s">
        <v>3065</v>
      </c>
      <c r="Y3481" t="s">
        <v>2596</v>
      </c>
      <c r="Z3481" t="s">
        <v>2952</v>
      </c>
      <c r="AA3481">
        <v>828410</v>
      </c>
      <c r="AB3481" s="198">
        <v>37047.875</v>
      </c>
      <c r="AC3481" s="198">
        <v>37047.875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26</v>
      </c>
      <c r="F3482" s="213">
        <f t="shared" si="275"/>
        <v>18200</v>
      </c>
      <c r="G3482" s="202">
        <v>1333849</v>
      </c>
      <c r="H3482" s="198">
        <v>37046.407326388886</v>
      </c>
      <c r="I3482" t="s">
        <v>3069</v>
      </c>
      <c r="M3482" t="s">
        <v>3505</v>
      </c>
      <c r="N3482" t="s">
        <v>3885</v>
      </c>
      <c r="O3482" t="s">
        <v>3307</v>
      </c>
      <c r="P3482" s="199">
        <v>700</v>
      </c>
      <c r="S3482" t="s">
        <v>3506</v>
      </c>
      <c r="T3482" t="s">
        <v>3759</v>
      </c>
      <c r="U3482" s="201">
        <v>4.1050000000000004</v>
      </c>
      <c r="V3482" t="s">
        <v>3896</v>
      </c>
      <c r="W3482" t="s">
        <v>2280</v>
      </c>
      <c r="X3482" t="s">
        <v>2281</v>
      </c>
      <c r="Y3482" t="s">
        <v>2596</v>
      </c>
      <c r="Z3482" t="s">
        <v>2952</v>
      </c>
      <c r="AA3482">
        <v>828411</v>
      </c>
      <c r="AB3482" s="198">
        <v>37047.875</v>
      </c>
      <c r="AC3482" s="198">
        <v>37072.875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3">
        <f t="shared" si="275"/>
        <v>5000</v>
      </c>
      <c r="G3483" s="202">
        <v>1333851</v>
      </c>
      <c r="H3483" s="198">
        <v>37046.407488425924</v>
      </c>
      <c r="I3483" t="s">
        <v>3731</v>
      </c>
      <c r="M3483" t="s">
        <v>3505</v>
      </c>
      <c r="N3483" t="s">
        <v>3885</v>
      </c>
      <c r="O3483" t="s">
        <v>1839</v>
      </c>
      <c r="Q3483" s="199">
        <v>5000</v>
      </c>
      <c r="S3483" t="s">
        <v>3506</v>
      </c>
      <c r="T3483" t="s">
        <v>3759</v>
      </c>
      <c r="U3483" s="201">
        <v>4.26</v>
      </c>
      <c r="V3483" t="s">
        <v>2647</v>
      </c>
      <c r="W3483" t="s">
        <v>3143</v>
      </c>
      <c r="X3483" t="s">
        <v>3065</v>
      </c>
      <c r="Y3483" t="s">
        <v>2596</v>
      </c>
      <c r="Z3483" t="s">
        <v>2952</v>
      </c>
      <c r="AA3483">
        <v>828412</v>
      </c>
      <c r="AB3483" s="198">
        <v>37047.875</v>
      </c>
      <c r="AC3483" s="198">
        <v>37047.875</v>
      </c>
    </row>
    <row r="3484" spans="1:29" x14ac:dyDescent="0.2">
      <c r="A3484" s="44" t="str">
        <f t="shared" si="271"/>
        <v xml:space="preserve"> Natural Gas Physical</v>
      </c>
      <c r="B3484" s="44" t="str">
        <f t="shared" si="272"/>
        <v/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1333852</v>
      </c>
      <c r="H3484" s="198">
        <v>37046.407627314817</v>
      </c>
      <c r="I3484" t="s">
        <v>2542</v>
      </c>
      <c r="M3484" t="s">
        <v>3505</v>
      </c>
      <c r="N3484" t="s">
        <v>3089</v>
      </c>
      <c r="O3484" t="s">
        <v>2015</v>
      </c>
      <c r="P3484" s="199">
        <v>10000</v>
      </c>
      <c r="S3484" t="s">
        <v>3827</v>
      </c>
      <c r="T3484" t="s">
        <v>3090</v>
      </c>
      <c r="U3484" s="201">
        <v>4.9050000000000002</v>
      </c>
      <c r="V3484" t="s">
        <v>3835</v>
      </c>
      <c r="W3484" t="s">
        <v>3091</v>
      </c>
      <c r="X3484" t="s">
        <v>3092</v>
      </c>
      <c r="Y3484" t="s">
        <v>2596</v>
      </c>
      <c r="Z3484" t="s">
        <v>2953</v>
      </c>
      <c r="AA3484">
        <v>828413</v>
      </c>
      <c r="AB3484" s="198">
        <v>37046.875</v>
      </c>
      <c r="AC3484" s="198">
        <v>37046.875</v>
      </c>
    </row>
    <row r="3485" spans="1:29" x14ac:dyDescent="0.2">
      <c r="A3485" s="44" t="str">
        <f t="shared" si="271"/>
        <v>US Oil Products Financial</v>
      </c>
      <c r="B3485" s="44" t="str">
        <f t="shared" si="272"/>
        <v>US</v>
      </c>
      <c r="C3485" s="44" t="str">
        <f t="shared" si="273"/>
        <v>Oil Products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10000</v>
      </c>
      <c r="G3485" s="202">
        <v>1333853</v>
      </c>
      <c r="H3485" s="198">
        <v>37046.407696759263</v>
      </c>
      <c r="I3485" t="s">
        <v>3503</v>
      </c>
      <c r="M3485" t="s">
        <v>3509</v>
      </c>
      <c r="N3485" t="s">
        <v>3696</v>
      </c>
      <c r="O3485" t="s">
        <v>257</v>
      </c>
      <c r="Q3485" s="199">
        <v>10000</v>
      </c>
      <c r="S3485" t="s">
        <v>2655</v>
      </c>
      <c r="T3485" t="s">
        <v>3759</v>
      </c>
      <c r="U3485" s="201">
        <v>78.8</v>
      </c>
      <c r="V3485" t="s">
        <v>2294</v>
      </c>
      <c r="W3485" t="s">
        <v>3697</v>
      </c>
      <c r="X3485" t="s">
        <v>3698</v>
      </c>
      <c r="Y3485" t="s">
        <v>2729</v>
      </c>
      <c r="Z3485" t="s">
        <v>2952</v>
      </c>
      <c r="AA3485">
        <v>112859</v>
      </c>
      <c r="AB3485" s="198">
        <v>37073.875</v>
      </c>
      <c r="AC3485" s="198">
        <v>37103.875</v>
      </c>
    </row>
    <row r="3486" spans="1:29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5000</v>
      </c>
      <c r="G3486" s="202">
        <v>1333854</v>
      </c>
      <c r="H3486" s="198">
        <v>37046.407708333332</v>
      </c>
      <c r="I3486" t="s">
        <v>3098</v>
      </c>
      <c r="M3486" t="s">
        <v>3505</v>
      </c>
      <c r="N3486" t="s">
        <v>3885</v>
      </c>
      <c r="O3486" t="s">
        <v>1736</v>
      </c>
      <c r="Q3486" s="199">
        <v>5000</v>
      </c>
      <c r="S3486" t="s">
        <v>3506</v>
      </c>
      <c r="T3486" t="s">
        <v>3759</v>
      </c>
      <c r="U3486" s="201">
        <v>4.08</v>
      </c>
      <c r="V3486" t="s">
        <v>258</v>
      </c>
      <c r="W3486" t="s">
        <v>2280</v>
      </c>
      <c r="X3486" t="s">
        <v>2281</v>
      </c>
      <c r="Y3486" t="s">
        <v>2596</v>
      </c>
      <c r="Z3486" t="s">
        <v>2952</v>
      </c>
      <c r="AA3486">
        <v>828414</v>
      </c>
      <c r="AB3486" s="198">
        <v>37047.875</v>
      </c>
      <c r="AC3486" s="198">
        <v>37047.875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964</v>
      </c>
      <c r="G3487" s="202">
        <v>1333855</v>
      </c>
      <c r="H3487" s="198">
        <v>37046.407719907409</v>
      </c>
      <c r="I3487" t="s">
        <v>3731</v>
      </c>
      <c r="M3487" t="s">
        <v>3505</v>
      </c>
      <c r="N3487" t="s">
        <v>3885</v>
      </c>
      <c r="O3487" t="s">
        <v>1839</v>
      </c>
      <c r="Q3487" s="199">
        <v>964</v>
      </c>
      <c r="S3487" t="s">
        <v>3506</v>
      </c>
      <c r="T3487" t="s">
        <v>3759</v>
      </c>
      <c r="U3487" s="201">
        <v>4.2750000000000004</v>
      </c>
      <c r="V3487" t="s">
        <v>2647</v>
      </c>
      <c r="W3487" t="s">
        <v>3143</v>
      </c>
      <c r="X3487" t="s">
        <v>3065</v>
      </c>
      <c r="Y3487" t="s">
        <v>2596</v>
      </c>
      <c r="Z3487" t="s">
        <v>2952</v>
      </c>
      <c r="AA3487">
        <v>828415</v>
      </c>
      <c r="AB3487" s="198">
        <v>37047.875</v>
      </c>
      <c r="AC3487" s="198">
        <v>37047.875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1333856</v>
      </c>
      <c r="H3488" s="198">
        <v>37046.407777777778</v>
      </c>
      <c r="I3488" t="s">
        <v>2261</v>
      </c>
      <c r="M3488" t="s">
        <v>3505</v>
      </c>
      <c r="N3488" t="s">
        <v>3885</v>
      </c>
      <c r="O3488" t="s">
        <v>1678</v>
      </c>
      <c r="P3488" s="199">
        <v>5000</v>
      </c>
      <c r="S3488" t="s">
        <v>3506</v>
      </c>
      <c r="T3488" t="s">
        <v>3759</v>
      </c>
      <c r="U3488" s="201">
        <v>3.7925</v>
      </c>
      <c r="V3488" t="s">
        <v>1746</v>
      </c>
      <c r="W3488" t="s">
        <v>2457</v>
      </c>
      <c r="X3488" t="s">
        <v>2615</v>
      </c>
      <c r="Y3488" t="s">
        <v>2596</v>
      </c>
      <c r="Z3488" t="s">
        <v>2952</v>
      </c>
      <c r="AA3488">
        <v>828416</v>
      </c>
      <c r="AB3488" s="198">
        <v>37047.875</v>
      </c>
      <c r="AC3488" s="198">
        <v>37047.875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5000</v>
      </c>
      <c r="G3489" s="202">
        <v>1333858</v>
      </c>
      <c r="H3489" s="198">
        <v>37046.407858796294</v>
      </c>
      <c r="I3489" t="s">
        <v>2261</v>
      </c>
      <c r="M3489" t="s">
        <v>3505</v>
      </c>
      <c r="N3489" t="s">
        <v>3885</v>
      </c>
      <c r="O3489" t="s">
        <v>1678</v>
      </c>
      <c r="P3489" s="199">
        <v>5000</v>
      </c>
      <c r="S3489" t="s">
        <v>3506</v>
      </c>
      <c r="T3489" t="s">
        <v>3759</v>
      </c>
      <c r="U3489" s="201">
        <v>3.79</v>
      </c>
      <c r="V3489" t="s">
        <v>1746</v>
      </c>
      <c r="W3489" t="s">
        <v>2457</v>
      </c>
      <c r="X3489" t="s">
        <v>2615</v>
      </c>
      <c r="Y3489" t="s">
        <v>2596</v>
      </c>
      <c r="Z3489" t="s">
        <v>2952</v>
      </c>
      <c r="AA3489">
        <v>828417</v>
      </c>
      <c r="AB3489" s="198">
        <v>37047.875</v>
      </c>
      <c r="AC3489" s="198">
        <v>37047.875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191</v>
      </c>
      <c r="G3490" s="202">
        <v>1333859</v>
      </c>
      <c r="H3490" s="198">
        <v>37046.407870370371</v>
      </c>
      <c r="I3490" t="s">
        <v>2638</v>
      </c>
      <c r="M3490" t="s">
        <v>3505</v>
      </c>
      <c r="N3490" t="s">
        <v>3885</v>
      </c>
      <c r="O3490" t="s">
        <v>3865</v>
      </c>
      <c r="P3490" s="199">
        <v>191</v>
      </c>
      <c r="S3490" t="s">
        <v>3506</v>
      </c>
      <c r="T3490" t="s">
        <v>3759</v>
      </c>
      <c r="U3490" s="201">
        <v>3.9249999999999998</v>
      </c>
      <c r="V3490" t="s">
        <v>3688</v>
      </c>
      <c r="W3490" t="s">
        <v>2271</v>
      </c>
      <c r="X3490" t="s">
        <v>2272</v>
      </c>
      <c r="Y3490" t="s">
        <v>2596</v>
      </c>
      <c r="Z3490" t="s">
        <v>2952</v>
      </c>
      <c r="AA3490">
        <v>828418</v>
      </c>
      <c r="AB3490" s="198">
        <v>37047.875</v>
      </c>
      <c r="AC3490" s="198">
        <v>37047.875</v>
      </c>
    </row>
    <row r="3491" spans="1:29" x14ac:dyDescent="0.2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31</v>
      </c>
      <c r="F3491" s="213">
        <f t="shared" si="275"/>
        <v>77500</v>
      </c>
      <c r="G3491" s="202">
        <v>1333860</v>
      </c>
      <c r="H3491" s="198">
        <v>37046.407893518517</v>
      </c>
      <c r="I3491" t="s">
        <v>2600</v>
      </c>
      <c r="M3491" t="s">
        <v>3505</v>
      </c>
      <c r="N3491" t="s">
        <v>2383</v>
      </c>
      <c r="O3491" t="s">
        <v>2604</v>
      </c>
      <c r="P3491" s="199">
        <v>2500</v>
      </c>
      <c r="S3491" t="s">
        <v>3506</v>
      </c>
      <c r="T3491" t="s">
        <v>3759</v>
      </c>
      <c r="U3491" s="201">
        <v>4.0750000000000002</v>
      </c>
      <c r="V3491" t="s">
        <v>259</v>
      </c>
      <c r="W3491" t="s">
        <v>2810</v>
      </c>
      <c r="X3491" t="s">
        <v>2384</v>
      </c>
      <c r="Y3491" t="s">
        <v>3777</v>
      </c>
      <c r="Z3491" t="s">
        <v>2952</v>
      </c>
      <c r="AA3491" t="s">
        <v>260</v>
      </c>
      <c r="AB3491" s="198">
        <v>37073.875</v>
      </c>
      <c r="AC3491" s="198">
        <v>37103.875</v>
      </c>
    </row>
    <row r="3492" spans="1:29" x14ac:dyDescent="0.2">
      <c r="A3492" s="44" t="str">
        <f t="shared" si="271"/>
        <v>US Natural Gas Financial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26</v>
      </c>
      <c r="F3492" s="213">
        <f t="shared" si="275"/>
        <v>260000</v>
      </c>
      <c r="G3492" s="202">
        <v>1333861</v>
      </c>
      <c r="H3492" s="198">
        <v>37046.40797453704</v>
      </c>
      <c r="I3492" t="s">
        <v>3531</v>
      </c>
      <c r="M3492" t="s">
        <v>3505</v>
      </c>
      <c r="N3492" t="s">
        <v>2383</v>
      </c>
      <c r="O3492" t="s">
        <v>3312</v>
      </c>
      <c r="P3492" s="199">
        <v>10000</v>
      </c>
      <c r="S3492" t="s">
        <v>3506</v>
      </c>
      <c r="T3492" t="s">
        <v>3759</v>
      </c>
      <c r="U3492" s="201">
        <v>3.97</v>
      </c>
      <c r="V3492" t="s">
        <v>2149</v>
      </c>
      <c r="W3492" t="s">
        <v>2489</v>
      </c>
      <c r="X3492" t="s">
        <v>2490</v>
      </c>
      <c r="Y3492" t="s">
        <v>3777</v>
      </c>
      <c r="Z3492" t="s">
        <v>2952</v>
      </c>
      <c r="AA3492" t="s">
        <v>261</v>
      </c>
      <c r="AB3492" s="198">
        <v>37047.875</v>
      </c>
      <c r="AC3492" s="198">
        <v>37072.875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1954</v>
      </c>
      <c r="G3493" s="202">
        <v>1333863</v>
      </c>
      <c r="H3493" s="198">
        <v>37046.407986111109</v>
      </c>
      <c r="I3493" t="s">
        <v>2618</v>
      </c>
      <c r="M3493" t="s">
        <v>3505</v>
      </c>
      <c r="N3493" t="s">
        <v>3885</v>
      </c>
      <c r="O3493" t="s">
        <v>1727</v>
      </c>
      <c r="Q3493" s="199">
        <v>1954</v>
      </c>
      <c r="S3493" t="s">
        <v>3506</v>
      </c>
      <c r="T3493" t="s">
        <v>3759</v>
      </c>
      <c r="U3493" s="201">
        <v>3.95</v>
      </c>
      <c r="V3493" t="s">
        <v>2458</v>
      </c>
      <c r="W3493" t="s">
        <v>2629</v>
      </c>
      <c r="X3493" t="s">
        <v>2630</v>
      </c>
      <c r="Y3493" t="s">
        <v>2596</v>
      </c>
      <c r="Z3493" t="s">
        <v>2952</v>
      </c>
      <c r="AA3493">
        <v>828419</v>
      </c>
      <c r="AB3493" s="198">
        <v>37047.875</v>
      </c>
      <c r="AC3493" s="198">
        <v>37047.875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1333864</v>
      </c>
      <c r="H3494" s="198">
        <v>37046.408009259256</v>
      </c>
      <c r="I3494" t="s">
        <v>2355</v>
      </c>
      <c r="M3494" t="s">
        <v>3505</v>
      </c>
      <c r="N3494" t="s">
        <v>3885</v>
      </c>
      <c r="O3494" t="s">
        <v>1727</v>
      </c>
      <c r="P3494" s="199">
        <v>10000</v>
      </c>
      <c r="S3494" t="s">
        <v>3506</v>
      </c>
      <c r="T3494" t="s">
        <v>3759</v>
      </c>
      <c r="U3494" s="201">
        <v>3.9449999999999998</v>
      </c>
      <c r="V3494" t="s">
        <v>2593</v>
      </c>
      <c r="W3494" t="s">
        <v>2629</v>
      </c>
      <c r="X3494" t="s">
        <v>2630</v>
      </c>
      <c r="Y3494" t="s">
        <v>2596</v>
      </c>
      <c r="Z3494" t="s">
        <v>2952</v>
      </c>
      <c r="AA3494">
        <v>828420</v>
      </c>
      <c r="AB3494" s="198">
        <v>37047.875</v>
      </c>
      <c r="AC3494" s="198">
        <v>37047.875</v>
      </c>
    </row>
    <row r="3495" spans="1:29" x14ac:dyDescent="0.2">
      <c r="A3495" s="44" t="str">
        <f t="shared" si="271"/>
        <v xml:space="preserve"> Natural Gas Physical</v>
      </c>
      <c r="B3495" s="44" t="str">
        <f t="shared" si="272"/>
        <v/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10000</v>
      </c>
      <c r="G3495" s="202">
        <v>1333865</v>
      </c>
      <c r="H3495" s="198">
        <v>37046.408020833333</v>
      </c>
      <c r="I3495" t="s">
        <v>2533</v>
      </c>
      <c r="M3495" t="s">
        <v>3505</v>
      </c>
      <c r="N3495" t="s">
        <v>3089</v>
      </c>
      <c r="O3495" t="s">
        <v>2015</v>
      </c>
      <c r="P3495" s="199">
        <v>10000</v>
      </c>
      <c r="S3495" t="s">
        <v>3827</v>
      </c>
      <c r="T3495" t="s">
        <v>3090</v>
      </c>
      <c r="U3495" s="201">
        <v>4.9000000000000004</v>
      </c>
      <c r="V3495" t="s">
        <v>2188</v>
      </c>
      <c r="W3495" t="s">
        <v>3091</v>
      </c>
      <c r="X3495" t="s">
        <v>3092</v>
      </c>
      <c r="Y3495" t="s">
        <v>2596</v>
      </c>
      <c r="Z3495" t="s">
        <v>2953</v>
      </c>
      <c r="AA3495">
        <v>828421</v>
      </c>
      <c r="AB3495" s="198">
        <v>37046.875</v>
      </c>
      <c r="AC3495" s="198">
        <v>37046.875</v>
      </c>
    </row>
    <row r="3496" spans="1:29" x14ac:dyDescent="0.2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26</v>
      </c>
      <c r="F3496" s="213">
        <f t="shared" si="275"/>
        <v>26000</v>
      </c>
      <c r="G3496" s="202">
        <v>1333867</v>
      </c>
      <c r="H3496" s="198">
        <v>37046.408043981479</v>
      </c>
      <c r="I3496" t="s">
        <v>2608</v>
      </c>
      <c r="M3496" t="s">
        <v>3505</v>
      </c>
      <c r="N3496" t="s">
        <v>2623</v>
      </c>
      <c r="O3496" t="s">
        <v>4015</v>
      </c>
      <c r="P3496" s="199">
        <v>1000</v>
      </c>
      <c r="S3496" t="s">
        <v>3506</v>
      </c>
      <c r="T3496" t="s">
        <v>3759</v>
      </c>
      <c r="U3496" s="201">
        <v>4.125</v>
      </c>
      <c r="V3496" t="s">
        <v>2739</v>
      </c>
      <c r="W3496" t="s">
        <v>2624</v>
      </c>
      <c r="X3496" t="s">
        <v>2625</v>
      </c>
      <c r="Y3496" t="s">
        <v>2596</v>
      </c>
      <c r="Z3496" t="s">
        <v>2952</v>
      </c>
      <c r="AA3496">
        <v>828422</v>
      </c>
      <c r="AB3496" s="198">
        <v>37047.875</v>
      </c>
      <c r="AC3496" s="198">
        <v>37072.875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13">
        <f t="shared" si="275"/>
        <v>10000</v>
      </c>
      <c r="G3497" s="202">
        <v>1333869</v>
      </c>
      <c r="H3497" s="198">
        <v>37046.408078703702</v>
      </c>
      <c r="I3497" t="s">
        <v>2635</v>
      </c>
      <c r="M3497" t="s">
        <v>3505</v>
      </c>
      <c r="N3497" t="s">
        <v>3885</v>
      </c>
      <c r="O3497" t="s">
        <v>1727</v>
      </c>
      <c r="P3497" s="199">
        <v>10000</v>
      </c>
      <c r="S3497" t="s">
        <v>3506</v>
      </c>
      <c r="T3497" t="s">
        <v>3759</v>
      </c>
      <c r="U3497" s="201">
        <v>3.9424999999999999</v>
      </c>
      <c r="V3497" t="s">
        <v>31</v>
      </c>
      <c r="W3497" t="s">
        <v>2629</v>
      </c>
      <c r="X3497" t="s">
        <v>2630</v>
      </c>
      <c r="Y3497" t="s">
        <v>2596</v>
      </c>
      <c r="Z3497" t="s">
        <v>2952</v>
      </c>
      <c r="AA3497">
        <v>828423</v>
      </c>
      <c r="AB3497" s="198">
        <v>37047.875</v>
      </c>
      <c r="AC3497" s="198">
        <v>37047.875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1160</v>
      </c>
      <c r="G3498" s="202">
        <v>1333871</v>
      </c>
      <c r="H3498" s="198">
        <v>37046.408148148148</v>
      </c>
      <c r="I3498" t="s">
        <v>2355</v>
      </c>
      <c r="M3498" t="s">
        <v>3505</v>
      </c>
      <c r="N3498" t="s">
        <v>3885</v>
      </c>
      <c r="O3498" t="s">
        <v>1678</v>
      </c>
      <c r="P3498" s="199">
        <v>1160</v>
      </c>
      <c r="S3498" t="s">
        <v>3506</v>
      </c>
      <c r="T3498" t="s">
        <v>3759</v>
      </c>
      <c r="U3498" s="201">
        <v>3.7850000000000001</v>
      </c>
      <c r="V3498" t="s">
        <v>2583</v>
      </c>
      <c r="W3498" t="s">
        <v>2457</v>
      </c>
      <c r="X3498" t="s">
        <v>2615</v>
      </c>
      <c r="Y3498" t="s">
        <v>2596</v>
      </c>
      <c r="Z3498" t="s">
        <v>2952</v>
      </c>
      <c r="AA3498">
        <v>828425</v>
      </c>
      <c r="AB3498" s="198">
        <v>37047.875</v>
      </c>
      <c r="AC3498" s="198">
        <v>37047.875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123</v>
      </c>
      <c r="F3499" s="213">
        <f t="shared" si="275"/>
        <v>615000</v>
      </c>
      <c r="G3499" s="202">
        <v>1333872</v>
      </c>
      <c r="H3499" s="198">
        <v>37046.408182870371</v>
      </c>
      <c r="I3499" t="s">
        <v>2389</v>
      </c>
      <c r="M3499" t="s">
        <v>3505</v>
      </c>
      <c r="N3499" t="s">
        <v>2383</v>
      </c>
      <c r="O3499" t="s">
        <v>3144</v>
      </c>
      <c r="P3499" s="199">
        <v>5000</v>
      </c>
      <c r="S3499" t="s">
        <v>3506</v>
      </c>
      <c r="T3499" t="s">
        <v>3759</v>
      </c>
      <c r="U3499" s="201">
        <v>4.16</v>
      </c>
      <c r="V3499" t="s">
        <v>2390</v>
      </c>
      <c r="W3499" t="s">
        <v>2810</v>
      </c>
      <c r="X3499" t="s">
        <v>2384</v>
      </c>
      <c r="Y3499" t="s">
        <v>3777</v>
      </c>
      <c r="Z3499" t="s">
        <v>2952</v>
      </c>
      <c r="AA3499" t="s">
        <v>262</v>
      </c>
      <c r="AB3499" s="198">
        <v>37073</v>
      </c>
      <c r="AC3499" s="198">
        <v>37195</v>
      </c>
    </row>
    <row r="3500" spans="1:29" x14ac:dyDescent="0.2">
      <c r="A3500" s="44" t="str">
        <f t="shared" si="271"/>
        <v xml:space="preserve"> Metals Financial</v>
      </c>
      <c r="B3500" s="44" t="str">
        <f t="shared" si="272"/>
        <v/>
      </c>
      <c r="C3500" s="44" t="str">
        <f t="shared" si="273"/>
        <v>Metals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6</v>
      </c>
      <c r="G3500" s="202">
        <v>1333876</v>
      </c>
      <c r="H3500" s="198">
        <v>37046.408229166664</v>
      </c>
      <c r="I3500" t="s">
        <v>2220</v>
      </c>
      <c r="M3500" t="s">
        <v>3511</v>
      </c>
      <c r="N3500" t="s">
        <v>3756</v>
      </c>
      <c r="O3500" t="s">
        <v>3757</v>
      </c>
      <c r="Q3500" s="199">
        <v>6</v>
      </c>
      <c r="S3500" t="s">
        <v>3758</v>
      </c>
      <c r="T3500" t="s">
        <v>3759</v>
      </c>
      <c r="U3500" s="201">
        <v>1667</v>
      </c>
      <c r="V3500" t="s">
        <v>2221</v>
      </c>
      <c r="W3500" t="s">
        <v>3765</v>
      </c>
      <c r="X3500" t="s">
        <v>3761</v>
      </c>
      <c r="Y3500" t="s">
        <v>3762</v>
      </c>
      <c r="Z3500" t="s">
        <v>3763</v>
      </c>
      <c r="AA3500">
        <v>2166618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10000</v>
      </c>
      <c r="G3501" s="202">
        <v>1333877</v>
      </c>
      <c r="H3501" s="198">
        <v>37046.408263888887</v>
      </c>
      <c r="I3501" t="s">
        <v>2580</v>
      </c>
      <c r="M3501" t="s">
        <v>3505</v>
      </c>
      <c r="N3501" t="s">
        <v>3885</v>
      </c>
      <c r="O3501" t="s">
        <v>1760</v>
      </c>
      <c r="P3501" s="199">
        <v>10000</v>
      </c>
      <c r="S3501" t="s">
        <v>3506</v>
      </c>
      <c r="T3501" t="s">
        <v>3759</v>
      </c>
      <c r="U3501" s="201">
        <v>3.86</v>
      </c>
      <c r="V3501" t="s">
        <v>2321</v>
      </c>
      <c r="W3501" t="s">
        <v>2477</v>
      </c>
      <c r="X3501" t="s">
        <v>3078</v>
      </c>
      <c r="Y3501" t="s">
        <v>2596</v>
      </c>
      <c r="Z3501" t="s">
        <v>2952</v>
      </c>
      <c r="AA3501">
        <v>828427</v>
      </c>
      <c r="AB3501" s="198">
        <v>37047.875</v>
      </c>
      <c r="AC3501" s="198">
        <v>37047.875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561</v>
      </c>
      <c r="G3502" s="202">
        <v>1333878</v>
      </c>
      <c r="H3502" s="198">
        <v>37046.40828703704</v>
      </c>
      <c r="I3502" t="s">
        <v>2355</v>
      </c>
      <c r="M3502" t="s">
        <v>3505</v>
      </c>
      <c r="N3502" t="s">
        <v>3885</v>
      </c>
      <c r="O3502" t="s">
        <v>3865</v>
      </c>
      <c r="P3502" s="199">
        <v>561</v>
      </c>
      <c r="S3502" t="s">
        <v>3506</v>
      </c>
      <c r="T3502" t="s">
        <v>3759</v>
      </c>
      <c r="U3502" s="201">
        <v>3.9249999999999998</v>
      </c>
      <c r="V3502" t="s">
        <v>2500</v>
      </c>
      <c r="W3502" t="s">
        <v>2271</v>
      </c>
      <c r="X3502" t="s">
        <v>2272</v>
      </c>
      <c r="Y3502" t="s">
        <v>2596</v>
      </c>
      <c r="Z3502" t="s">
        <v>2952</v>
      </c>
      <c r="AA3502">
        <v>828428</v>
      </c>
      <c r="AB3502" s="198">
        <v>37047.875</v>
      </c>
      <c r="AC3502" s="198">
        <v>37047.875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7278</v>
      </c>
      <c r="G3503" s="202">
        <v>1333879</v>
      </c>
      <c r="H3503" s="198">
        <v>37046.408333333333</v>
      </c>
      <c r="I3503" t="s">
        <v>2597</v>
      </c>
      <c r="M3503" t="s">
        <v>3505</v>
      </c>
      <c r="N3503" t="s">
        <v>3885</v>
      </c>
      <c r="O3503" t="s">
        <v>1674</v>
      </c>
      <c r="P3503" s="199">
        <v>7278</v>
      </c>
      <c r="S3503" t="s">
        <v>3506</v>
      </c>
      <c r="T3503" t="s">
        <v>3759</v>
      </c>
      <c r="U3503" s="201">
        <v>4.0362999999999998</v>
      </c>
      <c r="V3503" t="s">
        <v>2036</v>
      </c>
      <c r="W3503" t="s">
        <v>2594</v>
      </c>
      <c r="X3503" t="s">
        <v>2595</v>
      </c>
      <c r="Y3503" t="s">
        <v>2596</v>
      </c>
      <c r="Z3503" t="s">
        <v>2952</v>
      </c>
      <c r="AA3503">
        <v>828429</v>
      </c>
      <c r="AB3503" s="198">
        <v>37047.875</v>
      </c>
      <c r="AC3503" s="198">
        <v>37047.875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5000</v>
      </c>
      <c r="G3504" s="202">
        <v>1333881</v>
      </c>
      <c r="H3504" s="198">
        <v>37046.40834490741</v>
      </c>
      <c r="I3504" t="s">
        <v>2261</v>
      </c>
      <c r="M3504" t="s">
        <v>3505</v>
      </c>
      <c r="N3504" t="s">
        <v>3885</v>
      </c>
      <c r="O3504" t="s">
        <v>1678</v>
      </c>
      <c r="P3504" s="199">
        <v>5000</v>
      </c>
      <c r="S3504" t="s">
        <v>3506</v>
      </c>
      <c r="T3504" t="s">
        <v>3759</v>
      </c>
      <c r="U3504" s="201">
        <v>3.7850000000000001</v>
      </c>
      <c r="V3504" t="s">
        <v>1746</v>
      </c>
      <c r="W3504" t="s">
        <v>2457</v>
      </c>
      <c r="X3504" t="s">
        <v>2615</v>
      </c>
      <c r="Y3504" t="s">
        <v>2596</v>
      </c>
      <c r="Z3504" t="s">
        <v>2952</v>
      </c>
      <c r="AA3504">
        <v>828430</v>
      </c>
      <c r="AB3504" s="198">
        <v>37047.875</v>
      </c>
      <c r="AC3504" s="198">
        <v>37047.875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</v>
      </c>
      <c r="G3505" s="202">
        <v>1333882</v>
      </c>
      <c r="H3505" s="198">
        <v>37046.408368055556</v>
      </c>
      <c r="I3505" t="s">
        <v>3647</v>
      </c>
      <c r="M3505" t="s">
        <v>3505</v>
      </c>
      <c r="N3505" t="s">
        <v>3885</v>
      </c>
      <c r="O3505" t="s">
        <v>1679</v>
      </c>
      <c r="P3505" s="199">
        <v>5000</v>
      </c>
      <c r="S3505" t="s">
        <v>3506</v>
      </c>
      <c r="T3505" t="s">
        <v>3759</v>
      </c>
      <c r="U3505" s="201">
        <v>3.8525</v>
      </c>
      <c r="V3505" t="s">
        <v>3176</v>
      </c>
      <c r="W3505" t="s">
        <v>2457</v>
      </c>
      <c r="X3505" t="s">
        <v>2615</v>
      </c>
      <c r="Y3505" t="s">
        <v>2596</v>
      </c>
      <c r="Z3505" t="s">
        <v>2952</v>
      </c>
      <c r="AA3505">
        <v>828431</v>
      </c>
      <c r="AB3505" s="198">
        <v>37047.875</v>
      </c>
      <c r="AC3505" s="198">
        <v>37047.875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1333884</v>
      </c>
      <c r="H3506" s="198">
        <v>37046.408425925925</v>
      </c>
      <c r="I3506" t="s">
        <v>2660</v>
      </c>
      <c r="M3506" t="s">
        <v>3505</v>
      </c>
      <c r="N3506" t="s">
        <v>3885</v>
      </c>
      <c r="O3506" t="s">
        <v>1727</v>
      </c>
      <c r="P3506" s="199">
        <v>5000</v>
      </c>
      <c r="S3506" t="s">
        <v>3506</v>
      </c>
      <c r="T3506" t="s">
        <v>3759</v>
      </c>
      <c r="U3506" s="201">
        <v>3.93</v>
      </c>
      <c r="V3506" t="s">
        <v>2459</v>
      </c>
      <c r="W3506" t="s">
        <v>2629</v>
      </c>
      <c r="X3506" t="s">
        <v>2630</v>
      </c>
      <c r="Y3506" t="s">
        <v>2596</v>
      </c>
      <c r="Z3506" t="s">
        <v>2952</v>
      </c>
      <c r="AA3506">
        <v>828432</v>
      </c>
      <c r="AB3506" s="198">
        <v>37047.875</v>
      </c>
      <c r="AC3506" s="198">
        <v>37047.875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3000</v>
      </c>
      <c r="G3507" s="202">
        <v>1333886</v>
      </c>
      <c r="H3507" s="198">
        <v>37046.408495370371</v>
      </c>
      <c r="I3507" t="s">
        <v>2613</v>
      </c>
      <c r="M3507" t="s">
        <v>3505</v>
      </c>
      <c r="N3507" t="s">
        <v>3885</v>
      </c>
      <c r="O3507" t="s">
        <v>1727</v>
      </c>
      <c r="P3507" s="199">
        <v>3000</v>
      </c>
      <c r="S3507" t="s">
        <v>3506</v>
      </c>
      <c r="T3507" t="s">
        <v>3759</v>
      </c>
      <c r="U3507" s="201">
        <v>3.93</v>
      </c>
      <c r="V3507" t="s">
        <v>2476</v>
      </c>
      <c r="W3507" t="s">
        <v>2629</v>
      </c>
      <c r="X3507" t="s">
        <v>2630</v>
      </c>
      <c r="Y3507" t="s">
        <v>2596</v>
      </c>
      <c r="Z3507" t="s">
        <v>2952</v>
      </c>
      <c r="AA3507">
        <v>828434</v>
      </c>
      <c r="AB3507" s="198">
        <v>37047.875</v>
      </c>
      <c r="AC3507" s="198">
        <v>37047.875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</v>
      </c>
      <c r="G3508" s="202">
        <v>1333887</v>
      </c>
      <c r="H3508" s="198">
        <v>37046.408518518518</v>
      </c>
      <c r="I3508" t="s">
        <v>2613</v>
      </c>
      <c r="M3508" t="s">
        <v>3505</v>
      </c>
      <c r="N3508" t="s">
        <v>3885</v>
      </c>
      <c r="O3508" t="s">
        <v>3868</v>
      </c>
      <c r="P3508" s="199">
        <v>5000</v>
      </c>
      <c r="S3508" t="s">
        <v>3506</v>
      </c>
      <c r="T3508" t="s">
        <v>3759</v>
      </c>
      <c r="U3508" s="201">
        <v>3.85</v>
      </c>
      <c r="V3508" t="s">
        <v>3659</v>
      </c>
      <c r="W3508" t="s">
        <v>2271</v>
      </c>
      <c r="X3508" t="s">
        <v>3078</v>
      </c>
      <c r="Y3508" t="s">
        <v>2596</v>
      </c>
      <c r="Z3508" t="s">
        <v>2952</v>
      </c>
      <c r="AA3508">
        <v>828433</v>
      </c>
      <c r="AB3508" s="198">
        <v>37047.875</v>
      </c>
      <c r="AC3508" s="198">
        <v>37047.875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6000</v>
      </c>
      <c r="G3509" s="202">
        <v>1333889</v>
      </c>
      <c r="H3509" s="198">
        <v>37046.408530092594</v>
      </c>
      <c r="I3509" t="s">
        <v>2261</v>
      </c>
      <c r="M3509" t="s">
        <v>3505</v>
      </c>
      <c r="N3509" t="s">
        <v>3885</v>
      </c>
      <c r="O3509" t="s">
        <v>1674</v>
      </c>
      <c r="P3509" s="199">
        <v>6000</v>
      </c>
      <c r="S3509" t="s">
        <v>3506</v>
      </c>
      <c r="T3509" t="s">
        <v>3759</v>
      </c>
      <c r="U3509" s="201">
        <v>4.0362999999999998</v>
      </c>
      <c r="V3509" t="s">
        <v>3052</v>
      </c>
      <c r="W3509" t="s">
        <v>2594</v>
      </c>
      <c r="X3509" t="s">
        <v>2595</v>
      </c>
      <c r="Y3509" t="s">
        <v>2596</v>
      </c>
      <c r="Z3509" t="s">
        <v>2952</v>
      </c>
      <c r="AA3509">
        <v>828435</v>
      </c>
      <c r="AB3509" s="198">
        <v>37047.875</v>
      </c>
      <c r="AC3509" s="198">
        <v>37047.875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2500</v>
      </c>
      <c r="G3510" s="202">
        <v>1333890</v>
      </c>
      <c r="H3510" s="198">
        <v>37046.408541666664</v>
      </c>
      <c r="I3510" t="s">
        <v>2635</v>
      </c>
      <c r="M3510" t="s">
        <v>3505</v>
      </c>
      <c r="N3510" t="s">
        <v>3885</v>
      </c>
      <c r="O3510" t="s">
        <v>1906</v>
      </c>
      <c r="Q3510" s="199">
        <v>2500</v>
      </c>
      <c r="S3510" t="s">
        <v>3506</v>
      </c>
      <c r="T3510" t="s">
        <v>3759</v>
      </c>
      <c r="U3510" s="201">
        <v>3.8149999999999999</v>
      </c>
      <c r="V3510" t="s">
        <v>3703</v>
      </c>
      <c r="W3510" t="s">
        <v>2271</v>
      </c>
      <c r="X3510" t="s">
        <v>3078</v>
      </c>
      <c r="Y3510" t="s">
        <v>2596</v>
      </c>
      <c r="Z3510" t="s">
        <v>2952</v>
      </c>
      <c r="AA3510">
        <v>828436</v>
      </c>
      <c r="AB3510" s="198">
        <v>37047.875</v>
      </c>
      <c r="AC3510" s="198">
        <v>37047.875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1333891</v>
      </c>
      <c r="H3511" s="198">
        <v>37046.408587962964</v>
      </c>
      <c r="I3511" t="s">
        <v>2355</v>
      </c>
      <c r="M3511" t="s">
        <v>3505</v>
      </c>
      <c r="N3511" t="s">
        <v>3885</v>
      </c>
      <c r="O3511" t="s">
        <v>1839</v>
      </c>
      <c r="P3511" s="199">
        <v>5000</v>
      </c>
      <c r="S3511" t="s">
        <v>3506</v>
      </c>
      <c r="T3511" t="s">
        <v>3759</v>
      </c>
      <c r="U3511" s="201">
        <v>4.2450000000000001</v>
      </c>
      <c r="V3511" t="s">
        <v>3055</v>
      </c>
      <c r="W3511" t="s">
        <v>3143</v>
      </c>
      <c r="X3511" t="s">
        <v>3065</v>
      </c>
      <c r="Y3511" t="s">
        <v>2596</v>
      </c>
      <c r="Z3511" t="s">
        <v>2952</v>
      </c>
      <c r="AA3511">
        <v>828437</v>
      </c>
      <c r="AB3511" s="198">
        <v>37047.875</v>
      </c>
      <c r="AC3511" s="198">
        <v>37047.875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3665</v>
      </c>
      <c r="G3512" s="202">
        <v>1333892</v>
      </c>
      <c r="H3512" s="198">
        <v>37046.408599537041</v>
      </c>
      <c r="I3512" t="s">
        <v>2387</v>
      </c>
      <c r="M3512" t="s">
        <v>3505</v>
      </c>
      <c r="N3512" t="s">
        <v>3885</v>
      </c>
      <c r="O3512" t="s">
        <v>1678</v>
      </c>
      <c r="Q3512" s="199">
        <v>3665</v>
      </c>
      <c r="S3512" t="s">
        <v>3506</v>
      </c>
      <c r="T3512" t="s">
        <v>3759</v>
      </c>
      <c r="U3512" s="201">
        <v>3.7875000000000001</v>
      </c>
      <c r="V3512" t="s">
        <v>130</v>
      </c>
      <c r="W3512" t="s">
        <v>2457</v>
      </c>
      <c r="X3512" t="s">
        <v>2615</v>
      </c>
      <c r="Y3512" t="s">
        <v>2596</v>
      </c>
      <c r="Z3512" t="s">
        <v>2952</v>
      </c>
      <c r="AA3512">
        <v>828438</v>
      </c>
      <c r="AB3512" s="198">
        <v>37047.875</v>
      </c>
      <c r="AC3512" s="198">
        <v>37047.875</v>
      </c>
    </row>
    <row r="3513" spans="1:29" x14ac:dyDescent="0.2">
      <c r="A3513" s="44" t="str">
        <f t="shared" si="271"/>
        <v xml:space="preserve"> Natural Gas Physical</v>
      </c>
      <c r="B3513" s="44" t="str">
        <f t="shared" si="272"/>
        <v/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5000</v>
      </c>
      <c r="G3513" s="202">
        <v>1333893</v>
      </c>
      <c r="H3513" s="198">
        <v>37046.40861111111</v>
      </c>
      <c r="I3513" t="s">
        <v>2542</v>
      </c>
      <c r="M3513" t="s">
        <v>3505</v>
      </c>
      <c r="N3513" t="s">
        <v>3089</v>
      </c>
      <c r="O3513" t="s">
        <v>49</v>
      </c>
      <c r="P3513" s="199">
        <v>5000</v>
      </c>
      <c r="S3513" t="s">
        <v>3827</v>
      </c>
      <c r="T3513" t="s">
        <v>3090</v>
      </c>
      <c r="U3513" s="201">
        <v>4.9249999999999998</v>
      </c>
      <c r="V3513" t="s">
        <v>3835</v>
      </c>
      <c r="W3513" t="s">
        <v>3091</v>
      </c>
      <c r="X3513" t="s">
        <v>3092</v>
      </c>
      <c r="Y3513" t="s">
        <v>2596</v>
      </c>
      <c r="Z3513" t="s">
        <v>2953</v>
      </c>
      <c r="AA3513">
        <v>828439</v>
      </c>
      <c r="AB3513" s="198">
        <v>37047.875</v>
      </c>
      <c r="AC3513" s="198">
        <v>37047.875</v>
      </c>
    </row>
    <row r="3514" spans="1:29" x14ac:dyDescent="0.2">
      <c r="A3514" s="44" t="str">
        <f t="shared" si="271"/>
        <v>US Natural Gas Financial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Financial</v>
      </c>
      <c r="E3514" s="44">
        <f>IF(VLOOKUP(S3514,'DD-Lookup'!$J$6:$L$50,3,FALSE)="Monthly",(YEAR(AC3514)-YEAR(AB3514))*12+MONTH(AC3514)-MONTH(AB3514)+1,(AC3514-AB3514+1))</f>
        <v>30</v>
      </c>
      <c r="F3514" s="213">
        <f t="shared" si="275"/>
        <v>150000</v>
      </c>
      <c r="G3514" s="202">
        <v>1333894</v>
      </c>
      <c r="H3514" s="198">
        <v>37046.40861111111</v>
      </c>
      <c r="I3514" t="s">
        <v>2543</v>
      </c>
      <c r="M3514" t="s">
        <v>3505</v>
      </c>
      <c r="N3514" t="s">
        <v>2605</v>
      </c>
      <c r="O3514" t="s">
        <v>263</v>
      </c>
      <c r="Q3514" s="199">
        <v>5000</v>
      </c>
      <c r="S3514" t="s">
        <v>3506</v>
      </c>
      <c r="T3514" t="s">
        <v>3759</v>
      </c>
      <c r="U3514" s="201">
        <v>0.17749999999999999</v>
      </c>
      <c r="V3514" t="s">
        <v>2299</v>
      </c>
      <c r="W3514" t="s">
        <v>2606</v>
      </c>
      <c r="X3514" t="s">
        <v>2607</v>
      </c>
      <c r="Y3514" t="s">
        <v>3777</v>
      </c>
      <c r="Z3514" t="s">
        <v>2952</v>
      </c>
      <c r="AA3514" t="s">
        <v>264</v>
      </c>
      <c r="AB3514" s="198">
        <v>37135.875</v>
      </c>
      <c r="AC3514" s="198">
        <v>37164.875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2500</v>
      </c>
      <c r="G3515" s="202">
        <v>1333895</v>
      </c>
      <c r="H3515" s="198">
        <v>37046.408622685187</v>
      </c>
      <c r="I3515" t="s">
        <v>2635</v>
      </c>
      <c r="M3515" t="s">
        <v>3505</v>
      </c>
      <c r="N3515" t="s">
        <v>3885</v>
      </c>
      <c r="O3515" t="s">
        <v>1906</v>
      </c>
      <c r="Q3515" s="199">
        <v>2500</v>
      </c>
      <c r="S3515" t="s">
        <v>3506</v>
      </c>
      <c r="T3515" t="s">
        <v>3759</v>
      </c>
      <c r="U3515" s="201">
        <v>3.8250000000000002</v>
      </c>
      <c r="V3515" t="s">
        <v>3703</v>
      </c>
      <c r="W3515" t="s">
        <v>2271</v>
      </c>
      <c r="X3515" t="s">
        <v>3078</v>
      </c>
      <c r="Y3515" t="s">
        <v>2596</v>
      </c>
      <c r="Z3515" t="s">
        <v>2952</v>
      </c>
      <c r="AA3515">
        <v>828440</v>
      </c>
      <c r="AB3515" s="198">
        <v>37047.875</v>
      </c>
      <c r="AC3515" s="198">
        <v>37047.875</v>
      </c>
    </row>
    <row r="3516" spans="1:29" x14ac:dyDescent="0.2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31</v>
      </c>
      <c r="F3516" s="213">
        <f t="shared" si="275"/>
        <v>155000</v>
      </c>
      <c r="G3516" s="202">
        <v>1333896</v>
      </c>
      <c r="H3516" s="198">
        <v>37046.40865740741</v>
      </c>
      <c r="I3516" t="s">
        <v>2345</v>
      </c>
      <c r="M3516" t="s">
        <v>3505</v>
      </c>
      <c r="N3516" t="s">
        <v>3089</v>
      </c>
      <c r="O3516" t="s">
        <v>3967</v>
      </c>
      <c r="P3516" s="199">
        <v>5000</v>
      </c>
      <c r="S3516" t="s">
        <v>3827</v>
      </c>
      <c r="T3516" t="s">
        <v>3090</v>
      </c>
      <c r="U3516" s="201">
        <v>5.27</v>
      </c>
      <c r="V3516" t="s">
        <v>3188</v>
      </c>
      <c r="W3516" t="s">
        <v>2574</v>
      </c>
      <c r="X3516" t="s">
        <v>3092</v>
      </c>
      <c r="Y3516" t="s">
        <v>2596</v>
      </c>
      <c r="Z3516" t="s">
        <v>2953</v>
      </c>
      <c r="AA3516">
        <v>828441</v>
      </c>
      <c r="AB3516" s="198">
        <v>37073.875</v>
      </c>
      <c r="AC3516" s="198">
        <v>37103.875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3000</v>
      </c>
      <c r="G3517" s="202">
        <v>1333898</v>
      </c>
      <c r="H3517" s="198">
        <v>37046.408680555556</v>
      </c>
      <c r="I3517" t="s">
        <v>2613</v>
      </c>
      <c r="M3517" t="s">
        <v>3505</v>
      </c>
      <c r="N3517" t="s">
        <v>3885</v>
      </c>
      <c r="O3517" t="s">
        <v>1678</v>
      </c>
      <c r="P3517" s="199">
        <v>3000</v>
      </c>
      <c r="S3517" t="s">
        <v>3506</v>
      </c>
      <c r="T3517" t="s">
        <v>3759</v>
      </c>
      <c r="U3517" s="201">
        <v>3.7850000000000001</v>
      </c>
      <c r="V3517" t="s">
        <v>1739</v>
      </c>
      <c r="W3517" t="s">
        <v>2457</v>
      </c>
      <c r="X3517" t="s">
        <v>2615</v>
      </c>
      <c r="Y3517" t="s">
        <v>2596</v>
      </c>
      <c r="Z3517" t="s">
        <v>2952</v>
      </c>
      <c r="AA3517">
        <v>828442</v>
      </c>
      <c r="AB3517" s="198">
        <v>37047.875</v>
      </c>
      <c r="AC3517" s="198">
        <v>37047.875</v>
      </c>
    </row>
    <row r="3518" spans="1:29" x14ac:dyDescent="0.2">
      <c r="A3518" s="44" t="str">
        <f t="shared" si="271"/>
        <v>US Natural Gas Financial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31</v>
      </c>
      <c r="F3518" s="213">
        <f t="shared" si="275"/>
        <v>620000</v>
      </c>
      <c r="G3518" s="202">
        <v>1333899</v>
      </c>
      <c r="H3518" s="198">
        <v>37046.408692129633</v>
      </c>
      <c r="I3518" t="s">
        <v>2600</v>
      </c>
      <c r="M3518" t="s">
        <v>3505</v>
      </c>
      <c r="N3518" t="s">
        <v>2383</v>
      </c>
      <c r="O3518" t="s">
        <v>2604</v>
      </c>
      <c r="P3518" s="199">
        <v>20000</v>
      </c>
      <c r="S3518" t="s">
        <v>3506</v>
      </c>
      <c r="T3518" t="s">
        <v>3759</v>
      </c>
      <c r="U3518" s="201">
        <v>4.07</v>
      </c>
      <c r="V3518" t="s">
        <v>1888</v>
      </c>
      <c r="W3518" t="s">
        <v>2810</v>
      </c>
      <c r="X3518" t="s">
        <v>2384</v>
      </c>
      <c r="Y3518" t="s">
        <v>3777</v>
      </c>
      <c r="Z3518" t="s">
        <v>2952</v>
      </c>
      <c r="AA3518" t="s">
        <v>265</v>
      </c>
      <c r="AB3518" s="198">
        <v>37073.875</v>
      </c>
      <c r="AC3518" s="198">
        <v>37103.875</v>
      </c>
    </row>
    <row r="3519" spans="1:29" x14ac:dyDescent="0.2">
      <c r="A3519" s="44" t="str">
        <f t="shared" si="271"/>
        <v>US Natural Gas Financial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26</v>
      </c>
      <c r="F3519" s="213">
        <f t="shared" si="275"/>
        <v>260000</v>
      </c>
      <c r="G3519" s="202">
        <v>1333900</v>
      </c>
      <c r="H3519" s="198">
        <v>37046.408819444441</v>
      </c>
      <c r="I3519" t="s">
        <v>2600</v>
      </c>
      <c r="M3519" t="s">
        <v>3505</v>
      </c>
      <c r="N3519" t="s">
        <v>2383</v>
      </c>
      <c r="O3519" t="s">
        <v>3298</v>
      </c>
      <c r="P3519" s="199">
        <v>10000</v>
      </c>
      <c r="S3519" t="s">
        <v>3506</v>
      </c>
      <c r="T3519" t="s">
        <v>3759</v>
      </c>
      <c r="U3519" s="201">
        <v>3.9649999999999999</v>
      </c>
      <c r="V3519" t="s">
        <v>2610</v>
      </c>
      <c r="W3519" t="s">
        <v>2644</v>
      </c>
      <c r="X3519" t="s">
        <v>2259</v>
      </c>
      <c r="Y3519" t="s">
        <v>3777</v>
      </c>
      <c r="Z3519" t="s">
        <v>2952</v>
      </c>
      <c r="AA3519" t="s">
        <v>266</v>
      </c>
      <c r="AB3519" s="198">
        <v>37047.875</v>
      </c>
      <c r="AC3519" s="198">
        <v>37072.875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1809</v>
      </c>
      <c r="G3520" s="202">
        <v>1333901</v>
      </c>
      <c r="H3520" s="198">
        <v>37046.408912037034</v>
      </c>
      <c r="I3520" t="s">
        <v>2613</v>
      </c>
      <c r="M3520" t="s">
        <v>3505</v>
      </c>
      <c r="N3520" t="s">
        <v>3885</v>
      </c>
      <c r="O3520" t="s">
        <v>3852</v>
      </c>
      <c r="P3520" s="199">
        <v>1809</v>
      </c>
      <c r="S3520" t="s">
        <v>3506</v>
      </c>
      <c r="T3520" t="s">
        <v>3759</v>
      </c>
      <c r="U3520" s="201">
        <v>3.9649999999999999</v>
      </c>
      <c r="V3520" t="s">
        <v>3709</v>
      </c>
      <c r="W3520" t="s">
        <v>2265</v>
      </c>
      <c r="X3520" t="s">
        <v>2266</v>
      </c>
      <c r="Y3520" t="s">
        <v>2596</v>
      </c>
      <c r="Z3520" t="s">
        <v>2952</v>
      </c>
      <c r="AA3520">
        <v>828443</v>
      </c>
      <c r="AB3520" s="198">
        <v>37047.875</v>
      </c>
      <c r="AC3520" s="198">
        <v>37047.875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</v>
      </c>
      <c r="G3521" s="202">
        <v>1333902</v>
      </c>
      <c r="H3521" s="198">
        <v>37046.408993055556</v>
      </c>
      <c r="I3521" t="s">
        <v>3627</v>
      </c>
      <c r="M3521" t="s">
        <v>3505</v>
      </c>
      <c r="N3521" t="s">
        <v>3885</v>
      </c>
      <c r="O3521" t="s">
        <v>1729</v>
      </c>
      <c r="P3521" s="199">
        <v>5000</v>
      </c>
      <c r="S3521" t="s">
        <v>3506</v>
      </c>
      <c r="T3521" t="s">
        <v>3759</v>
      </c>
      <c r="U3521" s="201">
        <v>3.83</v>
      </c>
      <c r="V3521" t="s">
        <v>2051</v>
      </c>
      <c r="W3521" t="s">
        <v>2477</v>
      </c>
      <c r="X3521" t="s">
        <v>3078</v>
      </c>
      <c r="Y3521" t="s">
        <v>2596</v>
      </c>
      <c r="Z3521" t="s">
        <v>2952</v>
      </c>
      <c r="AA3521">
        <v>828444</v>
      </c>
      <c r="AB3521" s="198">
        <v>37047.875</v>
      </c>
      <c r="AC3521" s="198">
        <v>37047.875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123</v>
      </c>
      <c r="F3522" s="213">
        <f t="shared" si="275"/>
        <v>615000</v>
      </c>
      <c r="G3522" s="202">
        <v>1333903</v>
      </c>
      <c r="H3522" s="198">
        <v>37046.409039351849</v>
      </c>
      <c r="I3522" t="s">
        <v>2600</v>
      </c>
      <c r="M3522" t="s">
        <v>3505</v>
      </c>
      <c r="N3522" t="s">
        <v>2605</v>
      </c>
      <c r="O3522" t="s">
        <v>3279</v>
      </c>
      <c r="Q3522" s="199">
        <v>5000</v>
      </c>
      <c r="S3522" t="s">
        <v>3506</v>
      </c>
      <c r="T3522" t="s">
        <v>3759</v>
      </c>
      <c r="U3522" s="201">
        <v>6.5000000000000002E-2</v>
      </c>
      <c r="V3522" t="s">
        <v>3286</v>
      </c>
      <c r="W3522" t="s">
        <v>3082</v>
      </c>
      <c r="X3522" t="s">
        <v>3083</v>
      </c>
      <c r="Y3522" t="s">
        <v>3777</v>
      </c>
      <c r="Z3522" t="s">
        <v>2952</v>
      </c>
      <c r="AA3522" t="s">
        <v>267</v>
      </c>
      <c r="AB3522" s="198">
        <v>37073</v>
      </c>
      <c r="AC3522" s="198">
        <v>37195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10000</v>
      </c>
      <c r="G3523" s="202">
        <v>1333904</v>
      </c>
      <c r="H3523" s="198">
        <v>37046.409120370372</v>
      </c>
      <c r="I3523" t="s">
        <v>2538</v>
      </c>
      <c r="M3523" t="s">
        <v>3505</v>
      </c>
      <c r="N3523" t="s">
        <v>3885</v>
      </c>
      <c r="O3523" t="s">
        <v>3863</v>
      </c>
      <c r="Q3523" s="199">
        <v>10000</v>
      </c>
      <c r="S3523" t="s">
        <v>3506</v>
      </c>
      <c r="T3523" t="s">
        <v>3759</v>
      </c>
      <c r="U3523" s="201">
        <v>3.91</v>
      </c>
      <c r="V3523" t="s">
        <v>3844</v>
      </c>
      <c r="W3523" t="s">
        <v>2271</v>
      </c>
      <c r="X3523" t="s">
        <v>2272</v>
      </c>
      <c r="Y3523" t="s">
        <v>2596</v>
      </c>
      <c r="Z3523" t="s">
        <v>2952</v>
      </c>
      <c r="AA3523">
        <v>828445</v>
      </c>
      <c r="AB3523" s="198">
        <v>37047.875</v>
      </c>
      <c r="AC3523" s="198">
        <v>37047.875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10000</v>
      </c>
      <c r="G3524" s="202">
        <v>1333905</v>
      </c>
      <c r="H3524" s="198">
        <v>37046.409189814818</v>
      </c>
      <c r="I3524" t="s">
        <v>2550</v>
      </c>
      <c r="M3524" t="s">
        <v>3505</v>
      </c>
      <c r="N3524" t="s">
        <v>3885</v>
      </c>
      <c r="O3524" t="s">
        <v>1756</v>
      </c>
      <c r="P3524" s="199">
        <v>10000</v>
      </c>
      <c r="S3524" t="s">
        <v>3506</v>
      </c>
      <c r="T3524" t="s">
        <v>3759</v>
      </c>
      <c r="U3524" s="201">
        <v>3.9750000000000001</v>
      </c>
      <c r="V3524" t="s">
        <v>3522</v>
      </c>
      <c r="W3524" t="s">
        <v>2477</v>
      </c>
      <c r="X3524" t="s">
        <v>2540</v>
      </c>
      <c r="Y3524" t="s">
        <v>2596</v>
      </c>
      <c r="Z3524" t="s">
        <v>2952</v>
      </c>
      <c r="AA3524">
        <v>828446</v>
      </c>
      <c r="AB3524" s="198">
        <v>37047.875</v>
      </c>
      <c r="AC3524" s="198">
        <v>37047.875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1000</v>
      </c>
      <c r="G3525" s="202">
        <v>1333906</v>
      </c>
      <c r="H3525" s="198">
        <v>37046.409201388888</v>
      </c>
      <c r="I3525" t="s">
        <v>3098</v>
      </c>
      <c r="M3525" t="s">
        <v>3505</v>
      </c>
      <c r="N3525" t="s">
        <v>3885</v>
      </c>
      <c r="O3525" t="s">
        <v>1906</v>
      </c>
      <c r="P3525" s="199">
        <v>1000</v>
      </c>
      <c r="S3525" t="s">
        <v>3506</v>
      </c>
      <c r="T3525" t="s">
        <v>3759</v>
      </c>
      <c r="U3525" s="201">
        <v>3.8</v>
      </c>
      <c r="V3525" t="s">
        <v>3840</v>
      </c>
      <c r="W3525" t="s">
        <v>2271</v>
      </c>
      <c r="X3525" t="s">
        <v>3078</v>
      </c>
      <c r="Y3525" t="s">
        <v>2596</v>
      </c>
      <c r="Z3525" t="s">
        <v>2952</v>
      </c>
      <c r="AA3525">
        <v>828447</v>
      </c>
      <c r="AB3525" s="198">
        <v>37047.875</v>
      </c>
      <c r="AC3525" s="198">
        <v>37047.875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8000</v>
      </c>
      <c r="G3526" s="202">
        <v>1333907</v>
      </c>
      <c r="H3526" s="198">
        <v>37046.409224537034</v>
      </c>
      <c r="I3526" t="s">
        <v>2538</v>
      </c>
      <c r="M3526" t="s">
        <v>3505</v>
      </c>
      <c r="N3526" t="s">
        <v>3885</v>
      </c>
      <c r="O3526" t="s">
        <v>3852</v>
      </c>
      <c r="P3526" s="199">
        <v>8000</v>
      </c>
      <c r="S3526" t="s">
        <v>3506</v>
      </c>
      <c r="T3526" t="s">
        <v>3759</v>
      </c>
      <c r="U3526" s="201">
        <v>3.9649999999999999</v>
      </c>
      <c r="V3526" t="s">
        <v>3844</v>
      </c>
      <c r="W3526" t="s">
        <v>2265</v>
      </c>
      <c r="X3526" t="s">
        <v>2266</v>
      </c>
      <c r="Y3526" t="s">
        <v>2596</v>
      </c>
      <c r="Z3526" t="s">
        <v>2952</v>
      </c>
      <c r="AA3526">
        <v>828449</v>
      </c>
      <c r="AB3526" s="198">
        <v>37047.875</v>
      </c>
      <c r="AC3526" s="198">
        <v>37047.875</v>
      </c>
    </row>
    <row r="3527" spans="1:29" x14ac:dyDescent="0.2">
      <c r="A3527" s="44" t="str">
        <f t="shared" si="271"/>
        <v xml:space="preserve"> Metals Financial</v>
      </c>
      <c r="B3527" s="44" t="str">
        <f t="shared" si="272"/>
        <v/>
      </c>
      <c r="C3527" s="44" t="str">
        <f t="shared" si="273"/>
        <v>Metals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20</v>
      </c>
      <c r="G3527" s="202">
        <v>1333908</v>
      </c>
      <c r="H3527" s="198">
        <v>37046.409236111111</v>
      </c>
      <c r="I3527" t="s">
        <v>3729</v>
      </c>
      <c r="M3527" t="s">
        <v>3511</v>
      </c>
      <c r="N3527" t="s">
        <v>3756</v>
      </c>
      <c r="O3527" t="s">
        <v>3757</v>
      </c>
      <c r="P3527" s="199">
        <v>20</v>
      </c>
      <c r="S3527" t="s">
        <v>3758</v>
      </c>
      <c r="T3527" t="s">
        <v>3759</v>
      </c>
      <c r="U3527" s="201">
        <v>1667</v>
      </c>
      <c r="V3527" t="s">
        <v>1531</v>
      </c>
      <c r="W3527" t="s">
        <v>3765</v>
      </c>
      <c r="X3527" t="s">
        <v>3761</v>
      </c>
      <c r="Y3527" t="s">
        <v>3762</v>
      </c>
      <c r="Z3527" t="s">
        <v>3763</v>
      </c>
      <c r="AA3527">
        <v>2166620</v>
      </c>
    </row>
    <row r="3528" spans="1:29" x14ac:dyDescent="0.2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2000</v>
      </c>
      <c r="G3528" s="202">
        <v>1333909</v>
      </c>
      <c r="H3528" s="198">
        <v>37046.409236111111</v>
      </c>
      <c r="I3528" t="s">
        <v>2613</v>
      </c>
      <c r="M3528" t="s">
        <v>3505</v>
      </c>
      <c r="N3528" t="s">
        <v>3885</v>
      </c>
      <c r="O3528" t="s">
        <v>1680</v>
      </c>
      <c r="Q3528" s="199">
        <v>2000</v>
      </c>
      <c r="S3528" t="s">
        <v>3506</v>
      </c>
      <c r="T3528" t="s">
        <v>3759</v>
      </c>
      <c r="U3528" s="201">
        <v>3.8224999999999998</v>
      </c>
      <c r="V3528" t="s">
        <v>1739</v>
      </c>
      <c r="W3528" t="s">
        <v>2457</v>
      </c>
      <c r="X3528" t="s">
        <v>2615</v>
      </c>
      <c r="Y3528" t="s">
        <v>2596</v>
      </c>
      <c r="Z3528" t="s">
        <v>2952</v>
      </c>
      <c r="AA3528">
        <v>828448</v>
      </c>
      <c r="AB3528" s="198">
        <v>37047.875</v>
      </c>
      <c r="AC3528" s="198">
        <v>37047.875</v>
      </c>
    </row>
    <row r="3529" spans="1:29" x14ac:dyDescent="0.2">
      <c r="A3529" s="44" t="str">
        <f t="shared" si="271"/>
        <v>US Power Physical</v>
      </c>
      <c r="B3529" s="44" t="str">
        <f t="shared" si="272"/>
        <v>US</v>
      </c>
      <c r="C3529" s="44" t="str">
        <f t="shared" si="273"/>
        <v>Power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50</v>
      </c>
      <c r="G3529" s="202">
        <v>1333910</v>
      </c>
      <c r="H3529" s="198">
        <v>37046.409386574072</v>
      </c>
      <c r="I3529" t="s">
        <v>2389</v>
      </c>
      <c r="M3529" t="s">
        <v>2717</v>
      </c>
      <c r="N3529" t="s">
        <v>3532</v>
      </c>
      <c r="O3529" t="s">
        <v>268</v>
      </c>
      <c r="P3529" s="199">
        <v>50</v>
      </c>
      <c r="S3529" t="s">
        <v>3504</v>
      </c>
      <c r="T3529" t="s">
        <v>3759</v>
      </c>
      <c r="U3529" s="201">
        <v>37.5</v>
      </c>
      <c r="V3529" t="s">
        <v>3325</v>
      </c>
      <c r="W3529" t="s">
        <v>3450</v>
      </c>
      <c r="X3529" t="s">
        <v>3539</v>
      </c>
      <c r="Y3529" t="s">
        <v>1097</v>
      </c>
      <c r="Z3529" t="s">
        <v>2947</v>
      </c>
      <c r="AA3529">
        <v>631201.1</v>
      </c>
      <c r="AB3529" s="198">
        <v>37048.875</v>
      </c>
      <c r="AC3529" s="198">
        <v>37048.875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5000</v>
      </c>
      <c r="G3530" s="202">
        <v>1333911</v>
      </c>
      <c r="H3530" s="198">
        <v>37046.409386574072</v>
      </c>
      <c r="I3530" t="s">
        <v>2378</v>
      </c>
      <c r="M3530" t="s">
        <v>3505</v>
      </c>
      <c r="N3530" t="s">
        <v>3885</v>
      </c>
      <c r="O3530" t="s">
        <v>1839</v>
      </c>
      <c r="Q3530" s="199">
        <v>5000</v>
      </c>
      <c r="S3530" t="s">
        <v>3506</v>
      </c>
      <c r="T3530" t="s">
        <v>3759</v>
      </c>
      <c r="U3530" s="201">
        <v>4.2549999999999999</v>
      </c>
      <c r="V3530" t="s">
        <v>2999</v>
      </c>
      <c r="W3530" t="s">
        <v>3143</v>
      </c>
      <c r="X3530" t="s">
        <v>3065</v>
      </c>
      <c r="Y3530" t="s">
        <v>2596</v>
      </c>
      <c r="Z3530" t="s">
        <v>2952</v>
      </c>
      <c r="AA3530">
        <v>828450</v>
      </c>
      <c r="AB3530" s="198">
        <v>37047.875</v>
      </c>
      <c r="AC3530" s="198">
        <v>37047.875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5000</v>
      </c>
      <c r="G3531" s="202">
        <v>1333913</v>
      </c>
      <c r="H3531" s="198">
        <v>37046.409409722219</v>
      </c>
      <c r="I3531" t="s">
        <v>2660</v>
      </c>
      <c r="M3531" t="s">
        <v>3505</v>
      </c>
      <c r="N3531" t="s">
        <v>3885</v>
      </c>
      <c r="O3531" t="s">
        <v>1729</v>
      </c>
      <c r="P3531" s="199">
        <v>5000</v>
      </c>
      <c r="S3531" t="s">
        <v>3506</v>
      </c>
      <c r="T3531" t="s">
        <v>3759</v>
      </c>
      <c r="U3531" s="201">
        <v>3.8250000000000002</v>
      </c>
      <c r="V3531" t="s">
        <v>3649</v>
      </c>
      <c r="W3531" t="s">
        <v>2477</v>
      </c>
      <c r="X3531" t="s">
        <v>3078</v>
      </c>
      <c r="Y3531" t="s">
        <v>2596</v>
      </c>
      <c r="Z3531" t="s">
        <v>2952</v>
      </c>
      <c r="AA3531">
        <v>828451</v>
      </c>
      <c r="AB3531" s="198">
        <v>37047.875</v>
      </c>
      <c r="AC3531" s="198">
        <v>37047.875</v>
      </c>
    </row>
    <row r="3532" spans="1:29" x14ac:dyDescent="0.2">
      <c r="A3532" s="44" t="str">
        <f t="shared" si="276"/>
        <v>US Crude Financial</v>
      </c>
      <c r="B3532" s="44" t="str">
        <f t="shared" si="277"/>
        <v>US</v>
      </c>
      <c r="C3532" s="44" t="str">
        <f t="shared" si="278"/>
        <v>Crude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50000</v>
      </c>
      <c r="G3532" s="202">
        <v>1333912</v>
      </c>
      <c r="H3532" s="198">
        <v>37046.409409722219</v>
      </c>
      <c r="I3532" t="s">
        <v>2382</v>
      </c>
      <c r="M3532" t="s">
        <v>3619</v>
      </c>
      <c r="N3532" t="s">
        <v>1088</v>
      </c>
      <c r="O3532" t="s">
        <v>3528</v>
      </c>
      <c r="Q3532" s="199">
        <v>50000</v>
      </c>
      <c r="S3532" t="s">
        <v>3512</v>
      </c>
      <c r="T3532" t="s">
        <v>3759</v>
      </c>
      <c r="U3532" s="201">
        <v>28.36</v>
      </c>
      <c r="V3532" t="s">
        <v>3830</v>
      </c>
      <c r="W3532" t="s">
        <v>1090</v>
      </c>
      <c r="X3532" t="s">
        <v>1091</v>
      </c>
      <c r="Y3532" t="s">
        <v>2729</v>
      </c>
      <c r="Z3532" t="s">
        <v>2952</v>
      </c>
      <c r="AA3532">
        <v>112862</v>
      </c>
      <c r="AB3532" s="198">
        <v>37073</v>
      </c>
      <c r="AC3532" s="198">
        <v>37103</v>
      </c>
    </row>
    <row r="3533" spans="1:29" x14ac:dyDescent="0.2">
      <c r="A3533" s="44" t="str">
        <f t="shared" si="276"/>
        <v xml:space="preserve"> Natural Gas Physical</v>
      </c>
      <c r="B3533" s="44" t="str">
        <f t="shared" si="277"/>
        <v/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50000</v>
      </c>
      <c r="G3533" s="202">
        <v>1333914</v>
      </c>
      <c r="H3533" s="198">
        <v>37046.409571759257</v>
      </c>
      <c r="I3533" t="s">
        <v>269</v>
      </c>
      <c r="M3533" t="s">
        <v>3505</v>
      </c>
      <c r="N3533" t="s">
        <v>3790</v>
      </c>
      <c r="O3533" t="s">
        <v>1764</v>
      </c>
      <c r="P3533" s="199">
        <v>50000</v>
      </c>
      <c r="S3533" t="s">
        <v>3792</v>
      </c>
      <c r="T3533" t="s">
        <v>3793</v>
      </c>
      <c r="U3533" s="201">
        <v>20.95</v>
      </c>
      <c r="V3533" t="s">
        <v>270</v>
      </c>
      <c r="W3533" t="s">
        <v>3802</v>
      </c>
      <c r="X3533" t="s">
        <v>3795</v>
      </c>
      <c r="Y3533" t="s">
        <v>3796</v>
      </c>
      <c r="Z3533" t="s">
        <v>3764</v>
      </c>
      <c r="AA3533">
        <v>106213</v>
      </c>
      <c r="AB3533" s="198">
        <v>37047.875</v>
      </c>
      <c r="AC3533" s="198">
        <v>37047.875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5000</v>
      </c>
      <c r="G3534" s="202">
        <v>1333915</v>
      </c>
      <c r="H3534" s="198">
        <v>37046.409583333334</v>
      </c>
      <c r="I3534" t="s">
        <v>2597</v>
      </c>
      <c r="M3534" t="s">
        <v>3505</v>
      </c>
      <c r="N3534" t="s">
        <v>3885</v>
      </c>
      <c r="O3534" t="s">
        <v>1727</v>
      </c>
      <c r="Q3534" s="199">
        <v>5000</v>
      </c>
      <c r="S3534" t="s">
        <v>3506</v>
      </c>
      <c r="T3534" t="s">
        <v>3759</v>
      </c>
      <c r="U3534" s="201">
        <v>3.93</v>
      </c>
      <c r="V3534" t="s">
        <v>2628</v>
      </c>
      <c r="W3534" t="s">
        <v>2629</v>
      </c>
      <c r="X3534" t="s">
        <v>2630</v>
      </c>
      <c r="Y3534" t="s">
        <v>2596</v>
      </c>
      <c r="Z3534" t="s">
        <v>2952</v>
      </c>
      <c r="AA3534">
        <v>828452</v>
      </c>
      <c r="AB3534" s="198">
        <v>37047.875</v>
      </c>
      <c r="AC3534" s="198">
        <v>37047.875</v>
      </c>
    </row>
    <row r="3535" spans="1:29" x14ac:dyDescent="0.2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151</v>
      </c>
      <c r="F3535" s="213">
        <f t="shared" si="280"/>
        <v>7550000</v>
      </c>
      <c r="G3535" s="202">
        <v>1333916</v>
      </c>
      <c r="H3535" s="198">
        <v>37046.40966435185</v>
      </c>
      <c r="I3535" t="s">
        <v>2600</v>
      </c>
      <c r="M3535" t="s">
        <v>3505</v>
      </c>
      <c r="N3535" t="s">
        <v>2605</v>
      </c>
      <c r="O3535" t="s">
        <v>271</v>
      </c>
      <c r="Q3535" s="199">
        <v>50000</v>
      </c>
      <c r="S3535" t="s">
        <v>3506</v>
      </c>
      <c r="T3535" t="s">
        <v>3759</v>
      </c>
      <c r="U3535" s="201">
        <v>-2.5000000000000001E-3</v>
      </c>
      <c r="V3535" t="s">
        <v>3711</v>
      </c>
      <c r="W3535" t="s">
        <v>2515</v>
      </c>
      <c r="X3535" t="s">
        <v>2516</v>
      </c>
      <c r="Y3535" t="s">
        <v>3777</v>
      </c>
      <c r="Z3535" t="s">
        <v>2952</v>
      </c>
      <c r="AA3535" t="s">
        <v>272</v>
      </c>
      <c r="AB3535" s="198">
        <v>37196</v>
      </c>
      <c r="AC3535" s="198">
        <v>37346</v>
      </c>
    </row>
    <row r="3536" spans="1:29" x14ac:dyDescent="0.2">
      <c r="A3536" s="44" t="str">
        <f t="shared" si="276"/>
        <v xml:space="preserve"> Natural Gas Physical</v>
      </c>
      <c r="B3536" s="44" t="str">
        <f t="shared" si="277"/>
        <v/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10000</v>
      </c>
      <c r="G3536" s="202">
        <v>1333917</v>
      </c>
      <c r="H3536" s="198">
        <v>37046.409699074073</v>
      </c>
      <c r="I3536" t="s">
        <v>2511</v>
      </c>
      <c r="M3536" t="s">
        <v>3505</v>
      </c>
      <c r="N3536" t="s">
        <v>3089</v>
      </c>
      <c r="O3536" t="s">
        <v>2015</v>
      </c>
      <c r="P3536" s="199">
        <v>10000</v>
      </c>
      <c r="S3536" t="s">
        <v>3827</v>
      </c>
      <c r="T3536" t="s">
        <v>3090</v>
      </c>
      <c r="U3536" s="201">
        <v>4.8899999999999997</v>
      </c>
      <c r="V3536" t="s">
        <v>3950</v>
      </c>
      <c r="W3536" t="s">
        <v>3091</v>
      </c>
      <c r="X3536" t="s">
        <v>3092</v>
      </c>
      <c r="Y3536" t="s">
        <v>2596</v>
      </c>
      <c r="Z3536" t="s">
        <v>2953</v>
      </c>
      <c r="AA3536">
        <v>828453</v>
      </c>
      <c r="AB3536" s="198">
        <v>37046.875</v>
      </c>
      <c r="AC3536" s="198">
        <v>37046.875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1086</v>
      </c>
      <c r="G3537" s="202">
        <v>1333918</v>
      </c>
      <c r="H3537" s="198">
        <v>37046.409699074073</v>
      </c>
      <c r="I3537" t="s">
        <v>3482</v>
      </c>
      <c r="M3537" t="s">
        <v>3505</v>
      </c>
      <c r="N3537" t="s">
        <v>3885</v>
      </c>
      <c r="O3537" t="s">
        <v>1727</v>
      </c>
      <c r="P3537" s="199">
        <v>1086</v>
      </c>
      <c r="S3537" t="s">
        <v>3506</v>
      </c>
      <c r="T3537" t="s">
        <v>3759</v>
      </c>
      <c r="U3537" s="201">
        <v>3.9249999999999998</v>
      </c>
      <c r="V3537" t="s">
        <v>2993</v>
      </c>
      <c r="W3537" t="s">
        <v>2629</v>
      </c>
      <c r="X3537" t="s">
        <v>2630</v>
      </c>
      <c r="Y3537" t="s">
        <v>2596</v>
      </c>
      <c r="Z3537" t="s">
        <v>2952</v>
      </c>
      <c r="AA3537">
        <v>828454</v>
      </c>
      <c r="AB3537" s="198">
        <v>37047.875</v>
      </c>
      <c r="AC3537" s="198">
        <v>37047.875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1000</v>
      </c>
      <c r="G3538" s="202">
        <v>1333919</v>
      </c>
      <c r="H3538" s="198">
        <v>37046.409710648149</v>
      </c>
      <c r="I3538" t="s">
        <v>2355</v>
      </c>
      <c r="M3538" t="s">
        <v>3505</v>
      </c>
      <c r="N3538" t="s">
        <v>3885</v>
      </c>
      <c r="O3538" t="s">
        <v>1839</v>
      </c>
      <c r="P3538" s="199">
        <v>1000</v>
      </c>
      <c r="S3538" t="s">
        <v>3506</v>
      </c>
      <c r="T3538" t="s">
        <v>3759</v>
      </c>
      <c r="U3538" s="201">
        <v>4.24</v>
      </c>
      <c r="V3538" t="s">
        <v>3055</v>
      </c>
      <c r="W3538" t="s">
        <v>3143</v>
      </c>
      <c r="X3538" t="s">
        <v>3065</v>
      </c>
      <c r="Y3538" t="s">
        <v>2596</v>
      </c>
      <c r="Z3538" t="s">
        <v>2952</v>
      </c>
      <c r="AA3538">
        <v>828455</v>
      </c>
      <c r="AB3538" s="198">
        <v>37047.875</v>
      </c>
      <c r="AC3538" s="198">
        <v>37047.875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1700</v>
      </c>
      <c r="G3539" s="202">
        <v>1333920</v>
      </c>
      <c r="H3539" s="198">
        <v>37046.409780092596</v>
      </c>
      <c r="I3539" t="s">
        <v>2613</v>
      </c>
      <c r="M3539" t="s">
        <v>3505</v>
      </c>
      <c r="N3539" t="s">
        <v>3885</v>
      </c>
      <c r="O3539" t="s">
        <v>1682</v>
      </c>
      <c r="Q3539" s="199">
        <v>1700</v>
      </c>
      <c r="S3539" t="s">
        <v>3506</v>
      </c>
      <c r="T3539" t="s">
        <v>3759</v>
      </c>
      <c r="U3539" s="201">
        <v>3.8250000000000002</v>
      </c>
      <c r="V3539" t="s">
        <v>1739</v>
      </c>
      <c r="W3539" t="s">
        <v>2457</v>
      </c>
      <c r="X3539" t="s">
        <v>2615</v>
      </c>
      <c r="Y3539" t="s">
        <v>2596</v>
      </c>
      <c r="Z3539" t="s">
        <v>2952</v>
      </c>
      <c r="AA3539">
        <v>828456</v>
      </c>
      <c r="AB3539" s="198">
        <v>37047.875</v>
      </c>
      <c r="AC3539" s="198">
        <v>37047.875</v>
      </c>
    </row>
    <row r="3540" spans="1:29" x14ac:dyDescent="0.2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50000</v>
      </c>
      <c r="G3540" s="202">
        <v>1333921</v>
      </c>
      <c r="H3540" s="198">
        <v>37046.409895833334</v>
      </c>
      <c r="I3540" t="s">
        <v>2444</v>
      </c>
      <c r="M3540" t="s">
        <v>3505</v>
      </c>
      <c r="N3540" t="s">
        <v>3790</v>
      </c>
      <c r="O3540" t="s">
        <v>1764</v>
      </c>
      <c r="Q3540" s="199">
        <v>50000</v>
      </c>
      <c r="S3540" t="s">
        <v>3792</v>
      </c>
      <c r="T3540" t="s">
        <v>3793</v>
      </c>
      <c r="U3540" s="201">
        <v>21</v>
      </c>
      <c r="V3540" t="s">
        <v>2445</v>
      </c>
      <c r="W3540" t="s">
        <v>3802</v>
      </c>
      <c r="X3540" t="s">
        <v>3795</v>
      </c>
      <c r="Y3540" t="s">
        <v>3796</v>
      </c>
      <c r="Z3540" t="s">
        <v>3764</v>
      </c>
      <c r="AA3540">
        <v>106214</v>
      </c>
      <c r="AB3540" s="198">
        <v>37047.875</v>
      </c>
      <c r="AC3540" s="198">
        <v>37047.875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12132</v>
      </c>
      <c r="G3541" s="202">
        <v>1333922</v>
      </c>
      <c r="H3541" s="198">
        <v>37046.409953703704</v>
      </c>
      <c r="I3541" t="s">
        <v>2621</v>
      </c>
      <c r="M3541" t="s">
        <v>3505</v>
      </c>
      <c r="N3541" t="s">
        <v>3885</v>
      </c>
      <c r="O3541" t="s">
        <v>1727</v>
      </c>
      <c r="Q3541" s="199">
        <v>12132</v>
      </c>
      <c r="S3541" t="s">
        <v>3506</v>
      </c>
      <c r="T3541" t="s">
        <v>3759</v>
      </c>
      <c r="U3541" s="201">
        <v>3.93</v>
      </c>
      <c r="V3541" t="s">
        <v>3190</v>
      </c>
      <c r="W3541" t="s">
        <v>2629</v>
      </c>
      <c r="X3541" t="s">
        <v>2630</v>
      </c>
      <c r="Y3541" t="s">
        <v>2596</v>
      </c>
      <c r="Z3541" t="s">
        <v>2952</v>
      </c>
      <c r="AA3541">
        <v>828458</v>
      </c>
      <c r="AB3541" s="198">
        <v>37047.875</v>
      </c>
      <c r="AC3541" s="198">
        <v>37047.875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4300</v>
      </c>
      <c r="G3542" s="202">
        <v>1333923</v>
      </c>
      <c r="H3542" s="198">
        <v>37046.409953703704</v>
      </c>
      <c r="I3542" t="s">
        <v>2660</v>
      </c>
      <c r="M3542" t="s">
        <v>3505</v>
      </c>
      <c r="N3542" t="s">
        <v>3885</v>
      </c>
      <c r="O3542" t="s">
        <v>1729</v>
      </c>
      <c r="P3542" s="199">
        <v>4300</v>
      </c>
      <c r="S3542" t="s">
        <v>3506</v>
      </c>
      <c r="T3542" t="s">
        <v>3759</v>
      </c>
      <c r="U3542" s="201">
        <v>3.8174999999999999</v>
      </c>
      <c r="V3542" t="s">
        <v>3649</v>
      </c>
      <c r="W3542" t="s">
        <v>2477</v>
      </c>
      <c r="X3542" t="s">
        <v>3078</v>
      </c>
      <c r="Y3542" t="s">
        <v>2596</v>
      </c>
      <c r="Z3542" t="s">
        <v>2952</v>
      </c>
      <c r="AA3542">
        <v>828457</v>
      </c>
      <c r="AB3542" s="198">
        <v>37047.875</v>
      </c>
      <c r="AC3542" s="198">
        <v>37047.875</v>
      </c>
    </row>
    <row r="3543" spans="1:29" x14ac:dyDescent="0.2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123</v>
      </c>
      <c r="F3543" s="213">
        <f t="shared" si="280"/>
        <v>615000</v>
      </c>
      <c r="G3543" s="202">
        <v>1333924</v>
      </c>
      <c r="H3543" s="198">
        <v>37046.40997685185</v>
      </c>
      <c r="I3543" t="s">
        <v>2600</v>
      </c>
      <c r="M3543" t="s">
        <v>3505</v>
      </c>
      <c r="N3543" t="s">
        <v>2605</v>
      </c>
      <c r="O3543" t="s">
        <v>3279</v>
      </c>
      <c r="Q3543" s="199">
        <v>5000</v>
      </c>
      <c r="S3543" t="s">
        <v>3506</v>
      </c>
      <c r="T3543" t="s">
        <v>3759</v>
      </c>
      <c r="U3543" s="201">
        <v>6.5000000000000002E-2</v>
      </c>
      <c r="V3543" t="s">
        <v>3479</v>
      </c>
      <c r="W3543" t="s">
        <v>3082</v>
      </c>
      <c r="X3543" t="s">
        <v>3083</v>
      </c>
      <c r="Y3543" t="s">
        <v>3777</v>
      </c>
      <c r="Z3543" t="s">
        <v>2952</v>
      </c>
      <c r="AA3543" t="s">
        <v>273</v>
      </c>
      <c r="AB3543" s="198">
        <v>37073</v>
      </c>
      <c r="AC3543" s="198">
        <v>37195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1333925</v>
      </c>
      <c r="H3544" s="198">
        <v>37046.410138888888</v>
      </c>
      <c r="I3544" t="s">
        <v>3731</v>
      </c>
      <c r="M3544" t="s">
        <v>3505</v>
      </c>
      <c r="N3544" t="s">
        <v>3885</v>
      </c>
      <c r="O3544" t="s">
        <v>1766</v>
      </c>
      <c r="P3544" s="199">
        <v>5000</v>
      </c>
      <c r="S3544" t="s">
        <v>3506</v>
      </c>
      <c r="T3544" t="s">
        <v>3759</v>
      </c>
      <c r="U3544" s="201">
        <v>3.9224999999999999</v>
      </c>
      <c r="V3544" t="s">
        <v>2496</v>
      </c>
      <c r="W3544" t="s">
        <v>2629</v>
      </c>
      <c r="X3544" t="s">
        <v>2630</v>
      </c>
      <c r="Y3544" t="s">
        <v>2596</v>
      </c>
      <c r="Z3544" t="s">
        <v>2952</v>
      </c>
      <c r="AA3544">
        <v>828459</v>
      </c>
      <c r="AB3544" s="198">
        <v>37047.875</v>
      </c>
      <c r="AC3544" s="198">
        <v>37047.875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5000</v>
      </c>
      <c r="G3545" s="202">
        <v>1333926</v>
      </c>
      <c r="H3545" s="198">
        <v>37046.410173611112</v>
      </c>
      <c r="I3545" t="s">
        <v>2389</v>
      </c>
      <c r="M3545" t="s">
        <v>3505</v>
      </c>
      <c r="N3545" t="s">
        <v>3885</v>
      </c>
      <c r="O3545" t="s">
        <v>3863</v>
      </c>
      <c r="P3545" s="199">
        <v>5000</v>
      </c>
      <c r="S3545" t="s">
        <v>3506</v>
      </c>
      <c r="T3545" t="s">
        <v>3759</v>
      </c>
      <c r="U3545" s="201">
        <v>3.9</v>
      </c>
      <c r="V3545" t="s">
        <v>2134</v>
      </c>
      <c r="W3545" t="s">
        <v>2271</v>
      </c>
      <c r="X3545" t="s">
        <v>2272</v>
      </c>
      <c r="Y3545" t="s">
        <v>2596</v>
      </c>
      <c r="Z3545" t="s">
        <v>2952</v>
      </c>
      <c r="AA3545">
        <v>828460</v>
      </c>
      <c r="AB3545" s="198">
        <v>37047.875</v>
      </c>
      <c r="AC3545" s="198">
        <v>37047.875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8642</v>
      </c>
      <c r="G3546" s="202">
        <v>1333927</v>
      </c>
      <c r="H3546" s="198">
        <v>37046.410254629627</v>
      </c>
      <c r="I3546" t="s">
        <v>2378</v>
      </c>
      <c r="M3546" t="s">
        <v>3505</v>
      </c>
      <c r="N3546" t="s">
        <v>3885</v>
      </c>
      <c r="O3546" t="s">
        <v>1760</v>
      </c>
      <c r="P3546" s="199">
        <v>8642</v>
      </c>
      <c r="S3546" t="s">
        <v>3506</v>
      </c>
      <c r="T3546" t="s">
        <v>3759</v>
      </c>
      <c r="U3546" s="201">
        <v>3.85</v>
      </c>
      <c r="V3546" t="s">
        <v>2432</v>
      </c>
      <c r="W3546" t="s">
        <v>2477</v>
      </c>
      <c r="X3546" t="s">
        <v>3078</v>
      </c>
      <c r="Y3546" t="s">
        <v>2596</v>
      </c>
      <c r="Z3546" t="s">
        <v>2952</v>
      </c>
      <c r="AA3546">
        <v>828461</v>
      </c>
      <c r="AB3546" s="198">
        <v>37047.875</v>
      </c>
      <c r="AC3546" s="198">
        <v>37047.875</v>
      </c>
    </row>
    <row r="3547" spans="1:29" x14ac:dyDescent="0.2">
      <c r="A3547" s="44" t="str">
        <f t="shared" si="276"/>
        <v>US Power Physical</v>
      </c>
      <c r="B3547" s="44" t="str">
        <f t="shared" si="277"/>
        <v>US</v>
      </c>
      <c r="C3547" s="44" t="str">
        <f t="shared" si="278"/>
        <v>Power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30</v>
      </c>
      <c r="F3547" s="213">
        <f t="shared" si="280"/>
        <v>1500</v>
      </c>
      <c r="G3547" s="202">
        <v>1333928</v>
      </c>
      <c r="H3547" s="198">
        <v>37046.410266203704</v>
      </c>
      <c r="I3547" t="s">
        <v>2345</v>
      </c>
      <c r="M3547" t="s">
        <v>2717</v>
      </c>
      <c r="N3547" t="s">
        <v>3532</v>
      </c>
      <c r="O3547" t="s">
        <v>2994</v>
      </c>
      <c r="Q3547" s="199">
        <v>50</v>
      </c>
      <c r="S3547" t="s">
        <v>3504</v>
      </c>
      <c r="T3547" t="s">
        <v>3759</v>
      </c>
      <c r="U3547" s="201">
        <v>53.25</v>
      </c>
      <c r="V3547" t="s">
        <v>3686</v>
      </c>
      <c r="W3547" t="s">
        <v>3540</v>
      </c>
      <c r="X3547" t="s">
        <v>3226</v>
      </c>
      <c r="Y3547" t="s">
        <v>1097</v>
      </c>
      <c r="Z3547" t="s">
        <v>2947</v>
      </c>
      <c r="AA3547">
        <v>631203.1</v>
      </c>
      <c r="AB3547" s="198">
        <v>37408.875</v>
      </c>
      <c r="AC3547" s="198">
        <v>37437.875</v>
      </c>
    </row>
    <row r="3548" spans="1:29" x14ac:dyDescent="0.2">
      <c r="A3548" s="44" t="str">
        <f t="shared" si="276"/>
        <v>US Natural Gas Financial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26</v>
      </c>
      <c r="F3548" s="213">
        <f t="shared" si="280"/>
        <v>260000</v>
      </c>
      <c r="G3548" s="202">
        <v>1333929</v>
      </c>
      <c r="H3548" s="198">
        <v>37046.41033564815</v>
      </c>
      <c r="I3548" t="s">
        <v>3531</v>
      </c>
      <c r="M3548" t="s">
        <v>3505</v>
      </c>
      <c r="N3548" t="s">
        <v>2383</v>
      </c>
      <c r="O3548" t="s">
        <v>3298</v>
      </c>
      <c r="Q3548" s="199">
        <v>10000</v>
      </c>
      <c r="S3548" t="s">
        <v>3506</v>
      </c>
      <c r="T3548" t="s">
        <v>3759</v>
      </c>
      <c r="U3548" s="201">
        <v>3.97</v>
      </c>
      <c r="V3548" t="s">
        <v>2149</v>
      </c>
      <c r="W3548" t="s">
        <v>2644</v>
      </c>
      <c r="X3548" t="s">
        <v>2259</v>
      </c>
      <c r="Y3548" t="s">
        <v>3777</v>
      </c>
      <c r="Z3548" t="s">
        <v>2952</v>
      </c>
      <c r="AA3548" t="s">
        <v>274</v>
      </c>
      <c r="AB3548" s="198">
        <v>37047.875</v>
      </c>
      <c r="AC3548" s="198">
        <v>37072.875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5105</v>
      </c>
      <c r="G3549" s="202">
        <v>1333930</v>
      </c>
      <c r="H3549" s="198">
        <v>37046.410370370373</v>
      </c>
      <c r="I3549" t="s">
        <v>2613</v>
      </c>
      <c r="M3549" t="s">
        <v>3505</v>
      </c>
      <c r="N3549" t="s">
        <v>3885</v>
      </c>
      <c r="O3549" t="s">
        <v>1725</v>
      </c>
      <c r="Q3549" s="199">
        <v>5105</v>
      </c>
      <c r="S3549" t="s">
        <v>3506</v>
      </c>
      <c r="T3549" t="s">
        <v>3759</v>
      </c>
      <c r="U3549" s="201">
        <v>4.1550000000000002</v>
      </c>
      <c r="V3549" t="s">
        <v>3527</v>
      </c>
      <c r="W3549" t="s">
        <v>3060</v>
      </c>
      <c r="X3549" t="s">
        <v>3061</v>
      </c>
      <c r="Y3549" t="s">
        <v>2596</v>
      </c>
      <c r="Z3549" t="s">
        <v>2952</v>
      </c>
      <c r="AA3549">
        <v>828463</v>
      </c>
      <c r="AB3549" s="198">
        <v>37047.875</v>
      </c>
      <c r="AC3549" s="198">
        <v>37047.875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2500</v>
      </c>
      <c r="G3550" s="202">
        <v>1333932</v>
      </c>
      <c r="H3550" s="198">
        <v>37046.410381944443</v>
      </c>
      <c r="I3550" t="s">
        <v>2391</v>
      </c>
      <c r="M3550" t="s">
        <v>3505</v>
      </c>
      <c r="N3550" t="s">
        <v>3885</v>
      </c>
      <c r="O3550" t="s">
        <v>3863</v>
      </c>
      <c r="P3550" s="199">
        <v>2500</v>
      </c>
      <c r="S3550" t="s">
        <v>3506</v>
      </c>
      <c r="T3550" t="s">
        <v>3759</v>
      </c>
      <c r="U3550" s="201">
        <v>3.9</v>
      </c>
      <c r="V3550" t="s">
        <v>2198</v>
      </c>
      <c r="W3550" t="s">
        <v>2271</v>
      </c>
      <c r="X3550" t="s">
        <v>2272</v>
      </c>
      <c r="Y3550" t="s">
        <v>2596</v>
      </c>
      <c r="Z3550" t="s">
        <v>2952</v>
      </c>
      <c r="AA3550">
        <v>828464</v>
      </c>
      <c r="AB3550" s="198">
        <v>37047.875</v>
      </c>
      <c r="AC3550" s="198">
        <v>37047.875</v>
      </c>
    </row>
    <row r="3551" spans="1:29" x14ac:dyDescent="0.2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25000</v>
      </c>
      <c r="G3551" s="202">
        <v>1333933</v>
      </c>
      <c r="H3551" s="198">
        <v>37046.410601851851</v>
      </c>
      <c r="I3551" t="s">
        <v>3731</v>
      </c>
      <c r="M3551" t="s">
        <v>3505</v>
      </c>
      <c r="N3551" t="s">
        <v>3885</v>
      </c>
      <c r="O3551" t="s">
        <v>3852</v>
      </c>
      <c r="Q3551" s="199">
        <v>25000</v>
      </c>
      <c r="S3551" t="s">
        <v>3506</v>
      </c>
      <c r="T3551" t="s">
        <v>3759</v>
      </c>
      <c r="U3551" s="201">
        <v>3.97</v>
      </c>
      <c r="V3551" t="s">
        <v>1770</v>
      </c>
      <c r="W3551" t="s">
        <v>2265</v>
      </c>
      <c r="X3551" t="s">
        <v>2266</v>
      </c>
      <c r="Y3551" t="s">
        <v>2596</v>
      </c>
      <c r="Z3551" t="s">
        <v>2952</v>
      </c>
      <c r="AA3551">
        <v>828465</v>
      </c>
      <c r="AB3551" s="198">
        <v>37047.875</v>
      </c>
      <c r="AC3551" s="198">
        <v>37047.875</v>
      </c>
    </row>
    <row r="3552" spans="1:29" x14ac:dyDescent="0.2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31</v>
      </c>
      <c r="F3552" s="213">
        <f t="shared" si="280"/>
        <v>1550000</v>
      </c>
      <c r="G3552" s="202">
        <v>1333934</v>
      </c>
      <c r="H3552" s="198">
        <v>37046.41065972222</v>
      </c>
      <c r="I3552" t="s">
        <v>3627</v>
      </c>
      <c r="M3552" t="s">
        <v>3505</v>
      </c>
      <c r="N3552" t="s">
        <v>2605</v>
      </c>
      <c r="O3552" t="s">
        <v>3244</v>
      </c>
      <c r="Q3552" s="199">
        <v>50000</v>
      </c>
      <c r="S3552" t="s">
        <v>3506</v>
      </c>
      <c r="T3552" t="s">
        <v>3759</v>
      </c>
      <c r="U3552" s="201">
        <v>3.5000000000000003E-2</v>
      </c>
      <c r="V3552" t="s">
        <v>1953</v>
      </c>
      <c r="W3552" t="s">
        <v>2489</v>
      </c>
      <c r="X3552" t="s">
        <v>2490</v>
      </c>
      <c r="Y3552" t="s">
        <v>3777</v>
      </c>
      <c r="Z3552" t="s">
        <v>2952</v>
      </c>
      <c r="AA3552" t="s">
        <v>275</v>
      </c>
      <c r="AB3552" s="198">
        <v>37073</v>
      </c>
      <c r="AC3552" s="198">
        <v>37103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25000</v>
      </c>
      <c r="G3553" s="202">
        <v>1333935</v>
      </c>
      <c r="H3553" s="198">
        <v>37046.41065972222</v>
      </c>
      <c r="I3553" t="s">
        <v>3731</v>
      </c>
      <c r="M3553" t="s">
        <v>3505</v>
      </c>
      <c r="N3553" t="s">
        <v>3885</v>
      </c>
      <c r="O3553" t="s">
        <v>3852</v>
      </c>
      <c r="Q3553" s="199">
        <v>25000</v>
      </c>
      <c r="S3553" t="s">
        <v>3506</v>
      </c>
      <c r="T3553" t="s">
        <v>3759</v>
      </c>
      <c r="U3553" s="201">
        <v>3.9750000000000001</v>
      </c>
      <c r="V3553" t="s">
        <v>1770</v>
      </c>
      <c r="W3553" t="s">
        <v>2265</v>
      </c>
      <c r="X3553" t="s">
        <v>2266</v>
      </c>
      <c r="Y3553" t="s">
        <v>2596</v>
      </c>
      <c r="Z3553" t="s">
        <v>2952</v>
      </c>
      <c r="AA3553">
        <v>828466</v>
      </c>
      <c r="AB3553" s="198">
        <v>37047.875</v>
      </c>
      <c r="AC3553" s="198">
        <v>37047.875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10000</v>
      </c>
      <c r="G3554" s="202">
        <v>1333936</v>
      </c>
      <c r="H3554" s="198">
        <v>37046.410682870373</v>
      </c>
      <c r="I3554" t="s">
        <v>2538</v>
      </c>
      <c r="M3554" t="s">
        <v>3505</v>
      </c>
      <c r="N3554" t="s">
        <v>3885</v>
      </c>
      <c r="O3554" t="s">
        <v>3852</v>
      </c>
      <c r="P3554" s="199">
        <v>10000</v>
      </c>
      <c r="S3554" t="s">
        <v>3506</v>
      </c>
      <c r="T3554" t="s">
        <v>3759</v>
      </c>
      <c r="U3554" s="201">
        <v>3.9649999999999999</v>
      </c>
      <c r="V3554" t="s">
        <v>3844</v>
      </c>
      <c r="W3554" t="s">
        <v>2265</v>
      </c>
      <c r="X3554" t="s">
        <v>2266</v>
      </c>
      <c r="Y3554" t="s">
        <v>2596</v>
      </c>
      <c r="Z3554" t="s">
        <v>2952</v>
      </c>
      <c r="AA3554">
        <v>828467</v>
      </c>
      <c r="AB3554" s="198">
        <v>37047.875</v>
      </c>
      <c r="AC3554" s="198">
        <v>37047.875</v>
      </c>
    </row>
    <row r="3555" spans="1:29" x14ac:dyDescent="0.2">
      <c r="A3555" s="44" t="str">
        <f t="shared" si="276"/>
        <v xml:space="preserve"> Metals Financial</v>
      </c>
      <c r="B3555" s="44" t="str">
        <f t="shared" si="277"/>
        <v/>
      </c>
      <c r="C3555" s="44" t="str">
        <f t="shared" si="278"/>
        <v>Metals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20</v>
      </c>
      <c r="G3555" s="202">
        <v>1333937</v>
      </c>
      <c r="H3555" s="198">
        <v>37046.410694444443</v>
      </c>
      <c r="I3555" t="s">
        <v>2220</v>
      </c>
      <c r="M3555" t="s">
        <v>3511</v>
      </c>
      <c r="N3555" t="s">
        <v>3756</v>
      </c>
      <c r="O3555" t="s">
        <v>3757</v>
      </c>
      <c r="P3555" s="199">
        <v>20</v>
      </c>
      <c r="S3555" t="s">
        <v>3758</v>
      </c>
      <c r="T3555" t="s">
        <v>3759</v>
      </c>
      <c r="U3555" s="201">
        <v>1666</v>
      </c>
      <c r="V3555" t="s">
        <v>2221</v>
      </c>
      <c r="W3555" t="s">
        <v>3765</v>
      </c>
      <c r="X3555" t="s">
        <v>3761</v>
      </c>
      <c r="Y3555" t="s">
        <v>3762</v>
      </c>
      <c r="Z3555" t="s">
        <v>3763</v>
      </c>
      <c r="AA3555">
        <v>2166622</v>
      </c>
    </row>
    <row r="3556" spans="1:29" x14ac:dyDescent="0.2">
      <c r="A3556" s="44" t="str">
        <f t="shared" si="276"/>
        <v>US Power Physical</v>
      </c>
      <c r="B3556" s="44" t="str">
        <f t="shared" si="277"/>
        <v>US</v>
      </c>
      <c r="C3556" s="44" t="str">
        <f t="shared" si="278"/>
        <v>Power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92</v>
      </c>
      <c r="F3556" s="213">
        <f t="shared" si="280"/>
        <v>4600</v>
      </c>
      <c r="G3556" s="202">
        <v>1333938</v>
      </c>
      <c r="H3556" s="198">
        <v>37046.410787037035</v>
      </c>
      <c r="I3556" t="s">
        <v>3503</v>
      </c>
      <c r="M3556" t="s">
        <v>2717</v>
      </c>
      <c r="N3556" t="s">
        <v>3532</v>
      </c>
      <c r="O3556" t="s">
        <v>3247</v>
      </c>
      <c r="Q3556" s="199">
        <v>50</v>
      </c>
      <c r="S3556" t="s">
        <v>3504</v>
      </c>
      <c r="T3556" t="s">
        <v>3759</v>
      </c>
      <c r="U3556" s="201">
        <v>40.5</v>
      </c>
      <c r="V3556" t="s">
        <v>3150</v>
      </c>
      <c r="W3556" t="s">
        <v>2380</v>
      </c>
      <c r="X3556" t="s">
        <v>3710</v>
      </c>
      <c r="Y3556" t="s">
        <v>1097</v>
      </c>
      <c r="Z3556" t="s">
        <v>2947</v>
      </c>
      <c r="AA3556">
        <v>631205.1</v>
      </c>
      <c r="AB3556" s="198">
        <v>37165.875</v>
      </c>
      <c r="AC3556" s="198">
        <v>37256.875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2000</v>
      </c>
      <c r="G3557" s="202">
        <v>1333939</v>
      </c>
      <c r="H3557" s="198">
        <v>37046.410787037035</v>
      </c>
      <c r="I3557" t="s">
        <v>2635</v>
      </c>
      <c r="M3557" t="s">
        <v>3505</v>
      </c>
      <c r="N3557" t="s">
        <v>3885</v>
      </c>
      <c r="O3557" t="s">
        <v>1736</v>
      </c>
      <c r="Q3557" s="199">
        <v>2000</v>
      </c>
      <c r="S3557" t="s">
        <v>3506</v>
      </c>
      <c r="T3557" t="s">
        <v>3759</v>
      </c>
      <c r="U3557" s="201">
        <v>4.08</v>
      </c>
      <c r="V3557" t="s">
        <v>2326</v>
      </c>
      <c r="W3557" t="s">
        <v>2280</v>
      </c>
      <c r="X3557" t="s">
        <v>2281</v>
      </c>
      <c r="Y3557" t="s">
        <v>2596</v>
      </c>
      <c r="Z3557" t="s">
        <v>2952</v>
      </c>
      <c r="AA3557">
        <v>828468</v>
      </c>
      <c r="AB3557" s="198">
        <v>37047.875</v>
      </c>
      <c r="AC3557" s="198">
        <v>37047.875</v>
      </c>
    </row>
    <row r="3558" spans="1:29" x14ac:dyDescent="0.2">
      <c r="A3558" s="44" t="str">
        <f t="shared" si="276"/>
        <v>US Power Physical</v>
      </c>
      <c r="B3558" s="44" t="str">
        <f t="shared" si="277"/>
        <v>US</v>
      </c>
      <c r="C3558" s="44" t="str">
        <f t="shared" si="278"/>
        <v>Power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92</v>
      </c>
      <c r="F3558" s="213">
        <f t="shared" si="280"/>
        <v>4600</v>
      </c>
      <c r="G3558" s="202">
        <v>1333940</v>
      </c>
      <c r="H3558" s="198">
        <v>37046.410833333335</v>
      </c>
      <c r="I3558" t="s">
        <v>3503</v>
      </c>
      <c r="M3558" t="s">
        <v>2717</v>
      </c>
      <c r="N3558" t="s">
        <v>3532</v>
      </c>
      <c r="O3558" t="s">
        <v>3247</v>
      </c>
      <c r="Q3558" s="199">
        <v>50</v>
      </c>
      <c r="S3558" t="s">
        <v>3504</v>
      </c>
      <c r="T3558" t="s">
        <v>3759</v>
      </c>
      <c r="U3558" s="201">
        <v>40.75</v>
      </c>
      <c r="V3558" t="s">
        <v>3150</v>
      </c>
      <c r="W3558" t="s">
        <v>2380</v>
      </c>
      <c r="X3558" t="s">
        <v>3710</v>
      </c>
      <c r="Y3558" t="s">
        <v>1097</v>
      </c>
      <c r="Z3558" t="s">
        <v>2947</v>
      </c>
      <c r="AA3558">
        <v>631206.1</v>
      </c>
      <c r="AB3558" s="198">
        <v>37165.875</v>
      </c>
      <c r="AC3558" s="198">
        <v>37256.875</v>
      </c>
    </row>
    <row r="3559" spans="1:29" x14ac:dyDescent="0.2">
      <c r="A3559" s="44" t="str">
        <f t="shared" si="276"/>
        <v xml:space="preserve"> Natural Gas Physical</v>
      </c>
      <c r="B3559" s="44" t="str">
        <f t="shared" si="277"/>
        <v/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10000</v>
      </c>
      <c r="G3559" s="202">
        <v>1333941</v>
      </c>
      <c r="H3559" s="198">
        <v>37046.410844907405</v>
      </c>
      <c r="I3559" t="s">
        <v>2542</v>
      </c>
      <c r="M3559" t="s">
        <v>3505</v>
      </c>
      <c r="N3559" t="s">
        <v>3089</v>
      </c>
      <c r="O3559" t="s">
        <v>2015</v>
      </c>
      <c r="P3559" s="199">
        <v>10000</v>
      </c>
      <c r="S3559" t="s">
        <v>3827</v>
      </c>
      <c r="T3559" t="s">
        <v>3090</v>
      </c>
      <c r="U3559" s="201">
        <v>4.8849999999999998</v>
      </c>
      <c r="V3559" t="s">
        <v>3835</v>
      </c>
      <c r="W3559" t="s">
        <v>3091</v>
      </c>
      <c r="X3559" t="s">
        <v>3092</v>
      </c>
      <c r="Y3559" t="s">
        <v>2596</v>
      </c>
      <c r="Z3559" t="s">
        <v>2953</v>
      </c>
      <c r="AA3559">
        <v>828469</v>
      </c>
      <c r="AB3559" s="198">
        <v>37046.875</v>
      </c>
      <c r="AC3559" s="198">
        <v>37046.875</v>
      </c>
    </row>
    <row r="3560" spans="1:29" x14ac:dyDescent="0.2">
      <c r="A3560" s="44" t="str">
        <f t="shared" si="276"/>
        <v>US Power Physical</v>
      </c>
      <c r="B3560" s="44" t="str">
        <f t="shared" si="277"/>
        <v>US</v>
      </c>
      <c r="C3560" s="44" t="str">
        <f t="shared" si="278"/>
        <v>Power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92</v>
      </c>
      <c r="F3560" s="213">
        <f t="shared" si="280"/>
        <v>4600</v>
      </c>
      <c r="G3560" s="202">
        <v>1333942</v>
      </c>
      <c r="H3560" s="198">
        <v>37046.410879629628</v>
      </c>
      <c r="I3560" t="s">
        <v>3503</v>
      </c>
      <c r="M3560" t="s">
        <v>2717</v>
      </c>
      <c r="N3560" t="s">
        <v>3532</v>
      </c>
      <c r="O3560" t="s">
        <v>3247</v>
      </c>
      <c r="Q3560" s="199">
        <v>50</v>
      </c>
      <c r="S3560" t="s">
        <v>3504</v>
      </c>
      <c r="T3560" t="s">
        <v>3759</v>
      </c>
      <c r="U3560" s="201">
        <v>41</v>
      </c>
      <c r="V3560" t="s">
        <v>3150</v>
      </c>
      <c r="W3560" t="s">
        <v>2380</v>
      </c>
      <c r="X3560" t="s">
        <v>3710</v>
      </c>
      <c r="Y3560" t="s">
        <v>1097</v>
      </c>
      <c r="Z3560" t="s">
        <v>2947</v>
      </c>
      <c r="AA3560">
        <v>631207.1</v>
      </c>
      <c r="AB3560" s="198">
        <v>37165.875</v>
      </c>
      <c r="AC3560" s="198">
        <v>37256.875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3000</v>
      </c>
      <c r="G3561" s="202">
        <v>1333943</v>
      </c>
      <c r="H3561" s="198">
        <v>37046.410891203705</v>
      </c>
      <c r="I3561" t="s">
        <v>2387</v>
      </c>
      <c r="M3561" t="s">
        <v>3505</v>
      </c>
      <c r="N3561" t="s">
        <v>3885</v>
      </c>
      <c r="O3561" t="s">
        <v>1680</v>
      </c>
      <c r="Q3561" s="199">
        <v>3000</v>
      </c>
      <c r="S3561" t="s">
        <v>3506</v>
      </c>
      <c r="T3561" t="s">
        <v>3759</v>
      </c>
      <c r="U3561" s="201">
        <v>3.8224999999999998</v>
      </c>
      <c r="V3561" t="s">
        <v>3199</v>
      </c>
      <c r="W3561" t="s">
        <v>2457</v>
      </c>
      <c r="X3561" t="s">
        <v>2615</v>
      </c>
      <c r="Y3561" t="s">
        <v>2596</v>
      </c>
      <c r="Z3561" t="s">
        <v>2952</v>
      </c>
      <c r="AA3561">
        <v>828470</v>
      </c>
      <c r="AB3561" s="198">
        <v>37047.875</v>
      </c>
      <c r="AC3561" s="198">
        <v>37047.875</v>
      </c>
    </row>
    <row r="3562" spans="1:29" x14ac:dyDescent="0.2">
      <c r="A3562" s="44" t="str">
        <f t="shared" si="276"/>
        <v xml:space="preserve"> Natural Gas Physical</v>
      </c>
      <c r="B3562" s="44" t="str">
        <f t="shared" si="277"/>
        <v/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10000</v>
      </c>
      <c r="G3562" s="202">
        <v>1333944</v>
      </c>
      <c r="H3562" s="198">
        <v>37046.410902777781</v>
      </c>
      <c r="I3562" t="s">
        <v>2542</v>
      </c>
      <c r="M3562" t="s">
        <v>3505</v>
      </c>
      <c r="N3562" t="s">
        <v>3089</v>
      </c>
      <c r="O3562" t="s">
        <v>2015</v>
      </c>
      <c r="P3562" s="199">
        <v>10000</v>
      </c>
      <c r="S3562" t="s">
        <v>3827</v>
      </c>
      <c r="T3562" t="s">
        <v>3090</v>
      </c>
      <c r="U3562" s="201">
        <v>4.88</v>
      </c>
      <c r="V3562" t="s">
        <v>3835</v>
      </c>
      <c r="W3562" t="s">
        <v>3091</v>
      </c>
      <c r="X3562" t="s">
        <v>3092</v>
      </c>
      <c r="Y3562" t="s">
        <v>2596</v>
      </c>
      <c r="Z3562" t="s">
        <v>2953</v>
      </c>
      <c r="AA3562">
        <v>828471</v>
      </c>
      <c r="AB3562" s="198">
        <v>37046.875</v>
      </c>
      <c r="AC3562" s="198">
        <v>37046.875</v>
      </c>
    </row>
    <row r="3563" spans="1:29" x14ac:dyDescent="0.2">
      <c r="A3563" s="44" t="str">
        <f t="shared" si="276"/>
        <v>US Power Physical</v>
      </c>
      <c r="B3563" s="44" t="str">
        <f t="shared" si="277"/>
        <v>US</v>
      </c>
      <c r="C3563" s="44" t="str">
        <f t="shared" si="278"/>
        <v>Power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92</v>
      </c>
      <c r="F3563" s="213">
        <f t="shared" si="280"/>
        <v>4600</v>
      </c>
      <c r="G3563" s="202">
        <v>1333945</v>
      </c>
      <c r="H3563" s="198">
        <v>37046.410925925928</v>
      </c>
      <c r="I3563" t="s">
        <v>3503</v>
      </c>
      <c r="M3563" t="s">
        <v>2717</v>
      </c>
      <c r="N3563" t="s">
        <v>3532</v>
      </c>
      <c r="O3563" t="s">
        <v>3247</v>
      </c>
      <c r="Q3563" s="199">
        <v>50</v>
      </c>
      <c r="S3563" t="s">
        <v>3504</v>
      </c>
      <c r="T3563" t="s">
        <v>3759</v>
      </c>
      <c r="U3563" s="201">
        <v>41.25</v>
      </c>
      <c r="V3563" t="s">
        <v>3150</v>
      </c>
      <c r="W3563" t="s">
        <v>2380</v>
      </c>
      <c r="X3563" t="s">
        <v>3710</v>
      </c>
      <c r="Y3563" t="s">
        <v>1097</v>
      </c>
      <c r="Z3563" t="s">
        <v>2947</v>
      </c>
      <c r="AA3563">
        <v>631208.1</v>
      </c>
      <c r="AB3563" s="198">
        <v>37165.875</v>
      </c>
      <c r="AC3563" s="198">
        <v>37256.875</v>
      </c>
    </row>
    <row r="3564" spans="1:29" x14ac:dyDescent="0.2">
      <c r="A3564" s="44" t="str">
        <f t="shared" si="276"/>
        <v>US Natural Gas Financial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31</v>
      </c>
      <c r="F3564" s="213">
        <f t="shared" si="280"/>
        <v>310000</v>
      </c>
      <c r="G3564" s="202">
        <v>1333949</v>
      </c>
      <c r="H3564" s="198">
        <v>37046.410983796297</v>
      </c>
      <c r="I3564" t="s">
        <v>2600</v>
      </c>
      <c r="M3564" t="s">
        <v>3505</v>
      </c>
      <c r="N3564" t="s">
        <v>2383</v>
      </c>
      <c r="O3564" t="s">
        <v>2604</v>
      </c>
      <c r="P3564" s="199">
        <v>10000</v>
      </c>
      <c r="S3564" t="s">
        <v>3506</v>
      </c>
      <c r="T3564" t="s">
        <v>3759</v>
      </c>
      <c r="U3564" s="201">
        <v>4.0599999999999996</v>
      </c>
      <c r="V3564" t="s">
        <v>2328</v>
      </c>
      <c r="W3564" t="s">
        <v>2810</v>
      </c>
      <c r="X3564" t="s">
        <v>2384</v>
      </c>
      <c r="Y3564" t="s">
        <v>3777</v>
      </c>
      <c r="Z3564" t="s">
        <v>2952</v>
      </c>
      <c r="AA3564" t="s">
        <v>276</v>
      </c>
      <c r="AB3564" s="198">
        <v>37073.875</v>
      </c>
      <c r="AC3564" s="198">
        <v>37103.875</v>
      </c>
    </row>
    <row r="3565" spans="1:29" x14ac:dyDescent="0.2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5000</v>
      </c>
      <c r="G3565" s="202">
        <v>1333948</v>
      </c>
      <c r="H3565" s="198">
        <v>37046.410983796297</v>
      </c>
      <c r="I3565" t="s">
        <v>2355</v>
      </c>
      <c r="M3565" t="s">
        <v>3505</v>
      </c>
      <c r="N3565" t="s">
        <v>3885</v>
      </c>
      <c r="O3565" t="s">
        <v>1724</v>
      </c>
      <c r="Q3565" s="199">
        <v>5000</v>
      </c>
      <c r="S3565" t="s">
        <v>3506</v>
      </c>
      <c r="T3565" t="s">
        <v>3759</v>
      </c>
      <c r="U3565" s="201">
        <v>4.1150000000000002</v>
      </c>
      <c r="V3565" t="s">
        <v>2620</v>
      </c>
      <c r="W3565" t="s">
        <v>2640</v>
      </c>
      <c r="X3565" t="s">
        <v>2641</v>
      </c>
      <c r="Y3565" t="s">
        <v>2596</v>
      </c>
      <c r="Z3565" t="s">
        <v>2952</v>
      </c>
      <c r="AA3565">
        <v>828472</v>
      </c>
      <c r="AB3565" s="198">
        <v>37047.875</v>
      </c>
      <c r="AC3565" s="198">
        <v>37047.875</v>
      </c>
    </row>
    <row r="3566" spans="1:29" x14ac:dyDescent="0.2">
      <c r="A3566" s="44" t="str">
        <f t="shared" si="276"/>
        <v>US Natural Gas Financial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26</v>
      </c>
      <c r="F3566" s="213">
        <f t="shared" si="280"/>
        <v>260000</v>
      </c>
      <c r="G3566" s="202">
        <v>1333950</v>
      </c>
      <c r="H3566" s="198">
        <v>37046.410995370374</v>
      </c>
      <c r="I3566" t="s">
        <v>2325</v>
      </c>
      <c r="M3566" t="s">
        <v>3505</v>
      </c>
      <c r="N3566" t="s">
        <v>2383</v>
      </c>
      <c r="O3566" t="s">
        <v>3298</v>
      </c>
      <c r="P3566" s="199">
        <v>10000</v>
      </c>
      <c r="S3566" t="s">
        <v>3506</v>
      </c>
      <c r="T3566" t="s">
        <v>3759</v>
      </c>
      <c r="U3566" s="201">
        <v>3.96</v>
      </c>
      <c r="V3566" t="s">
        <v>2118</v>
      </c>
      <c r="W3566" t="s">
        <v>2644</v>
      </c>
      <c r="X3566" t="s">
        <v>2259</v>
      </c>
      <c r="Y3566" t="s">
        <v>3777</v>
      </c>
      <c r="Z3566" t="s">
        <v>2952</v>
      </c>
      <c r="AA3566" t="s">
        <v>277</v>
      </c>
      <c r="AB3566" s="198">
        <v>37047.875</v>
      </c>
      <c r="AC3566" s="198">
        <v>37072.875</v>
      </c>
    </row>
    <row r="3567" spans="1:29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26</v>
      </c>
      <c r="F3567" s="213">
        <f t="shared" si="280"/>
        <v>260000</v>
      </c>
      <c r="G3567" s="202">
        <v>1333951</v>
      </c>
      <c r="H3567" s="198">
        <v>37046.41101851852</v>
      </c>
      <c r="I3567" t="s">
        <v>3531</v>
      </c>
      <c r="M3567" t="s">
        <v>3505</v>
      </c>
      <c r="N3567" t="s">
        <v>2383</v>
      </c>
      <c r="O3567" t="s">
        <v>278</v>
      </c>
      <c r="P3567" s="199">
        <v>10000</v>
      </c>
      <c r="S3567" t="s">
        <v>3506</v>
      </c>
      <c r="T3567" t="s">
        <v>3759</v>
      </c>
      <c r="U3567" s="201">
        <v>3.9950000000000001</v>
      </c>
      <c r="V3567" t="s">
        <v>2149</v>
      </c>
      <c r="W3567" t="s">
        <v>2429</v>
      </c>
      <c r="X3567" t="s">
        <v>279</v>
      </c>
      <c r="Y3567" t="s">
        <v>3777</v>
      </c>
      <c r="Z3567" t="s">
        <v>2952</v>
      </c>
      <c r="AA3567" t="s">
        <v>280</v>
      </c>
      <c r="AB3567" s="198">
        <v>37047.875</v>
      </c>
      <c r="AC3567" s="198">
        <v>37072.875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5000</v>
      </c>
      <c r="G3568" s="202">
        <v>1333952</v>
      </c>
      <c r="H3568" s="198">
        <v>37046.411041666666</v>
      </c>
      <c r="I3568" t="s">
        <v>2355</v>
      </c>
      <c r="M3568" t="s">
        <v>3505</v>
      </c>
      <c r="N3568" t="s">
        <v>3885</v>
      </c>
      <c r="O3568" t="s">
        <v>1724</v>
      </c>
      <c r="Q3568" s="199">
        <v>5000</v>
      </c>
      <c r="S3568" t="s">
        <v>3506</v>
      </c>
      <c r="T3568" t="s">
        <v>3759</v>
      </c>
      <c r="U3568" s="201">
        <v>4.12</v>
      </c>
      <c r="V3568" t="s">
        <v>2620</v>
      </c>
      <c r="W3568" t="s">
        <v>2640</v>
      </c>
      <c r="X3568" t="s">
        <v>2641</v>
      </c>
      <c r="Y3568" t="s">
        <v>2596</v>
      </c>
      <c r="Z3568" t="s">
        <v>2952</v>
      </c>
      <c r="AA3568">
        <v>828474</v>
      </c>
      <c r="AB3568" s="198">
        <v>37047.875</v>
      </c>
      <c r="AC3568" s="198">
        <v>37047.875</v>
      </c>
    </row>
    <row r="3569" spans="1:29" x14ac:dyDescent="0.2">
      <c r="A3569" s="44" t="str">
        <f t="shared" si="276"/>
        <v>US Natural Gas Financial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26</v>
      </c>
      <c r="F3569" s="213">
        <f t="shared" si="280"/>
        <v>260000</v>
      </c>
      <c r="G3569" s="202">
        <v>1333955</v>
      </c>
      <c r="H3569" s="198">
        <v>37046.411203703705</v>
      </c>
      <c r="I3569" t="s">
        <v>2600</v>
      </c>
      <c r="M3569" t="s">
        <v>3505</v>
      </c>
      <c r="N3569" t="s">
        <v>2383</v>
      </c>
      <c r="O3569" t="s">
        <v>3312</v>
      </c>
      <c r="P3569" s="199">
        <v>10000</v>
      </c>
      <c r="S3569" t="s">
        <v>3506</v>
      </c>
      <c r="T3569" t="s">
        <v>3759</v>
      </c>
      <c r="U3569" s="201">
        <v>3.92</v>
      </c>
      <c r="V3569" t="s">
        <v>1888</v>
      </c>
      <c r="W3569" t="s">
        <v>2489</v>
      </c>
      <c r="X3569" t="s">
        <v>2490</v>
      </c>
      <c r="Y3569" t="s">
        <v>3777</v>
      </c>
      <c r="Z3569" t="s">
        <v>2952</v>
      </c>
      <c r="AA3569" t="s">
        <v>281</v>
      </c>
      <c r="AB3569" s="198">
        <v>37047.875</v>
      </c>
      <c r="AC3569" s="198">
        <v>37072.875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2000</v>
      </c>
      <c r="G3570" s="202">
        <v>1333956</v>
      </c>
      <c r="H3570" s="198">
        <v>37046.411215277774</v>
      </c>
      <c r="I3570" t="s">
        <v>3476</v>
      </c>
      <c r="M3570" t="s">
        <v>3505</v>
      </c>
      <c r="N3570" t="s">
        <v>3885</v>
      </c>
      <c r="O3570" t="s">
        <v>1730</v>
      </c>
      <c r="Q3570" s="199">
        <v>2000</v>
      </c>
      <c r="S3570" t="s">
        <v>3506</v>
      </c>
      <c r="T3570" t="s">
        <v>3759</v>
      </c>
      <c r="U3570" s="201">
        <v>3.8725000000000001</v>
      </c>
      <c r="V3570" t="s">
        <v>3495</v>
      </c>
      <c r="W3570" t="s">
        <v>2629</v>
      </c>
      <c r="X3570" t="s">
        <v>2630</v>
      </c>
      <c r="Y3570" t="s">
        <v>2596</v>
      </c>
      <c r="Z3570" t="s">
        <v>2952</v>
      </c>
      <c r="AA3570">
        <v>828475</v>
      </c>
      <c r="AB3570" s="198">
        <v>37047.875</v>
      </c>
      <c r="AC3570" s="198">
        <v>37047.875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3000</v>
      </c>
      <c r="G3571" s="202">
        <v>1333957</v>
      </c>
      <c r="H3571" s="198">
        <v>37046.411238425928</v>
      </c>
      <c r="I3571" t="s">
        <v>2387</v>
      </c>
      <c r="M3571" t="s">
        <v>3505</v>
      </c>
      <c r="N3571" t="s">
        <v>3885</v>
      </c>
      <c r="O3571" t="s">
        <v>1682</v>
      </c>
      <c r="P3571" s="199">
        <v>3000</v>
      </c>
      <c r="S3571" t="s">
        <v>3506</v>
      </c>
      <c r="T3571" t="s">
        <v>3759</v>
      </c>
      <c r="U3571" s="201">
        <v>3.8224999999999998</v>
      </c>
      <c r="V3571" t="s">
        <v>130</v>
      </c>
      <c r="W3571" t="s">
        <v>2457</v>
      </c>
      <c r="X3571" t="s">
        <v>2615</v>
      </c>
      <c r="Y3571" t="s">
        <v>2596</v>
      </c>
      <c r="Z3571" t="s">
        <v>2952</v>
      </c>
      <c r="AA3571">
        <v>828476</v>
      </c>
      <c r="AB3571" s="198">
        <v>37047.875</v>
      </c>
      <c r="AC3571" s="198">
        <v>37047.875</v>
      </c>
    </row>
    <row r="3572" spans="1:29" x14ac:dyDescent="0.2">
      <c r="A3572" s="44" t="str">
        <f t="shared" si="276"/>
        <v>US Power Physical</v>
      </c>
      <c r="B3572" s="44" t="str">
        <f t="shared" si="277"/>
        <v>US</v>
      </c>
      <c r="C3572" s="44" t="str">
        <f t="shared" si="278"/>
        <v>Power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30</v>
      </c>
      <c r="F3572" s="213">
        <f t="shared" si="280"/>
        <v>1500</v>
      </c>
      <c r="G3572" s="202">
        <v>1333958</v>
      </c>
      <c r="H3572" s="198">
        <v>37046.411249999997</v>
      </c>
      <c r="I3572" t="s">
        <v>2345</v>
      </c>
      <c r="M3572" t="s">
        <v>2717</v>
      </c>
      <c r="N3572" t="s">
        <v>3532</v>
      </c>
      <c r="O3572" t="s">
        <v>2994</v>
      </c>
      <c r="Q3572" s="199">
        <v>50</v>
      </c>
      <c r="S3572" t="s">
        <v>3504</v>
      </c>
      <c r="T3572" t="s">
        <v>3759</v>
      </c>
      <c r="U3572" s="201">
        <v>53.5</v>
      </c>
      <c r="V3572" t="s">
        <v>3686</v>
      </c>
      <c r="W3572" t="s">
        <v>3540</v>
      </c>
      <c r="X3572" t="s">
        <v>3226</v>
      </c>
      <c r="Y3572" t="s">
        <v>1097</v>
      </c>
      <c r="Z3572" t="s">
        <v>2947</v>
      </c>
      <c r="AA3572">
        <v>631209.1</v>
      </c>
      <c r="AB3572" s="198">
        <v>37408.875</v>
      </c>
      <c r="AC3572" s="198">
        <v>37437.875</v>
      </c>
    </row>
    <row r="3573" spans="1:29" x14ac:dyDescent="0.2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31</v>
      </c>
      <c r="F3573" s="213">
        <f t="shared" si="280"/>
        <v>3100</v>
      </c>
      <c r="G3573" s="202">
        <v>1333962</v>
      </c>
      <c r="H3573" s="198">
        <v>37046.411377314813</v>
      </c>
      <c r="I3573" t="s">
        <v>2613</v>
      </c>
      <c r="M3573" t="s">
        <v>3505</v>
      </c>
      <c r="N3573" t="s">
        <v>2579</v>
      </c>
      <c r="O3573" t="s">
        <v>2170</v>
      </c>
      <c r="Q3573" s="199">
        <v>100</v>
      </c>
      <c r="S3573" t="s">
        <v>2525</v>
      </c>
      <c r="T3573" t="s">
        <v>3759</v>
      </c>
      <c r="U3573" s="201">
        <v>0.11749999999999999</v>
      </c>
      <c r="V3573" t="s">
        <v>2614</v>
      </c>
      <c r="W3573" t="s">
        <v>2526</v>
      </c>
      <c r="X3573" t="s">
        <v>2527</v>
      </c>
      <c r="Y3573" t="s">
        <v>3777</v>
      </c>
      <c r="Z3573" t="s">
        <v>2952</v>
      </c>
      <c r="AA3573" t="s">
        <v>282</v>
      </c>
      <c r="AB3573" s="198">
        <v>37073</v>
      </c>
      <c r="AC3573" s="198">
        <v>37103</v>
      </c>
    </row>
    <row r="3574" spans="1:29" x14ac:dyDescent="0.2">
      <c r="A3574" s="44" t="str">
        <f t="shared" si="276"/>
        <v>US Power Financial</v>
      </c>
      <c r="B3574" s="44" t="str">
        <f t="shared" si="277"/>
        <v>US</v>
      </c>
      <c r="C3574" s="44" t="str">
        <f t="shared" si="278"/>
        <v>Power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3</v>
      </c>
      <c r="F3574" s="213">
        <f t="shared" si="280"/>
        <v>150</v>
      </c>
      <c r="G3574" s="202">
        <v>1333964</v>
      </c>
      <c r="H3574" s="198">
        <v>37046.411412037036</v>
      </c>
      <c r="I3574" t="s">
        <v>2345</v>
      </c>
      <c r="M3574" t="s">
        <v>2717</v>
      </c>
      <c r="N3574" t="s">
        <v>1094</v>
      </c>
      <c r="O3574" t="s">
        <v>1594</v>
      </c>
      <c r="P3574" s="199">
        <v>50</v>
      </c>
      <c r="S3574" t="s">
        <v>3504</v>
      </c>
      <c r="T3574" t="s">
        <v>3759</v>
      </c>
      <c r="U3574" s="201">
        <v>40.700000000000003</v>
      </c>
      <c r="V3574" t="s">
        <v>3141</v>
      </c>
      <c r="W3574" t="s">
        <v>2359</v>
      </c>
      <c r="X3574" t="s">
        <v>3539</v>
      </c>
      <c r="Y3574" t="s">
        <v>1097</v>
      </c>
      <c r="Z3574" t="s">
        <v>2952</v>
      </c>
      <c r="AA3574">
        <v>631210.1</v>
      </c>
      <c r="AB3574" s="198">
        <v>37048.875</v>
      </c>
      <c r="AC3574" s="198">
        <v>37050.875</v>
      </c>
    </row>
    <row r="3575" spans="1:29" x14ac:dyDescent="0.2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31</v>
      </c>
      <c r="F3575" s="213">
        <f t="shared" si="280"/>
        <v>310000</v>
      </c>
      <c r="G3575" s="202">
        <v>1333965</v>
      </c>
      <c r="H3575" s="198">
        <v>37046.411423611113</v>
      </c>
      <c r="I3575" t="s">
        <v>3627</v>
      </c>
      <c r="M3575" t="s">
        <v>3505</v>
      </c>
      <c r="N3575" t="s">
        <v>2383</v>
      </c>
      <c r="O3575" t="s">
        <v>2604</v>
      </c>
      <c r="P3575" s="199">
        <v>10000</v>
      </c>
      <c r="S3575" t="s">
        <v>3506</v>
      </c>
      <c r="T3575" t="s">
        <v>3759</v>
      </c>
      <c r="U3575" s="201">
        <v>4.0650000000000004</v>
      </c>
      <c r="V3575" t="s">
        <v>3066</v>
      </c>
      <c r="W3575" t="s">
        <v>2810</v>
      </c>
      <c r="X3575" t="s">
        <v>2384</v>
      </c>
      <c r="Y3575" t="s">
        <v>3777</v>
      </c>
      <c r="Z3575" t="s">
        <v>2952</v>
      </c>
      <c r="AA3575" t="s">
        <v>283</v>
      </c>
      <c r="AB3575" s="198">
        <v>37073.875</v>
      </c>
      <c r="AC3575" s="198">
        <v>37103.875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3">
        <f t="shared" si="280"/>
        <v>10000</v>
      </c>
      <c r="G3576" s="202">
        <v>1333966</v>
      </c>
      <c r="H3576" s="198">
        <v>37046.411446759259</v>
      </c>
      <c r="I3576" t="s">
        <v>2613</v>
      </c>
      <c r="M3576" t="s">
        <v>3505</v>
      </c>
      <c r="N3576" t="s">
        <v>3885</v>
      </c>
      <c r="O3576" t="s">
        <v>1730</v>
      </c>
      <c r="P3576" s="199">
        <v>10000</v>
      </c>
      <c r="S3576" t="s">
        <v>3506</v>
      </c>
      <c r="T3576" t="s">
        <v>3759</v>
      </c>
      <c r="U3576" s="201">
        <v>3.87</v>
      </c>
      <c r="V3576" t="s">
        <v>2476</v>
      </c>
      <c r="W3576" t="s">
        <v>2629</v>
      </c>
      <c r="X3576" t="s">
        <v>2630</v>
      </c>
      <c r="Y3576" t="s">
        <v>2596</v>
      </c>
      <c r="Z3576" t="s">
        <v>2952</v>
      </c>
      <c r="AA3576">
        <v>828478</v>
      </c>
      <c r="AB3576" s="198">
        <v>37047.875</v>
      </c>
      <c r="AC3576" s="198">
        <v>37047.875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5007</v>
      </c>
      <c r="G3577" s="202">
        <v>1333971</v>
      </c>
      <c r="H3577" s="198">
        <v>37046.411504629628</v>
      </c>
      <c r="I3577" t="s">
        <v>2355</v>
      </c>
      <c r="M3577" t="s">
        <v>3505</v>
      </c>
      <c r="N3577" t="s">
        <v>3885</v>
      </c>
      <c r="O3577" t="s">
        <v>1718</v>
      </c>
      <c r="P3577" s="199">
        <v>5007</v>
      </c>
      <c r="S3577" t="s">
        <v>3506</v>
      </c>
      <c r="T3577" t="s">
        <v>3759</v>
      </c>
      <c r="U3577" s="201">
        <v>4.16</v>
      </c>
      <c r="V3577" t="s">
        <v>3055</v>
      </c>
      <c r="W3577" t="s">
        <v>3143</v>
      </c>
      <c r="X3577" t="s">
        <v>3065</v>
      </c>
      <c r="Y3577" t="s">
        <v>2596</v>
      </c>
      <c r="Z3577" t="s">
        <v>2952</v>
      </c>
      <c r="AA3577">
        <v>828479</v>
      </c>
      <c r="AB3577" s="198">
        <v>37047.875</v>
      </c>
      <c r="AC3577" s="198">
        <v>37047.875</v>
      </c>
    </row>
    <row r="3578" spans="1:29" x14ac:dyDescent="0.2">
      <c r="A3578" s="44" t="str">
        <f t="shared" si="276"/>
        <v>US Crude Financial</v>
      </c>
      <c r="B3578" s="44" t="str">
        <f t="shared" si="277"/>
        <v>US</v>
      </c>
      <c r="C3578" s="44" t="str">
        <f t="shared" si="278"/>
        <v>Crude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50000</v>
      </c>
      <c r="G3578" s="202">
        <v>1333970</v>
      </c>
      <c r="H3578" s="198">
        <v>37046.411504629628</v>
      </c>
      <c r="I3578" t="s">
        <v>1087</v>
      </c>
      <c r="M3578" t="s">
        <v>3619</v>
      </c>
      <c r="N3578" t="s">
        <v>1088</v>
      </c>
      <c r="O3578" t="s">
        <v>3528</v>
      </c>
      <c r="Q3578" s="199">
        <v>50000</v>
      </c>
      <c r="S3578" t="s">
        <v>3512</v>
      </c>
      <c r="T3578" t="s">
        <v>3759</v>
      </c>
      <c r="U3578" s="201">
        <v>28.38</v>
      </c>
      <c r="V3578" t="s">
        <v>2634</v>
      </c>
      <c r="W3578" t="s">
        <v>1090</v>
      </c>
      <c r="X3578" t="s">
        <v>1091</v>
      </c>
      <c r="Y3578" t="s">
        <v>2729</v>
      </c>
      <c r="Z3578" t="s">
        <v>2952</v>
      </c>
      <c r="AA3578">
        <v>112863</v>
      </c>
      <c r="AB3578" s="198">
        <v>37073</v>
      </c>
      <c r="AC3578" s="198">
        <v>37103</v>
      </c>
    </row>
    <row r="3579" spans="1:29" x14ac:dyDescent="0.2">
      <c r="A3579" s="44" t="str">
        <f t="shared" si="276"/>
        <v>US Power Physical</v>
      </c>
      <c r="B3579" s="44" t="str">
        <f t="shared" si="277"/>
        <v>US</v>
      </c>
      <c r="C3579" s="44" t="str">
        <f t="shared" si="278"/>
        <v>Power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30</v>
      </c>
      <c r="F3579" s="213">
        <f t="shared" si="280"/>
        <v>1500</v>
      </c>
      <c r="G3579" s="202">
        <v>1333972</v>
      </c>
      <c r="H3579" s="198">
        <v>37046.411631944444</v>
      </c>
      <c r="I3579" t="s">
        <v>2345</v>
      </c>
      <c r="M3579" t="s">
        <v>2717</v>
      </c>
      <c r="N3579" t="s">
        <v>3532</v>
      </c>
      <c r="O3579" t="s">
        <v>284</v>
      </c>
      <c r="Q3579" s="199">
        <v>50</v>
      </c>
      <c r="S3579" t="s">
        <v>3504</v>
      </c>
      <c r="T3579" t="s">
        <v>3759</v>
      </c>
      <c r="U3579" s="201">
        <v>51.75</v>
      </c>
      <c r="V3579" t="s">
        <v>3686</v>
      </c>
      <c r="W3579" t="s">
        <v>2733</v>
      </c>
      <c r="X3579" t="s">
        <v>3226</v>
      </c>
      <c r="Y3579" t="s">
        <v>1097</v>
      </c>
      <c r="Z3579" t="s">
        <v>2947</v>
      </c>
      <c r="AA3579">
        <v>631211.1</v>
      </c>
      <c r="AB3579" s="198">
        <v>37408.600694444445</v>
      </c>
      <c r="AC3579" s="198">
        <v>37437.600694444445</v>
      </c>
    </row>
    <row r="3580" spans="1:29" x14ac:dyDescent="0.2">
      <c r="A3580" s="44" t="str">
        <f t="shared" si="276"/>
        <v xml:space="preserve"> Natural Gas Physical</v>
      </c>
      <c r="B3580" s="44" t="str">
        <f t="shared" si="277"/>
        <v/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2000</v>
      </c>
      <c r="G3580" s="202">
        <v>1333973</v>
      </c>
      <c r="H3580" s="198">
        <v>37046.411643518521</v>
      </c>
      <c r="I3580" t="s">
        <v>285</v>
      </c>
      <c r="M3580" t="s">
        <v>3505</v>
      </c>
      <c r="N3580" t="s">
        <v>3089</v>
      </c>
      <c r="O3580" t="s">
        <v>49</v>
      </c>
      <c r="P3580" s="199">
        <v>2000</v>
      </c>
      <c r="S3580" t="s">
        <v>3827</v>
      </c>
      <c r="T3580" t="s">
        <v>3090</v>
      </c>
      <c r="U3580" s="201">
        <v>4.91</v>
      </c>
      <c r="V3580" t="s">
        <v>286</v>
      </c>
      <c r="W3580" t="s">
        <v>3091</v>
      </c>
      <c r="X3580" t="s">
        <v>3092</v>
      </c>
      <c r="Y3580" t="s">
        <v>2596</v>
      </c>
      <c r="Z3580" t="s">
        <v>2953</v>
      </c>
      <c r="AA3580">
        <v>828480</v>
      </c>
      <c r="AB3580" s="198">
        <v>37047.875</v>
      </c>
      <c r="AC3580" s="198">
        <v>37047.875</v>
      </c>
    </row>
    <row r="3581" spans="1:29" x14ac:dyDescent="0.2">
      <c r="A3581" s="44" t="str">
        <f t="shared" si="276"/>
        <v xml:space="preserve"> Natural Gas Physical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3000</v>
      </c>
      <c r="G3581" s="202">
        <v>1333975</v>
      </c>
      <c r="H3581" s="198">
        <v>37046.411724537036</v>
      </c>
      <c r="I3581" t="s">
        <v>2542</v>
      </c>
      <c r="M3581" t="s">
        <v>3505</v>
      </c>
      <c r="N3581" t="s">
        <v>3089</v>
      </c>
      <c r="O3581" t="s">
        <v>49</v>
      </c>
      <c r="P3581" s="199">
        <v>3000</v>
      </c>
      <c r="S3581" t="s">
        <v>3827</v>
      </c>
      <c r="T3581" t="s">
        <v>3090</v>
      </c>
      <c r="U3581" s="201">
        <v>4.91</v>
      </c>
      <c r="V3581" t="s">
        <v>3835</v>
      </c>
      <c r="W3581" t="s">
        <v>3091</v>
      </c>
      <c r="X3581" t="s">
        <v>3092</v>
      </c>
      <c r="Y3581" t="s">
        <v>2596</v>
      </c>
      <c r="Z3581" t="s">
        <v>2953</v>
      </c>
      <c r="AA3581">
        <v>828481</v>
      </c>
      <c r="AB3581" s="198">
        <v>37047.875</v>
      </c>
      <c r="AC3581" s="198">
        <v>37047.875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5000</v>
      </c>
      <c r="G3582" s="202">
        <v>1333976</v>
      </c>
      <c r="H3582" s="198">
        <v>37046.411736111113</v>
      </c>
      <c r="I3582" t="s">
        <v>3647</v>
      </c>
      <c r="M3582" t="s">
        <v>3505</v>
      </c>
      <c r="N3582" t="s">
        <v>3885</v>
      </c>
      <c r="O3582" t="s">
        <v>1679</v>
      </c>
      <c r="P3582" s="199">
        <v>5000</v>
      </c>
      <c r="S3582" t="s">
        <v>3506</v>
      </c>
      <c r="T3582" t="s">
        <v>3759</v>
      </c>
      <c r="U3582" s="201">
        <v>3.85</v>
      </c>
      <c r="V3582" t="s">
        <v>3176</v>
      </c>
      <c r="W3582" t="s">
        <v>2457</v>
      </c>
      <c r="X3582" t="s">
        <v>2615</v>
      </c>
      <c r="Y3582" t="s">
        <v>2596</v>
      </c>
      <c r="Z3582" t="s">
        <v>2952</v>
      </c>
      <c r="AA3582">
        <v>828482</v>
      </c>
      <c r="AB3582" s="198">
        <v>37047.875</v>
      </c>
      <c r="AC3582" s="198">
        <v>37047.875</v>
      </c>
    </row>
    <row r="3583" spans="1:29" x14ac:dyDescent="0.2">
      <c r="A3583" s="44" t="str">
        <f t="shared" si="276"/>
        <v>US Natural Gas Financial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26</v>
      </c>
      <c r="F3583" s="213">
        <f t="shared" si="280"/>
        <v>260000</v>
      </c>
      <c r="G3583" s="202">
        <v>1333980</v>
      </c>
      <c r="H3583" s="198">
        <v>37046.411921296298</v>
      </c>
      <c r="I3583" t="s">
        <v>2600</v>
      </c>
      <c r="M3583" t="s">
        <v>3505</v>
      </c>
      <c r="N3583" t="s">
        <v>2383</v>
      </c>
      <c r="O3583" t="s">
        <v>3312</v>
      </c>
      <c r="P3583" s="199">
        <v>10000</v>
      </c>
      <c r="S3583" t="s">
        <v>3506</v>
      </c>
      <c r="T3583" t="s">
        <v>3759</v>
      </c>
      <c r="U3583" s="201">
        <v>3.9350000000000001</v>
      </c>
      <c r="V3583" t="s">
        <v>1888</v>
      </c>
      <c r="W3583" t="s">
        <v>2489</v>
      </c>
      <c r="X3583" t="s">
        <v>2490</v>
      </c>
      <c r="Y3583" t="s">
        <v>3777</v>
      </c>
      <c r="Z3583" t="s">
        <v>2952</v>
      </c>
      <c r="AA3583" t="s">
        <v>287</v>
      </c>
      <c r="AB3583" s="198">
        <v>37047.875</v>
      </c>
      <c r="AC3583" s="198">
        <v>37072.875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2000</v>
      </c>
      <c r="G3584" s="202">
        <v>1333978</v>
      </c>
      <c r="H3584" s="198">
        <v>37046.411921296298</v>
      </c>
      <c r="I3584" t="s">
        <v>2541</v>
      </c>
      <c r="M3584" t="s">
        <v>3505</v>
      </c>
      <c r="N3584" t="s">
        <v>3885</v>
      </c>
      <c r="O3584" t="s">
        <v>1742</v>
      </c>
      <c r="P3584" s="199">
        <v>2000</v>
      </c>
      <c r="S3584" t="s">
        <v>3506</v>
      </c>
      <c r="T3584" t="s">
        <v>3759</v>
      </c>
      <c r="U3584" s="201">
        <v>4.2350000000000003</v>
      </c>
      <c r="V3584">
        <v>19691994</v>
      </c>
      <c r="W3584" t="s">
        <v>3143</v>
      </c>
      <c r="X3584" t="s">
        <v>3065</v>
      </c>
      <c r="Y3584" t="s">
        <v>2596</v>
      </c>
      <c r="Z3584" t="s">
        <v>2952</v>
      </c>
      <c r="AA3584">
        <v>828485</v>
      </c>
      <c r="AB3584" s="198">
        <v>37047.875</v>
      </c>
      <c r="AC3584" s="198">
        <v>37047.875</v>
      </c>
    </row>
    <row r="3585" spans="1:29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25000</v>
      </c>
      <c r="G3585" s="202">
        <v>1333979</v>
      </c>
      <c r="H3585" s="198">
        <v>37046.411921296298</v>
      </c>
      <c r="I3585" t="s">
        <v>3501</v>
      </c>
      <c r="M3585" t="s">
        <v>3505</v>
      </c>
      <c r="N3585" t="s">
        <v>3885</v>
      </c>
      <c r="O3585" t="s">
        <v>3852</v>
      </c>
      <c r="P3585" s="199">
        <v>25000</v>
      </c>
      <c r="S3585" t="s">
        <v>3506</v>
      </c>
      <c r="T3585" t="s">
        <v>3759</v>
      </c>
      <c r="U3585" s="201">
        <v>3.97</v>
      </c>
      <c r="V3585" t="s">
        <v>1893</v>
      </c>
      <c r="W3585" t="s">
        <v>2265</v>
      </c>
      <c r="X3585" t="s">
        <v>2266</v>
      </c>
      <c r="Y3585" t="s">
        <v>2596</v>
      </c>
      <c r="Z3585" t="s">
        <v>2952</v>
      </c>
      <c r="AA3585">
        <v>828484</v>
      </c>
      <c r="AB3585" s="198">
        <v>37047.875</v>
      </c>
      <c r="AC3585" s="198">
        <v>37047.875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5964</v>
      </c>
      <c r="G3586" s="202">
        <v>1333981</v>
      </c>
      <c r="H3586" s="198">
        <v>37046.41201388889</v>
      </c>
      <c r="I3586" t="s">
        <v>3731</v>
      </c>
      <c r="M3586" t="s">
        <v>3505</v>
      </c>
      <c r="N3586" t="s">
        <v>3885</v>
      </c>
      <c r="O3586" t="s">
        <v>1742</v>
      </c>
      <c r="P3586" s="199">
        <v>5964</v>
      </c>
      <c r="S3586" t="s">
        <v>3506</v>
      </c>
      <c r="T3586" t="s">
        <v>3759</v>
      </c>
      <c r="U3586" s="201">
        <v>4.2350000000000003</v>
      </c>
      <c r="V3586" t="s">
        <v>2647</v>
      </c>
      <c r="W3586" t="s">
        <v>3143</v>
      </c>
      <c r="X3586" t="s">
        <v>3065</v>
      </c>
      <c r="Y3586" t="s">
        <v>2596</v>
      </c>
      <c r="Z3586" t="s">
        <v>2952</v>
      </c>
      <c r="AA3586">
        <v>828488</v>
      </c>
      <c r="AB3586" s="198">
        <v>37047.875</v>
      </c>
      <c r="AC3586" s="198">
        <v>37047.875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2000</v>
      </c>
      <c r="G3587" s="202">
        <v>1333983</v>
      </c>
      <c r="H3587" s="198">
        <v>37046.412037037036</v>
      </c>
      <c r="I3587" t="s">
        <v>2541</v>
      </c>
      <c r="M3587" t="s">
        <v>3505</v>
      </c>
      <c r="N3587" t="s">
        <v>3885</v>
      </c>
      <c r="O3587" t="s">
        <v>1718</v>
      </c>
      <c r="Q3587" s="199">
        <v>2000</v>
      </c>
      <c r="S3587" t="s">
        <v>3506</v>
      </c>
      <c r="T3587" t="s">
        <v>3759</v>
      </c>
      <c r="U3587" s="201">
        <v>4.1900000000000004</v>
      </c>
      <c r="V3587">
        <v>19691994</v>
      </c>
      <c r="W3587" t="s">
        <v>3143</v>
      </c>
      <c r="X3587" t="s">
        <v>3065</v>
      </c>
      <c r="Y3587" t="s">
        <v>2596</v>
      </c>
      <c r="Z3587" t="s">
        <v>2952</v>
      </c>
      <c r="AA3587">
        <v>828487</v>
      </c>
      <c r="AB3587" s="198">
        <v>37047.875</v>
      </c>
      <c r="AC3587" s="198">
        <v>37047.875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591</v>
      </c>
      <c r="G3588" s="202">
        <v>1333982</v>
      </c>
      <c r="H3588" s="198">
        <v>37046.412037037036</v>
      </c>
      <c r="I3588" t="s">
        <v>3457</v>
      </c>
      <c r="M3588" t="s">
        <v>3505</v>
      </c>
      <c r="N3588" t="s">
        <v>3885</v>
      </c>
      <c r="O3588" t="s">
        <v>1756</v>
      </c>
      <c r="P3588" s="199">
        <v>591</v>
      </c>
      <c r="S3588" t="s">
        <v>3506</v>
      </c>
      <c r="T3588" t="s">
        <v>3759</v>
      </c>
      <c r="U3588" s="201">
        <v>3.96</v>
      </c>
      <c r="V3588" t="s">
        <v>3458</v>
      </c>
      <c r="W3588" t="s">
        <v>2477</v>
      </c>
      <c r="X3588" t="s">
        <v>2540</v>
      </c>
      <c r="Y3588" t="s">
        <v>2596</v>
      </c>
      <c r="Z3588" t="s">
        <v>2952</v>
      </c>
      <c r="AA3588">
        <v>828486</v>
      </c>
      <c r="AB3588" s="198">
        <v>37047.875</v>
      </c>
      <c r="AC3588" s="198">
        <v>37047.875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10000</v>
      </c>
      <c r="G3589" s="202">
        <v>1333984</v>
      </c>
      <c r="H3589" s="198">
        <v>37046.412060185183</v>
      </c>
      <c r="I3589" t="s">
        <v>2538</v>
      </c>
      <c r="M3589" t="s">
        <v>3505</v>
      </c>
      <c r="N3589" t="s">
        <v>3885</v>
      </c>
      <c r="O3589" t="s">
        <v>3863</v>
      </c>
      <c r="Q3589" s="199">
        <v>10000</v>
      </c>
      <c r="S3589" t="s">
        <v>3506</v>
      </c>
      <c r="T3589" t="s">
        <v>3759</v>
      </c>
      <c r="U3589" s="201">
        <v>3.9</v>
      </c>
      <c r="V3589" t="s">
        <v>3844</v>
      </c>
      <c r="W3589" t="s">
        <v>2271</v>
      </c>
      <c r="X3589" t="s">
        <v>2272</v>
      </c>
      <c r="Y3589" t="s">
        <v>2596</v>
      </c>
      <c r="Z3589" t="s">
        <v>2952</v>
      </c>
      <c r="AA3589">
        <v>828489</v>
      </c>
      <c r="AB3589" s="198">
        <v>37047.875</v>
      </c>
      <c r="AC3589" s="198">
        <v>37047.875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2766</v>
      </c>
      <c r="G3590" s="202">
        <v>1333985</v>
      </c>
      <c r="H3590" s="198">
        <v>37046.412129629629</v>
      </c>
      <c r="I3590" t="s">
        <v>2592</v>
      </c>
      <c r="M3590" t="s">
        <v>3505</v>
      </c>
      <c r="N3590" t="s">
        <v>3885</v>
      </c>
      <c r="O3590" t="s">
        <v>1780</v>
      </c>
      <c r="P3590" s="199">
        <v>2766</v>
      </c>
      <c r="S3590" t="s">
        <v>3506</v>
      </c>
      <c r="T3590" t="s">
        <v>3759</v>
      </c>
      <c r="U3590" s="201">
        <v>3.93</v>
      </c>
      <c r="V3590" t="s">
        <v>246</v>
      </c>
      <c r="W3590" t="s">
        <v>2265</v>
      </c>
      <c r="X3590" t="s">
        <v>2266</v>
      </c>
      <c r="Y3590" t="s">
        <v>2596</v>
      </c>
      <c r="Z3590" t="s">
        <v>2952</v>
      </c>
      <c r="AA3590">
        <v>828490</v>
      </c>
      <c r="AB3590" s="198">
        <v>37047.875</v>
      </c>
      <c r="AC3590" s="198">
        <v>37047.875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3100</v>
      </c>
      <c r="G3591" s="202">
        <v>1333986</v>
      </c>
      <c r="H3591" s="198">
        <v>37046.412152777775</v>
      </c>
      <c r="I3591" t="s">
        <v>2387</v>
      </c>
      <c r="M3591" t="s">
        <v>3505</v>
      </c>
      <c r="N3591" t="s">
        <v>3885</v>
      </c>
      <c r="O3591" t="s">
        <v>1678</v>
      </c>
      <c r="Q3591" s="199">
        <v>3100</v>
      </c>
      <c r="S3591" t="s">
        <v>3506</v>
      </c>
      <c r="T3591" t="s">
        <v>3759</v>
      </c>
      <c r="U3591" s="201">
        <v>3.7875000000000001</v>
      </c>
      <c r="V3591" t="s">
        <v>3199</v>
      </c>
      <c r="W3591" t="s">
        <v>2457</v>
      </c>
      <c r="X3591" t="s">
        <v>2615</v>
      </c>
      <c r="Y3591" t="s">
        <v>2596</v>
      </c>
      <c r="Z3591" t="s">
        <v>2952</v>
      </c>
      <c r="AA3591">
        <v>828491</v>
      </c>
      <c r="AB3591" s="198">
        <v>37047.875</v>
      </c>
      <c r="AC3591" s="198">
        <v>37047.875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7278</v>
      </c>
      <c r="G3592" s="202">
        <v>1333987</v>
      </c>
      <c r="H3592" s="198">
        <v>37046.412199074075</v>
      </c>
      <c r="I3592" t="s">
        <v>2597</v>
      </c>
      <c r="M3592" t="s">
        <v>3505</v>
      </c>
      <c r="N3592" t="s">
        <v>3885</v>
      </c>
      <c r="O3592" t="s">
        <v>1674</v>
      </c>
      <c r="Q3592" s="199">
        <v>7278</v>
      </c>
      <c r="S3592" t="s">
        <v>3506</v>
      </c>
      <c r="T3592" t="s">
        <v>3759</v>
      </c>
      <c r="U3592" s="201">
        <v>4.0213000000000001</v>
      </c>
      <c r="V3592" t="s">
        <v>2036</v>
      </c>
      <c r="W3592" t="s">
        <v>2594</v>
      </c>
      <c r="X3592" t="s">
        <v>2595</v>
      </c>
      <c r="Y3592" t="s">
        <v>2596</v>
      </c>
      <c r="Z3592" t="s">
        <v>2952</v>
      </c>
      <c r="AA3592">
        <v>828492</v>
      </c>
      <c r="AB3592" s="198">
        <v>37047.875</v>
      </c>
      <c r="AC3592" s="198">
        <v>37047.875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25000</v>
      </c>
      <c r="G3593" s="202">
        <v>1333988</v>
      </c>
      <c r="H3593" s="198">
        <v>37046.412210648145</v>
      </c>
      <c r="I3593" t="s">
        <v>2502</v>
      </c>
      <c r="M3593" t="s">
        <v>3505</v>
      </c>
      <c r="N3593" t="s">
        <v>3885</v>
      </c>
      <c r="O3593" t="s">
        <v>3852</v>
      </c>
      <c r="P3593" s="199">
        <v>25000</v>
      </c>
      <c r="S3593" t="s">
        <v>3506</v>
      </c>
      <c r="T3593" t="s">
        <v>3759</v>
      </c>
      <c r="U3593" s="201">
        <v>3.96</v>
      </c>
      <c r="V3593" t="s">
        <v>3516</v>
      </c>
      <c r="W3593" t="s">
        <v>2265</v>
      </c>
      <c r="X3593" t="s">
        <v>2266</v>
      </c>
      <c r="Y3593" t="s">
        <v>2596</v>
      </c>
      <c r="Z3593" t="s">
        <v>2952</v>
      </c>
      <c r="AA3593">
        <v>828493</v>
      </c>
      <c r="AB3593" s="198">
        <v>37047.875</v>
      </c>
      <c r="AC3593" s="198">
        <v>37047.875</v>
      </c>
    </row>
    <row r="3594" spans="1:29" x14ac:dyDescent="0.2">
      <c r="A3594" s="44" t="str">
        <f t="shared" si="276"/>
        <v>US Natural Gas Financial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123</v>
      </c>
      <c r="F3594" s="213">
        <f t="shared" si="280"/>
        <v>615000</v>
      </c>
      <c r="G3594" s="202">
        <v>1333991</v>
      </c>
      <c r="H3594" s="198">
        <v>37046.412245370368</v>
      </c>
      <c r="I3594" t="s">
        <v>2382</v>
      </c>
      <c r="M3594" t="s">
        <v>3505</v>
      </c>
      <c r="N3594" t="s">
        <v>2383</v>
      </c>
      <c r="O3594" t="s">
        <v>3144</v>
      </c>
      <c r="P3594" s="199">
        <v>5000</v>
      </c>
      <c r="S3594" t="s">
        <v>3506</v>
      </c>
      <c r="T3594" t="s">
        <v>3759</v>
      </c>
      <c r="U3594" s="201">
        <v>4.1500000000000004</v>
      </c>
      <c r="V3594" t="s">
        <v>2564</v>
      </c>
      <c r="W3594" t="s">
        <v>2810</v>
      </c>
      <c r="X3594" t="s">
        <v>2384</v>
      </c>
      <c r="Y3594" t="s">
        <v>3777</v>
      </c>
      <c r="Z3594" t="s">
        <v>2952</v>
      </c>
      <c r="AA3594" t="s">
        <v>288</v>
      </c>
      <c r="AB3594" s="198">
        <v>37073</v>
      </c>
      <c r="AC3594" s="198">
        <v>37195</v>
      </c>
    </row>
    <row r="3595" spans="1:29" x14ac:dyDescent="0.2">
      <c r="A3595" s="44" t="str">
        <f t="shared" ref="A3595:A3658" si="281">B3595&amp;" "&amp;C3595&amp;" "&amp;D3595</f>
        <v>US Natural Gas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26</v>
      </c>
      <c r="F3595" s="213">
        <f t="shared" ref="F3595:F3658" si="285">E3595*SUM(P3595:Q3595)</f>
        <v>260000</v>
      </c>
      <c r="G3595" s="202">
        <v>1333989</v>
      </c>
      <c r="H3595" s="198">
        <v>37046.412245370368</v>
      </c>
      <c r="I3595" t="s">
        <v>2260</v>
      </c>
      <c r="M3595" t="s">
        <v>3505</v>
      </c>
      <c r="N3595" t="s">
        <v>2383</v>
      </c>
      <c r="O3595" t="s">
        <v>289</v>
      </c>
      <c r="P3595" s="199">
        <v>10000</v>
      </c>
      <c r="S3595" t="s">
        <v>3506</v>
      </c>
      <c r="T3595" t="s">
        <v>3759</v>
      </c>
      <c r="U3595" s="201">
        <v>4.1399999999999997</v>
      </c>
      <c r="V3595" t="s">
        <v>3115</v>
      </c>
      <c r="W3595" t="s">
        <v>3082</v>
      </c>
      <c r="X3595" t="s">
        <v>3083</v>
      </c>
      <c r="Y3595" t="s">
        <v>3777</v>
      </c>
      <c r="Z3595" t="s">
        <v>2952</v>
      </c>
      <c r="AA3595" t="s">
        <v>290</v>
      </c>
      <c r="AB3595" s="198">
        <v>37047.875</v>
      </c>
      <c r="AC3595" s="198">
        <v>37072.875</v>
      </c>
    </row>
    <row r="3596" spans="1:29" x14ac:dyDescent="0.2">
      <c r="A3596" s="44" t="str">
        <f t="shared" si="281"/>
        <v>US Natural Gas Financial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31</v>
      </c>
      <c r="F3596" s="213">
        <f t="shared" si="285"/>
        <v>620000</v>
      </c>
      <c r="G3596" s="202">
        <v>1333992</v>
      </c>
      <c r="H3596" s="198">
        <v>37046.412268518521</v>
      </c>
      <c r="I3596" t="s">
        <v>2600</v>
      </c>
      <c r="M3596" t="s">
        <v>3505</v>
      </c>
      <c r="N3596" t="s">
        <v>2383</v>
      </c>
      <c r="O3596" t="s">
        <v>2604</v>
      </c>
      <c r="P3596" s="199">
        <v>20000</v>
      </c>
      <c r="S3596" t="s">
        <v>3506</v>
      </c>
      <c r="T3596" t="s">
        <v>3759</v>
      </c>
      <c r="U3596" s="201">
        <v>4.0549999999999997</v>
      </c>
      <c r="V3596" t="s">
        <v>2328</v>
      </c>
      <c r="W3596" t="s">
        <v>2810</v>
      </c>
      <c r="X3596" t="s">
        <v>2384</v>
      </c>
      <c r="Y3596" t="s">
        <v>3777</v>
      </c>
      <c r="Z3596" t="s">
        <v>2952</v>
      </c>
      <c r="AA3596" t="s">
        <v>291</v>
      </c>
      <c r="AB3596" s="198">
        <v>37073.875</v>
      </c>
      <c r="AC3596" s="198">
        <v>37103.875</v>
      </c>
    </row>
    <row r="3597" spans="1:29" x14ac:dyDescent="0.2">
      <c r="A3597" s="44" t="str">
        <f t="shared" si="281"/>
        <v>US Natural Gas Financial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26</v>
      </c>
      <c r="F3597" s="213">
        <f t="shared" si="285"/>
        <v>260000</v>
      </c>
      <c r="G3597" s="202">
        <v>1333995</v>
      </c>
      <c r="H3597" s="198">
        <v>37046.412372685183</v>
      </c>
      <c r="I3597" t="s">
        <v>2600</v>
      </c>
      <c r="M3597" t="s">
        <v>3505</v>
      </c>
      <c r="N3597" t="s">
        <v>2383</v>
      </c>
      <c r="O3597" t="s">
        <v>3312</v>
      </c>
      <c r="P3597" s="199">
        <v>10000</v>
      </c>
      <c r="S3597" t="s">
        <v>3506</v>
      </c>
      <c r="T3597" t="s">
        <v>3759</v>
      </c>
      <c r="U3597" s="201">
        <v>3.915</v>
      </c>
      <c r="V3597" t="s">
        <v>1888</v>
      </c>
      <c r="W3597" t="s">
        <v>2489</v>
      </c>
      <c r="X3597" t="s">
        <v>2490</v>
      </c>
      <c r="Y3597" t="s">
        <v>3777</v>
      </c>
      <c r="Z3597" t="s">
        <v>2952</v>
      </c>
      <c r="AA3597" t="s">
        <v>292</v>
      </c>
      <c r="AB3597" s="198">
        <v>37047.875</v>
      </c>
      <c r="AC3597" s="198">
        <v>37072.875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10000</v>
      </c>
      <c r="G3598" s="202">
        <v>1333996</v>
      </c>
      <c r="H3598" s="198">
        <v>37046.41238425926</v>
      </c>
      <c r="I3598" t="s">
        <v>2550</v>
      </c>
      <c r="M3598" t="s">
        <v>3505</v>
      </c>
      <c r="N3598" t="s">
        <v>3885</v>
      </c>
      <c r="O3598" t="s">
        <v>1756</v>
      </c>
      <c r="P3598" s="199">
        <v>10000</v>
      </c>
      <c r="S3598" t="s">
        <v>3506</v>
      </c>
      <c r="T3598" t="s">
        <v>3759</v>
      </c>
      <c r="U3598" s="201">
        <v>3.9550000000000001</v>
      </c>
      <c r="V3598" t="s">
        <v>3522</v>
      </c>
      <c r="W3598" t="s">
        <v>2477</v>
      </c>
      <c r="X3598" t="s">
        <v>2540</v>
      </c>
      <c r="Y3598" t="s">
        <v>2596</v>
      </c>
      <c r="Z3598" t="s">
        <v>2952</v>
      </c>
      <c r="AA3598">
        <v>828495</v>
      </c>
      <c r="AB3598" s="198">
        <v>37047.875</v>
      </c>
      <c r="AC3598" s="198">
        <v>37047.875</v>
      </c>
    </row>
    <row r="3599" spans="1:29" x14ac:dyDescent="0.2">
      <c r="A3599" s="44" t="str">
        <f t="shared" si="281"/>
        <v xml:space="preserve"> Natural Gas Physical</v>
      </c>
      <c r="B3599" s="44" t="str">
        <f t="shared" si="282"/>
        <v/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2000</v>
      </c>
      <c r="G3599" s="202">
        <v>1333998</v>
      </c>
      <c r="H3599" s="198">
        <v>37046.412418981483</v>
      </c>
      <c r="I3599" t="s">
        <v>285</v>
      </c>
      <c r="M3599" t="s">
        <v>3505</v>
      </c>
      <c r="N3599" t="s">
        <v>3089</v>
      </c>
      <c r="O3599" t="s">
        <v>2015</v>
      </c>
      <c r="P3599" s="199">
        <v>2000</v>
      </c>
      <c r="S3599" t="s">
        <v>3827</v>
      </c>
      <c r="T3599" t="s">
        <v>3090</v>
      </c>
      <c r="U3599" s="201">
        <v>4.875</v>
      </c>
      <c r="V3599" t="s">
        <v>286</v>
      </c>
      <c r="W3599" t="s">
        <v>3091</v>
      </c>
      <c r="X3599" t="s">
        <v>3092</v>
      </c>
      <c r="Y3599" t="s">
        <v>2596</v>
      </c>
      <c r="Z3599" t="s">
        <v>2953</v>
      </c>
      <c r="AA3599">
        <v>828497</v>
      </c>
      <c r="AB3599" s="198">
        <v>37046.875</v>
      </c>
      <c r="AC3599" s="198">
        <v>37046.875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3085</v>
      </c>
      <c r="G3600" s="202">
        <v>1333997</v>
      </c>
      <c r="H3600" s="198">
        <v>37046.412418981483</v>
      </c>
      <c r="I3600" t="s">
        <v>2427</v>
      </c>
      <c r="M3600" t="s">
        <v>3505</v>
      </c>
      <c r="N3600" t="s">
        <v>3885</v>
      </c>
      <c r="O3600" t="s">
        <v>1679</v>
      </c>
      <c r="P3600" s="199">
        <v>3085</v>
      </c>
      <c r="S3600" t="s">
        <v>3506</v>
      </c>
      <c r="T3600" t="s">
        <v>3759</v>
      </c>
      <c r="U3600" s="201">
        <v>3.85</v>
      </c>
      <c r="V3600" t="s">
        <v>3927</v>
      </c>
      <c r="W3600" t="s">
        <v>2457</v>
      </c>
      <c r="X3600" t="s">
        <v>2615</v>
      </c>
      <c r="Y3600" t="s">
        <v>2596</v>
      </c>
      <c r="Z3600" t="s">
        <v>2952</v>
      </c>
      <c r="AA3600">
        <v>828496</v>
      </c>
      <c r="AB3600" s="198">
        <v>37047.875</v>
      </c>
      <c r="AC3600" s="198">
        <v>37047.875</v>
      </c>
    </row>
    <row r="3601" spans="1:29" x14ac:dyDescent="0.2">
      <c r="A3601" s="44" t="str">
        <f t="shared" si="281"/>
        <v>US Natural Gas Financial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31</v>
      </c>
      <c r="F3601" s="213">
        <f t="shared" si="285"/>
        <v>620000</v>
      </c>
      <c r="G3601" s="202">
        <v>1333999</v>
      </c>
      <c r="H3601" s="198">
        <v>37046.412453703706</v>
      </c>
      <c r="I3601" t="s">
        <v>3547</v>
      </c>
      <c r="M3601" t="s">
        <v>3505</v>
      </c>
      <c r="N3601" t="s">
        <v>2383</v>
      </c>
      <c r="O3601" t="s">
        <v>2604</v>
      </c>
      <c r="Q3601" s="199">
        <v>20000</v>
      </c>
      <c r="S3601" t="s">
        <v>3506</v>
      </c>
      <c r="T3601" t="s">
        <v>3759</v>
      </c>
      <c r="U3601" s="201">
        <v>4.0599999999999996</v>
      </c>
      <c r="V3601" t="s">
        <v>3059</v>
      </c>
      <c r="W3601" t="s">
        <v>2810</v>
      </c>
      <c r="X3601" t="s">
        <v>2384</v>
      </c>
      <c r="Y3601" t="s">
        <v>3777</v>
      </c>
      <c r="Z3601" t="s">
        <v>2952</v>
      </c>
      <c r="AA3601" t="s">
        <v>293</v>
      </c>
      <c r="AB3601" s="198">
        <v>37073.875</v>
      </c>
      <c r="AC3601" s="198">
        <v>37103.875</v>
      </c>
    </row>
    <row r="3602" spans="1:29" x14ac:dyDescent="0.2">
      <c r="A3602" s="44" t="str">
        <f t="shared" si="281"/>
        <v xml:space="preserve"> Natural Gas Physical</v>
      </c>
      <c r="B3602" s="44" t="str">
        <f t="shared" si="282"/>
        <v/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8000</v>
      </c>
      <c r="G3602" s="202">
        <v>1334000</v>
      </c>
      <c r="H3602" s="198">
        <v>37046.412523148145</v>
      </c>
      <c r="I3602" t="s">
        <v>2542</v>
      </c>
      <c r="M3602" t="s">
        <v>3505</v>
      </c>
      <c r="N3602" t="s">
        <v>3089</v>
      </c>
      <c r="O3602" t="s">
        <v>2015</v>
      </c>
      <c r="P3602" s="199">
        <v>8000</v>
      </c>
      <c r="S3602" t="s">
        <v>3827</v>
      </c>
      <c r="T3602" t="s">
        <v>3090</v>
      </c>
      <c r="U3602" s="201">
        <v>4.875</v>
      </c>
      <c r="V3602" t="s">
        <v>3835</v>
      </c>
      <c r="W3602" t="s">
        <v>3091</v>
      </c>
      <c r="X3602" t="s">
        <v>3092</v>
      </c>
      <c r="Y3602" t="s">
        <v>2596</v>
      </c>
      <c r="Z3602" t="s">
        <v>2953</v>
      </c>
      <c r="AA3602">
        <v>828498</v>
      </c>
      <c r="AB3602" s="198">
        <v>37046.875</v>
      </c>
      <c r="AC3602" s="198">
        <v>37046.875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1000</v>
      </c>
      <c r="G3603" s="202">
        <v>1334001</v>
      </c>
      <c r="H3603" s="198">
        <v>37046.412581018521</v>
      </c>
      <c r="I3603" t="s">
        <v>2378</v>
      </c>
      <c r="M3603" t="s">
        <v>3505</v>
      </c>
      <c r="N3603" t="s">
        <v>3885</v>
      </c>
      <c r="O3603" t="s">
        <v>1674</v>
      </c>
      <c r="Q3603" s="199">
        <v>1000</v>
      </c>
      <c r="S3603" t="s">
        <v>3506</v>
      </c>
      <c r="T3603" t="s">
        <v>3759</v>
      </c>
      <c r="U3603" s="201">
        <v>4.0213000000000001</v>
      </c>
      <c r="V3603" t="s">
        <v>3181</v>
      </c>
      <c r="W3603" t="s">
        <v>2594</v>
      </c>
      <c r="X3603" t="s">
        <v>2595</v>
      </c>
      <c r="Y3603" t="s">
        <v>2596</v>
      </c>
      <c r="Z3603" t="s">
        <v>2952</v>
      </c>
      <c r="AA3603">
        <v>828499</v>
      </c>
      <c r="AB3603" s="198">
        <v>37047.875</v>
      </c>
      <c r="AC3603" s="198">
        <v>37047.875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26</v>
      </c>
      <c r="F3604" s="213">
        <f t="shared" si="285"/>
        <v>260000</v>
      </c>
      <c r="G3604" s="202">
        <v>1334002</v>
      </c>
      <c r="H3604" s="198">
        <v>37046.412604166668</v>
      </c>
      <c r="I3604" t="s">
        <v>2638</v>
      </c>
      <c r="M3604" t="s">
        <v>3505</v>
      </c>
      <c r="N3604" t="s">
        <v>2383</v>
      </c>
      <c r="O3604" t="s">
        <v>3298</v>
      </c>
      <c r="Q3604" s="199">
        <v>10000</v>
      </c>
      <c r="S3604" t="s">
        <v>3506</v>
      </c>
      <c r="T3604" t="s">
        <v>3759</v>
      </c>
      <c r="U3604" s="201">
        <v>3.95</v>
      </c>
      <c r="V3604" t="s">
        <v>2740</v>
      </c>
      <c r="W3604" t="s">
        <v>2644</v>
      </c>
      <c r="X3604" t="s">
        <v>2259</v>
      </c>
      <c r="Y3604" t="s">
        <v>3777</v>
      </c>
      <c r="Z3604" t="s">
        <v>2952</v>
      </c>
      <c r="AA3604" t="s">
        <v>294</v>
      </c>
      <c r="AB3604" s="198">
        <v>37047.875</v>
      </c>
      <c r="AC3604" s="198">
        <v>37072.875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31</v>
      </c>
      <c r="F3605" s="213">
        <f t="shared" si="285"/>
        <v>310000</v>
      </c>
      <c r="G3605" s="202">
        <v>1334003</v>
      </c>
      <c r="H3605" s="198">
        <v>37046.412615740737</v>
      </c>
      <c r="I3605" t="s">
        <v>2600</v>
      </c>
      <c r="M3605" t="s">
        <v>3505</v>
      </c>
      <c r="N3605" t="s">
        <v>2383</v>
      </c>
      <c r="O3605" t="s">
        <v>2604</v>
      </c>
      <c r="P3605" s="199">
        <v>10000</v>
      </c>
      <c r="S3605" t="s">
        <v>3506</v>
      </c>
      <c r="T3605" t="s">
        <v>3759</v>
      </c>
      <c r="U3605" s="201">
        <v>4.0549999999999997</v>
      </c>
      <c r="V3605" t="s">
        <v>1888</v>
      </c>
      <c r="W3605" t="s">
        <v>2810</v>
      </c>
      <c r="X3605" t="s">
        <v>2384</v>
      </c>
      <c r="Y3605" t="s">
        <v>3777</v>
      </c>
      <c r="Z3605" t="s">
        <v>2952</v>
      </c>
      <c r="AA3605" t="s">
        <v>295</v>
      </c>
      <c r="AB3605" s="198">
        <v>37073.875</v>
      </c>
      <c r="AC3605" s="198">
        <v>37103.875</v>
      </c>
    </row>
    <row r="3606" spans="1:29" x14ac:dyDescent="0.2">
      <c r="A3606" s="44" t="str">
        <f t="shared" si="281"/>
        <v xml:space="preserve"> Natural Gas Physical</v>
      </c>
      <c r="B3606" s="44" t="str">
        <f t="shared" si="282"/>
        <v/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1334006</v>
      </c>
      <c r="H3606" s="198">
        <v>37046.412858796299</v>
      </c>
      <c r="I3606" t="s">
        <v>2618</v>
      </c>
      <c r="M3606" t="s">
        <v>3505</v>
      </c>
      <c r="N3606" t="s">
        <v>3089</v>
      </c>
      <c r="O3606" t="s">
        <v>2015</v>
      </c>
      <c r="Q3606" s="199">
        <v>10000</v>
      </c>
      <c r="S3606" t="s">
        <v>3827</v>
      </c>
      <c r="T3606" t="s">
        <v>3090</v>
      </c>
      <c r="U3606" s="201">
        <v>4.875</v>
      </c>
      <c r="V3606" t="s">
        <v>2465</v>
      </c>
      <c r="W3606" t="s">
        <v>3091</v>
      </c>
      <c r="X3606" t="s">
        <v>3092</v>
      </c>
      <c r="Y3606" t="s">
        <v>2596</v>
      </c>
      <c r="Z3606" t="s">
        <v>2953</v>
      </c>
      <c r="AA3606">
        <v>828500</v>
      </c>
      <c r="AB3606" s="198">
        <v>37046.875</v>
      </c>
      <c r="AC3606" s="198">
        <v>37046.875</v>
      </c>
    </row>
    <row r="3607" spans="1:29" x14ac:dyDescent="0.2">
      <c r="A3607" s="44" t="str">
        <f t="shared" si="281"/>
        <v>US Crude Financial</v>
      </c>
      <c r="B3607" s="44" t="str">
        <f t="shared" si="282"/>
        <v>US</v>
      </c>
      <c r="C3607" s="44" t="str">
        <f t="shared" si="283"/>
        <v>Crude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50000</v>
      </c>
      <c r="G3607" s="202">
        <v>1334007</v>
      </c>
      <c r="H3607" s="198">
        <v>37046.412893518522</v>
      </c>
      <c r="I3607" t="s">
        <v>2382</v>
      </c>
      <c r="M3607" t="s">
        <v>3619</v>
      </c>
      <c r="N3607" t="s">
        <v>1088</v>
      </c>
      <c r="O3607" t="s">
        <v>3528</v>
      </c>
      <c r="Q3607" s="199">
        <v>50000</v>
      </c>
      <c r="S3607" t="s">
        <v>3512</v>
      </c>
      <c r="T3607" t="s">
        <v>3759</v>
      </c>
      <c r="U3607" s="201">
        <v>28.4</v>
      </c>
      <c r="V3607" t="s">
        <v>3830</v>
      </c>
      <c r="W3607" t="s">
        <v>1090</v>
      </c>
      <c r="X3607" t="s">
        <v>1091</v>
      </c>
      <c r="Y3607" t="s">
        <v>2729</v>
      </c>
      <c r="Z3607" t="s">
        <v>2952</v>
      </c>
      <c r="AA3607">
        <v>112866</v>
      </c>
      <c r="AB3607" s="198">
        <v>37073</v>
      </c>
      <c r="AC3607" s="198">
        <v>37103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5000</v>
      </c>
      <c r="G3608" s="202">
        <v>1334008</v>
      </c>
      <c r="H3608" s="198">
        <v>37046.412905092591</v>
      </c>
      <c r="I3608" t="s">
        <v>2378</v>
      </c>
      <c r="M3608" t="s">
        <v>3505</v>
      </c>
      <c r="N3608" t="s">
        <v>3885</v>
      </c>
      <c r="O3608" t="s">
        <v>1742</v>
      </c>
      <c r="Q3608" s="199">
        <v>5000</v>
      </c>
      <c r="S3608" t="s">
        <v>3506</v>
      </c>
      <c r="T3608" t="s">
        <v>3759</v>
      </c>
      <c r="U3608" s="201">
        <v>4.2549999999999999</v>
      </c>
      <c r="V3608" t="s">
        <v>3073</v>
      </c>
      <c r="W3608" t="s">
        <v>3143</v>
      </c>
      <c r="X3608" t="s">
        <v>3065</v>
      </c>
      <c r="Y3608" t="s">
        <v>2596</v>
      </c>
      <c r="Z3608" t="s">
        <v>2952</v>
      </c>
      <c r="AA3608">
        <v>828501</v>
      </c>
      <c r="AB3608" s="198">
        <v>37047.875</v>
      </c>
      <c r="AC3608" s="198">
        <v>37047.875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2500</v>
      </c>
      <c r="G3609" s="202">
        <v>1334009</v>
      </c>
      <c r="H3609" s="198">
        <v>37046.412986111114</v>
      </c>
      <c r="I3609" t="s">
        <v>3531</v>
      </c>
      <c r="M3609" t="s">
        <v>3505</v>
      </c>
      <c r="N3609" t="s">
        <v>3885</v>
      </c>
      <c r="O3609" t="s">
        <v>1725</v>
      </c>
      <c r="P3609" s="199">
        <v>2500</v>
      </c>
      <c r="S3609" t="s">
        <v>3506</v>
      </c>
      <c r="T3609" t="s">
        <v>3759</v>
      </c>
      <c r="U3609" s="201">
        <v>4.1500000000000004</v>
      </c>
      <c r="V3609" t="s">
        <v>2551</v>
      </c>
      <c r="W3609" t="s">
        <v>3060</v>
      </c>
      <c r="X3609" t="s">
        <v>3061</v>
      </c>
      <c r="Y3609" t="s">
        <v>2596</v>
      </c>
      <c r="Z3609" t="s">
        <v>2952</v>
      </c>
      <c r="AA3609">
        <v>828502</v>
      </c>
      <c r="AB3609" s="198">
        <v>37047.875</v>
      </c>
      <c r="AC3609" s="198">
        <v>37047.875</v>
      </c>
    </row>
    <row r="3610" spans="1:29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26</v>
      </c>
      <c r="F3610" s="213">
        <f t="shared" si="285"/>
        <v>260000</v>
      </c>
      <c r="G3610" s="202">
        <v>1334010</v>
      </c>
      <c r="H3610" s="198">
        <v>37046.41300925926</v>
      </c>
      <c r="I3610" t="s">
        <v>2600</v>
      </c>
      <c r="M3610" t="s">
        <v>3505</v>
      </c>
      <c r="N3610" t="s">
        <v>2383</v>
      </c>
      <c r="O3610" t="s">
        <v>3312</v>
      </c>
      <c r="P3610" s="199">
        <v>10000</v>
      </c>
      <c r="S3610" t="s">
        <v>3506</v>
      </c>
      <c r="T3610" t="s">
        <v>3759</v>
      </c>
      <c r="U3610" s="201">
        <v>3.91</v>
      </c>
      <c r="V3610" t="s">
        <v>1888</v>
      </c>
      <c r="W3610" t="s">
        <v>2489</v>
      </c>
      <c r="X3610" t="s">
        <v>2490</v>
      </c>
      <c r="Y3610" t="s">
        <v>3777</v>
      </c>
      <c r="Z3610" t="s">
        <v>2952</v>
      </c>
      <c r="AA3610" t="s">
        <v>296</v>
      </c>
      <c r="AB3610" s="198">
        <v>37047.875</v>
      </c>
      <c r="AC3610" s="198">
        <v>37072.875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175</v>
      </c>
      <c r="G3611" s="202">
        <v>1334011</v>
      </c>
      <c r="H3611" s="198">
        <v>37046.41300925926</v>
      </c>
      <c r="I3611" t="s">
        <v>3627</v>
      </c>
      <c r="M3611" t="s">
        <v>3505</v>
      </c>
      <c r="N3611" t="s">
        <v>3885</v>
      </c>
      <c r="O3611" t="s">
        <v>2093</v>
      </c>
      <c r="P3611" s="199">
        <v>175</v>
      </c>
      <c r="S3611" t="s">
        <v>3506</v>
      </c>
      <c r="T3611" t="s">
        <v>3759</v>
      </c>
      <c r="U3611" s="201">
        <v>3.8</v>
      </c>
      <c r="V3611" t="s">
        <v>3493</v>
      </c>
      <c r="W3611" t="s">
        <v>2271</v>
      </c>
      <c r="X3611" t="s">
        <v>3078</v>
      </c>
      <c r="Y3611" t="s">
        <v>2596</v>
      </c>
      <c r="Z3611" t="s">
        <v>2952</v>
      </c>
      <c r="AA3611">
        <v>828503</v>
      </c>
      <c r="AB3611" s="198">
        <v>37047.875</v>
      </c>
      <c r="AC3611" s="198">
        <v>37047.875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3207</v>
      </c>
      <c r="G3612" s="202">
        <v>1334012</v>
      </c>
      <c r="H3612" s="198">
        <v>37046.413078703707</v>
      </c>
      <c r="I3612" t="s">
        <v>3731</v>
      </c>
      <c r="M3612" t="s">
        <v>3505</v>
      </c>
      <c r="N3612" t="s">
        <v>3885</v>
      </c>
      <c r="O3612" t="s">
        <v>1727</v>
      </c>
      <c r="Q3612" s="199">
        <v>3207</v>
      </c>
      <c r="S3612" t="s">
        <v>3506</v>
      </c>
      <c r="T3612" t="s">
        <v>3759</v>
      </c>
      <c r="U3612" s="201">
        <v>3.92</v>
      </c>
      <c r="V3612" t="s">
        <v>2496</v>
      </c>
      <c r="W3612" t="s">
        <v>2629</v>
      </c>
      <c r="X3612" t="s">
        <v>2630</v>
      </c>
      <c r="Y3612" t="s">
        <v>2596</v>
      </c>
      <c r="Z3612" t="s">
        <v>2952</v>
      </c>
      <c r="AA3612">
        <v>828504</v>
      </c>
      <c r="AB3612" s="198">
        <v>37047.875</v>
      </c>
      <c r="AC3612" s="198">
        <v>37047.875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</v>
      </c>
      <c r="G3613" s="202">
        <v>1334014</v>
      </c>
      <c r="H3613" s="198">
        <v>37046.413090277776</v>
      </c>
      <c r="I3613" t="s">
        <v>3152</v>
      </c>
      <c r="M3613" t="s">
        <v>3511</v>
      </c>
      <c r="N3613" t="s">
        <v>3768</v>
      </c>
      <c r="O3613" t="s">
        <v>3769</v>
      </c>
      <c r="Q3613" s="199">
        <v>20</v>
      </c>
      <c r="S3613" t="s">
        <v>3758</v>
      </c>
      <c r="T3613" t="s">
        <v>3759</v>
      </c>
      <c r="U3613" s="201">
        <v>1509</v>
      </c>
      <c r="V3613" t="s">
        <v>3153</v>
      </c>
      <c r="W3613" t="s">
        <v>3765</v>
      </c>
      <c r="X3613" t="s">
        <v>3761</v>
      </c>
      <c r="Y3613" t="s">
        <v>3762</v>
      </c>
      <c r="Z3613" t="s">
        <v>3763</v>
      </c>
      <c r="AA3613">
        <v>2166624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3025</v>
      </c>
      <c r="G3614" s="202">
        <v>1334013</v>
      </c>
      <c r="H3614" s="198">
        <v>37046.413090277776</v>
      </c>
      <c r="I3614" t="s">
        <v>3476</v>
      </c>
      <c r="M3614" t="s">
        <v>3505</v>
      </c>
      <c r="N3614" t="s">
        <v>3885</v>
      </c>
      <c r="O3614" t="s">
        <v>1730</v>
      </c>
      <c r="Q3614" s="199">
        <v>3025</v>
      </c>
      <c r="S3614" t="s">
        <v>3506</v>
      </c>
      <c r="T3614" t="s">
        <v>3759</v>
      </c>
      <c r="U3614" s="201">
        <v>3.8574999999999999</v>
      </c>
      <c r="V3614" t="s">
        <v>3495</v>
      </c>
      <c r="W3614" t="s">
        <v>2629</v>
      </c>
      <c r="X3614" t="s">
        <v>2630</v>
      </c>
      <c r="Y3614" t="s">
        <v>2596</v>
      </c>
      <c r="Z3614" t="s">
        <v>2952</v>
      </c>
      <c r="AA3614">
        <v>828505</v>
      </c>
      <c r="AB3614" s="198">
        <v>37047.875</v>
      </c>
      <c r="AC3614" s="198">
        <v>37047.875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5638</v>
      </c>
      <c r="G3615" s="202">
        <v>1334015</v>
      </c>
      <c r="H3615" s="198">
        <v>37046.413101851853</v>
      </c>
      <c r="I3615" t="s">
        <v>2387</v>
      </c>
      <c r="M3615" t="s">
        <v>3505</v>
      </c>
      <c r="N3615" t="s">
        <v>3885</v>
      </c>
      <c r="O3615" t="s">
        <v>1682</v>
      </c>
      <c r="P3615" s="199">
        <v>5638</v>
      </c>
      <c r="S3615" t="s">
        <v>3506</v>
      </c>
      <c r="T3615" t="s">
        <v>3759</v>
      </c>
      <c r="U3615" s="201">
        <v>3.8224999999999998</v>
      </c>
      <c r="V3615" t="s">
        <v>130</v>
      </c>
      <c r="W3615" t="s">
        <v>2457</v>
      </c>
      <c r="X3615" t="s">
        <v>2615</v>
      </c>
      <c r="Y3615" t="s">
        <v>2596</v>
      </c>
      <c r="Z3615" t="s">
        <v>2952</v>
      </c>
      <c r="AA3615">
        <v>828506</v>
      </c>
      <c r="AB3615" s="198">
        <v>37047.875</v>
      </c>
      <c r="AC3615" s="198">
        <v>37047.875</v>
      </c>
    </row>
    <row r="3616" spans="1:29" x14ac:dyDescent="0.2">
      <c r="A3616" s="44" t="str">
        <f t="shared" si="281"/>
        <v>US Crude Financial</v>
      </c>
      <c r="B3616" s="44" t="str">
        <f t="shared" si="282"/>
        <v>US</v>
      </c>
      <c r="C3616" s="44" t="str">
        <f t="shared" si="283"/>
        <v>Crude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50000</v>
      </c>
      <c r="G3616" s="202">
        <v>1334017</v>
      </c>
      <c r="H3616" s="198">
        <v>37046.413310185184</v>
      </c>
      <c r="I3616" t="s">
        <v>2382</v>
      </c>
      <c r="M3616" t="s">
        <v>3619</v>
      </c>
      <c r="N3616" t="s">
        <v>1088</v>
      </c>
      <c r="O3616" t="s">
        <v>3528</v>
      </c>
      <c r="Q3616" s="199">
        <v>50000</v>
      </c>
      <c r="S3616" t="s">
        <v>3512</v>
      </c>
      <c r="T3616" t="s">
        <v>3759</v>
      </c>
      <c r="U3616" s="201">
        <v>28.42</v>
      </c>
      <c r="V3616" t="s">
        <v>2582</v>
      </c>
      <c r="W3616" t="s">
        <v>1090</v>
      </c>
      <c r="X3616" t="s">
        <v>1091</v>
      </c>
      <c r="Y3616" t="s">
        <v>2729</v>
      </c>
      <c r="Z3616" t="s">
        <v>2952</v>
      </c>
      <c r="AA3616">
        <v>112867</v>
      </c>
      <c r="AB3616" s="198">
        <v>37073</v>
      </c>
      <c r="AC3616" s="198">
        <v>37103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2544</v>
      </c>
      <c r="G3617" s="202">
        <v>1334018</v>
      </c>
      <c r="H3617" s="198">
        <v>37046.413344907407</v>
      </c>
      <c r="I3617" t="s">
        <v>2427</v>
      </c>
      <c r="M3617" t="s">
        <v>3505</v>
      </c>
      <c r="N3617" t="s">
        <v>3885</v>
      </c>
      <c r="O3617" t="s">
        <v>1680</v>
      </c>
      <c r="Q3617" s="199">
        <v>2544</v>
      </c>
      <c r="S3617" t="s">
        <v>3506</v>
      </c>
      <c r="T3617" t="s">
        <v>3759</v>
      </c>
      <c r="U3617" s="201">
        <v>3.8224999999999998</v>
      </c>
      <c r="V3617" t="s">
        <v>2467</v>
      </c>
      <c r="W3617" t="s">
        <v>2457</v>
      </c>
      <c r="X3617" t="s">
        <v>2615</v>
      </c>
      <c r="Y3617" t="s">
        <v>2596</v>
      </c>
      <c r="Z3617" t="s">
        <v>2952</v>
      </c>
      <c r="AA3617">
        <v>828507</v>
      </c>
      <c r="AB3617" s="198">
        <v>37047.875</v>
      </c>
      <c r="AC3617" s="198">
        <v>37047.875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5000</v>
      </c>
      <c r="G3618" s="202">
        <v>1334021</v>
      </c>
      <c r="H3618" s="198">
        <v>37046.413553240738</v>
      </c>
      <c r="I3618" t="s">
        <v>3647</v>
      </c>
      <c r="M3618" t="s">
        <v>3505</v>
      </c>
      <c r="N3618" t="s">
        <v>3885</v>
      </c>
      <c r="O3618" t="s">
        <v>1729</v>
      </c>
      <c r="Q3618" s="199">
        <v>5000</v>
      </c>
      <c r="S3618" t="s">
        <v>3506</v>
      </c>
      <c r="T3618" t="s">
        <v>3759</v>
      </c>
      <c r="U3618" s="201">
        <v>3.8149999999999999</v>
      </c>
      <c r="V3618" t="s">
        <v>3176</v>
      </c>
      <c r="W3618" t="s">
        <v>2477</v>
      </c>
      <c r="X3618" t="s">
        <v>3078</v>
      </c>
      <c r="Y3618" t="s">
        <v>2596</v>
      </c>
      <c r="Z3618" t="s">
        <v>2952</v>
      </c>
      <c r="AA3618">
        <v>828508</v>
      </c>
      <c r="AB3618" s="198">
        <v>37047.875</v>
      </c>
      <c r="AC3618" s="198">
        <v>37047.875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620000</v>
      </c>
      <c r="G3619" s="202">
        <v>1334022</v>
      </c>
      <c r="H3619" s="198">
        <v>37046.413634259261</v>
      </c>
      <c r="I3619" t="s">
        <v>2382</v>
      </c>
      <c r="M3619" t="s">
        <v>3505</v>
      </c>
      <c r="N3619" t="s">
        <v>2383</v>
      </c>
      <c r="O3619" t="s">
        <v>2604</v>
      </c>
      <c r="Q3619" s="199">
        <v>20000</v>
      </c>
      <c r="S3619" t="s">
        <v>3506</v>
      </c>
      <c r="T3619" t="s">
        <v>3759</v>
      </c>
      <c r="U3619" s="201">
        <v>4.0650000000000004</v>
      </c>
      <c r="V3619" t="s">
        <v>2562</v>
      </c>
      <c r="W3619" t="s">
        <v>2810</v>
      </c>
      <c r="X3619" t="s">
        <v>2384</v>
      </c>
      <c r="Y3619" t="s">
        <v>3777</v>
      </c>
      <c r="Z3619" t="s">
        <v>2952</v>
      </c>
      <c r="AA3619" t="s">
        <v>297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 xml:space="preserve"> Natural Gas Physical</v>
      </c>
      <c r="B3620" s="44" t="str">
        <f t="shared" si="282"/>
        <v/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5000</v>
      </c>
      <c r="G3620" s="202">
        <v>1334023</v>
      </c>
      <c r="H3620" s="198">
        <v>37046.413668981484</v>
      </c>
      <c r="I3620" t="s">
        <v>2430</v>
      </c>
      <c r="M3620" t="s">
        <v>3505</v>
      </c>
      <c r="N3620" t="s">
        <v>3089</v>
      </c>
      <c r="O3620" t="s">
        <v>49</v>
      </c>
      <c r="P3620" s="199">
        <v>5000</v>
      </c>
      <c r="S3620" t="s">
        <v>3827</v>
      </c>
      <c r="T3620" t="s">
        <v>3090</v>
      </c>
      <c r="U3620" s="201">
        <v>4.88</v>
      </c>
      <c r="V3620" t="s">
        <v>2187</v>
      </c>
      <c r="W3620" t="s">
        <v>3091</v>
      </c>
      <c r="X3620" t="s">
        <v>3092</v>
      </c>
      <c r="Y3620" t="s">
        <v>2596</v>
      </c>
      <c r="Z3620" t="s">
        <v>2953</v>
      </c>
      <c r="AA3620">
        <v>828509</v>
      </c>
      <c r="AB3620" s="198">
        <v>37047.875</v>
      </c>
      <c r="AC3620" s="198">
        <v>37047.875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5000</v>
      </c>
      <c r="G3621" s="202">
        <v>1334024</v>
      </c>
      <c r="H3621" s="198">
        <v>37046.413715277777</v>
      </c>
      <c r="I3621" t="s">
        <v>2392</v>
      </c>
      <c r="M3621" t="s">
        <v>3505</v>
      </c>
      <c r="N3621" t="s">
        <v>3885</v>
      </c>
      <c r="O3621" t="s">
        <v>1674</v>
      </c>
      <c r="Q3621" s="199">
        <v>5000</v>
      </c>
      <c r="S3621" t="s">
        <v>3506</v>
      </c>
      <c r="T3621" t="s">
        <v>3759</v>
      </c>
      <c r="U3621" s="201">
        <v>4.0187999999999997</v>
      </c>
      <c r="V3621" t="s">
        <v>3679</v>
      </c>
      <c r="W3621" t="s">
        <v>2594</v>
      </c>
      <c r="X3621" t="s">
        <v>2595</v>
      </c>
      <c r="Y3621" t="s">
        <v>2596</v>
      </c>
      <c r="Z3621" t="s">
        <v>2952</v>
      </c>
      <c r="AA3621">
        <v>828510</v>
      </c>
      <c r="AB3621" s="198">
        <v>37047.875</v>
      </c>
      <c r="AC3621" s="198">
        <v>37047.875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25000</v>
      </c>
      <c r="G3622" s="202">
        <v>1334025</v>
      </c>
      <c r="H3622" s="198">
        <v>37046.413773148146</v>
      </c>
      <c r="I3622" t="s">
        <v>2502</v>
      </c>
      <c r="M3622" t="s">
        <v>3505</v>
      </c>
      <c r="N3622" t="s">
        <v>3885</v>
      </c>
      <c r="O3622" t="s">
        <v>3852</v>
      </c>
      <c r="Q3622" s="199">
        <v>25000</v>
      </c>
      <c r="S3622" t="s">
        <v>3506</v>
      </c>
      <c r="T3622" t="s">
        <v>3759</v>
      </c>
      <c r="U3622" s="201">
        <v>3.9550000000000001</v>
      </c>
      <c r="V3622" t="s">
        <v>3516</v>
      </c>
      <c r="W3622" t="s">
        <v>2265</v>
      </c>
      <c r="X3622" t="s">
        <v>2266</v>
      </c>
      <c r="Y3622" t="s">
        <v>2596</v>
      </c>
      <c r="Z3622" t="s">
        <v>2952</v>
      </c>
      <c r="AA3622">
        <v>828511</v>
      </c>
      <c r="AB3622" s="198">
        <v>37047.875</v>
      </c>
      <c r="AC3622" s="198">
        <v>37047.875</v>
      </c>
    </row>
    <row r="3623" spans="1:29" x14ac:dyDescent="0.2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31</v>
      </c>
      <c r="F3623" s="213">
        <f t="shared" si="285"/>
        <v>620000</v>
      </c>
      <c r="G3623" s="202">
        <v>1334027</v>
      </c>
      <c r="H3623" s="198">
        <v>37046.413819444446</v>
      </c>
      <c r="I3623" t="s">
        <v>3731</v>
      </c>
      <c r="M3623" t="s">
        <v>3505</v>
      </c>
      <c r="N3623" t="s">
        <v>2605</v>
      </c>
      <c r="O3623" t="s">
        <v>298</v>
      </c>
      <c r="Q3623" s="199">
        <v>20000</v>
      </c>
      <c r="S3623" t="s">
        <v>3506</v>
      </c>
      <c r="T3623" t="s">
        <v>3759</v>
      </c>
      <c r="U3623" s="201">
        <v>3.7499999999999999E-2</v>
      </c>
      <c r="V3623" t="s">
        <v>3568</v>
      </c>
      <c r="W3623" t="s">
        <v>2489</v>
      </c>
      <c r="X3623" t="s">
        <v>2490</v>
      </c>
      <c r="Y3623" t="s">
        <v>3777</v>
      </c>
      <c r="Z3623" t="s">
        <v>2952</v>
      </c>
      <c r="AA3623" t="s">
        <v>299</v>
      </c>
      <c r="AB3623" s="198">
        <v>37104</v>
      </c>
      <c r="AC3623" s="198">
        <v>37134</v>
      </c>
    </row>
    <row r="3624" spans="1:29" x14ac:dyDescent="0.2">
      <c r="A3624" s="44" t="str">
        <f t="shared" si="281"/>
        <v>US Power Physical</v>
      </c>
      <c r="B3624" s="44" t="str">
        <f t="shared" si="282"/>
        <v>US</v>
      </c>
      <c r="C3624" s="44" t="str">
        <f t="shared" si="283"/>
        <v>Power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25</v>
      </c>
      <c r="F3624" s="213">
        <f t="shared" si="285"/>
        <v>625</v>
      </c>
      <c r="G3624" s="202">
        <v>1334028</v>
      </c>
      <c r="H3624" s="198">
        <v>37046.413842592592</v>
      </c>
      <c r="I3624" t="s">
        <v>3040</v>
      </c>
      <c r="M3624" t="s">
        <v>2717</v>
      </c>
      <c r="N3624" t="s">
        <v>3468</v>
      </c>
      <c r="O3624" t="s">
        <v>300</v>
      </c>
      <c r="Q3624" s="199">
        <v>25</v>
      </c>
      <c r="S3624" t="s">
        <v>3504</v>
      </c>
      <c r="T3624" t="s">
        <v>3759</v>
      </c>
      <c r="U3624" s="201">
        <v>200</v>
      </c>
      <c r="V3624" t="s">
        <v>3903</v>
      </c>
      <c r="W3624" t="s">
        <v>3473</v>
      </c>
      <c r="X3624" t="s">
        <v>3469</v>
      </c>
      <c r="Y3624" t="s">
        <v>1097</v>
      </c>
      <c r="Z3624" t="s">
        <v>2947</v>
      </c>
      <c r="AA3624">
        <v>631219.1</v>
      </c>
      <c r="AB3624" s="198">
        <v>37048.875</v>
      </c>
      <c r="AC3624" s="198">
        <v>37072.875</v>
      </c>
    </row>
    <row r="3625" spans="1:29" x14ac:dyDescent="0.2">
      <c r="A3625" s="44" t="str">
        <f t="shared" si="281"/>
        <v>US Natural Gas Financial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151</v>
      </c>
      <c r="F3625" s="213">
        <f t="shared" si="285"/>
        <v>3020000</v>
      </c>
      <c r="G3625" s="202">
        <v>1334029</v>
      </c>
      <c r="H3625" s="198">
        <v>37046.413900462961</v>
      </c>
      <c r="I3625" t="s">
        <v>2600</v>
      </c>
      <c r="M3625" t="s">
        <v>3505</v>
      </c>
      <c r="N3625" t="s">
        <v>2605</v>
      </c>
      <c r="O3625" t="s">
        <v>3933</v>
      </c>
      <c r="Q3625" s="199">
        <v>20000</v>
      </c>
      <c r="S3625" t="s">
        <v>3506</v>
      </c>
      <c r="T3625" t="s">
        <v>3759</v>
      </c>
      <c r="U3625" s="201">
        <v>-3.5000000000000003E-2</v>
      </c>
      <c r="V3625" t="s">
        <v>3711</v>
      </c>
      <c r="W3625" t="s">
        <v>2489</v>
      </c>
      <c r="X3625" t="s">
        <v>2490</v>
      </c>
      <c r="Y3625" t="s">
        <v>3777</v>
      </c>
      <c r="Z3625" t="s">
        <v>2952</v>
      </c>
      <c r="AA3625" t="s">
        <v>301</v>
      </c>
      <c r="AB3625" s="198">
        <v>37196</v>
      </c>
      <c r="AC3625" s="198">
        <v>37346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10000</v>
      </c>
      <c r="G3626" s="202">
        <v>1334031</v>
      </c>
      <c r="H3626" s="198">
        <v>37046.414027777777</v>
      </c>
      <c r="I3626" t="s">
        <v>2613</v>
      </c>
      <c r="M3626" t="s">
        <v>3505</v>
      </c>
      <c r="N3626" t="s">
        <v>3885</v>
      </c>
      <c r="O3626" t="s">
        <v>3863</v>
      </c>
      <c r="Q3626" s="199">
        <v>10000</v>
      </c>
      <c r="S3626" t="s">
        <v>3506</v>
      </c>
      <c r="T3626" t="s">
        <v>3759</v>
      </c>
      <c r="U3626" s="201">
        <v>3.9</v>
      </c>
      <c r="V3626" t="s">
        <v>3180</v>
      </c>
      <c r="W3626" t="s">
        <v>2271</v>
      </c>
      <c r="X3626" t="s">
        <v>2272</v>
      </c>
      <c r="Y3626" t="s">
        <v>2596</v>
      </c>
      <c r="Z3626" t="s">
        <v>2952</v>
      </c>
      <c r="AA3626">
        <v>828513</v>
      </c>
      <c r="AB3626" s="198">
        <v>37047.875</v>
      </c>
      <c r="AC3626" s="198">
        <v>37047.875</v>
      </c>
    </row>
    <row r="3627" spans="1:29" x14ac:dyDescent="0.2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620000</v>
      </c>
      <c r="G3627" s="202">
        <v>1334032</v>
      </c>
      <c r="H3627" s="198">
        <v>37046.414039351854</v>
      </c>
      <c r="I3627" t="s">
        <v>3731</v>
      </c>
      <c r="M3627" t="s">
        <v>3505</v>
      </c>
      <c r="N3627" t="s">
        <v>2605</v>
      </c>
      <c r="O3627" t="s">
        <v>3244</v>
      </c>
      <c r="P3627" s="199">
        <v>20000</v>
      </c>
      <c r="S3627" t="s">
        <v>3506</v>
      </c>
      <c r="T3627" t="s">
        <v>3759</v>
      </c>
      <c r="U3627" s="201">
        <v>3.5000000000000003E-2</v>
      </c>
      <c r="V3627" t="s">
        <v>3568</v>
      </c>
      <c r="W3627" t="s">
        <v>2489</v>
      </c>
      <c r="X3627" t="s">
        <v>2490</v>
      </c>
      <c r="Y3627" t="s">
        <v>3777</v>
      </c>
      <c r="Z3627" t="s">
        <v>2952</v>
      </c>
      <c r="AA3627" t="s">
        <v>302</v>
      </c>
      <c r="AB3627" s="198">
        <v>37073</v>
      </c>
      <c r="AC3627" s="198">
        <v>37103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26</v>
      </c>
      <c r="F3628" s="213">
        <f t="shared" si="285"/>
        <v>130000</v>
      </c>
      <c r="G3628" s="202">
        <v>1334033</v>
      </c>
      <c r="H3628" s="198">
        <v>37046.414178240739</v>
      </c>
      <c r="I3628" t="s">
        <v>2592</v>
      </c>
      <c r="M3628" t="s">
        <v>3505</v>
      </c>
      <c r="N3628" t="s">
        <v>2383</v>
      </c>
      <c r="O3628" t="s">
        <v>303</v>
      </c>
      <c r="Q3628" s="199">
        <v>5000</v>
      </c>
      <c r="S3628" t="s">
        <v>3506</v>
      </c>
      <c r="T3628" t="s">
        <v>3759</v>
      </c>
      <c r="U3628" s="201">
        <v>4.5</v>
      </c>
      <c r="V3628" t="s">
        <v>3651</v>
      </c>
      <c r="W3628" t="s">
        <v>3075</v>
      </c>
      <c r="X3628" t="s">
        <v>3712</v>
      </c>
      <c r="Y3628" t="s">
        <v>3777</v>
      </c>
      <c r="Z3628" t="s">
        <v>2952</v>
      </c>
      <c r="AA3628" t="s">
        <v>304</v>
      </c>
      <c r="AB3628" s="198">
        <v>37047.875</v>
      </c>
      <c r="AC3628" s="198">
        <v>37072.875</v>
      </c>
    </row>
    <row r="3629" spans="1:29" x14ac:dyDescent="0.2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2000</v>
      </c>
      <c r="G3629" s="202">
        <v>1334034</v>
      </c>
      <c r="H3629" s="198">
        <v>37046.414189814815</v>
      </c>
      <c r="I3629" t="s">
        <v>3647</v>
      </c>
      <c r="M3629" t="s">
        <v>3505</v>
      </c>
      <c r="N3629" t="s">
        <v>3885</v>
      </c>
      <c r="O3629" t="s">
        <v>1674</v>
      </c>
      <c r="P3629" s="199">
        <v>2000</v>
      </c>
      <c r="S3629" t="s">
        <v>3506</v>
      </c>
      <c r="T3629" t="s">
        <v>3759</v>
      </c>
      <c r="U3629" s="201">
        <v>4.0087999999999999</v>
      </c>
      <c r="V3629" t="s">
        <v>3176</v>
      </c>
      <c r="W3629" t="s">
        <v>2594</v>
      </c>
      <c r="X3629" t="s">
        <v>2595</v>
      </c>
      <c r="Y3629" t="s">
        <v>2596</v>
      </c>
      <c r="Z3629" t="s">
        <v>2952</v>
      </c>
      <c r="AA3629">
        <v>828515</v>
      </c>
      <c r="AB3629" s="198">
        <v>37047.875</v>
      </c>
      <c r="AC3629" s="198">
        <v>37047.875</v>
      </c>
    </row>
    <row r="3630" spans="1:29" x14ac:dyDescent="0.2">
      <c r="A3630" s="44" t="str">
        <f t="shared" si="281"/>
        <v>US Power Physical</v>
      </c>
      <c r="B3630" s="44" t="str">
        <f t="shared" si="282"/>
        <v>US</v>
      </c>
      <c r="C3630" s="44" t="str">
        <f t="shared" si="283"/>
        <v>Power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25</v>
      </c>
      <c r="F3630" s="213">
        <f t="shared" si="285"/>
        <v>625</v>
      </c>
      <c r="G3630" s="202">
        <v>1334035</v>
      </c>
      <c r="H3630" s="198">
        <v>37046.414375</v>
      </c>
      <c r="I3630" t="s">
        <v>3554</v>
      </c>
      <c r="M3630" t="s">
        <v>2717</v>
      </c>
      <c r="N3630" t="s">
        <v>3470</v>
      </c>
      <c r="O3630" t="s">
        <v>116</v>
      </c>
      <c r="Q3630" s="199">
        <v>25</v>
      </c>
      <c r="S3630" t="s">
        <v>3504</v>
      </c>
      <c r="T3630" t="s">
        <v>3759</v>
      </c>
      <c r="U3630" s="201">
        <v>173</v>
      </c>
      <c r="V3630" t="s">
        <v>2992</v>
      </c>
      <c r="W3630" t="s">
        <v>3475</v>
      </c>
      <c r="X3630" t="s">
        <v>3472</v>
      </c>
      <c r="Y3630" t="s">
        <v>1097</v>
      </c>
      <c r="Z3630" t="s">
        <v>2947</v>
      </c>
      <c r="AA3630">
        <v>631220.1</v>
      </c>
      <c r="AB3630" s="198">
        <v>37048.875</v>
      </c>
      <c r="AC3630" s="198">
        <v>37072.875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25000</v>
      </c>
      <c r="G3631" s="202">
        <v>1334036</v>
      </c>
      <c r="H3631" s="198">
        <v>37046.41443287037</v>
      </c>
      <c r="I3631" t="s">
        <v>3731</v>
      </c>
      <c r="M3631" t="s">
        <v>3505</v>
      </c>
      <c r="N3631" t="s">
        <v>3885</v>
      </c>
      <c r="O3631" t="s">
        <v>3852</v>
      </c>
      <c r="Q3631" s="199">
        <v>25000</v>
      </c>
      <c r="S3631" t="s">
        <v>3506</v>
      </c>
      <c r="T3631" t="s">
        <v>3759</v>
      </c>
      <c r="U3631" s="201">
        <v>3.96</v>
      </c>
      <c r="V3631" t="s">
        <v>1770</v>
      </c>
      <c r="W3631" t="s">
        <v>2265</v>
      </c>
      <c r="X3631" t="s">
        <v>2266</v>
      </c>
      <c r="Y3631" t="s">
        <v>2596</v>
      </c>
      <c r="Z3631" t="s">
        <v>2952</v>
      </c>
      <c r="AA3631">
        <v>828516</v>
      </c>
      <c r="AB3631" s="198">
        <v>37047.875</v>
      </c>
      <c r="AC3631" s="198">
        <v>37047.875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10000</v>
      </c>
      <c r="G3632" s="202">
        <v>1334038</v>
      </c>
      <c r="H3632" s="198">
        <v>37046.414513888885</v>
      </c>
      <c r="I3632" t="s">
        <v>3627</v>
      </c>
      <c r="M3632" t="s">
        <v>3505</v>
      </c>
      <c r="N3632" t="s">
        <v>3885</v>
      </c>
      <c r="O3632" t="s">
        <v>1736</v>
      </c>
      <c r="Q3632" s="199">
        <v>10000</v>
      </c>
      <c r="S3632" t="s">
        <v>3506</v>
      </c>
      <c r="T3632" t="s">
        <v>3759</v>
      </c>
      <c r="U3632" s="201">
        <v>4.07</v>
      </c>
      <c r="V3632" t="s">
        <v>3064</v>
      </c>
      <c r="W3632" t="s">
        <v>2280</v>
      </c>
      <c r="X3632" t="s">
        <v>2281</v>
      </c>
      <c r="Y3632" t="s">
        <v>2596</v>
      </c>
      <c r="Z3632" t="s">
        <v>2952</v>
      </c>
      <c r="AA3632">
        <v>828517</v>
      </c>
      <c r="AB3632" s="198">
        <v>37047.875</v>
      </c>
      <c r="AC3632" s="198">
        <v>37047.875</v>
      </c>
    </row>
    <row r="3633" spans="1:31" x14ac:dyDescent="0.2">
      <c r="A3633" s="44" t="str">
        <f t="shared" si="281"/>
        <v>US Crude Financial</v>
      </c>
      <c r="B3633" s="44" t="str">
        <f t="shared" si="282"/>
        <v>US</v>
      </c>
      <c r="C3633" s="44" t="str">
        <f t="shared" si="283"/>
        <v>Crude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50000</v>
      </c>
      <c r="G3633" s="202">
        <v>1334037</v>
      </c>
      <c r="H3633" s="198">
        <v>37046.414513888885</v>
      </c>
      <c r="I3633" t="s">
        <v>3503</v>
      </c>
      <c r="M3633" t="s">
        <v>3619</v>
      </c>
      <c r="N3633" t="s">
        <v>1088</v>
      </c>
      <c r="O3633" t="s">
        <v>3528</v>
      </c>
      <c r="P3633" s="199">
        <v>50000</v>
      </c>
      <c r="S3633" t="s">
        <v>3512</v>
      </c>
      <c r="T3633" t="s">
        <v>3759</v>
      </c>
      <c r="U3633" s="201">
        <v>28.34</v>
      </c>
      <c r="V3633" t="s">
        <v>2743</v>
      </c>
      <c r="W3633" t="s">
        <v>1090</v>
      </c>
      <c r="X3633" t="s">
        <v>1091</v>
      </c>
      <c r="Y3633" t="s">
        <v>2729</v>
      </c>
      <c r="Z3633" t="s">
        <v>2952</v>
      </c>
      <c r="AA3633">
        <v>112871</v>
      </c>
      <c r="AB3633" s="198">
        <v>37073</v>
      </c>
      <c r="AC3633" s="198">
        <v>37103</v>
      </c>
    </row>
    <row r="3634" spans="1:31" x14ac:dyDescent="0.2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2500</v>
      </c>
      <c r="G3634" s="202">
        <v>1334039</v>
      </c>
      <c r="H3634" s="198">
        <v>37046.414525462962</v>
      </c>
      <c r="I3634" t="s">
        <v>2391</v>
      </c>
      <c r="M3634" t="s">
        <v>3505</v>
      </c>
      <c r="N3634" t="s">
        <v>3885</v>
      </c>
      <c r="O3634" t="s">
        <v>1725</v>
      </c>
      <c r="P3634" s="199">
        <v>2500</v>
      </c>
      <c r="S3634" t="s">
        <v>3506</v>
      </c>
      <c r="T3634" t="s">
        <v>3759</v>
      </c>
      <c r="U3634" s="201">
        <v>4.1500000000000004</v>
      </c>
      <c r="V3634" t="s">
        <v>3648</v>
      </c>
      <c r="W3634" t="s">
        <v>3060</v>
      </c>
      <c r="X3634" t="s">
        <v>3061</v>
      </c>
      <c r="Y3634" t="s">
        <v>2596</v>
      </c>
      <c r="Z3634" t="s">
        <v>2952</v>
      </c>
      <c r="AA3634">
        <v>828518</v>
      </c>
      <c r="AB3634" s="198">
        <v>37047.875</v>
      </c>
      <c r="AC3634" s="198">
        <v>37047.875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25000</v>
      </c>
      <c r="G3635" s="202">
        <v>1334040</v>
      </c>
      <c r="H3635" s="198">
        <v>37046.414525462962</v>
      </c>
      <c r="I3635" t="s">
        <v>3731</v>
      </c>
      <c r="M3635" t="s">
        <v>3505</v>
      </c>
      <c r="N3635" t="s">
        <v>3885</v>
      </c>
      <c r="O3635" t="s">
        <v>3852</v>
      </c>
      <c r="Q3635" s="199">
        <v>25000</v>
      </c>
      <c r="S3635" t="s">
        <v>3506</v>
      </c>
      <c r="T3635" t="s">
        <v>3759</v>
      </c>
      <c r="U3635" s="201">
        <v>3.9649999999999999</v>
      </c>
      <c r="V3635" t="s">
        <v>1770</v>
      </c>
      <c r="W3635" t="s">
        <v>2265</v>
      </c>
      <c r="X3635" t="s">
        <v>2266</v>
      </c>
      <c r="Y3635" t="s">
        <v>2596</v>
      </c>
      <c r="Z3635" t="s">
        <v>2952</v>
      </c>
      <c r="AA3635">
        <v>828519</v>
      </c>
      <c r="AB3635" s="198">
        <v>37047.875</v>
      </c>
      <c r="AC3635" s="198">
        <v>37047.875</v>
      </c>
    </row>
    <row r="3636" spans="1:31" x14ac:dyDescent="0.2">
      <c r="A3636" s="44" t="str">
        <f t="shared" si="281"/>
        <v>US Crude Financial</v>
      </c>
      <c r="B3636" s="44" t="str">
        <f t="shared" si="282"/>
        <v>US</v>
      </c>
      <c r="C3636" s="44" t="str">
        <f t="shared" si="283"/>
        <v>Crude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50000</v>
      </c>
      <c r="G3636" s="202">
        <v>1334041</v>
      </c>
      <c r="H3636" s="198">
        <v>37046.414594907408</v>
      </c>
      <c r="I3636" t="s">
        <v>2389</v>
      </c>
      <c r="M3636" t="s">
        <v>3619</v>
      </c>
      <c r="N3636" t="s">
        <v>1088</v>
      </c>
      <c r="O3636" t="s">
        <v>2442</v>
      </c>
      <c r="P3636" s="199">
        <v>50000</v>
      </c>
      <c r="S3636" t="s">
        <v>3512</v>
      </c>
      <c r="T3636" t="s">
        <v>3759</v>
      </c>
      <c r="U3636" s="201">
        <v>28.32</v>
      </c>
      <c r="V3636" t="s">
        <v>3161</v>
      </c>
      <c r="W3636" t="s">
        <v>1090</v>
      </c>
      <c r="X3636" t="s">
        <v>2283</v>
      </c>
      <c r="Y3636" t="s">
        <v>2729</v>
      </c>
      <c r="Z3636" t="s">
        <v>2952</v>
      </c>
      <c r="AA3636">
        <v>112872</v>
      </c>
      <c r="AB3636" s="198">
        <v>37073</v>
      </c>
      <c r="AC3636" s="198">
        <v>37103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3678</v>
      </c>
      <c r="G3637" s="202">
        <v>1334042</v>
      </c>
      <c r="H3637" s="198">
        <v>37046.414629629631</v>
      </c>
      <c r="I3637" t="s">
        <v>3476</v>
      </c>
      <c r="M3637" t="s">
        <v>3505</v>
      </c>
      <c r="N3637" t="s">
        <v>3885</v>
      </c>
      <c r="O3637" t="s">
        <v>3852</v>
      </c>
      <c r="Q3637" s="199">
        <v>3678</v>
      </c>
      <c r="S3637" t="s">
        <v>3506</v>
      </c>
      <c r="T3637" t="s">
        <v>3759</v>
      </c>
      <c r="U3637" s="201">
        <v>3.97</v>
      </c>
      <c r="V3637" t="s">
        <v>3477</v>
      </c>
      <c r="W3637" t="s">
        <v>2265</v>
      </c>
      <c r="X3637" t="s">
        <v>2266</v>
      </c>
      <c r="Y3637" t="s">
        <v>2596</v>
      </c>
      <c r="Z3637" t="s">
        <v>2952</v>
      </c>
      <c r="AA3637">
        <v>828520</v>
      </c>
      <c r="AB3637" s="198">
        <v>37047.875</v>
      </c>
      <c r="AC3637" s="198">
        <v>37047.875</v>
      </c>
    </row>
    <row r="3638" spans="1:31" x14ac:dyDescent="0.2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31</v>
      </c>
      <c r="F3638" s="213">
        <f t="shared" si="285"/>
        <v>620000</v>
      </c>
      <c r="G3638" s="202">
        <v>1334043</v>
      </c>
      <c r="H3638" s="198">
        <v>37046.414675925924</v>
      </c>
      <c r="I3638" t="s">
        <v>2600</v>
      </c>
      <c r="M3638" t="s">
        <v>3505</v>
      </c>
      <c r="N3638" t="s">
        <v>2605</v>
      </c>
      <c r="O3638" t="s">
        <v>298</v>
      </c>
      <c r="Q3638" s="199">
        <v>20000</v>
      </c>
      <c r="S3638" t="s">
        <v>3506</v>
      </c>
      <c r="T3638" t="s">
        <v>3759</v>
      </c>
      <c r="U3638" s="201">
        <v>3.7499999999999999E-2</v>
      </c>
      <c r="V3638" t="s">
        <v>1888</v>
      </c>
      <c r="W3638" t="s">
        <v>2489</v>
      </c>
      <c r="X3638" t="s">
        <v>2490</v>
      </c>
      <c r="Y3638" t="s">
        <v>3777</v>
      </c>
      <c r="Z3638" t="s">
        <v>2952</v>
      </c>
      <c r="AA3638" t="s">
        <v>305</v>
      </c>
      <c r="AB3638" s="198">
        <v>37104</v>
      </c>
      <c r="AC3638" s="198">
        <v>37134</v>
      </c>
    </row>
    <row r="3639" spans="1:31" x14ac:dyDescent="0.2">
      <c r="A3639" s="44" t="str">
        <f t="shared" si="281"/>
        <v>US Crude Financial</v>
      </c>
      <c r="B3639" s="44" t="str">
        <f t="shared" si="282"/>
        <v>US</v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50000</v>
      </c>
      <c r="G3639" s="202">
        <v>1334044</v>
      </c>
      <c r="H3639" s="198">
        <v>37046.414710648147</v>
      </c>
      <c r="I3639" t="s">
        <v>3503</v>
      </c>
      <c r="M3639" t="s">
        <v>3619</v>
      </c>
      <c r="N3639" t="s">
        <v>1088</v>
      </c>
      <c r="O3639" t="s">
        <v>3528</v>
      </c>
      <c r="P3639" s="199">
        <v>50000</v>
      </c>
      <c r="S3639" t="s">
        <v>3512</v>
      </c>
      <c r="T3639" t="s">
        <v>3759</v>
      </c>
      <c r="U3639" s="201">
        <v>28.3</v>
      </c>
      <c r="V3639" t="s">
        <v>2743</v>
      </c>
      <c r="W3639" t="s">
        <v>1090</v>
      </c>
      <c r="X3639" t="s">
        <v>1091</v>
      </c>
      <c r="Y3639" t="s">
        <v>2729</v>
      </c>
      <c r="Z3639" t="s">
        <v>2952</v>
      </c>
      <c r="AA3639">
        <v>112873</v>
      </c>
      <c r="AB3639" s="198">
        <v>37073</v>
      </c>
      <c r="AC3639" s="198">
        <v>37103</v>
      </c>
    </row>
    <row r="3640" spans="1:31" x14ac:dyDescent="0.2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31</v>
      </c>
      <c r="F3640" s="213">
        <f t="shared" si="285"/>
        <v>310000</v>
      </c>
      <c r="G3640" s="202">
        <v>1334045</v>
      </c>
      <c r="H3640" s="198">
        <v>37046.414895833332</v>
      </c>
      <c r="I3640" t="s">
        <v>2600</v>
      </c>
      <c r="M3640" t="s">
        <v>3505</v>
      </c>
      <c r="N3640" t="s">
        <v>2605</v>
      </c>
      <c r="O3640" t="s">
        <v>298</v>
      </c>
      <c r="Q3640" s="199">
        <v>10000</v>
      </c>
      <c r="S3640" t="s">
        <v>3506</v>
      </c>
      <c r="T3640" t="s">
        <v>3759</v>
      </c>
      <c r="U3640" s="201">
        <v>3.7499999999999999E-2</v>
      </c>
      <c r="V3640" t="s">
        <v>1888</v>
      </c>
      <c r="W3640" t="s">
        <v>2489</v>
      </c>
      <c r="X3640" t="s">
        <v>2490</v>
      </c>
      <c r="Y3640" t="s">
        <v>3777</v>
      </c>
      <c r="Z3640" t="s">
        <v>2952</v>
      </c>
      <c r="AA3640" t="s">
        <v>306</v>
      </c>
      <c r="AB3640" s="198">
        <v>37104</v>
      </c>
      <c r="AC3640" s="198">
        <v>37134</v>
      </c>
    </row>
    <row r="3641" spans="1:31" x14ac:dyDescent="0.2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31</v>
      </c>
      <c r="F3641" s="213">
        <f t="shared" si="285"/>
        <v>310000</v>
      </c>
      <c r="G3641" s="202">
        <v>1334047</v>
      </c>
      <c r="H3641" s="198">
        <v>37046.414918981478</v>
      </c>
      <c r="I3641" t="s">
        <v>2207</v>
      </c>
      <c r="M3641" t="s">
        <v>3505</v>
      </c>
      <c r="N3641" t="s">
        <v>2605</v>
      </c>
      <c r="O3641" t="s">
        <v>298</v>
      </c>
      <c r="Q3641" s="199">
        <v>10000</v>
      </c>
      <c r="S3641" t="s">
        <v>3506</v>
      </c>
      <c r="T3641" t="s">
        <v>3759</v>
      </c>
      <c r="U3641" s="201">
        <v>3.7499999999999999E-2</v>
      </c>
      <c r="V3641" t="s">
        <v>3159</v>
      </c>
      <c r="W3641" t="s">
        <v>2489</v>
      </c>
      <c r="X3641" t="s">
        <v>2490</v>
      </c>
      <c r="Y3641" t="s">
        <v>3777</v>
      </c>
      <c r="Z3641" t="s">
        <v>2952</v>
      </c>
      <c r="AA3641" t="s">
        <v>307</v>
      </c>
      <c r="AB3641" s="198">
        <v>37104</v>
      </c>
      <c r="AC3641" s="198">
        <v>37134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1323</v>
      </c>
      <c r="G3642" s="202">
        <v>1334048</v>
      </c>
      <c r="H3642" s="198">
        <v>37046.414976851855</v>
      </c>
      <c r="I3642" t="s">
        <v>3627</v>
      </c>
      <c r="M3642" t="s">
        <v>3505</v>
      </c>
      <c r="N3642" t="s">
        <v>3885</v>
      </c>
      <c r="O3642" t="s">
        <v>1760</v>
      </c>
      <c r="P3642" s="199">
        <v>1323</v>
      </c>
      <c r="S3642" t="s">
        <v>3506</v>
      </c>
      <c r="T3642" t="s">
        <v>3759</v>
      </c>
      <c r="U3642" s="201">
        <v>3.85</v>
      </c>
      <c r="V3642" t="s">
        <v>3502</v>
      </c>
      <c r="W3642" t="s">
        <v>2477</v>
      </c>
      <c r="X3642" t="s">
        <v>3078</v>
      </c>
      <c r="Y3642" t="s">
        <v>2596</v>
      </c>
      <c r="Z3642" t="s">
        <v>2952</v>
      </c>
      <c r="AA3642">
        <v>828521</v>
      </c>
      <c r="AB3642" s="198">
        <v>37047.875</v>
      </c>
      <c r="AC3642" s="198">
        <v>37047.875</v>
      </c>
    </row>
    <row r="3643" spans="1:31" x14ac:dyDescent="0.2">
      <c r="A3643" s="44" t="str">
        <f t="shared" si="281"/>
        <v>US Power Physical</v>
      </c>
      <c r="B3643" s="44" t="str">
        <f t="shared" si="282"/>
        <v>US</v>
      </c>
      <c r="C3643" s="44" t="str">
        <f t="shared" si="283"/>
        <v>Power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31</v>
      </c>
      <c r="F3643" s="213">
        <f t="shared" si="285"/>
        <v>775</v>
      </c>
      <c r="G3643" s="202">
        <v>1334049</v>
      </c>
      <c r="H3643" s="198">
        <v>37046.415023148147</v>
      </c>
      <c r="I3643" t="s">
        <v>3474</v>
      </c>
      <c r="M3643" t="s">
        <v>2717</v>
      </c>
      <c r="N3643" t="s">
        <v>3468</v>
      </c>
      <c r="O3643" t="s">
        <v>2469</v>
      </c>
      <c r="P3643" s="199">
        <v>25</v>
      </c>
      <c r="S3643" t="s">
        <v>3504</v>
      </c>
      <c r="T3643" t="s">
        <v>3759</v>
      </c>
      <c r="U3643" s="201">
        <v>305</v>
      </c>
      <c r="V3643" t="s">
        <v>308</v>
      </c>
      <c r="W3643" t="s">
        <v>2520</v>
      </c>
      <c r="X3643" t="s">
        <v>3469</v>
      </c>
      <c r="Y3643" t="s">
        <v>1097</v>
      </c>
      <c r="Z3643" t="s">
        <v>2947</v>
      </c>
      <c r="AA3643">
        <v>631222.1</v>
      </c>
      <c r="AB3643" s="198">
        <v>37104.875</v>
      </c>
      <c r="AC3643" s="198">
        <v>37134.875</v>
      </c>
    </row>
    <row r="3644" spans="1:31" x14ac:dyDescent="0.2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15000</v>
      </c>
      <c r="G3644" s="202">
        <v>1334051</v>
      </c>
      <c r="H3644" s="198">
        <v>37046.41510416667</v>
      </c>
      <c r="I3644" t="s">
        <v>3731</v>
      </c>
      <c r="M3644" t="s">
        <v>3505</v>
      </c>
      <c r="N3644" t="s">
        <v>3885</v>
      </c>
      <c r="O3644" t="s">
        <v>1674</v>
      </c>
      <c r="Q3644" s="199">
        <v>15000</v>
      </c>
      <c r="S3644" t="s">
        <v>3506</v>
      </c>
      <c r="T3644" t="s">
        <v>3759</v>
      </c>
      <c r="U3644" s="201">
        <v>4.0162000000000004</v>
      </c>
      <c r="V3644" t="s">
        <v>2496</v>
      </c>
      <c r="W3644" t="s">
        <v>2594</v>
      </c>
      <c r="X3644" t="s">
        <v>2595</v>
      </c>
      <c r="Y3644" t="s">
        <v>2596</v>
      </c>
      <c r="Z3644" t="s">
        <v>2952</v>
      </c>
      <c r="AA3644">
        <v>828522</v>
      </c>
      <c r="AB3644" s="198">
        <v>37047.875</v>
      </c>
      <c r="AC3644" s="198">
        <v>37047.875</v>
      </c>
    </row>
    <row r="3645" spans="1:31" x14ac:dyDescent="0.2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123</v>
      </c>
      <c r="F3645" s="213">
        <f t="shared" si="285"/>
        <v>1230000</v>
      </c>
      <c r="G3645" s="202">
        <v>1334054</v>
      </c>
      <c r="H3645" s="198">
        <v>37046.415150462963</v>
      </c>
      <c r="I3645" t="s">
        <v>2378</v>
      </c>
      <c r="M3645" t="s">
        <v>3505</v>
      </c>
      <c r="N3645" t="s">
        <v>2194</v>
      </c>
      <c r="O3645" t="s">
        <v>3989</v>
      </c>
      <c r="P3645" s="199">
        <v>10000</v>
      </c>
      <c r="S3645" t="s">
        <v>3506</v>
      </c>
      <c r="T3645" t="s">
        <v>3759</v>
      </c>
      <c r="U3645" s="201">
        <v>0.105</v>
      </c>
      <c r="V3645" t="s">
        <v>3526</v>
      </c>
      <c r="W3645" t="s">
        <v>3082</v>
      </c>
      <c r="X3645" t="s">
        <v>2625</v>
      </c>
      <c r="Y3645" t="s">
        <v>2596</v>
      </c>
      <c r="Z3645" t="s">
        <v>2952</v>
      </c>
      <c r="AA3645" t="s">
        <v>309</v>
      </c>
      <c r="AB3645" s="198">
        <v>37073</v>
      </c>
      <c r="AC3645" s="198">
        <v>37195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10000</v>
      </c>
      <c r="G3646" s="202">
        <v>1334055</v>
      </c>
      <c r="H3646" s="198">
        <v>37046.415173611109</v>
      </c>
      <c r="I3646" t="s">
        <v>2514</v>
      </c>
      <c r="M3646" t="s">
        <v>3505</v>
      </c>
      <c r="N3646" t="s">
        <v>3885</v>
      </c>
      <c r="O3646" t="s">
        <v>1674</v>
      </c>
      <c r="Q3646" s="199">
        <v>10000</v>
      </c>
      <c r="S3646" t="s">
        <v>3506</v>
      </c>
      <c r="T3646" t="s">
        <v>3759</v>
      </c>
      <c r="U3646" s="201">
        <v>4.0162000000000004</v>
      </c>
      <c r="V3646" t="s">
        <v>3979</v>
      </c>
      <c r="W3646" t="s">
        <v>2594</v>
      </c>
      <c r="X3646" t="s">
        <v>2595</v>
      </c>
      <c r="Y3646" t="s">
        <v>2596</v>
      </c>
      <c r="Z3646" t="s">
        <v>2952</v>
      </c>
      <c r="AA3646">
        <v>828523</v>
      </c>
      <c r="AB3646" s="198">
        <v>37047.875</v>
      </c>
      <c r="AC3646" s="198">
        <v>37047.875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1444</v>
      </c>
      <c r="G3647" s="202">
        <v>1334058</v>
      </c>
      <c r="H3647" s="198">
        <v>37046.415208333332</v>
      </c>
      <c r="I3647" t="s">
        <v>3627</v>
      </c>
      <c r="M3647" t="s">
        <v>3505</v>
      </c>
      <c r="N3647" t="s">
        <v>3885</v>
      </c>
      <c r="O3647" t="s">
        <v>1761</v>
      </c>
      <c r="P3647" s="199">
        <v>1444</v>
      </c>
      <c r="S3647" t="s">
        <v>3506</v>
      </c>
      <c r="T3647" t="s">
        <v>3759</v>
      </c>
      <c r="U3647" s="201">
        <v>3.855</v>
      </c>
      <c r="V3647" t="s">
        <v>3502</v>
      </c>
      <c r="W3647" t="s">
        <v>2477</v>
      </c>
      <c r="X3647" t="s">
        <v>3078</v>
      </c>
      <c r="Y3647" t="s">
        <v>2596</v>
      </c>
      <c r="Z3647" t="s">
        <v>2952</v>
      </c>
      <c r="AA3647">
        <v>828524</v>
      </c>
      <c r="AB3647" s="198">
        <v>37047.875</v>
      </c>
      <c r="AC3647" s="198">
        <v>37047.875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10000</v>
      </c>
      <c r="G3648" s="202">
        <v>1334059</v>
      </c>
      <c r="H3648" s="198">
        <v>37046.415231481478</v>
      </c>
      <c r="I3648" t="s">
        <v>2538</v>
      </c>
      <c r="M3648" t="s">
        <v>3505</v>
      </c>
      <c r="N3648" t="s">
        <v>3885</v>
      </c>
      <c r="O3648" t="s">
        <v>3863</v>
      </c>
      <c r="Q3648" s="199">
        <v>10000</v>
      </c>
      <c r="S3648" t="s">
        <v>3506</v>
      </c>
      <c r="T3648" t="s">
        <v>3759</v>
      </c>
      <c r="U3648" s="201">
        <v>3.915</v>
      </c>
      <c r="V3648" t="s">
        <v>3844</v>
      </c>
      <c r="W3648" t="s">
        <v>2271</v>
      </c>
      <c r="X3648" t="s">
        <v>2272</v>
      </c>
      <c r="Y3648" t="s">
        <v>2596</v>
      </c>
      <c r="Z3648" t="s">
        <v>2952</v>
      </c>
      <c r="AA3648">
        <v>828525</v>
      </c>
      <c r="AB3648" s="198">
        <v>37047.875</v>
      </c>
      <c r="AC3648" s="198">
        <v>37047.875</v>
      </c>
      <c r="AE3648" s="116">
        <f>IF(S3648="Gallon",F3648/42,F3648)</f>
        <v>10000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13">
        <f t="shared" si="285"/>
        <v>10000</v>
      </c>
      <c r="G3649" s="202">
        <v>1334061</v>
      </c>
      <c r="H3649" s="198">
        <v>37046.415324074071</v>
      </c>
      <c r="I3649" t="s">
        <v>2538</v>
      </c>
      <c r="M3649" t="s">
        <v>3505</v>
      </c>
      <c r="N3649" t="s">
        <v>3885</v>
      </c>
      <c r="O3649" t="s">
        <v>3852</v>
      </c>
      <c r="P3649" s="199">
        <v>10000</v>
      </c>
      <c r="S3649" t="s">
        <v>3506</v>
      </c>
      <c r="T3649" t="s">
        <v>3759</v>
      </c>
      <c r="U3649" s="201">
        <v>3.9649999999999999</v>
      </c>
      <c r="V3649" t="s">
        <v>3844</v>
      </c>
      <c r="W3649" t="s">
        <v>2265</v>
      </c>
      <c r="X3649" t="s">
        <v>2266</v>
      </c>
      <c r="Y3649" t="s">
        <v>2596</v>
      </c>
      <c r="Z3649" t="s">
        <v>2952</v>
      </c>
      <c r="AA3649">
        <v>828527</v>
      </c>
      <c r="AB3649" s="198">
        <v>37047.875</v>
      </c>
      <c r="AC3649" s="198">
        <v>37047.875</v>
      </c>
    </row>
    <row r="3650" spans="1:31" x14ac:dyDescent="0.2">
      <c r="A3650" s="44" t="str">
        <f t="shared" si="281"/>
        <v>US Crude Financial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50000</v>
      </c>
      <c r="G3650" s="202">
        <v>1334060</v>
      </c>
      <c r="H3650" s="198">
        <v>37046.415324074071</v>
      </c>
      <c r="I3650" t="s">
        <v>2382</v>
      </c>
      <c r="M3650" t="s">
        <v>3619</v>
      </c>
      <c r="N3650" t="s">
        <v>1088</v>
      </c>
      <c r="O3650" t="s">
        <v>3528</v>
      </c>
      <c r="P3650" s="199">
        <v>50000</v>
      </c>
      <c r="S3650" t="s">
        <v>3512</v>
      </c>
      <c r="T3650" t="s">
        <v>3759</v>
      </c>
      <c r="U3650" s="201">
        <v>28.28</v>
      </c>
      <c r="V3650" t="s">
        <v>2582</v>
      </c>
      <c r="W3650" t="s">
        <v>1090</v>
      </c>
      <c r="X3650" t="s">
        <v>1091</v>
      </c>
      <c r="Y3650" t="s">
        <v>2729</v>
      </c>
      <c r="Z3650" t="s">
        <v>2952</v>
      </c>
      <c r="AA3650">
        <v>112874</v>
      </c>
      <c r="AB3650" s="198">
        <v>37073</v>
      </c>
      <c r="AC3650" s="198">
        <v>37103</v>
      </c>
    </row>
    <row r="3651" spans="1:31" x14ac:dyDescent="0.2">
      <c r="A3651" s="44" t="str">
        <f t="shared" si="281"/>
        <v xml:space="preserve"> Natural Gas Physical</v>
      </c>
      <c r="B3651" s="44" t="str">
        <f t="shared" si="282"/>
        <v/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10000</v>
      </c>
      <c r="G3651" s="202">
        <v>1334062</v>
      </c>
      <c r="H3651" s="198">
        <v>37046.41542824074</v>
      </c>
      <c r="I3651" t="s">
        <v>2505</v>
      </c>
      <c r="M3651" t="s">
        <v>3505</v>
      </c>
      <c r="N3651" t="s">
        <v>3089</v>
      </c>
      <c r="O3651" t="s">
        <v>2015</v>
      </c>
      <c r="P3651" s="199">
        <v>10000</v>
      </c>
      <c r="S3651" t="s">
        <v>3827</v>
      </c>
      <c r="T3651" t="s">
        <v>3090</v>
      </c>
      <c r="U3651" s="201">
        <v>4.875</v>
      </c>
      <c r="V3651" t="s">
        <v>2523</v>
      </c>
      <c r="W3651" t="s">
        <v>3091</v>
      </c>
      <c r="X3651" t="s">
        <v>3092</v>
      </c>
      <c r="Y3651" t="s">
        <v>2596</v>
      </c>
      <c r="Z3651" t="s">
        <v>2953</v>
      </c>
      <c r="AA3651">
        <v>828528</v>
      </c>
      <c r="AB3651" s="198">
        <v>37046.875</v>
      </c>
      <c r="AC3651" s="198">
        <v>37046.875</v>
      </c>
    </row>
    <row r="3652" spans="1:31" x14ac:dyDescent="0.2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930000</v>
      </c>
      <c r="G3652" s="202">
        <v>1334063</v>
      </c>
      <c r="H3652" s="198">
        <v>37046.41542824074</v>
      </c>
      <c r="I3652" t="s">
        <v>2600</v>
      </c>
      <c r="M3652" t="s">
        <v>3505</v>
      </c>
      <c r="N3652" t="s">
        <v>2605</v>
      </c>
      <c r="O3652" t="s">
        <v>3244</v>
      </c>
      <c r="P3652" s="199">
        <v>30000</v>
      </c>
      <c r="S3652" t="s">
        <v>3506</v>
      </c>
      <c r="T3652" t="s">
        <v>3759</v>
      </c>
      <c r="U3652" s="201">
        <v>3.5000000000000003E-2</v>
      </c>
      <c r="V3652" t="s">
        <v>1891</v>
      </c>
      <c r="W3652" t="s">
        <v>2489</v>
      </c>
      <c r="X3652" t="s">
        <v>2490</v>
      </c>
      <c r="Y3652" t="s">
        <v>3777</v>
      </c>
      <c r="Z3652" t="s">
        <v>2952</v>
      </c>
      <c r="AA3652" t="s">
        <v>310</v>
      </c>
      <c r="AB3652" s="198">
        <v>37073</v>
      </c>
      <c r="AC3652" s="198">
        <v>37103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</v>
      </c>
      <c r="G3653" s="202">
        <v>1334064</v>
      </c>
      <c r="H3653" s="198">
        <v>37046.41547453704</v>
      </c>
      <c r="I3653" t="s">
        <v>3021</v>
      </c>
      <c r="M3653" t="s">
        <v>3505</v>
      </c>
      <c r="N3653" t="s">
        <v>3885</v>
      </c>
      <c r="O3653" t="s">
        <v>3868</v>
      </c>
      <c r="P3653" s="199">
        <v>5000</v>
      </c>
      <c r="S3653" t="s">
        <v>3506</v>
      </c>
      <c r="T3653" t="s">
        <v>3759</v>
      </c>
      <c r="U3653" s="201">
        <v>3.835</v>
      </c>
      <c r="V3653" t="s">
        <v>3022</v>
      </c>
      <c r="W3653" t="s">
        <v>2271</v>
      </c>
      <c r="X3653" t="s">
        <v>3078</v>
      </c>
      <c r="Y3653" t="s">
        <v>2596</v>
      </c>
      <c r="Z3653" t="s">
        <v>2952</v>
      </c>
      <c r="AA3653">
        <v>828529</v>
      </c>
      <c r="AB3653" s="198">
        <v>37047.875</v>
      </c>
      <c r="AC3653" s="198">
        <v>37047.875</v>
      </c>
    </row>
    <row r="3654" spans="1:31" x14ac:dyDescent="0.2">
      <c r="A3654" s="44" t="str">
        <f t="shared" si="281"/>
        <v>US Natural Gas Financial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31</v>
      </c>
      <c r="F3654" s="213">
        <f t="shared" si="285"/>
        <v>930000</v>
      </c>
      <c r="G3654" s="202">
        <v>1334065</v>
      </c>
      <c r="H3654" s="198">
        <v>37046.415694444448</v>
      </c>
      <c r="I3654" t="s">
        <v>2600</v>
      </c>
      <c r="M3654" t="s">
        <v>3505</v>
      </c>
      <c r="N3654" t="s">
        <v>2605</v>
      </c>
      <c r="O3654" t="s">
        <v>298</v>
      </c>
      <c r="Q3654" s="199">
        <v>30000</v>
      </c>
      <c r="S3654" t="s">
        <v>3506</v>
      </c>
      <c r="T3654" t="s">
        <v>3759</v>
      </c>
      <c r="U3654" s="201">
        <v>3.7499999999999999E-2</v>
      </c>
      <c r="V3654" t="s">
        <v>1891</v>
      </c>
      <c r="W3654" t="s">
        <v>2489</v>
      </c>
      <c r="X3654" t="s">
        <v>2490</v>
      </c>
      <c r="Y3654" t="s">
        <v>3777</v>
      </c>
      <c r="Z3654" t="s">
        <v>2952</v>
      </c>
      <c r="AA3654" t="s">
        <v>311</v>
      </c>
      <c r="AB3654" s="198">
        <v>37104</v>
      </c>
      <c r="AC3654" s="198">
        <v>37134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10000</v>
      </c>
      <c r="G3655" s="202">
        <v>1334066</v>
      </c>
      <c r="H3655" s="198">
        <v>37046.415706018517</v>
      </c>
      <c r="I3655" t="s">
        <v>3627</v>
      </c>
      <c r="M3655" t="s">
        <v>3505</v>
      </c>
      <c r="N3655" t="s">
        <v>3885</v>
      </c>
      <c r="O3655" t="s">
        <v>3863</v>
      </c>
      <c r="P3655" s="199">
        <v>10000</v>
      </c>
      <c r="S3655" t="s">
        <v>3506</v>
      </c>
      <c r="T3655" t="s">
        <v>3759</v>
      </c>
      <c r="U3655" s="201">
        <v>3.9</v>
      </c>
      <c r="V3655" t="s">
        <v>3502</v>
      </c>
      <c r="W3655" t="s">
        <v>2271</v>
      </c>
      <c r="X3655" t="s">
        <v>2272</v>
      </c>
      <c r="Y3655" t="s">
        <v>2596</v>
      </c>
      <c r="Z3655" t="s">
        <v>2952</v>
      </c>
      <c r="AA3655">
        <v>828532</v>
      </c>
      <c r="AB3655" s="198">
        <v>37047.875</v>
      </c>
      <c r="AC3655" s="198">
        <v>37047.875</v>
      </c>
    </row>
    <row r="3656" spans="1:31" x14ac:dyDescent="0.2">
      <c r="A3656" s="44" t="str">
        <f t="shared" si="281"/>
        <v>US Natural Gas Financial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31</v>
      </c>
      <c r="F3656" s="213">
        <f t="shared" si="285"/>
        <v>310000</v>
      </c>
      <c r="G3656" s="202">
        <v>1334068</v>
      </c>
      <c r="H3656" s="198">
        <v>37046.415752314817</v>
      </c>
      <c r="I3656" t="s">
        <v>2600</v>
      </c>
      <c r="M3656" t="s">
        <v>3505</v>
      </c>
      <c r="N3656" t="s">
        <v>2383</v>
      </c>
      <c r="O3656" t="s">
        <v>2604</v>
      </c>
      <c r="P3656" s="199">
        <v>10000</v>
      </c>
      <c r="S3656" t="s">
        <v>3506</v>
      </c>
      <c r="T3656" t="s">
        <v>3759</v>
      </c>
      <c r="U3656" s="201">
        <v>4.0650000000000004</v>
      </c>
      <c r="V3656" t="s">
        <v>2601</v>
      </c>
      <c r="W3656" t="s">
        <v>2810</v>
      </c>
      <c r="X3656" t="s">
        <v>2384</v>
      </c>
      <c r="Y3656" t="s">
        <v>3777</v>
      </c>
      <c r="Z3656" t="s">
        <v>2952</v>
      </c>
      <c r="AA3656" t="s">
        <v>312</v>
      </c>
      <c r="AB3656" s="198">
        <v>37073.875</v>
      </c>
      <c r="AC3656" s="198">
        <v>37103.875</v>
      </c>
    </row>
    <row r="3657" spans="1:31" x14ac:dyDescent="0.2">
      <c r="A3657" s="44" t="str">
        <f t="shared" si="281"/>
        <v>US Crude Financial</v>
      </c>
      <c r="B3657" s="44" t="str">
        <f t="shared" si="282"/>
        <v>US</v>
      </c>
      <c r="C3657" s="44" t="str">
        <f t="shared" si="283"/>
        <v>Crude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50000</v>
      </c>
      <c r="G3657" s="202">
        <v>1334069</v>
      </c>
      <c r="H3657" s="198">
        <v>37046.415879629632</v>
      </c>
      <c r="I3657" t="s">
        <v>1087</v>
      </c>
      <c r="M3657" t="s">
        <v>3619</v>
      </c>
      <c r="N3657" t="s">
        <v>1088</v>
      </c>
      <c r="O3657" t="s">
        <v>3528</v>
      </c>
      <c r="P3657" s="199">
        <v>50000</v>
      </c>
      <c r="S3657" t="s">
        <v>3512</v>
      </c>
      <c r="T3657" t="s">
        <v>3759</v>
      </c>
      <c r="U3657" s="201">
        <v>28.24</v>
      </c>
      <c r="V3657" t="s">
        <v>1089</v>
      </c>
      <c r="W3657" t="s">
        <v>1090</v>
      </c>
      <c r="X3657" t="s">
        <v>1091</v>
      </c>
      <c r="Y3657" t="s">
        <v>2729</v>
      </c>
      <c r="Z3657" t="s">
        <v>2952</v>
      </c>
      <c r="AA3657">
        <v>112876</v>
      </c>
      <c r="AB3657" s="198">
        <v>37073</v>
      </c>
      <c r="AC3657" s="198">
        <v>37103</v>
      </c>
    </row>
    <row r="3658" spans="1:31" x14ac:dyDescent="0.2">
      <c r="A3658" s="44" t="str">
        <f t="shared" si="281"/>
        <v>US Crude Financial</v>
      </c>
      <c r="B3658" s="44" t="str">
        <f t="shared" si="282"/>
        <v>US</v>
      </c>
      <c r="C3658" s="44" t="str">
        <f t="shared" si="283"/>
        <v>Crude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50000</v>
      </c>
      <c r="G3658" s="202">
        <v>1334071</v>
      </c>
      <c r="H3658" s="198">
        <v>37046.415960648148</v>
      </c>
      <c r="I3658" t="s">
        <v>2382</v>
      </c>
      <c r="M3658" t="s">
        <v>3619</v>
      </c>
      <c r="N3658" t="s">
        <v>1088</v>
      </c>
      <c r="O3658" t="s">
        <v>3528</v>
      </c>
      <c r="P3658" s="199">
        <v>50000</v>
      </c>
      <c r="S3658" t="s">
        <v>3512</v>
      </c>
      <c r="T3658" t="s">
        <v>3759</v>
      </c>
      <c r="U3658" s="201">
        <v>28.22</v>
      </c>
      <c r="V3658" t="s">
        <v>3830</v>
      </c>
      <c r="W3658" t="s">
        <v>1090</v>
      </c>
      <c r="X3658" t="s">
        <v>1091</v>
      </c>
      <c r="Y3658" t="s">
        <v>2729</v>
      </c>
      <c r="Z3658" t="s">
        <v>2952</v>
      </c>
      <c r="AA3658">
        <v>112877</v>
      </c>
      <c r="AB3658" s="198">
        <v>37073</v>
      </c>
      <c r="AC3658" s="198">
        <v>37103</v>
      </c>
    </row>
    <row r="3659" spans="1:31" x14ac:dyDescent="0.2">
      <c r="A3659" s="44" t="str">
        <f t="shared" ref="A3659:A3722" si="286">B3659&amp;" "&amp;C3659&amp;" "&amp;D3659</f>
        <v>US Crude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Crude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25000</v>
      </c>
      <c r="G3659" s="202">
        <v>1334073</v>
      </c>
      <c r="H3659" s="198">
        <v>37046.416041666664</v>
      </c>
      <c r="I3659" t="s">
        <v>2382</v>
      </c>
      <c r="M3659" t="s">
        <v>3619</v>
      </c>
      <c r="N3659" t="s">
        <v>3239</v>
      </c>
      <c r="O3659" t="s">
        <v>3240</v>
      </c>
      <c r="P3659" s="199">
        <v>25000</v>
      </c>
      <c r="S3659" t="s">
        <v>3508</v>
      </c>
      <c r="T3659" t="s">
        <v>3759</v>
      </c>
      <c r="U3659" s="201">
        <v>-0.3</v>
      </c>
      <c r="V3659" t="s">
        <v>3705</v>
      </c>
      <c r="W3659" t="s">
        <v>3204</v>
      </c>
      <c r="X3659" t="s">
        <v>3241</v>
      </c>
      <c r="Y3659" t="s">
        <v>3777</v>
      </c>
      <c r="Z3659" t="s">
        <v>2952</v>
      </c>
      <c r="AA3659" t="s">
        <v>313</v>
      </c>
      <c r="AB3659" s="198">
        <v>37073</v>
      </c>
      <c r="AC3659" s="198">
        <v>37103</v>
      </c>
    </row>
    <row r="3660" spans="1:31" x14ac:dyDescent="0.2">
      <c r="A3660" s="44" t="str">
        <f t="shared" si="286"/>
        <v>US Power Physical</v>
      </c>
      <c r="B3660" s="44" t="str">
        <f t="shared" si="287"/>
        <v>US</v>
      </c>
      <c r="C3660" s="44" t="str">
        <f t="shared" si="288"/>
        <v>Power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5</v>
      </c>
      <c r="F3660" s="213">
        <f t="shared" si="290"/>
        <v>250</v>
      </c>
      <c r="G3660" s="202">
        <v>1334072</v>
      </c>
      <c r="H3660" s="198">
        <v>37046.416041666664</v>
      </c>
      <c r="I3660" t="s">
        <v>2356</v>
      </c>
      <c r="M3660" t="s">
        <v>2717</v>
      </c>
      <c r="N3660" t="s">
        <v>3532</v>
      </c>
      <c r="O3660" t="s">
        <v>3466</v>
      </c>
      <c r="Q3660" s="199">
        <v>50</v>
      </c>
      <c r="S3660" t="s">
        <v>3504</v>
      </c>
      <c r="T3660" t="s">
        <v>3759</v>
      </c>
      <c r="U3660" s="201">
        <v>36</v>
      </c>
      <c r="V3660" t="s">
        <v>3871</v>
      </c>
      <c r="W3660" t="s">
        <v>3548</v>
      </c>
      <c r="X3660" t="s">
        <v>3549</v>
      </c>
      <c r="Y3660" t="s">
        <v>1097</v>
      </c>
      <c r="Z3660" t="s">
        <v>2947</v>
      </c>
      <c r="AA3660">
        <v>631232.1</v>
      </c>
      <c r="AB3660" s="198">
        <v>37053.875</v>
      </c>
      <c r="AC3660" s="198">
        <v>37057.875</v>
      </c>
    </row>
    <row r="3661" spans="1:31" x14ac:dyDescent="0.2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26</v>
      </c>
      <c r="F3661" s="213">
        <f t="shared" si="290"/>
        <v>33800</v>
      </c>
      <c r="G3661" s="202">
        <v>1334074</v>
      </c>
      <c r="H3661" s="198">
        <v>37046.41611111111</v>
      </c>
      <c r="I3661" t="s">
        <v>3531</v>
      </c>
      <c r="M3661" t="s">
        <v>3505</v>
      </c>
      <c r="N3661" t="s">
        <v>3885</v>
      </c>
      <c r="O3661" t="s">
        <v>1750</v>
      </c>
      <c r="P3661" s="199">
        <v>1300</v>
      </c>
      <c r="S3661" t="s">
        <v>3506</v>
      </c>
      <c r="T3661" t="s">
        <v>3759</v>
      </c>
      <c r="U3661" s="201">
        <v>3.95</v>
      </c>
      <c r="V3661" t="s">
        <v>314</v>
      </c>
      <c r="W3661" t="s">
        <v>2265</v>
      </c>
      <c r="X3661" t="s">
        <v>2266</v>
      </c>
      <c r="Y3661" t="s">
        <v>2596</v>
      </c>
      <c r="Z3661" t="s">
        <v>2952</v>
      </c>
      <c r="AA3661">
        <v>828535</v>
      </c>
      <c r="AB3661" s="198">
        <v>37047.875</v>
      </c>
      <c r="AC3661" s="198">
        <v>37072.875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10000</v>
      </c>
      <c r="G3662" s="202">
        <v>1334076</v>
      </c>
      <c r="H3662" s="198">
        <v>37046.416122685187</v>
      </c>
      <c r="I3662" t="s">
        <v>2613</v>
      </c>
      <c r="M3662" t="s">
        <v>3505</v>
      </c>
      <c r="N3662" t="s">
        <v>3885</v>
      </c>
      <c r="O3662" t="s">
        <v>1761</v>
      </c>
      <c r="P3662" s="199">
        <v>10000</v>
      </c>
      <c r="S3662" t="s">
        <v>3506</v>
      </c>
      <c r="T3662" t="s">
        <v>3759</v>
      </c>
      <c r="U3662" s="201">
        <v>3.8450000000000002</v>
      </c>
      <c r="V3662" t="s">
        <v>3659</v>
      </c>
      <c r="W3662" t="s">
        <v>2477</v>
      </c>
      <c r="X3662" t="s">
        <v>3078</v>
      </c>
      <c r="Y3662" t="s">
        <v>2596</v>
      </c>
      <c r="Z3662" t="s">
        <v>2952</v>
      </c>
      <c r="AA3662">
        <v>828533</v>
      </c>
      <c r="AB3662" s="198">
        <v>37047.875</v>
      </c>
      <c r="AC3662" s="198">
        <v>37047.875</v>
      </c>
    </row>
    <row r="3663" spans="1:31" x14ac:dyDescent="0.2">
      <c r="A3663" s="44" t="str">
        <f t="shared" si="286"/>
        <v>US Crude Financial</v>
      </c>
      <c r="B3663" s="44" t="str">
        <f t="shared" si="287"/>
        <v>US</v>
      </c>
      <c r="C3663" s="44" t="str">
        <f t="shared" si="288"/>
        <v>Crude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50000</v>
      </c>
      <c r="G3663" s="202">
        <v>1334077</v>
      </c>
      <c r="H3663" s="198">
        <v>37046.416122685187</v>
      </c>
      <c r="I3663" t="s">
        <v>1087</v>
      </c>
      <c r="M3663" t="s">
        <v>3619</v>
      </c>
      <c r="N3663" t="s">
        <v>1088</v>
      </c>
      <c r="O3663" t="s">
        <v>3528</v>
      </c>
      <c r="P3663" s="199">
        <v>50000</v>
      </c>
      <c r="S3663" t="s">
        <v>3512</v>
      </c>
      <c r="T3663" t="s">
        <v>3759</v>
      </c>
      <c r="U3663" s="201">
        <v>28.2</v>
      </c>
      <c r="V3663" t="s">
        <v>2634</v>
      </c>
      <c r="W3663" t="s">
        <v>1090</v>
      </c>
      <c r="X3663" t="s">
        <v>1091</v>
      </c>
      <c r="Y3663" t="s">
        <v>2729</v>
      </c>
      <c r="Z3663" t="s">
        <v>2952</v>
      </c>
      <c r="AA3663">
        <v>112878</v>
      </c>
      <c r="AB3663" s="198">
        <v>37073</v>
      </c>
      <c r="AC3663" s="198">
        <v>37103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5500</v>
      </c>
      <c r="G3664" s="202">
        <v>1334078</v>
      </c>
      <c r="H3664" s="198">
        <v>37046.416168981479</v>
      </c>
      <c r="I3664" t="s">
        <v>2619</v>
      </c>
      <c r="M3664" t="s">
        <v>3505</v>
      </c>
      <c r="N3664" t="s">
        <v>3885</v>
      </c>
      <c r="O3664" t="s">
        <v>1674</v>
      </c>
      <c r="P3664" s="199">
        <v>5500</v>
      </c>
      <c r="S3664" t="s">
        <v>3506</v>
      </c>
      <c r="T3664" t="s">
        <v>3759</v>
      </c>
      <c r="U3664" s="201">
        <v>4.0111999999999997</v>
      </c>
      <c r="V3664" t="s">
        <v>2461</v>
      </c>
      <c r="W3664" t="s">
        <v>2594</v>
      </c>
      <c r="X3664" t="s">
        <v>2595</v>
      </c>
      <c r="Y3664" t="s">
        <v>2596</v>
      </c>
      <c r="Z3664" t="s">
        <v>2952</v>
      </c>
      <c r="AA3664">
        <v>828534</v>
      </c>
      <c r="AB3664" s="198">
        <v>37047.875</v>
      </c>
      <c r="AC3664" s="198">
        <v>37047.875</v>
      </c>
      <c r="AE3664" s="116">
        <f>IF(S3664="Gallon",F3664/42,F3664)</f>
        <v>5500</v>
      </c>
    </row>
    <row r="3665" spans="1:29" x14ac:dyDescent="0.2">
      <c r="A3665" s="44" t="str">
        <f t="shared" si="286"/>
        <v>US Power Physical</v>
      </c>
      <c r="B3665" s="44" t="str">
        <f t="shared" si="287"/>
        <v>US</v>
      </c>
      <c r="C3665" s="44" t="str">
        <f t="shared" si="288"/>
        <v>Power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61</v>
      </c>
      <c r="F3665" s="213">
        <f t="shared" si="290"/>
        <v>3050</v>
      </c>
      <c r="G3665" s="202">
        <v>1334080</v>
      </c>
      <c r="H3665" s="198">
        <v>37046.416354166664</v>
      </c>
      <c r="I3665" t="s">
        <v>2355</v>
      </c>
      <c r="J3665" t="s">
        <v>2532</v>
      </c>
      <c r="K3665" t="s">
        <v>2373</v>
      </c>
      <c r="M3665" t="s">
        <v>2717</v>
      </c>
      <c r="N3665" t="s">
        <v>3532</v>
      </c>
      <c r="O3665" t="s">
        <v>3164</v>
      </c>
      <c r="Q3665" s="199">
        <v>50</v>
      </c>
      <c r="S3665" t="s">
        <v>3504</v>
      </c>
      <c r="T3665" t="s">
        <v>3759</v>
      </c>
      <c r="U3665" s="201">
        <v>46.25</v>
      </c>
      <c r="V3665" t="s">
        <v>3035</v>
      </c>
      <c r="W3665" t="s">
        <v>2369</v>
      </c>
      <c r="X3665" t="s">
        <v>3555</v>
      </c>
      <c r="Y3665" t="s">
        <v>1097</v>
      </c>
      <c r="Z3665" t="s">
        <v>2947</v>
      </c>
      <c r="AA3665">
        <v>631233.1</v>
      </c>
      <c r="AB3665" s="198">
        <v>37316.71597222222</v>
      </c>
      <c r="AC3665" s="198">
        <v>37376.71597222222</v>
      </c>
    </row>
    <row r="3666" spans="1:29" x14ac:dyDescent="0.2">
      <c r="A3666" s="44" t="str">
        <f t="shared" si="286"/>
        <v>US Crude Financial</v>
      </c>
      <c r="B3666" s="44" t="str">
        <f t="shared" si="287"/>
        <v>US</v>
      </c>
      <c r="C3666" s="44" t="str">
        <f t="shared" si="288"/>
        <v>Crude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50000</v>
      </c>
      <c r="G3666" s="202">
        <v>1334081</v>
      </c>
      <c r="H3666" s="198">
        <v>37046.416354166664</v>
      </c>
      <c r="I3666" t="s">
        <v>2382</v>
      </c>
      <c r="M3666" t="s">
        <v>3619</v>
      </c>
      <c r="N3666" t="s">
        <v>1088</v>
      </c>
      <c r="O3666" t="s">
        <v>3528</v>
      </c>
      <c r="P3666" s="199">
        <v>50000</v>
      </c>
      <c r="S3666" t="s">
        <v>3512</v>
      </c>
      <c r="T3666" t="s">
        <v>3759</v>
      </c>
      <c r="U3666" s="201">
        <v>28.16</v>
      </c>
      <c r="V3666" t="s">
        <v>3654</v>
      </c>
      <c r="W3666" t="s">
        <v>1090</v>
      </c>
      <c r="X3666" t="s">
        <v>1091</v>
      </c>
      <c r="Y3666" t="s">
        <v>2729</v>
      </c>
      <c r="Z3666" t="s">
        <v>2952</v>
      </c>
      <c r="AA3666">
        <v>112880</v>
      </c>
      <c r="AB3666" s="198">
        <v>37073</v>
      </c>
      <c r="AC3666" s="198">
        <v>37103</v>
      </c>
    </row>
    <row r="3667" spans="1:29" x14ac:dyDescent="0.2">
      <c r="A3667" s="44" t="str">
        <f t="shared" si="286"/>
        <v>US Natural Gas Financial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151</v>
      </c>
      <c r="F3667" s="213">
        <f t="shared" si="290"/>
        <v>3020000</v>
      </c>
      <c r="G3667" s="202">
        <v>1334082</v>
      </c>
      <c r="H3667" s="198">
        <v>37046.416377314818</v>
      </c>
      <c r="I3667" t="s">
        <v>2382</v>
      </c>
      <c r="J3667" t="s">
        <v>315</v>
      </c>
      <c r="K3667" t="s">
        <v>2373</v>
      </c>
      <c r="M3667" t="s">
        <v>3505</v>
      </c>
      <c r="N3667" t="s">
        <v>2605</v>
      </c>
      <c r="O3667" t="s">
        <v>271</v>
      </c>
      <c r="Q3667" s="199">
        <v>20000</v>
      </c>
      <c r="S3667" t="s">
        <v>3506</v>
      </c>
      <c r="T3667" t="s">
        <v>3759</v>
      </c>
      <c r="U3667" s="201">
        <v>-2.5000000000000001E-3</v>
      </c>
      <c r="V3667" t="s">
        <v>316</v>
      </c>
      <c r="W3667" t="s">
        <v>2515</v>
      </c>
      <c r="X3667" t="s">
        <v>2516</v>
      </c>
      <c r="Y3667" t="s">
        <v>3777</v>
      </c>
      <c r="Z3667" t="s">
        <v>2952</v>
      </c>
      <c r="AA3667" t="s">
        <v>317</v>
      </c>
      <c r="AB3667" s="198">
        <v>37196</v>
      </c>
      <c r="AC3667" s="198">
        <v>37346</v>
      </c>
    </row>
    <row r="3668" spans="1:29" x14ac:dyDescent="0.2">
      <c r="A3668" s="44" t="str">
        <f t="shared" si="286"/>
        <v>US Power Physical</v>
      </c>
      <c r="B3668" s="44" t="str">
        <f t="shared" si="287"/>
        <v>US</v>
      </c>
      <c r="C3668" s="44" t="str">
        <f t="shared" si="288"/>
        <v>Power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31</v>
      </c>
      <c r="F3668" s="213">
        <f t="shared" si="290"/>
        <v>1550</v>
      </c>
      <c r="G3668" s="202">
        <v>1334083</v>
      </c>
      <c r="H3668" s="198">
        <v>37046.416412037041</v>
      </c>
      <c r="I3668" t="s">
        <v>2355</v>
      </c>
      <c r="J3668" t="s">
        <v>2532</v>
      </c>
      <c r="K3668" t="s">
        <v>2373</v>
      </c>
      <c r="M3668" t="s">
        <v>2717</v>
      </c>
      <c r="N3668" t="s">
        <v>3532</v>
      </c>
      <c r="O3668" t="s">
        <v>3243</v>
      </c>
      <c r="Q3668" s="199">
        <v>50</v>
      </c>
      <c r="S3668" t="s">
        <v>3504</v>
      </c>
      <c r="T3668" t="s">
        <v>3759</v>
      </c>
      <c r="U3668" s="201">
        <v>46.25</v>
      </c>
      <c r="V3668" t="s">
        <v>3035</v>
      </c>
      <c r="W3668" t="s">
        <v>2369</v>
      </c>
      <c r="X3668" t="s">
        <v>3555</v>
      </c>
      <c r="Y3668" t="s">
        <v>1097</v>
      </c>
      <c r="Z3668" t="s">
        <v>2947</v>
      </c>
      <c r="AA3668">
        <v>631234.1</v>
      </c>
      <c r="AB3668" s="198">
        <v>37377.71597222222</v>
      </c>
      <c r="AC3668" s="198">
        <v>37407.71597222222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1334085</v>
      </c>
      <c r="H3669" s="198">
        <v>37046.416597222225</v>
      </c>
      <c r="I3669" t="s">
        <v>3069</v>
      </c>
      <c r="M3669" t="s">
        <v>3505</v>
      </c>
      <c r="N3669" t="s">
        <v>3885</v>
      </c>
      <c r="O3669" t="s">
        <v>3863</v>
      </c>
      <c r="Q3669" s="199">
        <v>10000</v>
      </c>
      <c r="S3669" t="s">
        <v>3506</v>
      </c>
      <c r="T3669" t="s">
        <v>3759</v>
      </c>
      <c r="U3669" s="201">
        <v>3.915</v>
      </c>
      <c r="V3669" t="s">
        <v>2544</v>
      </c>
      <c r="W3669" t="s">
        <v>2271</v>
      </c>
      <c r="X3669" t="s">
        <v>2272</v>
      </c>
      <c r="Y3669" t="s">
        <v>2596</v>
      </c>
      <c r="Z3669" t="s">
        <v>2952</v>
      </c>
      <c r="AA3669">
        <v>828537</v>
      </c>
      <c r="AB3669" s="198">
        <v>37047.875</v>
      </c>
      <c r="AC3669" s="198">
        <v>37047.875</v>
      </c>
    </row>
    <row r="3670" spans="1:29" x14ac:dyDescent="0.2">
      <c r="A3670" s="44" t="str">
        <f t="shared" si="286"/>
        <v>US Power Physical</v>
      </c>
      <c r="B3670" s="44" t="str">
        <f t="shared" si="287"/>
        <v>US</v>
      </c>
      <c r="C3670" s="44" t="str">
        <f t="shared" si="288"/>
        <v>Power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5</v>
      </c>
      <c r="F3670" s="213">
        <f t="shared" si="290"/>
        <v>250</v>
      </c>
      <c r="G3670" s="202">
        <v>1334086</v>
      </c>
      <c r="H3670" s="198">
        <v>37046.416608796295</v>
      </c>
      <c r="I3670" t="s">
        <v>2391</v>
      </c>
      <c r="M3670" t="s">
        <v>2717</v>
      </c>
      <c r="N3670" t="s">
        <v>3532</v>
      </c>
      <c r="O3670" t="s">
        <v>3466</v>
      </c>
      <c r="Q3670" s="199">
        <v>50</v>
      </c>
      <c r="S3670" t="s">
        <v>3504</v>
      </c>
      <c r="T3670" t="s">
        <v>3759</v>
      </c>
      <c r="U3670" s="201">
        <v>36.25</v>
      </c>
      <c r="V3670" t="s">
        <v>3365</v>
      </c>
      <c r="W3670" t="s">
        <v>3548</v>
      </c>
      <c r="X3670" t="s">
        <v>3549</v>
      </c>
      <c r="Y3670" t="s">
        <v>1097</v>
      </c>
      <c r="Z3670" t="s">
        <v>2947</v>
      </c>
      <c r="AA3670">
        <v>631235.1</v>
      </c>
      <c r="AB3670" s="198">
        <v>37053.875</v>
      </c>
      <c r="AC3670" s="198">
        <v>37057.875</v>
      </c>
    </row>
    <row r="3671" spans="1:29" x14ac:dyDescent="0.2">
      <c r="A3671" s="44" t="str">
        <f t="shared" si="286"/>
        <v>US Natural Gas Financial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31</v>
      </c>
      <c r="F3671" s="213">
        <f t="shared" si="290"/>
        <v>310000</v>
      </c>
      <c r="G3671" s="202">
        <v>1334088</v>
      </c>
      <c r="H3671" s="198">
        <v>37046.416620370372</v>
      </c>
      <c r="I3671" t="s">
        <v>3731</v>
      </c>
      <c r="M3671" t="s">
        <v>3505</v>
      </c>
      <c r="N3671" t="s">
        <v>2383</v>
      </c>
      <c r="O3671" t="s">
        <v>2604</v>
      </c>
      <c r="P3671" s="199">
        <v>10000</v>
      </c>
      <c r="S3671" t="s">
        <v>3506</v>
      </c>
      <c r="T3671" t="s">
        <v>3759</v>
      </c>
      <c r="U3671" s="201">
        <v>4.0599999999999996</v>
      </c>
      <c r="V3671" t="s">
        <v>1454</v>
      </c>
      <c r="W3671" t="s">
        <v>2810</v>
      </c>
      <c r="X3671" t="s">
        <v>2384</v>
      </c>
      <c r="Y3671" t="s">
        <v>3777</v>
      </c>
      <c r="Z3671" t="s">
        <v>2952</v>
      </c>
      <c r="AA3671" t="s">
        <v>318</v>
      </c>
      <c r="AB3671" s="198">
        <v>37073.875</v>
      </c>
      <c r="AC3671" s="198">
        <v>37103.875</v>
      </c>
    </row>
    <row r="3672" spans="1:29" x14ac:dyDescent="0.2">
      <c r="A3672" s="44" t="str">
        <f t="shared" si="286"/>
        <v>US Crude Financial</v>
      </c>
      <c r="B3672" s="44" t="str">
        <f t="shared" si="287"/>
        <v>US</v>
      </c>
      <c r="C3672" s="44" t="str">
        <f t="shared" si="288"/>
        <v>Crude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25000</v>
      </c>
      <c r="G3672" s="202">
        <v>1334087</v>
      </c>
      <c r="H3672" s="198">
        <v>37046.416620370372</v>
      </c>
      <c r="I3672" t="s">
        <v>2382</v>
      </c>
      <c r="M3672" t="s">
        <v>3619</v>
      </c>
      <c r="N3672" t="s">
        <v>3239</v>
      </c>
      <c r="O3672" t="s">
        <v>3240</v>
      </c>
      <c r="P3672" s="199">
        <v>25000</v>
      </c>
      <c r="S3672" t="s">
        <v>3508</v>
      </c>
      <c r="T3672" t="s">
        <v>3759</v>
      </c>
      <c r="U3672" s="201">
        <v>-0.31</v>
      </c>
      <c r="V3672" t="s">
        <v>2582</v>
      </c>
      <c r="W3672" t="s">
        <v>3204</v>
      </c>
      <c r="X3672" t="s">
        <v>3241</v>
      </c>
      <c r="Y3672" t="s">
        <v>3777</v>
      </c>
      <c r="Z3672" t="s">
        <v>2952</v>
      </c>
      <c r="AA3672" t="s">
        <v>319</v>
      </c>
      <c r="AB3672" s="198">
        <v>37073</v>
      </c>
      <c r="AC3672" s="198">
        <v>37103</v>
      </c>
    </row>
    <row r="3673" spans="1:29" x14ac:dyDescent="0.2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10000</v>
      </c>
      <c r="G3673" s="202">
        <v>1334090</v>
      </c>
      <c r="H3673" s="198">
        <v>37046.416701388887</v>
      </c>
      <c r="I3673" t="s">
        <v>2542</v>
      </c>
      <c r="M3673" t="s">
        <v>3505</v>
      </c>
      <c r="N3673" t="s">
        <v>3089</v>
      </c>
      <c r="O3673" t="s">
        <v>2015</v>
      </c>
      <c r="P3673" s="199">
        <v>10000</v>
      </c>
      <c r="S3673" t="s">
        <v>3827</v>
      </c>
      <c r="T3673" t="s">
        <v>3090</v>
      </c>
      <c r="U3673" s="201">
        <v>4.87</v>
      </c>
      <c r="V3673" t="s">
        <v>3835</v>
      </c>
      <c r="W3673" t="s">
        <v>3091</v>
      </c>
      <c r="X3673" t="s">
        <v>3092</v>
      </c>
      <c r="Y3673" t="s">
        <v>2596</v>
      </c>
      <c r="Z3673" t="s">
        <v>2953</v>
      </c>
      <c r="AA3673">
        <v>828538</v>
      </c>
      <c r="AB3673" s="198">
        <v>37046.875</v>
      </c>
      <c r="AC3673" s="198">
        <v>37046.875</v>
      </c>
    </row>
    <row r="3674" spans="1:29" x14ac:dyDescent="0.2">
      <c r="A3674" s="44" t="str">
        <f t="shared" si="286"/>
        <v>US Natural Gas Financial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31</v>
      </c>
      <c r="F3674" s="213">
        <f t="shared" si="290"/>
        <v>310000</v>
      </c>
      <c r="G3674" s="202">
        <v>1334091</v>
      </c>
      <c r="H3674" s="198">
        <v>37046.416759259257</v>
      </c>
      <c r="I3674" t="s">
        <v>2600</v>
      </c>
      <c r="M3674" t="s">
        <v>3505</v>
      </c>
      <c r="N3674" t="s">
        <v>2383</v>
      </c>
      <c r="O3674" t="s">
        <v>2604</v>
      </c>
      <c r="P3674" s="199">
        <v>10000</v>
      </c>
      <c r="S3674" t="s">
        <v>3506</v>
      </c>
      <c r="T3674" t="s">
        <v>3759</v>
      </c>
      <c r="U3674" s="201">
        <v>4.0599999999999996</v>
      </c>
      <c r="V3674" t="s">
        <v>2328</v>
      </c>
      <c r="W3674" t="s">
        <v>2810</v>
      </c>
      <c r="X3674" t="s">
        <v>2384</v>
      </c>
      <c r="Y3674" t="s">
        <v>3777</v>
      </c>
      <c r="Z3674" t="s">
        <v>2952</v>
      </c>
      <c r="AA3674" t="s">
        <v>320</v>
      </c>
      <c r="AB3674" s="198">
        <v>37073.875</v>
      </c>
      <c r="AC3674" s="198">
        <v>37103.875</v>
      </c>
    </row>
    <row r="3675" spans="1:29" x14ac:dyDescent="0.2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31</v>
      </c>
      <c r="F3675" s="213">
        <f t="shared" si="290"/>
        <v>155000</v>
      </c>
      <c r="G3675" s="202">
        <v>1334092</v>
      </c>
      <c r="H3675" s="198">
        <v>37046.416805555556</v>
      </c>
      <c r="I3675" t="s">
        <v>2600</v>
      </c>
      <c r="M3675" t="s">
        <v>3505</v>
      </c>
      <c r="N3675" t="s">
        <v>2383</v>
      </c>
      <c r="O3675" t="s">
        <v>2604</v>
      </c>
      <c r="P3675" s="199">
        <v>5000</v>
      </c>
      <c r="S3675" t="s">
        <v>3506</v>
      </c>
      <c r="T3675" t="s">
        <v>3759</v>
      </c>
      <c r="U3675" s="201">
        <v>4.0549999999999997</v>
      </c>
      <c r="V3675" t="s">
        <v>2585</v>
      </c>
      <c r="W3675" t="s">
        <v>2810</v>
      </c>
      <c r="X3675" t="s">
        <v>2384</v>
      </c>
      <c r="Y3675" t="s">
        <v>3777</v>
      </c>
      <c r="Z3675" t="s">
        <v>2952</v>
      </c>
      <c r="AA3675" t="s">
        <v>321</v>
      </c>
      <c r="AB3675" s="198">
        <v>37073.875</v>
      </c>
      <c r="AC3675" s="198">
        <v>37103.875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10000</v>
      </c>
      <c r="G3676" s="202">
        <v>1334095</v>
      </c>
      <c r="H3676" s="198">
        <v>37046.416817129626</v>
      </c>
      <c r="I3676" t="s">
        <v>3069</v>
      </c>
      <c r="M3676" t="s">
        <v>3505</v>
      </c>
      <c r="N3676" t="s">
        <v>3885</v>
      </c>
      <c r="O3676" t="s">
        <v>1736</v>
      </c>
      <c r="Q3676" s="199">
        <v>10000</v>
      </c>
      <c r="S3676" t="s">
        <v>3506</v>
      </c>
      <c r="T3676" t="s">
        <v>3759</v>
      </c>
      <c r="U3676" s="201">
        <v>4.0599999999999996</v>
      </c>
      <c r="V3676" t="s">
        <v>3896</v>
      </c>
      <c r="W3676" t="s">
        <v>2280</v>
      </c>
      <c r="X3676" t="s">
        <v>2281</v>
      </c>
      <c r="Y3676" t="s">
        <v>2596</v>
      </c>
      <c r="Z3676" t="s">
        <v>2952</v>
      </c>
      <c r="AA3676">
        <v>828540</v>
      </c>
      <c r="AB3676" s="198">
        <v>37047.875</v>
      </c>
      <c r="AC3676" s="198">
        <v>37047.875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6381</v>
      </c>
      <c r="G3677" s="202">
        <v>1334094</v>
      </c>
      <c r="H3677" s="198">
        <v>37046.416817129626</v>
      </c>
      <c r="I3677" t="s">
        <v>2613</v>
      </c>
      <c r="M3677" t="s">
        <v>3505</v>
      </c>
      <c r="N3677" t="s">
        <v>3885</v>
      </c>
      <c r="O3677" t="s">
        <v>3852</v>
      </c>
      <c r="Q3677" s="199">
        <v>6381</v>
      </c>
      <c r="S3677" t="s">
        <v>3506</v>
      </c>
      <c r="T3677" t="s">
        <v>3759</v>
      </c>
      <c r="U3677" s="201">
        <v>3.97</v>
      </c>
      <c r="V3677" t="s">
        <v>3709</v>
      </c>
      <c r="W3677" t="s">
        <v>2265</v>
      </c>
      <c r="X3677" t="s">
        <v>2266</v>
      </c>
      <c r="Y3677" t="s">
        <v>2596</v>
      </c>
      <c r="Z3677" t="s">
        <v>2952</v>
      </c>
      <c r="AA3677">
        <v>828541</v>
      </c>
      <c r="AB3677" s="198">
        <v>37047.875</v>
      </c>
      <c r="AC3677" s="198">
        <v>37047.875</v>
      </c>
    </row>
    <row r="3678" spans="1:29" x14ac:dyDescent="0.2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123</v>
      </c>
      <c r="F3678" s="213">
        <f t="shared" si="290"/>
        <v>3690000</v>
      </c>
      <c r="G3678" s="202">
        <v>1334096</v>
      </c>
      <c r="H3678" s="198">
        <v>37046.416828703703</v>
      </c>
      <c r="I3678" t="s">
        <v>2613</v>
      </c>
      <c r="M3678" t="s">
        <v>3505</v>
      </c>
      <c r="N3678" t="s">
        <v>2605</v>
      </c>
      <c r="O3678" t="s">
        <v>322</v>
      </c>
      <c r="Q3678" s="199">
        <v>30000</v>
      </c>
      <c r="S3678" t="s">
        <v>3506</v>
      </c>
      <c r="T3678" t="s">
        <v>3759</v>
      </c>
      <c r="U3678" s="201">
        <v>-2.5000000000000001E-3</v>
      </c>
      <c r="V3678" t="s">
        <v>2614</v>
      </c>
      <c r="W3678" t="s">
        <v>2515</v>
      </c>
      <c r="X3678" t="s">
        <v>2516</v>
      </c>
      <c r="Y3678" t="s">
        <v>3777</v>
      </c>
      <c r="Z3678" t="s">
        <v>2952</v>
      </c>
      <c r="AA3678" t="s">
        <v>323</v>
      </c>
      <c r="AB3678" s="198">
        <v>37073</v>
      </c>
      <c r="AC3678" s="198">
        <v>37195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10000</v>
      </c>
      <c r="G3679" s="202">
        <v>1334097</v>
      </c>
      <c r="H3679" s="198">
        <v>37046.416875000003</v>
      </c>
      <c r="I3679" t="s">
        <v>3547</v>
      </c>
      <c r="M3679" t="s">
        <v>3505</v>
      </c>
      <c r="N3679" t="s">
        <v>3885</v>
      </c>
      <c r="O3679" t="s">
        <v>3863</v>
      </c>
      <c r="P3679" s="199">
        <v>10000</v>
      </c>
      <c r="S3679" t="s">
        <v>3506</v>
      </c>
      <c r="T3679" t="s">
        <v>3759</v>
      </c>
      <c r="U3679" s="201">
        <v>3.9049999999999998</v>
      </c>
      <c r="V3679" t="s">
        <v>3945</v>
      </c>
      <c r="W3679" t="s">
        <v>2271</v>
      </c>
      <c r="X3679" t="s">
        <v>2272</v>
      </c>
      <c r="Y3679" t="s">
        <v>2596</v>
      </c>
      <c r="Z3679" t="s">
        <v>2952</v>
      </c>
      <c r="AA3679">
        <v>828542</v>
      </c>
      <c r="AB3679" s="198">
        <v>37047.875</v>
      </c>
      <c r="AC3679" s="198">
        <v>37047.875</v>
      </c>
    </row>
    <row r="3680" spans="1:29" x14ac:dyDescent="0.2">
      <c r="A3680" s="44" t="str">
        <f t="shared" si="286"/>
        <v>US Natural Gas Financial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26</v>
      </c>
      <c r="F3680" s="213">
        <f t="shared" si="290"/>
        <v>260000</v>
      </c>
      <c r="G3680" s="202">
        <v>1334098</v>
      </c>
      <c r="H3680" s="198">
        <v>37046.416886574072</v>
      </c>
      <c r="I3680" t="s">
        <v>2600</v>
      </c>
      <c r="M3680" t="s">
        <v>3505</v>
      </c>
      <c r="N3680" t="s">
        <v>2383</v>
      </c>
      <c r="O3680" t="s">
        <v>3312</v>
      </c>
      <c r="P3680" s="199">
        <v>10000</v>
      </c>
      <c r="S3680" t="s">
        <v>3506</v>
      </c>
      <c r="T3680" t="s">
        <v>3759</v>
      </c>
      <c r="U3680" s="201">
        <v>3.91</v>
      </c>
      <c r="V3680" t="s">
        <v>1888</v>
      </c>
      <c r="W3680" t="s">
        <v>2489</v>
      </c>
      <c r="X3680" t="s">
        <v>2490</v>
      </c>
      <c r="Y3680" t="s">
        <v>3777</v>
      </c>
      <c r="Z3680" t="s">
        <v>2952</v>
      </c>
      <c r="AA3680" t="s">
        <v>324</v>
      </c>
      <c r="AB3680" s="198">
        <v>37047.875</v>
      </c>
      <c r="AC3680" s="198">
        <v>37072.875</v>
      </c>
    </row>
    <row r="3681" spans="1:29" x14ac:dyDescent="0.2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10000</v>
      </c>
      <c r="G3681" s="202">
        <v>1334099</v>
      </c>
      <c r="H3681" s="198">
        <v>37046.416956018518</v>
      </c>
      <c r="I3681" t="s">
        <v>3069</v>
      </c>
      <c r="M3681" t="s">
        <v>3505</v>
      </c>
      <c r="N3681" t="s">
        <v>3885</v>
      </c>
      <c r="O3681" t="s">
        <v>3863</v>
      </c>
      <c r="P3681" s="199">
        <v>10000</v>
      </c>
      <c r="S3681" t="s">
        <v>3506</v>
      </c>
      <c r="T3681" t="s">
        <v>3759</v>
      </c>
      <c r="U3681" s="201">
        <v>3.9</v>
      </c>
      <c r="V3681" t="s">
        <v>3896</v>
      </c>
      <c r="W3681" t="s">
        <v>2271</v>
      </c>
      <c r="X3681" t="s">
        <v>2272</v>
      </c>
      <c r="Y3681" t="s">
        <v>2596</v>
      </c>
      <c r="Z3681" t="s">
        <v>2952</v>
      </c>
      <c r="AA3681">
        <v>828543</v>
      </c>
      <c r="AB3681" s="198">
        <v>37047.875</v>
      </c>
      <c r="AC3681" s="198">
        <v>37047.875</v>
      </c>
    </row>
    <row r="3682" spans="1:29" x14ac:dyDescent="0.2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1100</v>
      </c>
      <c r="G3682" s="202">
        <v>1334100</v>
      </c>
      <c r="H3682" s="198">
        <v>37046.417013888888</v>
      </c>
      <c r="I3682" t="s">
        <v>2509</v>
      </c>
      <c r="M3682" t="s">
        <v>3505</v>
      </c>
      <c r="N3682" t="s">
        <v>3885</v>
      </c>
      <c r="O3682" t="s">
        <v>1906</v>
      </c>
      <c r="P3682" s="199">
        <v>1100</v>
      </c>
      <c r="S3682" t="s">
        <v>3506</v>
      </c>
      <c r="T3682" t="s">
        <v>3759</v>
      </c>
      <c r="U3682" s="201">
        <v>3.7949999999999999</v>
      </c>
      <c r="V3682" t="s">
        <v>2535</v>
      </c>
      <c r="W3682" t="s">
        <v>2271</v>
      </c>
      <c r="X3682" t="s">
        <v>3078</v>
      </c>
      <c r="Y3682" t="s">
        <v>2596</v>
      </c>
      <c r="Z3682" t="s">
        <v>2952</v>
      </c>
      <c r="AA3682">
        <v>828544</v>
      </c>
      <c r="AB3682" s="198">
        <v>37047.875</v>
      </c>
      <c r="AC3682" s="198">
        <v>37047.875</v>
      </c>
    </row>
    <row r="3683" spans="1:29" x14ac:dyDescent="0.2">
      <c r="A3683" s="44" t="str">
        <f t="shared" si="286"/>
        <v xml:space="preserve"> Natural Gas Physical</v>
      </c>
      <c r="B3683" s="44" t="str">
        <f t="shared" si="287"/>
        <v/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1334101</v>
      </c>
      <c r="H3683" s="198">
        <v>37046.417048611111</v>
      </c>
      <c r="I3683" t="s">
        <v>2505</v>
      </c>
      <c r="M3683" t="s">
        <v>3505</v>
      </c>
      <c r="N3683" t="s">
        <v>3089</v>
      </c>
      <c r="O3683" t="s">
        <v>2015</v>
      </c>
      <c r="P3683" s="199">
        <v>10000</v>
      </c>
      <c r="S3683" t="s">
        <v>3827</v>
      </c>
      <c r="T3683" t="s">
        <v>3090</v>
      </c>
      <c r="U3683" s="201">
        <v>4.8650000000000002</v>
      </c>
      <c r="V3683" t="s">
        <v>2523</v>
      </c>
      <c r="W3683" t="s">
        <v>3091</v>
      </c>
      <c r="X3683" t="s">
        <v>3092</v>
      </c>
      <c r="Y3683" t="s">
        <v>2596</v>
      </c>
      <c r="Z3683" t="s">
        <v>2953</v>
      </c>
      <c r="AA3683">
        <v>828545</v>
      </c>
      <c r="AB3683" s="198">
        <v>37046.875</v>
      </c>
      <c r="AC3683" s="198">
        <v>37046.875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10000</v>
      </c>
      <c r="G3684" s="202">
        <v>1334103</v>
      </c>
      <c r="H3684" s="198">
        <v>37046.417175925926</v>
      </c>
      <c r="I3684" t="s">
        <v>2538</v>
      </c>
      <c r="M3684" t="s">
        <v>3505</v>
      </c>
      <c r="N3684" t="s">
        <v>3885</v>
      </c>
      <c r="O3684" t="s">
        <v>3863</v>
      </c>
      <c r="Q3684" s="199">
        <v>10000</v>
      </c>
      <c r="S3684" t="s">
        <v>3506</v>
      </c>
      <c r="T3684" t="s">
        <v>3759</v>
      </c>
      <c r="U3684" s="201">
        <v>3.915</v>
      </c>
      <c r="V3684" t="s">
        <v>3844</v>
      </c>
      <c r="W3684" t="s">
        <v>2271</v>
      </c>
      <c r="X3684" t="s">
        <v>2272</v>
      </c>
      <c r="Y3684" t="s">
        <v>2596</v>
      </c>
      <c r="Z3684" t="s">
        <v>2952</v>
      </c>
      <c r="AA3684">
        <v>828546</v>
      </c>
      <c r="AB3684" s="198">
        <v>37047.875</v>
      </c>
      <c r="AC3684" s="198">
        <v>37047.875</v>
      </c>
    </row>
    <row r="3685" spans="1:29" x14ac:dyDescent="0.2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35000</v>
      </c>
      <c r="G3685" s="202">
        <v>1334102</v>
      </c>
      <c r="H3685" s="198">
        <v>37046.417175925926</v>
      </c>
      <c r="I3685" t="s">
        <v>1087</v>
      </c>
      <c r="M3685" t="s">
        <v>3619</v>
      </c>
      <c r="N3685" t="s">
        <v>1088</v>
      </c>
      <c r="O3685" t="s">
        <v>3528</v>
      </c>
      <c r="Q3685" s="199">
        <v>35000</v>
      </c>
      <c r="S3685" t="s">
        <v>3512</v>
      </c>
      <c r="T3685" t="s">
        <v>3759</v>
      </c>
      <c r="U3685" s="201">
        <v>28.18</v>
      </c>
      <c r="V3685" t="s">
        <v>1089</v>
      </c>
      <c r="W3685" t="s">
        <v>1090</v>
      </c>
      <c r="X3685" t="s">
        <v>1091</v>
      </c>
      <c r="Y3685" t="s">
        <v>2729</v>
      </c>
      <c r="Z3685" t="s">
        <v>2952</v>
      </c>
      <c r="AA3685">
        <v>112882</v>
      </c>
      <c r="AB3685" s="198">
        <v>37073</v>
      </c>
      <c r="AC3685" s="198">
        <v>37103</v>
      </c>
    </row>
    <row r="3686" spans="1:29" x14ac:dyDescent="0.2">
      <c r="A3686" s="44" t="str">
        <f t="shared" si="286"/>
        <v xml:space="preserve"> Natural Gas Physical</v>
      </c>
      <c r="B3686" s="44" t="str">
        <f t="shared" si="287"/>
        <v/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13">
        <f t="shared" si="290"/>
        <v>10000</v>
      </c>
      <c r="G3686" s="202">
        <v>1334104</v>
      </c>
      <c r="H3686" s="198">
        <v>37046.417222222219</v>
      </c>
      <c r="I3686" t="s">
        <v>2542</v>
      </c>
      <c r="M3686" t="s">
        <v>3505</v>
      </c>
      <c r="N3686" t="s">
        <v>3089</v>
      </c>
      <c r="O3686" t="s">
        <v>2015</v>
      </c>
      <c r="P3686" s="199">
        <v>10000</v>
      </c>
      <c r="S3686" t="s">
        <v>3827</v>
      </c>
      <c r="T3686" t="s">
        <v>3090</v>
      </c>
      <c r="U3686" s="201">
        <v>4.8600000000000003</v>
      </c>
      <c r="V3686" t="s">
        <v>3835</v>
      </c>
      <c r="W3686" t="s">
        <v>3091</v>
      </c>
      <c r="X3686" t="s">
        <v>3092</v>
      </c>
      <c r="Y3686" t="s">
        <v>2596</v>
      </c>
      <c r="Z3686" t="s">
        <v>2953</v>
      </c>
      <c r="AA3686">
        <v>828547</v>
      </c>
      <c r="AB3686" s="198">
        <v>37046.875</v>
      </c>
      <c r="AC3686" s="198">
        <v>37046.875</v>
      </c>
    </row>
    <row r="3687" spans="1:29" x14ac:dyDescent="0.2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10000</v>
      </c>
      <c r="G3687" s="202">
        <v>1334105</v>
      </c>
      <c r="H3687" s="198">
        <v>37046.417256944442</v>
      </c>
      <c r="I3687" t="s">
        <v>2538</v>
      </c>
      <c r="M3687" t="s">
        <v>3505</v>
      </c>
      <c r="N3687" t="s">
        <v>3885</v>
      </c>
      <c r="O3687" t="s">
        <v>3852</v>
      </c>
      <c r="P3687" s="199">
        <v>10000</v>
      </c>
      <c r="S3687" t="s">
        <v>3506</v>
      </c>
      <c r="T3687" t="s">
        <v>3759</v>
      </c>
      <c r="U3687" s="201">
        <v>3.97</v>
      </c>
      <c r="V3687" t="s">
        <v>3844</v>
      </c>
      <c r="W3687" t="s">
        <v>2265</v>
      </c>
      <c r="X3687" t="s">
        <v>2266</v>
      </c>
      <c r="Y3687" t="s">
        <v>2596</v>
      </c>
      <c r="Z3687" t="s">
        <v>2952</v>
      </c>
      <c r="AA3687">
        <v>828548</v>
      </c>
      <c r="AB3687" s="198">
        <v>37047.875</v>
      </c>
      <c r="AC3687" s="198">
        <v>37047.875</v>
      </c>
    </row>
    <row r="3688" spans="1:29" x14ac:dyDescent="0.2">
      <c r="A3688" s="44" t="str">
        <f t="shared" si="286"/>
        <v>US Natural Gas Financial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365</v>
      </c>
      <c r="F3688" s="213">
        <f t="shared" si="290"/>
        <v>1825000</v>
      </c>
      <c r="G3688" s="202">
        <v>1334109</v>
      </c>
      <c r="H3688" s="198">
        <v>37046.417384259257</v>
      </c>
      <c r="I3688" t="s">
        <v>2600</v>
      </c>
      <c r="M3688" t="s">
        <v>3505</v>
      </c>
      <c r="N3688" t="s">
        <v>2383</v>
      </c>
      <c r="O3688" t="s">
        <v>2643</v>
      </c>
      <c r="P3688" s="199">
        <v>5000</v>
      </c>
      <c r="S3688" t="s">
        <v>3506</v>
      </c>
      <c r="T3688" t="s">
        <v>3759</v>
      </c>
      <c r="U3688" s="201">
        <v>4.0949999999999998</v>
      </c>
      <c r="V3688" t="s">
        <v>2601</v>
      </c>
      <c r="W3688" t="s">
        <v>2810</v>
      </c>
      <c r="X3688" t="s">
        <v>2384</v>
      </c>
      <c r="Y3688" t="s">
        <v>3777</v>
      </c>
      <c r="Z3688" t="s">
        <v>2952</v>
      </c>
      <c r="AA3688" t="s">
        <v>325</v>
      </c>
      <c r="AB3688" s="198">
        <v>37257.875</v>
      </c>
      <c r="AC3688" s="198">
        <v>37621.875</v>
      </c>
    </row>
    <row r="3689" spans="1:29" x14ac:dyDescent="0.2">
      <c r="A3689" s="44" t="str">
        <f t="shared" si="286"/>
        <v xml:space="preserve"> Natural Gas Physical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10000</v>
      </c>
      <c r="G3689" s="202">
        <v>1334110</v>
      </c>
      <c r="H3689" s="198">
        <v>37046.417430555557</v>
      </c>
      <c r="I3689" t="s">
        <v>2260</v>
      </c>
      <c r="M3689" t="s">
        <v>3505</v>
      </c>
      <c r="N3689" t="s">
        <v>3089</v>
      </c>
      <c r="O3689" t="s">
        <v>2015</v>
      </c>
      <c r="P3689" s="199">
        <v>10000</v>
      </c>
      <c r="S3689" t="s">
        <v>3827</v>
      </c>
      <c r="T3689" t="s">
        <v>3090</v>
      </c>
      <c r="U3689" s="201">
        <v>4.8499999999999996</v>
      </c>
      <c r="V3689" t="s">
        <v>3846</v>
      </c>
      <c r="W3689" t="s">
        <v>3091</v>
      </c>
      <c r="X3689" t="s">
        <v>3092</v>
      </c>
      <c r="Y3689" t="s">
        <v>2596</v>
      </c>
      <c r="Z3689" t="s">
        <v>2953</v>
      </c>
      <c r="AA3689">
        <v>828549</v>
      </c>
      <c r="AB3689" s="198">
        <v>37046.875</v>
      </c>
      <c r="AC3689" s="198">
        <v>37046.875</v>
      </c>
    </row>
    <row r="3690" spans="1:29" x14ac:dyDescent="0.2">
      <c r="A3690" s="44" t="str">
        <f t="shared" si="286"/>
        <v xml:space="preserve"> Natural Gas Financial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31</v>
      </c>
      <c r="F3690" s="213">
        <f t="shared" si="290"/>
        <v>155000</v>
      </c>
      <c r="G3690" s="202">
        <v>1334111</v>
      </c>
      <c r="H3690" s="198">
        <v>37046.417453703703</v>
      </c>
      <c r="I3690" t="s">
        <v>2302</v>
      </c>
      <c r="M3690" t="s">
        <v>3505</v>
      </c>
      <c r="N3690" t="s">
        <v>3721</v>
      </c>
      <c r="O3690" t="s">
        <v>3309</v>
      </c>
      <c r="P3690" s="199">
        <v>5000</v>
      </c>
      <c r="S3690" t="s">
        <v>3506</v>
      </c>
      <c r="T3690" t="s">
        <v>3759</v>
      </c>
      <c r="U3690" s="201">
        <v>-0.44500000000000001</v>
      </c>
      <c r="V3690" t="s">
        <v>2303</v>
      </c>
      <c r="W3690" t="s">
        <v>3722</v>
      </c>
      <c r="X3690" t="s">
        <v>3723</v>
      </c>
      <c r="Y3690" t="s">
        <v>3777</v>
      </c>
      <c r="Z3690" t="s">
        <v>2953</v>
      </c>
      <c r="AA3690" t="s">
        <v>326</v>
      </c>
      <c r="AB3690" s="198">
        <v>37104.875</v>
      </c>
      <c r="AC3690" s="198">
        <v>37134.875</v>
      </c>
    </row>
    <row r="3691" spans="1:29" x14ac:dyDescent="0.2">
      <c r="A3691" s="44" t="str">
        <f t="shared" si="286"/>
        <v>US Crude Financial</v>
      </c>
      <c r="B3691" s="44" t="str">
        <f t="shared" si="287"/>
        <v>US</v>
      </c>
      <c r="C3691" s="44" t="str">
        <f t="shared" si="288"/>
        <v>Crude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50000</v>
      </c>
      <c r="G3691" s="202">
        <v>1334112</v>
      </c>
      <c r="H3691" s="198">
        <v>37046.417511574073</v>
      </c>
      <c r="I3691" t="s">
        <v>2382</v>
      </c>
      <c r="M3691" t="s">
        <v>3619</v>
      </c>
      <c r="N3691" t="s">
        <v>1088</v>
      </c>
      <c r="O3691" t="s">
        <v>3528</v>
      </c>
      <c r="Q3691" s="199">
        <v>50000</v>
      </c>
      <c r="S3691" t="s">
        <v>3512</v>
      </c>
      <c r="T3691" t="s">
        <v>3759</v>
      </c>
      <c r="U3691" s="201">
        <v>28.22</v>
      </c>
      <c r="V3691" t="s">
        <v>3830</v>
      </c>
      <c r="W3691" t="s">
        <v>1090</v>
      </c>
      <c r="X3691" t="s">
        <v>1091</v>
      </c>
      <c r="Y3691" t="s">
        <v>2729</v>
      </c>
      <c r="Z3691" t="s">
        <v>2952</v>
      </c>
      <c r="AA3691">
        <v>112884</v>
      </c>
      <c r="AB3691" s="198">
        <v>37073</v>
      </c>
      <c r="AC3691" s="198">
        <v>37103</v>
      </c>
    </row>
    <row r="3692" spans="1:29" x14ac:dyDescent="0.2">
      <c r="A3692" s="44" t="str">
        <f t="shared" si="286"/>
        <v>US Natural Gas Financial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151</v>
      </c>
      <c r="F3692" s="213">
        <f t="shared" si="290"/>
        <v>755000</v>
      </c>
      <c r="G3692" s="202">
        <v>1334113</v>
      </c>
      <c r="H3692" s="198">
        <v>37046.417523148149</v>
      </c>
      <c r="I3692" t="s">
        <v>2358</v>
      </c>
      <c r="M3692" t="s">
        <v>3505</v>
      </c>
      <c r="N3692" t="s">
        <v>2383</v>
      </c>
      <c r="O3692" t="s">
        <v>2622</v>
      </c>
      <c r="P3692" s="199">
        <v>5000</v>
      </c>
      <c r="S3692" t="s">
        <v>3506</v>
      </c>
      <c r="T3692" t="s">
        <v>3759</v>
      </c>
      <c r="U3692" s="201">
        <v>4.4550000000000001</v>
      </c>
      <c r="V3692" t="s">
        <v>327</v>
      </c>
      <c r="W3692" t="s">
        <v>2810</v>
      </c>
      <c r="X3692" t="s">
        <v>2384</v>
      </c>
      <c r="Y3692" t="s">
        <v>3777</v>
      </c>
      <c r="Z3692" t="s">
        <v>2952</v>
      </c>
      <c r="AA3692" t="s">
        <v>328</v>
      </c>
      <c r="AB3692" s="198">
        <v>37196</v>
      </c>
      <c r="AC3692" s="198">
        <v>37346</v>
      </c>
    </row>
    <row r="3693" spans="1:29" x14ac:dyDescent="0.2">
      <c r="A3693" s="44" t="str">
        <f t="shared" si="286"/>
        <v>US Natural Gas Financial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123</v>
      </c>
      <c r="F3693" s="213">
        <f t="shared" si="290"/>
        <v>1230000</v>
      </c>
      <c r="G3693" s="202">
        <v>1334116</v>
      </c>
      <c r="H3693" s="198">
        <v>37046.417638888888</v>
      </c>
      <c r="I3693" t="s">
        <v>2207</v>
      </c>
      <c r="M3693" t="s">
        <v>3505</v>
      </c>
      <c r="N3693" t="s">
        <v>2605</v>
      </c>
      <c r="O3693" t="s">
        <v>322</v>
      </c>
      <c r="P3693" s="199">
        <v>10000</v>
      </c>
      <c r="S3693" t="s">
        <v>3506</v>
      </c>
      <c r="T3693" t="s">
        <v>3759</v>
      </c>
      <c r="U3693" s="201">
        <v>-2.5000000000000001E-3</v>
      </c>
      <c r="V3693" t="s">
        <v>3159</v>
      </c>
      <c r="W3693" t="s">
        <v>2515</v>
      </c>
      <c r="X3693" t="s">
        <v>2516</v>
      </c>
      <c r="Y3693" t="s">
        <v>3777</v>
      </c>
      <c r="Z3693" t="s">
        <v>2952</v>
      </c>
      <c r="AA3693" t="s">
        <v>329</v>
      </c>
      <c r="AB3693" s="198">
        <v>37073</v>
      </c>
      <c r="AC3693" s="198">
        <v>37195</v>
      </c>
    </row>
    <row r="3694" spans="1:29" x14ac:dyDescent="0.2">
      <c r="A3694" s="44" t="str">
        <f t="shared" si="286"/>
        <v>US Natural Gas Financial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31</v>
      </c>
      <c r="F3694" s="213">
        <f t="shared" si="290"/>
        <v>465000</v>
      </c>
      <c r="G3694" s="202">
        <v>1334117</v>
      </c>
      <c r="H3694" s="198">
        <v>37046.417650462965</v>
      </c>
      <c r="I3694" t="s">
        <v>2638</v>
      </c>
      <c r="M3694" t="s">
        <v>3505</v>
      </c>
      <c r="N3694" t="s">
        <v>2383</v>
      </c>
      <c r="O3694" t="s">
        <v>2393</v>
      </c>
      <c r="P3694" s="199">
        <v>15000</v>
      </c>
      <c r="S3694" t="s">
        <v>3506</v>
      </c>
      <c r="T3694" t="s">
        <v>3759</v>
      </c>
      <c r="U3694" s="201">
        <v>4.1375000000000002</v>
      </c>
      <c r="V3694" t="s">
        <v>2336</v>
      </c>
      <c r="W3694" t="s">
        <v>2810</v>
      </c>
      <c r="X3694" t="s">
        <v>2384</v>
      </c>
      <c r="Y3694" t="s">
        <v>3777</v>
      </c>
      <c r="Z3694" t="s">
        <v>2952</v>
      </c>
      <c r="AA3694" t="s">
        <v>330</v>
      </c>
      <c r="AB3694" s="198">
        <v>37104.875</v>
      </c>
      <c r="AC3694" s="198">
        <v>37134.875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6975</v>
      </c>
      <c r="G3695" s="202">
        <v>1334118</v>
      </c>
      <c r="H3695" s="198">
        <v>37046.417662037034</v>
      </c>
      <c r="I3695" t="s">
        <v>2660</v>
      </c>
      <c r="M3695" t="s">
        <v>3505</v>
      </c>
      <c r="N3695" t="s">
        <v>3885</v>
      </c>
      <c r="O3695" t="s">
        <v>1730</v>
      </c>
      <c r="Q3695" s="199">
        <v>6975</v>
      </c>
      <c r="S3695" t="s">
        <v>3506</v>
      </c>
      <c r="T3695" t="s">
        <v>3759</v>
      </c>
      <c r="U3695" s="201">
        <v>3.855</v>
      </c>
      <c r="V3695" t="s">
        <v>2642</v>
      </c>
      <c r="W3695" t="s">
        <v>2629</v>
      </c>
      <c r="X3695" t="s">
        <v>2630</v>
      </c>
      <c r="Y3695" t="s">
        <v>2596</v>
      </c>
      <c r="Z3695" t="s">
        <v>2952</v>
      </c>
      <c r="AA3695">
        <v>828552</v>
      </c>
      <c r="AB3695" s="198">
        <v>37047.875</v>
      </c>
      <c r="AC3695" s="198">
        <v>37047.875</v>
      </c>
    </row>
    <row r="3696" spans="1:29" x14ac:dyDescent="0.2">
      <c r="A3696" s="44" t="str">
        <f t="shared" si="286"/>
        <v>US Natural Gas Financial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151</v>
      </c>
      <c r="F3696" s="213">
        <f t="shared" si="290"/>
        <v>4530000</v>
      </c>
      <c r="G3696" s="202">
        <v>1334120</v>
      </c>
      <c r="H3696" s="198">
        <v>37046.417696759258</v>
      </c>
      <c r="I3696" t="s">
        <v>2391</v>
      </c>
      <c r="J3696" t="s">
        <v>331</v>
      </c>
      <c r="K3696" t="s">
        <v>2373</v>
      </c>
      <c r="M3696" t="s">
        <v>3505</v>
      </c>
      <c r="N3696" t="s">
        <v>2605</v>
      </c>
      <c r="O3696" t="s">
        <v>271</v>
      </c>
      <c r="Q3696" s="199">
        <v>30000</v>
      </c>
      <c r="S3696" t="s">
        <v>3506</v>
      </c>
      <c r="T3696" t="s">
        <v>3759</v>
      </c>
      <c r="U3696" s="201">
        <v>-2.5000000000000001E-3</v>
      </c>
      <c r="V3696" t="s">
        <v>316</v>
      </c>
      <c r="W3696" t="s">
        <v>2515</v>
      </c>
      <c r="X3696" t="s">
        <v>2516</v>
      </c>
      <c r="Y3696" t="s">
        <v>3777</v>
      </c>
      <c r="Z3696" t="s">
        <v>2952</v>
      </c>
      <c r="AA3696" t="s">
        <v>332</v>
      </c>
      <c r="AB3696" s="198">
        <v>37196</v>
      </c>
      <c r="AC3696" s="198">
        <v>37346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10000</v>
      </c>
      <c r="G3697" s="202">
        <v>1334121</v>
      </c>
      <c r="H3697" s="198">
        <v>37046.417754629627</v>
      </c>
      <c r="I3697" t="s">
        <v>2533</v>
      </c>
      <c r="M3697" t="s">
        <v>3505</v>
      </c>
      <c r="N3697" t="s">
        <v>3089</v>
      </c>
      <c r="O3697" t="s">
        <v>2015</v>
      </c>
      <c r="Q3697" s="199">
        <v>10000</v>
      </c>
      <c r="S3697" t="s">
        <v>3827</v>
      </c>
      <c r="T3697" t="s">
        <v>3090</v>
      </c>
      <c r="U3697" s="201">
        <v>4.8550000000000004</v>
      </c>
      <c r="V3697" t="s">
        <v>2188</v>
      </c>
      <c r="W3697" t="s">
        <v>3091</v>
      </c>
      <c r="X3697" t="s">
        <v>3092</v>
      </c>
      <c r="Y3697" t="s">
        <v>2596</v>
      </c>
      <c r="Z3697" t="s">
        <v>2953</v>
      </c>
      <c r="AA3697">
        <v>828553</v>
      </c>
      <c r="AB3697" s="198">
        <v>37046.875</v>
      </c>
      <c r="AC3697" s="198">
        <v>37046.875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1700</v>
      </c>
      <c r="G3698" s="202">
        <v>1334122</v>
      </c>
      <c r="H3698" s="198">
        <v>37046.417881944442</v>
      </c>
      <c r="I3698" t="s">
        <v>2378</v>
      </c>
      <c r="M3698" t="s">
        <v>3505</v>
      </c>
      <c r="N3698" t="s">
        <v>3885</v>
      </c>
      <c r="O3698" t="s">
        <v>1736</v>
      </c>
      <c r="Q3698" s="199">
        <v>1700</v>
      </c>
      <c r="S3698" t="s">
        <v>3506</v>
      </c>
      <c r="T3698" t="s">
        <v>3759</v>
      </c>
      <c r="U3698" s="201">
        <v>4.0650000000000004</v>
      </c>
      <c r="V3698" t="s">
        <v>3073</v>
      </c>
      <c r="W3698" t="s">
        <v>2280</v>
      </c>
      <c r="X3698" t="s">
        <v>2281</v>
      </c>
      <c r="Y3698" t="s">
        <v>2596</v>
      </c>
      <c r="Z3698" t="s">
        <v>2952</v>
      </c>
      <c r="AA3698">
        <v>828554</v>
      </c>
      <c r="AB3698" s="198">
        <v>37047.875</v>
      </c>
      <c r="AC3698" s="198">
        <v>37047.875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31</v>
      </c>
      <c r="F3699" s="213">
        <f t="shared" si="290"/>
        <v>620000</v>
      </c>
      <c r="G3699" s="202">
        <v>1334123</v>
      </c>
      <c r="H3699" s="198">
        <v>37046.417905092596</v>
      </c>
      <c r="I3699" t="s">
        <v>2345</v>
      </c>
      <c r="M3699" t="s">
        <v>3505</v>
      </c>
      <c r="N3699" t="s">
        <v>2383</v>
      </c>
      <c r="O3699" t="s">
        <v>2604</v>
      </c>
      <c r="P3699" s="199">
        <v>20000</v>
      </c>
      <c r="S3699" t="s">
        <v>3506</v>
      </c>
      <c r="T3699" t="s">
        <v>3759</v>
      </c>
      <c r="U3699" s="201">
        <v>4.05</v>
      </c>
      <c r="V3699" t="s">
        <v>2230</v>
      </c>
      <c r="W3699" t="s">
        <v>2810</v>
      </c>
      <c r="X3699" t="s">
        <v>2384</v>
      </c>
      <c r="Y3699" t="s">
        <v>3777</v>
      </c>
      <c r="Z3699" t="s">
        <v>2952</v>
      </c>
      <c r="AA3699" t="s">
        <v>333</v>
      </c>
      <c r="AB3699" s="198">
        <v>37073.875</v>
      </c>
      <c r="AC3699" s="198">
        <v>37103.875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7013</v>
      </c>
      <c r="G3700" s="202">
        <v>1334124</v>
      </c>
      <c r="H3700" s="198">
        <v>37046.417916666665</v>
      </c>
      <c r="I3700" t="s">
        <v>2613</v>
      </c>
      <c r="M3700" t="s">
        <v>3505</v>
      </c>
      <c r="N3700" t="s">
        <v>3885</v>
      </c>
      <c r="O3700" t="s">
        <v>1780</v>
      </c>
      <c r="P3700" s="199">
        <v>7013</v>
      </c>
      <c r="S3700" t="s">
        <v>3506</v>
      </c>
      <c r="T3700" t="s">
        <v>3759</v>
      </c>
      <c r="U3700" s="201">
        <v>3.9350000000000001</v>
      </c>
      <c r="V3700" t="s">
        <v>3709</v>
      </c>
      <c r="W3700" t="s">
        <v>2265</v>
      </c>
      <c r="X3700" t="s">
        <v>2266</v>
      </c>
      <c r="Y3700" t="s">
        <v>2596</v>
      </c>
      <c r="Z3700" t="s">
        <v>2952</v>
      </c>
      <c r="AA3700">
        <v>828555</v>
      </c>
      <c r="AB3700" s="198">
        <v>37047.875</v>
      </c>
      <c r="AC3700" s="198">
        <v>37047.875</v>
      </c>
    </row>
    <row r="3701" spans="1:29" x14ac:dyDescent="0.2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</v>
      </c>
      <c r="G3701" s="202">
        <v>1334125</v>
      </c>
      <c r="H3701" s="198">
        <v>37046.417928240742</v>
      </c>
      <c r="I3701" t="s">
        <v>2652</v>
      </c>
      <c r="M3701" t="s">
        <v>3505</v>
      </c>
      <c r="N3701" t="s">
        <v>3089</v>
      </c>
      <c r="O3701" t="s">
        <v>49</v>
      </c>
      <c r="Q3701" s="199">
        <v>5000</v>
      </c>
      <c r="S3701" t="s">
        <v>3827</v>
      </c>
      <c r="T3701" t="s">
        <v>3090</v>
      </c>
      <c r="U3701" s="201">
        <v>4.8849999999999998</v>
      </c>
      <c r="V3701" t="s">
        <v>2653</v>
      </c>
      <c r="W3701" t="s">
        <v>3091</v>
      </c>
      <c r="X3701" t="s">
        <v>3092</v>
      </c>
      <c r="Y3701" t="s">
        <v>2596</v>
      </c>
      <c r="Z3701" t="s">
        <v>2953</v>
      </c>
      <c r="AA3701">
        <v>828556</v>
      </c>
      <c r="AB3701" s="198">
        <v>37047.875</v>
      </c>
      <c r="AC3701" s="198">
        <v>37047.875</v>
      </c>
    </row>
    <row r="3702" spans="1:29" x14ac:dyDescent="0.2">
      <c r="A3702" s="44" t="str">
        <f t="shared" si="286"/>
        <v xml:space="preserve"> Natural Gas Physical</v>
      </c>
      <c r="B3702" s="44" t="str">
        <f t="shared" si="287"/>
        <v/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10000</v>
      </c>
      <c r="G3702" s="202">
        <v>1334126</v>
      </c>
      <c r="H3702" s="198">
        <v>37046.417928240742</v>
      </c>
      <c r="I3702" t="s">
        <v>2345</v>
      </c>
      <c r="M3702" t="s">
        <v>3505</v>
      </c>
      <c r="N3702" t="s">
        <v>3089</v>
      </c>
      <c r="O3702" t="s">
        <v>2015</v>
      </c>
      <c r="Q3702" s="199">
        <v>10000</v>
      </c>
      <c r="S3702" t="s">
        <v>3827</v>
      </c>
      <c r="T3702" t="s">
        <v>3090</v>
      </c>
      <c r="U3702" s="201">
        <v>4.8600000000000003</v>
      </c>
      <c r="V3702" t="s">
        <v>3188</v>
      </c>
      <c r="W3702" t="s">
        <v>3091</v>
      </c>
      <c r="X3702" t="s">
        <v>3092</v>
      </c>
      <c r="Y3702" t="s">
        <v>2596</v>
      </c>
      <c r="Z3702" t="s">
        <v>2953</v>
      </c>
      <c r="AA3702">
        <v>828557</v>
      </c>
      <c r="AB3702" s="198">
        <v>37046.875</v>
      </c>
      <c r="AC3702" s="198">
        <v>37046.875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4656</v>
      </c>
      <c r="G3703" s="202">
        <v>1334128</v>
      </c>
      <c r="H3703" s="198">
        <v>37046.418009259258</v>
      </c>
      <c r="I3703" t="s">
        <v>2514</v>
      </c>
      <c r="M3703" t="s">
        <v>3505</v>
      </c>
      <c r="N3703" t="s">
        <v>3885</v>
      </c>
      <c r="O3703" t="s">
        <v>1674</v>
      </c>
      <c r="Q3703" s="199">
        <v>4656</v>
      </c>
      <c r="S3703" t="s">
        <v>3506</v>
      </c>
      <c r="T3703" t="s">
        <v>3759</v>
      </c>
      <c r="U3703" s="201">
        <v>4.0012999999999996</v>
      </c>
      <c r="V3703" t="s">
        <v>3979</v>
      </c>
      <c r="W3703" t="s">
        <v>2594</v>
      </c>
      <c r="X3703" t="s">
        <v>2595</v>
      </c>
      <c r="Y3703" t="s">
        <v>2596</v>
      </c>
      <c r="Z3703" t="s">
        <v>2952</v>
      </c>
      <c r="AA3703">
        <v>828558</v>
      </c>
      <c r="AB3703" s="198">
        <v>37047.875</v>
      </c>
      <c r="AC3703" s="198">
        <v>37047.875</v>
      </c>
    </row>
    <row r="3704" spans="1:29" x14ac:dyDescent="0.2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26</v>
      </c>
      <c r="F3704" s="213">
        <f t="shared" si="290"/>
        <v>130000</v>
      </c>
      <c r="G3704" s="202">
        <v>1334129</v>
      </c>
      <c r="H3704" s="198">
        <v>37046.418229166666</v>
      </c>
      <c r="I3704" t="s">
        <v>2533</v>
      </c>
      <c r="M3704" t="s">
        <v>3505</v>
      </c>
      <c r="N3704" t="s">
        <v>3089</v>
      </c>
      <c r="O3704" t="s">
        <v>2103</v>
      </c>
      <c r="P3704" s="199">
        <v>5000</v>
      </c>
      <c r="S3704" t="s">
        <v>3827</v>
      </c>
      <c r="T3704" t="s">
        <v>3090</v>
      </c>
      <c r="U3704" s="201">
        <v>5.0250000000000004</v>
      </c>
      <c r="V3704" t="s">
        <v>2188</v>
      </c>
      <c r="W3704" t="s">
        <v>2574</v>
      </c>
      <c r="X3704" t="s">
        <v>3092</v>
      </c>
      <c r="Y3704" t="s">
        <v>2596</v>
      </c>
      <c r="Z3704" t="s">
        <v>2953</v>
      </c>
      <c r="AA3704">
        <v>828559</v>
      </c>
      <c r="AB3704" s="198">
        <v>37047.875</v>
      </c>
      <c r="AC3704" s="198">
        <v>37072.875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25000</v>
      </c>
      <c r="G3705" s="202">
        <v>1334130</v>
      </c>
      <c r="H3705" s="198">
        <v>37046.418252314812</v>
      </c>
      <c r="I3705" t="s">
        <v>2660</v>
      </c>
      <c r="M3705" t="s">
        <v>3505</v>
      </c>
      <c r="N3705" t="s">
        <v>3885</v>
      </c>
      <c r="O3705" t="s">
        <v>3852</v>
      </c>
      <c r="P3705" s="199">
        <v>25000</v>
      </c>
      <c r="S3705" t="s">
        <v>3506</v>
      </c>
      <c r="T3705" t="s">
        <v>3759</v>
      </c>
      <c r="U3705" s="201">
        <v>3.9649999999999999</v>
      </c>
      <c r="V3705" t="s">
        <v>3649</v>
      </c>
      <c r="W3705" t="s">
        <v>2265</v>
      </c>
      <c r="X3705" t="s">
        <v>2266</v>
      </c>
      <c r="Y3705" t="s">
        <v>2596</v>
      </c>
      <c r="Z3705" t="s">
        <v>2952</v>
      </c>
      <c r="AA3705">
        <v>828560</v>
      </c>
      <c r="AB3705" s="198">
        <v>37047.875</v>
      </c>
      <c r="AC3705" s="198">
        <v>37047.875</v>
      </c>
    </row>
    <row r="3706" spans="1:29" x14ac:dyDescent="0.2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31</v>
      </c>
      <c r="F3706" s="213">
        <f t="shared" si="290"/>
        <v>310000</v>
      </c>
      <c r="G3706" s="202">
        <v>1334131</v>
      </c>
      <c r="H3706" s="198">
        <v>37046.418321759258</v>
      </c>
      <c r="I3706" t="s">
        <v>1478</v>
      </c>
      <c r="M3706" t="s">
        <v>3505</v>
      </c>
      <c r="N3706" t="s">
        <v>2383</v>
      </c>
      <c r="O3706" t="s">
        <v>2604</v>
      </c>
      <c r="P3706" s="199">
        <v>10000</v>
      </c>
      <c r="S3706" t="s">
        <v>3506</v>
      </c>
      <c r="T3706" t="s">
        <v>3759</v>
      </c>
      <c r="U3706" s="201">
        <v>4.0449999999999999</v>
      </c>
      <c r="V3706" t="s">
        <v>1479</v>
      </c>
      <c r="W3706" t="s">
        <v>2810</v>
      </c>
      <c r="X3706" t="s">
        <v>2384</v>
      </c>
      <c r="Y3706" t="s">
        <v>3777</v>
      </c>
      <c r="Z3706" t="s">
        <v>2952</v>
      </c>
      <c r="AA3706" t="s">
        <v>334</v>
      </c>
      <c r="AB3706" s="198">
        <v>37073.875</v>
      </c>
      <c r="AC3706" s="198">
        <v>37103.875</v>
      </c>
    </row>
    <row r="3707" spans="1:29" x14ac:dyDescent="0.2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26</v>
      </c>
      <c r="F3707" s="213">
        <f t="shared" si="290"/>
        <v>130000</v>
      </c>
      <c r="G3707" s="202">
        <v>1334132</v>
      </c>
      <c r="H3707" s="198">
        <v>37046.418391203704</v>
      </c>
      <c r="I3707" t="s">
        <v>335</v>
      </c>
      <c r="M3707" t="s">
        <v>3505</v>
      </c>
      <c r="N3707" t="s">
        <v>2383</v>
      </c>
      <c r="O3707" t="s">
        <v>3298</v>
      </c>
      <c r="P3707" s="199">
        <v>5000</v>
      </c>
      <c r="S3707" t="s">
        <v>3506</v>
      </c>
      <c r="T3707" t="s">
        <v>3759</v>
      </c>
      <c r="U3707" s="201">
        <v>3.94</v>
      </c>
      <c r="V3707" t="s">
        <v>336</v>
      </c>
      <c r="W3707" t="s">
        <v>2644</v>
      </c>
      <c r="X3707" t="s">
        <v>2259</v>
      </c>
      <c r="Y3707" t="s">
        <v>3777</v>
      </c>
      <c r="Z3707" t="s">
        <v>2952</v>
      </c>
      <c r="AA3707" t="s">
        <v>337</v>
      </c>
      <c r="AB3707" s="198">
        <v>37047.875</v>
      </c>
      <c r="AC3707" s="198">
        <v>37072.875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1000</v>
      </c>
      <c r="G3708" s="202">
        <v>1334133</v>
      </c>
      <c r="H3708" s="198">
        <v>37046.418425925927</v>
      </c>
      <c r="I3708" t="s">
        <v>2660</v>
      </c>
      <c r="M3708" t="s">
        <v>3505</v>
      </c>
      <c r="N3708" t="s">
        <v>3885</v>
      </c>
      <c r="O3708" t="s">
        <v>1906</v>
      </c>
      <c r="P3708" s="199">
        <v>1000</v>
      </c>
      <c r="S3708" t="s">
        <v>3506</v>
      </c>
      <c r="T3708" t="s">
        <v>3759</v>
      </c>
      <c r="U3708" s="201">
        <v>3.78</v>
      </c>
      <c r="V3708" t="s">
        <v>3699</v>
      </c>
      <c r="W3708" t="s">
        <v>2271</v>
      </c>
      <c r="X3708" t="s">
        <v>3078</v>
      </c>
      <c r="Y3708" t="s">
        <v>2596</v>
      </c>
      <c r="Z3708" t="s">
        <v>2952</v>
      </c>
      <c r="AA3708">
        <v>828562</v>
      </c>
      <c r="AB3708" s="198">
        <v>37047.875</v>
      </c>
      <c r="AC3708" s="198">
        <v>37047.875</v>
      </c>
    </row>
    <row r="3709" spans="1:29" x14ac:dyDescent="0.2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31</v>
      </c>
      <c r="F3709" s="213">
        <f t="shared" si="290"/>
        <v>310000</v>
      </c>
      <c r="G3709" s="202">
        <v>1334134</v>
      </c>
      <c r="H3709" s="198">
        <v>37046.418449074074</v>
      </c>
      <c r="I3709" t="s">
        <v>2382</v>
      </c>
      <c r="M3709" t="s">
        <v>3505</v>
      </c>
      <c r="N3709" t="s">
        <v>2383</v>
      </c>
      <c r="O3709" t="s">
        <v>2604</v>
      </c>
      <c r="P3709" s="199">
        <v>10000</v>
      </c>
      <c r="S3709" t="s">
        <v>3506</v>
      </c>
      <c r="T3709" t="s">
        <v>3759</v>
      </c>
      <c r="U3709" s="201">
        <v>4.0449999999999999</v>
      </c>
      <c r="V3709" t="s">
        <v>2562</v>
      </c>
      <c r="W3709" t="s">
        <v>2810</v>
      </c>
      <c r="X3709" t="s">
        <v>2384</v>
      </c>
      <c r="Y3709" t="s">
        <v>3777</v>
      </c>
      <c r="Z3709" t="s">
        <v>2952</v>
      </c>
      <c r="AA3709" t="s">
        <v>338</v>
      </c>
      <c r="AB3709" s="198">
        <v>37073.875</v>
      </c>
      <c r="AC3709" s="198">
        <v>37103.875</v>
      </c>
    </row>
    <row r="3710" spans="1:29" x14ac:dyDescent="0.2">
      <c r="A3710" s="44" t="str">
        <f t="shared" si="286"/>
        <v>US Power Physical</v>
      </c>
      <c r="B3710" s="44" t="str">
        <f t="shared" si="287"/>
        <v>US</v>
      </c>
      <c r="C3710" s="44" t="str">
        <f t="shared" si="288"/>
        <v>Power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25</v>
      </c>
      <c r="F3710" s="213">
        <f t="shared" si="290"/>
        <v>1250</v>
      </c>
      <c r="G3710" s="202">
        <v>1334135</v>
      </c>
      <c r="H3710" s="198">
        <v>37046.418506944443</v>
      </c>
      <c r="I3710" t="s">
        <v>1084</v>
      </c>
      <c r="M3710" t="s">
        <v>2717</v>
      </c>
      <c r="N3710" t="s">
        <v>3532</v>
      </c>
      <c r="O3710" t="s">
        <v>339</v>
      </c>
      <c r="P3710" s="199">
        <v>50</v>
      </c>
      <c r="S3710" t="s">
        <v>3504</v>
      </c>
      <c r="T3710" t="s">
        <v>3759</v>
      </c>
      <c r="U3710" s="201">
        <v>44.25</v>
      </c>
      <c r="V3710" t="s">
        <v>3136</v>
      </c>
      <c r="W3710" t="s">
        <v>3543</v>
      </c>
      <c r="X3710" t="s">
        <v>3533</v>
      </c>
      <c r="Y3710" t="s">
        <v>1097</v>
      </c>
      <c r="Z3710" t="s">
        <v>2947</v>
      </c>
      <c r="AA3710">
        <v>631238.1</v>
      </c>
      <c r="AB3710" s="198">
        <v>37048.875</v>
      </c>
      <c r="AC3710" s="198">
        <v>37072.875</v>
      </c>
    </row>
    <row r="3711" spans="1:29" x14ac:dyDescent="0.2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31</v>
      </c>
      <c r="F3711" s="213">
        <f t="shared" si="290"/>
        <v>155000</v>
      </c>
      <c r="G3711" s="202">
        <v>1334136</v>
      </c>
      <c r="H3711" s="198">
        <v>37046.418530092589</v>
      </c>
      <c r="I3711" t="s">
        <v>3069</v>
      </c>
      <c r="M3711" t="s">
        <v>3505</v>
      </c>
      <c r="N3711" t="s">
        <v>2605</v>
      </c>
      <c r="O3711" t="s">
        <v>340</v>
      </c>
      <c r="Q3711" s="199">
        <v>5000</v>
      </c>
      <c r="S3711" t="s">
        <v>3506</v>
      </c>
      <c r="T3711" t="s">
        <v>3759</v>
      </c>
      <c r="U3711" s="201">
        <v>-1.3</v>
      </c>
      <c r="V3711" t="s">
        <v>2473</v>
      </c>
      <c r="W3711" t="s">
        <v>3099</v>
      </c>
      <c r="X3711" t="s">
        <v>3100</v>
      </c>
      <c r="Y3711" t="s">
        <v>3777</v>
      </c>
      <c r="Z3711" t="s">
        <v>2952</v>
      </c>
      <c r="AA3711" t="s">
        <v>341</v>
      </c>
      <c r="AB3711" s="198">
        <v>37104.875</v>
      </c>
      <c r="AC3711" s="198">
        <v>37134.875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2125</v>
      </c>
      <c r="G3712" s="202">
        <v>1334137</v>
      </c>
      <c r="H3712" s="198">
        <v>37046.418541666666</v>
      </c>
      <c r="I3712" t="s">
        <v>2619</v>
      </c>
      <c r="M3712" t="s">
        <v>3505</v>
      </c>
      <c r="N3712" t="s">
        <v>3885</v>
      </c>
      <c r="O3712" t="s">
        <v>1678</v>
      </c>
      <c r="Q3712" s="199">
        <v>2125</v>
      </c>
      <c r="S3712" t="s">
        <v>3506</v>
      </c>
      <c r="T3712" t="s">
        <v>3759</v>
      </c>
      <c r="U3712" s="201">
        <v>3.7875000000000001</v>
      </c>
      <c r="V3712" t="s">
        <v>2284</v>
      </c>
      <c r="W3712" t="s">
        <v>2457</v>
      </c>
      <c r="X3712" t="s">
        <v>2615</v>
      </c>
      <c r="Y3712" t="s">
        <v>2596</v>
      </c>
      <c r="Z3712" t="s">
        <v>2952</v>
      </c>
      <c r="AA3712">
        <v>828563</v>
      </c>
      <c r="AB3712" s="198">
        <v>37047.875</v>
      </c>
      <c r="AC3712" s="198">
        <v>37047.875</v>
      </c>
    </row>
    <row r="3713" spans="1:29" x14ac:dyDescent="0.2">
      <c r="A3713" s="44" t="str">
        <f t="shared" si="286"/>
        <v>US Oil Products Financial</v>
      </c>
      <c r="B3713" s="44" t="str">
        <f t="shared" si="287"/>
        <v>US</v>
      </c>
      <c r="C3713" s="44" t="str">
        <f t="shared" si="288"/>
        <v>Oil Products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15000</v>
      </c>
      <c r="G3713" s="202">
        <v>1334138</v>
      </c>
      <c r="H3713" s="198">
        <v>37046.418541666666</v>
      </c>
      <c r="I3713" t="s">
        <v>3201</v>
      </c>
      <c r="M3713" t="s">
        <v>3509</v>
      </c>
      <c r="N3713" t="s">
        <v>3696</v>
      </c>
      <c r="O3713" t="s">
        <v>342</v>
      </c>
      <c r="P3713" s="199">
        <v>15000</v>
      </c>
      <c r="S3713" t="s">
        <v>2655</v>
      </c>
      <c r="T3713" t="s">
        <v>3759</v>
      </c>
      <c r="U3713" s="201">
        <v>89.6</v>
      </c>
      <c r="V3713" t="s">
        <v>3202</v>
      </c>
      <c r="W3713" t="s">
        <v>3697</v>
      </c>
      <c r="X3713" t="s">
        <v>3698</v>
      </c>
      <c r="Y3713" t="s">
        <v>2729</v>
      </c>
      <c r="Z3713" t="s">
        <v>2952</v>
      </c>
      <c r="AA3713">
        <v>112886</v>
      </c>
      <c r="AB3713" s="198">
        <v>37104.875</v>
      </c>
      <c r="AC3713" s="198">
        <v>37134.875</v>
      </c>
    </row>
    <row r="3714" spans="1:29" x14ac:dyDescent="0.2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10000</v>
      </c>
      <c r="G3714" s="202">
        <v>1334140</v>
      </c>
      <c r="H3714" s="198">
        <v>37046.418645833335</v>
      </c>
      <c r="I3714" t="s">
        <v>2260</v>
      </c>
      <c r="M3714" t="s">
        <v>3505</v>
      </c>
      <c r="N3714" t="s">
        <v>3089</v>
      </c>
      <c r="O3714" t="s">
        <v>2015</v>
      </c>
      <c r="P3714" s="199">
        <v>10000</v>
      </c>
      <c r="S3714" t="s">
        <v>3827</v>
      </c>
      <c r="T3714" t="s">
        <v>3090</v>
      </c>
      <c r="U3714" s="201">
        <v>4.8550000000000004</v>
      </c>
      <c r="V3714" t="s">
        <v>3846</v>
      </c>
      <c r="W3714" t="s">
        <v>3091</v>
      </c>
      <c r="X3714" t="s">
        <v>3092</v>
      </c>
      <c r="Y3714" t="s">
        <v>2596</v>
      </c>
      <c r="Z3714" t="s">
        <v>2953</v>
      </c>
      <c r="AA3714">
        <v>828564</v>
      </c>
      <c r="AB3714" s="198">
        <v>37046.875</v>
      </c>
      <c r="AC3714" s="198">
        <v>37046.875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1315</v>
      </c>
      <c r="G3715" s="202">
        <v>1334141</v>
      </c>
      <c r="H3715" s="198">
        <v>37046.418657407405</v>
      </c>
      <c r="I3715" t="s">
        <v>3627</v>
      </c>
      <c r="M3715" t="s">
        <v>3505</v>
      </c>
      <c r="N3715" t="s">
        <v>3885</v>
      </c>
      <c r="O3715" t="s">
        <v>1727</v>
      </c>
      <c r="Q3715" s="199">
        <v>1315</v>
      </c>
      <c r="S3715" t="s">
        <v>3506</v>
      </c>
      <c r="T3715" t="s">
        <v>3759</v>
      </c>
      <c r="U3715" s="201">
        <v>3.8925000000000001</v>
      </c>
      <c r="V3715" t="s">
        <v>3493</v>
      </c>
      <c r="W3715" t="s">
        <v>2629</v>
      </c>
      <c r="X3715" t="s">
        <v>2630</v>
      </c>
      <c r="Y3715" t="s">
        <v>2596</v>
      </c>
      <c r="Z3715" t="s">
        <v>2952</v>
      </c>
      <c r="AA3715">
        <v>828565</v>
      </c>
      <c r="AB3715" s="198">
        <v>37047.875</v>
      </c>
      <c r="AC3715" s="198">
        <v>37047.875</v>
      </c>
    </row>
    <row r="3716" spans="1:29" x14ac:dyDescent="0.2">
      <c r="A3716" s="44" t="str">
        <f t="shared" si="286"/>
        <v xml:space="preserve"> Natural Gas Physical</v>
      </c>
      <c r="B3716" s="44" t="str">
        <f t="shared" si="287"/>
        <v/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1334144</v>
      </c>
      <c r="H3716" s="198">
        <v>37046.418888888889</v>
      </c>
      <c r="I3716" t="s">
        <v>2260</v>
      </c>
      <c r="M3716" t="s">
        <v>3505</v>
      </c>
      <c r="N3716" t="s">
        <v>3089</v>
      </c>
      <c r="O3716" t="s">
        <v>49</v>
      </c>
      <c r="P3716" s="199">
        <v>5000</v>
      </c>
      <c r="S3716" t="s">
        <v>3827</v>
      </c>
      <c r="T3716" t="s">
        <v>3090</v>
      </c>
      <c r="U3716" s="201">
        <v>4.8600000000000003</v>
      </c>
      <c r="V3716" t="s">
        <v>2436</v>
      </c>
      <c r="W3716" t="s">
        <v>3091</v>
      </c>
      <c r="X3716" t="s">
        <v>3092</v>
      </c>
      <c r="Y3716" t="s">
        <v>2596</v>
      </c>
      <c r="Z3716" t="s">
        <v>2953</v>
      </c>
      <c r="AA3716">
        <v>828566</v>
      </c>
      <c r="AB3716" s="198">
        <v>37047.875</v>
      </c>
      <c r="AC3716" s="198">
        <v>37047.875</v>
      </c>
    </row>
    <row r="3717" spans="1:29" x14ac:dyDescent="0.2">
      <c r="A3717" s="44" t="str">
        <f t="shared" si="286"/>
        <v xml:space="preserve"> Natural Gas Physical</v>
      </c>
      <c r="B3717" s="44" t="str">
        <f t="shared" si="287"/>
        <v/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10000</v>
      </c>
      <c r="G3717" s="202">
        <v>1334146</v>
      </c>
      <c r="H3717" s="198">
        <v>37046.418900462966</v>
      </c>
      <c r="I3717" t="s">
        <v>2511</v>
      </c>
      <c r="M3717" t="s">
        <v>3505</v>
      </c>
      <c r="N3717" t="s">
        <v>3089</v>
      </c>
      <c r="O3717" t="s">
        <v>2015</v>
      </c>
      <c r="P3717" s="199">
        <v>10000</v>
      </c>
      <c r="S3717" t="s">
        <v>3827</v>
      </c>
      <c r="T3717" t="s">
        <v>3090</v>
      </c>
      <c r="U3717" s="201">
        <v>4.8499999999999996</v>
      </c>
      <c r="V3717" t="s">
        <v>2746</v>
      </c>
      <c r="W3717" t="s">
        <v>3091</v>
      </c>
      <c r="X3717" t="s">
        <v>3092</v>
      </c>
      <c r="Y3717" t="s">
        <v>2596</v>
      </c>
      <c r="Z3717" t="s">
        <v>2953</v>
      </c>
      <c r="AA3717">
        <v>828568</v>
      </c>
      <c r="AB3717" s="198">
        <v>37046.875</v>
      </c>
      <c r="AC3717" s="198">
        <v>37046.875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284</v>
      </c>
      <c r="G3718" s="202">
        <v>1334145</v>
      </c>
      <c r="H3718" s="198">
        <v>37046.418900462966</v>
      </c>
      <c r="I3718" t="s">
        <v>2541</v>
      </c>
      <c r="M3718" t="s">
        <v>3505</v>
      </c>
      <c r="N3718" t="s">
        <v>3885</v>
      </c>
      <c r="O3718" t="s">
        <v>3865</v>
      </c>
      <c r="Q3718" s="199">
        <v>284</v>
      </c>
      <c r="S3718" t="s">
        <v>3506</v>
      </c>
      <c r="T3718" t="s">
        <v>3759</v>
      </c>
      <c r="U3718" s="201">
        <v>3.915</v>
      </c>
      <c r="V3718">
        <v>10041965</v>
      </c>
      <c r="W3718" t="s">
        <v>2271</v>
      </c>
      <c r="X3718" t="s">
        <v>2272</v>
      </c>
      <c r="Y3718" t="s">
        <v>2596</v>
      </c>
      <c r="Z3718" t="s">
        <v>2952</v>
      </c>
      <c r="AA3718">
        <v>828567</v>
      </c>
      <c r="AB3718" s="198">
        <v>37047.875</v>
      </c>
      <c r="AC3718" s="198">
        <v>37047.875</v>
      </c>
    </row>
    <row r="3719" spans="1:29" x14ac:dyDescent="0.2">
      <c r="A3719" s="44" t="str">
        <f t="shared" si="286"/>
        <v xml:space="preserve"> Metals Financial</v>
      </c>
      <c r="B3719" s="44" t="str">
        <f t="shared" si="287"/>
        <v/>
      </c>
      <c r="C3719" s="44" t="str">
        <f t="shared" si="288"/>
        <v>Metals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</v>
      </c>
      <c r="F3719" s="213">
        <f t="shared" si="290"/>
        <v>20</v>
      </c>
      <c r="G3719" s="202">
        <v>1334147</v>
      </c>
      <c r="H3719" s="198">
        <v>37046.418981481482</v>
      </c>
      <c r="I3719" t="s">
        <v>3788</v>
      </c>
      <c r="M3719" t="s">
        <v>3511</v>
      </c>
      <c r="N3719" t="s">
        <v>3786</v>
      </c>
      <c r="O3719" t="s">
        <v>3787</v>
      </c>
      <c r="P3719" s="199">
        <v>20</v>
      </c>
      <c r="S3719" t="s">
        <v>3758</v>
      </c>
      <c r="T3719" t="s">
        <v>3759</v>
      </c>
      <c r="U3719" s="201">
        <v>463</v>
      </c>
      <c r="V3719" t="s">
        <v>1528</v>
      </c>
      <c r="W3719" t="s">
        <v>3776</v>
      </c>
      <c r="X3719" t="s">
        <v>3761</v>
      </c>
      <c r="Y3719" t="s">
        <v>3762</v>
      </c>
      <c r="Z3719" t="s">
        <v>3763</v>
      </c>
      <c r="AA3719">
        <v>2166640</v>
      </c>
    </row>
    <row r="3720" spans="1:29" x14ac:dyDescent="0.2">
      <c r="A3720" s="44" t="str">
        <f t="shared" si="286"/>
        <v xml:space="preserve"> Natural Gas Physical</v>
      </c>
      <c r="B3720" s="44" t="str">
        <f t="shared" si="287"/>
        <v/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5000</v>
      </c>
      <c r="G3720" s="202">
        <v>1334149</v>
      </c>
      <c r="H3720" s="198">
        <v>37046.41915509259</v>
      </c>
      <c r="I3720" t="s">
        <v>2652</v>
      </c>
      <c r="M3720" t="s">
        <v>3505</v>
      </c>
      <c r="N3720" t="s">
        <v>3089</v>
      </c>
      <c r="O3720" t="s">
        <v>49</v>
      </c>
      <c r="Q3720" s="199">
        <v>5000</v>
      </c>
      <c r="S3720" t="s">
        <v>3827</v>
      </c>
      <c r="T3720" t="s">
        <v>3090</v>
      </c>
      <c r="U3720" s="201">
        <v>4.875</v>
      </c>
      <c r="V3720" t="s">
        <v>2653</v>
      </c>
      <c r="W3720" t="s">
        <v>3091</v>
      </c>
      <c r="X3720" t="s">
        <v>3092</v>
      </c>
      <c r="Y3720" t="s">
        <v>2596</v>
      </c>
      <c r="Z3720" t="s">
        <v>2953</v>
      </c>
      <c r="AA3720">
        <v>828570</v>
      </c>
      <c r="AB3720" s="198">
        <v>37047.875</v>
      </c>
      <c r="AC3720" s="198">
        <v>37047.875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31</v>
      </c>
      <c r="F3721" s="213">
        <f t="shared" si="290"/>
        <v>465000</v>
      </c>
      <c r="G3721" s="202">
        <v>1334151</v>
      </c>
      <c r="H3721" s="198">
        <v>37046.419212962966</v>
      </c>
      <c r="I3721" t="s">
        <v>2638</v>
      </c>
      <c r="M3721" t="s">
        <v>3505</v>
      </c>
      <c r="N3721" t="s">
        <v>2383</v>
      </c>
      <c r="O3721" t="s">
        <v>2604</v>
      </c>
      <c r="Q3721" s="199">
        <v>15000</v>
      </c>
      <c r="S3721" t="s">
        <v>3506</v>
      </c>
      <c r="T3721" t="s">
        <v>3759</v>
      </c>
      <c r="U3721" s="201">
        <v>4.05</v>
      </c>
      <c r="V3721" t="s">
        <v>2639</v>
      </c>
      <c r="W3721" t="s">
        <v>2810</v>
      </c>
      <c r="X3721" t="s">
        <v>2384</v>
      </c>
      <c r="Y3721" t="s">
        <v>3777</v>
      </c>
      <c r="Z3721" t="s">
        <v>2952</v>
      </c>
      <c r="AA3721" t="s">
        <v>343</v>
      </c>
      <c r="AB3721" s="198">
        <v>37073.875</v>
      </c>
      <c r="AC3721" s="198">
        <v>37103.875</v>
      </c>
    </row>
    <row r="3722" spans="1:29" x14ac:dyDescent="0.2">
      <c r="A3722" s="44" t="str">
        <f t="shared" si="286"/>
        <v xml:space="preserve"> Natural Gas Physical</v>
      </c>
      <c r="B3722" s="44" t="str">
        <f t="shared" si="287"/>
        <v/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1334155</v>
      </c>
      <c r="H3722" s="198">
        <v>37046.41951388889</v>
      </c>
      <c r="I3722" t="s">
        <v>3850</v>
      </c>
      <c r="M3722" t="s">
        <v>3505</v>
      </c>
      <c r="N3722" t="s">
        <v>3089</v>
      </c>
      <c r="O3722" t="s">
        <v>2015</v>
      </c>
      <c r="P3722" s="199">
        <v>10000</v>
      </c>
      <c r="S3722" t="s">
        <v>3827</v>
      </c>
      <c r="T3722" t="s">
        <v>3090</v>
      </c>
      <c r="U3722" s="201">
        <v>4.8499999999999996</v>
      </c>
      <c r="V3722" t="s">
        <v>2180</v>
      </c>
      <c r="W3722" t="s">
        <v>3091</v>
      </c>
      <c r="X3722" t="s">
        <v>3092</v>
      </c>
      <c r="Y3722" t="s">
        <v>2596</v>
      </c>
      <c r="Z3722" t="s">
        <v>2953</v>
      </c>
      <c r="AA3722">
        <v>828571</v>
      </c>
      <c r="AB3722" s="198">
        <v>37046.875</v>
      </c>
      <c r="AC3722" s="198">
        <v>37046.875</v>
      </c>
    </row>
    <row r="3723" spans="1:29" x14ac:dyDescent="0.2">
      <c r="A3723" s="44" t="str">
        <f t="shared" ref="A3723:A3786" si="291">B3723&amp;" "&amp;C3723&amp;" "&amp;D3723</f>
        <v xml:space="preserve"> Natural Gas Physical</v>
      </c>
      <c r="B3723" s="44" t="str">
        <f t="shared" ref="B3723:B3786" si="292">IF((LEFT(N3723,2)="US"),"US","")</f>
        <v/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10000</v>
      </c>
      <c r="G3723" s="202">
        <v>1334159</v>
      </c>
      <c r="H3723" s="198">
        <v>37046.419618055559</v>
      </c>
      <c r="I3723" t="s">
        <v>2533</v>
      </c>
      <c r="M3723" t="s">
        <v>3505</v>
      </c>
      <c r="N3723" t="s">
        <v>3089</v>
      </c>
      <c r="O3723" t="s">
        <v>2015</v>
      </c>
      <c r="Q3723" s="199">
        <v>10000</v>
      </c>
      <c r="S3723" t="s">
        <v>3827</v>
      </c>
      <c r="T3723" t="s">
        <v>3090</v>
      </c>
      <c r="U3723" s="201">
        <v>4.8550000000000004</v>
      </c>
      <c r="V3723" t="s">
        <v>2188</v>
      </c>
      <c r="W3723" t="s">
        <v>3091</v>
      </c>
      <c r="X3723" t="s">
        <v>3092</v>
      </c>
      <c r="Y3723" t="s">
        <v>2596</v>
      </c>
      <c r="Z3723" t="s">
        <v>2953</v>
      </c>
      <c r="AA3723">
        <v>828573</v>
      </c>
      <c r="AB3723" s="198">
        <v>37046.875</v>
      </c>
      <c r="AC3723" s="198">
        <v>37046.875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31</v>
      </c>
      <c r="F3724" s="213">
        <f t="shared" si="295"/>
        <v>155000</v>
      </c>
      <c r="G3724" s="202">
        <v>1334158</v>
      </c>
      <c r="H3724" s="198">
        <v>37046.419618055559</v>
      </c>
      <c r="I3724" t="s">
        <v>3627</v>
      </c>
      <c r="M3724" t="s">
        <v>3505</v>
      </c>
      <c r="N3724" t="s">
        <v>2605</v>
      </c>
      <c r="O3724" t="s">
        <v>344</v>
      </c>
      <c r="P3724" s="199">
        <v>5000</v>
      </c>
      <c r="S3724" t="s">
        <v>3506</v>
      </c>
      <c r="T3724" t="s">
        <v>3759</v>
      </c>
      <c r="U3724" s="201">
        <v>0.24</v>
      </c>
      <c r="V3724" t="s">
        <v>2396</v>
      </c>
      <c r="W3724" t="s">
        <v>2606</v>
      </c>
      <c r="X3724" t="s">
        <v>2607</v>
      </c>
      <c r="Y3724" t="s">
        <v>3777</v>
      </c>
      <c r="Z3724" t="s">
        <v>2952</v>
      </c>
      <c r="AA3724" t="s">
        <v>345</v>
      </c>
      <c r="AB3724" s="198">
        <v>37073.875</v>
      </c>
      <c r="AC3724" s="198">
        <v>37103.875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26</v>
      </c>
      <c r="F3725" s="213">
        <f t="shared" si="295"/>
        <v>260000</v>
      </c>
      <c r="G3725" s="202">
        <v>1334157</v>
      </c>
      <c r="H3725" s="198">
        <v>37046.419618055559</v>
      </c>
      <c r="I3725" t="s">
        <v>3542</v>
      </c>
      <c r="M3725" t="s">
        <v>3505</v>
      </c>
      <c r="N3725" t="s">
        <v>3885</v>
      </c>
      <c r="O3725" t="s">
        <v>3867</v>
      </c>
      <c r="Q3725" s="199">
        <v>10000</v>
      </c>
      <c r="S3725" t="s">
        <v>3506</v>
      </c>
      <c r="T3725" t="s">
        <v>3759</v>
      </c>
      <c r="U3725" s="201">
        <v>3.9550000000000001</v>
      </c>
      <c r="V3725" t="s">
        <v>2545</v>
      </c>
      <c r="W3725" t="s">
        <v>2265</v>
      </c>
      <c r="X3725" t="s">
        <v>2266</v>
      </c>
      <c r="Y3725" t="s">
        <v>2596</v>
      </c>
      <c r="Z3725" t="s">
        <v>2952</v>
      </c>
      <c r="AA3725">
        <v>828574</v>
      </c>
      <c r="AB3725" s="198">
        <v>37047.875</v>
      </c>
      <c r="AC3725" s="198">
        <v>37072.875</v>
      </c>
    </row>
    <row r="3726" spans="1:29" x14ac:dyDescent="0.2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31</v>
      </c>
      <c r="F3726" s="213">
        <f t="shared" si="295"/>
        <v>310000</v>
      </c>
      <c r="G3726" s="202">
        <v>1334161</v>
      </c>
      <c r="H3726" s="198">
        <v>37046.419664351852</v>
      </c>
      <c r="I3726" t="s">
        <v>3627</v>
      </c>
      <c r="M3726" t="s">
        <v>3505</v>
      </c>
      <c r="N3726" t="s">
        <v>2605</v>
      </c>
      <c r="O3726" t="s">
        <v>3372</v>
      </c>
      <c r="P3726" s="199">
        <v>10000</v>
      </c>
      <c r="S3726" t="s">
        <v>3506</v>
      </c>
      <c r="T3726" t="s">
        <v>3759</v>
      </c>
      <c r="U3726" s="201">
        <v>0.23749999999999999</v>
      </c>
      <c r="V3726" t="s">
        <v>2396</v>
      </c>
      <c r="W3726" t="s">
        <v>2606</v>
      </c>
      <c r="X3726" t="s">
        <v>2607</v>
      </c>
      <c r="Y3726" t="s">
        <v>3777</v>
      </c>
      <c r="Z3726" t="s">
        <v>2952</v>
      </c>
      <c r="AA3726" t="s">
        <v>346</v>
      </c>
      <c r="AB3726" s="198">
        <v>37073.875</v>
      </c>
      <c r="AC3726" s="198">
        <v>37103.875</v>
      </c>
    </row>
    <row r="3727" spans="1:29" x14ac:dyDescent="0.2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151</v>
      </c>
      <c r="F3727" s="213">
        <f t="shared" si="295"/>
        <v>755000</v>
      </c>
      <c r="G3727" s="202">
        <v>1334162</v>
      </c>
      <c r="H3727" s="198">
        <v>37046.419687499998</v>
      </c>
      <c r="I3727" t="s">
        <v>2389</v>
      </c>
      <c r="M3727" t="s">
        <v>3505</v>
      </c>
      <c r="N3727" t="s">
        <v>2383</v>
      </c>
      <c r="O3727" t="s">
        <v>2622</v>
      </c>
      <c r="Q3727" s="199">
        <v>5000</v>
      </c>
      <c r="S3727" t="s">
        <v>3506</v>
      </c>
      <c r="T3727" t="s">
        <v>3759</v>
      </c>
      <c r="U3727" s="201">
        <v>4.45</v>
      </c>
      <c r="V3727" t="s">
        <v>2390</v>
      </c>
      <c r="W3727" t="s">
        <v>2810</v>
      </c>
      <c r="X3727" t="s">
        <v>2384</v>
      </c>
      <c r="Y3727" t="s">
        <v>3777</v>
      </c>
      <c r="Z3727" t="s">
        <v>2952</v>
      </c>
      <c r="AA3727" t="s">
        <v>347</v>
      </c>
      <c r="AB3727" s="198">
        <v>37196</v>
      </c>
      <c r="AC3727" s="198">
        <v>37346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31</v>
      </c>
      <c r="F3728" s="213">
        <f t="shared" si="295"/>
        <v>155000</v>
      </c>
      <c r="G3728" s="202">
        <v>1334163</v>
      </c>
      <c r="H3728" s="198">
        <v>37046.419710648152</v>
      </c>
      <c r="I3728" t="s">
        <v>3627</v>
      </c>
      <c r="M3728" t="s">
        <v>3505</v>
      </c>
      <c r="N3728" t="s">
        <v>2605</v>
      </c>
      <c r="O3728" t="s">
        <v>348</v>
      </c>
      <c r="P3728" s="199">
        <v>5000</v>
      </c>
      <c r="S3728" t="s">
        <v>3506</v>
      </c>
      <c r="T3728" t="s">
        <v>3759</v>
      </c>
      <c r="U3728" s="201">
        <v>0.24249999999999999</v>
      </c>
      <c r="V3728" t="s">
        <v>2396</v>
      </c>
      <c r="W3728" t="s">
        <v>2606</v>
      </c>
      <c r="X3728" t="s">
        <v>2607</v>
      </c>
      <c r="Y3728" t="s">
        <v>3777</v>
      </c>
      <c r="Z3728" t="s">
        <v>2952</v>
      </c>
      <c r="AA3728" t="s">
        <v>349</v>
      </c>
      <c r="AB3728" s="198">
        <v>37104.875</v>
      </c>
      <c r="AC3728" s="198">
        <v>37134.875</v>
      </c>
    </row>
    <row r="3729" spans="1:29" x14ac:dyDescent="0.2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31</v>
      </c>
      <c r="F3729" s="213">
        <f t="shared" si="295"/>
        <v>155000</v>
      </c>
      <c r="G3729" s="202">
        <v>1334164</v>
      </c>
      <c r="H3729" s="198">
        <v>37046.419756944444</v>
      </c>
      <c r="I3729" t="s">
        <v>3627</v>
      </c>
      <c r="M3729" t="s">
        <v>3505</v>
      </c>
      <c r="N3729" t="s">
        <v>2605</v>
      </c>
      <c r="O3729" t="s">
        <v>350</v>
      </c>
      <c r="P3729" s="199">
        <v>5000</v>
      </c>
      <c r="S3729" t="s">
        <v>3506</v>
      </c>
      <c r="T3729" t="s">
        <v>3759</v>
      </c>
      <c r="U3729" s="201">
        <v>0.23749999999999999</v>
      </c>
      <c r="V3729" t="s">
        <v>2396</v>
      </c>
      <c r="W3729" t="s">
        <v>2606</v>
      </c>
      <c r="X3729" t="s">
        <v>2607</v>
      </c>
      <c r="Y3729" t="s">
        <v>3777</v>
      </c>
      <c r="Z3729" t="s">
        <v>2952</v>
      </c>
      <c r="AA3729" t="s">
        <v>351</v>
      </c>
      <c r="AB3729" s="198">
        <v>37104.875</v>
      </c>
      <c r="AC3729" s="198">
        <v>37134.875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26</v>
      </c>
      <c r="F3730" s="213">
        <f t="shared" si="295"/>
        <v>260000</v>
      </c>
      <c r="G3730" s="202">
        <v>1334165</v>
      </c>
      <c r="H3730" s="198">
        <v>37046.419791666667</v>
      </c>
      <c r="I3730" t="s">
        <v>3531</v>
      </c>
      <c r="M3730" t="s">
        <v>3505</v>
      </c>
      <c r="N3730" t="s">
        <v>2383</v>
      </c>
      <c r="O3730" t="s">
        <v>352</v>
      </c>
      <c r="Q3730" s="199">
        <v>10000</v>
      </c>
      <c r="S3730" t="s">
        <v>3506</v>
      </c>
      <c r="T3730" t="s">
        <v>3759</v>
      </c>
      <c r="U3730" s="201">
        <v>3.8174999999999999</v>
      </c>
      <c r="V3730" t="s">
        <v>353</v>
      </c>
      <c r="W3730" t="s">
        <v>2515</v>
      </c>
      <c r="X3730" t="s">
        <v>2516</v>
      </c>
      <c r="Y3730" t="s">
        <v>3777</v>
      </c>
      <c r="Z3730" t="s">
        <v>2952</v>
      </c>
      <c r="AA3730" t="s">
        <v>354</v>
      </c>
      <c r="AB3730" s="198">
        <v>37047.875</v>
      </c>
      <c r="AC3730" s="198">
        <v>37072.875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26</v>
      </c>
      <c r="F3731" s="213">
        <f t="shared" si="295"/>
        <v>260000</v>
      </c>
      <c r="G3731" s="202">
        <v>1334166</v>
      </c>
      <c r="H3731" s="198">
        <v>37046.419861111113</v>
      </c>
      <c r="I3731" t="s">
        <v>3531</v>
      </c>
      <c r="M3731" t="s">
        <v>3505</v>
      </c>
      <c r="N3731" t="s">
        <v>2383</v>
      </c>
      <c r="O3731" t="s">
        <v>355</v>
      </c>
      <c r="P3731" s="199">
        <v>10000</v>
      </c>
      <c r="S3731" t="s">
        <v>3506</v>
      </c>
      <c r="T3731" t="s">
        <v>3759</v>
      </c>
      <c r="U3731" s="201">
        <v>3.8050000000000002</v>
      </c>
      <c r="V3731" t="s">
        <v>353</v>
      </c>
      <c r="W3731" t="s">
        <v>2515</v>
      </c>
      <c r="X3731" t="s">
        <v>2516</v>
      </c>
      <c r="Y3731" t="s">
        <v>3777</v>
      </c>
      <c r="Z3731" t="s">
        <v>2952</v>
      </c>
      <c r="AA3731" t="s">
        <v>356</v>
      </c>
      <c r="AB3731" s="198">
        <v>37047.875</v>
      </c>
      <c r="AC3731" s="198">
        <v>37072.875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10000</v>
      </c>
      <c r="G3732" s="202">
        <v>1334167</v>
      </c>
      <c r="H3732" s="198">
        <v>37046.41988425926</v>
      </c>
      <c r="I3732" t="s">
        <v>2512</v>
      </c>
      <c r="M3732" t="s">
        <v>3505</v>
      </c>
      <c r="N3732" t="s">
        <v>3885</v>
      </c>
      <c r="O3732" t="s">
        <v>1760</v>
      </c>
      <c r="Q3732" s="199">
        <v>10000</v>
      </c>
      <c r="S3732" t="s">
        <v>3506</v>
      </c>
      <c r="T3732" t="s">
        <v>3759</v>
      </c>
      <c r="U3732" s="201">
        <v>3.835</v>
      </c>
      <c r="V3732" t="s">
        <v>3845</v>
      </c>
      <c r="W3732" t="s">
        <v>2477</v>
      </c>
      <c r="X3732" t="s">
        <v>3078</v>
      </c>
      <c r="Y3732" t="s">
        <v>2596</v>
      </c>
      <c r="Z3732" t="s">
        <v>2952</v>
      </c>
      <c r="AA3732">
        <v>828575</v>
      </c>
      <c r="AB3732" s="198">
        <v>37047.875</v>
      </c>
      <c r="AC3732" s="198">
        <v>37047.875</v>
      </c>
    </row>
    <row r="3733" spans="1:29" x14ac:dyDescent="0.2">
      <c r="A3733" s="44" t="str">
        <f t="shared" si="291"/>
        <v>US Power Physical</v>
      </c>
      <c r="B3733" s="44" t="str">
        <f t="shared" si="292"/>
        <v>US</v>
      </c>
      <c r="C3733" s="44" t="str">
        <f t="shared" si="293"/>
        <v>Power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25</v>
      </c>
      <c r="F3733" s="213">
        <f t="shared" si="295"/>
        <v>1250</v>
      </c>
      <c r="G3733" s="202">
        <v>1334168</v>
      </c>
      <c r="H3733" s="198">
        <v>37046.420023148145</v>
      </c>
      <c r="I3733" t="s">
        <v>2391</v>
      </c>
      <c r="M3733" t="s">
        <v>2717</v>
      </c>
      <c r="N3733" t="s">
        <v>3532</v>
      </c>
      <c r="O3733" t="s">
        <v>1670</v>
      </c>
      <c r="P3733" s="199">
        <v>50</v>
      </c>
      <c r="S3733" t="s">
        <v>3504</v>
      </c>
      <c r="T3733" t="s">
        <v>3759</v>
      </c>
      <c r="U3733" s="201">
        <v>43.5</v>
      </c>
      <c r="V3733" t="s">
        <v>2737</v>
      </c>
      <c r="W3733" t="s">
        <v>3548</v>
      </c>
      <c r="X3733" t="s">
        <v>3549</v>
      </c>
      <c r="Y3733" t="s">
        <v>1097</v>
      </c>
      <c r="Z3733" t="s">
        <v>2947</v>
      </c>
      <c r="AA3733">
        <v>631243.1</v>
      </c>
      <c r="AB3733" s="198">
        <v>37048.875</v>
      </c>
      <c r="AC3733" s="198">
        <v>37072.875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1334169</v>
      </c>
      <c r="H3734" s="198">
        <v>37046.420023148145</v>
      </c>
      <c r="I3734" t="s">
        <v>3069</v>
      </c>
      <c r="M3734" t="s">
        <v>3505</v>
      </c>
      <c r="N3734" t="s">
        <v>3885</v>
      </c>
      <c r="O3734" t="s">
        <v>3863</v>
      </c>
      <c r="Q3734" s="199">
        <v>10000</v>
      </c>
      <c r="S3734" t="s">
        <v>3506</v>
      </c>
      <c r="T3734" t="s">
        <v>3759</v>
      </c>
      <c r="U3734" s="201">
        <v>3.9049999999999998</v>
      </c>
      <c r="V3734" t="s">
        <v>2544</v>
      </c>
      <c r="W3734" t="s">
        <v>2271</v>
      </c>
      <c r="X3734" t="s">
        <v>2272</v>
      </c>
      <c r="Y3734" t="s">
        <v>2596</v>
      </c>
      <c r="Z3734" t="s">
        <v>2952</v>
      </c>
      <c r="AA3734">
        <v>828576</v>
      </c>
      <c r="AB3734" s="198">
        <v>37047.875</v>
      </c>
      <c r="AC3734" s="198">
        <v>37047.875</v>
      </c>
    </row>
    <row r="3735" spans="1:29" x14ac:dyDescent="0.2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2829</v>
      </c>
      <c r="G3735" s="202">
        <v>1334170</v>
      </c>
      <c r="H3735" s="198">
        <v>37046.420046296298</v>
      </c>
      <c r="I3735" t="s">
        <v>3627</v>
      </c>
      <c r="M3735" t="s">
        <v>3505</v>
      </c>
      <c r="N3735" t="s">
        <v>3885</v>
      </c>
      <c r="O3735" t="s">
        <v>1736</v>
      </c>
      <c r="Q3735" s="199">
        <v>2829</v>
      </c>
      <c r="S3735" t="s">
        <v>3506</v>
      </c>
      <c r="T3735" t="s">
        <v>3759</v>
      </c>
      <c r="U3735" s="201">
        <v>4.0650000000000004</v>
      </c>
      <c r="V3735" t="s">
        <v>3064</v>
      </c>
      <c r="W3735" t="s">
        <v>2280</v>
      </c>
      <c r="X3735" t="s">
        <v>2281</v>
      </c>
      <c r="Y3735" t="s">
        <v>2596</v>
      </c>
      <c r="Z3735" t="s">
        <v>2952</v>
      </c>
      <c r="AA3735">
        <v>828577</v>
      </c>
      <c r="AB3735" s="198">
        <v>37047.875</v>
      </c>
      <c r="AC3735" s="198">
        <v>37047.875</v>
      </c>
    </row>
    <row r="3736" spans="1:29" x14ac:dyDescent="0.2">
      <c r="A3736" s="44" t="str">
        <f t="shared" si="291"/>
        <v>US Natural Gas Financial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365</v>
      </c>
      <c r="F3736" s="213">
        <f t="shared" si="295"/>
        <v>1825000</v>
      </c>
      <c r="G3736" s="202">
        <v>1334173</v>
      </c>
      <c r="H3736" s="198">
        <v>37046.420127314814</v>
      </c>
      <c r="I3736" t="s">
        <v>2382</v>
      </c>
      <c r="M3736" t="s">
        <v>3505</v>
      </c>
      <c r="N3736" t="s">
        <v>2383</v>
      </c>
      <c r="O3736" t="s">
        <v>2643</v>
      </c>
      <c r="Q3736" s="199">
        <v>5000</v>
      </c>
      <c r="S3736" t="s">
        <v>3506</v>
      </c>
      <c r="T3736" t="s">
        <v>3759</v>
      </c>
      <c r="U3736" s="201">
        <v>4.0949999999999998</v>
      </c>
      <c r="V3736" t="s">
        <v>1965</v>
      </c>
      <c r="W3736" t="s">
        <v>2810</v>
      </c>
      <c r="X3736" t="s">
        <v>2384</v>
      </c>
      <c r="Y3736" t="s">
        <v>3777</v>
      </c>
      <c r="Z3736" t="s">
        <v>2952</v>
      </c>
      <c r="AA3736" t="s">
        <v>357</v>
      </c>
      <c r="AB3736" s="198">
        <v>37257.875</v>
      </c>
      <c r="AC3736" s="198">
        <v>37621.875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5000</v>
      </c>
      <c r="G3737" s="202">
        <v>1334174</v>
      </c>
      <c r="H3737" s="198">
        <v>37046.42015046296</v>
      </c>
      <c r="I3737" t="s">
        <v>2613</v>
      </c>
      <c r="M3737" t="s">
        <v>3505</v>
      </c>
      <c r="N3737" t="s">
        <v>3885</v>
      </c>
      <c r="O3737" t="s">
        <v>1742</v>
      </c>
      <c r="P3737" s="199">
        <v>5000</v>
      </c>
      <c r="S3737" t="s">
        <v>3506</v>
      </c>
      <c r="T3737" t="s">
        <v>3759</v>
      </c>
      <c r="U3737" s="201">
        <v>4.2149999999999999</v>
      </c>
      <c r="V3737" t="s">
        <v>3527</v>
      </c>
      <c r="W3737" t="s">
        <v>3143</v>
      </c>
      <c r="X3737" t="s">
        <v>3065</v>
      </c>
      <c r="Y3737" t="s">
        <v>2596</v>
      </c>
      <c r="Z3737" t="s">
        <v>2952</v>
      </c>
      <c r="AA3737">
        <v>828578</v>
      </c>
      <c r="AB3737" s="198">
        <v>37047.875</v>
      </c>
      <c r="AC3737" s="198">
        <v>37047.875</v>
      </c>
    </row>
    <row r="3738" spans="1:29" x14ac:dyDescent="0.2">
      <c r="A3738" s="44" t="str">
        <f t="shared" si="291"/>
        <v>US Power Physical</v>
      </c>
      <c r="B3738" s="44" t="str">
        <f t="shared" si="292"/>
        <v>US</v>
      </c>
      <c r="C3738" s="44" t="str">
        <f t="shared" si="293"/>
        <v>Power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92</v>
      </c>
      <c r="F3738" s="213">
        <f t="shared" si="295"/>
        <v>4600</v>
      </c>
      <c r="G3738" s="202">
        <v>1334175</v>
      </c>
      <c r="H3738" s="198">
        <v>37046.420173611114</v>
      </c>
      <c r="I3738" t="s">
        <v>3732</v>
      </c>
      <c r="M3738" t="s">
        <v>2717</v>
      </c>
      <c r="N3738" t="s">
        <v>3532</v>
      </c>
      <c r="O3738" t="s">
        <v>3247</v>
      </c>
      <c r="P3738" s="199">
        <v>50</v>
      </c>
      <c r="S3738" t="s">
        <v>3504</v>
      </c>
      <c r="T3738" t="s">
        <v>3759</v>
      </c>
      <c r="U3738" s="201">
        <v>41</v>
      </c>
      <c r="V3738" t="s">
        <v>3053</v>
      </c>
      <c r="W3738" t="s">
        <v>2380</v>
      </c>
      <c r="X3738" t="s">
        <v>3710</v>
      </c>
      <c r="Y3738" t="s">
        <v>1097</v>
      </c>
      <c r="Z3738" t="s">
        <v>2947</v>
      </c>
      <c r="AA3738">
        <v>631244.1</v>
      </c>
      <c r="AB3738" s="198">
        <v>37165.875</v>
      </c>
      <c r="AC3738" s="198">
        <v>37256.875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10000</v>
      </c>
      <c r="G3739" s="202">
        <v>1334176</v>
      </c>
      <c r="H3739" s="198">
        <v>37046.420219907406</v>
      </c>
      <c r="I3739" t="s">
        <v>3482</v>
      </c>
      <c r="M3739" t="s">
        <v>3505</v>
      </c>
      <c r="N3739" t="s">
        <v>3885</v>
      </c>
      <c r="O3739" t="s">
        <v>1780</v>
      </c>
      <c r="Q3739" s="199">
        <v>10000</v>
      </c>
      <c r="S3739" t="s">
        <v>3506</v>
      </c>
      <c r="T3739" t="s">
        <v>3759</v>
      </c>
      <c r="U3739" s="201">
        <v>3.94</v>
      </c>
      <c r="V3739" t="s">
        <v>3695</v>
      </c>
      <c r="W3739" t="s">
        <v>2265</v>
      </c>
      <c r="X3739" t="s">
        <v>2266</v>
      </c>
      <c r="Y3739" t="s">
        <v>2596</v>
      </c>
      <c r="Z3739" t="s">
        <v>2952</v>
      </c>
      <c r="AA3739">
        <v>828579</v>
      </c>
      <c r="AB3739" s="198">
        <v>37047.875</v>
      </c>
      <c r="AC3739" s="198">
        <v>37047.875</v>
      </c>
    </row>
    <row r="3740" spans="1:29" x14ac:dyDescent="0.2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77500</v>
      </c>
      <c r="G3740" s="202">
        <v>1334177</v>
      </c>
      <c r="H3740" s="198">
        <v>37046.420254629629</v>
      </c>
      <c r="I3740" t="s">
        <v>2387</v>
      </c>
      <c r="M3740" t="s">
        <v>3505</v>
      </c>
      <c r="N3740" t="s">
        <v>2383</v>
      </c>
      <c r="O3740" t="s">
        <v>2604</v>
      </c>
      <c r="P3740" s="199">
        <v>2500</v>
      </c>
      <c r="S3740" t="s">
        <v>3506</v>
      </c>
      <c r="T3740" t="s">
        <v>3759</v>
      </c>
      <c r="U3740" s="201">
        <v>4.05</v>
      </c>
      <c r="V3740" t="s">
        <v>2388</v>
      </c>
      <c r="W3740" t="s">
        <v>2810</v>
      </c>
      <c r="X3740" t="s">
        <v>2384</v>
      </c>
      <c r="Y3740" t="s">
        <v>3777</v>
      </c>
      <c r="Z3740" t="s">
        <v>2952</v>
      </c>
      <c r="AA3740" t="s">
        <v>358</v>
      </c>
      <c r="AB3740" s="198">
        <v>37073.875</v>
      </c>
      <c r="AC3740" s="198">
        <v>37103.875</v>
      </c>
    </row>
    <row r="3741" spans="1:29" x14ac:dyDescent="0.2">
      <c r="A3741" s="44" t="str">
        <f t="shared" si="291"/>
        <v xml:space="preserve"> Natural Gas Physical</v>
      </c>
      <c r="B3741" s="44" t="str">
        <f t="shared" si="292"/>
        <v/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31</v>
      </c>
      <c r="F3741" s="213">
        <f t="shared" si="295"/>
        <v>155000</v>
      </c>
      <c r="G3741" s="202">
        <v>1334178</v>
      </c>
      <c r="H3741" s="198">
        <v>37046.420266203706</v>
      </c>
      <c r="I3741" t="s">
        <v>3278</v>
      </c>
      <c r="M3741" t="s">
        <v>3505</v>
      </c>
      <c r="N3741" t="s">
        <v>3089</v>
      </c>
      <c r="O3741" t="s">
        <v>3967</v>
      </c>
      <c r="P3741" s="199">
        <v>5000</v>
      </c>
      <c r="S3741" t="s">
        <v>3827</v>
      </c>
      <c r="T3741" t="s">
        <v>3090</v>
      </c>
      <c r="U3741" s="201">
        <v>5.2350000000000003</v>
      </c>
      <c r="V3741" t="s">
        <v>3990</v>
      </c>
      <c r="W3741" t="s">
        <v>2574</v>
      </c>
      <c r="X3741" t="s">
        <v>3092</v>
      </c>
      <c r="Y3741" t="s">
        <v>2596</v>
      </c>
      <c r="Z3741" t="s">
        <v>2953</v>
      </c>
      <c r="AA3741">
        <v>828580</v>
      </c>
      <c r="AB3741" s="198">
        <v>37073.875</v>
      </c>
      <c r="AC3741" s="198">
        <v>37103.875</v>
      </c>
    </row>
    <row r="3742" spans="1:29" x14ac:dyDescent="0.2">
      <c r="A3742" s="44" t="str">
        <f t="shared" si="291"/>
        <v>US Power Physical</v>
      </c>
      <c r="B3742" s="44" t="str">
        <f t="shared" si="292"/>
        <v>US</v>
      </c>
      <c r="C3742" s="44" t="str">
        <f t="shared" si="293"/>
        <v>Power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5</v>
      </c>
      <c r="F3742" s="213">
        <f t="shared" si="295"/>
        <v>250</v>
      </c>
      <c r="G3742" s="202">
        <v>1334179</v>
      </c>
      <c r="H3742" s="198">
        <v>37046.420277777775</v>
      </c>
      <c r="I3742" t="s">
        <v>2592</v>
      </c>
      <c r="M3742" t="s">
        <v>2717</v>
      </c>
      <c r="N3742" t="s">
        <v>2375</v>
      </c>
      <c r="O3742" t="s">
        <v>359</v>
      </c>
      <c r="Q3742" s="199">
        <v>50</v>
      </c>
      <c r="S3742" t="s">
        <v>3504</v>
      </c>
      <c r="T3742" t="s">
        <v>3759</v>
      </c>
      <c r="U3742" s="201">
        <v>42</v>
      </c>
      <c r="V3742" t="s">
        <v>1726</v>
      </c>
      <c r="W3742" t="s">
        <v>2376</v>
      </c>
      <c r="X3742" t="s">
        <v>2588</v>
      </c>
      <c r="Y3742" t="s">
        <v>1097</v>
      </c>
      <c r="Z3742" t="s">
        <v>2947</v>
      </c>
      <c r="AA3742">
        <v>631246.1</v>
      </c>
      <c r="AB3742" s="198">
        <v>37053.875</v>
      </c>
      <c r="AC3742" s="198">
        <v>37057.875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26</v>
      </c>
      <c r="F3743" s="213">
        <f t="shared" si="295"/>
        <v>130000</v>
      </c>
      <c r="G3743" s="202">
        <v>1334181</v>
      </c>
      <c r="H3743" s="198">
        <v>37046.420370370368</v>
      </c>
      <c r="I3743" t="s">
        <v>2613</v>
      </c>
      <c r="M3743" t="s">
        <v>3505</v>
      </c>
      <c r="N3743" t="s">
        <v>2383</v>
      </c>
      <c r="O3743" t="s">
        <v>3298</v>
      </c>
      <c r="Q3743" s="199">
        <v>5000</v>
      </c>
      <c r="S3743" t="s">
        <v>3506</v>
      </c>
      <c r="T3743" t="s">
        <v>3759</v>
      </c>
      <c r="U3743" s="201">
        <v>3.9550000000000001</v>
      </c>
      <c r="V3743" t="s">
        <v>3068</v>
      </c>
      <c r="W3743" t="s">
        <v>2644</v>
      </c>
      <c r="X3743" t="s">
        <v>2259</v>
      </c>
      <c r="Y3743" t="s">
        <v>3777</v>
      </c>
      <c r="Z3743" t="s">
        <v>2952</v>
      </c>
      <c r="AA3743" t="s">
        <v>360</v>
      </c>
      <c r="AB3743" s="198">
        <v>37047.875</v>
      </c>
      <c r="AC3743" s="198">
        <v>37072.875</v>
      </c>
    </row>
    <row r="3744" spans="1:29" x14ac:dyDescent="0.2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50000</v>
      </c>
      <c r="G3744" s="202">
        <v>1334182</v>
      </c>
      <c r="H3744" s="198">
        <v>37046.420416666668</v>
      </c>
      <c r="I3744" t="s">
        <v>1087</v>
      </c>
      <c r="M3744" t="s">
        <v>3619</v>
      </c>
      <c r="N3744" t="s">
        <v>1088</v>
      </c>
      <c r="O3744" t="s">
        <v>3528</v>
      </c>
      <c r="P3744" s="199">
        <v>50000</v>
      </c>
      <c r="S3744" t="s">
        <v>3512</v>
      </c>
      <c r="T3744" t="s">
        <v>3759</v>
      </c>
      <c r="U3744" s="201">
        <v>28.2</v>
      </c>
      <c r="V3744" t="s">
        <v>2584</v>
      </c>
      <c r="W3744" t="s">
        <v>1090</v>
      </c>
      <c r="X3744" t="s">
        <v>1091</v>
      </c>
      <c r="Y3744" t="s">
        <v>2729</v>
      </c>
      <c r="Z3744" t="s">
        <v>2952</v>
      </c>
      <c r="AA3744">
        <v>112890</v>
      </c>
      <c r="AB3744" s="198">
        <v>37073</v>
      </c>
      <c r="AC3744" s="198">
        <v>37103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2125</v>
      </c>
      <c r="G3745" s="202">
        <v>1334183</v>
      </c>
      <c r="H3745" s="198">
        <v>37046.420428240737</v>
      </c>
      <c r="I3745" t="s">
        <v>2387</v>
      </c>
      <c r="M3745" t="s">
        <v>3505</v>
      </c>
      <c r="N3745" t="s">
        <v>3885</v>
      </c>
      <c r="O3745" t="s">
        <v>1674</v>
      </c>
      <c r="Q3745" s="199">
        <v>2125</v>
      </c>
      <c r="S3745" t="s">
        <v>3506</v>
      </c>
      <c r="T3745" t="s">
        <v>3759</v>
      </c>
      <c r="U3745" s="201">
        <v>3.9788000000000001</v>
      </c>
      <c r="V3745" t="s">
        <v>2486</v>
      </c>
      <c r="W3745" t="s">
        <v>2594</v>
      </c>
      <c r="X3745" t="s">
        <v>2595</v>
      </c>
      <c r="Y3745" t="s">
        <v>2596</v>
      </c>
      <c r="Z3745" t="s">
        <v>2952</v>
      </c>
      <c r="AA3745">
        <v>828581</v>
      </c>
      <c r="AB3745" s="198">
        <v>37047.875</v>
      </c>
      <c r="AC3745" s="198">
        <v>37047.875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1669</v>
      </c>
      <c r="G3746" s="202">
        <v>1334184</v>
      </c>
      <c r="H3746" s="198">
        <v>37046.420451388891</v>
      </c>
      <c r="I3746" t="s">
        <v>2613</v>
      </c>
      <c r="M3746" t="s">
        <v>3505</v>
      </c>
      <c r="N3746" t="s">
        <v>3885</v>
      </c>
      <c r="O3746" t="s">
        <v>1964</v>
      </c>
      <c r="Q3746" s="199">
        <v>1669</v>
      </c>
      <c r="S3746" t="s">
        <v>3506</v>
      </c>
      <c r="T3746" t="s">
        <v>3759</v>
      </c>
      <c r="U3746" s="201">
        <v>3.9700500000000001</v>
      </c>
      <c r="V3746" t="s">
        <v>2617</v>
      </c>
      <c r="W3746" t="s">
        <v>2594</v>
      </c>
      <c r="X3746" t="s">
        <v>2595</v>
      </c>
      <c r="Y3746" t="s">
        <v>2596</v>
      </c>
      <c r="Z3746" t="s">
        <v>2952</v>
      </c>
      <c r="AA3746">
        <v>828582</v>
      </c>
      <c r="AB3746" s="198">
        <v>37047.875</v>
      </c>
      <c r="AC3746" s="198">
        <v>37047.875</v>
      </c>
    </row>
    <row r="3747" spans="1:29" x14ac:dyDescent="0.2">
      <c r="A3747" s="44" t="str">
        <f t="shared" si="291"/>
        <v>US Power Physical</v>
      </c>
      <c r="B3747" s="44" t="str">
        <f t="shared" si="292"/>
        <v>US</v>
      </c>
      <c r="C3747" s="44" t="str">
        <f t="shared" si="293"/>
        <v>Power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5</v>
      </c>
      <c r="F3747" s="213">
        <f t="shared" si="295"/>
        <v>250</v>
      </c>
      <c r="G3747" s="202">
        <v>1334185</v>
      </c>
      <c r="H3747" s="198">
        <v>37046.420497685183</v>
      </c>
      <c r="I3747" t="s">
        <v>2345</v>
      </c>
      <c r="M3747" t="s">
        <v>2717</v>
      </c>
      <c r="N3747" t="s">
        <v>3532</v>
      </c>
      <c r="O3747" t="s">
        <v>1710</v>
      </c>
      <c r="P3747" s="199">
        <v>50</v>
      </c>
      <c r="S3747" t="s">
        <v>3504</v>
      </c>
      <c r="T3747" t="s">
        <v>3759</v>
      </c>
      <c r="U3747" s="201">
        <v>47.5</v>
      </c>
      <c r="V3747" t="s">
        <v>3034</v>
      </c>
      <c r="W3747" t="s">
        <v>3540</v>
      </c>
      <c r="X3747" t="s">
        <v>2368</v>
      </c>
      <c r="Y3747" t="s">
        <v>1097</v>
      </c>
      <c r="Z3747" t="s">
        <v>2947</v>
      </c>
      <c r="AA3747">
        <v>631247.1</v>
      </c>
      <c r="AB3747" s="198">
        <v>37053.875</v>
      </c>
      <c r="AC3747" s="198">
        <v>37057.875</v>
      </c>
    </row>
    <row r="3748" spans="1:29" x14ac:dyDescent="0.2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2500</v>
      </c>
      <c r="G3748" s="202">
        <v>1334186</v>
      </c>
      <c r="H3748" s="198">
        <v>37046.420590277776</v>
      </c>
      <c r="I3748" t="s">
        <v>2355</v>
      </c>
      <c r="M3748" t="s">
        <v>3505</v>
      </c>
      <c r="N3748" t="s">
        <v>3885</v>
      </c>
      <c r="O3748" t="s">
        <v>1674</v>
      </c>
      <c r="Q3748" s="199">
        <v>2500</v>
      </c>
      <c r="S3748" t="s">
        <v>3506</v>
      </c>
      <c r="T3748" t="s">
        <v>3759</v>
      </c>
      <c r="U3748" s="201">
        <v>3.9788000000000001</v>
      </c>
      <c r="V3748" t="s">
        <v>2620</v>
      </c>
      <c r="W3748" t="s">
        <v>2594</v>
      </c>
      <c r="X3748" t="s">
        <v>2595</v>
      </c>
      <c r="Y3748" t="s">
        <v>2596</v>
      </c>
      <c r="Z3748" t="s">
        <v>2952</v>
      </c>
      <c r="AA3748">
        <v>828584</v>
      </c>
      <c r="AB3748" s="198">
        <v>37047.875</v>
      </c>
      <c r="AC3748" s="198">
        <v>37047.875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151</v>
      </c>
      <c r="F3749" s="213">
        <f t="shared" si="295"/>
        <v>3775000</v>
      </c>
      <c r="G3749" s="202">
        <v>1334189</v>
      </c>
      <c r="H3749" s="198">
        <v>37046.420671296299</v>
      </c>
      <c r="I3749" t="s">
        <v>2382</v>
      </c>
      <c r="M3749" t="s">
        <v>3505</v>
      </c>
      <c r="N3749" t="s">
        <v>2605</v>
      </c>
      <c r="O3749" t="s">
        <v>271</v>
      </c>
      <c r="Q3749" s="199">
        <v>25000</v>
      </c>
      <c r="S3749" t="s">
        <v>3506</v>
      </c>
      <c r="T3749" t="s">
        <v>3759</v>
      </c>
      <c r="U3749" s="201">
        <v>-2.5000000000000001E-3</v>
      </c>
      <c r="V3749" t="s">
        <v>2612</v>
      </c>
      <c r="W3749" t="s">
        <v>2515</v>
      </c>
      <c r="X3749" t="s">
        <v>2516</v>
      </c>
      <c r="Y3749" t="s">
        <v>3777</v>
      </c>
      <c r="Z3749" t="s">
        <v>2952</v>
      </c>
      <c r="AA3749" t="s">
        <v>361</v>
      </c>
      <c r="AB3749" s="198">
        <v>37196</v>
      </c>
      <c r="AC3749" s="198">
        <v>37346</v>
      </c>
    </row>
    <row r="3750" spans="1:29" x14ac:dyDescent="0.2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59</v>
      </c>
      <c r="F3750" s="213">
        <f t="shared" si="295"/>
        <v>2950</v>
      </c>
      <c r="G3750" s="202">
        <v>1334188</v>
      </c>
      <c r="H3750" s="198">
        <v>37046.420671296299</v>
      </c>
      <c r="I3750" t="s">
        <v>2378</v>
      </c>
      <c r="M3750" t="s">
        <v>2717</v>
      </c>
      <c r="N3750" t="s">
        <v>3532</v>
      </c>
      <c r="O3750" t="s">
        <v>2250</v>
      </c>
      <c r="P3750" s="199">
        <v>50</v>
      </c>
      <c r="S3750" t="s">
        <v>3504</v>
      </c>
      <c r="T3750" t="s">
        <v>3759</v>
      </c>
      <c r="U3750" s="201">
        <v>38.25</v>
      </c>
      <c r="V3750" t="s">
        <v>3326</v>
      </c>
      <c r="W3750" t="s">
        <v>3552</v>
      </c>
      <c r="X3750" t="s">
        <v>3553</v>
      </c>
      <c r="Y3750" t="s">
        <v>1097</v>
      </c>
      <c r="Z3750" t="s">
        <v>2947</v>
      </c>
      <c r="AA3750">
        <v>631248.1</v>
      </c>
      <c r="AB3750" s="198">
        <v>37257.71597222222</v>
      </c>
      <c r="AC3750" s="198">
        <v>37315.71597222222</v>
      </c>
    </row>
    <row r="3751" spans="1:29" x14ac:dyDescent="0.2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123</v>
      </c>
      <c r="F3751" s="213">
        <f t="shared" si="295"/>
        <v>615000</v>
      </c>
      <c r="G3751" s="202">
        <v>1334191</v>
      </c>
      <c r="H3751" s="198">
        <v>37046.420694444445</v>
      </c>
      <c r="I3751" t="s">
        <v>2638</v>
      </c>
      <c r="M3751" t="s">
        <v>3505</v>
      </c>
      <c r="N3751" t="s">
        <v>2383</v>
      </c>
      <c r="O3751" t="s">
        <v>3144</v>
      </c>
      <c r="Q3751" s="199">
        <v>5000</v>
      </c>
      <c r="S3751" t="s">
        <v>3506</v>
      </c>
      <c r="T3751" t="s">
        <v>3759</v>
      </c>
      <c r="U3751" s="201">
        <v>4.1449999999999996</v>
      </c>
      <c r="V3751" t="s">
        <v>2475</v>
      </c>
      <c r="W3751" t="s">
        <v>2810</v>
      </c>
      <c r="X3751" t="s">
        <v>2384</v>
      </c>
      <c r="Y3751" t="s">
        <v>3777</v>
      </c>
      <c r="Z3751" t="s">
        <v>2952</v>
      </c>
      <c r="AA3751" t="s">
        <v>362</v>
      </c>
      <c r="AB3751" s="198">
        <v>37073</v>
      </c>
      <c r="AC3751" s="198">
        <v>37195</v>
      </c>
    </row>
    <row r="3752" spans="1:29" x14ac:dyDescent="0.2">
      <c r="A3752" s="44" t="str">
        <f t="shared" si="291"/>
        <v>US Power Physical</v>
      </c>
      <c r="B3752" s="44" t="str">
        <f t="shared" si="292"/>
        <v>US</v>
      </c>
      <c r="C3752" s="44" t="str">
        <f t="shared" si="293"/>
        <v>Power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25</v>
      </c>
      <c r="F3752" s="213">
        <f t="shared" si="295"/>
        <v>1250</v>
      </c>
      <c r="G3752" s="202">
        <v>1334193</v>
      </c>
      <c r="H3752" s="198">
        <v>37046.42082175926</v>
      </c>
      <c r="I3752" t="s">
        <v>3732</v>
      </c>
      <c r="M3752" t="s">
        <v>2717</v>
      </c>
      <c r="N3752" t="s">
        <v>3532</v>
      </c>
      <c r="O3752" t="s">
        <v>1709</v>
      </c>
      <c r="P3752" s="199">
        <v>50</v>
      </c>
      <c r="S3752" t="s">
        <v>3504</v>
      </c>
      <c r="T3752" t="s">
        <v>3759</v>
      </c>
      <c r="U3752" s="201">
        <v>52.5</v>
      </c>
      <c r="V3752" t="s">
        <v>2354</v>
      </c>
      <c r="W3752" t="s">
        <v>3540</v>
      </c>
      <c r="X3752" t="s">
        <v>2368</v>
      </c>
      <c r="Y3752" t="s">
        <v>1097</v>
      </c>
      <c r="Z3752" t="s">
        <v>2947</v>
      </c>
      <c r="AA3752">
        <v>631249.1</v>
      </c>
      <c r="AB3752" s="198">
        <v>37048.875</v>
      </c>
      <c r="AC3752" s="198">
        <v>37072.875</v>
      </c>
    </row>
    <row r="3753" spans="1:29" x14ac:dyDescent="0.2">
      <c r="A3753" s="44" t="str">
        <f t="shared" si="291"/>
        <v>US Oil Products Financial</v>
      </c>
      <c r="B3753" s="44" t="str">
        <f t="shared" si="292"/>
        <v>US</v>
      </c>
      <c r="C3753" s="44" t="str">
        <f t="shared" si="293"/>
        <v>Oil Products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25000</v>
      </c>
      <c r="G3753" s="202">
        <v>1334196</v>
      </c>
      <c r="H3753" s="198">
        <v>37046.421157407407</v>
      </c>
      <c r="I3753" t="s">
        <v>3201</v>
      </c>
      <c r="M3753" t="s">
        <v>3509</v>
      </c>
      <c r="N3753" t="s">
        <v>3847</v>
      </c>
      <c r="O3753" t="s">
        <v>3864</v>
      </c>
      <c r="P3753" s="199">
        <v>25000</v>
      </c>
      <c r="S3753" t="s">
        <v>2655</v>
      </c>
      <c r="T3753" t="s">
        <v>3759</v>
      </c>
      <c r="U3753" s="201">
        <v>76.349999999999994</v>
      </c>
      <c r="V3753" t="s">
        <v>3202</v>
      </c>
      <c r="W3753" t="s">
        <v>2227</v>
      </c>
      <c r="X3753" t="s">
        <v>2228</v>
      </c>
      <c r="Y3753" t="s">
        <v>2729</v>
      </c>
      <c r="Z3753" t="s">
        <v>2952</v>
      </c>
      <c r="AA3753">
        <v>112893</v>
      </c>
      <c r="AB3753" s="198">
        <v>37073</v>
      </c>
      <c r="AC3753" s="198">
        <v>37103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10000</v>
      </c>
      <c r="G3754" s="202">
        <v>1334197</v>
      </c>
      <c r="H3754" s="198">
        <v>37046.421215277776</v>
      </c>
      <c r="I3754" t="s">
        <v>2613</v>
      </c>
      <c r="M3754" t="s">
        <v>3505</v>
      </c>
      <c r="N3754" t="s">
        <v>3885</v>
      </c>
      <c r="O3754" t="s">
        <v>1760</v>
      </c>
      <c r="Q3754" s="199">
        <v>10000</v>
      </c>
      <c r="S3754" t="s">
        <v>3506</v>
      </c>
      <c r="T3754" t="s">
        <v>3759</v>
      </c>
      <c r="U3754" s="201">
        <v>3.835</v>
      </c>
      <c r="V3754" t="s">
        <v>3659</v>
      </c>
      <c r="W3754" t="s">
        <v>2477</v>
      </c>
      <c r="X3754" t="s">
        <v>3078</v>
      </c>
      <c r="Y3754" t="s">
        <v>2596</v>
      </c>
      <c r="Z3754" t="s">
        <v>2952</v>
      </c>
      <c r="AA3754">
        <v>828585</v>
      </c>
      <c r="AB3754" s="198">
        <v>37047.875</v>
      </c>
      <c r="AC3754" s="198">
        <v>37047.875</v>
      </c>
    </row>
    <row r="3755" spans="1:29" x14ac:dyDescent="0.2">
      <c r="A3755" s="44" t="str">
        <f t="shared" si="291"/>
        <v>US Crude Financial</v>
      </c>
      <c r="B3755" s="44" t="str">
        <f t="shared" si="292"/>
        <v>US</v>
      </c>
      <c r="C3755" s="44" t="str">
        <f t="shared" si="293"/>
        <v>Crude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50000</v>
      </c>
      <c r="G3755" s="202">
        <v>1334199</v>
      </c>
      <c r="H3755" s="198">
        <v>37046.421261574076</v>
      </c>
      <c r="I3755" t="s">
        <v>1087</v>
      </c>
      <c r="M3755" t="s">
        <v>3619</v>
      </c>
      <c r="N3755" t="s">
        <v>1088</v>
      </c>
      <c r="O3755" t="s">
        <v>3528</v>
      </c>
      <c r="P3755" s="199">
        <v>50000</v>
      </c>
      <c r="S3755" t="s">
        <v>3512</v>
      </c>
      <c r="T3755" t="s">
        <v>3759</v>
      </c>
      <c r="U3755" s="201">
        <v>28.14</v>
      </c>
      <c r="V3755" t="s">
        <v>2634</v>
      </c>
      <c r="W3755" t="s">
        <v>1090</v>
      </c>
      <c r="X3755" t="s">
        <v>1091</v>
      </c>
      <c r="Y3755" t="s">
        <v>2729</v>
      </c>
      <c r="Z3755" t="s">
        <v>2952</v>
      </c>
      <c r="AA3755">
        <v>112894</v>
      </c>
      <c r="AB3755" s="198">
        <v>37073</v>
      </c>
      <c r="AC3755" s="198">
        <v>37103</v>
      </c>
    </row>
    <row r="3756" spans="1:29" x14ac:dyDescent="0.2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232500</v>
      </c>
      <c r="G3756" s="202">
        <v>1334200</v>
      </c>
      <c r="H3756" s="198">
        <v>37046.421296296299</v>
      </c>
      <c r="I3756" t="s">
        <v>2382</v>
      </c>
      <c r="M3756" t="s">
        <v>3505</v>
      </c>
      <c r="N3756" t="s">
        <v>2383</v>
      </c>
      <c r="O3756" t="s">
        <v>2604</v>
      </c>
      <c r="P3756" s="199">
        <v>7500</v>
      </c>
      <c r="S3756" t="s">
        <v>3506</v>
      </c>
      <c r="T3756" t="s">
        <v>3759</v>
      </c>
      <c r="U3756" s="201">
        <v>4.05</v>
      </c>
      <c r="V3756" t="s">
        <v>2470</v>
      </c>
      <c r="W3756" t="s">
        <v>2810</v>
      </c>
      <c r="X3756" t="s">
        <v>2384</v>
      </c>
      <c r="Y3756" t="s">
        <v>3777</v>
      </c>
      <c r="Z3756" t="s">
        <v>2952</v>
      </c>
      <c r="AA3756" t="s">
        <v>363</v>
      </c>
      <c r="AB3756" s="198">
        <v>37073.875</v>
      </c>
      <c r="AC3756" s="198">
        <v>37103.875</v>
      </c>
    </row>
    <row r="3757" spans="1:29" x14ac:dyDescent="0.2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10000</v>
      </c>
      <c r="G3757" s="202">
        <v>1334201</v>
      </c>
      <c r="H3757" s="198">
        <v>37046.421400462961</v>
      </c>
      <c r="I3757" t="s">
        <v>2613</v>
      </c>
      <c r="M3757" t="s">
        <v>3505</v>
      </c>
      <c r="N3757" t="s">
        <v>3885</v>
      </c>
      <c r="O3757" t="s">
        <v>1760</v>
      </c>
      <c r="Q3757" s="199">
        <v>10000</v>
      </c>
      <c r="S3757" t="s">
        <v>3506</v>
      </c>
      <c r="T3757" t="s">
        <v>3759</v>
      </c>
      <c r="U3757" s="201">
        <v>3.84</v>
      </c>
      <c r="V3757" t="s">
        <v>3659</v>
      </c>
      <c r="W3757" t="s">
        <v>2477</v>
      </c>
      <c r="X3757" t="s">
        <v>3078</v>
      </c>
      <c r="Y3757" t="s">
        <v>2596</v>
      </c>
      <c r="Z3757" t="s">
        <v>2952</v>
      </c>
      <c r="AA3757">
        <v>828586</v>
      </c>
      <c r="AB3757" s="198">
        <v>37047.875</v>
      </c>
      <c r="AC3757" s="198">
        <v>37047.875</v>
      </c>
    </row>
    <row r="3758" spans="1:29" x14ac:dyDescent="0.2">
      <c r="A3758" s="44" t="str">
        <f t="shared" si="291"/>
        <v>US Crude Financial</v>
      </c>
      <c r="B3758" s="44" t="str">
        <f t="shared" si="292"/>
        <v>US</v>
      </c>
      <c r="C3758" s="44" t="str">
        <f t="shared" si="293"/>
        <v>Crude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50000</v>
      </c>
      <c r="G3758" s="202">
        <v>1334202</v>
      </c>
      <c r="H3758" s="198">
        <v>37046.421423611115</v>
      </c>
      <c r="I3758" t="s">
        <v>1087</v>
      </c>
      <c r="M3758" t="s">
        <v>3619</v>
      </c>
      <c r="N3758" t="s">
        <v>1088</v>
      </c>
      <c r="O3758" t="s">
        <v>3528</v>
      </c>
      <c r="P3758" s="199">
        <v>50000</v>
      </c>
      <c r="S3758" t="s">
        <v>3512</v>
      </c>
      <c r="T3758" t="s">
        <v>3759</v>
      </c>
      <c r="U3758" s="201">
        <v>28.12</v>
      </c>
      <c r="V3758" t="s">
        <v>3074</v>
      </c>
      <c r="W3758" t="s">
        <v>1090</v>
      </c>
      <c r="X3758" t="s">
        <v>1091</v>
      </c>
      <c r="Y3758" t="s">
        <v>2729</v>
      </c>
      <c r="Z3758" t="s">
        <v>2952</v>
      </c>
      <c r="AA3758">
        <v>112895</v>
      </c>
      <c r="AB3758" s="198">
        <v>37073</v>
      </c>
      <c r="AC3758" s="198">
        <v>37103</v>
      </c>
    </row>
    <row r="3759" spans="1:29" x14ac:dyDescent="0.2">
      <c r="A3759" s="44" t="str">
        <f t="shared" si="291"/>
        <v>US Power Physical</v>
      </c>
      <c r="B3759" s="44" t="str">
        <f t="shared" si="292"/>
        <v>US</v>
      </c>
      <c r="C3759" s="44" t="str">
        <f t="shared" si="293"/>
        <v>Power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25</v>
      </c>
      <c r="F3759" s="213">
        <f t="shared" si="295"/>
        <v>625</v>
      </c>
      <c r="G3759" s="202">
        <v>1334206</v>
      </c>
      <c r="H3759" s="198">
        <v>37046.421585648146</v>
      </c>
      <c r="I3759" t="s">
        <v>2345</v>
      </c>
      <c r="M3759" t="s">
        <v>2717</v>
      </c>
      <c r="N3759" t="s">
        <v>3470</v>
      </c>
      <c r="O3759" t="s">
        <v>364</v>
      </c>
      <c r="P3759" s="199">
        <v>25</v>
      </c>
      <c r="S3759" t="s">
        <v>3504</v>
      </c>
      <c r="T3759" t="s">
        <v>3759</v>
      </c>
      <c r="U3759" s="201">
        <v>167</v>
      </c>
      <c r="V3759" t="s">
        <v>2463</v>
      </c>
      <c r="W3759" t="s">
        <v>3475</v>
      </c>
      <c r="X3759" t="s">
        <v>3472</v>
      </c>
      <c r="Y3759" t="s">
        <v>1097</v>
      </c>
      <c r="Z3759" t="s">
        <v>2947</v>
      </c>
      <c r="AA3759">
        <v>631251.1</v>
      </c>
      <c r="AB3759" s="198">
        <v>37048.875</v>
      </c>
      <c r="AC3759" s="198">
        <v>37072.875</v>
      </c>
    </row>
    <row r="3760" spans="1:29" x14ac:dyDescent="0.2">
      <c r="A3760" s="44" t="str">
        <f t="shared" si="291"/>
        <v>US Oil Products Financial</v>
      </c>
      <c r="B3760" s="44" t="str">
        <f t="shared" si="292"/>
        <v>US</v>
      </c>
      <c r="C3760" s="44" t="str">
        <f t="shared" si="293"/>
        <v>Oil Products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25000</v>
      </c>
      <c r="G3760" s="202">
        <v>1334205</v>
      </c>
      <c r="H3760" s="198">
        <v>37046.421585648146</v>
      </c>
      <c r="I3760" t="s">
        <v>3201</v>
      </c>
      <c r="M3760" t="s">
        <v>3509</v>
      </c>
      <c r="N3760" t="s">
        <v>3847</v>
      </c>
      <c r="O3760" t="s">
        <v>3864</v>
      </c>
      <c r="Q3760" s="199">
        <v>25000</v>
      </c>
      <c r="S3760" t="s">
        <v>2655</v>
      </c>
      <c r="T3760" t="s">
        <v>3759</v>
      </c>
      <c r="U3760" s="201">
        <v>76.25</v>
      </c>
      <c r="V3760" t="s">
        <v>3202</v>
      </c>
      <c r="W3760" t="s">
        <v>2227</v>
      </c>
      <c r="X3760" t="s">
        <v>2228</v>
      </c>
      <c r="Y3760" t="s">
        <v>2729</v>
      </c>
      <c r="Z3760" t="s">
        <v>2952</v>
      </c>
      <c r="AA3760">
        <v>112896</v>
      </c>
      <c r="AB3760" s="198">
        <v>37073</v>
      </c>
      <c r="AC3760" s="198">
        <v>37103</v>
      </c>
    </row>
    <row r="3761" spans="1:31" x14ac:dyDescent="0.2">
      <c r="A3761" s="44" t="str">
        <f t="shared" si="291"/>
        <v xml:space="preserve"> Natural Gas Physical</v>
      </c>
      <c r="B3761" s="44" t="str">
        <f t="shared" si="292"/>
        <v/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3">
        <f t="shared" si="295"/>
        <v>10000</v>
      </c>
      <c r="G3761" s="202">
        <v>1334207</v>
      </c>
      <c r="H3761" s="198">
        <v>37046.421597222223</v>
      </c>
      <c r="I3761" t="s">
        <v>2505</v>
      </c>
      <c r="M3761" t="s">
        <v>3505</v>
      </c>
      <c r="N3761" t="s">
        <v>3089</v>
      </c>
      <c r="O3761" t="s">
        <v>2015</v>
      </c>
      <c r="P3761" s="199">
        <v>10000</v>
      </c>
      <c r="S3761" t="s">
        <v>3827</v>
      </c>
      <c r="T3761" t="s">
        <v>3090</v>
      </c>
      <c r="U3761" s="201">
        <v>4.8499999999999996</v>
      </c>
      <c r="V3761" t="s">
        <v>2523</v>
      </c>
      <c r="W3761" t="s">
        <v>3091</v>
      </c>
      <c r="X3761" t="s">
        <v>3092</v>
      </c>
      <c r="Y3761" t="s">
        <v>2596</v>
      </c>
      <c r="Z3761" t="s">
        <v>2953</v>
      </c>
      <c r="AA3761">
        <v>828588</v>
      </c>
      <c r="AB3761" s="198">
        <v>37046.875</v>
      </c>
      <c r="AC3761" s="198">
        <v>37046.875</v>
      </c>
    </row>
    <row r="3762" spans="1:31" x14ac:dyDescent="0.2">
      <c r="A3762" s="44" t="str">
        <f t="shared" si="291"/>
        <v>US Oil Products Financial</v>
      </c>
      <c r="B3762" s="44" t="str">
        <f t="shared" si="292"/>
        <v>US</v>
      </c>
      <c r="C3762" s="44" t="str">
        <f t="shared" si="293"/>
        <v>Oil Products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25000</v>
      </c>
      <c r="G3762" s="202">
        <v>1334208</v>
      </c>
      <c r="H3762" s="198">
        <v>37046.421666666669</v>
      </c>
      <c r="I3762" t="s">
        <v>3201</v>
      </c>
      <c r="M3762" t="s">
        <v>3509</v>
      </c>
      <c r="N3762" t="s">
        <v>3847</v>
      </c>
      <c r="O3762" t="s">
        <v>3864</v>
      </c>
      <c r="P3762" s="199">
        <v>25000</v>
      </c>
      <c r="S3762" t="s">
        <v>2655</v>
      </c>
      <c r="T3762" t="s">
        <v>3759</v>
      </c>
      <c r="U3762" s="201">
        <v>76.150000000000006</v>
      </c>
      <c r="V3762" t="s">
        <v>3202</v>
      </c>
      <c r="W3762" t="s">
        <v>2227</v>
      </c>
      <c r="X3762" t="s">
        <v>2228</v>
      </c>
      <c r="Y3762" t="s">
        <v>2729</v>
      </c>
      <c r="Z3762" t="s">
        <v>2952</v>
      </c>
      <c r="AA3762">
        <v>112897</v>
      </c>
      <c r="AB3762" s="198">
        <v>37073</v>
      </c>
      <c r="AC3762" s="198">
        <v>37103</v>
      </c>
    </row>
    <row r="3763" spans="1:31" x14ac:dyDescent="0.2">
      <c r="A3763" s="44" t="str">
        <f t="shared" si="291"/>
        <v>US Crude Financial</v>
      </c>
      <c r="B3763" s="44" t="str">
        <f t="shared" si="292"/>
        <v>US</v>
      </c>
      <c r="C3763" s="44" t="str">
        <f t="shared" si="293"/>
        <v>Crude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50000</v>
      </c>
      <c r="G3763" s="202">
        <v>1334209</v>
      </c>
      <c r="H3763" s="198">
        <v>37046.421666666669</v>
      </c>
      <c r="I3763" t="s">
        <v>1087</v>
      </c>
      <c r="M3763" t="s">
        <v>3619</v>
      </c>
      <c r="N3763" t="s">
        <v>1088</v>
      </c>
      <c r="O3763" t="s">
        <v>3528</v>
      </c>
      <c r="P3763" s="199">
        <v>50000</v>
      </c>
      <c r="S3763" t="s">
        <v>3512</v>
      </c>
      <c r="T3763" t="s">
        <v>3759</v>
      </c>
      <c r="U3763" s="201">
        <v>28.1</v>
      </c>
      <c r="V3763" t="s">
        <v>1089</v>
      </c>
      <c r="W3763" t="s">
        <v>1090</v>
      </c>
      <c r="X3763" t="s">
        <v>1091</v>
      </c>
      <c r="Y3763" t="s">
        <v>2729</v>
      </c>
      <c r="Z3763" t="s">
        <v>2952</v>
      </c>
      <c r="AA3763">
        <v>112898</v>
      </c>
      <c r="AB3763" s="198">
        <v>37073</v>
      </c>
      <c r="AC3763" s="198">
        <v>37103</v>
      </c>
    </row>
    <row r="3764" spans="1:31" x14ac:dyDescent="0.2">
      <c r="A3764" s="44" t="str">
        <f t="shared" si="291"/>
        <v>US Power Physical</v>
      </c>
      <c r="B3764" s="44" t="str">
        <f t="shared" si="292"/>
        <v>US</v>
      </c>
      <c r="C3764" s="44" t="str">
        <f t="shared" si="293"/>
        <v>Power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59</v>
      </c>
      <c r="F3764" s="213">
        <f t="shared" si="295"/>
        <v>2950</v>
      </c>
      <c r="G3764" s="202">
        <v>1334210</v>
      </c>
      <c r="H3764" s="198">
        <v>37046.421689814815</v>
      </c>
      <c r="I3764" t="s">
        <v>2391</v>
      </c>
      <c r="M3764" t="s">
        <v>2717</v>
      </c>
      <c r="N3764" t="s">
        <v>2375</v>
      </c>
      <c r="O3764" t="s">
        <v>2453</v>
      </c>
      <c r="P3764" s="199">
        <v>50</v>
      </c>
      <c r="S3764" t="s">
        <v>3504</v>
      </c>
      <c r="T3764" t="s">
        <v>3759</v>
      </c>
      <c r="U3764" s="201">
        <v>37.75</v>
      </c>
      <c r="V3764" t="s">
        <v>2251</v>
      </c>
      <c r="W3764" t="s">
        <v>2631</v>
      </c>
      <c r="X3764" t="s">
        <v>2632</v>
      </c>
      <c r="Y3764" t="s">
        <v>1097</v>
      </c>
      <c r="Z3764" t="s">
        <v>2947</v>
      </c>
      <c r="AA3764">
        <v>631252.1</v>
      </c>
      <c r="AB3764" s="198">
        <v>37257</v>
      </c>
      <c r="AC3764" s="198">
        <v>37315</v>
      </c>
    </row>
    <row r="3765" spans="1:31" x14ac:dyDescent="0.2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13">
        <f t="shared" si="295"/>
        <v>20</v>
      </c>
      <c r="G3765" s="202">
        <v>1334212</v>
      </c>
      <c r="H3765" s="198">
        <v>37046.421886574077</v>
      </c>
      <c r="I3765" t="s">
        <v>3781</v>
      </c>
      <c r="M3765" t="s">
        <v>3511</v>
      </c>
      <c r="N3765" t="s">
        <v>3756</v>
      </c>
      <c r="O3765" t="s">
        <v>3757</v>
      </c>
      <c r="Q3765" s="199">
        <v>20</v>
      </c>
      <c r="S3765" t="s">
        <v>3758</v>
      </c>
      <c r="T3765" t="s">
        <v>3759</v>
      </c>
      <c r="U3765" s="201">
        <v>1666</v>
      </c>
      <c r="V3765" t="s">
        <v>3810</v>
      </c>
      <c r="W3765" t="s">
        <v>3765</v>
      </c>
      <c r="X3765" t="s">
        <v>3761</v>
      </c>
      <c r="Y3765" t="s">
        <v>3762</v>
      </c>
      <c r="Z3765" t="s">
        <v>3763</v>
      </c>
      <c r="AA3765">
        <v>2166652</v>
      </c>
    </row>
    <row r="3766" spans="1:31" x14ac:dyDescent="0.2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31</v>
      </c>
      <c r="F3766" s="213">
        <f t="shared" si="295"/>
        <v>155000</v>
      </c>
      <c r="G3766" s="202">
        <v>1334213</v>
      </c>
      <c r="H3766" s="198">
        <v>37046.421886574077</v>
      </c>
      <c r="I3766" t="s">
        <v>2519</v>
      </c>
      <c r="M3766" t="s">
        <v>3505</v>
      </c>
      <c r="N3766" t="s">
        <v>2383</v>
      </c>
      <c r="O3766" t="s">
        <v>2604</v>
      </c>
      <c r="P3766" s="199">
        <v>5000</v>
      </c>
      <c r="S3766" t="s">
        <v>3506</v>
      </c>
      <c r="T3766" t="s">
        <v>3759</v>
      </c>
      <c r="U3766" s="201">
        <v>4.05</v>
      </c>
      <c r="V3766" t="s">
        <v>2439</v>
      </c>
      <c r="W3766" t="s">
        <v>2810</v>
      </c>
      <c r="X3766" t="s">
        <v>2384</v>
      </c>
      <c r="Y3766" t="s">
        <v>3777</v>
      </c>
      <c r="Z3766" t="s">
        <v>2952</v>
      </c>
      <c r="AA3766" t="s">
        <v>365</v>
      </c>
      <c r="AB3766" s="198">
        <v>37073.875</v>
      </c>
      <c r="AC3766" s="198">
        <v>37103.875</v>
      </c>
    </row>
    <row r="3767" spans="1:31" x14ac:dyDescent="0.2">
      <c r="A3767" s="44" t="str">
        <f t="shared" si="291"/>
        <v>US Natural Gas Financial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151</v>
      </c>
      <c r="F3767" s="213">
        <f t="shared" si="295"/>
        <v>755000</v>
      </c>
      <c r="G3767" s="202">
        <v>1334211</v>
      </c>
      <c r="H3767" s="198">
        <v>37046.421886574077</v>
      </c>
      <c r="I3767" t="s">
        <v>1087</v>
      </c>
      <c r="M3767" t="s">
        <v>3505</v>
      </c>
      <c r="N3767" t="s">
        <v>2383</v>
      </c>
      <c r="O3767" t="s">
        <v>2622</v>
      </c>
      <c r="P3767" s="199">
        <v>5000</v>
      </c>
      <c r="S3767" t="s">
        <v>3506</v>
      </c>
      <c r="T3767" t="s">
        <v>3759</v>
      </c>
      <c r="U3767" s="201">
        <v>4.45</v>
      </c>
      <c r="V3767" t="s">
        <v>2440</v>
      </c>
      <c r="W3767" t="s">
        <v>2810</v>
      </c>
      <c r="X3767" t="s">
        <v>2384</v>
      </c>
      <c r="Y3767" t="s">
        <v>3777</v>
      </c>
      <c r="Z3767" t="s">
        <v>2952</v>
      </c>
      <c r="AA3767" t="s">
        <v>366</v>
      </c>
      <c r="AB3767" s="198">
        <v>37196</v>
      </c>
      <c r="AC3767" s="198">
        <v>37346</v>
      </c>
    </row>
    <row r="3768" spans="1:31" x14ac:dyDescent="0.2">
      <c r="A3768" s="44" t="str">
        <f t="shared" si="291"/>
        <v>US Crude Financial</v>
      </c>
      <c r="B3768" s="44" t="str">
        <f t="shared" si="292"/>
        <v>US</v>
      </c>
      <c r="C3768" s="44" t="str">
        <f t="shared" si="293"/>
        <v>Crude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50000</v>
      </c>
      <c r="G3768" s="202">
        <v>1334214</v>
      </c>
      <c r="H3768" s="198">
        <v>37046.4219212963</v>
      </c>
      <c r="I3768" t="s">
        <v>1087</v>
      </c>
      <c r="M3768" t="s">
        <v>3619</v>
      </c>
      <c r="N3768" t="s">
        <v>1088</v>
      </c>
      <c r="O3768" t="s">
        <v>3528</v>
      </c>
      <c r="Q3768" s="199">
        <v>50000</v>
      </c>
      <c r="S3768" t="s">
        <v>3512</v>
      </c>
      <c r="T3768" t="s">
        <v>3759</v>
      </c>
      <c r="U3768" s="201">
        <v>28.12</v>
      </c>
      <c r="V3768" t="s">
        <v>3074</v>
      </c>
      <c r="W3768" t="s">
        <v>1090</v>
      </c>
      <c r="X3768" t="s">
        <v>1091</v>
      </c>
      <c r="Y3768" t="s">
        <v>2729</v>
      </c>
      <c r="Z3768" t="s">
        <v>2952</v>
      </c>
      <c r="AA3768">
        <v>112899</v>
      </c>
      <c r="AB3768" s="198">
        <v>37073</v>
      </c>
      <c r="AC3768" s="198">
        <v>37103</v>
      </c>
    </row>
    <row r="3769" spans="1:31" x14ac:dyDescent="0.2">
      <c r="A3769" s="44" t="str">
        <f t="shared" si="291"/>
        <v xml:space="preserve"> Natural Gas Physical</v>
      </c>
      <c r="B3769" s="44" t="str">
        <f t="shared" si="292"/>
        <v/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</v>
      </c>
      <c r="G3769" s="202">
        <v>1334215</v>
      </c>
      <c r="H3769" s="198">
        <v>37046.421932870369</v>
      </c>
      <c r="I3769" t="s">
        <v>2260</v>
      </c>
      <c r="M3769" t="s">
        <v>3505</v>
      </c>
      <c r="N3769" t="s">
        <v>3089</v>
      </c>
      <c r="O3769" t="s">
        <v>49</v>
      </c>
      <c r="P3769" s="199">
        <v>5000</v>
      </c>
      <c r="S3769" t="s">
        <v>3827</v>
      </c>
      <c r="T3769" t="s">
        <v>3090</v>
      </c>
      <c r="U3769" s="201">
        <v>4.8600000000000003</v>
      </c>
      <c r="V3769" t="s">
        <v>3846</v>
      </c>
      <c r="W3769" t="s">
        <v>3091</v>
      </c>
      <c r="X3769" t="s">
        <v>3092</v>
      </c>
      <c r="Y3769" t="s">
        <v>2596</v>
      </c>
      <c r="Z3769" t="s">
        <v>2953</v>
      </c>
      <c r="AA3769">
        <v>828589</v>
      </c>
      <c r="AB3769" s="198">
        <v>37047.875</v>
      </c>
      <c r="AC3769" s="198">
        <v>37047.875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31</v>
      </c>
      <c r="F3770" s="213">
        <f t="shared" si="295"/>
        <v>232500</v>
      </c>
      <c r="G3770" s="202">
        <v>1334216</v>
      </c>
      <c r="H3770" s="198">
        <v>37046.421967592592</v>
      </c>
      <c r="I3770" t="s">
        <v>1478</v>
      </c>
      <c r="M3770" t="s">
        <v>3505</v>
      </c>
      <c r="N3770" t="s">
        <v>2383</v>
      </c>
      <c r="O3770" t="s">
        <v>2604</v>
      </c>
      <c r="P3770" s="199">
        <v>7500</v>
      </c>
      <c r="S3770" t="s">
        <v>3506</v>
      </c>
      <c r="T3770" t="s">
        <v>3759</v>
      </c>
      <c r="U3770" s="201">
        <v>4.05</v>
      </c>
      <c r="V3770" t="s">
        <v>1479</v>
      </c>
      <c r="W3770" t="s">
        <v>2810</v>
      </c>
      <c r="X3770" t="s">
        <v>2384</v>
      </c>
      <c r="Y3770" t="s">
        <v>3777</v>
      </c>
      <c r="Z3770" t="s">
        <v>2952</v>
      </c>
      <c r="AA3770" t="s">
        <v>367</v>
      </c>
      <c r="AB3770" s="198">
        <v>37073.875</v>
      </c>
      <c r="AC3770" s="198">
        <v>37103.875</v>
      </c>
    </row>
    <row r="3771" spans="1:31" x14ac:dyDescent="0.2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31</v>
      </c>
      <c r="F3771" s="213">
        <f t="shared" si="295"/>
        <v>232500</v>
      </c>
      <c r="G3771" s="202">
        <v>1334217</v>
      </c>
      <c r="H3771" s="198">
        <v>37046.422002314815</v>
      </c>
      <c r="I3771" t="s">
        <v>2405</v>
      </c>
      <c r="M3771" t="s">
        <v>3505</v>
      </c>
      <c r="N3771" t="s">
        <v>2383</v>
      </c>
      <c r="O3771" t="s">
        <v>2604</v>
      </c>
      <c r="P3771" s="199">
        <v>7500</v>
      </c>
      <c r="S3771" t="s">
        <v>3506</v>
      </c>
      <c r="T3771" t="s">
        <v>3759</v>
      </c>
      <c r="U3771" s="201">
        <v>4.05</v>
      </c>
      <c r="V3771" t="s">
        <v>4014</v>
      </c>
      <c r="W3771" t="s">
        <v>2810</v>
      </c>
      <c r="X3771" t="s">
        <v>2384</v>
      </c>
      <c r="Y3771" t="s">
        <v>3777</v>
      </c>
      <c r="Z3771" t="s">
        <v>2952</v>
      </c>
      <c r="AA3771" t="s">
        <v>368</v>
      </c>
      <c r="AB3771" s="198">
        <v>37073.875</v>
      </c>
      <c r="AC3771" s="198">
        <v>37103.875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123</v>
      </c>
      <c r="F3772" s="213">
        <f t="shared" si="295"/>
        <v>615000</v>
      </c>
      <c r="G3772" s="202">
        <v>1334218</v>
      </c>
      <c r="H3772" s="198">
        <v>37046.422025462962</v>
      </c>
      <c r="I3772" t="s">
        <v>2638</v>
      </c>
      <c r="M3772" t="s">
        <v>3505</v>
      </c>
      <c r="N3772" t="s">
        <v>2383</v>
      </c>
      <c r="O3772" t="s">
        <v>3144</v>
      </c>
      <c r="Q3772" s="199">
        <v>5000</v>
      </c>
      <c r="S3772" t="s">
        <v>3506</v>
      </c>
      <c r="T3772" t="s">
        <v>3759</v>
      </c>
      <c r="U3772" s="201">
        <v>4.1399999999999997</v>
      </c>
      <c r="V3772" t="s">
        <v>2475</v>
      </c>
      <c r="W3772" t="s">
        <v>2810</v>
      </c>
      <c r="X3772" t="s">
        <v>2384</v>
      </c>
      <c r="Y3772" t="s">
        <v>3777</v>
      </c>
      <c r="Z3772" t="s">
        <v>2952</v>
      </c>
      <c r="AA3772" t="s">
        <v>369</v>
      </c>
      <c r="AB3772" s="198">
        <v>37073</v>
      </c>
      <c r="AC3772" s="198">
        <v>37195</v>
      </c>
    </row>
    <row r="3773" spans="1:31" x14ac:dyDescent="0.2">
      <c r="A3773" s="44" t="str">
        <f t="shared" si="291"/>
        <v xml:space="preserve"> Metals Financial</v>
      </c>
      <c r="B3773" s="44" t="str">
        <f t="shared" si="292"/>
        <v/>
      </c>
      <c r="C3773" s="44" t="str">
        <f t="shared" si="293"/>
        <v>Metals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20</v>
      </c>
      <c r="G3773" s="202">
        <v>1334219</v>
      </c>
      <c r="H3773" s="198">
        <v>37046.422094907408</v>
      </c>
      <c r="I3773" t="s">
        <v>3781</v>
      </c>
      <c r="M3773" t="s">
        <v>3511</v>
      </c>
      <c r="N3773" t="s">
        <v>3756</v>
      </c>
      <c r="O3773" t="s">
        <v>3757</v>
      </c>
      <c r="Q3773" s="199">
        <v>20</v>
      </c>
      <c r="S3773" t="s">
        <v>3758</v>
      </c>
      <c r="T3773" t="s">
        <v>3759</v>
      </c>
      <c r="U3773" s="201">
        <v>1666</v>
      </c>
      <c r="V3773" t="s">
        <v>3810</v>
      </c>
      <c r="W3773" t="s">
        <v>3765</v>
      </c>
      <c r="X3773" t="s">
        <v>3761</v>
      </c>
      <c r="Y3773" t="s">
        <v>3762</v>
      </c>
      <c r="Z3773" t="s">
        <v>3763</v>
      </c>
      <c r="AA3773">
        <v>2166654</v>
      </c>
      <c r="AE3773" s="116">
        <f>IF(S3773="Gallon",F3773/42,F3773)</f>
        <v>20</v>
      </c>
    </row>
    <row r="3774" spans="1:31" x14ac:dyDescent="0.2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31</v>
      </c>
      <c r="F3774" s="213">
        <f t="shared" si="295"/>
        <v>620000</v>
      </c>
      <c r="G3774" s="202">
        <v>1334220</v>
      </c>
      <c r="H3774" s="198">
        <v>37046.422152777777</v>
      </c>
      <c r="I3774" t="s">
        <v>2382</v>
      </c>
      <c r="M3774" t="s">
        <v>3505</v>
      </c>
      <c r="N3774" t="s">
        <v>2383</v>
      </c>
      <c r="O3774" t="s">
        <v>2604</v>
      </c>
      <c r="Q3774" s="199">
        <v>20000</v>
      </c>
      <c r="S3774" t="s">
        <v>3506</v>
      </c>
      <c r="T3774" t="s">
        <v>3759</v>
      </c>
      <c r="U3774" s="201">
        <v>4.0549999999999997</v>
      </c>
      <c r="V3774" t="s">
        <v>2454</v>
      </c>
      <c r="W3774" t="s">
        <v>2810</v>
      </c>
      <c r="X3774" t="s">
        <v>2384</v>
      </c>
      <c r="Y3774" t="s">
        <v>3777</v>
      </c>
      <c r="Z3774" t="s">
        <v>2952</v>
      </c>
      <c r="AA3774" t="s">
        <v>370</v>
      </c>
      <c r="AB3774" s="198">
        <v>37073.875</v>
      </c>
      <c r="AC3774" s="198">
        <v>37103.875</v>
      </c>
    </row>
    <row r="3775" spans="1:31" x14ac:dyDescent="0.2">
      <c r="A3775" s="44" t="str">
        <f t="shared" si="291"/>
        <v xml:space="preserve"> Natural Gas Physical</v>
      </c>
      <c r="B3775" s="44" t="str">
        <f t="shared" si="292"/>
        <v/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1334221</v>
      </c>
      <c r="H3775" s="198">
        <v>37046.422210648147</v>
      </c>
      <c r="I3775" t="s">
        <v>2430</v>
      </c>
      <c r="M3775" t="s">
        <v>3505</v>
      </c>
      <c r="N3775" t="s">
        <v>3089</v>
      </c>
      <c r="O3775" t="s">
        <v>2015</v>
      </c>
      <c r="P3775" s="199">
        <v>10000</v>
      </c>
      <c r="S3775" t="s">
        <v>3827</v>
      </c>
      <c r="T3775" t="s">
        <v>3090</v>
      </c>
      <c r="U3775" s="201">
        <v>4.8449999999999998</v>
      </c>
      <c r="V3775" t="s">
        <v>2187</v>
      </c>
      <c r="W3775" t="s">
        <v>3091</v>
      </c>
      <c r="X3775" t="s">
        <v>3092</v>
      </c>
      <c r="Y3775" t="s">
        <v>2596</v>
      </c>
      <c r="Z3775" t="s">
        <v>2953</v>
      </c>
      <c r="AA3775">
        <v>828591</v>
      </c>
      <c r="AB3775" s="198">
        <v>37046.875</v>
      </c>
      <c r="AC3775" s="198">
        <v>37046.875</v>
      </c>
    </row>
    <row r="3776" spans="1:31" x14ac:dyDescent="0.2">
      <c r="A3776" s="44" t="str">
        <f t="shared" si="291"/>
        <v xml:space="preserve"> Natural Gas Physical</v>
      </c>
      <c r="B3776" s="44" t="str">
        <f t="shared" si="292"/>
        <v/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26</v>
      </c>
      <c r="F3776" s="213">
        <f t="shared" si="295"/>
        <v>52000</v>
      </c>
      <c r="G3776" s="202">
        <v>1334223</v>
      </c>
      <c r="H3776" s="198">
        <v>37046.422256944446</v>
      </c>
      <c r="I3776" t="s">
        <v>2542</v>
      </c>
      <c r="M3776" t="s">
        <v>3505</v>
      </c>
      <c r="N3776" t="s">
        <v>3089</v>
      </c>
      <c r="O3776" t="s">
        <v>2103</v>
      </c>
      <c r="P3776" s="199">
        <v>2000</v>
      </c>
      <c r="S3776" t="s">
        <v>3827</v>
      </c>
      <c r="T3776" t="s">
        <v>3090</v>
      </c>
      <c r="U3776" s="201">
        <v>5.01</v>
      </c>
      <c r="V3776" t="s">
        <v>3835</v>
      </c>
      <c r="W3776" t="s">
        <v>2574</v>
      </c>
      <c r="X3776" t="s">
        <v>3092</v>
      </c>
      <c r="Y3776" t="s">
        <v>2596</v>
      </c>
      <c r="Z3776" t="s">
        <v>2953</v>
      </c>
      <c r="AA3776">
        <v>828593</v>
      </c>
      <c r="AB3776" s="198">
        <v>37047.875</v>
      </c>
      <c r="AC3776" s="198">
        <v>37072.875</v>
      </c>
    </row>
    <row r="3777" spans="1:29" x14ac:dyDescent="0.2">
      <c r="A3777" s="44" t="str">
        <f t="shared" si="291"/>
        <v xml:space="preserve"> Natural Gas Physical</v>
      </c>
      <c r="B3777" s="44" t="str">
        <f t="shared" si="292"/>
        <v/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10000</v>
      </c>
      <c r="G3777" s="202">
        <v>1334224</v>
      </c>
      <c r="H3777" s="198">
        <v>37046.422256944446</v>
      </c>
      <c r="I3777" t="s">
        <v>2430</v>
      </c>
      <c r="M3777" t="s">
        <v>3505</v>
      </c>
      <c r="N3777" t="s">
        <v>3089</v>
      </c>
      <c r="O3777" t="s">
        <v>2015</v>
      </c>
      <c r="P3777" s="199">
        <v>10000</v>
      </c>
      <c r="S3777" t="s">
        <v>3827</v>
      </c>
      <c r="T3777" t="s">
        <v>3090</v>
      </c>
      <c r="U3777" s="201">
        <v>4.84</v>
      </c>
      <c r="V3777" t="s">
        <v>2187</v>
      </c>
      <c r="W3777" t="s">
        <v>3091</v>
      </c>
      <c r="X3777" t="s">
        <v>3092</v>
      </c>
      <c r="Y3777" t="s">
        <v>2596</v>
      </c>
      <c r="Z3777" t="s">
        <v>2953</v>
      </c>
      <c r="AA3777">
        <v>828592</v>
      </c>
      <c r="AB3777" s="198">
        <v>37046.875</v>
      </c>
      <c r="AC3777" s="198">
        <v>37046.875</v>
      </c>
    </row>
    <row r="3778" spans="1:29" x14ac:dyDescent="0.2">
      <c r="A3778" s="44" t="str">
        <f t="shared" si="291"/>
        <v xml:space="preserve"> Metals Financial</v>
      </c>
      <c r="B3778" s="44" t="str">
        <f t="shared" si="292"/>
        <v/>
      </c>
      <c r="C3778" s="44" t="str">
        <f t="shared" si="293"/>
        <v>Metals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20</v>
      </c>
      <c r="G3778" s="202">
        <v>1334225</v>
      </c>
      <c r="H3778" s="198">
        <v>37046.422280092593</v>
      </c>
      <c r="I3778" t="s">
        <v>3781</v>
      </c>
      <c r="M3778" t="s">
        <v>3511</v>
      </c>
      <c r="N3778" t="s">
        <v>3756</v>
      </c>
      <c r="O3778" t="s">
        <v>3757</v>
      </c>
      <c r="Q3778" s="199">
        <v>20</v>
      </c>
      <c r="S3778" t="s">
        <v>3758</v>
      </c>
      <c r="T3778" t="s">
        <v>3759</v>
      </c>
      <c r="U3778" s="201">
        <v>1666</v>
      </c>
      <c r="V3778" t="s">
        <v>3810</v>
      </c>
      <c r="W3778" t="s">
        <v>3765</v>
      </c>
      <c r="X3778" t="s">
        <v>3761</v>
      </c>
      <c r="Y3778" t="s">
        <v>3762</v>
      </c>
      <c r="Z3778" t="s">
        <v>3763</v>
      </c>
      <c r="AA3778">
        <v>2166656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365</v>
      </c>
      <c r="F3779" s="213">
        <f t="shared" si="295"/>
        <v>1825000</v>
      </c>
      <c r="G3779" s="202">
        <v>1334226</v>
      </c>
      <c r="H3779" s="198">
        <v>37046.422337962962</v>
      </c>
      <c r="I3779" t="s">
        <v>2600</v>
      </c>
      <c r="M3779" t="s">
        <v>3505</v>
      </c>
      <c r="N3779" t="s">
        <v>2383</v>
      </c>
      <c r="O3779" t="s">
        <v>2643</v>
      </c>
      <c r="P3779" s="199">
        <v>5000</v>
      </c>
      <c r="S3779" t="s">
        <v>3506</v>
      </c>
      <c r="T3779" t="s">
        <v>3759</v>
      </c>
      <c r="U3779" s="201">
        <v>4.09</v>
      </c>
      <c r="V3779" t="s">
        <v>2601</v>
      </c>
      <c r="W3779" t="s">
        <v>2810</v>
      </c>
      <c r="X3779" t="s">
        <v>2384</v>
      </c>
      <c r="Y3779" t="s">
        <v>3777</v>
      </c>
      <c r="Z3779" t="s">
        <v>2952</v>
      </c>
      <c r="AA3779" t="s">
        <v>371</v>
      </c>
      <c r="AB3779" s="198">
        <v>37257.875</v>
      </c>
      <c r="AC3779" s="198">
        <v>37621.875</v>
      </c>
    </row>
    <row r="3780" spans="1:29" x14ac:dyDescent="0.2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31</v>
      </c>
      <c r="F3780" s="213">
        <f t="shared" si="295"/>
        <v>155000</v>
      </c>
      <c r="G3780" s="202">
        <v>1334228</v>
      </c>
      <c r="H3780" s="198">
        <v>37046.422384259262</v>
      </c>
      <c r="I3780" t="s">
        <v>2358</v>
      </c>
      <c r="M3780" t="s">
        <v>3505</v>
      </c>
      <c r="N3780" t="s">
        <v>2605</v>
      </c>
      <c r="O3780" t="s">
        <v>372</v>
      </c>
      <c r="P3780" s="199">
        <v>5000</v>
      </c>
      <c r="S3780" t="s">
        <v>3506</v>
      </c>
      <c r="T3780" t="s">
        <v>3759</v>
      </c>
      <c r="U3780" s="201">
        <v>0.15</v>
      </c>
      <c r="V3780" t="s">
        <v>373</v>
      </c>
      <c r="W3780" t="s">
        <v>3082</v>
      </c>
      <c r="X3780" t="s">
        <v>3083</v>
      </c>
      <c r="Y3780" t="s">
        <v>3777</v>
      </c>
      <c r="Z3780" t="s">
        <v>2952</v>
      </c>
      <c r="AA3780" t="s">
        <v>374</v>
      </c>
      <c r="AB3780" s="198">
        <v>37073.875</v>
      </c>
      <c r="AC3780" s="198">
        <v>37103.875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26</v>
      </c>
      <c r="F3781" s="213">
        <f t="shared" si="295"/>
        <v>260000</v>
      </c>
      <c r="G3781" s="202">
        <v>1334229</v>
      </c>
      <c r="H3781" s="198">
        <v>37046.422511574077</v>
      </c>
      <c r="I3781" t="s">
        <v>3531</v>
      </c>
      <c r="M3781" t="s">
        <v>3505</v>
      </c>
      <c r="N3781" t="s">
        <v>2383</v>
      </c>
      <c r="O3781" t="s">
        <v>352</v>
      </c>
      <c r="Q3781" s="199">
        <v>10000</v>
      </c>
      <c r="S3781" t="s">
        <v>3506</v>
      </c>
      <c r="T3781" t="s">
        <v>3759</v>
      </c>
      <c r="U3781" s="201">
        <v>3.8250000000000002</v>
      </c>
      <c r="V3781" t="s">
        <v>353</v>
      </c>
      <c r="W3781" t="s">
        <v>2515</v>
      </c>
      <c r="X3781" t="s">
        <v>2516</v>
      </c>
      <c r="Y3781" t="s">
        <v>3777</v>
      </c>
      <c r="Z3781" t="s">
        <v>2952</v>
      </c>
      <c r="AA3781" t="s">
        <v>375</v>
      </c>
      <c r="AB3781" s="198">
        <v>37047.875</v>
      </c>
      <c r="AC3781" s="198">
        <v>37072.875</v>
      </c>
    </row>
    <row r="3782" spans="1:29" x14ac:dyDescent="0.2">
      <c r="A3782" s="44" t="str">
        <f t="shared" si="291"/>
        <v xml:space="preserve"> Natural Gas Physical</v>
      </c>
      <c r="B3782" s="44" t="str">
        <f t="shared" si="292"/>
        <v/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2500</v>
      </c>
      <c r="G3782" s="202">
        <v>1334230</v>
      </c>
      <c r="H3782" s="198">
        <v>37046.422546296293</v>
      </c>
      <c r="I3782" t="s">
        <v>2546</v>
      </c>
      <c r="M3782" t="s">
        <v>3505</v>
      </c>
      <c r="N3782" t="s">
        <v>3089</v>
      </c>
      <c r="O3782" t="s">
        <v>2015</v>
      </c>
      <c r="Q3782" s="199">
        <v>2500</v>
      </c>
      <c r="S3782" t="s">
        <v>3827</v>
      </c>
      <c r="T3782" t="s">
        <v>3090</v>
      </c>
      <c r="U3782" s="201">
        <v>4.8449999999999998</v>
      </c>
      <c r="V3782" t="s">
        <v>376</v>
      </c>
      <c r="W3782" t="s">
        <v>3091</v>
      </c>
      <c r="X3782" t="s">
        <v>3092</v>
      </c>
      <c r="Y3782" t="s">
        <v>2596</v>
      </c>
      <c r="Z3782" t="s">
        <v>2953</v>
      </c>
      <c r="AA3782">
        <v>828594</v>
      </c>
      <c r="AB3782" s="198">
        <v>37046.875</v>
      </c>
      <c r="AC3782" s="198">
        <v>37046.875</v>
      </c>
    </row>
    <row r="3783" spans="1:29" x14ac:dyDescent="0.2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26</v>
      </c>
      <c r="F3783" s="213">
        <f t="shared" si="295"/>
        <v>260000</v>
      </c>
      <c r="G3783" s="202">
        <v>1334232</v>
      </c>
      <c r="H3783" s="198">
        <v>37046.42255787037</v>
      </c>
      <c r="I3783" t="s">
        <v>3531</v>
      </c>
      <c r="M3783" t="s">
        <v>3505</v>
      </c>
      <c r="N3783" t="s">
        <v>2383</v>
      </c>
      <c r="O3783" t="s">
        <v>355</v>
      </c>
      <c r="P3783" s="199">
        <v>10000</v>
      </c>
      <c r="S3783" t="s">
        <v>3506</v>
      </c>
      <c r="T3783" t="s">
        <v>3759</v>
      </c>
      <c r="U3783" s="201">
        <v>3.8050000000000002</v>
      </c>
      <c r="V3783" t="s">
        <v>353</v>
      </c>
      <c r="W3783" t="s">
        <v>2515</v>
      </c>
      <c r="X3783" t="s">
        <v>2516</v>
      </c>
      <c r="Y3783" t="s">
        <v>3777</v>
      </c>
      <c r="Z3783" t="s">
        <v>2952</v>
      </c>
      <c r="AA3783" t="s">
        <v>377</v>
      </c>
      <c r="AB3783" s="198">
        <v>37047.875</v>
      </c>
      <c r="AC3783" s="198">
        <v>37072.875</v>
      </c>
    </row>
    <row r="3784" spans="1:29" x14ac:dyDescent="0.2">
      <c r="A3784" s="44" t="str">
        <f t="shared" si="291"/>
        <v>US Oil Products Financial</v>
      </c>
      <c r="B3784" s="44" t="str">
        <f t="shared" si="292"/>
        <v>US</v>
      </c>
      <c r="C3784" s="44" t="str">
        <f t="shared" si="293"/>
        <v>Oil Products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25000</v>
      </c>
      <c r="G3784" s="202">
        <v>1334233</v>
      </c>
      <c r="H3784" s="198">
        <v>37046.422592592593</v>
      </c>
      <c r="I3784" t="s">
        <v>3201</v>
      </c>
      <c r="M3784" t="s">
        <v>3509</v>
      </c>
      <c r="N3784" t="s">
        <v>3847</v>
      </c>
      <c r="O3784" t="s">
        <v>3864</v>
      </c>
      <c r="Q3784" s="199">
        <v>25000</v>
      </c>
      <c r="S3784" t="s">
        <v>2655</v>
      </c>
      <c r="T3784" t="s">
        <v>3759</v>
      </c>
      <c r="U3784" s="201">
        <v>76.150000000000006</v>
      </c>
      <c r="V3784" t="s">
        <v>3202</v>
      </c>
      <c r="W3784" t="s">
        <v>2227</v>
      </c>
      <c r="X3784" t="s">
        <v>2228</v>
      </c>
      <c r="Y3784" t="s">
        <v>2729</v>
      </c>
      <c r="Z3784" t="s">
        <v>2952</v>
      </c>
      <c r="AA3784">
        <v>112900</v>
      </c>
      <c r="AB3784" s="198">
        <v>37073</v>
      </c>
      <c r="AC3784" s="198">
        <v>37103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4500</v>
      </c>
      <c r="G3785" s="202">
        <v>1334234</v>
      </c>
      <c r="H3785" s="198">
        <v>37046.422627314816</v>
      </c>
      <c r="I3785" t="s">
        <v>3547</v>
      </c>
      <c r="M3785" t="s">
        <v>3505</v>
      </c>
      <c r="N3785" t="s">
        <v>3885</v>
      </c>
      <c r="O3785" t="s">
        <v>1756</v>
      </c>
      <c r="P3785" s="199">
        <v>4500</v>
      </c>
      <c r="S3785" t="s">
        <v>3506</v>
      </c>
      <c r="T3785" t="s">
        <v>3759</v>
      </c>
      <c r="U3785" s="201">
        <v>3.9449999999999998</v>
      </c>
      <c r="V3785" t="s">
        <v>1998</v>
      </c>
      <c r="W3785" t="s">
        <v>2477</v>
      </c>
      <c r="X3785" t="s">
        <v>2540</v>
      </c>
      <c r="Y3785" t="s">
        <v>2596</v>
      </c>
      <c r="Z3785" t="s">
        <v>2952</v>
      </c>
      <c r="AA3785">
        <v>828595</v>
      </c>
      <c r="AB3785" s="198">
        <v>37047.875</v>
      </c>
      <c r="AC3785" s="198">
        <v>37047.875</v>
      </c>
    </row>
    <row r="3786" spans="1:29" x14ac:dyDescent="0.2">
      <c r="A3786" s="44" t="str">
        <f t="shared" si="291"/>
        <v>US Natural Gas Physical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20000</v>
      </c>
      <c r="G3786" s="202">
        <v>1334235</v>
      </c>
      <c r="H3786" s="198">
        <v>37046.422638888886</v>
      </c>
      <c r="I3786" t="s">
        <v>2660</v>
      </c>
      <c r="M3786" t="s">
        <v>3505</v>
      </c>
      <c r="N3786" t="s">
        <v>3885</v>
      </c>
      <c r="O3786" t="s">
        <v>3852</v>
      </c>
      <c r="P3786" s="199">
        <v>20000</v>
      </c>
      <c r="S3786" t="s">
        <v>3506</v>
      </c>
      <c r="T3786" t="s">
        <v>3759</v>
      </c>
      <c r="U3786" s="201">
        <v>3.9550000000000001</v>
      </c>
      <c r="V3786" t="s">
        <v>3649</v>
      </c>
      <c r="W3786" t="s">
        <v>2265</v>
      </c>
      <c r="X3786" t="s">
        <v>2266</v>
      </c>
      <c r="Y3786" t="s">
        <v>2596</v>
      </c>
      <c r="Z3786" t="s">
        <v>2952</v>
      </c>
      <c r="AA3786">
        <v>828596</v>
      </c>
      <c r="AB3786" s="198">
        <v>37047.875</v>
      </c>
      <c r="AC3786" s="198">
        <v>37047.875</v>
      </c>
    </row>
    <row r="3787" spans="1:29" x14ac:dyDescent="0.2">
      <c r="A3787" s="44" t="str">
        <f t="shared" ref="A3787:A3850" si="296">B3787&amp;" "&amp;C3787&amp;" "&amp;D3787</f>
        <v>US Natural Gas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10000</v>
      </c>
      <c r="G3787" s="202">
        <v>1334237</v>
      </c>
      <c r="H3787" s="198">
        <v>37046.422673611109</v>
      </c>
      <c r="I3787" t="s">
        <v>3647</v>
      </c>
      <c r="M3787" t="s">
        <v>3505</v>
      </c>
      <c r="N3787" t="s">
        <v>3885</v>
      </c>
      <c r="O3787" t="s">
        <v>1729</v>
      </c>
      <c r="Q3787" s="199">
        <v>10000</v>
      </c>
      <c r="S3787" t="s">
        <v>3506</v>
      </c>
      <c r="T3787" t="s">
        <v>3759</v>
      </c>
      <c r="U3787" s="201">
        <v>3.8149999999999999</v>
      </c>
      <c r="V3787" t="s">
        <v>3176</v>
      </c>
      <c r="W3787" t="s">
        <v>2477</v>
      </c>
      <c r="X3787" t="s">
        <v>3078</v>
      </c>
      <c r="Y3787" t="s">
        <v>2596</v>
      </c>
      <c r="Z3787" t="s">
        <v>2952</v>
      </c>
      <c r="AA3787">
        <v>828598</v>
      </c>
      <c r="AB3787" s="198">
        <v>37047.875</v>
      </c>
      <c r="AC3787" s="198">
        <v>37047.875</v>
      </c>
    </row>
    <row r="3788" spans="1:29" x14ac:dyDescent="0.2">
      <c r="A3788" s="44" t="str">
        <f t="shared" si="296"/>
        <v xml:space="preserve"> Metals Financial</v>
      </c>
      <c r="B3788" s="44" t="str">
        <f t="shared" si="297"/>
        <v/>
      </c>
      <c r="C3788" s="44" t="str">
        <f t="shared" si="298"/>
        <v>Metals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60</v>
      </c>
      <c r="G3788" s="202">
        <v>1334240</v>
      </c>
      <c r="H3788" s="198">
        <v>37046.422800925924</v>
      </c>
      <c r="I3788" t="s">
        <v>3820</v>
      </c>
      <c r="M3788" t="s">
        <v>3511</v>
      </c>
      <c r="N3788" t="s">
        <v>3756</v>
      </c>
      <c r="O3788" t="s">
        <v>3714</v>
      </c>
      <c r="P3788" s="199">
        <v>60</v>
      </c>
      <c r="S3788" t="s">
        <v>3758</v>
      </c>
      <c r="T3788" t="s">
        <v>3759</v>
      </c>
      <c r="U3788" s="201">
        <v>1663</v>
      </c>
      <c r="V3788" t="s">
        <v>3359</v>
      </c>
      <c r="W3788" t="s">
        <v>3807</v>
      </c>
      <c r="X3788" t="s">
        <v>3761</v>
      </c>
      <c r="Y3788" t="s">
        <v>3762</v>
      </c>
      <c r="Z3788" t="s">
        <v>3763</v>
      </c>
      <c r="AA3788">
        <v>2166662</v>
      </c>
      <c r="AB3788" s="198">
        <v>37090.647222222222</v>
      </c>
      <c r="AC3788" s="198">
        <v>37090.647222222222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60</v>
      </c>
      <c r="G3789" s="202">
        <v>1334239</v>
      </c>
      <c r="H3789" s="198">
        <v>37046.422800925924</v>
      </c>
      <c r="I3789" t="s">
        <v>3820</v>
      </c>
      <c r="M3789" t="s">
        <v>3511</v>
      </c>
      <c r="N3789" t="s">
        <v>3756</v>
      </c>
      <c r="O3789" t="s">
        <v>2587</v>
      </c>
      <c r="Q3789" s="199">
        <v>60</v>
      </c>
      <c r="S3789" t="s">
        <v>3758</v>
      </c>
      <c r="T3789" t="s">
        <v>3759</v>
      </c>
      <c r="U3789" s="201">
        <v>1653.5</v>
      </c>
      <c r="V3789" t="s">
        <v>3359</v>
      </c>
      <c r="W3789" t="s">
        <v>3807</v>
      </c>
      <c r="X3789" t="s">
        <v>3761</v>
      </c>
      <c r="Y3789" t="s">
        <v>3762</v>
      </c>
      <c r="Z3789" t="s">
        <v>3763</v>
      </c>
      <c r="AA3789">
        <v>2166660</v>
      </c>
      <c r="AB3789" s="198">
        <v>37062.647222222222</v>
      </c>
      <c r="AC3789" s="198">
        <v>37062.647222222222</v>
      </c>
    </row>
    <row r="3790" spans="1:29" x14ac:dyDescent="0.2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10</v>
      </c>
      <c r="G3790" s="202">
        <v>1334241</v>
      </c>
      <c r="H3790" s="198">
        <v>37046.422812500001</v>
      </c>
      <c r="I3790" t="s">
        <v>3806</v>
      </c>
      <c r="M3790" t="s">
        <v>3511</v>
      </c>
      <c r="N3790" t="s">
        <v>3756</v>
      </c>
      <c r="O3790" t="s">
        <v>3757</v>
      </c>
      <c r="Q3790" s="199">
        <v>10</v>
      </c>
      <c r="S3790" t="s">
        <v>3758</v>
      </c>
      <c r="T3790" t="s">
        <v>3759</v>
      </c>
      <c r="U3790" s="201">
        <v>1666</v>
      </c>
      <c r="V3790" t="s">
        <v>3545</v>
      </c>
      <c r="W3790" t="s">
        <v>3765</v>
      </c>
      <c r="X3790" t="s">
        <v>3761</v>
      </c>
      <c r="Y3790" t="s">
        <v>3762</v>
      </c>
      <c r="Z3790" t="s">
        <v>3763</v>
      </c>
      <c r="AA3790">
        <v>2166664</v>
      </c>
    </row>
    <row r="3791" spans="1:29" x14ac:dyDescent="0.2">
      <c r="A3791" s="44" t="str">
        <f t="shared" si="296"/>
        <v>US Natural Gas Financial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123</v>
      </c>
      <c r="F3791" s="213">
        <f t="shared" si="300"/>
        <v>615000</v>
      </c>
      <c r="G3791" s="202">
        <v>1334244</v>
      </c>
      <c r="H3791" s="198">
        <v>37046.422962962963</v>
      </c>
      <c r="I3791" t="s">
        <v>2345</v>
      </c>
      <c r="M3791" t="s">
        <v>3505</v>
      </c>
      <c r="N3791" t="s">
        <v>2383</v>
      </c>
      <c r="O3791" t="s">
        <v>3144</v>
      </c>
      <c r="Q3791" s="199">
        <v>5000</v>
      </c>
      <c r="S3791" t="s">
        <v>3506</v>
      </c>
      <c r="T3791" t="s">
        <v>3759</v>
      </c>
      <c r="U3791" s="201">
        <v>4.1500000000000004</v>
      </c>
      <c r="V3791" t="s">
        <v>378</v>
      </c>
      <c r="W3791" t="s">
        <v>2810</v>
      </c>
      <c r="X3791" t="s">
        <v>2384</v>
      </c>
      <c r="Y3791" t="s">
        <v>3777</v>
      </c>
      <c r="Z3791" t="s">
        <v>2952</v>
      </c>
      <c r="AA3791" t="s">
        <v>379</v>
      </c>
      <c r="AB3791" s="198">
        <v>37073</v>
      </c>
      <c r="AC3791" s="198">
        <v>37195</v>
      </c>
    </row>
    <row r="3792" spans="1:29" x14ac:dyDescent="0.2">
      <c r="A3792" s="44" t="str">
        <f t="shared" si="296"/>
        <v xml:space="preserve"> Metals Financial</v>
      </c>
      <c r="B3792" s="44" t="str">
        <f t="shared" si="297"/>
        <v/>
      </c>
      <c r="C3792" s="44" t="str">
        <f t="shared" si="298"/>
        <v>Metals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10</v>
      </c>
      <c r="G3792" s="202">
        <v>1334245</v>
      </c>
      <c r="H3792" s="198">
        <v>37046.422986111109</v>
      </c>
      <c r="I3792" t="s">
        <v>3781</v>
      </c>
      <c r="M3792" t="s">
        <v>3511</v>
      </c>
      <c r="N3792" t="s">
        <v>3756</v>
      </c>
      <c r="O3792" t="s">
        <v>3757</v>
      </c>
      <c r="Q3792" s="199">
        <v>10</v>
      </c>
      <c r="S3792" t="s">
        <v>3758</v>
      </c>
      <c r="T3792" t="s">
        <v>3759</v>
      </c>
      <c r="U3792" s="201">
        <v>1666</v>
      </c>
      <c r="V3792" t="s">
        <v>3810</v>
      </c>
      <c r="W3792" t="s">
        <v>3765</v>
      </c>
      <c r="X3792" t="s">
        <v>3761</v>
      </c>
      <c r="Y3792" t="s">
        <v>3762</v>
      </c>
      <c r="Z3792" t="s">
        <v>3763</v>
      </c>
      <c r="AA3792">
        <v>2166666</v>
      </c>
    </row>
    <row r="3793" spans="1:29" x14ac:dyDescent="0.2">
      <c r="A3793" s="44" t="str">
        <f t="shared" si="296"/>
        <v>US Crude Financial</v>
      </c>
      <c r="B3793" s="44" t="str">
        <f t="shared" si="297"/>
        <v>US</v>
      </c>
      <c r="C3793" s="44" t="str">
        <f t="shared" si="298"/>
        <v>Crude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50000</v>
      </c>
      <c r="G3793" s="202">
        <v>1334246</v>
      </c>
      <c r="H3793" s="198">
        <v>37046.423020833332</v>
      </c>
      <c r="I3793" t="s">
        <v>1087</v>
      </c>
      <c r="M3793" t="s">
        <v>3619</v>
      </c>
      <c r="N3793" t="s">
        <v>1088</v>
      </c>
      <c r="O3793" t="s">
        <v>3528</v>
      </c>
      <c r="P3793" s="199">
        <v>50000</v>
      </c>
      <c r="S3793" t="s">
        <v>3512</v>
      </c>
      <c r="T3793" t="s">
        <v>3759</v>
      </c>
      <c r="U3793" s="201">
        <v>28.1</v>
      </c>
      <c r="V3793" t="s">
        <v>1089</v>
      </c>
      <c r="W3793" t="s">
        <v>1090</v>
      </c>
      <c r="X3793" t="s">
        <v>1091</v>
      </c>
      <c r="Y3793" t="s">
        <v>2729</v>
      </c>
      <c r="Z3793" t="s">
        <v>2952</v>
      </c>
      <c r="AA3793">
        <v>112901</v>
      </c>
      <c r="AB3793" s="198">
        <v>37073</v>
      </c>
      <c r="AC3793" s="198">
        <v>37103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10000</v>
      </c>
      <c r="G3794" s="202">
        <v>1334248</v>
      </c>
      <c r="H3794" s="198">
        <v>37046.423055555555</v>
      </c>
      <c r="I3794" t="s">
        <v>3067</v>
      </c>
      <c r="M3794" t="s">
        <v>3505</v>
      </c>
      <c r="N3794" t="s">
        <v>3885</v>
      </c>
      <c r="O3794" t="s">
        <v>1674</v>
      </c>
      <c r="Q3794" s="199">
        <v>10000</v>
      </c>
      <c r="S3794" t="s">
        <v>3506</v>
      </c>
      <c r="T3794" t="s">
        <v>3759</v>
      </c>
      <c r="U3794" s="201">
        <v>3.9563000000000001</v>
      </c>
      <c r="V3794" t="s">
        <v>1059</v>
      </c>
      <c r="W3794" t="s">
        <v>2594</v>
      </c>
      <c r="X3794" t="s">
        <v>2595</v>
      </c>
      <c r="Y3794" t="s">
        <v>2596</v>
      </c>
      <c r="Z3794" t="s">
        <v>2952</v>
      </c>
      <c r="AA3794">
        <v>828600</v>
      </c>
      <c r="AB3794" s="198">
        <v>37047.875</v>
      </c>
      <c r="AC3794" s="198">
        <v>37047.875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13">
        <f t="shared" si="300"/>
        <v>155000</v>
      </c>
      <c r="G3795" s="202">
        <v>1334249</v>
      </c>
      <c r="H3795" s="198">
        <v>37046.423090277778</v>
      </c>
      <c r="I3795" t="s">
        <v>2389</v>
      </c>
      <c r="M3795" t="s">
        <v>3505</v>
      </c>
      <c r="N3795" t="s">
        <v>2605</v>
      </c>
      <c r="O3795" t="s">
        <v>3036</v>
      </c>
      <c r="Q3795" s="199">
        <v>5000</v>
      </c>
      <c r="S3795" t="s">
        <v>3506</v>
      </c>
      <c r="T3795" t="s">
        <v>3759</v>
      </c>
      <c r="U3795" s="201">
        <v>0.35749999999999998</v>
      </c>
      <c r="V3795" t="s">
        <v>3056</v>
      </c>
      <c r="W3795" t="s">
        <v>2606</v>
      </c>
      <c r="X3795" t="s">
        <v>2607</v>
      </c>
      <c r="Y3795" t="s">
        <v>3777</v>
      </c>
      <c r="Z3795" t="s">
        <v>2952</v>
      </c>
      <c r="AA3795" t="s">
        <v>380</v>
      </c>
      <c r="AB3795" s="198">
        <v>37073.875</v>
      </c>
      <c r="AC3795" s="198">
        <v>37103.875</v>
      </c>
    </row>
    <row r="3796" spans="1:29" x14ac:dyDescent="0.2">
      <c r="A3796" s="44" t="str">
        <f t="shared" si="296"/>
        <v>US Natural Gas Financial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31</v>
      </c>
      <c r="F3796" s="213">
        <f t="shared" si="300"/>
        <v>465000</v>
      </c>
      <c r="G3796" s="202">
        <v>1334251</v>
      </c>
      <c r="H3796" s="198">
        <v>37046.423125000001</v>
      </c>
      <c r="I3796" t="s">
        <v>2345</v>
      </c>
      <c r="M3796" t="s">
        <v>3505</v>
      </c>
      <c r="N3796" t="s">
        <v>2383</v>
      </c>
      <c r="O3796" t="s">
        <v>2604</v>
      </c>
      <c r="P3796" s="199">
        <v>15000</v>
      </c>
      <c r="S3796" t="s">
        <v>3506</v>
      </c>
      <c r="T3796" t="s">
        <v>3759</v>
      </c>
      <c r="U3796" s="201">
        <v>4.0549999999999997</v>
      </c>
      <c r="V3796" t="s">
        <v>2230</v>
      </c>
      <c r="W3796" t="s">
        <v>2810</v>
      </c>
      <c r="X3796" t="s">
        <v>2384</v>
      </c>
      <c r="Y3796" t="s">
        <v>3777</v>
      </c>
      <c r="Z3796" t="s">
        <v>2952</v>
      </c>
      <c r="AA3796" t="s">
        <v>381</v>
      </c>
      <c r="AB3796" s="198">
        <v>37073.875</v>
      </c>
      <c r="AC3796" s="198">
        <v>37103.875</v>
      </c>
    </row>
    <row r="3797" spans="1:29" x14ac:dyDescent="0.2">
      <c r="A3797" s="44" t="str">
        <f t="shared" si="296"/>
        <v>US Power Physical</v>
      </c>
      <c r="B3797" s="44" t="str">
        <f t="shared" si="297"/>
        <v>US</v>
      </c>
      <c r="C3797" s="44" t="str">
        <f t="shared" si="298"/>
        <v>Power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365</v>
      </c>
      <c r="F3797" s="213">
        <f t="shared" si="300"/>
        <v>9125</v>
      </c>
      <c r="G3797" s="202">
        <v>1334252</v>
      </c>
      <c r="H3797" s="198">
        <v>37046.423171296294</v>
      </c>
      <c r="I3797" t="s">
        <v>3547</v>
      </c>
      <c r="M3797" t="s">
        <v>2717</v>
      </c>
      <c r="N3797" t="s">
        <v>3470</v>
      </c>
      <c r="O3797" t="s">
        <v>382</v>
      </c>
      <c r="Q3797" s="199">
        <v>25</v>
      </c>
      <c r="S3797" t="s">
        <v>3504</v>
      </c>
      <c r="T3797" t="s">
        <v>3759</v>
      </c>
      <c r="U3797" s="201">
        <v>43</v>
      </c>
      <c r="V3797" t="s">
        <v>3221</v>
      </c>
      <c r="W3797" t="s">
        <v>2558</v>
      </c>
      <c r="X3797" t="s">
        <v>3167</v>
      </c>
      <c r="Y3797" t="s">
        <v>1097</v>
      </c>
      <c r="Z3797" t="s">
        <v>2947</v>
      </c>
      <c r="AA3797">
        <v>631258.1</v>
      </c>
      <c r="AB3797" s="198">
        <v>37622</v>
      </c>
      <c r="AC3797" s="198">
        <v>37986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</v>
      </c>
      <c r="G3798" s="202">
        <v>1334256</v>
      </c>
      <c r="H3798" s="198">
        <v>37046.423298611109</v>
      </c>
      <c r="I3798" t="s">
        <v>2660</v>
      </c>
      <c r="M3798" t="s">
        <v>3505</v>
      </c>
      <c r="N3798" t="s">
        <v>3885</v>
      </c>
      <c r="O3798" t="s">
        <v>1674</v>
      </c>
      <c r="Q3798" s="199">
        <v>5000</v>
      </c>
      <c r="S3798" t="s">
        <v>3506</v>
      </c>
      <c r="T3798" t="s">
        <v>3759</v>
      </c>
      <c r="U3798" s="201">
        <v>3.9563000000000001</v>
      </c>
      <c r="V3798" t="s">
        <v>2459</v>
      </c>
      <c r="W3798" t="s">
        <v>2594</v>
      </c>
      <c r="X3798" t="s">
        <v>2595</v>
      </c>
      <c r="Y3798" t="s">
        <v>2596</v>
      </c>
      <c r="Z3798" t="s">
        <v>2952</v>
      </c>
      <c r="AA3798">
        <v>828602</v>
      </c>
      <c r="AB3798" s="198">
        <v>37047.875</v>
      </c>
      <c r="AC3798" s="198">
        <v>37047.875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25000</v>
      </c>
      <c r="G3799" s="202">
        <v>1334257</v>
      </c>
      <c r="H3799" s="198">
        <v>37046.423368055555</v>
      </c>
      <c r="I3799" t="s">
        <v>3069</v>
      </c>
      <c r="M3799" t="s">
        <v>3505</v>
      </c>
      <c r="N3799" t="s">
        <v>3885</v>
      </c>
      <c r="O3799" t="s">
        <v>3852</v>
      </c>
      <c r="Q3799" s="199">
        <v>25000</v>
      </c>
      <c r="S3799" t="s">
        <v>3506</v>
      </c>
      <c r="T3799" t="s">
        <v>3759</v>
      </c>
      <c r="U3799" s="201">
        <v>3.9550000000000001</v>
      </c>
      <c r="V3799" t="s">
        <v>3070</v>
      </c>
      <c r="W3799" t="s">
        <v>2265</v>
      </c>
      <c r="X3799" t="s">
        <v>2266</v>
      </c>
      <c r="Y3799" t="s">
        <v>2596</v>
      </c>
      <c r="Z3799" t="s">
        <v>2952</v>
      </c>
      <c r="AA3799">
        <v>828604</v>
      </c>
      <c r="AB3799" s="198">
        <v>37047.875</v>
      </c>
      <c r="AC3799" s="198">
        <v>37047.875</v>
      </c>
    </row>
    <row r="3800" spans="1:29" x14ac:dyDescent="0.2">
      <c r="A3800" s="44" t="str">
        <f t="shared" si="296"/>
        <v>US Natural Gas Financial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26</v>
      </c>
      <c r="F3800" s="213">
        <f t="shared" si="300"/>
        <v>260000</v>
      </c>
      <c r="G3800" s="202">
        <v>1334260</v>
      </c>
      <c r="H3800" s="198">
        <v>37046.423472222225</v>
      </c>
      <c r="I3800" t="s">
        <v>3660</v>
      </c>
      <c r="M3800" t="s">
        <v>3505</v>
      </c>
      <c r="N3800" t="s">
        <v>2383</v>
      </c>
      <c r="O3800" t="s">
        <v>3298</v>
      </c>
      <c r="Q3800" s="199">
        <v>10000</v>
      </c>
      <c r="S3800" t="s">
        <v>3506</v>
      </c>
      <c r="T3800" t="s">
        <v>3759</v>
      </c>
      <c r="U3800" s="201">
        <v>3.9550000000000001</v>
      </c>
      <c r="V3800" t="s">
        <v>2132</v>
      </c>
      <c r="W3800" t="s">
        <v>2644</v>
      </c>
      <c r="X3800" t="s">
        <v>2259</v>
      </c>
      <c r="Y3800" t="s">
        <v>3777</v>
      </c>
      <c r="Z3800" t="s">
        <v>2952</v>
      </c>
      <c r="AA3800" t="s">
        <v>383</v>
      </c>
      <c r="AB3800" s="198">
        <v>37047.875</v>
      </c>
      <c r="AC3800" s="198">
        <v>37072.875</v>
      </c>
    </row>
    <row r="3801" spans="1:29" x14ac:dyDescent="0.2">
      <c r="A3801" s="44" t="str">
        <f t="shared" si="296"/>
        <v xml:space="preserve"> Metals Financial</v>
      </c>
      <c r="B3801" s="44" t="str">
        <f t="shared" si="297"/>
        <v/>
      </c>
      <c r="C3801" s="44" t="str">
        <f t="shared" si="298"/>
        <v>Metals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20</v>
      </c>
      <c r="G3801" s="202">
        <v>1334261</v>
      </c>
      <c r="H3801" s="198">
        <v>37046.423483796294</v>
      </c>
      <c r="I3801" t="s">
        <v>3781</v>
      </c>
      <c r="M3801" t="s">
        <v>3511</v>
      </c>
      <c r="N3801" t="s">
        <v>3756</v>
      </c>
      <c r="O3801" t="s">
        <v>3757</v>
      </c>
      <c r="Q3801" s="199">
        <v>20</v>
      </c>
      <c r="S3801" t="s">
        <v>3758</v>
      </c>
      <c r="T3801" t="s">
        <v>3759</v>
      </c>
      <c r="U3801" s="201">
        <v>1666</v>
      </c>
      <c r="V3801" t="s">
        <v>3810</v>
      </c>
      <c r="W3801" t="s">
        <v>3765</v>
      </c>
      <c r="X3801" t="s">
        <v>3761</v>
      </c>
      <c r="Y3801" t="s">
        <v>3762</v>
      </c>
      <c r="Z3801" t="s">
        <v>3763</v>
      </c>
      <c r="AA3801">
        <v>2166668</v>
      </c>
    </row>
    <row r="3802" spans="1:29" x14ac:dyDescent="0.2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5000</v>
      </c>
      <c r="G3802" s="202">
        <v>1334262</v>
      </c>
      <c r="H3802" s="198">
        <v>37046.423506944448</v>
      </c>
      <c r="I3802" t="s">
        <v>2370</v>
      </c>
      <c r="M3802" t="s">
        <v>3505</v>
      </c>
      <c r="N3802" t="s">
        <v>3885</v>
      </c>
      <c r="O3802" t="s">
        <v>1728</v>
      </c>
      <c r="Q3802" s="199">
        <v>5000</v>
      </c>
      <c r="S3802" t="s">
        <v>3506</v>
      </c>
      <c r="T3802" t="s">
        <v>3759</v>
      </c>
      <c r="U3802" s="201">
        <v>4.03</v>
      </c>
      <c r="V3802" t="s">
        <v>2472</v>
      </c>
      <c r="W3802" t="s">
        <v>2640</v>
      </c>
      <c r="X3802" t="s">
        <v>2641</v>
      </c>
      <c r="Y3802" t="s">
        <v>2596</v>
      </c>
      <c r="Z3802" t="s">
        <v>2952</v>
      </c>
      <c r="AA3802">
        <v>828605</v>
      </c>
      <c r="AB3802" s="198">
        <v>37047.875</v>
      </c>
      <c r="AC3802" s="198">
        <v>37047.875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620000</v>
      </c>
      <c r="G3803" s="202">
        <v>1334263</v>
      </c>
      <c r="H3803" s="198">
        <v>37046.423530092594</v>
      </c>
      <c r="I3803" t="s">
        <v>2345</v>
      </c>
      <c r="M3803" t="s">
        <v>3505</v>
      </c>
      <c r="N3803" t="s">
        <v>2383</v>
      </c>
      <c r="O3803" t="s">
        <v>2604</v>
      </c>
      <c r="P3803" s="199">
        <v>20000</v>
      </c>
      <c r="S3803" t="s">
        <v>3506</v>
      </c>
      <c r="T3803" t="s">
        <v>3759</v>
      </c>
      <c r="U3803" s="201">
        <v>4.0549999999999997</v>
      </c>
      <c r="V3803" t="s">
        <v>2230</v>
      </c>
      <c r="W3803" t="s">
        <v>2810</v>
      </c>
      <c r="X3803" t="s">
        <v>2384</v>
      </c>
      <c r="Y3803" t="s">
        <v>3777</v>
      </c>
      <c r="Z3803" t="s">
        <v>2952</v>
      </c>
      <c r="AA3803" t="s">
        <v>384</v>
      </c>
      <c r="AB3803" s="198">
        <v>37073.875</v>
      </c>
      <c r="AC3803" s="198">
        <v>37103.875</v>
      </c>
    </row>
    <row r="3804" spans="1:29" x14ac:dyDescent="0.2">
      <c r="A3804" s="44" t="str">
        <f t="shared" si="296"/>
        <v xml:space="preserve"> Oil Products Financial</v>
      </c>
      <c r="B3804" s="44" t="str">
        <f t="shared" si="297"/>
        <v/>
      </c>
      <c r="C3804" s="44" t="str">
        <f t="shared" si="298"/>
        <v>Oil Products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150000</v>
      </c>
      <c r="G3804" s="202">
        <v>1334264</v>
      </c>
      <c r="H3804" s="198">
        <v>37046.423530092594</v>
      </c>
      <c r="I3804" t="s">
        <v>2339</v>
      </c>
      <c r="M3804" t="s">
        <v>3509</v>
      </c>
      <c r="N3804" t="s">
        <v>2340</v>
      </c>
      <c r="O3804" t="s">
        <v>2341</v>
      </c>
      <c r="Q3804" s="199">
        <v>5000</v>
      </c>
      <c r="S3804" t="s">
        <v>3513</v>
      </c>
      <c r="T3804" t="s">
        <v>3759</v>
      </c>
      <c r="U3804" s="201">
        <v>236</v>
      </c>
      <c r="V3804" t="s">
        <v>2342</v>
      </c>
      <c r="W3804" t="s">
        <v>2343</v>
      </c>
      <c r="X3804" t="s">
        <v>2344</v>
      </c>
      <c r="Y3804" t="s">
        <v>2729</v>
      </c>
      <c r="Z3804" t="s">
        <v>2212</v>
      </c>
      <c r="AA3804">
        <v>112903</v>
      </c>
      <c r="AB3804" s="198">
        <v>37043</v>
      </c>
      <c r="AC3804" s="198">
        <v>37072</v>
      </c>
    </row>
    <row r="3805" spans="1:29" x14ac:dyDescent="0.2">
      <c r="A3805" s="44" t="str">
        <f t="shared" si="296"/>
        <v>US Crude Financial</v>
      </c>
      <c r="B3805" s="44" t="str">
        <f t="shared" si="297"/>
        <v>US</v>
      </c>
      <c r="C3805" s="44" t="str">
        <f t="shared" si="298"/>
        <v>Crude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50000</v>
      </c>
      <c r="G3805" s="202">
        <v>1334265</v>
      </c>
      <c r="H3805" s="198">
        <v>37046.423564814817</v>
      </c>
      <c r="I3805" t="s">
        <v>1087</v>
      </c>
      <c r="M3805" t="s">
        <v>3619</v>
      </c>
      <c r="N3805" t="s">
        <v>1088</v>
      </c>
      <c r="O3805" t="s">
        <v>3528</v>
      </c>
      <c r="Q3805" s="199">
        <v>50000</v>
      </c>
      <c r="S3805" t="s">
        <v>3512</v>
      </c>
      <c r="T3805" t="s">
        <v>3759</v>
      </c>
      <c r="U3805" s="201">
        <v>28.1</v>
      </c>
      <c r="V3805" t="s">
        <v>2584</v>
      </c>
      <c r="W3805" t="s">
        <v>1090</v>
      </c>
      <c r="X3805" t="s">
        <v>1091</v>
      </c>
      <c r="Y3805" t="s">
        <v>2729</v>
      </c>
      <c r="Z3805" t="s">
        <v>2952</v>
      </c>
      <c r="AA3805">
        <v>112904</v>
      </c>
      <c r="AB3805" s="198">
        <v>37073</v>
      </c>
      <c r="AC3805" s="198">
        <v>37103</v>
      </c>
    </row>
    <row r="3806" spans="1:29" x14ac:dyDescent="0.2">
      <c r="A3806" s="44" t="str">
        <f t="shared" si="296"/>
        <v>US Power Financial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3</v>
      </c>
      <c r="F3806" s="213">
        <f t="shared" si="300"/>
        <v>150</v>
      </c>
      <c r="G3806" s="202">
        <v>1334266</v>
      </c>
      <c r="H3806" s="198">
        <v>37046.42359953704</v>
      </c>
      <c r="I3806" t="s">
        <v>2613</v>
      </c>
      <c r="M3806" t="s">
        <v>2717</v>
      </c>
      <c r="N3806" t="s">
        <v>1094</v>
      </c>
      <c r="O3806" t="s">
        <v>1607</v>
      </c>
      <c r="Q3806" s="199">
        <v>50</v>
      </c>
      <c r="S3806" t="s">
        <v>3504</v>
      </c>
      <c r="T3806" t="s">
        <v>3759</v>
      </c>
      <c r="U3806" s="201">
        <v>30</v>
      </c>
      <c r="V3806" t="s">
        <v>3366</v>
      </c>
      <c r="W3806" t="s">
        <v>2359</v>
      </c>
      <c r="X3806" t="s">
        <v>3539</v>
      </c>
      <c r="Y3806" t="s">
        <v>1097</v>
      </c>
      <c r="Z3806" t="s">
        <v>2952</v>
      </c>
      <c r="AA3806">
        <v>631260.1</v>
      </c>
      <c r="AB3806" s="198">
        <v>37048.875</v>
      </c>
      <c r="AC3806" s="198">
        <v>37050.875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1400</v>
      </c>
      <c r="G3807" s="202">
        <v>1334267</v>
      </c>
      <c r="H3807" s="198">
        <v>37046.423750000002</v>
      </c>
      <c r="I3807" t="s">
        <v>2613</v>
      </c>
      <c r="M3807" t="s">
        <v>3505</v>
      </c>
      <c r="N3807" t="s">
        <v>3885</v>
      </c>
      <c r="O3807" t="s">
        <v>3863</v>
      </c>
      <c r="Q3807" s="199">
        <v>1400</v>
      </c>
      <c r="S3807" t="s">
        <v>3506</v>
      </c>
      <c r="T3807" t="s">
        <v>3759</v>
      </c>
      <c r="U3807" s="201">
        <v>3.92</v>
      </c>
      <c r="V3807" t="s">
        <v>3180</v>
      </c>
      <c r="W3807" t="s">
        <v>2271</v>
      </c>
      <c r="X3807" t="s">
        <v>2272</v>
      </c>
      <c r="Y3807" t="s">
        <v>2596</v>
      </c>
      <c r="Z3807" t="s">
        <v>2952</v>
      </c>
      <c r="AA3807">
        <v>828606</v>
      </c>
      <c r="AB3807" s="198">
        <v>37047.875</v>
      </c>
      <c r="AC3807" s="198">
        <v>37047.875</v>
      </c>
    </row>
    <row r="3808" spans="1:29" x14ac:dyDescent="0.2">
      <c r="A3808" s="44" t="str">
        <f t="shared" si="296"/>
        <v>US Oil Products Financial</v>
      </c>
      <c r="B3808" s="44" t="str">
        <f t="shared" si="297"/>
        <v>US</v>
      </c>
      <c r="C3808" s="44" t="str">
        <f t="shared" si="298"/>
        <v>Oil Products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25000</v>
      </c>
      <c r="G3808" s="202">
        <v>1334268</v>
      </c>
      <c r="H3808" s="198">
        <v>37046.42391203704</v>
      </c>
      <c r="I3808" t="s">
        <v>3201</v>
      </c>
      <c r="M3808" t="s">
        <v>3509</v>
      </c>
      <c r="N3808" t="s">
        <v>3847</v>
      </c>
      <c r="O3808" t="s">
        <v>3864</v>
      </c>
      <c r="P3808" s="199">
        <v>25000</v>
      </c>
      <c r="S3808" t="s">
        <v>2655</v>
      </c>
      <c r="T3808" t="s">
        <v>3759</v>
      </c>
      <c r="U3808" s="201">
        <v>76.2</v>
      </c>
      <c r="V3808" t="s">
        <v>3202</v>
      </c>
      <c r="W3808" t="s">
        <v>2227</v>
      </c>
      <c r="X3808" t="s">
        <v>2228</v>
      </c>
      <c r="Y3808" t="s">
        <v>2729</v>
      </c>
      <c r="Z3808" t="s">
        <v>2952</v>
      </c>
      <c r="AA3808">
        <v>112905</v>
      </c>
      <c r="AB3808" s="198">
        <v>37073</v>
      </c>
      <c r="AC3808" s="198">
        <v>37103</v>
      </c>
    </row>
    <row r="3809" spans="1:29" x14ac:dyDescent="0.2">
      <c r="A3809" s="44" t="str">
        <f t="shared" si="296"/>
        <v>US Crude Financial</v>
      </c>
      <c r="B3809" s="44" t="str">
        <f t="shared" si="297"/>
        <v>US</v>
      </c>
      <c r="C3809" s="44" t="str">
        <f t="shared" si="298"/>
        <v>Crude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50000</v>
      </c>
      <c r="G3809" s="202">
        <v>1334270</v>
      </c>
      <c r="H3809" s="198">
        <v>37046.423981481479</v>
      </c>
      <c r="I3809" t="s">
        <v>2382</v>
      </c>
      <c r="M3809" t="s">
        <v>3619</v>
      </c>
      <c r="N3809" t="s">
        <v>1088</v>
      </c>
      <c r="O3809" t="s">
        <v>3528</v>
      </c>
      <c r="P3809" s="199">
        <v>50000</v>
      </c>
      <c r="S3809" t="s">
        <v>3512</v>
      </c>
      <c r="T3809" t="s">
        <v>3759</v>
      </c>
      <c r="U3809" s="201">
        <v>28.08</v>
      </c>
      <c r="V3809" t="s">
        <v>3830</v>
      </c>
      <c r="W3809" t="s">
        <v>1090</v>
      </c>
      <c r="X3809" t="s">
        <v>1091</v>
      </c>
      <c r="Y3809" t="s">
        <v>2729</v>
      </c>
      <c r="Z3809" t="s">
        <v>2952</v>
      </c>
      <c r="AA3809">
        <v>112906</v>
      </c>
      <c r="AB3809" s="198">
        <v>37073</v>
      </c>
      <c r="AC3809" s="198">
        <v>37103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509</v>
      </c>
      <c r="G3810" s="202">
        <v>1334272</v>
      </c>
      <c r="H3810" s="198">
        <v>37046.424131944441</v>
      </c>
      <c r="I3810" t="s">
        <v>2512</v>
      </c>
      <c r="M3810" t="s">
        <v>3505</v>
      </c>
      <c r="N3810" t="s">
        <v>3885</v>
      </c>
      <c r="O3810" t="s">
        <v>1729</v>
      </c>
      <c r="Q3810" s="199">
        <v>509</v>
      </c>
      <c r="S3810" t="s">
        <v>3506</v>
      </c>
      <c r="T3810" t="s">
        <v>3759</v>
      </c>
      <c r="U3810" s="201">
        <v>3.8149999999999999</v>
      </c>
      <c r="V3810" t="s">
        <v>3845</v>
      </c>
      <c r="W3810" t="s">
        <v>2477</v>
      </c>
      <c r="X3810" t="s">
        <v>3078</v>
      </c>
      <c r="Y3810" t="s">
        <v>2596</v>
      </c>
      <c r="Z3810" t="s">
        <v>2952</v>
      </c>
      <c r="AA3810">
        <v>828608</v>
      </c>
      <c r="AB3810" s="198">
        <v>37047.875</v>
      </c>
      <c r="AC3810" s="198">
        <v>37047.875</v>
      </c>
    </row>
    <row r="3811" spans="1:29" x14ac:dyDescent="0.2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</v>
      </c>
      <c r="G3811" s="202">
        <v>1334273</v>
      </c>
      <c r="H3811" s="198">
        <v>37046.424293981479</v>
      </c>
      <c r="I3811" t="s">
        <v>2355</v>
      </c>
      <c r="M3811" t="s">
        <v>3505</v>
      </c>
      <c r="N3811" t="s">
        <v>3885</v>
      </c>
      <c r="O3811" t="s">
        <v>1674</v>
      </c>
      <c r="Q3811" s="199">
        <v>5000</v>
      </c>
      <c r="S3811" t="s">
        <v>3506</v>
      </c>
      <c r="T3811" t="s">
        <v>3759</v>
      </c>
      <c r="U3811" s="201">
        <v>3.9563000000000001</v>
      </c>
      <c r="V3811" t="s">
        <v>2620</v>
      </c>
      <c r="W3811" t="s">
        <v>2594</v>
      </c>
      <c r="X3811" t="s">
        <v>2595</v>
      </c>
      <c r="Y3811" t="s">
        <v>2596</v>
      </c>
      <c r="Z3811" t="s">
        <v>2952</v>
      </c>
      <c r="AA3811">
        <v>828609</v>
      </c>
      <c r="AB3811" s="198">
        <v>37047.875</v>
      </c>
      <c r="AC3811" s="198">
        <v>37047.875</v>
      </c>
    </row>
    <row r="3812" spans="1:29" x14ac:dyDescent="0.2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</v>
      </c>
      <c r="G3812" s="202">
        <v>1334274</v>
      </c>
      <c r="H3812" s="198">
        <v>37046.424386574072</v>
      </c>
      <c r="I3812" t="s">
        <v>3848</v>
      </c>
      <c r="M3812" t="s">
        <v>3505</v>
      </c>
      <c r="N3812" t="s">
        <v>3089</v>
      </c>
      <c r="O3812" t="s">
        <v>2015</v>
      </c>
      <c r="P3812" s="199">
        <v>5000</v>
      </c>
      <c r="S3812" t="s">
        <v>3827</v>
      </c>
      <c r="T3812" t="s">
        <v>3090</v>
      </c>
      <c r="U3812" s="201">
        <v>4.835</v>
      </c>
      <c r="V3812" t="s">
        <v>3849</v>
      </c>
      <c r="W3812" t="s">
        <v>3091</v>
      </c>
      <c r="X3812" t="s">
        <v>3092</v>
      </c>
      <c r="Y3812" t="s">
        <v>2596</v>
      </c>
      <c r="Z3812" t="s">
        <v>2953</v>
      </c>
      <c r="AA3812">
        <v>828610</v>
      </c>
      <c r="AB3812" s="198">
        <v>37046.875</v>
      </c>
      <c r="AC3812" s="198">
        <v>37046.875</v>
      </c>
    </row>
    <row r="3813" spans="1:29" x14ac:dyDescent="0.2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1334276</v>
      </c>
      <c r="H3813" s="198">
        <v>37046.424479166664</v>
      </c>
      <c r="I3813" t="s">
        <v>1087</v>
      </c>
      <c r="M3813" t="s">
        <v>3619</v>
      </c>
      <c r="N3813" t="s">
        <v>1088</v>
      </c>
      <c r="O3813" t="s">
        <v>3528</v>
      </c>
      <c r="P3813" s="199">
        <v>50000</v>
      </c>
      <c r="S3813" t="s">
        <v>3512</v>
      </c>
      <c r="T3813" t="s">
        <v>3759</v>
      </c>
      <c r="U3813" s="201">
        <v>28.06</v>
      </c>
      <c r="V3813" t="s">
        <v>2584</v>
      </c>
      <c r="W3813" t="s">
        <v>1090</v>
      </c>
      <c r="X3813" t="s">
        <v>1091</v>
      </c>
      <c r="Y3813" t="s">
        <v>2729</v>
      </c>
      <c r="Z3813" t="s">
        <v>2952</v>
      </c>
      <c r="AA3813">
        <v>112907</v>
      </c>
      <c r="AB3813" s="198">
        <v>37073</v>
      </c>
      <c r="AC3813" s="198">
        <v>37103</v>
      </c>
    </row>
    <row r="3814" spans="1:29" x14ac:dyDescent="0.2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26</v>
      </c>
      <c r="F3814" s="213">
        <f t="shared" si="300"/>
        <v>260000</v>
      </c>
      <c r="G3814" s="202">
        <v>1334277</v>
      </c>
      <c r="H3814" s="198">
        <v>37046.424525462964</v>
      </c>
      <c r="I3814" t="s">
        <v>3547</v>
      </c>
      <c r="M3814" t="s">
        <v>3505</v>
      </c>
      <c r="N3814" t="s">
        <v>2383</v>
      </c>
      <c r="O3814" t="s">
        <v>3312</v>
      </c>
      <c r="Q3814" s="199">
        <v>10000</v>
      </c>
      <c r="S3814" t="s">
        <v>3506</v>
      </c>
      <c r="T3814" t="s">
        <v>3759</v>
      </c>
      <c r="U3814" s="201">
        <v>3.915</v>
      </c>
      <c r="V3814" t="s">
        <v>115</v>
      </c>
      <c r="W3814" t="s">
        <v>2489</v>
      </c>
      <c r="X3814" t="s">
        <v>2490</v>
      </c>
      <c r="Y3814" t="s">
        <v>3777</v>
      </c>
      <c r="Z3814" t="s">
        <v>2952</v>
      </c>
      <c r="AA3814" t="s">
        <v>385</v>
      </c>
      <c r="AB3814" s="198">
        <v>37047.875</v>
      </c>
      <c r="AC3814" s="198">
        <v>37072.875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465000</v>
      </c>
      <c r="G3815" s="202">
        <v>1334278</v>
      </c>
      <c r="H3815" s="198">
        <v>37046.424710648149</v>
      </c>
      <c r="I3815" t="s">
        <v>2613</v>
      </c>
      <c r="M3815" t="s">
        <v>3505</v>
      </c>
      <c r="N3815" t="s">
        <v>2605</v>
      </c>
      <c r="O3815" t="s">
        <v>2044</v>
      </c>
      <c r="P3815" s="199">
        <v>15000</v>
      </c>
      <c r="S3815" t="s">
        <v>3506</v>
      </c>
      <c r="T3815" t="s">
        <v>3759</v>
      </c>
      <c r="U3815" s="201">
        <v>-0.02</v>
      </c>
      <c r="V3815" t="s">
        <v>2614</v>
      </c>
      <c r="W3815" t="s">
        <v>2515</v>
      </c>
      <c r="X3815" t="s">
        <v>2516</v>
      </c>
      <c r="Y3815" t="s">
        <v>3777</v>
      </c>
      <c r="Z3815" t="s">
        <v>2952</v>
      </c>
      <c r="AA3815" t="s">
        <v>386</v>
      </c>
      <c r="AB3815" s="198">
        <v>37073.875</v>
      </c>
      <c r="AC3815" s="198">
        <v>37103.875</v>
      </c>
    </row>
    <row r="3816" spans="1:29" x14ac:dyDescent="0.2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3000</v>
      </c>
      <c r="G3816" s="202">
        <v>1334279</v>
      </c>
      <c r="H3816" s="198">
        <v>37046.424768518518</v>
      </c>
      <c r="I3816" t="s">
        <v>2613</v>
      </c>
      <c r="M3816" t="s">
        <v>3505</v>
      </c>
      <c r="N3816" t="s">
        <v>3885</v>
      </c>
      <c r="O3816" t="s">
        <v>3868</v>
      </c>
      <c r="Q3816" s="199">
        <v>3000</v>
      </c>
      <c r="S3816" t="s">
        <v>3506</v>
      </c>
      <c r="T3816" t="s">
        <v>3759</v>
      </c>
      <c r="U3816" s="201">
        <v>3.8450000000000002</v>
      </c>
      <c r="V3816" t="s">
        <v>3716</v>
      </c>
      <c r="W3816" t="s">
        <v>2271</v>
      </c>
      <c r="X3816" t="s">
        <v>3078</v>
      </c>
      <c r="Y3816" t="s">
        <v>2596</v>
      </c>
      <c r="Z3816" t="s">
        <v>2952</v>
      </c>
      <c r="AA3816">
        <v>828611</v>
      </c>
      <c r="AB3816" s="198">
        <v>37047.875</v>
      </c>
      <c r="AC3816" s="198">
        <v>37047.875</v>
      </c>
    </row>
    <row r="3817" spans="1:29" x14ac:dyDescent="0.2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1702</v>
      </c>
      <c r="G3817" s="202">
        <v>1334280</v>
      </c>
      <c r="H3817" s="198">
        <v>37046.424780092595</v>
      </c>
      <c r="I3817" t="s">
        <v>3476</v>
      </c>
      <c r="M3817" t="s">
        <v>3505</v>
      </c>
      <c r="N3817" t="s">
        <v>3885</v>
      </c>
      <c r="O3817" t="s">
        <v>1839</v>
      </c>
      <c r="Q3817" s="199">
        <v>1702</v>
      </c>
      <c r="S3817" t="s">
        <v>3506</v>
      </c>
      <c r="T3817" t="s">
        <v>3759</v>
      </c>
      <c r="U3817" s="201">
        <v>4.22</v>
      </c>
      <c r="V3817" t="s">
        <v>3217</v>
      </c>
      <c r="W3817" t="s">
        <v>3143</v>
      </c>
      <c r="X3817" t="s">
        <v>3065</v>
      </c>
      <c r="Y3817" t="s">
        <v>2596</v>
      </c>
      <c r="Z3817" t="s">
        <v>2952</v>
      </c>
      <c r="AA3817">
        <v>828612</v>
      </c>
      <c r="AB3817" s="198">
        <v>37047.875</v>
      </c>
      <c r="AC3817" s="198">
        <v>37047.875</v>
      </c>
    </row>
    <row r="3818" spans="1:29" x14ac:dyDescent="0.2">
      <c r="A3818" s="44" t="str">
        <f t="shared" si="296"/>
        <v xml:space="preserve"> Natural Gas Physical</v>
      </c>
      <c r="B3818" s="44" t="str">
        <f t="shared" si="297"/>
        <v/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31</v>
      </c>
      <c r="F3818" s="213">
        <f t="shared" si="300"/>
        <v>85250</v>
      </c>
      <c r="G3818" s="202">
        <v>1334282</v>
      </c>
      <c r="H3818" s="198">
        <v>37046.424907407411</v>
      </c>
      <c r="I3818" t="s">
        <v>20</v>
      </c>
      <c r="M3818" t="s">
        <v>3505</v>
      </c>
      <c r="N3818" t="s">
        <v>3089</v>
      </c>
      <c r="O3818" t="s">
        <v>3967</v>
      </c>
      <c r="P3818" s="199">
        <v>2750</v>
      </c>
      <c r="S3818" t="s">
        <v>3827</v>
      </c>
      <c r="T3818" t="s">
        <v>3090</v>
      </c>
      <c r="U3818" s="201">
        <v>5.23</v>
      </c>
      <c r="V3818" t="s">
        <v>21</v>
      </c>
      <c r="W3818" t="s">
        <v>2574</v>
      </c>
      <c r="X3818" t="s">
        <v>3092</v>
      </c>
      <c r="Y3818" t="s">
        <v>2596</v>
      </c>
      <c r="Z3818" t="s">
        <v>2953</v>
      </c>
      <c r="AA3818">
        <v>828613</v>
      </c>
      <c r="AB3818" s="198">
        <v>37073.875</v>
      </c>
      <c r="AC3818" s="198">
        <v>37103.875</v>
      </c>
    </row>
    <row r="3819" spans="1:29" x14ac:dyDescent="0.2">
      <c r="A3819" s="44" t="str">
        <f t="shared" si="296"/>
        <v xml:space="preserve"> Natural Gas Physical</v>
      </c>
      <c r="B3819" s="44" t="str">
        <f t="shared" si="297"/>
        <v/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1334283</v>
      </c>
      <c r="H3819" s="198">
        <v>37046.424953703703</v>
      </c>
      <c r="I3819" t="s">
        <v>2652</v>
      </c>
      <c r="M3819" t="s">
        <v>3505</v>
      </c>
      <c r="N3819" t="s">
        <v>3089</v>
      </c>
      <c r="O3819" t="s">
        <v>49</v>
      </c>
      <c r="Q3819" s="199">
        <v>5000</v>
      </c>
      <c r="S3819" t="s">
        <v>3827</v>
      </c>
      <c r="T3819" t="s">
        <v>3090</v>
      </c>
      <c r="U3819" s="201">
        <v>4.875</v>
      </c>
      <c r="V3819" t="s">
        <v>2653</v>
      </c>
      <c r="W3819" t="s">
        <v>3091</v>
      </c>
      <c r="X3819" t="s">
        <v>3092</v>
      </c>
      <c r="Y3819" t="s">
        <v>2596</v>
      </c>
      <c r="Z3819" t="s">
        <v>2953</v>
      </c>
      <c r="AA3819">
        <v>828614</v>
      </c>
      <c r="AB3819" s="198">
        <v>37047.875</v>
      </c>
      <c r="AC3819" s="198">
        <v>37047.875</v>
      </c>
    </row>
    <row r="3820" spans="1:29" x14ac:dyDescent="0.2">
      <c r="A3820" s="44" t="str">
        <f t="shared" si="296"/>
        <v>US Crude Financial</v>
      </c>
      <c r="B3820" s="44" t="str">
        <f t="shared" si="297"/>
        <v>US</v>
      </c>
      <c r="C3820" s="44" t="str">
        <f t="shared" si="298"/>
        <v>Crude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50000</v>
      </c>
      <c r="G3820" s="202">
        <v>1334284</v>
      </c>
      <c r="H3820" s="198">
        <v>37046.42496527778</v>
      </c>
      <c r="I3820" t="s">
        <v>1087</v>
      </c>
      <c r="M3820" t="s">
        <v>3619</v>
      </c>
      <c r="N3820" t="s">
        <v>1088</v>
      </c>
      <c r="O3820" t="s">
        <v>3528</v>
      </c>
      <c r="Q3820" s="199">
        <v>50000</v>
      </c>
      <c r="S3820" t="s">
        <v>3512</v>
      </c>
      <c r="T3820" t="s">
        <v>3759</v>
      </c>
      <c r="U3820" s="201">
        <v>28.08</v>
      </c>
      <c r="V3820" t="s">
        <v>2584</v>
      </c>
      <c r="W3820" t="s">
        <v>1090</v>
      </c>
      <c r="X3820" t="s">
        <v>1091</v>
      </c>
      <c r="Y3820" t="s">
        <v>2729</v>
      </c>
      <c r="Z3820" t="s">
        <v>2952</v>
      </c>
      <c r="AA3820">
        <v>112908</v>
      </c>
      <c r="AB3820" s="198">
        <v>37073</v>
      </c>
      <c r="AC3820" s="198">
        <v>37103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3238</v>
      </c>
      <c r="G3821" s="202">
        <v>1334286</v>
      </c>
      <c r="H3821" s="198">
        <v>37046.425046296295</v>
      </c>
      <c r="I3821" t="s">
        <v>2660</v>
      </c>
      <c r="M3821" t="s">
        <v>3505</v>
      </c>
      <c r="N3821" t="s">
        <v>3885</v>
      </c>
      <c r="O3821" t="s">
        <v>3852</v>
      </c>
      <c r="P3821" s="199">
        <v>3238</v>
      </c>
      <c r="S3821" t="s">
        <v>3506</v>
      </c>
      <c r="T3821" t="s">
        <v>3759</v>
      </c>
      <c r="U3821" s="201">
        <v>3.9550000000000001</v>
      </c>
      <c r="V3821" t="s">
        <v>3649</v>
      </c>
      <c r="W3821" t="s">
        <v>2265</v>
      </c>
      <c r="X3821" t="s">
        <v>2266</v>
      </c>
      <c r="Y3821" t="s">
        <v>2596</v>
      </c>
      <c r="Z3821" t="s">
        <v>2952</v>
      </c>
      <c r="AA3821">
        <v>828615</v>
      </c>
      <c r="AB3821" s="198">
        <v>37047.875</v>
      </c>
      <c r="AC3821" s="198">
        <v>37047.875</v>
      </c>
    </row>
    <row r="3822" spans="1:29" x14ac:dyDescent="0.2">
      <c r="A3822" s="44" t="str">
        <f t="shared" si="296"/>
        <v>US Crude Physical</v>
      </c>
      <c r="B3822" s="44" t="str">
        <f t="shared" si="297"/>
        <v>US</v>
      </c>
      <c r="C3822" s="44" t="str">
        <f t="shared" si="298"/>
        <v>Crude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93000</v>
      </c>
      <c r="G3822" s="202">
        <v>1334292</v>
      </c>
      <c r="H3822" s="198">
        <v>37046.425393518519</v>
      </c>
      <c r="I3822" t="s">
        <v>387</v>
      </c>
      <c r="M3822" t="s">
        <v>3619</v>
      </c>
      <c r="N3822" t="s">
        <v>3203</v>
      </c>
      <c r="O3822" t="s">
        <v>13</v>
      </c>
      <c r="Q3822" s="199">
        <v>3000</v>
      </c>
      <c r="S3822" t="s">
        <v>3655</v>
      </c>
      <c r="T3822" t="s">
        <v>3759</v>
      </c>
      <c r="U3822" s="201">
        <v>2.84</v>
      </c>
      <c r="V3822" t="s">
        <v>388</v>
      </c>
      <c r="W3822" t="s">
        <v>3204</v>
      </c>
      <c r="X3822" t="s">
        <v>3205</v>
      </c>
      <c r="Y3822" t="s">
        <v>3777</v>
      </c>
      <c r="Z3822" t="s">
        <v>3206</v>
      </c>
      <c r="AA3822" t="s">
        <v>389</v>
      </c>
      <c r="AB3822" s="198">
        <v>37073.875</v>
      </c>
      <c r="AC3822" s="198">
        <v>37103.875</v>
      </c>
    </row>
    <row r="3823" spans="1:29" x14ac:dyDescent="0.2">
      <c r="A3823" s="44" t="str">
        <f t="shared" si="296"/>
        <v>US Weather Financial</v>
      </c>
      <c r="B3823" s="44" t="str">
        <f t="shared" si="297"/>
        <v>US</v>
      </c>
      <c r="C3823" s="44" t="str">
        <f t="shared" si="298"/>
        <v>Weather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31</v>
      </c>
      <c r="G3823" s="202">
        <v>1334293</v>
      </c>
      <c r="H3823" s="198">
        <v>37046.425428240742</v>
      </c>
      <c r="I3823" t="s">
        <v>4002</v>
      </c>
      <c r="M3823" t="s">
        <v>2656</v>
      </c>
      <c r="N3823" t="s">
        <v>3724</v>
      </c>
      <c r="O3823" t="s">
        <v>390</v>
      </c>
      <c r="P3823" s="199">
        <v>1</v>
      </c>
      <c r="S3823" t="s">
        <v>2657</v>
      </c>
      <c r="T3823" t="s">
        <v>3759</v>
      </c>
      <c r="U3823" s="201">
        <v>345</v>
      </c>
      <c r="V3823" t="s">
        <v>4004</v>
      </c>
      <c r="W3823" t="s">
        <v>3285</v>
      </c>
      <c r="X3823" t="s">
        <v>3725</v>
      </c>
      <c r="Y3823" t="s">
        <v>2656</v>
      </c>
      <c r="Z3823" t="s">
        <v>2952</v>
      </c>
      <c r="AA3823">
        <v>1334293</v>
      </c>
      <c r="AB3823" s="198">
        <v>37073.915972222225</v>
      </c>
      <c r="AC3823" s="198">
        <v>37103.915972222225</v>
      </c>
    </row>
    <row r="3824" spans="1:29" x14ac:dyDescent="0.2">
      <c r="A3824" s="44" t="str">
        <f t="shared" si="296"/>
        <v>US Crude Financial</v>
      </c>
      <c r="B3824" s="44" t="str">
        <f t="shared" si="297"/>
        <v>US</v>
      </c>
      <c r="C3824" s="44" t="str">
        <f t="shared" si="298"/>
        <v>Crude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50000</v>
      </c>
      <c r="G3824" s="202">
        <v>1334294</v>
      </c>
      <c r="H3824" s="198">
        <v>37046.425462962965</v>
      </c>
      <c r="I3824" t="s">
        <v>1087</v>
      </c>
      <c r="M3824" t="s">
        <v>3619</v>
      </c>
      <c r="N3824" t="s">
        <v>1088</v>
      </c>
      <c r="O3824" t="s">
        <v>3528</v>
      </c>
      <c r="P3824" s="199">
        <v>50000</v>
      </c>
      <c r="S3824" t="s">
        <v>3512</v>
      </c>
      <c r="T3824" t="s">
        <v>3759</v>
      </c>
      <c r="U3824" s="201">
        <v>28.08</v>
      </c>
      <c r="V3824" t="s">
        <v>2584</v>
      </c>
      <c r="W3824" t="s">
        <v>1090</v>
      </c>
      <c r="X3824" t="s">
        <v>1091</v>
      </c>
      <c r="Y3824" t="s">
        <v>2729</v>
      </c>
      <c r="Z3824" t="s">
        <v>2952</v>
      </c>
      <c r="AA3824">
        <v>112910</v>
      </c>
      <c r="AB3824" s="198">
        <v>37073</v>
      </c>
      <c r="AC3824" s="198">
        <v>37103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20</v>
      </c>
      <c r="G3825" s="202">
        <v>1334297</v>
      </c>
      <c r="H3825" s="198">
        <v>37046.425555555557</v>
      </c>
      <c r="I3825" t="s">
        <v>3772</v>
      </c>
      <c r="M3825" t="s">
        <v>3511</v>
      </c>
      <c r="N3825" t="s">
        <v>3756</v>
      </c>
      <c r="O3825" t="s">
        <v>3757</v>
      </c>
      <c r="Q3825" s="199">
        <v>20</v>
      </c>
      <c r="S3825" t="s">
        <v>3758</v>
      </c>
      <c r="T3825" t="s">
        <v>3759</v>
      </c>
      <c r="U3825" s="201">
        <v>1665</v>
      </c>
      <c r="V3825" t="s">
        <v>1527</v>
      </c>
      <c r="W3825" t="s">
        <v>3765</v>
      </c>
      <c r="X3825" t="s">
        <v>3761</v>
      </c>
      <c r="Y3825" t="s">
        <v>3762</v>
      </c>
      <c r="Z3825" t="s">
        <v>3763</v>
      </c>
      <c r="AA3825">
        <v>2166682</v>
      </c>
    </row>
    <row r="3826" spans="1:31" x14ac:dyDescent="0.2">
      <c r="A3826" s="44" t="str">
        <f t="shared" si="296"/>
        <v>US Natural Gas Physical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10000</v>
      </c>
      <c r="G3826" s="202">
        <v>1334295</v>
      </c>
      <c r="H3826" s="198">
        <v>37046.425555555557</v>
      </c>
      <c r="I3826" t="s">
        <v>3067</v>
      </c>
      <c r="M3826" t="s">
        <v>3505</v>
      </c>
      <c r="N3826" t="s">
        <v>3885</v>
      </c>
      <c r="O3826" t="s">
        <v>1674</v>
      </c>
      <c r="Q3826" s="199">
        <v>10000</v>
      </c>
      <c r="S3826" t="s">
        <v>3506</v>
      </c>
      <c r="T3826" t="s">
        <v>3759</v>
      </c>
      <c r="U3826" s="201">
        <v>3.9563000000000001</v>
      </c>
      <c r="V3826" t="s">
        <v>1059</v>
      </c>
      <c r="W3826" t="s">
        <v>2594</v>
      </c>
      <c r="X3826" t="s">
        <v>2595</v>
      </c>
      <c r="Y3826" t="s">
        <v>2596</v>
      </c>
      <c r="Z3826" t="s">
        <v>2952</v>
      </c>
      <c r="AA3826">
        <v>828617</v>
      </c>
      <c r="AB3826" s="198">
        <v>37047.875</v>
      </c>
      <c r="AC3826" s="198">
        <v>37047.875</v>
      </c>
    </row>
    <row r="3827" spans="1:31" x14ac:dyDescent="0.2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31</v>
      </c>
      <c r="F3827" s="213">
        <f t="shared" si="300"/>
        <v>775000</v>
      </c>
      <c r="G3827" s="202">
        <v>1334296</v>
      </c>
      <c r="H3827" s="198">
        <v>37046.425555555557</v>
      </c>
      <c r="I3827" t="s">
        <v>2613</v>
      </c>
      <c r="M3827" t="s">
        <v>3505</v>
      </c>
      <c r="N3827" t="s">
        <v>2605</v>
      </c>
      <c r="O3827" t="s">
        <v>2044</v>
      </c>
      <c r="P3827" s="199">
        <v>25000</v>
      </c>
      <c r="S3827" t="s">
        <v>3506</v>
      </c>
      <c r="T3827" t="s">
        <v>3759</v>
      </c>
      <c r="U3827" s="201">
        <v>-0.02</v>
      </c>
      <c r="V3827" t="s">
        <v>2614</v>
      </c>
      <c r="W3827" t="s">
        <v>2515</v>
      </c>
      <c r="X3827" t="s">
        <v>2516</v>
      </c>
      <c r="Y3827" t="s">
        <v>3777</v>
      </c>
      <c r="Z3827" t="s">
        <v>2952</v>
      </c>
      <c r="AA3827" t="s">
        <v>391</v>
      </c>
      <c r="AB3827" s="198">
        <v>37073.875</v>
      </c>
      <c r="AC3827" s="198">
        <v>37103.875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16</v>
      </c>
      <c r="G3828" s="202">
        <v>1334299</v>
      </c>
      <c r="H3828" s="198">
        <v>37046.425717592596</v>
      </c>
      <c r="I3828" t="s">
        <v>3772</v>
      </c>
      <c r="M3828" t="s">
        <v>3511</v>
      </c>
      <c r="N3828" t="s">
        <v>3768</v>
      </c>
      <c r="O3828" t="s">
        <v>3769</v>
      </c>
      <c r="P3828" s="199">
        <v>16</v>
      </c>
      <c r="S3828" t="s">
        <v>3758</v>
      </c>
      <c r="T3828" t="s">
        <v>3759</v>
      </c>
      <c r="U3828" s="201">
        <v>1507</v>
      </c>
      <c r="V3828" t="s">
        <v>1569</v>
      </c>
      <c r="W3828" t="s">
        <v>3765</v>
      </c>
      <c r="X3828" t="s">
        <v>3761</v>
      </c>
      <c r="Y3828" t="s">
        <v>3762</v>
      </c>
      <c r="Z3828" t="s">
        <v>3763</v>
      </c>
      <c r="AA3828">
        <v>2166686</v>
      </c>
    </row>
    <row r="3829" spans="1:31" x14ac:dyDescent="0.2">
      <c r="A3829" s="44" t="str">
        <f t="shared" si="296"/>
        <v xml:space="preserve"> Metals Financial</v>
      </c>
      <c r="B3829" s="44" t="str">
        <f t="shared" si="297"/>
        <v/>
      </c>
      <c r="C3829" s="44" t="str">
        <f t="shared" si="298"/>
        <v>Metals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20</v>
      </c>
      <c r="G3829" s="202">
        <v>1334300</v>
      </c>
      <c r="H3829" s="198">
        <v>37046.425752314812</v>
      </c>
      <c r="I3829" t="s">
        <v>3772</v>
      </c>
      <c r="M3829" t="s">
        <v>3511</v>
      </c>
      <c r="N3829" t="s">
        <v>3756</v>
      </c>
      <c r="O3829" t="s">
        <v>3757</v>
      </c>
      <c r="Q3829" s="199">
        <v>20</v>
      </c>
      <c r="S3829" t="s">
        <v>3758</v>
      </c>
      <c r="T3829" t="s">
        <v>3759</v>
      </c>
      <c r="U3829" s="201">
        <v>1665</v>
      </c>
      <c r="V3829" t="s">
        <v>1527</v>
      </c>
      <c r="W3829" t="s">
        <v>3765</v>
      </c>
      <c r="X3829" t="s">
        <v>3761</v>
      </c>
      <c r="Y3829" t="s">
        <v>3762</v>
      </c>
      <c r="Z3829" t="s">
        <v>3763</v>
      </c>
      <c r="AA3829">
        <v>2166688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184</v>
      </c>
      <c r="G3830" s="202">
        <v>1334301</v>
      </c>
      <c r="H3830" s="198">
        <v>37046.425844907404</v>
      </c>
      <c r="I3830" t="s">
        <v>2378</v>
      </c>
      <c r="M3830" t="s">
        <v>3505</v>
      </c>
      <c r="N3830" t="s">
        <v>3885</v>
      </c>
      <c r="O3830" t="s">
        <v>1742</v>
      </c>
      <c r="P3830" s="199">
        <v>184</v>
      </c>
      <c r="S3830" t="s">
        <v>3506</v>
      </c>
      <c r="T3830" t="s">
        <v>3759</v>
      </c>
      <c r="U3830" s="201">
        <v>4.16</v>
      </c>
      <c r="V3830" t="s">
        <v>3073</v>
      </c>
      <c r="W3830" t="s">
        <v>3143</v>
      </c>
      <c r="X3830" t="s">
        <v>3065</v>
      </c>
      <c r="Y3830" t="s">
        <v>2596</v>
      </c>
      <c r="Z3830" t="s">
        <v>2952</v>
      </c>
      <c r="AA3830">
        <v>828619</v>
      </c>
      <c r="AB3830" s="198">
        <v>37047.875</v>
      </c>
      <c r="AC3830" s="198">
        <v>37047.875</v>
      </c>
    </row>
    <row r="3831" spans="1:31" x14ac:dyDescent="0.2">
      <c r="A3831" s="44" t="str">
        <f t="shared" si="296"/>
        <v>US Weather Financial</v>
      </c>
      <c r="B3831" s="44" t="str">
        <f t="shared" si="297"/>
        <v>US</v>
      </c>
      <c r="C3831" s="44" t="str">
        <f t="shared" si="298"/>
        <v>Weather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5</v>
      </c>
      <c r="F3831" s="213">
        <f t="shared" si="300"/>
        <v>15</v>
      </c>
      <c r="G3831" s="202">
        <v>1334302</v>
      </c>
      <c r="H3831" s="198">
        <v>37046.426053240742</v>
      </c>
      <c r="I3831" t="s">
        <v>4002</v>
      </c>
      <c r="M3831" t="s">
        <v>2656</v>
      </c>
      <c r="N3831" t="s">
        <v>3724</v>
      </c>
      <c r="O3831" t="s">
        <v>4003</v>
      </c>
      <c r="Q3831" s="199">
        <v>3</v>
      </c>
      <c r="S3831" t="s">
        <v>2657</v>
      </c>
      <c r="T3831" t="s">
        <v>3759</v>
      </c>
      <c r="U3831" s="201">
        <v>156</v>
      </c>
      <c r="V3831" t="s">
        <v>4004</v>
      </c>
      <c r="W3831" t="s">
        <v>3285</v>
      </c>
      <c r="X3831" t="s">
        <v>3725</v>
      </c>
      <c r="Y3831" t="s">
        <v>2656</v>
      </c>
      <c r="Z3831" t="s">
        <v>2952</v>
      </c>
      <c r="AA3831">
        <v>1334302</v>
      </c>
      <c r="AB3831" s="198">
        <v>37053.874305555553</v>
      </c>
      <c r="AC3831" s="198">
        <v>37057.874305555553</v>
      </c>
    </row>
    <row r="3832" spans="1:31" x14ac:dyDescent="0.2">
      <c r="A3832" s="44" t="str">
        <f t="shared" si="296"/>
        <v xml:space="preserve"> Natural Gas Financial</v>
      </c>
      <c r="B3832" s="44" t="str">
        <f t="shared" si="297"/>
        <v/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214</v>
      </c>
      <c r="F3832" s="213">
        <f t="shared" si="300"/>
        <v>1070000</v>
      </c>
      <c r="G3832" s="202">
        <v>1334303</v>
      </c>
      <c r="H3832" s="198">
        <v>37046.426064814812</v>
      </c>
      <c r="I3832" t="s">
        <v>3503</v>
      </c>
      <c r="M3832" t="s">
        <v>3505</v>
      </c>
      <c r="N3832" t="s">
        <v>3721</v>
      </c>
      <c r="O3832" t="s">
        <v>3197</v>
      </c>
      <c r="Q3832" s="199">
        <v>5000</v>
      </c>
      <c r="S3832" t="s">
        <v>3506</v>
      </c>
      <c r="T3832" t="s">
        <v>3759</v>
      </c>
      <c r="U3832" s="201">
        <v>-0.4</v>
      </c>
      <c r="V3832" t="s">
        <v>3320</v>
      </c>
      <c r="W3832" t="s">
        <v>3722</v>
      </c>
      <c r="X3832" t="s">
        <v>3723</v>
      </c>
      <c r="Y3832" t="s">
        <v>3777</v>
      </c>
      <c r="Z3832" t="s">
        <v>2953</v>
      </c>
      <c r="AA3832" t="s">
        <v>392</v>
      </c>
      <c r="AB3832" s="198">
        <v>37347</v>
      </c>
      <c r="AC3832" s="198">
        <v>37560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1000</v>
      </c>
      <c r="G3833" s="202">
        <v>1334304</v>
      </c>
      <c r="H3833" s="198">
        <v>37046.426076388889</v>
      </c>
      <c r="I3833" t="s">
        <v>2613</v>
      </c>
      <c r="M3833" t="s">
        <v>3505</v>
      </c>
      <c r="N3833" t="s">
        <v>3885</v>
      </c>
      <c r="O3833" t="s">
        <v>1718</v>
      </c>
      <c r="Q3833" s="199">
        <v>1000</v>
      </c>
      <c r="S3833" t="s">
        <v>3506</v>
      </c>
      <c r="T3833" t="s">
        <v>3759</v>
      </c>
      <c r="U3833" s="201">
        <v>4.1500000000000004</v>
      </c>
      <c r="V3833" t="s">
        <v>3527</v>
      </c>
      <c r="W3833" t="s">
        <v>3143</v>
      </c>
      <c r="X3833" t="s">
        <v>3065</v>
      </c>
      <c r="Y3833" t="s">
        <v>2596</v>
      </c>
      <c r="Z3833" t="s">
        <v>2952</v>
      </c>
      <c r="AA3833">
        <v>828620</v>
      </c>
      <c r="AB3833" s="198">
        <v>37047.875</v>
      </c>
      <c r="AC3833" s="198">
        <v>37047.875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29</v>
      </c>
      <c r="G3834" s="202">
        <v>1334305</v>
      </c>
      <c r="H3834" s="198">
        <v>37046.426180555558</v>
      </c>
      <c r="I3834" t="s">
        <v>3627</v>
      </c>
      <c r="M3834" t="s">
        <v>3505</v>
      </c>
      <c r="N3834" t="s">
        <v>3885</v>
      </c>
      <c r="O3834" t="s">
        <v>1674</v>
      </c>
      <c r="Q3834" s="199">
        <v>29</v>
      </c>
      <c r="S3834" t="s">
        <v>3506</v>
      </c>
      <c r="T3834" t="s">
        <v>3759</v>
      </c>
      <c r="U3834" s="201">
        <v>3.9563000000000001</v>
      </c>
      <c r="V3834" t="s">
        <v>2456</v>
      </c>
      <c r="W3834" t="s">
        <v>2594</v>
      </c>
      <c r="X3834" t="s">
        <v>2595</v>
      </c>
      <c r="Y3834" t="s">
        <v>2596</v>
      </c>
      <c r="Z3834" t="s">
        <v>2952</v>
      </c>
      <c r="AA3834">
        <v>828621</v>
      </c>
      <c r="AB3834" s="198">
        <v>37047.875</v>
      </c>
      <c r="AC3834" s="198">
        <v>37047.875</v>
      </c>
    </row>
    <row r="3835" spans="1:31" x14ac:dyDescent="0.2">
      <c r="A3835" s="44" t="str">
        <f t="shared" si="296"/>
        <v>US Crude Financial</v>
      </c>
      <c r="B3835" s="44" t="str">
        <f t="shared" si="297"/>
        <v>US</v>
      </c>
      <c r="C3835" s="44" t="str">
        <f t="shared" si="298"/>
        <v>Crude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</v>
      </c>
      <c r="F3835" s="213">
        <f t="shared" si="300"/>
        <v>50000</v>
      </c>
      <c r="G3835" s="202">
        <v>1334306</v>
      </c>
      <c r="H3835" s="198">
        <v>37046.426192129627</v>
      </c>
      <c r="I3835" t="s">
        <v>1087</v>
      </c>
      <c r="M3835" t="s">
        <v>3619</v>
      </c>
      <c r="N3835" t="s">
        <v>3233</v>
      </c>
      <c r="O3835" t="s">
        <v>3854</v>
      </c>
      <c r="P3835" s="199">
        <v>50000</v>
      </c>
      <c r="S3835" t="s">
        <v>3512</v>
      </c>
      <c r="T3835" t="s">
        <v>3759</v>
      </c>
      <c r="U3835" s="201">
        <v>0.64</v>
      </c>
      <c r="V3835" t="s">
        <v>1089</v>
      </c>
      <c r="W3835" t="s">
        <v>3234</v>
      </c>
      <c r="X3835" t="s">
        <v>3235</v>
      </c>
      <c r="Y3835" t="s">
        <v>3777</v>
      </c>
      <c r="Z3835" t="s">
        <v>2952</v>
      </c>
      <c r="AA3835" t="s">
        <v>393</v>
      </c>
      <c r="AB3835" s="198">
        <v>37073</v>
      </c>
      <c r="AC3835" s="198">
        <v>37103</v>
      </c>
    </row>
    <row r="3836" spans="1:31" x14ac:dyDescent="0.2">
      <c r="A3836" s="44" t="str">
        <f t="shared" si="296"/>
        <v>US Crude Financial</v>
      </c>
      <c r="B3836" s="44" t="str">
        <f t="shared" si="297"/>
        <v>US</v>
      </c>
      <c r="C3836" s="44" t="str">
        <f t="shared" si="298"/>
        <v>Crude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50000</v>
      </c>
      <c r="G3836" s="202">
        <v>1334308</v>
      </c>
      <c r="H3836" s="198">
        <v>37046.426238425927</v>
      </c>
      <c r="I3836" t="s">
        <v>1087</v>
      </c>
      <c r="M3836" t="s">
        <v>3619</v>
      </c>
      <c r="N3836" t="s">
        <v>3233</v>
      </c>
      <c r="O3836" t="s">
        <v>3854</v>
      </c>
      <c r="P3836" s="199">
        <v>50000</v>
      </c>
      <c r="S3836" t="s">
        <v>3512</v>
      </c>
      <c r="T3836" t="s">
        <v>3759</v>
      </c>
      <c r="U3836" s="201">
        <v>0.64</v>
      </c>
      <c r="V3836" t="s">
        <v>1089</v>
      </c>
      <c r="W3836" t="s">
        <v>3234</v>
      </c>
      <c r="X3836" t="s">
        <v>3235</v>
      </c>
      <c r="Y3836" t="s">
        <v>3777</v>
      </c>
      <c r="Z3836" t="s">
        <v>2952</v>
      </c>
      <c r="AA3836" t="s">
        <v>394</v>
      </c>
      <c r="AB3836" s="198">
        <v>37073</v>
      </c>
      <c r="AC3836" s="198">
        <v>37103</v>
      </c>
    </row>
    <row r="3837" spans="1:31" x14ac:dyDescent="0.2">
      <c r="A3837" s="44" t="str">
        <f t="shared" si="296"/>
        <v>US Weather Financial</v>
      </c>
      <c r="B3837" s="44" t="str">
        <f t="shared" si="297"/>
        <v>US</v>
      </c>
      <c r="C3837" s="44" t="str">
        <f t="shared" si="298"/>
        <v>Weather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5</v>
      </c>
      <c r="F3837" s="213">
        <f t="shared" si="300"/>
        <v>15</v>
      </c>
      <c r="G3837" s="202">
        <v>1334310</v>
      </c>
      <c r="H3837" s="198">
        <v>37046.42627314815</v>
      </c>
      <c r="I3837" t="s">
        <v>4002</v>
      </c>
      <c r="M3837" t="s">
        <v>2656</v>
      </c>
      <c r="N3837" t="s">
        <v>3724</v>
      </c>
      <c r="O3837" t="s">
        <v>4003</v>
      </c>
      <c r="Q3837" s="199">
        <v>3</v>
      </c>
      <c r="S3837" t="s">
        <v>2657</v>
      </c>
      <c r="T3837" t="s">
        <v>3759</v>
      </c>
      <c r="U3837" s="201">
        <v>156</v>
      </c>
      <c r="V3837" t="s">
        <v>4004</v>
      </c>
      <c r="W3837" t="s">
        <v>3285</v>
      </c>
      <c r="X3837" t="s">
        <v>3725</v>
      </c>
      <c r="Y3837" t="s">
        <v>2656</v>
      </c>
      <c r="Z3837" t="s">
        <v>2952</v>
      </c>
      <c r="AA3837">
        <v>1334310</v>
      </c>
      <c r="AB3837" s="198">
        <v>37053.874305555553</v>
      </c>
      <c r="AC3837" s="198">
        <v>37057.874305555553</v>
      </c>
      <c r="AE3837" s="116">
        <f>IF(S3837="Gallon",F3837/42,F3837)</f>
        <v>15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4</v>
      </c>
      <c r="G3838" s="202">
        <v>1334311</v>
      </c>
      <c r="H3838" s="198">
        <v>37046.426307870373</v>
      </c>
      <c r="I3838" t="s">
        <v>1852</v>
      </c>
      <c r="M3838" t="s">
        <v>3511</v>
      </c>
      <c r="N3838" t="s">
        <v>3818</v>
      </c>
      <c r="O3838" t="s">
        <v>3318</v>
      </c>
      <c r="Q3838" s="199">
        <v>4</v>
      </c>
      <c r="S3838" t="s">
        <v>3758</v>
      </c>
      <c r="T3838" t="s">
        <v>3759</v>
      </c>
      <c r="U3838" s="201">
        <v>911.5</v>
      </c>
      <c r="V3838" t="s">
        <v>1853</v>
      </c>
      <c r="W3838" t="s">
        <v>3785</v>
      </c>
      <c r="X3838" t="s">
        <v>3761</v>
      </c>
      <c r="Y3838" t="s">
        <v>3762</v>
      </c>
      <c r="Z3838" t="s">
        <v>3763</v>
      </c>
      <c r="AA3838">
        <v>2166690</v>
      </c>
      <c r="AB3838" s="198">
        <v>37062.875</v>
      </c>
      <c r="AC3838" s="198">
        <v>37062.875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2568</v>
      </c>
      <c r="G3839" s="202">
        <v>1334312</v>
      </c>
      <c r="H3839" s="198">
        <v>37046.426388888889</v>
      </c>
      <c r="I3839" t="s">
        <v>2613</v>
      </c>
      <c r="M3839" t="s">
        <v>3505</v>
      </c>
      <c r="N3839" t="s">
        <v>3885</v>
      </c>
      <c r="O3839" t="s">
        <v>1727</v>
      </c>
      <c r="Q3839" s="199">
        <v>2568</v>
      </c>
      <c r="S3839" t="s">
        <v>3506</v>
      </c>
      <c r="T3839" t="s">
        <v>3759</v>
      </c>
      <c r="U3839" s="201">
        <v>3.86</v>
      </c>
      <c r="V3839" t="s">
        <v>1739</v>
      </c>
      <c r="W3839" t="s">
        <v>2629</v>
      </c>
      <c r="X3839" t="s">
        <v>2630</v>
      </c>
      <c r="Y3839" t="s">
        <v>2596</v>
      </c>
      <c r="Z3839" t="s">
        <v>2952</v>
      </c>
      <c r="AA3839">
        <v>828622</v>
      </c>
      <c r="AB3839" s="198">
        <v>37047.875</v>
      </c>
      <c r="AC3839" s="198">
        <v>37047.875</v>
      </c>
    </row>
    <row r="3840" spans="1:31" x14ac:dyDescent="0.2">
      <c r="A3840" s="44" t="str">
        <f t="shared" si="296"/>
        <v>US Crude Financial</v>
      </c>
      <c r="B3840" s="44" t="str">
        <f t="shared" si="297"/>
        <v>US</v>
      </c>
      <c r="C3840" s="44" t="str">
        <f t="shared" si="298"/>
        <v>Crude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50000</v>
      </c>
      <c r="G3840" s="202">
        <v>1334313</v>
      </c>
      <c r="H3840" s="198">
        <v>37046.426423611112</v>
      </c>
      <c r="I3840" t="s">
        <v>1087</v>
      </c>
      <c r="M3840" t="s">
        <v>3619</v>
      </c>
      <c r="N3840" t="s">
        <v>1088</v>
      </c>
      <c r="O3840" t="s">
        <v>3528</v>
      </c>
      <c r="Q3840" s="199">
        <v>50000</v>
      </c>
      <c r="S3840" t="s">
        <v>3512</v>
      </c>
      <c r="T3840" t="s">
        <v>3759</v>
      </c>
      <c r="U3840" s="201">
        <v>28.12</v>
      </c>
      <c r="V3840" t="s">
        <v>1089</v>
      </c>
      <c r="W3840" t="s">
        <v>1090</v>
      </c>
      <c r="X3840" t="s">
        <v>1091</v>
      </c>
      <c r="Y3840" t="s">
        <v>2729</v>
      </c>
      <c r="Z3840" t="s">
        <v>2952</v>
      </c>
      <c r="AA3840">
        <v>112913</v>
      </c>
      <c r="AB3840" s="198">
        <v>37073</v>
      </c>
      <c r="AC3840" s="198">
        <v>37103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1000</v>
      </c>
      <c r="G3841" s="202">
        <v>1334314</v>
      </c>
      <c r="H3841" s="198">
        <v>37046.426527777781</v>
      </c>
      <c r="I3841" t="s">
        <v>2635</v>
      </c>
      <c r="M3841" t="s">
        <v>3505</v>
      </c>
      <c r="N3841" t="s">
        <v>3885</v>
      </c>
      <c r="O3841" t="s">
        <v>1727</v>
      </c>
      <c r="Q3841" s="199">
        <v>1000</v>
      </c>
      <c r="S3841" t="s">
        <v>3506</v>
      </c>
      <c r="T3841" t="s">
        <v>3759</v>
      </c>
      <c r="U3841" s="201">
        <v>3.86</v>
      </c>
      <c r="V3841" t="s">
        <v>31</v>
      </c>
      <c r="W3841" t="s">
        <v>2629</v>
      </c>
      <c r="X3841" t="s">
        <v>2630</v>
      </c>
      <c r="Y3841" t="s">
        <v>2596</v>
      </c>
      <c r="Z3841" t="s">
        <v>2952</v>
      </c>
      <c r="AA3841">
        <v>828623</v>
      </c>
      <c r="AB3841" s="198">
        <v>37047.875</v>
      </c>
      <c r="AC3841" s="198">
        <v>37047.875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10000</v>
      </c>
      <c r="G3842" s="202">
        <v>1334315</v>
      </c>
      <c r="H3842" s="198">
        <v>37046.426562499997</v>
      </c>
      <c r="I3842" t="s">
        <v>3081</v>
      </c>
      <c r="M3842" t="s">
        <v>3505</v>
      </c>
      <c r="N3842" t="s">
        <v>3885</v>
      </c>
      <c r="O3842" t="s">
        <v>1736</v>
      </c>
      <c r="Q3842" s="199">
        <v>10000</v>
      </c>
      <c r="S3842" t="s">
        <v>3506</v>
      </c>
      <c r="T3842" t="s">
        <v>3759</v>
      </c>
      <c r="U3842" s="201">
        <v>4.0650000000000004</v>
      </c>
      <c r="V3842" t="s">
        <v>3991</v>
      </c>
      <c r="W3842" t="s">
        <v>2280</v>
      </c>
      <c r="X3842" t="s">
        <v>2281</v>
      </c>
      <c r="Y3842" t="s">
        <v>2596</v>
      </c>
      <c r="Z3842" t="s">
        <v>2952</v>
      </c>
      <c r="AA3842">
        <v>828624</v>
      </c>
      <c r="AB3842" s="198">
        <v>37047.875</v>
      </c>
      <c r="AC3842" s="198">
        <v>37047.875</v>
      </c>
    </row>
    <row r="3843" spans="1:29" x14ac:dyDescent="0.2">
      <c r="A3843" s="44" t="str">
        <f t="shared" si="296"/>
        <v>US Crude Financial</v>
      </c>
      <c r="B3843" s="44" t="str">
        <f t="shared" si="297"/>
        <v>US</v>
      </c>
      <c r="C3843" s="44" t="str">
        <f t="shared" si="298"/>
        <v>Crude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50000</v>
      </c>
      <c r="G3843" s="202">
        <v>1334316</v>
      </c>
      <c r="H3843" s="198">
        <v>37046.426620370374</v>
      </c>
      <c r="I3843" t="s">
        <v>2382</v>
      </c>
      <c r="M3843" t="s">
        <v>3619</v>
      </c>
      <c r="N3843" t="s">
        <v>1088</v>
      </c>
      <c r="O3843" t="s">
        <v>3528</v>
      </c>
      <c r="Q3843" s="199">
        <v>50000</v>
      </c>
      <c r="S3843" t="s">
        <v>3512</v>
      </c>
      <c r="T3843" t="s">
        <v>3759</v>
      </c>
      <c r="U3843" s="201">
        <v>28.14</v>
      </c>
      <c r="V3843" t="s">
        <v>2582</v>
      </c>
      <c r="W3843" t="s">
        <v>1090</v>
      </c>
      <c r="X3843" t="s">
        <v>1091</v>
      </c>
      <c r="Y3843" t="s">
        <v>2729</v>
      </c>
      <c r="Z3843" t="s">
        <v>2952</v>
      </c>
      <c r="AA3843">
        <v>112914</v>
      </c>
      <c r="AB3843" s="198">
        <v>37073</v>
      </c>
      <c r="AC3843" s="198">
        <v>37103</v>
      </c>
    </row>
    <row r="3844" spans="1:29" x14ac:dyDescent="0.2">
      <c r="A3844" s="44" t="str">
        <f t="shared" si="296"/>
        <v>US Power Financial</v>
      </c>
      <c r="B3844" s="44" t="str">
        <f t="shared" si="297"/>
        <v>US</v>
      </c>
      <c r="C3844" s="44" t="str">
        <f t="shared" si="298"/>
        <v>Power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</v>
      </c>
      <c r="F3844" s="213">
        <f t="shared" si="300"/>
        <v>150</v>
      </c>
      <c r="G3844" s="202">
        <v>1334318</v>
      </c>
      <c r="H3844" s="198">
        <v>37046.426724537036</v>
      </c>
      <c r="I3844" t="s">
        <v>3731</v>
      </c>
      <c r="M3844" t="s">
        <v>2717</v>
      </c>
      <c r="N3844" t="s">
        <v>1094</v>
      </c>
      <c r="O3844" t="s">
        <v>1594</v>
      </c>
      <c r="P3844" s="199">
        <v>50</v>
      </c>
      <c r="S3844" t="s">
        <v>3504</v>
      </c>
      <c r="T3844" t="s">
        <v>3759</v>
      </c>
      <c r="U3844" s="201">
        <v>40.4</v>
      </c>
      <c r="V3844" t="s">
        <v>1765</v>
      </c>
      <c r="W3844" t="s">
        <v>2359</v>
      </c>
      <c r="X3844" t="s">
        <v>3539</v>
      </c>
      <c r="Y3844" t="s">
        <v>1097</v>
      </c>
      <c r="Z3844" t="s">
        <v>2952</v>
      </c>
      <c r="AA3844">
        <v>631262.1</v>
      </c>
      <c r="AB3844" s="198">
        <v>37048.875</v>
      </c>
      <c r="AC3844" s="198">
        <v>37050.875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5000</v>
      </c>
      <c r="G3845" s="202">
        <v>1334319</v>
      </c>
      <c r="H3845" s="198">
        <v>37046.426736111112</v>
      </c>
      <c r="I3845" t="s">
        <v>3647</v>
      </c>
      <c r="M3845" t="s">
        <v>3505</v>
      </c>
      <c r="N3845" t="s">
        <v>3885</v>
      </c>
      <c r="O3845" t="s">
        <v>1729</v>
      </c>
      <c r="Q3845" s="199">
        <v>5000</v>
      </c>
      <c r="S3845" t="s">
        <v>3506</v>
      </c>
      <c r="T3845" t="s">
        <v>3759</v>
      </c>
      <c r="U3845" s="201">
        <v>3.82</v>
      </c>
      <c r="V3845" t="s">
        <v>3176</v>
      </c>
      <c r="W3845" t="s">
        <v>2477</v>
      </c>
      <c r="X3845" t="s">
        <v>3078</v>
      </c>
      <c r="Y3845" t="s">
        <v>2596</v>
      </c>
      <c r="Z3845" t="s">
        <v>2952</v>
      </c>
      <c r="AA3845">
        <v>828625</v>
      </c>
      <c r="AB3845" s="198">
        <v>37047.875</v>
      </c>
      <c r="AC3845" s="198">
        <v>37047.875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20</v>
      </c>
      <c r="G3846" s="202">
        <v>1334320</v>
      </c>
      <c r="H3846" s="198">
        <v>37046.426759259259</v>
      </c>
      <c r="I3846" t="s">
        <v>3772</v>
      </c>
      <c r="M3846" t="s">
        <v>3511</v>
      </c>
      <c r="N3846" t="s">
        <v>3756</v>
      </c>
      <c r="O3846" t="s">
        <v>3757</v>
      </c>
      <c r="Q3846" s="199">
        <v>20</v>
      </c>
      <c r="S3846" t="s">
        <v>3758</v>
      </c>
      <c r="T3846" t="s">
        <v>3759</v>
      </c>
      <c r="U3846" s="201">
        <v>1664</v>
      </c>
      <c r="V3846" t="s">
        <v>1527</v>
      </c>
      <c r="W3846" t="s">
        <v>3765</v>
      </c>
      <c r="X3846" t="s">
        <v>3761</v>
      </c>
      <c r="Y3846" t="s">
        <v>3762</v>
      </c>
      <c r="Z3846" t="s">
        <v>3763</v>
      </c>
      <c r="AA3846">
        <v>2166695</v>
      </c>
    </row>
    <row r="3847" spans="1:29" x14ac:dyDescent="0.2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150000</v>
      </c>
      <c r="G3847" s="202">
        <v>1334321</v>
      </c>
      <c r="H3847" s="198">
        <v>37046.426886574074</v>
      </c>
      <c r="I3847" t="s">
        <v>2600</v>
      </c>
      <c r="M3847" t="s">
        <v>3505</v>
      </c>
      <c r="N3847" t="s">
        <v>2605</v>
      </c>
      <c r="O3847" t="s">
        <v>263</v>
      </c>
      <c r="P3847" s="199">
        <v>5000</v>
      </c>
      <c r="S3847" t="s">
        <v>3506</v>
      </c>
      <c r="T3847" t="s">
        <v>3759</v>
      </c>
      <c r="U3847" s="201">
        <v>0.17499999999999999</v>
      </c>
      <c r="V3847" t="s">
        <v>3711</v>
      </c>
      <c r="W3847" t="s">
        <v>2606</v>
      </c>
      <c r="X3847" t="s">
        <v>2607</v>
      </c>
      <c r="Y3847" t="s">
        <v>3777</v>
      </c>
      <c r="Z3847" t="s">
        <v>2952</v>
      </c>
      <c r="AA3847" t="s">
        <v>395</v>
      </c>
      <c r="AB3847" s="198">
        <v>37135.875</v>
      </c>
      <c r="AC3847" s="198">
        <v>37164.875</v>
      </c>
    </row>
    <row r="3848" spans="1:29" x14ac:dyDescent="0.2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260</v>
      </c>
      <c r="G3848" s="202">
        <v>1334322</v>
      </c>
      <c r="H3848" s="198">
        <v>37046.426886574074</v>
      </c>
      <c r="I3848" t="s">
        <v>3690</v>
      </c>
      <c r="M3848" t="s">
        <v>3505</v>
      </c>
      <c r="N3848" t="s">
        <v>3885</v>
      </c>
      <c r="O3848" t="s">
        <v>1761</v>
      </c>
      <c r="Q3848" s="199">
        <v>260</v>
      </c>
      <c r="S3848" t="s">
        <v>3506</v>
      </c>
      <c r="T3848" t="s">
        <v>3759</v>
      </c>
      <c r="U3848" s="201">
        <v>3.86</v>
      </c>
      <c r="V3848" t="s">
        <v>3691</v>
      </c>
      <c r="W3848" t="s">
        <v>2477</v>
      </c>
      <c r="X3848" t="s">
        <v>3078</v>
      </c>
      <c r="Y3848" t="s">
        <v>2596</v>
      </c>
      <c r="Z3848" t="s">
        <v>2952</v>
      </c>
      <c r="AA3848">
        <v>828626</v>
      </c>
      <c r="AB3848" s="198">
        <v>37047.875</v>
      </c>
      <c r="AC3848" s="198">
        <v>37047.875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20</v>
      </c>
      <c r="G3849" s="202">
        <v>1334323</v>
      </c>
      <c r="H3849" s="198">
        <v>37046.42701388889</v>
      </c>
      <c r="I3849" t="s">
        <v>2220</v>
      </c>
      <c r="M3849" t="s">
        <v>3511</v>
      </c>
      <c r="N3849" t="s">
        <v>3756</v>
      </c>
      <c r="O3849" t="s">
        <v>3757</v>
      </c>
      <c r="P3849" s="199">
        <v>20</v>
      </c>
      <c r="S3849" t="s">
        <v>3758</v>
      </c>
      <c r="T3849" t="s">
        <v>3759</v>
      </c>
      <c r="U3849" s="201">
        <v>1663</v>
      </c>
      <c r="V3849" t="s">
        <v>2221</v>
      </c>
      <c r="W3849" t="s">
        <v>3765</v>
      </c>
      <c r="X3849" t="s">
        <v>3761</v>
      </c>
      <c r="Y3849" t="s">
        <v>3762</v>
      </c>
      <c r="Z3849" t="s">
        <v>3763</v>
      </c>
      <c r="AA3849">
        <v>2166698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10000</v>
      </c>
      <c r="G3850" s="202">
        <v>1334324</v>
      </c>
      <c r="H3850" s="198">
        <v>37046.427025462966</v>
      </c>
      <c r="I3850" t="s">
        <v>3081</v>
      </c>
      <c r="M3850" t="s">
        <v>3505</v>
      </c>
      <c r="N3850" t="s">
        <v>3885</v>
      </c>
      <c r="O3850" t="s">
        <v>1736</v>
      </c>
      <c r="Q3850" s="199">
        <v>10000</v>
      </c>
      <c r="S3850" t="s">
        <v>3506</v>
      </c>
      <c r="T3850" t="s">
        <v>3759</v>
      </c>
      <c r="U3850" s="201">
        <v>4.0650000000000004</v>
      </c>
      <c r="V3850" t="s">
        <v>3991</v>
      </c>
      <c r="W3850" t="s">
        <v>2280</v>
      </c>
      <c r="X3850" t="s">
        <v>2281</v>
      </c>
      <c r="Y3850" t="s">
        <v>2596</v>
      </c>
      <c r="Z3850" t="s">
        <v>2952</v>
      </c>
      <c r="AA3850">
        <v>828627</v>
      </c>
      <c r="AB3850" s="198">
        <v>37047.875</v>
      </c>
      <c r="AC3850" s="198">
        <v>37047.875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1334326</v>
      </c>
      <c r="H3851" s="198">
        <v>37046.427060185182</v>
      </c>
      <c r="I3851" t="s">
        <v>1038</v>
      </c>
      <c r="M3851" t="s">
        <v>3511</v>
      </c>
      <c r="N3851" t="s">
        <v>3756</v>
      </c>
      <c r="O3851" t="s">
        <v>3757</v>
      </c>
      <c r="Q3851" s="199">
        <v>20</v>
      </c>
      <c r="S3851" t="s">
        <v>3758</v>
      </c>
      <c r="T3851" t="s">
        <v>3759</v>
      </c>
      <c r="U3851" s="201">
        <v>1664</v>
      </c>
      <c r="V3851" t="s">
        <v>3357</v>
      </c>
      <c r="W3851" t="s">
        <v>3765</v>
      </c>
      <c r="X3851" t="s">
        <v>3761</v>
      </c>
      <c r="Y3851" t="s">
        <v>3762</v>
      </c>
      <c r="Z3851" t="s">
        <v>3763</v>
      </c>
      <c r="AA3851">
        <v>2166700</v>
      </c>
    </row>
    <row r="3852" spans="1:29" x14ac:dyDescent="0.2">
      <c r="A3852" s="44" t="str">
        <f t="shared" si="301"/>
        <v>US Crude Financial</v>
      </c>
      <c r="B3852" s="44" t="str">
        <f t="shared" si="302"/>
        <v>US</v>
      </c>
      <c r="C3852" s="44" t="str">
        <f t="shared" si="303"/>
        <v>Crude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50000</v>
      </c>
      <c r="G3852" s="202">
        <v>1334327</v>
      </c>
      <c r="H3852" s="198">
        <v>37046.427372685182</v>
      </c>
      <c r="I3852" t="s">
        <v>1087</v>
      </c>
      <c r="M3852" t="s">
        <v>3619</v>
      </c>
      <c r="N3852" t="s">
        <v>1088</v>
      </c>
      <c r="O3852" t="s">
        <v>3528</v>
      </c>
      <c r="P3852" s="199">
        <v>50000</v>
      </c>
      <c r="S3852" t="s">
        <v>3512</v>
      </c>
      <c r="T3852" t="s">
        <v>3759</v>
      </c>
      <c r="U3852" s="201">
        <v>28.12</v>
      </c>
      <c r="V3852" t="s">
        <v>2584</v>
      </c>
      <c r="W3852" t="s">
        <v>1090</v>
      </c>
      <c r="X3852" t="s">
        <v>1091</v>
      </c>
      <c r="Y3852" t="s">
        <v>2729</v>
      </c>
      <c r="Z3852" t="s">
        <v>2952</v>
      </c>
      <c r="AA3852">
        <v>112916</v>
      </c>
      <c r="AB3852" s="198">
        <v>37073</v>
      </c>
      <c r="AC3852" s="198">
        <v>37103</v>
      </c>
    </row>
    <row r="3853" spans="1:29" x14ac:dyDescent="0.2">
      <c r="A3853" s="44" t="str">
        <f t="shared" si="301"/>
        <v>US Crude Financial</v>
      </c>
      <c r="B3853" s="44" t="str">
        <f t="shared" si="302"/>
        <v>US</v>
      </c>
      <c r="C3853" s="44" t="str">
        <f t="shared" si="303"/>
        <v>Crude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50000</v>
      </c>
      <c r="G3853" s="202">
        <v>1334328</v>
      </c>
      <c r="H3853" s="198">
        <v>37046.427581018521</v>
      </c>
      <c r="I3853" t="s">
        <v>1087</v>
      </c>
      <c r="M3853" t="s">
        <v>3619</v>
      </c>
      <c r="N3853" t="s">
        <v>1088</v>
      </c>
      <c r="O3853" t="s">
        <v>3528</v>
      </c>
      <c r="P3853" s="199">
        <v>50000</v>
      </c>
      <c r="S3853" t="s">
        <v>3512</v>
      </c>
      <c r="T3853" t="s">
        <v>3759</v>
      </c>
      <c r="U3853" s="201">
        <v>28.1</v>
      </c>
      <c r="V3853" t="s">
        <v>1089</v>
      </c>
      <c r="W3853" t="s">
        <v>1090</v>
      </c>
      <c r="X3853" t="s">
        <v>1091</v>
      </c>
      <c r="Y3853" t="s">
        <v>2729</v>
      </c>
      <c r="Z3853" t="s">
        <v>2952</v>
      </c>
      <c r="AA3853">
        <v>112917</v>
      </c>
      <c r="AB3853" s="198">
        <v>37073</v>
      </c>
      <c r="AC3853" s="198">
        <v>37103</v>
      </c>
    </row>
    <row r="3854" spans="1:29" x14ac:dyDescent="0.2">
      <c r="A3854" s="44" t="str">
        <f t="shared" si="301"/>
        <v xml:space="preserve"> Natural Gas Physical</v>
      </c>
      <c r="B3854" s="44" t="str">
        <f t="shared" si="302"/>
        <v/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</v>
      </c>
      <c r="G3854" s="202">
        <v>1334330</v>
      </c>
      <c r="H3854" s="198">
        <v>37046.427858796298</v>
      </c>
      <c r="I3854" t="s">
        <v>2260</v>
      </c>
      <c r="M3854" t="s">
        <v>3505</v>
      </c>
      <c r="N3854" t="s">
        <v>3089</v>
      </c>
      <c r="O3854" t="s">
        <v>49</v>
      </c>
      <c r="P3854" s="199">
        <v>5000</v>
      </c>
      <c r="S3854" t="s">
        <v>3827</v>
      </c>
      <c r="T3854" t="s">
        <v>3090</v>
      </c>
      <c r="U3854" s="201">
        <v>4.8600000000000003</v>
      </c>
      <c r="V3854" t="s">
        <v>3846</v>
      </c>
      <c r="W3854" t="s">
        <v>3091</v>
      </c>
      <c r="X3854" t="s">
        <v>3092</v>
      </c>
      <c r="Y3854" t="s">
        <v>2596</v>
      </c>
      <c r="Z3854" t="s">
        <v>2953</v>
      </c>
      <c r="AA3854">
        <v>828628</v>
      </c>
      <c r="AB3854" s="198">
        <v>37047.875</v>
      </c>
      <c r="AC3854" s="198">
        <v>37047.875</v>
      </c>
    </row>
    <row r="3855" spans="1:29" x14ac:dyDescent="0.2">
      <c r="A3855" s="44" t="str">
        <f t="shared" si="301"/>
        <v>US Natural Gas Physical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Physical</v>
      </c>
      <c r="E3855" s="44">
        <f>IF(VLOOKUP(S3855,'DD-Lookup'!$J$6:$L$50,3,FALSE)="Monthly",(YEAR(AC3855)-YEAR(AB3855))*12+MONTH(AC3855)-MONTH(AB3855)+1,(AC3855-AB3855+1))</f>
        <v>123</v>
      </c>
      <c r="F3855" s="213">
        <f t="shared" si="305"/>
        <v>1230000</v>
      </c>
      <c r="G3855" s="202">
        <v>1334331</v>
      </c>
      <c r="H3855" s="198">
        <v>37046.427870370368</v>
      </c>
      <c r="I3855" t="s">
        <v>2577</v>
      </c>
      <c r="M3855" t="s">
        <v>3505</v>
      </c>
      <c r="N3855" t="s">
        <v>3955</v>
      </c>
      <c r="O3855" t="s">
        <v>396</v>
      </c>
      <c r="P3855" s="199">
        <v>10000</v>
      </c>
      <c r="S3855" t="s">
        <v>3506</v>
      </c>
      <c r="T3855" t="s">
        <v>3759</v>
      </c>
      <c r="U3855" s="201">
        <v>-0.01</v>
      </c>
      <c r="V3855" t="s">
        <v>397</v>
      </c>
      <c r="W3855" t="s">
        <v>398</v>
      </c>
      <c r="X3855" t="s">
        <v>2595</v>
      </c>
      <c r="Y3855" t="s">
        <v>2596</v>
      </c>
      <c r="Z3855" t="s">
        <v>2952</v>
      </c>
      <c r="AA3855" t="s">
        <v>399</v>
      </c>
      <c r="AB3855" s="198">
        <v>37073</v>
      </c>
      <c r="AC3855" s="198">
        <v>37195</v>
      </c>
    </row>
    <row r="3856" spans="1:29" x14ac:dyDescent="0.2">
      <c r="A3856" s="44" t="str">
        <f t="shared" si="301"/>
        <v xml:space="preserve"> LPG Financial</v>
      </c>
      <c r="B3856" s="44" t="str">
        <f t="shared" si="302"/>
        <v/>
      </c>
      <c r="C3856" s="44" t="str">
        <f t="shared" si="303"/>
        <v>LPG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31</v>
      </c>
      <c r="F3856" s="213">
        <f t="shared" si="305"/>
        <v>62000</v>
      </c>
      <c r="G3856" s="202">
        <v>1334332</v>
      </c>
      <c r="H3856" s="198">
        <v>37046.427870370368</v>
      </c>
      <c r="I3856" t="s">
        <v>3360</v>
      </c>
      <c r="M3856" t="s">
        <v>3510</v>
      </c>
      <c r="N3856" t="s">
        <v>400</v>
      </c>
      <c r="O3856" t="s">
        <v>401</v>
      </c>
      <c r="P3856" s="199">
        <v>2000</v>
      </c>
      <c r="S3856" t="s">
        <v>3632</v>
      </c>
      <c r="T3856" t="s">
        <v>3759</v>
      </c>
      <c r="U3856" s="201">
        <v>255</v>
      </c>
      <c r="V3856" t="s">
        <v>3362</v>
      </c>
      <c r="W3856" t="s">
        <v>3129</v>
      </c>
      <c r="X3856" t="s">
        <v>3130</v>
      </c>
      <c r="Y3856" t="s">
        <v>2729</v>
      </c>
      <c r="Z3856" t="s">
        <v>2212</v>
      </c>
      <c r="AA3856">
        <v>112919</v>
      </c>
      <c r="AB3856" s="198">
        <v>37073.875</v>
      </c>
      <c r="AC3856" s="198">
        <v>37103.875</v>
      </c>
    </row>
    <row r="3857" spans="1:31" x14ac:dyDescent="0.2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10000</v>
      </c>
      <c r="G3857" s="202">
        <v>1334333</v>
      </c>
      <c r="H3857" s="198">
        <v>37046.428043981483</v>
      </c>
      <c r="I3857" t="s">
        <v>3081</v>
      </c>
      <c r="M3857" t="s">
        <v>3505</v>
      </c>
      <c r="N3857" t="s">
        <v>3885</v>
      </c>
      <c r="O3857" t="s">
        <v>1736</v>
      </c>
      <c r="Q3857" s="199">
        <v>10000</v>
      </c>
      <c r="S3857" t="s">
        <v>3506</v>
      </c>
      <c r="T3857" t="s">
        <v>3759</v>
      </c>
      <c r="U3857" s="201">
        <v>4.0650000000000004</v>
      </c>
      <c r="V3857" t="s">
        <v>3991</v>
      </c>
      <c r="W3857" t="s">
        <v>2280</v>
      </c>
      <c r="X3857" t="s">
        <v>2281</v>
      </c>
      <c r="Y3857" t="s">
        <v>2596</v>
      </c>
      <c r="Z3857" t="s">
        <v>2952</v>
      </c>
      <c r="AA3857">
        <v>828632</v>
      </c>
      <c r="AB3857" s="198">
        <v>37047.875</v>
      </c>
      <c r="AC3857" s="198">
        <v>37047.875</v>
      </c>
    </row>
    <row r="3858" spans="1:31" x14ac:dyDescent="0.2">
      <c r="A3858" s="44" t="str">
        <f t="shared" si="301"/>
        <v xml:space="preserve"> Natural Gas Financial</v>
      </c>
      <c r="B3858" s="44" t="str">
        <f t="shared" si="302"/>
        <v/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214</v>
      </c>
      <c r="F3858" s="213">
        <f t="shared" si="305"/>
        <v>1070000</v>
      </c>
      <c r="G3858" s="202">
        <v>1334334</v>
      </c>
      <c r="H3858" s="198">
        <v>37046.428067129629</v>
      </c>
      <c r="I3858" t="s">
        <v>3547</v>
      </c>
      <c r="M3858" t="s">
        <v>3505</v>
      </c>
      <c r="N3858" t="s">
        <v>3721</v>
      </c>
      <c r="O3858" t="s">
        <v>3197</v>
      </c>
      <c r="Q3858" s="199">
        <v>5000</v>
      </c>
      <c r="S3858" t="s">
        <v>3506</v>
      </c>
      <c r="T3858" t="s">
        <v>3759</v>
      </c>
      <c r="U3858" s="201">
        <v>-0.4</v>
      </c>
      <c r="V3858" t="s">
        <v>3519</v>
      </c>
      <c r="W3858" t="s">
        <v>3722</v>
      </c>
      <c r="X3858" t="s">
        <v>3723</v>
      </c>
      <c r="Y3858" t="s">
        <v>3777</v>
      </c>
      <c r="Z3858" t="s">
        <v>2953</v>
      </c>
      <c r="AA3858" t="s">
        <v>402</v>
      </c>
      <c r="AB3858" s="198">
        <v>37347</v>
      </c>
      <c r="AC3858" s="198">
        <v>37560</v>
      </c>
    </row>
    <row r="3859" spans="1:31" x14ac:dyDescent="0.2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3</v>
      </c>
      <c r="G3859" s="202">
        <v>1334335</v>
      </c>
      <c r="H3859" s="198">
        <v>37046.428113425929</v>
      </c>
      <c r="I3859" t="s">
        <v>2220</v>
      </c>
      <c r="M3859" t="s">
        <v>3511</v>
      </c>
      <c r="N3859" t="s">
        <v>3773</v>
      </c>
      <c r="O3859" t="s">
        <v>3774</v>
      </c>
      <c r="P3859" s="199">
        <v>3</v>
      </c>
      <c r="S3859" t="s">
        <v>3775</v>
      </c>
      <c r="T3859" t="s">
        <v>3759</v>
      </c>
      <c r="U3859" s="201">
        <v>1250</v>
      </c>
      <c r="V3859" t="s">
        <v>156</v>
      </c>
      <c r="W3859" t="s">
        <v>3776</v>
      </c>
      <c r="X3859" t="s">
        <v>3761</v>
      </c>
      <c r="Y3859" t="s">
        <v>3762</v>
      </c>
      <c r="Z3859" t="s">
        <v>3763</v>
      </c>
      <c r="AA3859">
        <v>2166708</v>
      </c>
    </row>
    <row r="3860" spans="1:31" x14ac:dyDescent="0.2">
      <c r="A3860" s="44" t="str">
        <f t="shared" si="301"/>
        <v xml:space="preserve"> Natural Gas Physical</v>
      </c>
      <c r="B3860" s="44" t="str">
        <f t="shared" si="302"/>
        <v/>
      </c>
      <c r="C3860" s="44" t="str">
        <f t="shared" si="303"/>
        <v>Natural Gas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10000</v>
      </c>
      <c r="G3860" s="202">
        <v>1334337</v>
      </c>
      <c r="H3860" s="198">
        <v>37046.428194444445</v>
      </c>
      <c r="I3860" t="s">
        <v>2618</v>
      </c>
      <c r="M3860" t="s">
        <v>3505</v>
      </c>
      <c r="N3860" t="s">
        <v>3089</v>
      </c>
      <c r="O3860" t="s">
        <v>2015</v>
      </c>
      <c r="Q3860" s="199">
        <v>10000</v>
      </c>
      <c r="S3860" t="s">
        <v>3827</v>
      </c>
      <c r="T3860" t="s">
        <v>3090</v>
      </c>
      <c r="U3860" s="201">
        <v>4.8449999999999998</v>
      </c>
      <c r="V3860" t="s">
        <v>2465</v>
      </c>
      <c r="W3860" t="s">
        <v>3091</v>
      </c>
      <c r="X3860" t="s">
        <v>3092</v>
      </c>
      <c r="Y3860" t="s">
        <v>2596</v>
      </c>
      <c r="Z3860" t="s">
        <v>2953</v>
      </c>
      <c r="AA3860">
        <v>828633</v>
      </c>
      <c r="AB3860" s="198">
        <v>37046.875</v>
      </c>
      <c r="AC3860" s="198">
        <v>37046.875</v>
      </c>
    </row>
    <row r="3861" spans="1:31" x14ac:dyDescent="0.2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5000</v>
      </c>
      <c r="G3861" s="202">
        <v>1334338</v>
      </c>
      <c r="H3861" s="198">
        <v>37046.428229166668</v>
      </c>
      <c r="I3861" t="s">
        <v>3482</v>
      </c>
      <c r="M3861" t="s">
        <v>3505</v>
      </c>
      <c r="N3861" t="s">
        <v>3885</v>
      </c>
      <c r="O3861" t="s">
        <v>3865</v>
      </c>
      <c r="P3861" s="199">
        <v>5000</v>
      </c>
      <c r="S3861" t="s">
        <v>3506</v>
      </c>
      <c r="T3861" t="s">
        <v>3759</v>
      </c>
      <c r="U3861" s="201">
        <v>3.91</v>
      </c>
      <c r="V3861" t="s">
        <v>3695</v>
      </c>
      <c r="W3861" t="s">
        <v>2271</v>
      </c>
      <c r="X3861" t="s">
        <v>2272</v>
      </c>
      <c r="Y3861" t="s">
        <v>2596</v>
      </c>
      <c r="Z3861" t="s">
        <v>2952</v>
      </c>
      <c r="AA3861">
        <v>828634</v>
      </c>
      <c r="AB3861" s="198">
        <v>37047.875</v>
      </c>
      <c r="AC3861" s="198">
        <v>37047.875</v>
      </c>
    </row>
    <row r="3862" spans="1:31" x14ac:dyDescent="0.2">
      <c r="A3862" s="44" t="str">
        <f t="shared" si="301"/>
        <v>US Power Physical</v>
      </c>
      <c r="B3862" s="44" t="str">
        <f t="shared" si="302"/>
        <v>US</v>
      </c>
      <c r="C3862" s="44" t="str">
        <f t="shared" si="303"/>
        <v>Power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92</v>
      </c>
      <c r="F3862" s="213">
        <f t="shared" si="305"/>
        <v>4600</v>
      </c>
      <c r="G3862" s="202">
        <v>1334340</v>
      </c>
      <c r="H3862" s="198">
        <v>37046.428356481483</v>
      </c>
      <c r="I3862" t="s">
        <v>2345</v>
      </c>
      <c r="M3862" t="s">
        <v>2717</v>
      </c>
      <c r="N3862" t="s">
        <v>3532</v>
      </c>
      <c r="O3862" t="s">
        <v>2209</v>
      </c>
      <c r="Q3862" s="199">
        <v>50</v>
      </c>
      <c r="S3862" t="s">
        <v>3504</v>
      </c>
      <c r="T3862" t="s">
        <v>3759</v>
      </c>
      <c r="U3862" s="201">
        <v>36.75</v>
      </c>
      <c r="V3862" t="s">
        <v>3290</v>
      </c>
      <c r="W3862" t="s">
        <v>1604</v>
      </c>
      <c r="X3862" t="s">
        <v>2364</v>
      </c>
      <c r="Y3862" t="s">
        <v>1097</v>
      </c>
      <c r="Z3862" t="s">
        <v>2947</v>
      </c>
      <c r="AA3862">
        <v>631267.1</v>
      </c>
      <c r="AB3862" s="198">
        <v>37165.591666666667</v>
      </c>
      <c r="AC3862" s="198">
        <v>37256.591666666667</v>
      </c>
    </row>
    <row r="3863" spans="1:31" x14ac:dyDescent="0.2">
      <c r="A3863" s="44" t="str">
        <f t="shared" si="301"/>
        <v xml:space="preserve"> Metals Financial</v>
      </c>
      <c r="B3863" s="44" t="str">
        <f t="shared" si="302"/>
        <v/>
      </c>
      <c r="C3863" s="44" t="str">
        <f t="shared" si="303"/>
        <v>Metals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20</v>
      </c>
      <c r="G3863" s="202">
        <v>1334342</v>
      </c>
      <c r="H3863" s="198">
        <v>37046.428483796299</v>
      </c>
      <c r="I3863" t="s">
        <v>2224</v>
      </c>
      <c r="M3863" t="s">
        <v>3511</v>
      </c>
      <c r="N3863" t="s">
        <v>3756</v>
      </c>
      <c r="O3863" t="s">
        <v>3757</v>
      </c>
      <c r="P3863" s="199">
        <v>20</v>
      </c>
      <c r="S3863" t="s">
        <v>3758</v>
      </c>
      <c r="T3863" t="s">
        <v>3759</v>
      </c>
      <c r="U3863" s="201">
        <v>1663</v>
      </c>
      <c r="V3863" t="s">
        <v>3142</v>
      </c>
      <c r="W3863" t="s">
        <v>3765</v>
      </c>
      <c r="X3863" t="s">
        <v>3761</v>
      </c>
      <c r="Y3863" t="s">
        <v>3762</v>
      </c>
      <c r="Z3863" t="s">
        <v>3763</v>
      </c>
      <c r="AA3863">
        <v>2166716</v>
      </c>
    </row>
    <row r="3864" spans="1:31" x14ac:dyDescent="0.2">
      <c r="A3864" s="44" t="str">
        <f t="shared" si="301"/>
        <v>US Crude Financial</v>
      </c>
      <c r="B3864" s="44" t="str">
        <f t="shared" si="302"/>
        <v>US</v>
      </c>
      <c r="C3864" s="44" t="str">
        <f t="shared" si="303"/>
        <v>Crude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50000</v>
      </c>
      <c r="G3864" s="202">
        <v>1334343</v>
      </c>
      <c r="H3864" s="198">
        <v>37046.428495370368</v>
      </c>
      <c r="I3864" t="s">
        <v>1087</v>
      </c>
      <c r="M3864" t="s">
        <v>3619</v>
      </c>
      <c r="N3864" t="s">
        <v>1088</v>
      </c>
      <c r="O3864" t="s">
        <v>3528</v>
      </c>
      <c r="Q3864" s="199">
        <v>50000</v>
      </c>
      <c r="S3864" t="s">
        <v>3512</v>
      </c>
      <c r="T3864" t="s">
        <v>3759</v>
      </c>
      <c r="U3864" s="201">
        <v>28.1</v>
      </c>
      <c r="V3864" t="s">
        <v>2584</v>
      </c>
      <c r="W3864" t="s">
        <v>1090</v>
      </c>
      <c r="X3864" t="s">
        <v>1091</v>
      </c>
      <c r="Y3864" t="s">
        <v>2729</v>
      </c>
      <c r="Z3864" t="s">
        <v>2952</v>
      </c>
      <c r="AA3864">
        <v>112920</v>
      </c>
      <c r="AB3864" s="198">
        <v>37073</v>
      </c>
      <c r="AC3864" s="198">
        <v>37103</v>
      </c>
    </row>
    <row r="3865" spans="1:31" x14ac:dyDescent="0.2">
      <c r="A3865" s="44" t="str">
        <f t="shared" si="301"/>
        <v>US Natural Gas Physical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31</v>
      </c>
      <c r="F3865" s="213">
        <f t="shared" si="305"/>
        <v>80600</v>
      </c>
      <c r="G3865" s="202">
        <v>1334344</v>
      </c>
      <c r="H3865" s="198">
        <v>37046.428506944445</v>
      </c>
      <c r="I3865" t="s">
        <v>2370</v>
      </c>
      <c r="M3865" t="s">
        <v>3505</v>
      </c>
      <c r="N3865" t="s">
        <v>3926</v>
      </c>
      <c r="O3865" t="s">
        <v>403</v>
      </c>
      <c r="P3865" s="199">
        <v>2600</v>
      </c>
      <c r="S3865" t="s">
        <v>3506</v>
      </c>
      <c r="T3865" t="s">
        <v>3759</v>
      </c>
      <c r="U3865" s="201">
        <v>0.13</v>
      </c>
      <c r="V3865" t="s">
        <v>2472</v>
      </c>
      <c r="W3865" t="s">
        <v>3082</v>
      </c>
      <c r="X3865" t="s">
        <v>2641</v>
      </c>
      <c r="Y3865" t="s">
        <v>2596</v>
      </c>
      <c r="Z3865" t="s">
        <v>2952</v>
      </c>
      <c r="AA3865" t="s">
        <v>404</v>
      </c>
      <c r="AB3865" s="198">
        <v>37073.875</v>
      </c>
      <c r="AC3865" s="198">
        <v>37103.875</v>
      </c>
    </row>
    <row r="3866" spans="1:31" x14ac:dyDescent="0.2">
      <c r="A3866" s="44" t="str">
        <f t="shared" si="301"/>
        <v xml:space="preserve"> Natural Gas Physical</v>
      </c>
      <c r="B3866" s="44" t="str">
        <f t="shared" si="302"/>
        <v/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31</v>
      </c>
      <c r="F3866" s="213">
        <f t="shared" si="305"/>
        <v>155000</v>
      </c>
      <c r="G3866" s="202">
        <v>1334346</v>
      </c>
      <c r="H3866" s="198">
        <v>37046.428576388891</v>
      </c>
      <c r="I3866" t="s">
        <v>2430</v>
      </c>
      <c r="M3866" t="s">
        <v>3505</v>
      </c>
      <c r="N3866" t="s">
        <v>3089</v>
      </c>
      <c r="O3866" t="s">
        <v>3967</v>
      </c>
      <c r="Q3866" s="199">
        <v>5000</v>
      </c>
      <c r="S3866" t="s">
        <v>3827</v>
      </c>
      <c r="T3866" t="s">
        <v>3090</v>
      </c>
      <c r="U3866" s="201">
        <v>5.25</v>
      </c>
      <c r="V3866" t="s">
        <v>2431</v>
      </c>
      <c r="W3866" t="s">
        <v>2574</v>
      </c>
      <c r="X3866" t="s">
        <v>3092</v>
      </c>
      <c r="Y3866" t="s">
        <v>2596</v>
      </c>
      <c r="Z3866" t="s">
        <v>2953</v>
      </c>
      <c r="AA3866">
        <v>828635</v>
      </c>
      <c r="AB3866" s="198">
        <v>37073.875</v>
      </c>
      <c r="AC3866" s="198">
        <v>37103.875</v>
      </c>
    </row>
    <row r="3867" spans="1:31" x14ac:dyDescent="0.2">
      <c r="A3867" s="44" t="str">
        <f t="shared" si="301"/>
        <v xml:space="preserve"> Metals Financial</v>
      </c>
      <c r="B3867" s="44" t="str">
        <f t="shared" si="302"/>
        <v/>
      </c>
      <c r="C3867" s="44" t="str">
        <f t="shared" si="303"/>
        <v>Metals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4</v>
      </c>
      <c r="G3867" s="202">
        <v>1334347</v>
      </c>
      <c r="H3867" s="198">
        <v>37046.428599537037</v>
      </c>
      <c r="I3867" t="s">
        <v>1555</v>
      </c>
      <c r="M3867" t="s">
        <v>3511</v>
      </c>
      <c r="N3867" t="s">
        <v>3768</v>
      </c>
      <c r="O3867" t="s">
        <v>3769</v>
      </c>
      <c r="P3867" s="199">
        <v>4</v>
      </c>
      <c r="S3867" t="s">
        <v>3758</v>
      </c>
      <c r="T3867" t="s">
        <v>3759</v>
      </c>
      <c r="U3867" s="201">
        <v>1505</v>
      </c>
      <c r="V3867" t="s">
        <v>1556</v>
      </c>
      <c r="W3867" t="s">
        <v>3765</v>
      </c>
      <c r="X3867" t="s">
        <v>3761</v>
      </c>
      <c r="Y3867" t="s">
        <v>3762</v>
      </c>
      <c r="Z3867" t="s">
        <v>3763</v>
      </c>
      <c r="AA3867">
        <v>2166718</v>
      </c>
    </row>
    <row r="3868" spans="1:31" x14ac:dyDescent="0.2">
      <c r="A3868" s="44" t="str">
        <f t="shared" si="301"/>
        <v xml:space="preserve"> Natural Gas Physical</v>
      </c>
      <c r="B3868" s="44" t="str">
        <f t="shared" si="302"/>
        <v/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</v>
      </c>
      <c r="G3868" s="202">
        <v>1334348</v>
      </c>
      <c r="H3868" s="198">
        <v>37046.42864583333</v>
      </c>
      <c r="I3868" t="s">
        <v>2542</v>
      </c>
      <c r="M3868" t="s">
        <v>3505</v>
      </c>
      <c r="N3868" t="s">
        <v>3089</v>
      </c>
      <c r="O3868" t="s">
        <v>2015</v>
      </c>
      <c r="Q3868" s="199">
        <v>5000</v>
      </c>
      <c r="S3868" t="s">
        <v>3827</v>
      </c>
      <c r="T3868" t="s">
        <v>3090</v>
      </c>
      <c r="U3868" s="201">
        <v>4.8499999999999996</v>
      </c>
      <c r="V3868" t="s">
        <v>3835</v>
      </c>
      <c r="W3868" t="s">
        <v>3091</v>
      </c>
      <c r="X3868" t="s">
        <v>3092</v>
      </c>
      <c r="Y3868" t="s">
        <v>2596</v>
      </c>
      <c r="Z3868" t="s">
        <v>2953</v>
      </c>
      <c r="AA3868">
        <v>828638</v>
      </c>
      <c r="AB3868" s="198">
        <v>37046.875</v>
      </c>
      <c r="AC3868" s="198">
        <v>37046.875</v>
      </c>
      <c r="AE3868" s="116">
        <f>IF(S3868="Gallon",F3868/42,F3868)</f>
        <v>5000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151</v>
      </c>
      <c r="F3869" s="213">
        <f t="shared" si="305"/>
        <v>755000</v>
      </c>
      <c r="G3869" s="202">
        <v>1334349</v>
      </c>
      <c r="H3869" s="198">
        <v>37046.428680555553</v>
      </c>
      <c r="I3869" t="s">
        <v>1087</v>
      </c>
      <c r="M3869" t="s">
        <v>3505</v>
      </c>
      <c r="N3869" t="s">
        <v>2383</v>
      </c>
      <c r="O3869" t="s">
        <v>2622</v>
      </c>
      <c r="Q3869" s="199">
        <v>5000</v>
      </c>
      <c r="S3869" t="s">
        <v>3506</v>
      </c>
      <c r="T3869" t="s">
        <v>3759</v>
      </c>
      <c r="U3869" s="201">
        <v>4.46</v>
      </c>
      <c r="V3869" t="s">
        <v>2440</v>
      </c>
      <c r="W3869" t="s">
        <v>2810</v>
      </c>
      <c r="X3869" t="s">
        <v>2384</v>
      </c>
      <c r="Y3869" t="s">
        <v>3777</v>
      </c>
      <c r="Z3869" t="s">
        <v>2952</v>
      </c>
      <c r="AA3869" t="s">
        <v>405</v>
      </c>
      <c r="AB3869" s="198">
        <v>37196</v>
      </c>
      <c r="AC3869" s="198">
        <v>37346</v>
      </c>
    </row>
    <row r="3870" spans="1:31" x14ac:dyDescent="0.2">
      <c r="A3870" s="44" t="str">
        <f t="shared" si="301"/>
        <v>US Crude Physical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31</v>
      </c>
      <c r="F3870" s="213">
        <f t="shared" si="305"/>
        <v>93000</v>
      </c>
      <c r="G3870" s="202">
        <v>1334350</v>
      </c>
      <c r="H3870" s="198">
        <v>37046.428703703707</v>
      </c>
      <c r="I3870" t="s">
        <v>406</v>
      </c>
      <c r="M3870" t="s">
        <v>3619</v>
      </c>
      <c r="N3870" t="s">
        <v>3203</v>
      </c>
      <c r="O3870" t="s">
        <v>13</v>
      </c>
      <c r="Q3870" s="199">
        <v>3000</v>
      </c>
      <c r="S3870" t="s">
        <v>3655</v>
      </c>
      <c r="T3870" t="s">
        <v>3759</v>
      </c>
      <c r="U3870" s="201">
        <v>2.85</v>
      </c>
      <c r="V3870" t="s">
        <v>407</v>
      </c>
      <c r="W3870" t="s">
        <v>3204</v>
      </c>
      <c r="X3870" t="s">
        <v>3205</v>
      </c>
      <c r="Y3870" t="s">
        <v>3777</v>
      </c>
      <c r="Z3870" t="s">
        <v>3206</v>
      </c>
      <c r="AA3870" t="s">
        <v>408</v>
      </c>
      <c r="AB3870" s="198">
        <v>37073.875</v>
      </c>
      <c r="AC3870" s="198">
        <v>37103.875</v>
      </c>
    </row>
    <row r="3871" spans="1:31" x14ac:dyDescent="0.2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20</v>
      </c>
      <c r="G3871" s="202">
        <v>1334351</v>
      </c>
      <c r="H3871" s="198">
        <v>37046.428784722222</v>
      </c>
      <c r="I3871" t="s">
        <v>3779</v>
      </c>
      <c r="M3871" t="s">
        <v>3511</v>
      </c>
      <c r="N3871" t="s">
        <v>3768</v>
      </c>
      <c r="O3871" t="s">
        <v>3769</v>
      </c>
      <c r="Q3871" s="199">
        <v>20</v>
      </c>
      <c r="S3871" t="s">
        <v>3758</v>
      </c>
      <c r="T3871" t="s">
        <v>3759</v>
      </c>
      <c r="U3871" s="201">
        <v>1506</v>
      </c>
      <c r="V3871" t="s">
        <v>3817</v>
      </c>
      <c r="W3871" t="s">
        <v>3765</v>
      </c>
      <c r="X3871" t="s">
        <v>3761</v>
      </c>
      <c r="Y3871" t="s">
        <v>3762</v>
      </c>
      <c r="Z3871" t="s">
        <v>3763</v>
      </c>
      <c r="AA3871">
        <v>2166720</v>
      </c>
    </row>
    <row r="3872" spans="1:31" x14ac:dyDescent="0.2">
      <c r="A3872" s="44" t="str">
        <f t="shared" si="301"/>
        <v xml:space="preserve"> Metals Financial</v>
      </c>
      <c r="B3872" s="44" t="str">
        <f t="shared" si="302"/>
        <v/>
      </c>
      <c r="C3872" s="44" t="str">
        <f t="shared" si="303"/>
        <v>Metals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20</v>
      </c>
      <c r="G3872" s="202">
        <v>1334352</v>
      </c>
      <c r="H3872" s="198">
        <v>37046.428831018522</v>
      </c>
      <c r="I3872" t="s">
        <v>2224</v>
      </c>
      <c r="M3872" t="s">
        <v>3511</v>
      </c>
      <c r="N3872" t="s">
        <v>3756</v>
      </c>
      <c r="O3872" t="s">
        <v>3757</v>
      </c>
      <c r="P3872" s="199">
        <v>20</v>
      </c>
      <c r="S3872" t="s">
        <v>3758</v>
      </c>
      <c r="T3872" t="s">
        <v>3759</v>
      </c>
      <c r="U3872" s="201">
        <v>1662</v>
      </c>
      <c r="V3872" t="s">
        <v>3142</v>
      </c>
      <c r="W3872" t="s">
        <v>3765</v>
      </c>
      <c r="X3872" t="s">
        <v>3761</v>
      </c>
      <c r="Y3872" t="s">
        <v>3762</v>
      </c>
      <c r="Z3872" t="s">
        <v>3763</v>
      </c>
      <c r="AA3872">
        <v>2166722</v>
      </c>
    </row>
    <row r="3873" spans="1:29" x14ac:dyDescent="0.2">
      <c r="A3873" s="44" t="str">
        <f t="shared" si="301"/>
        <v>US Natural Gas Physical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10000</v>
      </c>
      <c r="G3873" s="202">
        <v>1334353</v>
      </c>
      <c r="H3873" s="198">
        <v>37046.428854166668</v>
      </c>
      <c r="I3873" t="s">
        <v>2355</v>
      </c>
      <c r="M3873" t="s">
        <v>3505</v>
      </c>
      <c r="N3873" t="s">
        <v>3885</v>
      </c>
      <c r="O3873" t="s">
        <v>3852</v>
      </c>
      <c r="P3873" s="199">
        <v>10000</v>
      </c>
      <c r="S3873" t="s">
        <v>3506</v>
      </c>
      <c r="T3873" t="s">
        <v>3759</v>
      </c>
      <c r="U3873" s="201">
        <v>3.9550000000000001</v>
      </c>
      <c r="V3873" t="s">
        <v>2593</v>
      </c>
      <c r="W3873" t="s">
        <v>2265</v>
      </c>
      <c r="X3873" t="s">
        <v>2266</v>
      </c>
      <c r="Y3873" t="s">
        <v>2596</v>
      </c>
      <c r="Z3873" t="s">
        <v>2952</v>
      </c>
      <c r="AA3873">
        <v>828639</v>
      </c>
      <c r="AB3873" s="198">
        <v>37047.875</v>
      </c>
      <c r="AC3873" s="198">
        <v>37047.875</v>
      </c>
    </row>
    <row r="3874" spans="1:29" x14ac:dyDescent="0.2">
      <c r="A3874" s="44" t="str">
        <f t="shared" si="301"/>
        <v>US Crude Financial</v>
      </c>
      <c r="B3874" s="44" t="str">
        <f t="shared" si="302"/>
        <v>US</v>
      </c>
      <c r="C3874" s="44" t="str">
        <f t="shared" si="303"/>
        <v>Crude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50000</v>
      </c>
      <c r="G3874" s="202">
        <v>1334354</v>
      </c>
      <c r="H3874" s="198">
        <v>37046.428923611114</v>
      </c>
      <c r="I3874" t="s">
        <v>1087</v>
      </c>
      <c r="M3874" t="s">
        <v>3619</v>
      </c>
      <c r="N3874" t="s">
        <v>1088</v>
      </c>
      <c r="O3874" t="s">
        <v>3528</v>
      </c>
      <c r="Q3874" s="199">
        <v>50000</v>
      </c>
      <c r="S3874" t="s">
        <v>3512</v>
      </c>
      <c r="T3874" t="s">
        <v>3759</v>
      </c>
      <c r="U3874" s="201">
        <v>28.12</v>
      </c>
      <c r="V3874" t="s">
        <v>2634</v>
      </c>
      <c r="W3874" t="s">
        <v>1090</v>
      </c>
      <c r="X3874" t="s">
        <v>1091</v>
      </c>
      <c r="Y3874" t="s">
        <v>2729</v>
      </c>
      <c r="Z3874" t="s">
        <v>2952</v>
      </c>
      <c r="AA3874">
        <v>112921</v>
      </c>
      <c r="AB3874" s="198">
        <v>37073</v>
      </c>
      <c r="AC3874" s="198">
        <v>37103</v>
      </c>
    </row>
    <row r="3875" spans="1:29" x14ac:dyDescent="0.2">
      <c r="A3875" s="44" t="str">
        <f t="shared" si="301"/>
        <v>US Natural Gas Financial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31</v>
      </c>
      <c r="F3875" s="213">
        <f t="shared" si="305"/>
        <v>155000</v>
      </c>
      <c r="G3875" s="202">
        <v>1334355</v>
      </c>
      <c r="H3875" s="198">
        <v>37046.428969907407</v>
      </c>
      <c r="I3875" t="s">
        <v>3069</v>
      </c>
      <c r="M3875" t="s">
        <v>3505</v>
      </c>
      <c r="N3875" t="s">
        <v>2605</v>
      </c>
      <c r="O3875" t="s">
        <v>2504</v>
      </c>
      <c r="P3875" s="199">
        <v>5000</v>
      </c>
      <c r="S3875" t="s">
        <v>3506</v>
      </c>
      <c r="T3875" t="s">
        <v>3759</v>
      </c>
      <c r="U3875" s="201">
        <v>3.5</v>
      </c>
      <c r="V3875" t="s">
        <v>2473</v>
      </c>
      <c r="W3875" t="s">
        <v>2494</v>
      </c>
      <c r="X3875" t="s">
        <v>2495</v>
      </c>
      <c r="Y3875" t="s">
        <v>3777</v>
      </c>
      <c r="Z3875" t="s">
        <v>2952</v>
      </c>
      <c r="AA3875" t="s">
        <v>409</v>
      </c>
      <c r="AB3875" s="198">
        <v>37165.875</v>
      </c>
      <c r="AC3875" s="198">
        <v>37195.875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5</v>
      </c>
      <c r="G3876" s="202">
        <v>1334356</v>
      </c>
      <c r="H3876" s="198">
        <v>37046.428993055553</v>
      </c>
      <c r="I3876" t="s">
        <v>3788</v>
      </c>
      <c r="M3876" t="s">
        <v>3511</v>
      </c>
      <c r="N3876" t="s">
        <v>3756</v>
      </c>
      <c r="O3876" t="s">
        <v>3757</v>
      </c>
      <c r="Q3876" s="199">
        <v>5</v>
      </c>
      <c r="S3876" t="s">
        <v>3758</v>
      </c>
      <c r="T3876" t="s">
        <v>3759</v>
      </c>
      <c r="U3876" s="201">
        <v>1663</v>
      </c>
      <c r="V3876" t="s">
        <v>3427</v>
      </c>
      <c r="W3876" t="s">
        <v>3765</v>
      </c>
      <c r="X3876" t="s">
        <v>3761</v>
      </c>
      <c r="Y3876" t="s">
        <v>3762</v>
      </c>
      <c r="Z3876" t="s">
        <v>3763</v>
      </c>
      <c r="AA3876">
        <v>2166724</v>
      </c>
    </row>
    <row r="3877" spans="1:29" x14ac:dyDescent="0.2">
      <c r="A3877" s="44" t="str">
        <f t="shared" si="301"/>
        <v>US Power Physical</v>
      </c>
      <c r="B3877" s="44" t="str">
        <f t="shared" si="302"/>
        <v>US</v>
      </c>
      <c r="C3877" s="44" t="str">
        <f t="shared" si="303"/>
        <v>Power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61</v>
      </c>
      <c r="F3877" s="213">
        <f t="shared" si="305"/>
        <v>3050</v>
      </c>
      <c r="G3877" s="202">
        <v>1334357</v>
      </c>
      <c r="H3877" s="198">
        <v>37046.428993055553</v>
      </c>
      <c r="I3877" t="s">
        <v>3531</v>
      </c>
      <c r="M3877" t="s">
        <v>2717</v>
      </c>
      <c r="N3877" t="s">
        <v>3532</v>
      </c>
      <c r="O3877" t="s">
        <v>2089</v>
      </c>
      <c r="Q3877" s="199">
        <v>50</v>
      </c>
      <c r="S3877" t="s">
        <v>3504</v>
      </c>
      <c r="T3877" t="s">
        <v>3759</v>
      </c>
      <c r="U3877" s="201">
        <v>36.25</v>
      </c>
      <c r="V3877" t="s">
        <v>3215</v>
      </c>
      <c r="W3877" t="s">
        <v>3540</v>
      </c>
      <c r="X3877" t="s">
        <v>2381</v>
      </c>
      <c r="Y3877" t="s">
        <v>1097</v>
      </c>
      <c r="Z3877" t="s">
        <v>2947</v>
      </c>
      <c r="AA3877">
        <v>631273.1</v>
      </c>
      <c r="AB3877" s="198">
        <v>37316.711111111108</v>
      </c>
      <c r="AC3877" s="198">
        <v>37376.711111111108</v>
      </c>
    </row>
    <row r="3878" spans="1:29" x14ac:dyDescent="0.2">
      <c r="A3878" s="44" t="str">
        <f t="shared" si="301"/>
        <v>US Natural Gas Financial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31</v>
      </c>
      <c r="F3878" s="213">
        <f t="shared" si="305"/>
        <v>620000</v>
      </c>
      <c r="G3878" s="202">
        <v>1334358</v>
      </c>
      <c r="H3878" s="198">
        <v>37046.429085648146</v>
      </c>
      <c r="I3878" t="s">
        <v>2345</v>
      </c>
      <c r="M3878" t="s">
        <v>3505</v>
      </c>
      <c r="N3878" t="s">
        <v>2383</v>
      </c>
      <c r="O3878" t="s">
        <v>2604</v>
      </c>
      <c r="P3878" s="199">
        <v>20000</v>
      </c>
      <c r="S3878" t="s">
        <v>3506</v>
      </c>
      <c r="T3878" t="s">
        <v>3759</v>
      </c>
      <c r="U3878" s="201">
        <v>4.0549999999999997</v>
      </c>
      <c r="V3878" t="s">
        <v>2230</v>
      </c>
      <c r="W3878" t="s">
        <v>2810</v>
      </c>
      <c r="X3878" t="s">
        <v>2384</v>
      </c>
      <c r="Y3878" t="s">
        <v>3777</v>
      </c>
      <c r="Z3878" t="s">
        <v>2952</v>
      </c>
      <c r="AA3878" t="s">
        <v>410</v>
      </c>
      <c r="AB3878" s="198">
        <v>37073.875</v>
      </c>
      <c r="AC3878" s="198">
        <v>37103.875</v>
      </c>
    </row>
    <row r="3879" spans="1:29" x14ac:dyDescent="0.2">
      <c r="A3879" s="44" t="str">
        <f t="shared" si="301"/>
        <v>US Power Physical</v>
      </c>
      <c r="B3879" s="44" t="str">
        <f t="shared" si="302"/>
        <v>US</v>
      </c>
      <c r="C3879" s="44" t="str">
        <f t="shared" si="303"/>
        <v>Power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31</v>
      </c>
      <c r="F3879" s="213">
        <f t="shared" si="305"/>
        <v>1550</v>
      </c>
      <c r="G3879" s="202">
        <v>1334359</v>
      </c>
      <c r="H3879" s="198">
        <v>37046.429189814815</v>
      </c>
      <c r="I3879" t="s">
        <v>3531</v>
      </c>
      <c r="M3879" t="s">
        <v>2717</v>
      </c>
      <c r="N3879" t="s">
        <v>3532</v>
      </c>
      <c r="O3879" t="s">
        <v>1614</v>
      </c>
      <c r="Q3879" s="199">
        <v>50</v>
      </c>
      <c r="S3879" t="s">
        <v>3504</v>
      </c>
      <c r="T3879" t="s">
        <v>3759</v>
      </c>
      <c r="U3879" s="201">
        <v>41.25</v>
      </c>
      <c r="V3879" t="s">
        <v>3215</v>
      </c>
      <c r="W3879" t="s">
        <v>3540</v>
      </c>
      <c r="X3879" t="s">
        <v>3226</v>
      </c>
      <c r="Y3879" t="s">
        <v>1097</v>
      </c>
      <c r="Z3879" t="s">
        <v>2947</v>
      </c>
      <c r="AA3879">
        <v>631274.1</v>
      </c>
      <c r="AB3879" s="198">
        <v>37377.875</v>
      </c>
      <c r="AC3879" s="198">
        <v>37407.875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25000</v>
      </c>
      <c r="G3880" s="202">
        <v>1334360</v>
      </c>
      <c r="H3880" s="198">
        <v>37046.429212962961</v>
      </c>
      <c r="I3880" t="s">
        <v>3731</v>
      </c>
      <c r="M3880" t="s">
        <v>3505</v>
      </c>
      <c r="N3880" t="s">
        <v>3885</v>
      </c>
      <c r="O3880" t="s">
        <v>3852</v>
      </c>
      <c r="Q3880" s="199">
        <v>25000</v>
      </c>
      <c r="S3880" t="s">
        <v>3506</v>
      </c>
      <c r="T3880" t="s">
        <v>3759</v>
      </c>
      <c r="U3880" s="201">
        <v>3.96</v>
      </c>
      <c r="V3880" t="s">
        <v>1770</v>
      </c>
      <c r="W3880" t="s">
        <v>2265</v>
      </c>
      <c r="X3880" t="s">
        <v>2266</v>
      </c>
      <c r="Y3880" t="s">
        <v>2596</v>
      </c>
      <c r="Z3880" t="s">
        <v>2952</v>
      </c>
      <c r="AA3880">
        <v>828640</v>
      </c>
      <c r="AB3880" s="198">
        <v>37047.875</v>
      </c>
      <c r="AC3880" s="198">
        <v>37047.875</v>
      </c>
    </row>
    <row r="3881" spans="1:29" x14ac:dyDescent="0.2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10</v>
      </c>
      <c r="G3881" s="202">
        <v>1334361</v>
      </c>
      <c r="H3881" s="198">
        <v>37046.429293981484</v>
      </c>
      <c r="I3881" t="s">
        <v>3772</v>
      </c>
      <c r="M3881" t="s">
        <v>3511</v>
      </c>
      <c r="N3881" t="s">
        <v>3768</v>
      </c>
      <c r="O3881" t="s">
        <v>3769</v>
      </c>
      <c r="Q3881" s="199">
        <v>10</v>
      </c>
      <c r="S3881" t="s">
        <v>3758</v>
      </c>
      <c r="T3881" t="s">
        <v>3759</v>
      </c>
      <c r="U3881" s="201">
        <v>1507</v>
      </c>
      <c r="V3881" t="s">
        <v>1527</v>
      </c>
      <c r="W3881" t="s">
        <v>3765</v>
      </c>
      <c r="X3881" t="s">
        <v>3761</v>
      </c>
      <c r="Y3881" t="s">
        <v>3762</v>
      </c>
      <c r="Z3881" t="s">
        <v>3763</v>
      </c>
      <c r="AA3881">
        <v>2166727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20</v>
      </c>
      <c r="G3882" s="202">
        <v>1334362</v>
      </c>
      <c r="H3882" s="198">
        <v>37046.42931712963</v>
      </c>
      <c r="I3882" t="s">
        <v>2220</v>
      </c>
      <c r="M3882" t="s">
        <v>3511</v>
      </c>
      <c r="N3882" t="s">
        <v>3756</v>
      </c>
      <c r="O3882" t="s">
        <v>3757</v>
      </c>
      <c r="P3882" s="199">
        <v>20</v>
      </c>
      <c r="S3882" t="s">
        <v>3758</v>
      </c>
      <c r="T3882" t="s">
        <v>3759</v>
      </c>
      <c r="U3882" s="201">
        <v>1661</v>
      </c>
      <c r="V3882" t="s">
        <v>2221</v>
      </c>
      <c r="W3882" t="s">
        <v>3765</v>
      </c>
      <c r="X3882" t="s">
        <v>3761</v>
      </c>
      <c r="Y3882" t="s">
        <v>3762</v>
      </c>
      <c r="Z3882" t="s">
        <v>3763</v>
      </c>
      <c r="AA3882">
        <v>2166729</v>
      </c>
    </row>
    <row r="3883" spans="1:29" x14ac:dyDescent="0.2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12</v>
      </c>
      <c r="G3883" s="202">
        <v>1334363</v>
      </c>
      <c r="H3883" s="198">
        <v>37046.4294212963</v>
      </c>
      <c r="I3883" t="s">
        <v>3809</v>
      </c>
      <c r="M3883" t="s">
        <v>3511</v>
      </c>
      <c r="N3883" t="s">
        <v>3818</v>
      </c>
      <c r="O3883" t="s">
        <v>3819</v>
      </c>
      <c r="Q3883" s="199">
        <v>12</v>
      </c>
      <c r="S3883" t="s">
        <v>3758</v>
      </c>
      <c r="T3883" t="s">
        <v>3759</v>
      </c>
      <c r="U3883" s="201">
        <v>927</v>
      </c>
      <c r="V3883" t="s">
        <v>3352</v>
      </c>
      <c r="W3883" t="s">
        <v>3785</v>
      </c>
      <c r="X3883" t="s">
        <v>3761</v>
      </c>
      <c r="Y3883" t="s">
        <v>3762</v>
      </c>
      <c r="Z3883" t="s">
        <v>3763</v>
      </c>
      <c r="AA3883">
        <v>2166731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25000</v>
      </c>
      <c r="G3884" s="202">
        <v>1334364</v>
      </c>
      <c r="H3884" s="198">
        <v>37046.429479166669</v>
      </c>
      <c r="I3884" t="s">
        <v>3731</v>
      </c>
      <c r="M3884" t="s">
        <v>3505</v>
      </c>
      <c r="N3884" t="s">
        <v>3885</v>
      </c>
      <c r="O3884" t="s">
        <v>3852</v>
      </c>
      <c r="Q3884" s="199">
        <v>25000</v>
      </c>
      <c r="S3884" t="s">
        <v>3506</v>
      </c>
      <c r="T3884" t="s">
        <v>3759</v>
      </c>
      <c r="U3884" s="201">
        <v>3.97</v>
      </c>
      <c r="V3884" t="s">
        <v>1770</v>
      </c>
      <c r="W3884" t="s">
        <v>2265</v>
      </c>
      <c r="X3884" t="s">
        <v>2266</v>
      </c>
      <c r="Y3884" t="s">
        <v>2596</v>
      </c>
      <c r="Z3884" t="s">
        <v>2952</v>
      </c>
      <c r="AA3884">
        <v>828641</v>
      </c>
      <c r="AB3884" s="198">
        <v>37047.875</v>
      </c>
      <c r="AC3884" s="198">
        <v>37047.875</v>
      </c>
    </row>
    <row r="3885" spans="1:29" x14ac:dyDescent="0.2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20</v>
      </c>
      <c r="G3885" s="202">
        <v>1334366</v>
      </c>
      <c r="H3885" s="198">
        <v>37046.429594907408</v>
      </c>
      <c r="I3885" t="s">
        <v>2224</v>
      </c>
      <c r="M3885" t="s">
        <v>3511</v>
      </c>
      <c r="N3885" t="s">
        <v>3756</v>
      </c>
      <c r="O3885" t="s">
        <v>3757</v>
      </c>
      <c r="P3885" s="199">
        <v>20</v>
      </c>
      <c r="S3885" t="s">
        <v>3758</v>
      </c>
      <c r="T3885" t="s">
        <v>3759</v>
      </c>
      <c r="U3885" s="201">
        <v>1660</v>
      </c>
      <c r="V3885" t="s">
        <v>3142</v>
      </c>
      <c r="W3885" t="s">
        <v>3765</v>
      </c>
      <c r="X3885" t="s">
        <v>3761</v>
      </c>
      <c r="Y3885" t="s">
        <v>3762</v>
      </c>
      <c r="Z3885" t="s">
        <v>3763</v>
      </c>
      <c r="AA3885">
        <v>2166735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31</v>
      </c>
      <c r="F3886" s="213">
        <f t="shared" si="305"/>
        <v>155000</v>
      </c>
      <c r="G3886" s="202">
        <v>1334367</v>
      </c>
      <c r="H3886" s="198">
        <v>37046.429652777777</v>
      </c>
      <c r="I3886" t="s">
        <v>2600</v>
      </c>
      <c r="M3886" t="s">
        <v>3505</v>
      </c>
      <c r="N3886" t="s">
        <v>2605</v>
      </c>
      <c r="O3886" t="s">
        <v>3376</v>
      </c>
      <c r="P3886" s="199">
        <v>5000</v>
      </c>
      <c r="S3886" t="s">
        <v>3506</v>
      </c>
      <c r="T3886" t="s">
        <v>3759</v>
      </c>
      <c r="U3886" s="201">
        <v>0.245</v>
      </c>
      <c r="V3886" t="s">
        <v>3711</v>
      </c>
      <c r="W3886" t="s">
        <v>2606</v>
      </c>
      <c r="X3886" t="s">
        <v>2607</v>
      </c>
      <c r="Y3886" t="s">
        <v>3777</v>
      </c>
      <c r="Z3886" t="s">
        <v>2952</v>
      </c>
      <c r="AA3886" t="s">
        <v>411</v>
      </c>
      <c r="AB3886" s="198">
        <v>37165</v>
      </c>
      <c r="AC3886" s="198">
        <v>37195</v>
      </c>
    </row>
    <row r="3887" spans="1:29" x14ac:dyDescent="0.2">
      <c r="A3887" s="44" t="str">
        <f t="shared" si="301"/>
        <v>US Natural Gas Physical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2153</v>
      </c>
      <c r="G3887" s="202">
        <v>1334368</v>
      </c>
      <c r="H3887" s="198">
        <v>37046.429652777777</v>
      </c>
      <c r="I3887" t="s">
        <v>2621</v>
      </c>
      <c r="M3887" t="s">
        <v>3505</v>
      </c>
      <c r="N3887" t="s">
        <v>3885</v>
      </c>
      <c r="O3887" t="s">
        <v>1727</v>
      </c>
      <c r="Q3887" s="199">
        <v>2153</v>
      </c>
      <c r="S3887" t="s">
        <v>3506</v>
      </c>
      <c r="T3887" t="s">
        <v>3759</v>
      </c>
      <c r="U3887" s="201">
        <v>3.855</v>
      </c>
      <c r="V3887" t="s">
        <v>3190</v>
      </c>
      <c r="W3887" t="s">
        <v>2629</v>
      </c>
      <c r="X3887" t="s">
        <v>2630</v>
      </c>
      <c r="Y3887" t="s">
        <v>2596</v>
      </c>
      <c r="Z3887" t="s">
        <v>2952</v>
      </c>
      <c r="AA3887">
        <v>828642</v>
      </c>
      <c r="AB3887" s="198">
        <v>37047.875</v>
      </c>
      <c r="AC3887" s="198">
        <v>37047.875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9300</v>
      </c>
      <c r="G3888" s="202">
        <v>1334369</v>
      </c>
      <c r="H3888" s="198">
        <v>37046.429710648146</v>
      </c>
      <c r="I3888" t="s">
        <v>3069</v>
      </c>
      <c r="M3888" t="s">
        <v>3505</v>
      </c>
      <c r="N3888" t="s">
        <v>3885</v>
      </c>
      <c r="O3888" t="s">
        <v>1736</v>
      </c>
      <c r="Q3888" s="199">
        <v>9300</v>
      </c>
      <c r="S3888" t="s">
        <v>3506</v>
      </c>
      <c r="T3888" t="s">
        <v>3759</v>
      </c>
      <c r="U3888" s="201">
        <v>4.0650000000000004</v>
      </c>
      <c r="V3888" t="s">
        <v>3896</v>
      </c>
      <c r="W3888" t="s">
        <v>2280</v>
      </c>
      <c r="X3888" t="s">
        <v>2281</v>
      </c>
      <c r="Y3888" t="s">
        <v>2596</v>
      </c>
      <c r="Z3888" t="s">
        <v>2952</v>
      </c>
      <c r="AA3888">
        <v>828643</v>
      </c>
      <c r="AB3888" s="198">
        <v>37047.875</v>
      </c>
      <c r="AC3888" s="198">
        <v>37047.875</v>
      </c>
    </row>
    <row r="3889" spans="1:29" x14ac:dyDescent="0.2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15</v>
      </c>
      <c r="G3889" s="202">
        <v>1334370</v>
      </c>
      <c r="H3889" s="198">
        <v>37046.429768518516</v>
      </c>
      <c r="I3889" t="s">
        <v>3788</v>
      </c>
      <c r="M3889" t="s">
        <v>3511</v>
      </c>
      <c r="N3889" t="s">
        <v>3756</v>
      </c>
      <c r="O3889" t="s">
        <v>3757</v>
      </c>
      <c r="Q3889" s="199">
        <v>15</v>
      </c>
      <c r="S3889" t="s">
        <v>3758</v>
      </c>
      <c r="T3889" t="s">
        <v>3759</v>
      </c>
      <c r="U3889" s="201">
        <v>1660</v>
      </c>
      <c r="V3889" t="s">
        <v>3427</v>
      </c>
      <c r="W3889" t="s">
        <v>3765</v>
      </c>
      <c r="X3889" t="s">
        <v>3761</v>
      </c>
      <c r="Y3889" t="s">
        <v>3762</v>
      </c>
      <c r="Z3889" t="s">
        <v>3763</v>
      </c>
      <c r="AA3889">
        <v>2166738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9300</v>
      </c>
      <c r="G3890" s="202">
        <v>1334371</v>
      </c>
      <c r="H3890" s="198">
        <v>37046.429814814815</v>
      </c>
      <c r="I3890" t="s">
        <v>3069</v>
      </c>
      <c r="M3890" t="s">
        <v>3505</v>
      </c>
      <c r="N3890" t="s">
        <v>3885</v>
      </c>
      <c r="O3890" t="s">
        <v>3863</v>
      </c>
      <c r="P3890" s="199">
        <v>9300</v>
      </c>
      <c r="S3890" t="s">
        <v>3506</v>
      </c>
      <c r="T3890" t="s">
        <v>3759</v>
      </c>
      <c r="U3890" s="201">
        <v>3.9049999999999998</v>
      </c>
      <c r="V3890" t="s">
        <v>3896</v>
      </c>
      <c r="W3890" t="s">
        <v>2271</v>
      </c>
      <c r="X3890" t="s">
        <v>2272</v>
      </c>
      <c r="Y3890" t="s">
        <v>2596</v>
      </c>
      <c r="Z3890" t="s">
        <v>2952</v>
      </c>
      <c r="AA3890">
        <v>828644</v>
      </c>
      <c r="AB3890" s="198">
        <v>37047.875</v>
      </c>
      <c r="AC3890" s="198">
        <v>37047.875</v>
      </c>
    </row>
    <row r="3891" spans="1:29" x14ac:dyDescent="0.2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50</v>
      </c>
      <c r="G3891" s="202">
        <v>1334373</v>
      </c>
      <c r="H3891" s="198">
        <v>37046.429826388892</v>
      </c>
      <c r="I3891" t="s">
        <v>3772</v>
      </c>
      <c r="M3891" t="s">
        <v>3511</v>
      </c>
      <c r="N3891" t="s">
        <v>3768</v>
      </c>
      <c r="O3891" t="s">
        <v>2448</v>
      </c>
      <c r="P3891" s="199">
        <v>50</v>
      </c>
      <c r="S3891" t="s">
        <v>3758</v>
      </c>
      <c r="T3891" t="s">
        <v>3759</v>
      </c>
      <c r="U3891" s="201">
        <v>1488.5</v>
      </c>
      <c r="V3891" t="s">
        <v>3717</v>
      </c>
      <c r="W3891" t="s">
        <v>3807</v>
      </c>
      <c r="X3891" t="s">
        <v>3761</v>
      </c>
      <c r="Y3891" t="s">
        <v>3762</v>
      </c>
      <c r="Z3891" t="s">
        <v>3763</v>
      </c>
      <c r="AA3891">
        <v>2166740</v>
      </c>
      <c r="AB3891" s="198">
        <v>37062</v>
      </c>
      <c r="AC3891" s="198">
        <v>37062</v>
      </c>
    </row>
    <row r="3892" spans="1:29" x14ac:dyDescent="0.2">
      <c r="A3892" s="44" t="str">
        <f t="shared" si="301"/>
        <v xml:space="preserve"> Metals Financial</v>
      </c>
      <c r="B3892" s="44" t="str">
        <f t="shared" si="302"/>
        <v/>
      </c>
      <c r="C3892" s="44" t="str">
        <f t="shared" si="303"/>
        <v>Metals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50</v>
      </c>
      <c r="G3892" s="202">
        <v>1334374</v>
      </c>
      <c r="H3892" s="198">
        <v>37046.429826388892</v>
      </c>
      <c r="I3892" t="s">
        <v>3772</v>
      </c>
      <c r="M3892" t="s">
        <v>3511</v>
      </c>
      <c r="N3892" t="s">
        <v>3768</v>
      </c>
      <c r="O3892" t="s">
        <v>3127</v>
      </c>
      <c r="Q3892" s="199">
        <v>50</v>
      </c>
      <c r="S3892" t="s">
        <v>3758</v>
      </c>
      <c r="T3892" t="s">
        <v>3759</v>
      </c>
      <c r="U3892" s="201">
        <v>1496.25</v>
      </c>
      <c r="V3892" t="s">
        <v>3717</v>
      </c>
      <c r="W3892" t="s">
        <v>3807</v>
      </c>
      <c r="X3892" t="s">
        <v>3761</v>
      </c>
      <c r="Y3892" t="s">
        <v>3762</v>
      </c>
      <c r="Z3892" t="s">
        <v>3763</v>
      </c>
      <c r="AA3892">
        <v>2166744</v>
      </c>
      <c r="AB3892" s="198">
        <v>37090</v>
      </c>
      <c r="AC3892" s="198">
        <v>37090</v>
      </c>
    </row>
    <row r="3893" spans="1:29" x14ac:dyDescent="0.2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16</v>
      </c>
      <c r="G3893" s="202">
        <v>1334375</v>
      </c>
      <c r="H3893" s="198">
        <v>37046.429872685185</v>
      </c>
      <c r="I3893" t="s">
        <v>3729</v>
      </c>
      <c r="M3893" t="s">
        <v>3511</v>
      </c>
      <c r="N3893" t="s">
        <v>3768</v>
      </c>
      <c r="O3893" t="s">
        <v>3769</v>
      </c>
      <c r="P3893" s="199">
        <v>16</v>
      </c>
      <c r="S3893" t="s">
        <v>3758</v>
      </c>
      <c r="T3893" t="s">
        <v>3759</v>
      </c>
      <c r="U3893" s="201">
        <v>1505</v>
      </c>
      <c r="V3893" t="s">
        <v>3771</v>
      </c>
      <c r="W3893" t="s">
        <v>3765</v>
      </c>
      <c r="X3893" t="s">
        <v>3761</v>
      </c>
      <c r="Y3893" t="s">
        <v>3762</v>
      </c>
      <c r="Z3893" t="s">
        <v>3763</v>
      </c>
      <c r="AA3893">
        <v>2166746</v>
      </c>
    </row>
    <row r="3894" spans="1:29" x14ac:dyDescent="0.2">
      <c r="A3894" s="44" t="str">
        <f t="shared" si="301"/>
        <v>US Power Physical</v>
      </c>
      <c r="B3894" s="44" t="str">
        <f t="shared" si="302"/>
        <v>US</v>
      </c>
      <c r="C3894" s="44" t="str">
        <f t="shared" si="303"/>
        <v>Power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1500</v>
      </c>
      <c r="G3894" s="202">
        <v>1334376</v>
      </c>
      <c r="H3894" s="198">
        <v>37046.429918981485</v>
      </c>
      <c r="I3894" t="s">
        <v>3547</v>
      </c>
      <c r="M3894" t="s">
        <v>2717</v>
      </c>
      <c r="N3894" t="s">
        <v>2375</v>
      </c>
      <c r="O3894" t="s">
        <v>1640</v>
      </c>
      <c r="P3894" s="199">
        <v>50</v>
      </c>
      <c r="S3894" t="s">
        <v>3504</v>
      </c>
      <c r="T3894" t="s">
        <v>3759</v>
      </c>
      <c r="U3894" s="201">
        <v>45.75</v>
      </c>
      <c r="V3894" t="s">
        <v>3676</v>
      </c>
      <c r="W3894" t="s">
        <v>2631</v>
      </c>
      <c r="X3894" t="s">
        <v>2632</v>
      </c>
      <c r="Y3894" t="s">
        <v>1097</v>
      </c>
      <c r="Z3894" t="s">
        <v>2947</v>
      </c>
      <c r="AA3894">
        <v>631275.1</v>
      </c>
      <c r="AB3894" s="198">
        <v>37135.875</v>
      </c>
      <c r="AC3894" s="198">
        <v>37164.875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2</v>
      </c>
      <c r="G3895" s="202">
        <v>1334378</v>
      </c>
      <c r="H3895" s="198">
        <v>37046.430208333331</v>
      </c>
      <c r="I3895" t="s">
        <v>3779</v>
      </c>
      <c r="M3895" t="s">
        <v>3511</v>
      </c>
      <c r="N3895" t="s">
        <v>3756</v>
      </c>
      <c r="O3895" t="s">
        <v>3757</v>
      </c>
      <c r="Q3895" s="199">
        <v>2</v>
      </c>
      <c r="S3895" t="s">
        <v>3758</v>
      </c>
      <c r="T3895" t="s">
        <v>3759</v>
      </c>
      <c r="U3895" s="201">
        <v>1661</v>
      </c>
      <c r="V3895" t="s">
        <v>3817</v>
      </c>
      <c r="W3895" t="s">
        <v>3765</v>
      </c>
      <c r="X3895" t="s">
        <v>3761</v>
      </c>
      <c r="Y3895" t="s">
        <v>3762</v>
      </c>
      <c r="Z3895" t="s">
        <v>3763</v>
      </c>
      <c r="AA3895">
        <v>2166748</v>
      </c>
    </row>
    <row r="3896" spans="1:29" x14ac:dyDescent="0.2">
      <c r="A3896" s="44" t="str">
        <f t="shared" si="301"/>
        <v xml:space="preserve"> Natural Gas Physical</v>
      </c>
      <c r="B3896" s="44" t="str">
        <f t="shared" si="302"/>
        <v/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31</v>
      </c>
      <c r="F3896" s="213">
        <f t="shared" si="305"/>
        <v>155000</v>
      </c>
      <c r="G3896" s="202">
        <v>1334379</v>
      </c>
      <c r="H3896" s="198">
        <v>37046.430266203701</v>
      </c>
      <c r="I3896" t="s">
        <v>2430</v>
      </c>
      <c r="M3896" t="s">
        <v>3505</v>
      </c>
      <c r="N3896" t="s">
        <v>3089</v>
      </c>
      <c r="O3896" t="s">
        <v>3967</v>
      </c>
      <c r="Q3896" s="199">
        <v>5000</v>
      </c>
      <c r="S3896" t="s">
        <v>3827</v>
      </c>
      <c r="T3896" t="s">
        <v>3090</v>
      </c>
      <c r="U3896" s="201">
        <v>5.25</v>
      </c>
      <c r="V3896" t="s">
        <v>2431</v>
      </c>
      <c r="W3896" t="s">
        <v>2574</v>
      </c>
      <c r="X3896" t="s">
        <v>3092</v>
      </c>
      <c r="Y3896" t="s">
        <v>2596</v>
      </c>
      <c r="Z3896" t="s">
        <v>2953</v>
      </c>
      <c r="AA3896">
        <v>828645</v>
      </c>
      <c r="AB3896" s="198">
        <v>37073.875</v>
      </c>
      <c r="AC3896" s="198">
        <v>37103.875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31</v>
      </c>
      <c r="F3897" s="213">
        <f t="shared" si="305"/>
        <v>620000</v>
      </c>
      <c r="G3897" s="202">
        <v>1334380</v>
      </c>
      <c r="H3897" s="198">
        <v>37046.430347222224</v>
      </c>
      <c r="I3897" t="s">
        <v>1087</v>
      </c>
      <c r="M3897" t="s">
        <v>3505</v>
      </c>
      <c r="N3897" t="s">
        <v>2383</v>
      </c>
      <c r="O3897" t="s">
        <v>2604</v>
      </c>
      <c r="Q3897" s="199">
        <v>20000</v>
      </c>
      <c r="S3897" t="s">
        <v>3506</v>
      </c>
      <c r="T3897" t="s">
        <v>3759</v>
      </c>
      <c r="U3897" s="201">
        <v>4.0599999999999996</v>
      </c>
      <c r="V3897" t="s">
        <v>3683</v>
      </c>
      <c r="W3897" t="s">
        <v>2810</v>
      </c>
      <c r="X3897" t="s">
        <v>2384</v>
      </c>
      <c r="Y3897" t="s">
        <v>3777</v>
      </c>
      <c r="Z3897" t="s">
        <v>2952</v>
      </c>
      <c r="AA3897" t="s">
        <v>412</v>
      </c>
      <c r="AB3897" s="198">
        <v>37073.875</v>
      </c>
      <c r="AC3897" s="198">
        <v>37103.875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26</v>
      </c>
      <c r="F3898" s="213">
        <f t="shared" si="305"/>
        <v>260000</v>
      </c>
      <c r="G3898" s="202">
        <v>1334381</v>
      </c>
      <c r="H3898" s="198">
        <v>37046.430405092593</v>
      </c>
      <c r="I3898" t="s">
        <v>2635</v>
      </c>
      <c r="M3898" t="s">
        <v>3505</v>
      </c>
      <c r="N3898" t="s">
        <v>2383</v>
      </c>
      <c r="O3898" t="s">
        <v>2057</v>
      </c>
      <c r="Q3898" s="199">
        <v>10000</v>
      </c>
      <c r="S3898" t="s">
        <v>3506</v>
      </c>
      <c r="T3898" t="s">
        <v>3759</v>
      </c>
      <c r="U3898" s="201">
        <v>3.9950000000000001</v>
      </c>
      <c r="V3898" t="s">
        <v>2522</v>
      </c>
      <c r="W3898" t="s">
        <v>3084</v>
      </c>
      <c r="X3898" t="s">
        <v>2394</v>
      </c>
      <c r="Y3898" t="s">
        <v>3777</v>
      </c>
      <c r="Z3898" t="s">
        <v>2952</v>
      </c>
      <c r="AA3898" t="s">
        <v>413</v>
      </c>
      <c r="AB3898" s="198">
        <v>37047.875</v>
      </c>
      <c r="AC3898" s="198">
        <v>37072.875</v>
      </c>
    </row>
    <row r="3899" spans="1:29" x14ac:dyDescent="0.2">
      <c r="A3899" s="44" t="str">
        <f t="shared" si="301"/>
        <v xml:space="preserve"> Metals Financial</v>
      </c>
      <c r="B3899" s="44" t="str">
        <f t="shared" si="302"/>
        <v/>
      </c>
      <c r="C3899" s="44" t="str">
        <f t="shared" si="303"/>
        <v>Metals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</v>
      </c>
      <c r="F3899" s="213">
        <f t="shared" si="305"/>
        <v>18</v>
      </c>
      <c r="G3899" s="202">
        <v>1334382</v>
      </c>
      <c r="H3899" s="198">
        <v>37046.43041666667</v>
      </c>
      <c r="I3899" t="s">
        <v>3806</v>
      </c>
      <c r="M3899" t="s">
        <v>3511</v>
      </c>
      <c r="N3899" t="s">
        <v>3756</v>
      </c>
      <c r="O3899" t="s">
        <v>3757</v>
      </c>
      <c r="Q3899" s="199">
        <v>18</v>
      </c>
      <c r="S3899" t="s">
        <v>3758</v>
      </c>
      <c r="T3899" t="s">
        <v>3759</v>
      </c>
      <c r="U3899" s="201">
        <v>1661</v>
      </c>
      <c r="V3899" t="s">
        <v>3545</v>
      </c>
      <c r="W3899" t="s">
        <v>3765</v>
      </c>
      <c r="X3899" t="s">
        <v>3761</v>
      </c>
      <c r="Y3899" t="s">
        <v>3762</v>
      </c>
      <c r="Z3899" t="s">
        <v>3763</v>
      </c>
      <c r="AA3899">
        <v>2166750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20</v>
      </c>
      <c r="G3900" s="202">
        <v>1334383</v>
      </c>
      <c r="H3900" s="198">
        <v>37046.430532407408</v>
      </c>
      <c r="I3900" t="s">
        <v>3772</v>
      </c>
      <c r="M3900" t="s">
        <v>3511</v>
      </c>
      <c r="N3900" t="s">
        <v>3768</v>
      </c>
      <c r="O3900" t="s">
        <v>3769</v>
      </c>
      <c r="P3900" s="199">
        <v>20</v>
      </c>
      <c r="S3900" t="s">
        <v>3758</v>
      </c>
      <c r="T3900" t="s">
        <v>3759</v>
      </c>
      <c r="U3900" s="201">
        <v>1504</v>
      </c>
      <c r="V3900" t="s">
        <v>1569</v>
      </c>
      <c r="W3900" t="s">
        <v>3765</v>
      </c>
      <c r="X3900" t="s">
        <v>3761</v>
      </c>
      <c r="Y3900" t="s">
        <v>3762</v>
      </c>
      <c r="Z3900" t="s">
        <v>3763</v>
      </c>
      <c r="AA3900">
        <v>2166752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20</v>
      </c>
      <c r="G3901" s="202">
        <v>1334387</v>
      </c>
      <c r="H3901" s="198">
        <v>37046.430578703701</v>
      </c>
      <c r="I3901" t="s">
        <v>3772</v>
      </c>
      <c r="M3901" t="s">
        <v>3511</v>
      </c>
      <c r="N3901" t="s">
        <v>3768</v>
      </c>
      <c r="O3901" t="s">
        <v>3769</v>
      </c>
      <c r="P3901" s="199">
        <v>20</v>
      </c>
      <c r="S3901" t="s">
        <v>3758</v>
      </c>
      <c r="T3901" t="s">
        <v>3759</v>
      </c>
      <c r="U3901" s="201">
        <v>1503</v>
      </c>
      <c r="V3901" t="s">
        <v>1569</v>
      </c>
      <c r="W3901" t="s">
        <v>3765</v>
      </c>
      <c r="X3901" t="s">
        <v>3761</v>
      </c>
      <c r="Y3901" t="s">
        <v>3762</v>
      </c>
      <c r="Z3901" t="s">
        <v>3763</v>
      </c>
      <c r="AA3901">
        <v>2166754</v>
      </c>
    </row>
    <row r="3902" spans="1:29" x14ac:dyDescent="0.2">
      <c r="A3902" s="44" t="str">
        <f t="shared" si="301"/>
        <v>US Crude Financial</v>
      </c>
      <c r="B3902" s="44" t="str">
        <f t="shared" si="302"/>
        <v>US</v>
      </c>
      <c r="C3902" s="44" t="str">
        <f t="shared" si="303"/>
        <v>Crude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35000</v>
      </c>
      <c r="G3902" s="202">
        <v>1334388</v>
      </c>
      <c r="H3902" s="198">
        <v>37046.43072916667</v>
      </c>
      <c r="I3902" t="s">
        <v>1087</v>
      </c>
      <c r="M3902" t="s">
        <v>3619</v>
      </c>
      <c r="N3902" t="s">
        <v>1088</v>
      </c>
      <c r="O3902" t="s">
        <v>3528</v>
      </c>
      <c r="Q3902" s="199">
        <v>35000</v>
      </c>
      <c r="S3902" t="s">
        <v>3512</v>
      </c>
      <c r="T3902" t="s">
        <v>3759</v>
      </c>
      <c r="U3902" s="201">
        <v>28.14</v>
      </c>
      <c r="V3902" t="s">
        <v>3074</v>
      </c>
      <c r="W3902" t="s">
        <v>1090</v>
      </c>
      <c r="X3902" t="s">
        <v>1091</v>
      </c>
      <c r="Y3902" t="s">
        <v>2729</v>
      </c>
      <c r="Z3902" t="s">
        <v>2952</v>
      </c>
      <c r="AA3902">
        <v>112923</v>
      </c>
      <c r="AB3902" s="198">
        <v>37073</v>
      </c>
      <c r="AC3902" s="198">
        <v>37103</v>
      </c>
    </row>
    <row r="3903" spans="1:29" x14ac:dyDescent="0.2">
      <c r="A3903" s="44" t="str">
        <f t="shared" si="301"/>
        <v xml:space="preserve"> Metals Financial</v>
      </c>
      <c r="B3903" s="44" t="str">
        <f t="shared" si="302"/>
        <v/>
      </c>
      <c r="C3903" s="44" t="str">
        <f t="shared" si="303"/>
        <v>Metals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20</v>
      </c>
      <c r="G3903" s="202">
        <v>1334389</v>
      </c>
      <c r="H3903" s="198">
        <v>37046.430752314816</v>
      </c>
      <c r="I3903" t="s">
        <v>3718</v>
      </c>
      <c r="M3903" t="s">
        <v>3511</v>
      </c>
      <c r="N3903" t="s">
        <v>3756</v>
      </c>
      <c r="O3903" t="s">
        <v>3757</v>
      </c>
      <c r="P3903" s="199">
        <v>20</v>
      </c>
      <c r="S3903" t="s">
        <v>3758</v>
      </c>
      <c r="T3903" t="s">
        <v>3759</v>
      </c>
      <c r="U3903" s="201">
        <v>1660</v>
      </c>
      <c r="V3903" t="s">
        <v>3719</v>
      </c>
      <c r="W3903" t="s">
        <v>3765</v>
      </c>
      <c r="X3903" t="s">
        <v>3761</v>
      </c>
      <c r="Y3903" t="s">
        <v>3762</v>
      </c>
      <c r="Z3903" t="s">
        <v>3763</v>
      </c>
      <c r="AA3903">
        <v>2166759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10</v>
      </c>
      <c r="G3904" s="202">
        <v>1334390</v>
      </c>
      <c r="H3904" s="198">
        <v>37046.431006944447</v>
      </c>
      <c r="I3904" t="s">
        <v>3822</v>
      </c>
      <c r="M3904" t="s">
        <v>3511</v>
      </c>
      <c r="N3904" t="s">
        <v>3768</v>
      </c>
      <c r="O3904" t="s">
        <v>3769</v>
      </c>
      <c r="Q3904" s="199">
        <v>10</v>
      </c>
      <c r="S3904" t="s">
        <v>3758</v>
      </c>
      <c r="T3904" t="s">
        <v>3759</v>
      </c>
      <c r="U3904" s="201">
        <v>1502</v>
      </c>
      <c r="V3904" t="s">
        <v>3134</v>
      </c>
      <c r="W3904" t="s">
        <v>3765</v>
      </c>
      <c r="X3904" t="s">
        <v>3761</v>
      </c>
      <c r="Y3904" t="s">
        <v>3762</v>
      </c>
      <c r="Z3904" t="s">
        <v>3763</v>
      </c>
      <c r="AA3904">
        <v>2166764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10000</v>
      </c>
      <c r="G3905" s="202">
        <v>1334391</v>
      </c>
      <c r="H3905" s="198">
        <v>37046.431041666663</v>
      </c>
      <c r="I3905" t="s">
        <v>2370</v>
      </c>
      <c r="M3905" t="s">
        <v>3505</v>
      </c>
      <c r="N3905" t="s">
        <v>3885</v>
      </c>
      <c r="O3905" t="s">
        <v>1728</v>
      </c>
      <c r="Q3905" s="199">
        <v>10000</v>
      </c>
      <c r="S3905" t="s">
        <v>3506</v>
      </c>
      <c r="T3905" t="s">
        <v>3759</v>
      </c>
      <c r="U3905" s="201">
        <v>4.01</v>
      </c>
      <c r="V3905" t="s">
        <v>2472</v>
      </c>
      <c r="W3905" t="s">
        <v>2640</v>
      </c>
      <c r="X3905" t="s">
        <v>2641</v>
      </c>
      <c r="Y3905" t="s">
        <v>2596</v>
      </c>
      <c r="Z3905" t="s">
        <v>2952</v>
      </c>
      <c r="AA3905">
        <v>828648</v>
      </c>
      <c r="AB3905" s="198">
        <v>37047.875</v>
      </c>
      <c r="AC3905" s="198">
        <v>37047.875</v>
      </c>
    </row>
    <row r="3906" spans="1:29" x14ac:dyDescent="0.2">
      <c r="A3906" s="44" t="str">
        <f t="shared" si="301"/>
        <v xml:space="preserve"> Metals Financial</v>
      </c>
      <c r="B3906" s="44" t="str">
        <f t="shared" si="302"/>
        <v/>
      </c>
      <c r="C3906" s="44" t="str">
        <f t="shared" si="303"/>
        <v>Metals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15</v>
      </c>
      <c r="G3906" s="202">
        <v>1334392</v>
      </c>
      <c r="H3906" s="198">
        <v>37046.43105324074</v>
      </c>
      <c r="I3906" t="s">
        <v>3788</v>
      </c>
      <c r="M3906" t="s">
        <v>3511</v>
      </c>
      <c r="N3906" t="s">
        <v>3756</v>
      </c>
      <c r="O3906" t="s">
        <v>3757</v>
      </c>
      <c r="Q3906" s="199">
        <v>15</v>
      </c>
      <c r="S3906" t="s">
        <v>3758</v>
      </c>
      <c r="T3906" t="s">
        <v>3759</v>
      </c>
      <c r="U3906" s="201">
        <v>1660</v>
      </c>
      <c r="V3906" t="s">
        <v>3427</v>
      </c>
      <c r="W3906" t="s">
        <v>3765</v>
      </c>
      <c r="X3906" t="s">
        <v>3761</v>
      </c>
      <c r="Y3906" t="s">
        <v>3762</v>
      </c>
      <c r="Z3906" t="s">
        <v>3763</v>
      </c>
      <c r="AA3906">
        <v>2166768</v>
      </c>
    </row>
    <row r="3907" spans="1:29" x14ac:dyDescent="0.2">
      <c r="A3907" s="44" t="str">
        <f t="shared" si="301"/>
        <v xml:space="preserve"> Natural Gas Physical</v>
      </c>
      <c r="B3907" s="44" t="str">
        <f t="shared" si="302"/>
        <v/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10000</v>
      </c>
      <c r="G3907" s="202">
        <v>1334393</v>
      </c>
      <c r="H3907" s="198">
        <v>37046.431134259263</v>
      </c>
      <c r="I3907" t="s">
        <v>2542</v>
      </c>
      <c r="M3907" t="s">
        <v>3505</v>
      </c>
      <c r="N3907" t="s">
        <v>3089</v>
      </c>
      <c r="O3907" t="s">
        <v>2015</v>
      </c>
      <c r="P3907" s="199">
        <v>10000</v>
      </c>
      <c r="S3907" t="s">
        <v>3827</v>
      </c>
      <c r="T3907" t="s">
        <v>3090</v>
      </c>
      <c r="U3907" s="201">
        <v>4.8499999999999996</v>
      </c>
      <c r="V3907" t="s">
        <v>3835</v>
      </c>
      <c r="W3907" t="s">
        <v>3091</v>
      </c>
      <c r="X3907" t="s">
        <v>3092</v>
      </c>
      <c r="Y3907" t="s">
        <v>2596</v>
      </c>
      <c r="Z3907" t="s">
        <v>2953</v>
      </c>
      <c r="AA3907">
        <v>828649</v>
      </c>
      <c r="AB3907" s="198">
        <v>37046.875</v>
      </c>
      <c r="AC3907" s="198">
        <v>37046.875</v>
      </c>
    </row>
    <row r="3908" spans="1:29" x14ac:dyDescent="0.2">
      <c r="A3908" s="44" t="str">
        <f t="shared" si="301"/>
        <v xml:space="preserve"> Metals Financial</v>
      </c>
      <c r="B3908" s="44" t="str">
        <f t="shared" si="302"/>
        <v/>
      </c>
      <c r="C3908" s="44" t="str">
        <f t="shared" si="303"/>
        <v>Metals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5</v>
      </c>
      <c r="G3908" s="202">
        <v>1334395</v>
      </c>
      <c r="H3908" s="198">
        <v>37046.431157407409</v>
      </c>
      <c r="I3908" t="s">
        <v>3780</v>
      </c>
      <c r="M3908" t="s">
        <v>3511</v>
      </c>
      <c r="N3908" t="s">
        <v>3756</v>
      </c>
      <c r="O3908" t="s">
        <v>3757</v>
      </c>
      <c r="Q3908" s="199">
        <v>5</v>
      </c>
      <c r="S3908" t="s">
        <v>3758</v>
      </c>
      <c r="T3908" t="s">
        <v>3759</v>
      </c>
      <c r="U3908" s="201">
        <v>1660</v>
      </c>
      <c r="V3908" t="s">
        <v>3125</v>
      </c>
      <c r="W3908" t="s">
        <v>3765</v>
      </c>
      <c r="X3908" t="s">
        <v>3761</v>
      </c>
      <c r="Y3908" t="s">
        <v>3762</v>
      </c>
      <c r="Z3908" t="s">
        <v>3763</v>
      </c>
      <c r="AA3908">
        <v>2166770</v>
      </c>
    </row>
    <row r="3909" spans="1:29" x14ac:dyDescent="0.2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10000</v>
      </c>
      <c r="G3909" s="202">
        <v>1334396</v>
      </c>
      <c r="H3909" s="198">
        <v>37046.431157407409</v>
      </c>
      <c r="I3909" t="s">
        <v>3704</v>
      </c>
      <c r="M3909" t="s">
        <v>3505</v>
      </c>
      <c r="N3909" t="s">
        <v>3885</v>
      </c>
      <c r="O3909" t="s">
        <v>3852</v>
      </c>
      <c r="P3909" s="199">
        <v>10000</v>
      </c>
      <c r="S3909" t="s">
        <v>3506</v>
      </c>
      <c r="T3909" t="s">
        <v>3759</v>
      </c>
      <c r="U3909" s="201">
        <v>3.97</v>
      </c>
      <c r="V3909" t="s">
        <v>3013</v>
      </c>
      <c r="W3909" t="s">
        <v>2265</v>
      </c>
      <c r="X3909" t="s">
        <v>2266</v>
      </c>
      <c r="Y3909" t="s">
        <v>2596</v>
      </c>
      <c r="Z3909" t="s">
        <v>2952</v>
      </c>
      <c r="AA3909">
        <v>828650</v>
      </c>
      <c r="AB3909" s="198">
        <v>37047.875</v>
      </c>
      <c r="AC3909" s="198">
        <v>37047.875</v>
      </c>
    </row>
    <row r="3910" spans="1:29" x14ac:dyDescent="0.2">
      <c r="A3910" s="44" t="str">
        <f t="shared" si="301"/>
        <v xml:space="preserve"> Metals Financial</v>
      </c>
      <c r="B3910" s="44" t="str">
        <f t="shared" si="302"/>
        <v/>
      </c>
      <c r="C3910" s="44" t="str">
        <f t="shared" si="303"/>
        <v>Metals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20</v>
      </c>
      <c r="G3910" s="202">
        <v>1334397</v>
      </c>
      <c r="H3910" s="198">
        <v>37046.431296296294</v>
      </c>
      <c r="I3910" t="s">
        <v>3050</v>
      </c>
      <c r="M3910" t="s">
        <v>3511</v>
      </c>
      <c r="N3910" t="s">
        <v>3756</v>
      </c>
      <c r="O3910" t="s">
        <v>3757</v>
      </c>
      <c r="Q3910" s="199">
        <v>20</v>
      </c>
      <c r="S3910" t="s">
        <v>3758</v>
      </c>
      <c r="T3910" t="s">
        <v>3759</v>
      </c>
      <c r="U3910" s="201">
        <v>1661</v>
      </c>
      <c r="V3910" t="s">
        <v>3051</v>
      </c>
      <c r="W3910" t="s">
        <v>3765</v>
      </c>
      <c r="X3910" t="s">
        <v>3761</v>
      </c>
      <c r="Y3910" t="s">
        <v>3762</v>
      </c>
      <c r="Z3910" t="s">
        <v>3763</v>
      </c>
      <c r="AA3910">
        <v>2166772</v>
      </c>
    </row>
    <row r="3911" spans="1:29" x14ac:dyDescent="0.2">
      <c r="A3911" s="44" t="str">
        <f t="shared" si="301"/>
        <v xml:space="preserve"> Metals Financial</v>
      </c>
      <c r="B3911" s="44" t="str">
        <f t="shared" si="302"/>
        <v/>
      </c>
      <c r="C3911" s="44" t="str">
        <f t="shared" si="303"/>
        <v>Metals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20</v>
      </c>
      <c r="G3911" s="202">
        <v>1334398</v>
      </c>
      <c r="H3911" s="198">
        <v>37046.43141203704</v>
      </c>
      <c r="I3911" t="s">
        <v>1624</v>
      </c>
      <c r="M3911" t="s">
        <v>3511</v>
      </c>
      <c r="N3911" t="s">
        <v>3768</v>
      </c>
      <c r="O3911" t="s">
        <v>3769</v>
      </c>
      <c r="Q3911" s="199">
        <v>20</v>
      </c>
      <c r="S3911" t="s">
        <v>3758</v>
      </c>
      <c r="T3911" t="s">
        <v>3759</v>
      </c>
      <c r="U3911" s="201">
        <v>1503</v>
      </c>
      <c r="V3911" t="s">
        <v>1625</v>
      </c>
      <c r="W3911" t="s">
        <v>3765</v>
      </c>
      <c r="X3911" t="s">
        <v>3761</v>
      </c>
      <c r="Y3911" t="s">
        <v>3762</v>
      </c>
      <c r="Z3911" t="s">
        <v>3763</v>
      </c>
      <c r="AA3911">
        <v>2166776</v>
      </c>
    </row>
    <row r="3912" spans="1:29" x14ac:dyDescent="0.2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26</v>
      </c>
      <c r="F3912" s="213">
        <f t="shared" si="305"/>
        <v>28002</v>
      </c>
      <c r="G3912" s="202">
        <v>1334399</v>
      </c>
      <c r="H3912" s="198">
        <v>37046.431446759256</v>
      </c>
      <c r="I3912" t="s">
        <v>2613</v>
      </c>
      <c r="M3912" t="s">
        <v>3505</v>
      </c>
      <c r="N3912" t="s">
        <v>3885</v>
      </c>
      <c r="O3912" t="s">
        <v>3867</v>
      </c>
      <c r="Q3912" s="199">
        <v>1077</v>
      </c>
      <c r="S3912" t="s">
        <v>3506</v>
      </c>
      <c r="T3912" t="s">
        <v>3759</v>
      </c>
      <c r="U3912" s="201">
        <v>3.97</v>
      </c>
      <c r="V3912" t="s">
        <v>3716</v>
      </c>
      <c r="W3912" t="s">
        <v>2265</v>
      </c>
      <c r="X3912" t="s">
        <v>2266</v>
      </c>
      <c r="Y3912" t="s">
        <v>2596</v>
      </c>
      <c r="Z3912" t="s">
        <v>2952</v>
      </c>
      <c r="AA3912">
        <v>828651</v>
      </c>
      <c r="AB3912" s="198">
        <v>37047.875</v>
      </c>
      <c r="AC3912" s="198">
        <v>37072.875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151</v>
      </c>
      <c r="F3913" s="213">
        <f t="shared" si="305"/>
        <v>755000</v>
      </c>
      <c r="G3913" s="202">
        <v>1334402</v>
      </c>
      <c r="H3913" s="198">
        <v>37046.431562500002</v>
      </c>
      <c r="I3913" t="s">
        <v>2405</v>
      </c>
      <c r="M3913" t="s">
        <v>3505</v>
      </c>
      <c r="N3913" t="s">
        <v>2383</v>
      </c>
      <c r="O3913" t="s">
        <v>2622</v>
      </c>
      <c r="P3913" s="199">
        <v>5000</v>
      </c>
      <c r="S3913" t="s">
        <v>3506</v>
      </c>
      <c r="T3913" t="s">
        <v>3759</v>
      </c>
      <c r="U3913" s="201">
        <v>4.4550000000000001</v>
      </c>
      <c r="V3913" t="s">
        <v>4014</v>
      </c>
      <c r="W3913" t="s">
        <v>2810</v>
      </c>
      <c r="X3913" t="s">
        <v>2384</v>
      </c>
      <c r="Y3913" t="s">
        <v>3777</v>
      </c>
      <c r="Z3913" t="s">
        <v>2952</v>
      </c>
      <c r="AA3913" t="s">
        <v>414</v>
      </c>
      <c r="AB3913" s="198">
        <v>37196</v>
      </c>
      <c r="AC3913" s="198">
        <v>37346</v>
      </c>
    </row>
    <row r="3914" spans="1:29" x14ac:dyDescent="0.2">
      <c r="A3914" s="44" t="str">
        <f t="shared" si="301"/>
        <v>US Natural Gas Financial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465000</v>
      </c>
      <c r="G3914" s="202">
        <v>1334403</v>
      </c>
      <c r="H3914" s="198">
        <v>37046.431701388887</v>
      </c>
      <c r="I3914" t="s">
        <v>3627</v>
      </c>
      <c r="M3914" t="s">
        <v>3505</v>
      </c>
      <c r="N3914" t="s">
        <v>2383</v>
      </c>
      <c r="O3914" t="s">
        <v>2604</v>
      </c>
      <c r="P3914" s="199">
        <v>15000</v>
      </c>
      <c r="S3914" t="s">
        <v>3506</v>
      </c>
      <c r="T3914" t="s">
        <v>3759</v>
      </c>
      <c r="U3914" s="201">
        <v>4.0549999999999997</v>
      </c>
      <c r="V3914" t="s">
        <v>3116</v>
      </c>
      <c r="W3914" t="s">
        <v>2810</v>
      </c>
      <c r="X3914" t="s">
        <v>2384</v>
      </c>
      <c r="Y3914" t="s">
        <v>3777</v>
      </c>
      <c r="Z3914" t="s">
        <v>2952</v>
      </c>
      <c r="AA3914" t="s">
        <v>415</v>
      </c>
      <c r="AB3914" s="198">
        <v>37073.875</v>
      </c>
      <c r="AC3914" s="198">
        <v>37103.875</v>
      </c>
    </row>
    <row r="3915" spans="1:29" x14ac:dyDescent="0.2">
      <c r="A3915" s="44" t="str">
        <f t="shared" ref="A3915:A3978" si="306">B3915&amp;" "&amp;C3915&amp;" "&amp;D3915</f>
        <v>US Natural Gas Financial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26</v>
      </c>
      <c r="F3915" s="213">
        <f t="shared" ref="F3915:F3978" si="310">E3915*SUM(P3915:Q3915)</f>
        <v>260000</v>
      </c>
      <c r="G3915" s="202">
        <v>1334404</v>
      </c>
      <c r="H3915" s="198">
        <v>37046.431701388887</v>
      </c>
      <c r="I3915" t="s">
        <v>3069</v>
      </c>
      <c r="M3915" t="s">
        <v>3505</v>
      </c>
      <c r="N3915" t="s">
        <v>2383</v>
      </c>
      <c r="O3915" t="s">
        <v>3298</v>
      </c>
      <c r="Q3915" s="199">
        <v>10000</v>
      </c>
      <c r="S3915" t="s">
        <v>3506</v>
      </c>
      <c r="T3915" t="s">
        <v>3759</v>
      </c>
      <c r="U3915" s="201">
        <v>3.97</v>
      </c>
      <c r="V3915" t="s">
        <v>2544</v>
      </c>
      <c r="W3915" t="s">
        <v>2644</v>
      </c>
      <c r="X3915" t="s">
        <v>2259</v>
      </c>
      <c r="Y3915" t="s">
        <v>3777</v>
      </c>
      <c r="Z3915" t="s">
        <v>2952</v>
      </c>
      <c r="AA3915" t="s">
        <v>416</v>
      </c>
      <c r="AB3915" s="198">
        <v>37047.875</v>
      </c>
      <c r="AC3915" s="198">
        <v>37072.875</v>
      </c>
    </row>
    <row r="3916" spans="1:29" x14ac:dyDescent="0.2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20</v>
      </c>
      <c r="G3916" s="202">
        <v>1334405</v>
      </c>
      <c r="H3916" s="198">
        <v>37046.431759259256</v>
      </c>
      <c r="I3916" t="s">
        <v>3718</v>
      </c>
      <c r="M3916" t="s">
        <v>3511</v>
      </c>
      <c r="N3916" t="s">
        <v>3756</v>
      </c>
      <c r="O3916" t="s">
        <v>3757</v>
      </c>
      <c r="P3916" s="199">
        <v>20</v>
      </c>
      <c r="S3916" t="s">
        <v>3758</v>
      </c>
      <c r="T3916" t="s">
        <v>3759</v>
      </c>
      <c r="U3916" s="201">
        <v>1660</v>
      </c>
      <c r="V3916" t="s">
        <v>3719</v>
      </c>
      <c r="W3916" t="s">
        <v>3765</v>
      </c>
      <c r="X3916" t="s">
        <v>3761</v>
      </c>
      <c r="Y3916" t="s">
        <v>3762</v>
      </c>
      <c r="Z3916" t="s">
        <v>3763</v>
      </c>
      <c r="AA3916">
        <v>2166779</v>
      </c>
    </row>
    <row r="3917" spans="1:29" x14ac:dyDescent="0.2">
      <c r="A3917" s="44" t="str">
        <f t="shared" si="306"/>
        <v xml:space="preserve"> Metals Financial</v>
      </c>
      <c r="B3917" s="44" t="str">
        <f t="shared" si="307"/>
        <v/>
      </c>
      <c r="C3917" s="44" t="str">
        <f t="shared" si="308"/>
        <v>Metals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20</v>
      </c>
      <c r="G3917" s="202">
        <v>1334406</v>
      </c>
      <c r="H3917" s="198">
        <v>37046.431921296295</v>
      </c>
      <c r="I3917" t="s">
        <v>2220</v>
      </c>
      <c r="M3917" t="s">
        <v>3511</v>
      </c>
      <c r="N3917" t="s">
        <v>3756</v>
      </c>
      <c r="O3917" t="s">
        <v>3757</v>
      </c>
      <c r="P3917" s="199">
        <v>20</v>
      </c>
      <c r="S3917" t="s">
        <v>3758</v>
      </c>
      <c r="T3917" t="s">
        <v>3759</v>
      </c>
      <c r="U3917" s="201">
        <v>1659</v>
      </c>
      <c r="V3917" t="s">
        <v>2221</v>
      </c>
      <c r="W3917" t="s">
        <v>3765</v>
      </c>
      <c r="X3917" t="s">
        <v>3761</v>
      </c>
      <c r="Y3917" t="s">
        <v>3762</v>
      </c>
      <c r="Z3917" t="s">
        <v>3763</v>
      </c>
      <c r="AA3917">
        <v>2166782</v>
      </c>
    </row>
    <row r="3918" spans="1:29" x14ac:dyDescent="0.2">
      <c r="A3918" s="44" t="str">
        <f t="shared" si="306"/>
        <v xml:space="preserve"> Metals Financial</v>
      </c>
      <c r="B3918" s="44" t="str">
        <f t="shared" si="307"/>
        <v/>
      </c>
      <c r="C3918" s="44" t="str">
        <f t="shared" si="308"/>
        <v>Metals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3</v>
      </c>
      <c r="G3918" s="202">
        <v>1334407</v>
      </c>
      <c r="H3918" s="198">
        <v>37046.431967592594</v>
      </c>
      <c r="I3918" t="s">
        <v>2224</v>
      </c>
      <c r="M3918" t="s">
        <v>3511</v>
      </c>
      <c r="N3918" t="s">
        <v>3768</v>
      </c>
      <c r="O3918" t="s">
        <v>3127</v>
      </c>
      <c r="P3918" s="199">
        <v>3</v>
      </c>
      <c r="S3918" t="s">
        <v>3758</v>
      </c>
      <c r="T3918" t="s">
        <v>3759</v>
      </c>
      <c r="U3918" s="201">
        <v>1492</v>
      </c>
      <c r="V3918" t="s">
        <v>3142</v>
      </c>
      <c r="W3918" t="s">
        <v>3765</v>
      </c>
      <c r="X3918" t="s">
        <v>3761</v>
      </c>
      <c r="Y3918" t="s">
        <v>3762</v>
      </c>
      <c r="Z3918" t="s">
        <v>3763</v>
      </c>
      <c r="AA3918">
        <v>2166784</v>
      </c>
      <c r="AB3918" s="198">
        <v>37090</v>
      </c>
      <c r="AC3918" s="198">
        <v>37090</v>
      </c>
    </row>
    <row r="3919" spans="1:29" x14ac:dyDescent="0.2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1334408</v>
      </c>
      <c r="H3919" s="198">
        <v>37046.432025462964</v>
      </c>
      <c r="I3919" t="s">
        <v>2542</v>
      </c>
      <c r="M3919" t="s">
        <v>3505</v>
      </c>
      <c r="N3919" t="s">
        <v>3089</v>
      </c>
      <c r="O3919" t="s">
        <v>2015</v>
      </c>
      <c r="P3919" s="199">
        <v>5000</v>
      </c>
      <c r="S3919" t="s">
        <v>3827</v>
      </c>
      <c r="T3919" t="s">
        <v>3090</v>
      </c>
      <c r="U3919" s="201">
        <v>4.8449999999999998</v>
      </c>
      <c r="V3919" t="s">
        <v>3835</v>
      </c>
      <c r="W3919" t="s">
        <v>3091</v>
      </c>
      <c r="X3919" t="s">
        <v>3092</v>
      </c>
      <c r="Y3919" t="s">
        <v>2596</v>
      </c>
      <c r="Z3919" t="s">
        <v>2953</v>
      </c>
      <c r="AA3919">
        <v>828652</v>
      </c>
      <c r="AB3919" s="198">
        <v>37046.875</v>
      </c>
      <c r="AC3919" s="198">
        <v>37046.875</v>
      </c>
    </row>
    <row r="3920" spans="1:29" x14ac:dyDescent="0.2">
      <c r="A3920" s="44" t="str">
        <f t="shared" si="306"/>
        <v xml:space="preserve"> Metals Financial</v>
      </c>
      <c r="B3920" s="44" t="str">
        <f t="shared" si="307"/>
        <v/>
      </c>
      <c r="C3920" s="44" t="str">
        <f t="shared" si="308"/>
        <v>Metals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10</v>
      </c>
      <c r="G3920" s="202">
        <v>1334410</v>
      </c>
      <c r="H3920" s="198">
        <v>37046.432071759256</v>
      </c>
      <c r="I3920" t="s">
        <v>3772</v>
      </c>
      <c r="M3920" t="s">
        <v>3511</v>
      </c>
      <c r="N3920" t="s">
        <v>3756</v>
      </c>
      <c r="O3920" t="s">
        <v>3757</v>
      </c>
      <c r="Q3920" s="199">
        <v>10</v>
      </c>
      <c r="S3920" t="s">
        <v>3758</v>
      </c>
      <c r="T3920" t="s">
        <v>3759</v>
      </c>
      <c r="U3920" s="201">
        <v>1660</v>
      </c>
      <c r="V3920" t="s">
        <v>3727</v>
      </c>
      <c r="W3920" t="s">
        <v>3765</v>
      </c>
      <c r="X3920" t="s">
        <v>3761</v>
      </c>
      <c r="Y3920" t="s">
        <v>3762</v>
      </c>
      <c r="Z3920" t="s">
        <v>3763</v>
      </c>
      <c r="AA3920">
        <v>2166786</v>
      </c>
    </row>
    <row r="3921" spans="1:31" x14ac:dyDescent="0.2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5000</v>
      </c>
      <c r="G3921" s="202">
        <v>1334409</v>
      </c>
      <c r="H3921" s="198">
        <v>37046.432071759256</v>
      </c>
      <c r="I3921" t="s">
        <v>3547</v>
      </c>
      <c r="M3921" t="s">
        <v>3505</v>
      </c>
      <c r="N3921" t="s">
        <v>3885</v>
      </c>
      <c r="O3921" t="s">
        <v>1742</v>
      </c>
      <c r="P3921" s="199">
        <v>5000</v>
      </c>
      <c r="S3921" t="s">
        <v>3506</v>
      </c>
      <c r="T3921" t="s">
        <v>3759</v>
      </c>
      <c r="U3921" s="201">
        <v>4.1399999999999997</v>
      </c>
      <c r="V3921" t="s">
        <v>2206</v>
      </c>
      <c r="W3921" t="s">
        <v>3143</v>
      </c>
      <c r="X3921" t="s">
        <v>3065</v>
      </c>
      <c r="Y3921" t="s">
        <v>2596</v>
      </c>
      <c r="Z3921" t="s">
        <v>2952</v>
      </c>
      <c r="AA3921">
        <v>828653</v>
      </c>
      <c r="AB3921" s="198">
        <v>37047.875</v>
      </c>
      <c r="AC3921" s="198">
        <v>37047.875</v>
      </c>
      <c r="AE3921" s="116">
        <f>IF(S3921="Gallon",F3921/42,F3921)</f>
        <v>5000</v>
      </c>
    </row>
    <row r="3922" spans="1:31" x14ac:dyDescent="0.2">
      <c r="A3922" s="44" t="str">
        <f t="shared" si="306"/>
        <v xml:space="preserve"> Metals Financial</v>
      </c>
      <c r="B3922" s="44" t="str">
        <f t="shared" si="307"/>
        <v/>
      </c>
      <c r="C3922" s="44" t="str">
        <f t="shared" si="308"/>
        <v>Metals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17</v>
      </c>
      <c r="G3922" s="202">
        <v>1334412</v>
      </c>
      <c r="H3922" s="198">
        <v>37046.432175925926</v>
      </c>
      <c r="I3922" t="s">
        <v>3809</v>
      </c>
      <c r="M3922" t="s">
        <v>3511</v>
      </c>
      <c r="N3922" t="s">
        <v>3768</v>
      </c>
      <c r="O3922" t="s">
        <v>3769</v>
      </c>
      <c r="P3922" s="199">
        <v>17</v>
      </c>
      <c r="S3922" t="s">
        <v>3758</v>
      </c>
      <c r="T3922" t="s">
        <v>3759</v>
      </c>
      <c r="U3922" s="201">
        <v>1503</v>
      </c>
      <c r="V3922" t="s">
        <v>3154</v>
      </c>
      <c r="W3922" t="s">
        <v>3765</v>
      </c>
      <c r="X3922" t="s">
        <v>3761</v>
      </c>
      <c r="Y3922" t="s">
        <v>3762</v>
      </c>
      <c r="Z3922" t="s">
        <v>3763</v>
      </c>
      <c r="AA3922">
        <v>2166789</v>
      </c>
    </row>
    <row r="3923" spans="1:31" x14ac:dyDescent="0.2">
      <c r="A3923" s="44" t="str">
        <f t="shared" si="306"/>
        <v>US Weather Financial</v>
      </c>
      <c r="B3923" s="44" t="str">
        <f t="shared" si="307"/>
        <v>US</v>
      </c>
      <c r="C3923" s="44" t="str">
        <f t="shared" si="308"/>
        <v>Weather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31</v>
      </c>
      <c r="F3923" s="213">
        <f t="shared" si="310"/>
        <v>31</v>
      </c>
      <c r="G3923" s="202">
        <v>1334413</v>
      </c>
      <c r="H3923" s="198">
        <v>37046.432187500002</v>
      </c>
      <c r="I3923" t="s">
        <v>4002</v>
      </c>
      <c r="M3923" t="s">
        <v>2656</v>
      </c>
      <c r="N3923" t="s">
        <v>3724</v>
      </c>
      <c r="O3923" t="s">
        <v>417</v>
      </c>
      <c r="P3923" s="199">
        <v>1</v>
      </c>
      <c r="S3923" t="s">
        <v>2657</v>
      </c>
      <c r="T3923" t="s">
        <v>3759</v>
      </c>
      <c r="U3923" s="201">
        <v>271</v>
      </c>
      <c r="V3923" t="s">
        <v>4004</v>
      </c>
      <c r="W3923" t="s">
        <v>3285</v>
      </c>
      <c r="X3923" t="s">
        <v>3725</v>
      </c>
      <c r="Y3923" t="s">
        <v>2656</v>
      </c>
      <c r="Z3923" t="s">
        <v>2952</v>
      </c>
      <c r="AA3923">
        <v>1334413</v>
      </c>
      <c r="AB3923" s="198">
        <v>37104.915972222225</v>
      </c>
      <c r="AC3923" s="198">
        <v>37134.915972222225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7000</v>
      </c>
      <c r="G3924" s="202">
        <v>1334415</v>
      </c>
      <c r="H3924" s="198">
        <v>37046.432615740741</v>
      </c>
      <c r="I3924" t="s">
        <v>3704</v>
      </c>
      <c r="M3924" t="s">
        <v>3505</v>
      </c>
      <c r="N3924" t="s">
        <v>3885</v>
      </c>
      <c r="O3924" t="s">
        <v>3868</v>
      </c>
      <c r="Q3924" s="199">
        <v>7000</v>
      </c>
      <c r="S3924" t="s">
        <v>3506</v>
      </c>
      <c r="T3924" t="s">
        <v>3759</v>
      </c>
      <c r="U3924" s="201">
        <v>3.8250000000000002</v>
      </c>
      <c r="V3924" t="s">
        <v>3013</v>
      </c>
      <c r="W3924" t="s">
        <v>2271</v>
      </c>
      <c r="X3924" t="s">
        <v>3078</v>
      </c>
      <c r="Y3924" t="s">
        <v>2596</v>
      </c>
      <c r="Z3924" t="s">
        <v>2952</v>
      </c>
      <c r="AA3924">
        <v>828655</v>
      </c>
      <c r="AB3924" s="198">
        <v>37047.875</v>
      </c>
      <c r="AC3924" s="198">
        <v>37047.875</v>
      </c>
    </row>
    <row r="3925" spans="1:31" x14ac:dyDescent="0.2">
      <c r="A3925" s="44" t="str">
        <f t="shared" si="306"/>
        <v xml:space="preserve"> Metals Financial</v>
      </c>
      <c r="B3925" s="44" t="str">
        <f t="shared" si="307"/>
        <v/>
      </c>
      <c r="C3925" s="44" t="str">
        <f t="shared" si="308"/>
        <v>Metals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20</v>
      </c>
      <c r="G3925" s="202">
        <v>1334416</v>
      </c>
      <c r="H3925" s="198">
        <v>37046.432627314818</v>
      </c>
      <c r="I3925" t="s">
        <v>3816</v>
      </c>
      <c r="M3925" t="s">
        <v>3511</v>
      </c>
      <c r="N3925" t="s">
        <v>3756</v>
      </c>
      <c r="O3925" t="s">
        <v>3757</v>
      </c>
      <c r="Q3925" s="199">
        <v>20</v>
      </c>
      <c r="S3925" t="s">
        <v>3758</v>
      </c>
      <c r="T3925" t="s">
        <v>3759</v>
      </c>
      <c r="U3925" s="201">
        <v>1660</v>
      </c>
      <c r="V3925" t="s">
        <v>3122</v>
      </c>
      <c r="W3925" t="s">
        <v>3765</v>
      </c>
      <c r="X3925" t="s">
        <v>3761</v>
      </c>
      <c r="Y3925" t="s">
        <v>3762</v>
      </c>
      <c r="Z3925" t="s">
        <v>3763</v>
      </c>
      <c r="AA3925">
        <v>2166794</v>
      </c>
    </row>
    <row r="3926" spans="1:31" x14ac:dyDescent="0.2">
      <c r="A3926" s="44" t="str">
        <f t="shared" si="306"/>
        <v xml:space="preserve"> Metals Financial</v>
      </c>
      <c r="B3926" s="44" t="str">
        <f t="shared" si="307"/>
        <v/>
      </c>
      <c r="C3926" s="44" t="str">
        <f t="shared" si="308"/>
        <v>Metals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3">
        <f t="shared" si="310"/>
        <v>20</v>
      </c>
      <c r="G3926" s="202">
        <v>1334417</v>
      </c>
      <c r="H3926" s="198">
        <v>37046.432916666665</v>
      </c>
      <c r="I3926" t="s">
        <v>2220</v>
      </c>
      <c r="M3926" t="s">
        <v>3511</v>
      </c>
      <c r="N3926" t="s">
        <v>3756</v>
      </c>
      <c r="O3926" t="s">
        <v>3757</v>
      </c>
      <c r="P3926" s="199">
        <v>20</v>
      </c>
      <c r="S3926" t="s">
        <v>3758</v>
      </c>
      <c r="T3926" t="s">
        <v>3759</v>
      </c>
      <c r="U3926" s="201">
        <v>1659</v>
      </c>
      <c r="V3926" t="s">
        <v>2221</v>
      </c>
      <c r="W3926" t="s">
        <v>3765</v>
      </c>
      <c r="X3926" t="s">
        <v>3761</v>
      </c>
      <c r="Y3926" t="s">
        <v>3762</v>
      </c>
      <c r="Z3926" t="s">
        <v>3763</v>
      </c>
      <c r="AA3926">
        <v>2166797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20</v>
      </c>
      <c r="G3927" s="202">
        <v>1334419</v>
      </c>
      <c r="H3927" s="198">
        <v>37046.433055555557</v>
      </c>
      <c r="I3927" t="s">
        <v>3429</v>
      </c>
      <c r="M3927" t="s">
        <v>3511</v>
      </c>
      <c r="N3927" t="s">
        <v>3756</v>
      </c>
      <c r="O3927" t="s">
        <v>3757</v>
      </c>
      <c r="Q3927" s="199">
        <v>20</v>
      </c>
      <c r="S3927" t="s">
        <v>3758</v>
      </c>
      <c r="T3927" t="s">
        <v>3759</v>
      </c>
      <c r="U3927" s="201">
        <v>1660</v>
      </c>
      <c r="V3927" t="s">
        <v>3430</v>
      </c>
      <c r="W3927" t="s">
        <v>3765</v>
      </c>
      <c r="X3927" t="s">
        <v>3761</v>
      </c>
      <c r="Y3927" t="s">
        <v>3762</v>
      </c>
      <c r="Z3927" t="s">
        <v>3763</v>
      </c>
      <c r="AA3927">
        <v>2166800</v>
      </c>
    </row>
    <row r="3928" spans="1:31" x14ac:dyDescent="0.2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26</v>
      </c>
      <c r="F3928" s="213">
        <f t="shared" si="310"/>
        <v>260000</v>
      </c>
      <c r="G3928" s="202">
        <v>1334418</v>
      </c>
      <c r="H3928" s="198">
        <v>37046.433055555557</v>
      </c>
      <c r="I3928" t="s">
        <v>3069</v>
      </c>
      <c r="M3928" t="s">
        <v>3505</v>
      </c>
      <c r="N3928" t="s">
        <v>2383</v>
      </c>
      <c r="O3928" t="s">
        <v>3298</v>
      </c>
      <c r="Q3928" s="199">
        <v>10000</v>
      </c>
      <c r="S3928" t="s">
        <v>3506</v>
      </c>
      <c r="T3928" t="s">
        <v>3759</v>
      </c>
      <c r="U3928" s="201">
        <v>3.97</v>
      </c>
      <c r="V3928" t="s">
        <v>2544</v>
      </c>
      <c r="W3928" t="s">
        <v>2644</v>
      </c>
      <c r="X3928" t="s">
        <v>2259</v>
      </c>
      <c r="Y3928" t="s">
        <v>3777</v>
      </c>
      <c r="Z3928" t="s">
        <v>2952</v>
      </c>
      <c r="AA3928" t="s">
        <v>418</v>
      </c>
      <c r="AB3928" s="198">
        <v>37047.875</v>
      </c>
      <c r="AC3928" s="198">
        <v>37072.875</v>
      </c>
    </row>
    <row r="3929" spans="1:31" x14ac:dyDescent="0.2">
      <c r="A3929" s="44" t="str">
        <f t="shared" si="306"/>
        <v xml:space="preserve"> Natural Gas Physical</v>
      </c>
      <c r="B3929" s="44" t="str">
        <f t="shared" si="307"/>
        <v/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10000</v>
      </c>
      <c r="G3929" s="202">
        <v>1334420</v>
      </c>
      <c r="H3929" s="198">
        <v>37046.433252314811</v>
      </c>
      <c r="I3929" t="s">
        <v>2542</v>
      </c>
      <c r="M3929" t="s">
        <v>3505</v>
      </c>
      <c r="N3929" t="s">
        <v>3089</v>
      </c>
      <c r="O3929" t="s">
        <v>2015</v>
      </c>
      <c r="P3929" s="199">
        <v>10000</v>
      </c>
      <c r="S3929" t="s">
        <v>3827</v>
      </c>
      <c r="T3929" t="s">
        <v>3090</v>
      </c>
      <c r="U3929" s="201">
        <v>4.8499999999999996</v>
      </c>
      <c r="V3929" t="s">
        <v>3835</v>
      </c>
      <c r="W3929" t="s">
        <v>3091</v>
      </c>
      <c r="X3929" t="s">
        <v>3092</v>
      </c>
      <c r="Y3929" t="s">
        <v>2596</v>
      </c>
      <c r="Z3929" t="s">
        <v>2953</v>
      </c>
      <c r="AA3929">
        <v>828656</v>
      </c>
      <c r="AB3929" s="198">
        <v>37046.875</v>
      </c>
      <c r="AC3929" s="198">
        <v>37046.875</v>
      </c>
    </row>
    <row r="3930" spans="1:31" x14ac:dyDescent="0.2">
      <c r="A3930" s="44" t="str">
        <f t="shared" si="306"/>
        <v>US Natural Gas Physical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3181</v>
      </c>
      <c r="G3930" s="202">
        <v>1334421</v>
      </c>
      <c r="H3930" s="198">
        <v>37046.433449074073</v>
      </c>
      <c r="I3930" t="s">
        <v>3647</v>
      </c>
      <c r="M3930" t="s">
        <v>3505</v>
      </c>
      <c r="N3930" t="s">
        <v>3885</v>
      </c>
      <c r="O3930" t="s">
        <v>1674</v>
      </c>
      <c r="Q3930" s="199">
        <v>3181</v>
      </c>
      <c r="S3930" t="s">
        <v>3506</v>
      </c>
      <c r="T3930" t="s">
        <v>3759</v>
      </c>
      <c r="U3930" s="201">
        <v>3.8913000000000002</v>
      </c>
      <c r="V3930" t="s">
        <v>3176</v>
      </c>
      <c r="W3930" t="s">
        <v>2594</v>
      </c>
      <c r="X3930" t="s">
        <v>2595</v>
      </c>
      <c r="Y3930" t="s">
        <v>2596</v>
      </c>
      <c r="Z3930" t="s">
        <v>2952</v>
      </c>
      <c r="AA3930">
        <v>828657</v>
      </c>
      <c r="AB3930" s="198">
        <v>37047.875</v>
      </c>
      <c r="AC3930" s="198">
        <v>37047.875</v>
      </c>
    </row>
    <row r="3931" spans="1:31" x14ac:dyDescent="0.2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8</v>
      </c>
      <c r="G3931" s="202">
        <v>1334423</v>
      </c>
      <c r="H3931" s="198">
        <v>37046.433645833335</v>
      </c>
      <c r="I3931" t="s">
        <v>1038</v>
      </c>
      <c r="M3931" t="s">
        <v>3511</v>
      </c>
      <c r="N3931" t="s">
        <v>3756</v>
      </c>
      <c r="O3931" t="s">
        <v>3757</v>
      </c>
      <c r="P3931" s="199">
        <v>8</v>
      </c>
      <c r="S3931" t="s">
        <v>3758</v>
      </c>
      <c r="T3931" t="s">
        <v>3759</v>
      </c>
      <c r="U3931" s="201">
        <v>1659</v>
      </c>
      <c r="V3931" t="s">
        <v>3357</v>
      </c>
      <c r="W3931" t="s">
        <v>3765</v>
      </c>
      <c r="X3931" t="s">
        <v>3761</v>
      </c>
      <c r="Y3931" t="s">
        <v>3762</v>
      </c>
      <c r="Z3931" t="s">
        <v>3763</v>
      </c>
      <c r="AA3931">
        <v>2166802</v>
      </c>
    </row>
    <row r="3932" spans="1:31" x14ac:dyDescent="0.2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100000</v>
      </c>
      <c r="G3932" s="202">
        <v>1334424</v>
      </c>
      <c r="H3932" s="198">
        <v>37046.433680555558</v>
      </c>
      <c r="I3932" t="s">
        <v>3797</v>
      </c>
      <c r="M3932" t="s">
        <v>3505</v>
      </c>
      <c r="N3932" t="s">
        <v>2215</v>
      </c>
      <c r="O3932" t="s">
        <v>419</v>
      </c>
      <c r="P3932" s="199">
        <v>100000</v>
      </c>
      <c r="S3932" t="s">
        <v>3792</v>
      </c>
      <c r="T3932" t="s">
        <v>3793</v>
      </c>
      <c r="U3932" s="201">
        <v>21.3</v>
      </c>
      <c r="V3932" t="s">
        <v>1079</v>
      </c>
      <c r="W3932" t="s">
        <v>2216</v>
      </c>
      <c r="X3932" t="s">
        <v>2217</v>
      </c>
      <c r="Y3932" t="s">
        <v>3796</v>
      </c>
      <c r="Z3932" t="s">
        <v>3764</v>
      </c>
      <c r="AA3932">
        <v>106222</v>
      </c>
      <c r="AB3932" s="198">
        <v>37047.875</v>
      </c>
      <c r="AC3932" s="198">
        <v>37047.875</v>
      </c>
    </row>
    <row r="3933" spans="1:31" x14ac:dyDescent="0.2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3">
        <f t="shared" si="310"/>
        <v>20</v>
      </c>
      <c r="G3933" s="202">
        <v>1334425</v>
      </c>
      <c r="H3933" s="198">
        <v>37046.433692129627</v>
      </c>
      <c r="I3933" t="s">
        <v>3729</v>
      </c>
      <c r="M3933" t="s">
        <v>3511</v>
      </c>
      <c r="N3933" t="s">
        <v>3768</v>
      </c>
      <c r="O3933" t="s">
        <v>3769</v>
      </c>
      <c r="P3933" s="199">
        <v>20</v>
      </c>
      <c r="S3933" t="s">
        <v>3758</v>
      </c>
      <c r="T3933" t="s">
        <v>3759</v>
      </c>
      <c r="U3933" s="201">
        <v>1501</v>
      </c>
      <c r="V3933" t="s">
        <v>3771</v>
      </c>
      <c r="W3933" t="s">
        <v>3765</v>
      </c>
      <c r="X3933" t="s">
        <v>3761</v>
      </c>
      <c r="Y3933" t="s">
        <v>3762</v>
      </c>
      <c r="Z3933" t="s">
        <v>3763</v>
      </c>
      <c r="AA3933">
        <v>2166804</v>
      </c>
    </row>
    <row r="3934" spans="1:31" x14ac:dyDescent="0.2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10</v>
      </c>
      <c r="G3934" s="202">
        <v>1334426</v>
      </c>
      <c r="H3934" s="198">
        <v>37046.433715277781</v>
      </c>
      <c r="I3934" t="s">
        <v>3718</v>
      </c>
      <c r="M3934" t="s">
        <v>3511</v>
      </c>
      <c r="N3934" t="s">
        <v>3756</v>
      </c>
      <c r="O3934" t="s">
        <v>3757</v>
      </c>
      <c r="P3934" s="199">
        <v>10</v>
      </c>
      <c r="S3934" t="s">
        <v>3758</v>
      </c>
      <c r="T3934" t="s">
        <v>3759</v>
      </c>
      <c r="U3934" s="201">
        <v>1659</v>
      </c>
      <c r="V3934" t="s">
        <v>3719</v>
      </c>
      <c r="W3934" t="s">
        <v>3765</v>
      </c>
      <c r="X3934" t="s">
        <v>3761</v>
      </c>
      <c r="Y3934" t="s">
        <v>3762</v>
      </c>
      <c r="Z3934" t="s">
        <v>3763</v>
      </c>
      <c r="AA3934">
        <v>2166808</v>
      </c>
    </row>
    <row r="3935" spans="1:31" x14ac:dyDescent="0.2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26</v>
      </c>
      <c r="F3935" s="213">
        <f t="shared" si="310"/>
        <v>130000</v>
      </c>
      <c r="G3935" s="202">
        <v>1334427</v>
      </c>
      <c r="H3935" s="198">
        <v>37046.43372685185</v>
      </c>
      <c r="I3935" t="s">
        <v>3069</v>
      </c>
      <c r="M3935" t="s">
        <v>3505</v>
      </c>
      <c r="N3935" t="s">
        <v>2383</v>
      </c>
      <c r="O3935" t="s">
        <v>3298</v>
      </c>
      <c r="Q3935" s="199">
        <v>5000</v>
      </c>
      <c r="S3935" t="s">
        <v>3506</v>
      </c>
      <c r="T3935" t="s">
        <v>3759</v>
      </c>
      <c r="U3935" s="201">
        <v>3.97</v>
      </c>
      <c r="V3935" t="s">
        <v>2544</v>
      </c>
      <c r="W3935" t="s">
        <v>2644</v>
      </c>
      <c r="X3935" t="s">
        <v>2259</v>
      </c>
      <c r="Y3935" t="s">
        <v>3777</v>
      </c>
      <c r="Z3935" t="s">
        <v>2952</v>
      </c>
      <c r="AA3935" t="s">
        <v>420</v>
      </c>
      <c r="AB3935" s="198">
        <v>37047.875</v>
      </c>
      <c r="AC3935" s="198">
        <v>37072.875</v>
      </c>
    </row>
    <row r="3936" spans="1:31" x14ac:dyDescent="0.2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2</v>
      </c>
      <c r="G3936" s="202">
        <v>1334428</v>
      </c>
      <c r="H3936" s="198">
        <v>37046.433749999997</v>
      </c>
      <c r="I3936" t="s">
        <v>2220</v>
      </c>
      <c r="M3936" t="s">
        <v>3511</v>
      </c>
      <c r="N3936" t="s">
        <v>3756</v>
      </c>
      <c r="O3936" t="s">
        <v>3757</v>
      </c>
      <c r="P3936" s="199">
        <v>2</v>
      </c>
      <c r="S3936" t="s">
        <v>3758</v>
      </c>
      <c r="T3936" t="s">
        <v>3759</v>
      </c>
      <c r="U3936" s="201">
        <v>1659</v>
      </c>
      <c r="V3936" t="s">
        <v>2221</v>
      </c>
      <c r="W3936" t="s">
        <v>3765</v>
      </c>
      <c r="X3936" t="s">
        <v>3761</v>
      </c>
      <c r="Y3936" t="s">
        <v>3762</v>
      </c>
      <c r="Z3936" t="s">
        <v>3763</v>
      </c>
      <c r="AA3936">
        <v>2166810</v>
      </c>
    </row>
    <row r="3937" spans="1:31" x14ac:dyDescent="0.2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10000</v>
      </c>
      <c r="G3937" s="202">
        <v>1334429</v>
      </c>
      <c r="H3937" s="198">
        <v>37046.433796296296</v>
      </c>
      <c r="I3937" t="s">
        <v>2491</v>
      </c>
      <c r="M3937" t="s">
        <v>3505</v>
      </c>
      <c r="N3937" t="s">
        <v>3885</v>
      </c>
      <c r="O3937" t="s">
        <v>1728</v>
      </c>
      <c r="Q3937" s="199">
        <v>10000</v>
      </c>
      <c r="S3937" t="s">
        <v>3506</v>
      </c>
      <c r="T3937" t="s">
        <v>3759</v>
      </c>
      <c r="U3937" s="201">
        <v>4.0149999999999997</v>
      </c>
      <c r="V3937" t="s">
        <v>2082</v>
      </c>
      <c r="W3937" t="s">
        <v>2640</v>
      </c>
      <c r="X3937" t="s">
        <v>2641</v>
      </c>
      <c r="Y3937" t="s">
        <v>2596</v>
      </c>
      <c r="Z3937" t="s">
        <v>2952</v>
      </c>
      <c r="AA3937">
        <v>828658</v>
      </c>
      <c r="AB3937" s="198">
        <v>37047.875</v>
      </c>
      <c r="AC3937" s="198">
        <v>37047.875</v>
      </c>
    </row>
    <row r="3938" spans="1:31" x14ac:dyDescent="0.2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1334430</v>
      </c>
      <c r="H3938" s="198">
        <v>37046.433865740742</v>
      </c>
      <c r="I3938" t="s">
        <v>2220</v>
      </c>
      <c r="M3938" t="s">
        <v>3511</v>
      </c>
      <c r="N3938" t="s">
        <v>3756</v>
      </c>
      <c r="O3938" t="s">
        <v>3757</v>
      </c>
      <c r="P3938" s="199">
        <v>20</v>
      </c>
      <c r="S3938" t="s">
        <v>3758</v>
      </c>
      <c r="T3938" t="s">
        <v>3759</v>
      </c>
      <c r="U3938" s="201">
        <v>1658</v>
      </c>
      <c r="V3938" t="s">
        <v>2221</v>
      </c>
      <c r="W3938" t="s">
        <v>3765</v>
      </c>
      <c r="X3938" t="s">
        <v>3761</v>
      </c>
      <c r="Y3938" t="s">
        <v>3762</v>
      </c>
      <c r="Z3938" t="s">
        <v>3763</v>
      </c>
      <c r="AA3938">
        <v>2166812</v>
      </c>
    </row>
    <row r="3939" spans="1:31" x14ac:dyDescent="0.2">
      <c r="A3939" s="44" t="str">
        <f t="shared" si="306"/>
        <v>US Natural Gas Physical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1</v>
      </c>
      <c r="F3939" s="213">
        <f t="shared" si="310"/>
        <v>15000</v>
      </c>
      <c r="G3939" s="202">
        <v>1334431</v>
      </c>
      <c r="H3939" s="198">
        <v>37046.433946759258</v>
      </c>
      <c r="I3939" t="s">
        <v>3627</v>
      </c>
      <c r="M3939" t="s">
        <v>3505</v>
      </c>
      <c r="N3939" t="s">
        <v>3885</v>
      </c>
      <c r="O3939" t="s">
        <v>3852</v>
      </c>
      <c r="P3939" s="199">
        <v>15000</v>
      </c>
      <c r="S3939" t="s">
        <v>3506</v>
      </c>
      <c r="T3939" t="s">
        <v>3759</v>
      </c>
      <c r="U3939" s="201">
        <v>3.97</v>
      </c>
      <c r="V3939" t="s">
        <v>3502</v>
      </c>
      <c r="W3939" t="s">
        <v>2265</v>
      </c>
      <c r="X3939" t="s">
        <v>2266</v>
      </c>
      <c r="Y3939" t="s">
        <v>2596</v>
      </c>
      <c r="Z3939" t="s">
        <v>2952</v>
      </c>
      <c r="AA3939">
        <v>828659</v>
      </c>
      <c r="AB3939" s="198">
        <v>37047.875</v>
      </c>
      <c r="AC3939" s="198">
        <v>37047.875</v>
      </c>
    </row>
    <row r="3940" spans="1:31" x14ac:dyDescent="0.2">
      <c r="A3940" s="44" t="str">
        <f t="shared" si="306"/>
        <v xml:space="preserve"> Natural Gas Physical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10000</v>
      </c>
      <c r="G3940" s="202">
        <v>1334432</v>
      </c>
      <c r="H3940" s="198">
        <v>37046.433981481481</v>
      </c>
      <c r="I3940" t="s">
        <v>2542</v>
      </c>
      <c r="M3940" t="s">
        <v>3505</v>
      </c>
      <c r="N3940" t="s">
        <v>3089</v>
      </c>
      <c r="O3940" t="s">
        <v>2015</v>
      </c>
      <c r="P3940" s="199">
        <v>10000</v>
      </c>
      <c r="S3940" t="s">
        <v>3827</v>
      </c>
      <c r="T3940" t="s">
        <v>3090</v>
      </c>
      <c r="U3940" s="201">
        <v>4.8499999999999996</v>
      </c>
      <c r="V3940" t="s">
        <v>3835</v>
      </c>
      <c r="W3940" t="s">
        <v>3091</v>
      </c>
      <c r="X3940" t="s">
        <v>3092</v>
      </c>
      <c r="Y3940" t="s">
        <v>2596</v>
      </c>
      <c r="Z3940" t="s">
        <v>2953</v>
      </c>
      <c r="AA3940">
        <v>828660</v>
      </c>
      <c r="AB3940" s="198">
        <v>37046.875</v>
      </c>
      <c r="AC3940" s="198">
        <v>37046.875</v>
      </c>
    </row>
    <row r="3941" spans="1:31" x14ac:dyDescent="0.2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20</v>
      </c>
      <c r="G3941" s="202">
        <v>1334433</v>
      </c>
      <c r="H3941" s="198">
        <v>37046.434062499997</v>
      </c>
      <c r="I3941" t="s">
        <v>3755</v>
      </c>
      <c r="M3941" t="s">
        <v>3511</v>
      </c>
      <c r="N3941" t="s">
        <v>3756</v>
      </c>
      <c r="O3941" t="s">
        <v>3757</v>
      </c>
      <c r="Q3941" s="199">
        <v>20</v>
      </c>
      <c r="S3941" t="s">
        <v>3758</v>
      </c>
      <c r="T3941" t="s">
        <v>3759</v>
      </c>
      <c r="U3941" s="201">
        <v>1659</v>
      </c>
      <c r="V3941" t="s">
        <v>3016</v>
      </c>
      <c r="W3941" t="s">
        <v>3765</v>
      </c>
      <c r="X3941" t="s">
        <v>3761</v>
      </c>
      <c r="Y3941" t="s">
        <v>3762</v>
      </c>
      <c r="Z3941" t="s">
        <v>3763</v>
      </c>
      <c r="AA3941">
        <v>2166818</v>
      </c>
    </row>
    <row r="3942" spans="1:31" x14ac:dyDescent="0.2">
      <c r="A3942" s="44" t="str">
        <f t="shared" si="306"/>
        <v xml:space="preserve"> Metals Financial</v>
      </c>
      <c r="B3942" s="44" t="str">
        <f t="shared" si="307"/>
        <v/>
      </c>
      <c r="C3942" s="44" t="str">
        <f t="shared" si="308"/>
        <v>Metals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1</v>
      </c>
      <c r="F3942" s="213">
        <f t="shared" si="310"/>
        <v>20</v>
      </c>
      <c r="G3942" s="202">
        <v>1334434</v>
      </c>
      <c r="H3942" s="198">
        <v>37046.434074074074</v>
      </c>
      <c r="I3942" t="s">
        <v>3779</v>
      </c>
      <c r="M3942" t="s">
        <v>3511</v>
      </c>
      <c r="N3942" t="s">
        <v>3768</v>
      </c>
      <c r="O3942" t="s">
        <v>3769</v>
      </c>
      <c r="Q3942" s="199">
        <v>20</v>
      </c>
      <c r="S3942" t="s">
        <v>3758</v>
      </c>
      <c r="T3942" t="s">
        <v>3759</v>
      </c>
      <c r="U3942" s="201">
        <v>1502</v>
      </c>
      <c r="V3942" t="s">
        <v>1530</v>
      </c>
      <c r="W3942" t="s">
        <v>3765</v>
      </c>
      <c r="X3942" t="s">
        <v>3761</v>
      </c>
      <c r="Y3942" t="s">
        <v>3762</v>
      </c>
      <c r="Z3942" t="s">
        <v>3763</v>
      </c>
      <c r="AA3942">
        <v>2166814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26</v>
      </c>
      <c r="F3943" s="213">
        <f t="shared" si="310"/>
        <v>130000</v>
      </c>
      <c r="G3943" s="202">
        <v>1334435</v>
      </c>
      <c r="H3943" s="198">
        <v>37046.434108796297</v>
      </c>
      <c r="I3943" t="s">
        <v>335</v>
      </c>
      <c r="M3943" t="s">
        <v>3505</v>
      </c>
      <c r="N3943" t="s">
        <v>2383</v>
      </c>
      <c r="O3943" t="s">
        <v>3298</v>
      </c>
      <c r="Q3943" s="199">
        <v>5000</v>
      </c>
      <c r="S3943" t="s">
        <v>3506</v>
      </c>
      <c r="T3943" t="s">
        <v>3759</v>
      </c>
      <c r="U3943" s="201">
        <v>3.97</v>
      </c>
      <c r="V3943" t="s">
        <v>336</v>
      </c>
      <c r="W3943" t="s">
        <v>2644</v>
      </c>
      <c r="X3943" t="s">
        <v>2259</v>
      </c>
      <c r="Y3943" t="s">
        <v>3777</v>
      </c>
      <c r="Z3943" t="s">
        <v>2952</v>
      </c>
      <c r="AA3943" t="s">
        <v>421</v>
      </c>
      <c r="AB3943" s="198">
        <v>37047.875</v>
      </c>
      <c r="AC3943" s="198">
        <v>37072.875</v>
      </c>
    </row>
    <row r="3944" spans="1:31" x14ac:dyDescent="0.2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</v>
      </c>
      <c r="G3944" s="202">
        <v>1334436</v>
      </c>
      <c r="H3944" s="198">
        <v>37046.434293981481</v>
      </c>
      <c r="I3944" t="s">
        <v>1074</v>
      </c>
      <c r="M3944" t="s">
        <v>3511</v>
      </c>
      <c r="N3944" t="s">
        <v>3756</v>
      </c>
      <c r="O3944" t="s">
        <v>3757</v>
      </c>
      <c r="P3944" s="199">
        <v>10</v>
      </c>
      <c r="S3944" t="s">
        <v>3758</v>
      </c>
      <c r="T3944" t="s">
        <v>3759</v>
      </c>
      <c r="U3944" s="201">
        <v>1658</v>
      </c>
      <c r="V3944" t="s">
        <v>3883</v>
      </c>
      <c r="W3944" t="s">
        <v>3765</v>
      </c>
      <c r="X3944" t="s">
        <v>3761</v>
      </c>
      <c r="Y3944" t="s">
        <v>3762</v>
      </c>
      <c r="Z3944" t="s">
        <v>3763</v>
      </c>
      <c r="AA3944">
        <v>2166820</v>
      </c>
    </row>
    <row r="3945" spans="1:31" x14ac:dyDescent="0.2">
      <c r="A3945" s="44" t="str">
        <f t="shared" si="306"/>
        <v>US Weather Financial</v>
      </c>
      <c r="B3945" s="44" t="str">
        <f t="shared" si="307"/>
        <v>US</v>
      </c>
      <c r="C3945" s="44" t="str">
        <f t="shared" si="308"/>
        <v>Weather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90</v>
      </c>
      <c r="G3945" s="202">
        <v>1334437</v>
      </c>
      <c r="H3945" s="198">
        <v>37046.434317129628</v>
      </c>
      <c r="I3945" t="s">
        <v>4002</v>
      </c>
      <c r="M3945" t="s">
        <v>2656</v>
      </c>
      <c r="N3945" t="s">
        <v>3724</v>
      </c>
      <c r="O3945" t="s">
        <v>422</v>
      </c>
      <c r="P3945" s="199">
        <v>3</v>
      </c>
      <c r="S3945" t="s">
        <v>2657</v>
      </c>
      <c r="T3945" t="s">
        <v>3759</v>
      </c>
      <c r="U3945" s="201">
        <v>140</v>
      </c>
      <c r="V3945" t="s">
        <v>4004</v>
      </c>
      <c r="W3945" t="s">
        <v>3285</v>
      </c>
      <c r="X3945" t="s">
        <v>3725</v>
      </c>
      <c r="Y3945" t="s">
        <v>2656</v>
      </c>
      <c r="Z3945" t="s">
        <v>2952</v>
      </c>
      <c r="AA3945">
        <v>1334437</v>
      </c>
      <c r="AB3945" s="198">
        <v>37043.915972222225</v>
      </c>
      <c r="AC3945" s="198">
        <v>37072.915972222225</v>
      </c>
    </row>
    <row r="3946" spans="1:31" x14ac:dyDescent="0.2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26</v>
      </c>
      <c r="F3946" s="213">
        <f t="shared" si="310"/>
        <v>390000</v>
      </c>
      <c r="G3946" s="202">
        <v>1334438</v>
      </c>
      <c r="H3946" s="198">
        <v>37046.434351851851</v>
      </c>
      <c r="I3946" t="s">
        <v>2600</v>
      </c>
      <c r="M3946" t="s">
        <v>3505</v>
      </c>
      <c r="N3946" t="s">
        <v>2383</v>
      </c>
      <c r="O3946" t="s">
        <v>3314</v>
      </c>
      <c r="Q3946" s="199">
        <v>15000</v>
      </c>
      <c r="S3946" t="s">
        <v>3506</v>
      </c>
      <c r="T3946" t="s">
        <v>3759</v>
      </c>
      <c r="U3946" s="201">
        <v>4.0199999999999996</v>
      </c>
      <c r="V3946" t="s">
        <v>1888</v>
      </c>
      <c r="W3946" t="s">
        <v>2489</v>
      </c>
      <c r="X3946" t="s">
        <v>2490</v>
      </c>
      <c r="Y3946" t="s">
        <v>3777</v>
      </c>
      <c r="Z3946" t="s">
        <v>2952</v>
      </c>
      <c r="AA3946" t="s">
        <v>423</v>
      </c>
      <c r="AB3946" s="198">
        <v>37047.875</v>
      </c>
      <c r="AC3946" s="198">
        <v>37072.875</v>
      </c>
      <c r="AE3946" s="116">
        <f>IF(S3946="Gallon",F3946/42,F3946)</f>
        <v>390000</v>
      </c>
    </row>
    <row r="3947" spans="1:31" x14ac:dyDescent="0.2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10</v>
      </c>
      <c r="G3947" s="202">
        <v>1334440</v>
      </c>
      <c r="H3947" s="198">
        <v>37046.434386574074</v>
      </c>
      <c r="I3947" t="s">
        <v>2220</v>
      </c>
      <c r="M3947" t="s">
        <v>3511</v>
      </c>
      <c r="N3947" t="s">
        <v>3756</v>
      </c>
      <c r="O3947" t="s">
        <v>3757</v>
      </c>
      <c r="P3947" s="199">
        <v>10</v>
      </c>
      <c r="S3947" t="s">
        <v>3758</v>
      </c>
      <c r="T3947" t="s">
        <v>3759</v>
      </c>
      <c r="U3947" s="201">
        <v>1658</v>
      </c>
      <c r="V3947" t="s">
        <v>2221</v>
      </c>
      <c r="W3947" t="s">
        <v>3765</v>
      </c>
      <c r="X3947" t="s">
        <v>3761</v>
      </c>
      <c r="Y3947" t="s">
        <v>3762</v>
      </c>
      <c r="Z3947" t="s">
        <v>3763</v>
      </c>
      <c r="AA3947">
        <v>2166822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30</v>
      </c>
      <c r="F3948" s="213">
        <f t="shared" si="310"/>
        <v>150000</v>
      </c>
      <c r="G3948" s="202">
        <v>1334441</v>
      </c>
      <c r="H3948" s="198">
        <v>37046.43445601852</v>
      </c>
      <c r="I3948" t="s">
        <v>2613</v>
      </c>
      <c r="M3948" t="s">
        <v>3505</v>
      </c>
      <c r="N3948" t="s">
        <v>2383</v>
      </c>
      <c r="O3948" t="s">
        <v>3101</v>
      </c>
      <c r="P3948" s="199">
        <v>5000</v>
      </c>
      <c r="S3948" t="s">
        <v>3506</v>
      </c>
      <c r="T3948" t="s">
        <v>3759</v>
      </c>
      <c r="U3948" s="201">
        <v>4.18</v>
      </c>
      <c r="V3948" t="s">
        <v>2404</v>
      </c>
      <c r="W3948" t="s">
        <v>2810</v>
      </c>
      <c r="X3948" t="s">
        <v>2384</v>
      </c>
      <c r="Y3948" t="s">
        <v>3777</v>
      </c>
      <c r="Z3948" t="s">
        <v>2952</v>
      </c>
      <c r="AA3948" t="s">
        <v>424</v>
      </c>
      <c r="AB3948" s="198">
        <v>37135.875</v>
      </c>
      <c r="AC3948" s="198">
        <v>37164.875</v>
      </c>
    </row>
    <row r="3949" spans="1:31" x14ac:dyDescent="0.2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4</v>
      </c>
      <c r="G3949" s="202">
        <v>1334444</v>
      </c>
      <c r="H3949" s="198">
        <v>37046.434548611112</v>
      </c>
      <c r="I3949" t="s">
        <v>2222</v>
      </c>
      <c r="M3949" t="s">
        <v>3511</v>
      </c>
      <c r="N3949" t="s">
        <v>3756</v>
      </c>
      <c r="O3949" t="s">
        <v>3757</v>
      </c>
      <c r="Q3949" s="199">
        <v>4</v>
      </c>
      <c r="S3949" t="s">
        <v>3758</v>
      </c>
      <c r="T3949" t="s">
        <v>3759</v>
      </c>
      <c r="U3949" s="201">
        <v>1659</v>
      </c>
      <c r="V3949" t="s">
        <v>2223</v>
      </c>
      <c r="W3949" t="s">
        <v>3765</v>
      </c>
      <c r="X3949" t="s">
        <v>3761</v>
      </c>
      <c r="Y3949" t="s">
        <v>3762</v>
      </c>
      <c r="Z3949" t="s">
        <v>3763</v>
      </c>
      <c r="AA3949">
        <v>2166826</v>
      </c>
    </row>
    <row r="3950" spans="1:31" x14ac:dyDescent="0.2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</v>
      </c>
      <c r="G3950" s="202">
        <v>1334445</v>
      </c>
      <c r="H3950" s="198">
        <v>37046.434583333335</v>
      </c>
      <c r="I3950" t="s">
        <v>3441</v>
      </c>
      <c r="M3950" t="s">
        <v>3511</v>
      </c>
      <c r="N3950" t="s">
        <v>3756</v>
      </c>
      <c r="O3950" t="s">
        <v>3757</v>
      </c>
      <c r="Q3950" s="199">
        <v>10</v>
      </c>
      <c r="S3950" t="s">
        <v>3758</v>
      </c>
      <c r="T3950" t="s">
        <v>3759</v>
      </c>
      <c r="U3950" s="201">
        <v>1659</v>
      </c>
      <c r="V3950" t="s">
        <v>3442</v>
      </c>
      <c r="W3950" t="s">
        <v>3765</v>
      </c>
      <c r="X3950" t="s">
        <v>3761</v>
      </c>
      <c r="Y3950" t="s">
        <v>3762</v>
      </c>
      <c r="Z3950" t="s">
        <v>3763</v>
      </c>
      <c r="AA3950">
        <v>2166828</v>
      </c>
    </row>
    <row r="3951" spans="1:31" x14ac:dyDescent="0.2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29926</v>
      </c>
      <c r="G3951" s="202">
        <v>1334446</v>
      </c>
      <c r="H3951" s="198">
        <v>37046.434618055559</v>
      </c>
      <c r="I3951" t="s">
        <v>2660</v>
      </c>
      <c r="M3951" t="s">
        <v>3505</v>
      </c>
      <c r="N3951" t="s">
        <v>3885</v>
      </c>
      <c r="O3951" t="s">
        <v>1718</v>
      </c>
      <c r="Q3951" s="199">
        <v>29926</v>
      </c>
      <c r="S3951" t="s">
        <v>3506</v>
      </c>
      <c r="T3951" t="s">
        <v>3759</v>
      </c>
      <c r="U3951" s="201">
        <v>4.13</v>
      </c>
      <c r="V3951" t="s">
        <v>2264</v>
      </c>
      <c r="W3951" t="s">
        <v>3143</v>
      </c>
      <c r="X3951" t="s">
        <v>3065</v>
      </c>
      <c r="Y3951" t="s">
        <v>2596</v>
      </c>
      <c r="Z3951" t="s">
        <v>2952</v>
      </c>
      <c r="AA3951">
        <v>828661</v>
      </c>
      <c r="AB3951" s="198">
        <v>37047.875</v>
      </c>
      <c r="AC3951" s="198">
        <v>37047.875</v>
      </c>
    </row>
    <row r="3952" spans="1:31" x14ac:dyDescent="0.2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6</v>
      </c>
      <c r="G3952" s="202">
        <v>1334447</v>
      </c>
      <c r="H3952" s="198">
        <v>37046.434687499997</v>
      </c>
      <c r="I3952" t="s">
        <v>3772</v>
      </c>
      <c r="M3952" t="s">
        <v>3511</v>
      </c>
      <c r="N3952" t="s">
        <v>3756</v>
      </c>
      <c r="O3952" t="s">
        <v>3757</v>
      </c>
      <c r="Q3952" s="199">
        <v>6</v>
      </c>
      <c r="S3952" t="s">
        <v>3758</v>
      </c>
      <c r="T3952" t="s">
        <v>3759</v>
      </c>
      <c r="U3952" s="201">
        <v>1659</v>
      </c>
      <c r="V3952" t="s">
        <v>1527</v>
      </c>
      <c r="W3952" t="s">
        <v>3765</v>
      </c>
      <c r="X3952" t="s">
        <v>3761</v>
      </c>
      <c r="Y3952" t="s">
        <v>3762</v>
      </c>
      <c r="Z3952" t="s">
        <v>3763</v>
      </c>
      <c r="AA3952">
        <v>2166830</v>
      </c>
    </row>
    <row r="3953" spans="1:29" x14ac:dyDescent="0.2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1</v>
      </c>
      <c r="G3953" s="202">
        <v>1334448</v>
      </c>
      <c r="H3953" s="198">
        <v>37046.434710648151</v>
      </c>
      <c r="I3953" t="s">
        <v>3985</v>
      </c>
      <c r="M3953" t="s">
        <v>3511</v>
      </c>
      <c r="N3953" t="s">
        <v>3768</v>
      </c>
      <c r="O3953" t="s">
        <v>2448</v>
      </c>
      <c r="P3953" s="199">
        <v>1</v>
      </c>
      <c r="S3953" t="s">
        <v>3758</v>
      </c>
      <c r="T3953" t="s">
        <v>3759</v>
      </c>
      <c r="U3953" s="201">
        <v>1483</v>
      </c>
      <c r="V3953" t="s">
        <v>425</v>
      </c>
      <c r="W3953" t="s">
        <v>3765</v>
      </c>
      <c r="X3953" t="s">
        <v>3761</v>
      </c>
      <c r="Y3953" t="s">
        <v>3762</v>
      </c>
      <c r="Z3953" t="s">
        <v>3763</v>
      </c>
      <c r="AA3953">
        <v>2166832</v>
      </c>
      <c r="AB3953" s="198">
        <v>37062</v>
      </c>
      <c r="AC3953" s="198">
        <v>37062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</v>
      </c>
      <c r="G3954" s="202">
        <v>1334449</v>
      </c>
      <c r="H3954" s="198">
        <v>37046.434791666667</v>
      </c>
      <c r="I3954" t="s">
        <v>2491</v>
      </c>
      <c r="M3954" t="s">
        <v>3505</v>
      </c>
      <c r="N3954" t="s">
        <v>3885</v>
      </c>
      <c r="O3954" t="s">
        <v>1728</v>
      </c>
      <c r="Q3954" s="199">
        <v>5000</v>
      </c>
      <c r="S3954" t="s">
        <v>3506</v>
      </c>
      <c r="T3954" t="s">
        <v>3759</v>
      </c>
      <c r="U3954" s="201">
        <v>4.0199999999999996</v>
      </c>
      <c r="V3954" t="s">
        <v>2082</v>
      </c>
      <c r="W3954" t="s">
        <v>2640</v>
      </c>
      <c r="X3954" t="s">
        <v>2641</v>
      </c>
      <c r="Y3954" t="s">
        <v>2596</v>
      </c>
      <c r="Z3954" t="s">
        <v>2952</v>
      </c>
      <c r="AA3954">
        <v>828662</v>
      </c>
      <c r="AB3954" s="198">
        <v>37047.875</v>
      </c>
      <c r="AC3954" s="198">
        <v>37047.875</v>
      </c>
    </row>
    <row r="3955" spans="1:29" x14ac:dyDescent="0.2">
      <c r="A3955" s="44" t="str">
        <f t="shared" si="306"/>
        <v>US Natural Gas Financial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31</v>
      </c>
      <c r="F3955" s="213">
        <f t="shared" si="310"/>
        <v>775000</v>
      </c>
      <c r="G3955" s="202">
        <v>1334450</v>
      </c>
      <c r="H3955" s="198">
        <v>37046.434942129628</v>
      </c>
      <c r="I3955" t="s">
        <v>2613</v>
      </c>
      <c r="M3955" t="s">
        <v>3505</v>
      </c>
      <c r="N3955" t="s">
        <v>2605</v>
      </c>
      <c r="O3955" t="s">
        <v>2044</v>
      </c>
      <c r="Q3955" s="199">
        <v>25000</v>
      </c>
      <c r="S3955" t="s">
        <v>3506</v>
      </c>
      <c r="T3955" t="s">
        <v>3759</v>
      </c>
      <c r="U3955" s="201">
        <v>-0.02</v>
      </c>
      <c r="V3955" t="s">
        <v>2614</v>
      </c>
      <c r="W3955" t="s">
        <v>2515</v>
      </c>
      <c r="X3955" t="s">
        <v>2516</v>
      </c>
      <c r="Y3955" t="s">
        <v>3777</v>
      </c>
      <c r="Z3955" t="s">
        <v>2952</v>
      </c>
      <c r="AA3955" t="s">
        <v>426</v>
      </c>
      <c r="AB3955" s="198">
        <v>37073.875</v>
      </c>
      <c r="AC3955" s="198">
        <v>37103.875</v>
      </c>
    </row>
    <row r="3956" spans="1:29" x14ac:dyDescent="0.2">
      <c r="A3956" s="44" t="str">
        <f t="shared" si="306"/>
        <v>US Crude Financial</v>
      </c>
      <c r="B3956" s="44" t="str">
        <f t="shared" si="307"/>
        <v>US</v>
      </c>
      <c r="C3956" s="44" t="str">
        <f t="shared" si="308"/>
        <v>Crude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50000</v>
      </c>
      <c r="G3956" s="202">
        <v>1334451</v>
      </c>
      <c r="H3956" s="198">
        <v>37046.434988425928</v>
      </c>
      <c r="I3956" t="s">
        <v>3058</v>
      </c>
      <c r="M3956" t="s">
        <v>3619</v>
      </c>
      <c r="N3956" t="s">
        <v>1088</v>
      </c>
      <c r="O3956" t="s">
        <v>3528</v>
      </c>
      <c r="Q3956" s="199">
        <v>50000</v>
      </c>
      <c r="S3956" t="s">
        <v>3512</v>
      </c>
      <c r="T3956" t="s">
        <v>3759</v>
      </c>
      <c r="U3956" s="201">
        <v>28.18</v>
      </c>
      <c r="V3956" t="s">
        <v>2581</v>
      </c>
      <c r="W3956" t="s">
        <v>1090</v>
      </c>
      <c r="X3956" t="s">
        <v>1091</v>
      </c>
      <c r="Y3956" t="s">
        <v>2729</v>
      </c>
      <c r="Z3956" t="s">
        <v>2952</v>
      </c>
      <c r="AA3956">
        <v>112926</v>
      </c>
      <c r="AB3956" s="198">
        <v>37073</v>
      </c>
      <c r="AC3956" s="198">
        <v>37103</v>
      </c>
    </row>
    <row r="3957" spans="1:29" x14ac:dyDescent="0.2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7</v>
      </c>
      <c r="G3957" s="202">
        <v>1334452</v>
      </c>
      <c r="H3957" s="198">
        <v>37046.43513888889</v>
      </c>
      <c r="I3957" t="s">
        <v>3772</v>
      </c>
      <c r="M3957" t="s">
        <v>3511</v>
      </c>
      <c r="N3957" t="s">
        <v>3756</v>
      </c>
      <c r="O3957" t="s">
        <v>3757</v>
      </c>
      <c r="Q3957" s="199">
        <v>7</v>
      </c>
      <c r="S3957" t="s">
        <v>3758</v>
      </c>
      <c r="T3957" t="s">
        <v>3759</v>
      </c>
      <c r="U3957" s="201">
        <v>1660</v>
      </c>
      <c r="V3957" t="s">
        <v>1527</v>
      </c>
      <c r="W3957" t="s">
        <v>3765</v>
      </c>
      <c r="X3957" t="s">
        <v>3761</v>
      </c>
      <c r="Y3957" t="s">
        <v>3762</v>
      </c>
      <c r="Z3957" t="s">
        <v>3763</v>
      </c>
      <c r="AA3957">
        <v>2166836</v>
      </c>
    </row>
    <row r="3958" spans="1:29" x14ac:dyDescent="0.2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13</v>
      </c>
      <c r="G3958" s="202">
        <v>1334453</v>
      </c>
      <c r="H3958" s="198">
        <v>37046.435277777775</v>
      </c>
      <c r="I3958" t="s">
        <v>3050</v>
      </c>
      <c r="M3958" t="s">
        <v>3511</v>
      </c>
      <c r="N3958" t="s">
        <v>3756</v>
      </c>
      <c r="O3958" t="s">
        <v>3757</v>
      </c>
      <c r="Q3958" s="199">
        <v>13</v>
      </c>
      <c r="S3958" t="s">
        <v>3758</v>
      </c>
      <c r="T3958" t="s">
        <v>3759</v>
      </c>
      <c r="U3958" s="201">
        <v>1660</v>
      </c>
      <c r="V3958" t="s">
        <v>3051</v>
      </c>
      <c r="W3958" t="s">
        <v>3765</v>
      </c>
      <c r="X3958" t="s">
        <v>3761</v>
      </c>
      <c r="Y3958" t="s">
        <v>3762</v>
      </c>
      <c r="Z3958" t="s">
        <v>3763</v>
      </c>
      <c r="AA3958">
        <v>2166838</v>
      </c>
    </row>
    <row r="3959" spans="1:29" x14ac:dyDescent="0.2">
      <c r="A3959" s="44" t="str">
        <f t="shared" si="306"/>
        <v xml:space="preserve"> Natural Gas Physical</v>
      </c>
      <c r="B3959" s="44" t="str">
        <f t="shared" si="307"/>
        <v/>
      </c>
      <c r="C3959" s="44" t="str">
        <f t="shared" si="308"/>
        <v>Natural Gas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5000</v>
      </c>
      <c r="G3959" s="202">
        <v>1334454</v>
      </c>
      <c r="H3959" s="198">
        <v>37046.435289351852</v>
      </c>
      <c r="I3959" t="s">
        <v>2260</v>
      </c>
      <c r="M3959" t="s">
        <v>3505</v>
      </c>
      <c r="N3959" t="s">
        <v>3089</v>
      </c>
      <c r="O3959" t="s">
        <v>2015</v>
      </c>
      <c r="P3959" s="199">
        <v>5000</v>
      </c>
      <c r="S3959" t="s">
        <v>3827</v>
      </c>
      <c r="T3959" t="s">
        <v>3090</v>
      </c>
      <c r="U3959" s="201">
        <v>4.8499999999999996</v>
      </c>
      <c r="V3959" t="s">
        <v>3846</v>
      </c>
      <c r="W3959" t="s">
        <v>3091</v>
      </c>
      <c r="X3959" t="s">
        <v>3092</v>
      </c>
      <c r="Y3959" t="s">
        <v>2596</v>
      </c>
      <c r="Z3959" t="s">
        <v>2953</v>
      </c>
      <c r="AA3959">
        <v>828663</v>
      </c>
      <c r="AB3959" s="198">
        <v>37046.875</v>
      </c>
      <c r="AC3959" s="198">
        <v>37046.875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31</v>
      </c>
      <c r="F3960" s="213">
        <f t="shared" si="310"/>
        <v>775000</v>
      </c>
      <c r="G3960" s="202">
        <v>1334455</v>
      </c>
      <c r="H3960" s="198">
        <v>37046.435358796298</v>
      </c>
      <c r="I3960" t="s">
        <v>2613</v>
      </c>
      <c r="M3960" t="s">
        <v>3505</v>
      </c>
      <c r="N3960" t="s">
        <v>2605</v>
      </c>
      <c r="O3960" t="s">
        <v>2044</v>
      </c>
      <c r="P3960" s="199">
        <v>25000</v>
      </c>
      <c r="S3960" t="s">
        <v>3506</v>
      </c>
      <c r="T3960" t="s">
        <v>3759</v>
      </c>
      <c r="U3960" s="201">
        <v>-0.02</v>
      </c>
      <c r="V3960" t="s">
        <v>2614</v>
      </c>
      <c r="W3960" t="s">
        <v>2515</v>
      </c>
      <c r="X3960" t="s">
        <v>2516</v>
      </c>
      <c r="Y3960" t="s">
        <v>3777</v>
      </c>
      <c r="Z3960" t="s">
        <v>2952</v>
      </c>
      <c r="AA3960" t="s">
        <v>427</v>
      </c>
      <c r="AB3960" s="198">
        <v>37073.875</v>
      </c>
      <c r="AC3960" s="198">
        <v>37103.875</v>
      </c>
    </row>
    <row r="3961" spans="1:29" x14ac:dyDescent="0.2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2000</v>
      </c>
      <c r="G3961" s="202">
        <v>1334456</v>
      </c>
      <c r="H3961" s="198">
        <v>37046.435370370367</v>
      </c>
      <c r="I3961" t="s">
        <v>2550</v>
      </c>
      <c r="M3961" t="s">
        <v>3505</v>
      </c>
      <c r="N3961" t="s">
        <v>3885</v>
      </c>
      <c r="O3961" t="s">
        <v>1742</v>
      </c>
      <c r="Q3961" s="199">
        <v>2000</v>
      </c>
      <c r="S3961" t="s">
        <v>3506</v>
      </c>
      <c r="T3961" t="s">
        <v>3759</v>
      </c>
      <c r="U3961" s="201">
        <v>4.17</v>
      </c>
      <c r="V3961" t="s">
        <v>3522</v>
      </c>
      <c r="W3961" t="s">
        <v>3143</v>
      </c>
      <c r="X3961" t="s">
        <v>3065</v>
      </c>
      <c r="Y3961" t="s">
        <v>2596</v>
      </c>
      <c r="Z3961" t="s">
        <v>2952</v>
      </c>
      <c r="AA3961">
        <v>828664</v>
      </c>
      <c r="AB3961" s="198">
        <v>37047.875</v>
      </c>
      <c r="AC3961" s="198">
        <v>37047.875</v>
      </c>
    </row>
    <row r="3962" spans="1:29" x14ac:dyDescent="0.2">
      <c r="A3962" s="44" t="str">
        <f t="shared" si="306"/>
        <v>US Natural Gas Physical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10000</v>
      </c>
      <c r="G3962" s="202">
        <v>1334458</v>
      </c>
      <c r="H3962" s="198">
        <v>37046.435439814813</v>
      </c>
      <c r="I3962" t="s">
        <v>2355</v>
      </c>
      <c r="M3962" t="s">
        <v>3505</v>
      </c>
      <c r="N3962" t="s">
        <v>3885</v>
      </c>
      <c r="O3962" t="s">
        <v>3852</v>
      </c>
      <c r="Q3962" s="199">
        <v>10000</v>
      </c>
      <c r="S3962" t="s">
        <v>3506</v>
      </c>
      <c r="T3962" t="s">
        <v>3759</v>
      </c>
      <c r="U3962" s="201">
        <v>3.9649999999999999</v>
      </c>
      <c r="V3962" t="s">
        <v>3055</v>
      </c>
      <c r="W3962" t="s">
        <v>2265</v>
      </c>
      <c r="X3962" t="s">
        <v>2266</v>
      </c>
      <c r="Y3962" t="s">
        <v>2596</v>
      </c>
      <c r="Z3962" t="s">
        <v>2952</v>
      </c>
      <c r="AA3962">
        <v>828665</v>
      </c>
      <c r="AB3962" s="198">
        <v>37047.875</v>
      </c>
      <c r="AC3962" s="198">
        <v>37047.875</v>
      </c>
    </row>
    <row r="3963" spans="1:29" x14ac:dyDescent="0.2">
      <c r="A3963" s="44" t="str">
        <f t="shared" si="306"/>
        <v>US Natural Gas Physical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1</v>
      </c>
      <c r="F3963" s="213">
        <f t="shared" si="310"/>
        <v>5000</v>
      </c>
      <c r="G3963" s="202">
        <v>1334459</v>
      </c>
      <c r="H3963" s="198">
        <v>37046.435497685183</v>
      </c>
      <c r="I3963" t="s">
        <v>3069</v>
      </c>
      <c r="M3963" t="s">
        <v>3505</v>
      </c>
      <c r="N3963" t="s">
        <v>3885</v>
      </c>
      <c r="O3963" t="s">
        <v>3852</v>
      </c>
      <c r="Q3963" s="199">
        <v>5000</v>
      </c>
      <c r="S3963" t="s">
        <v>3506</v>
      </c>
      <c r="T3963" t="s">
        <v>3759</v>
      </c>
      <c r="U3963" s="201">
        <v>3.9649999999999999</v>
      </c>
      <c r="V3963" t="s">
        <v>3070</v>
      </c>
      <c r="W3963" t="s">
        <v>2265</v>
      </c>
      <c r="X3963" t="s">
        <v>2266</v>
      </c>
      <c r="Y3963" t="s">
        <v>2596</v>
      </c>
      <c r="Z3963" t="s">
        <v>2952</v>
      </c>
      <c r="AA3963">
        <v>828666</v>
      </c>
      <c r="AB3963" s="198">
        <v>37047.875</v>
      </c>
      <c r="AC3963" s="198">
        <v>37047.875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3">
        <f t="shared" si="310"/>
        <v>5</v>
      </c>
      <c r="G3964" s="202">
        <v>1334460</v>
      </c>
      <c r="H3964" s="198">
        <v>37046.435555555552</v>
      </c>
      <c r="I3964" t="s">
        <v>3772</v>
      </c>
      <c r="M3964" t="s">
        <v>3511</v>
      </c>
      <c r="N3964" t="s">
        <v>3756</v>
      </c>
      <c r="O3964" t="s">
        <v>3757</v>
      </c>
      <c r="Q3964" s="199">
        <v>5</v>
      </c>
      <c r="S3964" t="s">
        <v>3758</v>
      </c>
      <c r="T3964" t="s">
        <v>3759</v>
      </c>
      <c r="U3964" s="201">
        <v>1660</v>
      </c>
      <c r="V3964" t="s">
        <v>1527</v>
      </c>
      <c r="W3964" t="s">
        <v>3765</v>
      </c>
      <c r="X3964" t="s">
        <v>3761</v>
      </c>
      <c r="Y3964" t="s">
        <v>3762</v>
      </c>
      <c r="Z3964" t="s">
        <v>3763</v>
      </c>
      <c r="AA3964">
        <v>2166844</v>
      </c>
    </row>
    <row r="3965" spans="1:29" x14ac:dyDescent="0.2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4</v>
      </c>
      <c r="G3965" s="202">
        <v>1334463</v>
      </c>
      <c r="H3965" s="198">
        <v>37046.435763888891</v>
      </c>
      <c r="I3965" t="s">
        <v>2218</v>
      </c>
      <c r="M3965" t="s">
        <v>3511</v>
      </c>
      <c r="N3965" t="s">
        <v>3756</v>
      </c>
      <c r="O3965" t="s">
        <v>3757</v>
      </c>
      <c r="Q3965" s="199">
        <v>4</v>
      </c>
      <c r="S3965" t="s">
        <v>3758</v>
      </c>
      <c r="T3965" t="s">
        <v>3759</v>
      </c>
      <c r="U3965" s="201">
        <v>1660</v>
      </c>
      <c r="V3965" t="s">
        <v>2589</v>
      </c>
      <c r="W3965" t="s">
        <v>3765</v>
      </c>
      <c r="X3965" t="s">
        <v>3761</v>
      </c>
      <c r="Y3965" t="s">
        <v>3762</v>
      </c>
      <c r="Z3965" t="s">
        <v>3763</v>
      </c>
      <c r="AA3965">
        <v>2166846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11</v>
      </c>
      <c r="G3966" s="202">
        <v>1334464</v>
      </c>
      <c r="H3966" s="198">
        <v>37046.435891203706</v>
      </c>
      <c r="I3966" t="s">
        <v>3779</v>
      </c>
      <c r="M3966" t="s">
        <v>3511</v>
      </c>
      <c r="N3966" t="s">
        <v>3756</v>
      </c>
      <c r="O3966" t="s">
        <v>3757</v>
      </c>
      <c r="Q3966" s="199">
        <v>11</v>
      </c>
      <c r="S3966" t="s">
        <v>3758</v>
      </c>
      <c r="T3966" t="s">
        <v>3759</v>
      </c>
      <c r="U3966" s="201">
        <v>1660</v>
      </c>
      <c r="V3966" t="s">
        <v>1646</v>
      </c>
      <c r="W3966" t="s">
        <v>3765</v>
      </c>
      <c r="X3966" t="s">
        <v>3761</v>
      </c>
      <c r="Y3966" t="s">
        <v>3762</v>
      </c>
      <c r="Z3966" t="s">
        <v>3763</v>
      </c>
      <c r="AA3966">
        <v>2166850</v>
      </c>
    </row>
    <row r="3967" spans="1:29" x14ac:dyDescent="0.2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22509</v>
      </c>
      <c r="G3967" s="202">
        <v>1334465</v>
      </c>
      <c r="H3967" s="198">
        <v>37046.435902777775</v>
      </c>
      <c r="I3967" t="s">
        <v>2613</v>
      </c>
      <c r="M3967" t="s">
        <v>3505</v>
      </c>
      <c r="N3967" t="s">
        <v>3885</v>
      </c>
      <c r="O3967" t="s">
        <v>1674</v>
      </c>
      <c r="Q3967" s="199">
        <v>22509</v>
      </c>
      <c r="S3967" t="s">
        <v>3506</v>
      </c>
      <c r="T3967" t="s">
        <v>3759</v>
      </c>
      <c r="U3967" s="201">
        <v>3.8313000000000001</v>
      </c>
      <c r="V3967" t="s">
        <v>428</v>
      </c>
      <c r="W3967" t="s">
        <v>2594</v>
      </c>
      <c r="X3967" t="s">
        <v>2595</v>
      </c>
      <c r="Y3967" t="s">
        <v>2596</v>
      </c>
      <c r="Z3967" t="s">
        <v>2952</v>
      </c>
      <c r="AA3967">
        <v>828668</v>
      </c>
      <c r="AB3967" s="198">
        <v>37047.875</v>
      </c>
      <c r="AC3967" s="198">
        <v>37047.875</v>
      </c>
    </row>
    <row r="3968" spans="1:29" x14ac:dyDescent="0.2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4409</v>
      </c>
      <c r="G3968" s="202">
        <v>1334467</v>
      </c>
      <c r="H3968" s="198">
        <v>37046.435995370368</v>
      </c>
      <c r="I3968" t="s">
        <v>3647</v>
      </c>
      <c r="M3968" t="s">
        <v>3505</v>
      </c>
      <c r="N3968" t="s">
        <v>3885</v>
      </c>
      <c r="O3968" t="s">
        <v>1882</v>
      </c>
      <c r="Q3968" s="199">
        <v>4409</v>
      </c>
      <c r="S3968" t="s">
        <v>3506</v>
      </c>
      <c r="T3968" t="s">
        <v>3759</v>
      </c>
      <c r="U3968" s="201">
        <v>3.8313000000000001</v>
      </c>
      <c r="V3968" t="s">
        <v>3176</v>
      </c>
      <c r="W3968" t="s">
        <v>2594</v>
      </c>
      <c r="X3968" t="s">
        <v>2595</v>
      </c>
      <c r="Y3968" t="s">
        <v>2596</v>
      </c>
      <c r="Z3968" t="s">
        <v>2952</v>
      </c>
      <c r="AA3968">
        <v>828669</v>
      </c>
      <c r="AB3968" s="198">
        <v>37047.875</v>
      </c>
      <c r="AC3968" s="198">
        <v>37047.875</v>
      </c>
    </row>
    <row r="3969" spans="1:29" x14ac:dyDescent="0.2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11</v>
      </c>
      <c r="G3969" s="202">
        <v>1334468</v>
      </c>
      <c r="H3969" s="198">
        <v>37046.436041666668</v>
      </c>
      <c r="I3969" t="s">
        <v>1093</v>
      </c>
      <c r="M3969" t="s">
        <v>3511</v>
      </c>
      <c r="N3969" t="s">
        <v>3756</v>
      </c>
      <c r="O3969" t="s">
        <v>3757</v>
      </c>
      <c r="Q3969" s="199">
        <v>11</v>
      </c>
      <c r="S3969" t="s">
        <v>3758</v>
      </c>
      <c r="T3969" t="s">
        <v>3759</v>
      </c>
      <c r="U3969" s="201">
        <v>1660</v>
      </c>
      <c r="V3969" t="s">
        <v>429</v>
      </c>
      <c r="W3969" t="s">
        <v>3765</v>
      </c>
      <c r="X3969" t="s">
        <v>3761</v>
      </c>
      <c r="Y3969" t="s">
        <v>3762</v>
      </c>
      <c r="Z3969" t="s">
        <v>3763</v>
      </c>
      <c r="AA3969">
        <v>2166854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9</v>
      </c>
      <c r="G3970" s="202">
        <v>1334469</v>
      </c>
      <c r="H3970" s="198">
        <v>37046.436238425929</v>
      </c>
      <c r="I3970" t="s">
        <v>3152</v>
      </c>
      <c r="M3970" t="s">
        <v>3511</v>
      </c>
      <c r="N3970" t="s">
        <v>3756</v>
      </c>
      <c r="O3970" t="s">
        <v>3757</v>
      </c>
      <c r="Q3970" s="199">
        <v>9</v>
      </c>
      <c r="S3970" t="s">
        <v>3758</v>
      </c>
      <c r="T3970" t="s">
        <v>3759</v>
      </c>
      <c r="U3970" s="201">
        <v>1660</v>
      </c>
      <c r="V3970" t="s">
        <v>3153</v>
      </c>
      <c r="W3970" t="s">
        <v>3765</v>
      </c>
      <c r="X3970" t="s">
        <v>3761</v>
      </c>
      <c r="Y3970" t="s">
        <v>3762</v>
      </c>
      <c r="Z3970" t="s">
        <v>3763</v>
      </c>
      <c r="AA3970">
        <v>2166858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15000</v>
      </c>
      <c r="G3971" s="202">
        <v>1334471</v>
      </c>
      <c r="H3971" s="198">
        <v>37046.436342592591</v>
      </c>
      <c r="I3971" t="s">
        <v>3069</v>
      </c>
      <c r="M3971" t="s">
        <v>3505</v>
      </c>
      <c r="N3971" t="s">
        <v>3885</v>
      </c>
      <c r="O3971" t="s">
        <v>3852</v>
      </c>
      <c r="Q3971" s="199">
        <v>15000</v>
      </c>
      <c r="S3971" t="s">
        <v>3506</v>
      </c>
      <c r="T3971" t="s">
        <v>3759</v>
      </c>
      <c r="U3971" s="201">
        <v>3.9649999999999999</v>
      </c>
      <c r="V3971" t="s">
        <v>3070</v>
      </c>
      <c r="W3971" t="s">
        <v>2265</v>
      </c>
      <c r="X3971" t="s">
        <v>2266</v>
      </c>
      <c r="Y3971" t="s">
        <v>2596</v>
      </c>
      <c r="Z3971" t="s">
        <v>2952</v>
      </c>
      <c r="AA3971">
        <v>828670</v>
      </c>
      <c r="AB3971" s="198">
        <v>37047.875</v>
      </c>
      <c r="AC3971" s="198">
        <v>37047.875</v>
      </c>
    </row>
    <row r="3972" spans="1:29" x14ac:dyDescent="0.2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20</v>
      </c>
      <c r="G3972" s="202">
        <v>1334473</v>
      </c>
      <c r="H3972" s="198">
        <v>37046.436747685184</v>
      </c>
      <c r="I3972" t="s">
        <v>3780</v>
      </c>
      <c r="M3972" t="s">
        <v>3511</v>
      </c>
      <c r="N3972" t="s">
        <v>3768</v>
      </c>
      <c r="O3972" t="s">
        <v>3769</v>
      </c>
      <c r="Q3972" s="199">
        <v>20</v>
      </c>
      <c r="S3972" t="s">
        <v>3758</v>
      </c>
      <c r="T3972" t="s">
        <v>3759</v>
      </c>
      <c r="U3972" s="201">
        <v>1503</v>
      </c>
      <c r="V3972" t="s">
        <v>3789</v>
      </c>
      <c r="W3972" t="s">
        <v>3765</v>
      </c>
      <c r="X3972" t="s">
        <v>3761</v>
      </c>
      <c r="Y3972" t="s">
        <v>3762</v>
      </c>
      <c r="Z3972" t="s">
        <v>3763</v>
      </c>
      <c r="AA3972">
        <v>2166860</v>
      </c>
    </row>
    <row r="3973" spans="1:29" x14ac:dyDescent="0.2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15000</v>
      </c>
      <c r="G3973" s="202">
        <v>1334474</v>
      </c>
      <c r="H3973" s="198">
        <v>37046.436759259261</v>
      </c>
      <c r="I3973" t="s">
        <v>3069</v>
      </c>
      <c r="M3973" t="s">
        <v>3505</v>
      </c>
      <c r="N3973" t="s">
        <v>3885</v>
      </c>
      <c r="O3973" t="s">
        <v>3852</v>
      </c>
      <c r="Q3973" s="199">
        <v>15000</v>
      </c>
      <c r="S3973" t="s">
        <v>3506</v>
      </c>
      <c r="T3973" t="s">
        <v>3759</v>
      </c>
      <c r="U3973" s="201">
        <v>3.9649999999999999</v>
      </c>
      <c r="V3973" t="s">
        <v>3070</v>
      </c>
      <c r="W3973" t="s">
        <v>2265</v>
      </c>
      <c r="X3973" t="s">
        <v>2266</v>
      </c>
      <c r="Y3973" t="s">
        <v>2596</v>
      </c>
      <c r="Z3973" t="s">
        <v>2952</v>
      </c>
      <c r="AA3973">
        <v>828672</v>
      </c>
      <c r="AB3973" s="198">
        <v>37047.875</v>
      </c>
      <c r="AC3973" s="198">
        <v>37047.875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20</v>
      </c>
      <c r="G3974" s="202">
        <v>1334476</v>
      </c>
      <c r="H3974" s="198">
        <v>37046.436956018515</v>
      </c>
      <c r="I3974" t="s">
        <v>3152</v>
      </c>
      <c r="M3974" t="s">
        <v>3511</v>
      </c>
      <c r="N3974" t="s">
        <v>3756</v>
      </c>
      <c r="O3974" t="s">
        <v>3757</v>
      </c>
      <c r="Q3974" s="199">
        <v>20</v>
      </c>
      <c r="S3974" t="s">
        <v>3758</v>
      </c>
      <c r="T3974" t="s">
        <v>3759</v>
      </c>
      <c r="U3974" s="201">
        <v>1661</v>
      </c>
      <c r="V3974" t="s">
        <v>3153</v>
      </c>
      <c r="W3974" t="s">
        <v>3765</v>
      </c>
      <c r="X3974" t="s">
        <v>3761</v>
      </c>
      <c r="Y3974" t="s">
        <v>3762</v>
      </c>
      <c r="Z3974" t="s">
        <v>3763</v>
      </c>
      <c r="AA3974">
        <v>2166866</v>
      </c>
    </row>
    <row r="3975" spans="1:29" x14ac:dyDescent="0.2">
      <c r="A3975" s="44" t="str">
        <f t="shared" si="306"/>
        <v>US Natural Gas Financial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123</v>
      </c>
      <c r="F3975" s="213">
        <f t="shared" si="310"/>
        <v>615000</v>
      </c>
      <c r="G3975" s="202">
        <v>1334477</v>
      </c>
      <c r="H3975" s="198">
        <v>37046.437071759261</v>
      </c>
      <c r="I3975" t="s">
        <v>2638</v>
      </c>
      <c r="M3975" t="s">
        <v>3505</v>
      </c>
      <c r="N3975" t="s">
        <v>2383</v>
      </c>
      <c r="O3975" t="s">
        <v>3144</v>
      </c>
      <c r="P3975" s="199">
        <v>5000</v>
      </c>
      <c r="S3975" t="s">
        <v>3506</v>
      </c>
      <c r="T3975" t="s">
        <v>3759</v>
      </c>
      <c r="U3975" s="201">
        <v>4.1500000000000004</v>
      </c>
      <c r="V3975" t="s">
        <v>2475</v>
      </c>
      <c r="W3975" t="s">
        <v>2810</v>
      </c>
      <c r="X3975" t="s">
        <v>2384</v>
      </c>
      <c r="Y3975" t="s">
        <v>3777</v>
      </c>
      <c r="Z3975" t="s">
        <v>2952</v>
      </c>
      <c r="AA3975" t="s">
        <v>430</v>
      </c>
      <c r="AB3975" s="198">
        <v>37073</v>
      </c>
      <c r="AC3975" s="198">
        <v>37195</v>
      </c>
    </row>
    <row r="3976" spans="1:29" x14ac:dyDescent="0.2">
      <c r="A3976" s="44" t="str">
        <f t="shared" si="306"/>
        <v xml:space="preserve"> Natural Gas Physical</v>
      </c>
      <c r="B3976" s="44" t="str">
        <f t="shared" si="307"/>
        <v/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1</v>
      </c>
      <c r="F3976" s="213">
        <f t="shared" si="310"/>
        <v>10000</v>
      </c>
      <c r="G3976" s="202">
        <v>1334479</v>
      </c>
      <c r="H3976" s="198">
        <v>37046.437222222223</v>
      </c>
      <c r="I3976" t="s">
        <v>3274</v>
      </c>
      <c r="M3976" t="s">
        <v>3505</v>
      </c>
      <c r="N3976" t="s">
        <v>3089</v>
      </c>
      <c r="O3976" t="s">
        <v>2015</v>
      </c>
      <c r="P3976" s="199">
        <v>10000</v>
      </c>
      <c r="S3976" t="s">
        <v>3827</v>
      </c>
      <c r="T3976" t="s">
        <v>3090</v>
      </c>
      <c r="U3976" s="201">
        <v>4.8499999999999996</v>
      </c>
      <c r="V3976" t="s">
        <v>3275</v>
      </c>
      <c r="W3976" t="s">
        <v>3091</v>
      </c>
      <c r="X3976" t="s">
        <v>3092</v>
      </c>
      <c r="Y3976" t="s">
        <v>2596</v>
      </c>
      <c r="Z3976" t="s">
        <v>2953</v>
      </c>
      <c r="AA3976">
        <v>828673</v>
      </c>
      <c r="AB3976" s="198">
        <v>37046.875</v>
      </c>
      <c r="AC3976" s="198">
        <v>37046.875</v>
      </c>
    </row>
    <row r="3977" spans="1:29" x14ac:dyDescent="0.2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19</v>
      </c>
      <c r="G3977" s="202">
        <v>1334480</v>
      </c>
      <c r="H3977" s="198">
        <v>37046.437245370369</v>
      </c>
      <c r="I3977" t="s">
        <v>3822</v>
      </c>
      <c r="M3977" t="s">
        <v>3511</v>
      </c>
      <c r="N3977" t="s">
        <v>3768</v>
      </c>
      <c r="O3977" t="s">
        <v>3769</v>
      </c>
      <c r="P3977" s="199">
        <v>19</v>
      </c>
      <c r="S3977" t="s">
        <v>3758</v>
      </c>
      <c r="T3977" t="s">
        <v>3759</v>
      </c>
      <c r="U3977" s="201">
        <v>1504</v>
      </c>
      <c r="V3977" t="s">
        <v>3134</v>
      </c>
      <c r="W3977" t="s">
        <v>3765</v>
      </c>
      <c r="X3977" t="s">
        <v>3761</v>
      </c>
      <c r="Y3977" t="s">
        <v>3762</v>
      </c>
      <c r="Z3977" t="s">
        <v>3763</v>
      </c>
      <c r="AA3977">
        <v>2166870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15000</v>
      </c>
      <c r="G3978" s="202">
        <v>1334482</v>
      </c>
      <c r="H3978" s="198">
        <v>37046.4374537037</v>
      </c>
      <c r="I3978" t="s">
        <v>2355</v>
      </c>
      <c r="M3978" t="s">
        <v>3505</v>
      </c>
      <c r="N3978" t="s">
        <v>3885</v>
      </c>
      <c r="O3978" t="s">
        <v>1674</v>
      </c>
      <c r="Q3978" s="199">
        <v>15000</v>
      </c>
      <c r="S3978" t="s">
        <v>3506</v>
      </c>
      <c r="T3978" t="s">
        <v>3759</v>
      </c>
      <c r="U3978" s="201">
        <v>3.8662999999999998</v>
      </c>
      <c r="V3978" t="s">
        <v>2593</v>
      </c>
      <c r="W3978" t="s">
        <v>2594</v>
      </c>
      <c r="X3978" t="s">
        <v>2595</v>
      </c>
      <c r="Y3978" t="s">
        <v>2596</v>
      </c>
      <c r="Z3978" t="s">
        <v>2952</v>
      </c>
      <c r="AA3978">
        <v>828674</v>
      </c>
      <c r="AB3978" s="198">
        <v>37047.875</v>
      </c>
      <c r="AC3978" s="198">
        <v>37047.875</v>
      </c>
    </row>
    <row r="3979" spans="1:29" x14ac:dyDescent="0.2">
      <c r="A3979" s="44" t="str">
        <f t="shared" ref="A3979:A4042" si="311">B3979&amp;" "&amp;C3979&amp;" "&amp;D3979</f>
        <v>US Natural Gas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26</v>
      </c>
      <c r="F3979" s="213">
        <f t="shared" ref="F3979:F4042" si="315">E3979*SUM(P3979:Q3979)</f>
        <v>390000</v>
      </c>
      <c r="G3979" s="202">
        <v>1334484</v>
      </c>
      <c r="H3979" s="198">
        <v>37046.4375462963</v>
      </c>
      <c r="I3979" t="s">
        <v>2600</v>
      </c>
      <c r="M3979" t="s">
        <v>3505</v>
      </c>
      <c r="N3979" t="s">
        <v>2383</v>
      </c>
      <c r="O3979" t="s">
        <v>3314</v>
      </c>
      <c r="Q3979" s="199">
        <v>15000</v>
      </c>
      <c r="S3979" t="s">
        <v>3506</v>
      </c>
      <c r="T3979" t="s">
        <v>3759</v>
      </c>
      <c r="U3979" s="201">
        <v>4.0250000000000004</v>
      </c>
      <c r="V3979" t="s">
        <v>1888</v>
      </c>
      <c r="W3979" t="s">
        <v>2489</v>
      </c>
      <c r="X3979" t="s">
        <v>2490</v>
      </c>
      <c r="Y3979" t="s">
        <v>3777</v>
      </c>
      <c r="Z3979" t="s">
        <v>2952</v>
      </c>
      <c r="AA3979" t="s">
        <v>431</v>
      </c>
      <c r="AB3979" s="198">
        <v>37047.875</v>
      </c>
      <c r="AC3979" s="198">
        <v>37072.875</v>
      </c>
    </row>
    <row r="3980" spans="1:29" x14ac:dyDescent="0.2">
      <c r="A3980" s="44" t="str">
        <f t="shared" si="311"/>
        <v>US Natural Gas Financial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30</v>
      </c>
      <c r="F3980" s="213">
        <f t="shared" si="315"/>
        <v>600000</v>
      </c>
      <c r="G3980" s="202">
        <v>1334485</v>
      </c>
      <c r="H3980" s="198">
        <v>37046.437592592592</v>
      </c>
      <c r="I3980" t="s">
        <v>3627</v>
      </c>
      <c r="M3980" t="s">
        <v>3505</v>
      </c>
      <c r="N3980" t="s">
        <v>2383</v>
      </c>
      <c r="O3980" t="s">
        <v>3101</v>
      </c>
      <c r="Q3980" s="199">
        <v>20000</v>
      </c>
      <c r="S3980" t="s">
        <v>3506</v>
      </c>
      <c r="T3980" t="s">
        <v>3759</v>
      </c>
      <c r="U3980" s="201">
        <v>4.1900000000000004</v>
      </c>
      <c r="V3980" t="s">
        <v>3066</v>
      </c>
      <c r="W3980" t="s">
        <v>2810</v>
      </c>
      <c r="X3980" t="s">
        <v>2384</v>
      </c>
      <c r="Y3980" t="s">
        <v>3777</v>
      </c>
      <c r="Z3980" t="s">
        <v>2952</v>
      </c>
      <c r="AA3980" t="s">
        <v>432</v>
      </c>
      <c r="AB3980" s="198">
        <v>37135.875</v>
      </c>
      <c r="AC3980" s="198">
        <v>37164.875</v>
      </c>
    </row>
    <row r="3981" spans="1:29" x14ac:dyDescent="0.2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20</v>
      </c>
      <c r="G3981" s="202">
        <v>1334488</v>
      </c>
      <c r="H3981" s="198">
        <v>37046.437685185185</v>
      </c>
      <c r="I3981" t="s">
        <v>2220</v>
      </c>
      <c r="M3981" t="s">
        <v>3511</v>
      </c>
      <c r="N3981" t="s">
        <v>3756</v>
      </c>
      <c r="O3981" t="s">
        <v>3757</v>
      </c>
      <c r="P3981" s="199">
        <v>20</v>
      </c>
      <c r="S3981" t="s">
        <v>3758</v>
      </c>
      <c r="T3981" t="s">
        <v>3759</v>
      </c>
      <c r="U3981" s="201">
        <v>1661</v>
      </c>
      <c r="V3981" t="s">
        <v>2221</v>
      </c>
      <c r="W3981" t="s">
        <v>3765</v>
      </c>
      <c r="X3981" t="s">
        <v>3761</v>
      </c>
      <c r="Y3981" t="s">
        <v>3762</v>
      </c>
      <c r="Z3981" t="s">
        <v>3763</v>
      </c>
      <c r="AA3981">
        <v>2166872</v>
      </c>
    </row>
    <row r="3982" spans="1:29" x14ac:dyDescent="0.2">
      <c r="A3982" s="44" t="str">
        <f t="shared" si="311"/>
        <v xml:space="preserve"> Natural Gas Physical</v>
      </c>
      <c r="B3982" s="44" t="str">
        <f t="shared" si="312"/>
        <v/>
      </c>
      <c r="C3982" s="44" t="str">
        <f t="shared" si="313"/>
        <v>Natural Gas</v>
      </c>
      <c r="D3982" s="44" t="str">
        <f t="shared" si="314"/>
        <v>Physical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100000</v>
      </c>
      <c r="G3982" s="202">
        <v>1334489</v>
      </c>
      <c r="H3982" s="198">
        <v>37046.437708333331</v>
      </c>
      <c r="I3982" t="s">
        <v>3797</v>
      </c>
      <c r="M3982" t="s">
        <v>3505</v>
      </c>
      <c r="N3982" t="s">
        <v>2215</v>
      </c>
      <c r="O3982" t="s">
        <v>419</v>
      </c>
      <c r="P3982" s="199">
        <v>100000</v>
      </c>
      <c r="S3982" t="s">
        <v>3792</v>
      </c>
      <c r="T3982" t="s">
        <v>3793</v>
      </c>
      <c r="U3982" s="201">
        <v>21.25</v>
      </c>
      <c r="V3982" t="s">
        <v>1079</v>
      </c>
      <c r="W3982" t="s">
        <v>2216</v>
      </c>
      <c r="X3982" t="s">
        <v>2217</v>
      </c>
      <c r="Y3982" t="s">
        <v>3796</v>
      </c>
      <c r="Z3982" t="s">
        <v>3764</v>
      </c>
      <c r="AA3982">
        <v>106226</v>
      </c>
      <c r="AB3982" s="198">
        <v>37047.875</v>
      </c>
      <c r="AC3982" s="198">
        <v>37047.875</v>
      </c>
    </row>
    <row r="3983" spans="1:29" x14ac:dyDescent="0.2">
      <c r="A3983" s="44" t="str">
        <f t="shared" si="311"/>
        <v xml:space="preserve"> Oil Products Financial</v>
      </c>
      <c r="B3983" s="44" t="str">
        <f t="shared" si="312"/>
        <v/>
      </c>
      <c r="C3983" s="44" t="str">
        <f t="shared" si="313"/>
        <v>Oil Products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30</v>
      </c>
      <c r="F3983" s="213">
        <f t="shared" si="315"/>
        <v>150000</v>
      </c>
      <c r="G3983" s="202">
        <v>1334490</v>
      </c>
      <c r="H3983" s="198">
        <v>37046.437847222223</v>
      </c>
      <c r="I3983" t="s">
        <v>2339</v>
      </c>
      <c r="M3983" t="s">
        <v>3509</v>
      </c>
      <c r="N3983" t="s">
        <v>2340</v>
      </c>
      <c r="O3983" t="s">
        <v>2341</v>
      </c>
      <c r="P3983" s="199">
        <v>5000</v>
      </c>
      <c r="S3983" t="s">
        <v>3513</v>
      </c>
      <c r="T3983" t="s">
        <v>3759</v>
      </c>
      <c r="U3983" s="201">
        <v>235.75</v>
      </c>
      <c r="V3983" t="s">
        <v>2342</v>
      </c>
      <c r="W3983" t="s">
        <v>2343</v>
      </c>
      <c r="X3983" t="s">
        <v>2344</v>
      </c>
      <c r="Y3983" t="s">
        <v>2729</v>
      </c>
      <c r="Z3983" t="s">
        <v>2212</v>
      </c>
      <c r="AA3983">
        <v>112928</v>
      </c>
      <c r="AB3983" s="198">
        <v>37043</v>
      </c>
      <c r="AC3983" s="198">
        <v>37072</v>
      </c>
    </row>
    <row r="3984" spans="1:29" x14ac:dyDescent="0.2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20</v>
      </c>
      <c r="G3984" s="202">
        <v>1334492</v>
      </c>
      <c r="H3984" s="198">
        <v>37046.437974537039</v>
      </c>
      <c r="I3984" t="s">
        <v>2220</v>
      </c>
      <c r="M3984" t="s">
        <v>3511</v>
      </c>
      <c r="N3984" t="s">
        <v>3756</v>
      </c>
      <c r="O3984" t="s">
        <v>3757</v>
      </c>
      <c r="P3984" s="199">
        <v>20</v>
      </c>
      <c r="S3984" t="s">
        <v>3758</v>
      </c>
      <c r="T3984" t="s">
        <v>3759</v>
      </c>
      <c r="U3984" s="201">
        <v>1660</v>
      </c>
      <c r="V3984" t="s">
        <v>2221</v>
      </c>
      <c r="W3984" t="s">
        <v>3765</v>
      </c>
      <c r="X3984" t="s">
        <v>3761</v>
      </c>
      <c r="Y3984" t="s">
        <v>3762</v>
      </c>
      <c r="Z3984" t="s">
        <v>3763</v>
      </c>
      <c r="AA3984">
        <v>2166876</v>
      </c>
    </row>
    <row r="3985" spans="1:29" x14ac:dyDescent="0.2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4</v>
      </c>
      <c r="G3985" s="202">
        <v>1334493</v>
      </c>
      <c r="H3985" s="198">
        <v>37046.438032407408</v>
      </c>
      <c r="I3985" t="s">
        <v>1076</v>
      </c>
      <c r="M3985" t="s">
        <v>3511</v>
      </c>
      <c r="N3985" t="s">
        <v>3818</v>
      </c>
      <c r="O3985" t="s">
        <v>3819</v>
      </c>
      <c r="Q3985" s="199">
        <v>4</v>
      </c>
      <c r="S3985" t="s">
        <v>3758</v>
      </c>
      <c r="T3985" t="s">
        <v>3759</v>
      </c>
      <c r="U3985" s="201">
        <v>928</v>
      </c>
      <c r="V3985" t="s">
        <v>1077</v>
      </c>
      <c r="W3985" t="s">
        <v>3785</v>
      </c>
      <c r="X3985" t="s">
        <v>3761</v>
      </c>
      <c r="Y3985" t="s">
        <v>3762</v>
      </c>
      <c r="Z3985" t="s">
        <v>3763</v>
      </c>
      <c r="AA3985">
        <v>2166878</v>
      </c>
    </row>
    <row r="3986" spans="1:29" x14ac:dyDescent="0.2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31</v>
      </c>
      <c r="F3986" s="213">
        <f t="shared" si="315"/>
        <v>77500</v>
      </c>
      <c r="G3986" s="202">
        <v>1334494</v>
      </c>
      <c r="H3986" s="198">
        <v>37046.438055555554</v>
      </c>
      <c r="I3986" t="s">
        <v>2600</v>
      </c>
      <c r="M3986" t="s">
        <v>3505</v>
      </c>
      <c r="N3986" t="s">
        <v>2383</v>
      </c>
      <c r="O3986" t="s">
        <v>2604</v>
      </c>
      <c r="Q3986" s="199">
        <v>2500</v>
      </c>
      <c r="S3986" t="s">
        <v>3506</v>
      </c>
      <c r="T3986" t="s">
        <v>3759</v>
      </c>
      <c r="U3986" s="201">
        <v>4.0750000000000002</v>
      </c>
      <c r="V3986" t="s">
        <v>259</v>
      </c>
      <c r="W3986" t="s">
        <v>2810</v>
      </c>
      <c r="X3986" t="s">
        <v>2384</v>
      </c>
      <c r="Y3986" t="s">
        <v>3777</v>
      </c>
      <c r="Z3986" t="s">
        <v>2952</v>
      </c>
      <c r="AA3986" t="s">
        <v>433</v>
      </c>
      <c r="AB3986" s="198">
        <v>37073.875</v>
      </c>
      <c r="AC3986" s="198">
        <v>37103.875</v>
      </c>
    </row>
    <row r="3987" spans="1:29" x14ac:dyDescent="0.2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31</v>
      </c>
      <c r="F3987" s="213">
        <f t="shared" si="315"/>
        <v>155000</v>
      </c>
      <c r="G3987" s="202">
        <v>1334495</v>
      </c>
      <c r="H3987" s="198">
        <v>37046.438148148147</v>
      </c>
      <c r="I3987" t="s">
        <v>3704</v>
      </c>
      <c r="M3987" t="s">
        <v>3505</v>
      </c>
      <c r="N3987" t="s">
        <v>2605</v>
      </c>
      <c r="O3987" t="s">
        <v>2044</v>
      </c>
      <c r="Q3987" s="199">
        <v>5000</v>
      </c>
      <c r="S3987" t="s">
        <v>3506</v>
      </c>
      <c r="T3987" t="s">
        <v>3759</v>
      </c>
      <c r="U3987" s="201">
        <v>-0.02</v>
      </c>
      <c r="V3987" t="s">
        <v>3728</v>
      </c>
      <c r="W3987" t="s">
        <v>2515</v>
      </c>
      <c r="X3987" t="s">
        <v>2516</v>
      </c>
      <c r="Y3987" t="s">
        <v>3777</v>
      </c>
      <c r="Z3987" t="s">
        <v>2952</v>
      </c>
      <c r="AA3987" t="s">
        <v>434</v>
      </c>
      <c r="AB3987" s="198">
        <v>37073.875</v>
      </c>
      <c r="AC3987" s="198">
        <v>37103.875</v>
      </c>
    </row>
    <row r="3988" spans="1:29" x14ac:dyDescent="0.2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123</v>
      </c>
      <c r="F3988" s="213">
        <f t="shared" si="315"/>
        <v>615000</v>
      </c>
      <c r="G3988" s="202">
        <v>1334497</v>
      </c>
      <c r="H3988" s="198">
        <v>37046.438310185185</v>
      </c>
      <c r="I3988" t="s">
        <v>2638</v>
      </c>
      <c r="M3988" t="s">
        <v>3505</v>
      </c>
      <c r="N3988" t="s">
        <v>2383</v>
      </c>
      <c r="O3988" t="s">
        <v>3144</v>
      </c>
      <c r="P3988" s="199">
        <v>5000</v>
      </c>
      <c r="S3988" t="s">
        <v>3506</v>
      </c>
      <c r="T3988" t="s">
        <v>3759</v>
      </c>
      <c r="U3988" s="201">
        <v>4.1500000000000004</v>
      </c>
      <c r="V3988" t="s">
        <v>2475</v>
      </c>
      <c r="W3988" t="s">
        <v>2810</v>
      </c>
      <c r="X3988" t="s">
        <v>2384</v>
      </c>
      <c r="Y3988" t="s">
        <v>3777</v>
      </c>
      <c r="Z3988" t="s">
        <v>2952</v>
      </c>
      <c r="AA3988" t="s">
        <v>435</v>
      </c>
      <c r="AB3988" s="198">
        <v>37073</v>
      </c>
      <c r="AC3988" s="198">
        <v>37195</v>
      </c>
    </row>
    <row r="3989" spans="1:29" x14ac:dyDescent="0.2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35000</v>
      </c>
      <c r="G3989" s="202">
        <v>1334498</v>
      </c>
      <c r="H3989" s="198">
        <v>37046.438402777778</v>
      </c>
      <c r="I3989" t="s">
        <v>1087</v>
      </c>
      <c r="M3989" t="s">
        <v>3619</v>
      </c>
      <c r="N3989" t="s">
        <v>1088</v>
      </c>
      <c r="O3989" t="s">
        <v>3528</v>
      </c>
      <c r="P3989" s="199">
        <v>35000</v>
      </c>
      <c r="S3989" t="s">
        <v>3512</v>
      </c>
      <c r="T3989" t="s">
        <v>3759</v>
      </c>
      <c r="U3989" s="201">
        <v>28.14</v>
      </c>
      <c r="V3989" t="s">
        <v>3074</v>
      </c>
      <c r="W3989" t="s">
        <v>1090</v>
      </c>
      <c r="X3989" t="s">
        <v>1091</v>
      </c>
      <c r="Y3989" t="s">
        <v>2729</v>
      </c>
      <c r="Z3989" t="s">
        <v>2952</v>
      </c>
      <c r="AA3989">
        <v>112929</v>
      </c>
      <c r="AB3989" s="198">
        <v>37073</v>
      </c>
      <c r="AC3989" s="198">
        <v>37103</v>
      </c>
    </row>
    <row r="3990" spans="1:29" x14ac:dyDescent="0.2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31</v>
      </c>
      <c r="F3990" s="213">
        <f t="shared" si="315"/>
        <v>310000</v>
      </c>
      <c r="G3990" s="202">
        <v>1334500</v>
      </c>
      <c r="H3990" s="198">
        <v>37046.438472222224</v>
      </c>
      <c r="I3990" t="s">
        <v>2382</v>
      </c>
      <c r="M3990" t="s">
        <v>3505</v>
      </c>
      <c r="N3990" t="s">
        <v>436</v>
      </c>
      <c r="O3990" t="s">
        <v>437</v>
      </c>
      <c r="Q3990" s="199">
        <v>10000</v>
      </c>
      <c r="S3990" t="s">
        <v>3827</v>
      </c>
      <c r="T3990" t="s">
        <v>3090</v>
      </c>
      <c r="U3990" s="201">
        <v>5.0000000000000001E-3</v>
      </c>
      <c r="V3990" t="s">
        <v>2573</v>
      </c>
      <c r="W3990" t="s">
        <v>2574</v>
      </c>
      <c r="X3990" t="s">
        <v>3092</v>
      </c>
      <c r="Y3990" t="s">
        <v>2596</v>
      </c>
      <c r="Z3990" t="s">
        <v>2953</v>
      </c>
      <c r="AA3990" t="s">
        <v>438</v>
      </c>
      <c r="AB3990" s="198">
        <v>37104.875</v>
      </c>
      <c r="AC3990" s="198">
        <v>37134.875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5000</v>
      </c>
      <c r="G3991" s="202">
        <v>1334499</v>
      </c>
      <c r="H3991" s="198">
        <v>37046.438472222224</v>
      </c>
      <c r="I3991" t="s">
        <v>2269</v>
      </c>
      <c r="M3991" t="s">
        <v>3505</v>
      </c>
      <c r="N3991" t="s">
        <v>3885</v>
      </c>
      <c r="O3991" t="s">
        <v>1728</v>
      </c>
      <c r="Q3991" s="199">
        <v>5000</v>
      </c>
      <c r="S3991" t="s">
        <v>3506</v>
      </c>
      <c r="T3991" t="s">
        <v>3759</v>
      </c>
      <c r="U3991" s="201">
        <v>4.0199999999999996</v>
      </c>
      <c r="V3991" t="s">
        <v>3971</v>
      </c>
      <c r="W3991" t="s">
        <v>2640</v>
      </c>
      <c r="X3991" t="s">
        <v>2641</v>
      </c>
      <c r="Y3991" t="s">
        <v>2596</v>
      </c>
      <c r="Z3991" t="s">
        <v>2952</v>
      </c>
      <c r="AA3991">
        <v>828675</v>
      </c>
      <c r="AB3991" s="198">
        <v>37047.875</v>
      </c>
      <c r="AC3991" s="198">
        <v>37047.875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123</v>
      </c>
      <c r="F3992" s="213">
        <f t="shared" si="315"/>
        <v>615000</v>
      </c>
      <c r="G3992" s="202">
        <v>1334502</v>
      </c>
      <c r="H3992" s="198">
        <v>37046.438761574071</v>
      </c>
      <c r="I3992" t="s">
        <v>2638</v>
      </c>
      <c r="M3992" t="s">
        <v>3505</v>
      </c>
      <c r="N3992" t="s">
        <v>2383</v>
      </c>
      <c r="O3992" t="s">
        <v>3144</v>
      </c>
      <c r="P3992" s="199">
        <v>5000</v>
      </c>
      <c r="S3992" t="s">
        <v>3506</v>
      </c>
      <c r="T3992" t="s">
        <v>3759</v>
      </c>
      <c r="U3992" s="201">
        <v>4.1500000000000004</v>
      </c>
      <c r="V3992" t="s">
        <v>2475</v>
      </c>
      <c r="W3992" t="s">
        <v>2810</v>
      </c>
      <c r="X3992" t="s">
        <v>2384</v>
      </c>
      <c r="Y3992" t="s">
        <v>3777</v>
      </c>
      <c r="Z3992" t="s">
        <v>2952</v>
      </c>
      <c r="AA3992" t="s">
        <v>439</v>
      </c>
      <c r="AB3992" s="198">
        <v>37073</v>
      </c>
      <c r="AC3992" s="198">
        <v>37195</v>
      </c>
    </row>
    <row r="3993" spans="1:29" x14ac:dyDescent="0.2">
      <c r="A3993" s="44" t="str">
        <f t="shared" si="311"/>
        <v xml:space="preserve"> Natural Gas Physical</v>
      </c>
      <c r="B3993" s="44" t="str">
        <f t="shared" si="312"/>
        <v/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31</v>
      </c>
      <c r="F3993" s="213">
        <f t="shared" si="315"/>
        <v>310000</v>
      </c>
      <c r="G3993" s="202">
        <v>1334503</v>
      </c>
      <c r="H3993" s="198">
        <v>37046.438807870371</v>
      </c>
      <c r="I3993" t="s">
        <v>2382</v>
      </c>
      <c r="M3993" t="s">
        <v>3505</v>
      </c>
      <c r="N3993" t="s">
        <v>436</v>
      </c>
      <c r="O3993" t="s">
        <v>437</v>
      </c>
      <c r="Q3993" s="199">
        <v>10000</v>
      </c>
      <c r="S3993" t="s">
        <v>3827</v>
      </c>
      <c r="T3993" t="s">
        <v>3090</v>
      </c>
      <c r="U3993" s="201">
        <v>5.0000000000000001E-3</v>
      </c>
      <c r="V3993" t="s">
        <v>2573</v>
      </c>
      <c r="W3993" t="s">
        <v>2574</v>
      </c>
      <c r="X3993" t="s">
        <v>3092</v>
      </c>
      <c r="Y3993" t="s">
        <v>2596</v>
      </c>
      <c r="Z3993" t="s">
        <v>2953</v>
      </c>
      <c r="AA3993" t="s">
        <v>440</v>
      </c>
      <c r="AB3993" s="198">
        <v>37104.875</v>
      </c>
      <c r="AC3993" s="198">
        <v>37134.875</v>
      </c>
    </row>
    <row r="3994" spans="1:29" x14ac:dyDescent="0.2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31</v>
      </c>
      <c r="F3994" s="213">
        <f t="shared" si="315"/>
        <v>310000</v>
      </c>
      <c r="G3994" s="202">
        <v>1334504</v>
      </c>
      <c r="H3994" s="198">
        <v>37046.438993055555</v>
      </c>
      <c r="I3994" t="s">
        <v>2382</v>
      </c>
      <c r="M3994" t="s">
        <v>3505</v>
      </c>
      <c r="N3994" t="s">
        <v>436</v>
      </c>
      <c r="O3994" t="s">
        <v>437</v>
      </c>
      <c r="Q3994" s="199">
        <v>10000</v>
      </c>
      <c r="S3994" t="s">
        <v>3827</v>
      </c>
      <c r="T3994" t="s">
        <v>3090</v>
      </c>
      <c r="U3994" s="201">
        <v>5.0000000000000001E-3</v>
      </c>
      <c r="V3994" t="s">
        <v>2573</v>
      </c>
      <c r="W3994" t="s">
        <v>2574</v>
      </c>
      <c r="X3994" t="s">
        <v>3092</v>
      </c>
      <c r="Y3994" t="s">
        <v>2596</v>
      </c>
      <c r="Z3994" t="s">
        <v>2953</v>
      </c>
      <c r="AA3994" t="s">
        <v>441</v>
      </c>
      <c r="AB3994" s="198">
        <v>37104.875</v>
      </c>
      <c r="AC3994" s="198">
        <v>37134.875</v>
      </c>
    </row>
    <row r="3995" spans="1:29" x14ac:dyDescent="0.2">
      <c r="A3995" s="44" t="str">
        <f t="shared" si="311"/>
        <v xml:space="preserve"> Natural Gas Physical</v>
      </c>
      <c r="B3995" s="44" t="str">
        <f t="shared" si="312"/>
        <v/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31</v>
      </c>
      <c r="F3995" s="213">
        <f t="shared" si="315"/>
        <v>310000</v>
      </c>
      <c r="G3995" s="202">
        <v>1334507</v>
      </c>
      <c r="H3995" s="198">
        <v>37046.439016203702</v>
      </c>
      <c r="I3995" t="s">
        <v>2382</v>
      </c>
      <c r="M3995" t="s">
        <v>3505</v>
      </c>
      <c r="N3995" t="s">
        <v>436</v>
      </c>
      <c r="O3995" t="s">
        <v>437</v>
      </c>
      <c r="Q3995" s="199">
        <v>10000</v>
      </c>
      <c r="S3995" t="s">
        <v>3827</v>
      </c>
      <c r="T3995" t="s">
        <v>3090</v>
      </c>
      <c r="U3995" s="201">
        <v>5.0000000000000001E-3</v>
      </c>
      <c r="V3995" t="s">
        <v>2573</v>
      </c>
      <c r="W3995" t="s">
        <v>2574</v>
      </c>
      <c r="X3995" t="s">
        <v>3092</v>
      </c>
      <c r="Y3995" t="s">
        <v>2596</v>
      </c>
      <c r="Z3995" t="s">
        <v>2953</v>
      </c>
      <c r="AA3995" t="s">
        <v>442</v>
      </c>
      <c r="AB3995" s="198">
        <v>37104.875</v>
      </c>
      <c r="AC3995" s="198">
        <v>37134.875</v>
      </c>
    </row>
    <row r="3996" spans="1:29" x14ac:dyDescent="0.2">
      <c r="A3996" s="44" t="str">
        <f t="shared" si="311"/>
        <v>US Oil Products Financial</v>
      </c>
      <c r="B3996" s="44" t="str">
        <f t="shared" si="312"/>
        <v>US</v>
      </c>
      <c r="C3996" s="44" t="str">
        <f t="shared" si="313"/>
        <v>Oil Products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25000</v>
      </c>
      <c r="G3996" s="202">
        <v>1334506</v>
      </c>
      <c r="H3996" s="198">
        <v>37046.439016203702</v>
      </c>
      <c r="I3996" t="s">
        <v>3503</v>
      </c>
      <c r="M3996" t="s">
        <v>3509</v>
      </c>
      <c r="N3996" t="s">
        <v>4016</v>
      </c>
      <c r="O3996" t="s">
        <v>443</v>
      </c>
      <c r="P3996" s="199">
        <v>25000</v>
      </c>
      <c r="S3996" t="s">
        <v>3512</v>
      </c>
      <c r="T3996" t="s">
        <v>3759</v>
      </c>
      <c r="U3996" s="201">
        <v>21.05</v>
      </c>
      <c r="V3996" t="s">
        <v>4017</v>
      </c>
      <c r="W3996" t="s">
        <v>4018</v>
      </c>
      <c r="X3996" t="s">
        <v>4019</v>
      </c>
      <c r="Y3996" t="s">
        <v>2729</v>
      </c>
      <c r="Z3996" t="s">
        <v>2952</v>
      </c>
      <c r="AA3996">
        <v>112930</v>
      </c>
      <c r="AB3996" s="198">
        <v>37073.875</v>
      </c>
      <c r="AC3996" s="198">
        <v>37103.875</v>
      </c>
    </row>
    <row r="3997" spans="1:29" x14ac:dyDescent="0.2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10000</v>
      </c>
      <c r="G3997" s="202">
        <v>1334509</v>
      </c>
      <c r="H3997" s="198">
        <v>37046.439108796294</v>
      </c>
      <c r="I3997" t="s">
        <v>2542</v>
      </c>
      <c r="M3997" t="s">
        <v>3505</v>
      </c>
      <c r="N3997" t="s">
        <v>3089</v>
      </c>
      <c r="O3997" t="s">
        <v>2015</v>
      </c>
      <c r="P3997" s="199">
        <v>10000</v>
      </c>
      <c r="S3997" t="s">
        <v>3827</v>
      </c>
      <c r="T3997" t="s">
        <v>3090</v>
      </c>
      <c r="U3997" s="201">
        <v>4.8499999999999996</v>
      </c>
      <c r="V3997" t="s">
        <v>3835</v>
      </c>
      <c r="W3997" t="s">
        <v>3091</v>
      </c>
      <c r="X3997" t="s">
        <v>3092</v>
      </c>
      <c r="Y3997" t="s">
        <v>2596</v>
      </c>
      <c r="Z3997" t="s">
        <v>2953</v>
      </c>
      <c r="AA3997">
        <v>828683</v>
      </c>
      <c r="AB3997" s="198">
        <v>37046.875</v>
      </c>
      <c r="AC3997" s="198">
        <v>37046.875</v>
      </c>
    </row>
    <row r="3998" spans="1:29" x14ac:dyDescent="0.2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31</v>
      </c>
      <c r="F3998" s="213">
        <f t="shared" si="315"/>
        <v>465000</v>
      </c>
      <c r="G3998" s="202">
        <v>1334510</v>
      </c>
      <c r="H3998" s="198">
        <v>37046.439328703702</v>
      </c>
      <c r="I3998" t="s">
        <v>3731</v>
      </c>
      <c r="M3998" t="s">
        <v>3505</v>
      </c>
      <c r="N3998" t="s">
        <v>2605</v>
      </c>
      <c r="O3998" t="s">
        <v>444</v>
      </c>
      <c r="Q3998" s="199">
        <v>15000</v>
      </c>
      <c r="S3998" t="s">
        <v>3506</v>
      </c>
      <c r="T3998" t="s">
        <v>3759</v>
      </c>
      <c r="U3998" s="201">
        <v>1.4999999999999999E-2</v>
      </c>
      <c r="V3998" t="s">
        <v>3568</v>
      </c>
      <c r="W3998" t="s">
        <v>2515</v>
      </c>
      <c r="X3998" t="s">
        <v>2516</v>
      </c>
      <c r="Y3998" t="s">
        <v>3777</v>
      </c>
      <c r="Z3998" t="s">
        <v>2952</v>
      </c>
      <c r="AA3998" t="s">
        <v>445</v>
      </c>
      <c r="AB3998" s="198">
        <v>37073.875</v>
      </c>
      <c r="AC3998" s="198">
        <v>37103.875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3">
        <f t="shared" si="315"/>
        <v>310000</v>
      </c>
      <c r="G3999" s="202">
        <v>1334511</v>
      </c>
      <c r="H3999" s="198">
        <v>37046.439398148148</v>
      </c>
      <c r="I3999" t="s">
        <v>2600</v>
      </c>
      <c r="M3999" t="s">
        <v>3505</v>
      </c>
      <c r="N3999" t="s">
        <v>2605</v>
      </c>
      <c r="O3999" t="s">
        <v>444</v>
      </c>
      <c r="Q3999" s="199">
        <v>10000</v>
      </c>
      <c r="S3999" t="s">
        <v>3506</v>
      </c>
      <c r="T3999" t="s">
        <v>3759</v>
      </c>
      <c r="U3999" s="201">
        <v>1.4999999999999999E-2</v>
      </c>
      <c r="V3999" t="s">
        <v>3711</v>
      </c>
      <c r="W3999" t="s">
        <v>2515</v>
      </c>
      <c r="X3999" t="s">
        <v>2516</v>
      </c>
      <c r="Y3999" t="s">
        <v>3777</v>
      </c>
      <c r="Z3999" t="s">
        <v>2952</v>
      </c>
      <c r="AA3999" t="s">
        <v>446</v>
      </c>
      <c r="AB3999" s="198">
        <v>37073.875</v>
      </c>
      <c r="AC3999" s="198">
        <v>37103.875</v>
      </c>
    </row>
    <row r="4000" spans="1:29" x14ac:dyDescent="0.2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</v>
      </c>
      <c r="G4000" s="202">
        <v>1334512</v>
      </c>
      <c r="H4000" s="198">
        <v>37046.439571759256</v>
      </c>
      <c r="I4000" t="s">
        <v>2391</v>
      </c>
      <c r="M4000" t="s">
        <v>3505</v>
      </c>
      <c r="N4000" t="s">
        <v>3885</v>
      </c>
      <c r="O4000" t="s">
        <v>1674</v>
      </c>
      <c r="Q4000" s="199">
        <v>5000</v>
      </c>
      <c r="S4000" t="s">
        <v>3506</v>
      </c>
      <c r="T4000" t="s">
        <v>3759</v>
      </c>
      <c r="U4000" s="201">
        <v>3.9113000000000002</v>
      </c>
      <c r="V4000" t="s">
        <v>3461</v>
      </c>
      <c r="W4000" t="s">
        <v>2594</v>
      </c>
      <c r="X4000" t="s">
        <v>2595</v>
      </c>
      <c r="Y4000" t="s">
        <v>2596</v>
      </c>
      <c r="Z4000" t="s">
        <v>2952</v>
      </c>
      <c r="AA4000">
        <v>828685</v>
      </c>
      <c r="AB4000" s="198">
        <v>37047.875</v>
      </c>
      <c r="AC4000" s="198">
        <v>37047.875</v>
      </c>
    </row>
    <row r="4001" spans="1:29" x14ac:dyDescent="0.2">
      <c r="A4001" s="44" t="str">
        <f t="shared" si="311"/>
        <v>US Crude Financial</v>
      </c>
      <c r="B4001" s="44" t="str">
        <f t="shared" si="312"/>
        <v>US</v>
      </c>
      <c r="C4001" s="44" t="str">
        <f t="shared" si="313"/>
        <v>Crude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50000</v>
      </c>
      <c r="G4001" s="202">
        <v>1334514</v>
      </c>
      <c r="H4001" s="198">
        <v>37046.439629629633</v>
      </c>
      <c r="I4001" t="s">
        <v>1087</v>
      </c>
      <c r="M4001" t="s">
        <v>3619</v>
      </c>
      <c r="N4001" t="s">
        <v>1088</v>
      </c>
      <c r="O4001" t="s">
        <v>3528</v>
      </c>
      <c r="Q4001" s="199">
        <v>50000</v>
      </c>
      <c r="S4001" t="s">
        <v>3512</v>
      </c>
      <c r="T4001" t="s">
        <v>3759</v>
      </c>
      <c r="U4001" s="201">
        <v>28.18</v>
      </c>
      <c r="V4001" t="s">
        <v>3074</v>
      </c>
      <c r="W4001" t="s">
        <v>1090</v>
      </c>
      <c r="X4001" t="s">
        <v>1091</v>
      </c>
      <c r="Y4001" t="s">
        <v>2729</v>
      </c>
      <c r="Z4001" t="s">
        <v>2952</v>
      </c>
      <c r="AA4001">
        <v>112931</v>
      </c>
      <c r="AB4001" s="198">
        <v>37073</v>
      </c>
      <c r="AC4001" s="198">
        <v>37103</v>
      </c>
    </row>
    <row r="4002" spans="1:29" x14ac:dyDescent="0.2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14</v>
      </c>
      <c r="G4002" s="202">
        <v>1334515</v>
      </c>
      <c r="H4002" s="198">
        <v>37046.439884259256</v>
      </c>
      <c r="I4002" t="s">
        <v>3772</v>
      </c>
      <c r="M4002" t="s">
        <v>3511</v>
      </c>
      <c r="N4002" t="s">
        <v>3756</v>
      </c>
      <c r="O4002" t="s">
        <v>3757</v>
      </c>
      <c r="Q4002" s="199">
        <v>14</v>
      </c>
      <c r="S4002" t="s">
        <v>3758</v>
      </c>
      <c r="T4002" t="s">
        <v>3759</v>
      </c>
      <c r="U4002" s="201">
        <v>1661</v>
      </c>
      <c r="V4002" t="s">
        <v>3717</v>
      </c>
      <c r="W4002" t="s">
        <v>3765</v>
      </c>
      <c r="X4002" t="s">
        <v>3761</v>
      </c>
      <c r="Y4002" t="s">
        <v>3762</v>
      </c>
      <c r="Z4002" t="s">
        <v>3763</v>
      </c>
      <c r="AA4002">
        <v>2166906</v>
      </c>
    </row>
    <row r="4003" spans="1:29" x14ac:dyDescent="0.2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1000</v>
      </c>
      <c r="G4003" s="202">
        <v>1334516</v>
      </c>
      <c r="H4003" s="198">
        <v>37046.439953703702</v>
      </c>
      <c r="I4003" t="s">
        <v>2355</v>
      </c>
      <c r="M4003" t="s">
        <v>3505</v>
      </c>
      <c r="N4003" t="s">
        <v>3885</v>
      </c>
      <c r="O4003" t="s">
        <v>3852</v>
      </c>
      <c r="P4003" s="199">
        <v>1000</v>
      </c>
      <c r="S4003" t="s">
        <v>3506</v>
      </c>
      <c r="T4003" t="s">
        <v>3759</v>
      </c>
      <c r="U4003" s="201">
        <v>3.95</v>
      </c>
      <c r="V4003" t="s">
        <v>4006</v>
      </c>
      <c r="W4003" t="s">
        <v>2265</v>
      </c>
      <c r="X4003" t="s">
        <v>2266</v>
      </c>
      <c r="Y4003" t="s">
        <v>2596</v>
      </c>
      <c r="Z4003" t="s">
        <v>2952</v>
      </c>
      <c r="AA4003">
        <v>828686</v>
      </c>
      <c r="AB4003" s="198">
        <v>37047.875</v>
      </c>
      <c r="AC4003" s="198">
        <v>37047.875</v>
      </c>
    </row>
    <row r="4004" spans="1:29" x14ac:dyDescent="0.2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31</v>
      </c>
      <c r="F4004" s="213">
        <f t="shared" si="315"/>
        <v>465000</v>
      </c>
      <c r="G4004" s="202">
        <v>1334519</v>
      </c>
      <c r="H4004" s="198">
        <v>37046.440289351849</v>
      </c>
      <c r="I4004" t="s">
        <v>2358</v>
      </c>
      <c r="M4004" t="s">
        <v>3505</v>
      </c>
      <c r="N4004" t="s">
        <v>2605</v>
      </c>
      <c r="O4004" t="s">
        <v>444</v>
      </c>
      <c r="Q4004" s="199">
        <v>15000</v>
      </c>
      <c r="S4004" t="s">
        <v>3506</v>
      </c>
      <c r="T4004" t="s">
        <v>3759</v>
      </c>
      <c r="U4004" s="201">
        <v>1.4999999999999999E-2</v>
      </c>
      <c r="V4004" t="s">
        <v>3032</v>
      </c>
      <c r="W4004" t="s">
        <v>2515</v>
      </c>
      <c r="X4004" t="s">
        <v>2516</v>
      </c>
      <c r="Y4004" t="s">
        <v>3777</v>
      </c>
      <c r="Z4004" t="s">
        <v>2952</v>
      </c>
      <c r="AA4004" t="s">
        <v>447</v>
      </c>
      <c r="AB4004" s="198">
        <v>37073.875</v>
      </c>
      <c r="AC4004" s="198">
        <v>37103.875</v>
      </c>
    </row>
    <row r="4005" spans="1:29" x14ac:dyDescent="0.2">
      <c r="A4005" s="44" t="str">
        <f t="shared" si="311"/>
        <v xml:space="preserve"> Metals Financial</v>
      </c>
      <c r="B4005" s="44" t="str">
        <f t="shared" si="312"/>
        <v/>
      </c>
      <c r="C4005" s="44" t="str">
        <f t="shared" si="313"/>
        <v>Metals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</v>
      </c>
      <c r="G4005" s="202">
        <v>1334520</v>
      </c>
      <c r="H4005" s="198">
        <v>37046.440358796295</v>
      </c>
      <c r="I4005" t="s">
        <v>3772</v>
      </c>
      <c r="M4005" t="s">
        <v>3511</v>
      </c>
      <c r="N4005" t="s">
        <v>3756</v>
      </c>
      <c r="O4005" t="s">
        <v>3757</v>
      </c>
      <c r="Q4005" s="199">
        <v>1</v>
      </c>
      <c r="S4005" t="s">
        <v>3758</v>
      </c>
      <c r="T4005" t="s">
        <v>3759</v>
      </c>
      <c r="U4005" s="201">
        <v>1661</v>
      </c>
      <c r="V4005" t="s">
        <v>3717</v>
      </c>
      <c r="W4005" t="s">
        <v>3765</v>
      </c>
      <c r="X4005" t="s">
        <v>3761</v>
      </c>
      <c r="Y4005" t="s">
        <v>3762</v>
      </c>
      <c r="Z4005" t="s">
        <v>3763</v>
      </c>
      <c r="AA4005">
        <v>2166916</v>
      </c>
    </row>
    <row r="4006" spans="1:29" x14ac:dyDescent="0.2">
      <c r="A4006" s="44" t="str">
        <f t="shared" si="311"/>
        <v>US Crude Financial</v>
      </c>
      <c r="B4006" s="44" t="str">
        <f t="shared" si="312"/>
        <v>US</v>
      </c>
      <c r="C4006" s="44" t="str">
        <f t="shared" si="313"/>
        <v>Crude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3">
        <f t="shared" si="315"/>
        <v>50000</v>
      </c>
      <c r="G4006" s="202">
        <v>1334522</v>
      </c>
      <c r="H4006" s="198">
        <v>37046.440428240741</v>
      </c>
      <c r="I4006" t="s">
        <v>2382</v>
      </c>
      <c r="M4006" t="s">
        <v>3619</v>
      </c>
      <c r="N4006" t="s">
        <v>1088</v>
      </c>
      <c r="O4006" t="s">
        <v>3528</v>
      </c>
      <c r="Q4006" s="199">
        <v>50000</v>
      </c>
      <c r="S4006" t="s">
        <v>3512</v>
      </c>
      <c r="T4006" t="s">
        <v>3759</v>
      </c>
      <c r="U4006" s="201">
        <v>28.2</v>
      </c>
      <c r="V4006" t="s">
        <v>2582</v>
      </c>
      <c r="W4006" t="s">
        <v>1090</v>
      </c>
      <c r="X4006" t="s">
        <v>1091</v>
      </c>
      <c r="Y4006" t="s">
        <v>2729</v>
      </c>
      <c r="Z4006" t="s">
        <v>2952</v>
      </c>
      <c r="AA4006">
        <v>112932</v>
      </c>
      <c r="AB4006" s="198">
        <v>37073</v>
      </c>
      <c r="AC4006" s="198">
        <v>37103</v>
      </c>
    </row>
    <row r="4007" spans="1:29" x14ac:dyDescent="0.2">
      <c r="A4007" s="44" t="str">
        <f t="shared" si="311"/>
        <v>US Power Physical</v>
      </c>
      <c r="B4007" s="44" t="str">
        <f t="shared" si="312"/>
        <v>US</v>
      </c>
      <c r="C4007" s="44" t="str">
        <f t="shared" si="313"/>
        <v>Power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5</v>
      </c>
      <c r="F4007" s="213">
        <f t="shared" si="315"/>
        <v>250</v>
      </c>
      <c r="G4007" s="202">
        <v>1334524</v>
      </c>
      <c r="H4007" s="198">
        <v>37046.440671296295</v>
      </c>
      <c r="I4007" t="s">
        <v>2592</v>
      </c>
      <c r="M4007" t="s">
        <v>2717</v>
      </c>
      <c r="N4007" t="s">
        <v>2375</v>
      </c>
      <c r="O4007" t="s">
        <v>359</v>
      </c>
      <c r="Q4007" s="199">
        <v>50</v>
      </c>
      <c r="S4007" t="s">
        <v>3504</v>
      </c>
      <c r="T4007" t="s">
        <v>3759</v>
      </c>
      <c r="U4007" s="201">
        <v>41.25</v>
      </c>
      <c r="V4007" t="s">
        <v>1726</v>
      </c>
      <c r="W4007" t="s">
        <v>2376</v>
      </c>
      <c r="X4007" t="s">
        <v>2588</v>
      </c>
      <c r="Y4007" t="s">
        <v>1097</v>
      </c>
      <c r="Z4007" t="s">
        <v>2947</v>
      </c>
      <c r="AA4007">
        <v>631285.1</v>
      </c>
      <c r="AB4007" s="198">
        <v>37053.875</v>
      </c>
      <c r="AC4007" s="198">
        <v>37057.875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123</v>
      </c>
      <c r="F4008" s="213">
        <f t="shared" si="315"/>
        <v>615000</v>
      </c>
      <c r="G4008" s="202">
        <v>1334527</v>
      </c>
      <c r="H4008" s="198">
        <v>37046.440798611111</v>
      </c>
      <c r="I4008" t="s">
        <v>2660</v>
      </c>
      <c r="M4008" t="s">
        <v>3505</v>
      </c>
      <c r="N4008" t="s">
        <v>2383</v>
      </c>
      <c r="O4008" t="s">
        <v>3144</v>
      </c>
      <c r="P4008" s="199">
        <v>5000</v>
      </c>
      <c r="S4008" t="s">
        <v>3506</v>
      </c>
      <c r="T4008" t="s">
        <v>3759</v>
      </c>
      <c r="U4008" s="201">
        <v>4.1500000000000004</v>
      </c>
      <c r="V4008" t="s">
        <v>3646</v>
      </c>
      <c r="W4008" t="s">
        <v>2810</v>
      </c>
      <c r="X4008" t="s">
        <v>2384</v>
      </c>
      <c r="Y4008" t="s">
        <v>3777</v>
      </c>
      <c r="Z4008" t="s">
        <v>2952</v>
      </c>
      <c r="AA4008" t="s">
        <v>448</v>
      </c>
      <c r="AB4008" s="198">
        <v>37073</v>
      </c>
      <c r="AC4008" s="198">
        <v>37195</v>
      </c>
    </row>
    <row r="4009" spans="1:29" x14ac:dyDescent="0.2">
      <c r="A4009" s="44" t="str">
        <f t="shared" si="311"/>
        <v>US Power Physical</v>
      </c>
      <c r="B4009" s="44" t="str">
        <f t="shared" si="312"/>
        <v>US</v>
      </c>
      <c r="C4009" s="44" t="str">
        <f t="shared" si="313"/>
        <v>Power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1550</v>
      </c>
      <c r="G4009" s="202">
        <v>1334529</v>
      </c>
      <c r="H4009" s="198">
        <v>37046.440879629627</v>
      </c>
      <c r="I4009" t="s">
        <v>2345</v>
      </c>
      <c r="M4009" t="s">
        <v>2717</v>
      </c>
      <c r="N4009" t="s">
        <v>3532</v>
      </c>
      <c r="O4009" t="s">
        <v>1614</v>
      </c>
      <c r="Q4009" s="199">
        <v>50</v>
      </c>
      <c r="S4009" t="s">
        <v>3504</v>
      </c>
      <c r="T4009" t="s">
        <v>3759</v>
      </c>
      <c r="U4009" s="201">
        <v>41.5</v>
      </c>
      <c r="V4009" t="s">
        <v>3686</v>
      </c>
      <c r="W4009" t="s">
        <v>3540</v>
      </c>
      <c r="X4009" t="s">
        <v>3226</v>
      </c>
      <c r="Y4009" t="s">
        <v>1097</v>
      </c>
      <c r="Z4009" t="s">
        <v>2947</v>
      </c>
      <c r="AA4009">
        <v>631287.1</v>
      </c>
      <c r="AB4009" s="198">
        <v>37377.875</v>
      </c>
      <c r="AC4009" s="198">
        <v>37407.875</v>
      </c>
    </row>
    <row r="4010" spans="1:29" x14ac:dyDescent="0.2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12720</v>
      </c>
      <c r="G4010" s="202">
        <v>1334530</v>
      </c>
      <c r="H4010" s="198">
        <v>37046.44090277778</v>
      </c>
      <c r="I4010" t="s">
        <v>2660</v>
      </c>
      <c r="M4010" t="s">
        <v>3505</v>
      </c>
      <c r="N4010" t="s">
        <v>3885</v>
      </c>
      <c r="O4010" t="s">
        <v>1742</v>
      </c>
      <c r="Q4010" s="199">
        <v>12720</v>
      </c>
      <c r="S4010" t="s">
        <v>3506</v>
      </c>
      <c r="T4010" t="s">
        <v>3759</v>
      </c>
      <c r="U4010" s="201">
        <v>4.13</v>
      </c>
      <c r="V4010" t="s">
        <v>2264</v>
      </c>
      <c r="W4010" t="s">
        <v>3143</v>
      </c>
      <c r="X4010" t="s">
        <v>3065</v>
      </c>
      <c r="Y4010" t="s">
        <v>2596</v>
      </c>
      <c r="Z4010" t="s">
        <v>2952</v>
      </c>
      <c r="AA4010">
        <v>828688</v>
      </c>
      <c r="AB4010" s="198">
        <v>37047.875</v>
      </c>
      <c r="AC4010" s="198">
        <v>37047.875</v>
      </c>
    </row>
    <row r="4011" spans="1:29" x14ac:dyDescent="0.2">
      <c r="A4011" s="44" t="str">
        <f t="shared" si="311"/>
        <v xml:space="preserve"> Metals Financial</v>
      </c>
      <c r="B4011" s="44" t="str">
        <f t="shared" si="312"/>
        <v/>
      </c>
      <c r="C4011" s="44" t="str">
        <f t="shared" si="313"/>
        <v>Metals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3">
        <f t="shared" si="315"/>
        <v>5</v>
      </c>
      <c r="G4011" s="202">
        <v>1334531</v>
      </c>
      <c r="H4011" s="198">
        <v>37046.441354166665</v>
      </c>
      <c r="I4011" t="s">
        <v>3145</v>
      </c>
      <c r="M4011" t="s">
        <v>3511</v>
      </c>
      <c r="N4011" t="s">
        <v>3756</v>
      </c>
      <c r="O4011" t="s">
        <v>3757</v>
      </c>
      <c r="Q4011" s="199">
        <v>5</v>
      </c>
      <c r="S4011" t="s">
        <v>3758</v>
      </c>
      <c r="T4011" t="s">
        <v>3759</v>
      </c>
      <c r="U4011" s="201">
        <v>1661</v>
      </c>
      <c r="V4011" t="s">
        <v>3881</v>
      </c>
      <c r="W4011" t="s">
        <v>3765</v>
      </c>
      <c r="X4011" t="s">
        <v>3761</v>
      </c>
      <c r="Y4011" t="s">
        <v>3762</v>
      </c>
      <c r="Z4011" t="s">
        <v>3763</v>
      </c>
      <c r="AA4011">
        <v>2166940</v>
      </c>
    </row>
    <row r="4012" spans="1:29" x14ac:dyDescent="0.2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123</v>
      </c>
      <c r="F4012" s="213">
        <f t="shared" si="315"/>
        <v>615000</v>
      </c>
      <c r="G4012" s="202">
        <v>1334532</v>
      </c>
      <c r="H4012" s="198">
        <v>37046.441504629627</v>
      </c>
      <c r="I4012" t="s">
        <v>2638</v>
      </c>
      <c r="M4012" t="s">
        <v>3505</v>
      </c>
      <c r="N4012" t="s">
        <v>2383</v>
      </c>
      <c r="O4012" t="s">
        <v>3144</v>
      </c>
      <c r="Q4012" s="199">
        <v>5000</v>
      </c>
      <c r="S4012" t="s">
        <v>3506</v>
      </c>
      <c r="T4012" t="s">
        <v>3759</v>
      </c>
      <c r="U4012" s="201">
        <v>4.1550000000000002</v>
      </c>
      <c r="V4012" t="s">
        <v>2475</v>
      </c>
      <c r="W4012" t="s">
        <v>2810</v>
      </c>
      <c r="X4012" t="s">
        <v>2384</v>
      </c>
      <c r="Y4012" t="s">
        <v>3777</v>
      </c>
      <c r="Z4012" t="s">
        <v>2952</v>
      </c>
      <c r="AA4012" t="s">
        <v>449</v>
      </c>
      <c r="AB4012" s="198">
        <v>37073</v>
      </c>
      <c r="AC4012" s="198">
        <v>37195</v>
      </c>
    </row>
    <row r="4013" spans="1:29" x14ac:dyDescent="0.2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20</v>
      </c>
      <c r="G4013" s="202">
        <v>1334533</v>
      </c>
      <c r="H4013" s="198">
        <v>37046.441724537035</v>
      </c>
      <c r="I4013" t="s">
        <v>3729</v>
      </c>
      <c r="M4013" t="s">
        <v>3511</v>
      </c>
      <c r="N4013" t="s">
        <v>3768</v>
      </c>
      <c r="O4013" t="s">
        <v>3769</v>
      </c>
      <c r="P4013" s="199">
        <v>20</v>
      </c>
      <c r="S4013" t="s">
        <v>3758</v>
      </c>
      <c r="T4013" t="s">
        <v>3759</v>
      </c>
      <c r="U4013" s="201">
        <v>1503</v>
      </c>
      <c r="V4013" t="s">
        <v>3771</v>
      </c>
      <c r="W4013" t="s">
        <v>3765</v>
      </c>
      <c r="X4013" t="s">
        <v>3761</v>
      </c>
      <c r="Y4013" t="s">
        <v>3762</v>
      </c>
      <c r="Z4013" t="s">
        <v>3763</v>
      </c>
      <c r="AA4013">
        <v>2166950</v>
      </c>
    </row>
    <row r="4014" spans="1:29" x14ac:dyDescent="0.2">
      <c r="A4014" s="44" t="str">
        <f t="shared" si="311"/>
        <v xml:space="preserve"> Metals Financial</v>
      </c>
      <c r="B4014" s="44" t="str">
        <f t="shared" si="312"/>
        <v/>
      </c>
      <c r="C4014" s="44" t="str">
        <f t="shared" si="313"/>
        <v>Metals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20</v>
      </c>
      <c r="G4014" s="202">
        <v>1334534</v>
      </c>
      <c r="H4014" s="198">
        <v>37046.441759259258</v>
      </c>
      <c r="I4014" t="s">
        <v>3813</v>
      </c>
      <c r="M4014" t="s">
        <v>3511</v>
      </c>
      <c r="N4014" t="s">
        <v>3756</v>
      </c>
      <c r="O4014" t="s">
        <v>3757</v>
      </c>
      <c r="P4014" s="199">
        <v>20</v>
      </c>
      <c r="S4014" t="s">
        <v>3758</v>
      </c>
      <c r="T4014" t="s">
        <v>3759</v>
      </c>
      <c r="U4014" s="201">
        <v>1661</v>
      </c>
      <c r="V4014" t="s">
        <v>3815</v>
      </c>
      <c r="W4014" t="s">
        <v>3765</v>
      </c>
      <c r="X4014" t="s">
        <v>3761</v>
      </c>
      <c r="Y4014" t="s">
        <v>3762</v>
      </c>
      <c r="Z4014" t="s">
        <v>3763</v>
      </c>
      <c r="AA4014">
        <v>2166952</v>
      </c>
    </row>
    <row r="4015" spans="1:29" x14ac:dyDescent="0.2">
      <c r="A4015" s="44" t="str">
        <f t="shared" si="311"/>
        <v>US Natural Gas Financial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26</v>
      </c>
      <c r="F4015" s="213">
        <f t="shared" si="315"/>
        <v>31200</v>
      </c>
      <c r="G4015" s="202">
        <v>1334536</v>
      </c>
      <c r="H4015" s="198">
        <v>37046.441921296297</v>
      </c>
      <c r="I4015" t="s">
        <v>2370</v>
      </c>
      <c r="M4015" t="s">
        <v>3505</v>
      </c>
      <c r="N4015" t="s">
        <v>2383</v>
      </c>
      <c r="O4015" t="s">
        <v>157</v>
      </c>
      <c r="P4015" s="199">
        <v>1200</v>
      </c>
      <c r="S4015" t="s">
        <v>3506</v>
      </c>
      <c r="T4015" t="s">
        <v>3759</v>
      </c>
      <c r="U4015" s="201">
        <v>4.1100000000000003</v>
      </c>
      <c r="V4015" t="s">
        <v>2472</v>
      </c>
      <c r="W4015" t="s">
        <v>3082</v>
      </c>
      <c r="X4015" t="s">
        <v>3083</v>
      </c>
      <c r="Y4015" t="s">
        <v>3777</v>
      </c>
      <c r="Z4015" t="s">
        <v>2952</v>
      </c>
      <c r="AA4015" t="s">
        <v>450</v>
      </c>
      <c r="AB4015" s="198">
        <v>37047.875</v>
      </c>
      <c r="AC4015" s="198">
        <v>37072.875</v>
      </c>
    </row>
    <row r="4016" spans="1:29" x14ac:dyDescent="0.2">
      <c r="A4016" s="44" t="str">
        <f t="shared" si="311"/>
        <v xml:space="preserve"> Natural Gas Physical</v>
      </c>
      <c r="B4016" s="44" t="str">
        <f t="shared" si="312"/>
        <v/>
      </c>
      <c r="C4016" s="44" t="str">
        <f t="shared" si="313"/>
        <v>Natural Gas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31</v>
      </c>
      <c r="F4016" s="213">
        <f t="shared" si="315"/>
        <v>775000</v>
      </c>
      <c r="G4016" s="202">
        <v>1334538</v>
      </c>
      <c r="H4016" s="198">
        <v>37046.442025462966</v>
      </c>
      <c r="I4016" t="s">
        <v>3811</v>
      </c>
      <c r="M4016" t="s">
        <v>3505</v>
      </c>
      <c r="N4016" t="s">
        <v>3790</v>
      </c>
      <c r="O4016" t="s">
        <v>3931</v>
      </c>
      <c r="P4016" s="199">
        <v>25000</v>
      </c>
      <c r="S4016" t="s">
        <v>3792</v>
      </c>
      <c r="T4016" t="s">
        <v>3793</v>
      </c>
      <c r="U4016" s="201">
        <v>21.1</v>
      </c>
      <c r="V4016" t="s">
        <v>451</v>
      </c>
      <c r="W4016" t="s">
        <v>3794</v>
      </c>
      <c r="X4016" t="s">
        <v>3795</v>
      </c>
      <c r="Y4016" t="s">
        <v>3796</v>
      </c>
      <c r="Z4016" t="s">
        <v>3764</v>
      </c>
      <c r="AA4016">
        <v>106228</v>
      </c>
      <c r="AB4016" s="198">
        <v>37073.875</v>
      </c>
      <c r="AC4016" s="198">
        <v>37103.875</v>
      </c>
    </row>
    <row r="4017" spans="1:29" x14ac:dyDescent="0.2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15000</v>
      </c>
      <c r="G4017" s="202">
        <v>1334541</v>
      </c>
      <c r="H4017" s="198">
        <v>37046.442291666666</v>
      </c>
      <c r="I4017" t="s">
        <v>3069</v>
      </c>
      <c r="M4017" t="s">
        <v>3505</v>
      </c>
      <c r="N4017" t="s">
        <v>3885</v>
      </c>
      <c r="O4017" t="s">
        <v>3852</v>
      </c>
      <c r="Q4017" s="199">
        <v>15000</v>
      </c>
      <c r="S4017" t="s">
        <v>3506</v>
      </c>
      <c r="T4017" t="s">
        <v>3759</v>
      </c>
      <c r="U4017" s="201">
        <v>3.97</v>
      </c>
      <c r="V4017" t="s">
        <v>3070</v>
      </c>
      <c r="W4017" t="s">
        <v>2265</v>
      </c>
      <c r="X4017" t="s">
        <v>2266</v>
      </c>
      <c r="Y4017" t="s">
        <v>2596</v>
      </c>
      <c r="Z4017" t="s">
        <v>2952</v>
      </c>
      <c r="AA4017">
        <v>828689</v>
      </c>
      <c r="AB4017" s="198">
        <v>37047.875</v>
      </c>
      <c r="AC4017" s="198">
        <v>37047.875</v>
      </c>
    </row>
    <row r="4018" spans="1:29" x14ac:dyDescent="0.2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365</v>
      </c>
      <c r="F4018" s="213">
        <f t="shared" si="315"/>
        <v>1825000</v>
      </c>
      <c r="G4018" s="202">
        <v>1334542</v>
      </c>
      <c r="H4018" s="198">
        <v>37046.442303240743</v>
      </c>
      <c r="I4018" t="s">
        <v>3684</v>
      </c>
      <c r="M4018" t="s">
        <v>3505</v>
      </c>
      <c r="N4018" t="s">
        <v>2383</v>
      </c>
      <c r="O4018" t="s">
        <v>2643</v>
      </c>
      <c r="P4018" s="199">
        <v>5000</v>
      </c>
      <c r="S4018" t="s">
        <v>3506</v>
      </c>
      <c r="T4018" t="s">
        <v>3759</v>
      </c>
      <c r="U4018" s="201">
        <v>4.0999999999999996</v>
      </c>
      <c r="V4018" t="s">
        <v>452</v>
      </c>
      <c r="W4018" t="s">
        <v>2810</v>
      </c>
      <c r="X4018" t="s">
        <v>2384</v>
      </c>
      <c r="Y4018" t="s">
        <v>3777</v>
      </c>
      <c r="Z4018" t="s">
        <v>2952</v>
      </c>
      <c r="AA4018" t="s">
        <v>453</v>
      </c>
      <c r="AB4018" s="198">
        <v>37257.875</v>
      </c>
      <c r="AC4018" s="198">
        <v>37621.875</v>
      </c>
    </row>
    <row r="4019" spans="1:29" x14ac:dyDescent="0.2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20</v>
      </c>
      <c r="G4019" s="202">
        <v>1334545</v>
      </c>
      <c r="H4019" s="198">
        <v>37046.442442129628</v>
      </c>
      <c r="I4019" t="s">
        <v>3772</v>
      </c>
      <c r="M4019" t="s">
        <v>3511</v>
      </c>
      <c r="N4019" t="s">
        <v>3768</v>
      </c>
      <c r="O4019" t="s">
        <v>3769</v>
      </c>
      <c r="Q4019" s="199">
        <v>20</v>
      </c>
      <c r="S4019" t="s">
        <v>3758</v>
      </c>
      <c r="T4019" t="s">
        <v>3759</v>
      </c>
      <c r="U4019" s="201">
        <v>1503</v>
      </c>
      <c r="V4019" t="s">
        <v>1569</v>
      </c>
      <c r="W4019" t="s">
        <v>3765</v>
      </c>
      <c r="X4019" t="s">
        <v>3761</v>
      </c>
      <c r="Y4019" t="s">
        <v>3762</v>
      </c>
      <c r="Z4019" t="s">
        <v>3763</v>
      </c>
      <c r="AA4019">
        <v>2166962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365</v>
      </c>
      <c r="F4020" s="213">
        <f t="shared" si="315"/>
        <v>1825000</v>
      </c>
      <c r="G4020" s="202">
        <v>1334547</v>
      </c>
      <c r="H4020" s="198">
        <v>37046.442604166667</v>
      </c>
      <c r="I4020" t="s">
        <v>3627</v>
      </c>
      <c r="M4020" t="s">
        <v>3505</v>
      </c>
      <c r="N4020" t="s">
        <v>2383</v>
      </c>
      <c r="O4020" t="s">
        <v>2643</v>
      </c>
      <c r="Q4020" s="199">
        <v>5000</v>
      </c>
      <c r="S4020" t="s">
        <v>3506</v>
      </c>
      <c r="T4020" t="s">
        <v>3759</v>
      </c>
      <c r="U4020" s="201">
        <v>4.1050000000000004</v>
      </c>
      <c r="V4020" t="s">
        <v>3066</v>
      </c>
      <c r="W4020" t="s">
        <v>2810</v>
      </c>
      <c r="X4020" t="s">
        <v>2384</v>
      </c>
      <c r="Y4020" t="s">
        <v>3777</v>
      </c>
      <c r="Z4020" t="s">
        <v>2952</v>
      </c>
      <c r="AA4020" t="s">
        <v>454</v>
      </c>
      <c r="AB4020" s="198">
        <v>37257.875</v>
      </c>
      <c r="AC4020" s="198">
        <v>37621.875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10</v>
      </c>
      <c r="G4021" s="202">
        <v>1334549</v>
      </c>
      <c r="H4021" s="198">
        <v>37046.442847222221</v>
      </c>
      <c r="I4021" t="s">
        <v>2224</v>
      </c>
      <c r="M4021" t="s">
        <v>3511</v>
      </c>
      <c r="N4021" t="s">
        <v>3799</v>
      </c>
      <c r="O4021" t="s">
        <v>3800</v>
      </c>
      <c r="Q4021" s="199">
        <v>10</v>
      </c>
      <c r="S4021" t="s">
        <v>3801</v>
      </c>
      <c r="T4021" t="s">
        <v>3759</v>
      </c>
      <c r="U4021" s="201">
        <v>4920</v>
      </c>
      <c r="V4021" t="s">
        <v>3280</v>
      </c>
      <c r="W4021" t="s">
        <v>3776</v>
      </c>
      <c r="X4021" t="s">
        <v>3761</v>
      </c>
      <c r="Y4021" t="s">
        <v>3762</v>
      </c>
      <c r="Z4021" t="s">
        <v>3763</v>
      </c>
      <c r="AA4021">
        <v>2166970</v>
      </c>
    </row>
    <row r="4022" spans="1:29" x14ac:dyDescent="0.2">
      <c r="A4022" s="44" t="str">
        <f t="shared" si="311"/>
        <v xml:space="preserve"> Natural Gas Physical</v>
      </c>
      <c r="B4022" s="44" t="str">
        <f t="shared" si="312"/>
        <v/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26</v>
      </c>
      <c r="F4022" s="213">
        <f t="shared" si="315"/>
        <v>130000</v>
      </c>
      <c r="G4022" s="202">
        <v>1334550</v>
      </c>
      <c r="H4022" s="198">
        <v>37046.442893518521</v>
      </c>
      <c r="I4022" t="s">
        <v>2533</v>
      </c>
      <c r="M4022" t="s">
        <v>3505</v>
      </c>
      <c r="N4022" t="s">
        <v>3089</v>
      </c>
      <c r="O4022" t="s">
        <v>2103</v>
      </c>
      <c r="P4022" s="199">
        <v>5000</v>
      </c>
      <c r="S4022" t="s">
        <v>3827</v>
      </c>
      <c r="T4022" t="s">
        <v>3090</v>
      </c>
      <c r="U4022" s="201">
        <v>5.04</v>
      </c>
      <c r="V4022" t="s">
        <v>2188</v>
      </c>
      <c r="W4022" t="s">
        <v>2574</v>
      </c>
      <c r="X4022" t="s">
        <v>3092</v>
      </c>
      <c r="Y4022" t="s">
        <v>2596</v>
      </c>
      <c r="Z4022" t="s">
        <v>2953</v>
      </c>
      <c r="AA4022">
        <v>828690</v>
      </c>
      <c r="AB4022" s="198">
        <v>37047.875</v>
      </c>
      <c r="AC4022" s="198">
        <v>37072.875</v>
      </c>
    </row>
    <row r="4023" spans="1:29" x14ac:dyDescent="0.2">
      <c r="A4023" s="44" t="str">
        <f t="shared" si="311"/>
        <v xml:space="preserve"> Metals Financial</v>
      </c>
      <c r="B4023" s="44" t="str">
        <f t="shared" si="312"/>
        <v/>
      </c>
      <c r="C4023" s="44" t="str">
        <f t="shared" si="313"/>
        <v>Metals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20</v>
      </c>
      <c r="G4023" s="202">
        <v>1334553</v>
      </c>
      <c r="H4023" s="198">
        <v>37046.443356481483</v>
      </c>
      <c r="I4023" t="s">
        <v>3788</v>
      </c>
      <c r="M4023" t="s">
        <v>3511</v>
      </c>
      <c r="N4023" t="s">
        <v>3756</v>
      </c>
      <c r="O4023" t="s">
        <v>3757</v>
      </c>
      <c r="Q4023" s="199">
        <v>20</v>
      </c>
      <c r="S4023" t="s">
        <v>3758</v>
      </c>
      <c r="T4023" t="s">
        <v>3759</v>
      </c>
      <c r="U4023" s="201">
        <v>1661</v>
      </c>
      <c r="V4023" t="s">
        <v>3427</v>
      </c>
      <c r="W4023" t="s">
        <v>3765</v>
      </c>
      <c r="X4023" t="s">
        <v>3761</v>
      </c>
      <c r="Y4023" t="s">
        <v>3762</v>
      </c>
      <c r="Z4023" t="s">
        <v>3763</v>
      </c>
      <c r="AA4023">
        <v>2166974</v>
      </c>
    </row>
    <row r="4024" spans="1:29" x14ac:dyDescent="0.2">
      <c r="A4024" s="44" t="str">
        <f t="shared" si="311"/>
        <v>US Weather Financial</v>
      </c>
      <c r="B4024" s="44" t="str">
        <f t="shared" si="312"/>
        <v>US</v>
      </c>
      <c r="C4024" s="44" t="str">
        <f t="shared" si="313"/>
        <v>Weather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31</v>
      </c>
      <c r="F4024" s="213">
        <f t="shared" si="315"/>
        <v>31</v>
      </c>
      <c r="G4024" s="202">
        <v>1334554</v>
      </c>
      <c r="H4024" s="198">
        <v>37046.443449074075</v>
      </c>
      <c r="I4024" t="s">
        <v>4002</v>
      </c>
      <c r="M4024" t="s">
        <v>2656</v>
      </c>
      <c r="N4024" t="s">
        <v>3724</v>
      </c>
      <c r="O4024" t="s">
        <v>390</v>
      </c>
      <c r="Q4024" s="199">
        <v>1</v>
      </c>
      <c r="S4024" t="s">
        <v>2657</v>
      </c>
      <c r="T4024" t="s">
        <v>3759</v>
      </c>
      <c r="U4024" s="201">
        <v>340</v>
      </c>
      <c r="V4024" t="s">
        <v>4004</v>
      </c>
      <c r="W4024" t="s">
        <v>3285</v>
      </c>
      <c r="X4024" t="s">
        <v>3725</v>
      </c>
      <c r="Y4024" t="s">
        <v>2656</v>
      </c>
      <c r="Z4024" t="s">
        <v>2952</v>
      </c>
      <c r="AA4024">
        <v>1334554</v>
      </c>
      <c r="AB4024" s="198">
        <v>37073.915972222225</v>
      </c>
      <c r="AC4024" s="198">
        <v>37103.915972222225</v>
      </c>
    </row>
    <row r="4025" spans="1:29" x14ac:dyDescent="0.2">
      <c r="A4025" s="44" t="str">
        <f t="shared" si="311"/>
        <v xml:space="preserve"> Metals Financial</v>
      </c>
      <c r="B4025" s="44" t="str">
        <f t="shared" si="312"/>
        <v/>
      </c>
      <c r="C4025" s="44" t="str">
        <f t="shared" si="313"/>
        <v>Metals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10</v>
      </c>
      <c r="G4025" s="202">
        <v>1334555</v>
      </c>
      <c r="H4025" s="198">
        <v>37046.443553240744</v>
      </c>
      <c r="I4025" t="s">
        <v>1038</v>
      </c>
      <c r="M4025" t="s">
        <v>3511</v>
      </c>
      <c r="N4025" t="s">
        <v>3768</v>
      </c>
      <c r="O4025" t="s">
        <v>3769</v>
      </c>
      <c r="Q4025" s="199">
        <v>10</v>
      </c>
      <c r="S4025" t="s">
        <v>3758</v>
      </c>
      <c r="T4025" t="s">
        <v>3759</v>
      </c>
      <c r="U4025" s="201">
        <v>1504</v>
      </c>
      <c r="V4025" t="s">
        <v>3357</v>
      </c>
      <c r="W4025" t="s">
        <v>3765</v>
      </c>
      <c r="X4025" t="s">
        <v>3761</v>
      </c>
      <c r="Y4025" t="s">
        <v>3762</v>
      </c>
      <c r="Z4025" t="s">
        <v>3763</v>
      </c>
      <c r="AA4025">
        <v>2166976</v>
      </c>
    </row>
    <row r="4026" spans="1:29" x14ac:dyDescent="0.2">
      <c r="A4026" s="44" t="str">
        <f t="shared" si="311"/>
        <v xml:space="preserve"> Metals Financial</v>
      </c>
      <c r="B4026" s="44" t="str">
        <f t="shared" si="312"/>
        <v/>
      </c>
      <c r="C4026" s="44" t="str">
        <f t="shared" si="313"/>
        <v>Metals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20</v>
      </c>
      <c r="G4026" s="202">
        <v>1334556</v>
      </c>
      <c r="H4026" s="198">
        <v>37046.443657407406</v>
      </c>
      <c r="I4026" t="s">
        <v>3772</v>
      </c>
      <c r="M4026" t="s">
        <v>3511</v>
      </c>
      <c r="N4026" t="s">
        <v>3768</v>
      </c>
      <c r="O4026" t="s">
        <v>3769</v>
      </c>
      <c r="P4026" s="199">
        <v>20</v>
      </c>
      <c r="S4026" t="s">
        <v>3758</v>
      </c>
      <c r="T4026" t="s">
        <v>3759</v>
      </c>
      <c r="U4026" s="201">
        <v>1503</v>
      </c>
      <c r="V4026" t="s">
        <v>1569</v>
      </c>
      <c r="W4026" t="s">
        <v>3765</v>
      </c>
      <c r="X4026" t="s">
        <v>3761</v>
      </c>
      <c r="Y4026" t="s">
        <v>3762</v>
      </c>
      <c r="Z4026" t="s">
        <v>3763</v>
      </c>
      <c r="AA4026">
        <v>2166978</v>
      </c>
    </row>
    <row r="4027" spans="1:29" x14ac:dyDescent="0.2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</v>
      </c>
      <c r="G4027" s="202">
        <v>1334557</v>
      </c>
      <c r="H4027" s="198">
        <v>37046.443865740737</v>
      </c>
      <c r="I4027" t="s">
        <v>2224</v>
      </c>
      <c r="M4027" t="s">
        <v>3511</v>
      </c>
      <c r="N4027" t="s">
        <v>3756</v>
      </c>
      <c r="O4027" t="s">
        <v>3757</v>
      </c>
      <c r="P4027" s="199">
        <v>2</v>
      </c>
      <c r="S4027" t="s">
        <v>3758</v>
      </c>
      <c r="T4027" t="s">
        <v>3759</v>
      </c>
      <c r="U4027" s="201">
        <v>1660</v>
      </c>
      <c r="V4027" t="s">
        <v>3280</v>
      </c>
      <c r="W4027" t="s">
        <v>3765</v>
      </c>
      <c r="X4027" t="s">
        <v>3761</v>
      </c>
      <c r="Y4027" t="s">
        <v>3762</v>
      </c>
      <c r="Z4027" t="s">
        <v>3763</v>
      </c>
      <c r="AA4027">
        <v>2166980</v>
      </c>
    </row>
    <row r="4028" spans="1:29" x14ac:dyDescent="0.2">
      <c r="A4028" s="44" t="str">
        <f t="shared" si="311"/>
        <v xml:space="preserve"> Metals Financial</v>
      </c>
      <c r="B4028" s="44" t="str">
        <f t="shared" si="312"/>
        <v/>
      </c>
      <c r="C4028" s="44" t="str">
        <f t="shared" si="313"/>
        <v>Metals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20</v>
      </c>
      <c r="G4028" s="202">
        <v>1334558</v>
      </c>
      <c r="H4028" s="198">
        <v>37046.444247685184</v>
      </c>
      <c r="I4028" t="s">
        <v>3779</v>
      </c>
      <c r="M4028" t="s">
        <v>3511</v>
      </c>
      <c r="N4028" t="s">
        <v>3756</v>
      </c>
      <c r="O4028" t="s">
        <v>3757</v>
      </c>
      <c r="Q4028" s="199">
        <v>20</v>
      </c>
      <c r="S4028" t="s">
        <v>3758</v>
      </c>
      <c r="T4028" t="s">
        <v>3759</v>
      </c>
      <c r="U4028" s="201">
        <v>1662</v>
      </c>
      <c r="V4028" t="s">
        <v>3817</v>
      </c>
      <c r="W4028" t="s">
        <v>3765</v>
      </c>
      <c r="X4028" t="s">
        <v>3761</v>
      </c>
      <c r="Y4028" t="s">
        <v>3762</v>
      </c>
      <c r="Z4028" t="s">
        <v>3763</v>
      </c>
      <c r="AA4028">
        <v>2166982</v>
      </c>
    </row>
    <row r="4029" spans="1:29" x14ac:dyDescent="0.2">
      <c r="A4029" s="44" t="str">
        <f t="shared" si="311"/>
        <v>US Crude Financial</v>
      </c>
      <c r="B4029" s="44" t="str">
        <f t="shared" si="312"/>
        <v>US</v>
      </c>
      <c r="C4029" s="44" t="str">
        <f t="shared" si="313"/>
        <v>Crude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15000</v>
      </c>
      <c r="G4029" s="202">
        <v>1334559</v>
      </c>
      <c r="H4029" s="198">
        <v>37046.444479166668</v>
      </c>
      <c r="I4029" t="s">
        <v>1087</v>
      </c>
      <c r="M4029" t="s">
        <v>3619</v>
      </c>
      <c r="N4029" t="s">
        <v>1088</v>
      </c>
      <c r="O4029" t="s">
        <v>3528</v>
      </c>
      <c r="P4029" s="199">
        <v>15000</v>
      </c>
      <c r="S4029" t="s">
        <v>3512</v>
      </c>
      <c r="T4029" t="s">
        <v>3759</v>
      </c>
      <c r="U4029" s="201">
        <v>28.18</v>
      </c>
      <c r="V4029" t="s">
        <v>1089</v>
      </c>
      <c r="W4029" t="s">
        <v>1090</v>
      </c>
      <c r="X4029" t="s">
        <v>1091</v>
      </c>
      <c r="Y4029" t="s">
        <v>2729</v>
      </c>
      <c r="Z4029" t="s">
        <v>2952</v>
      </c>
      <c r="AA4029">
        <v>112934</v>
      </c>
      <c r="AB4029" s="198">
        <v>37073</v>
      </c>
      <c r="AC4029" s="198">
        <v>37103</v>
      </c>
    </row>
    <row r="4030" spans="1:29" x14ac:dyDescent="0.2">
      <c r="A4030" s="44" t="str">
        <f t="shared" si="311"/>
        <v>US Natural Gas Physical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10000</v>
      </c>
      <c r="G4030" s="202">
        <v>1334560</v>
      </c>
      <c r="H4030" s="198">
        <v>37046.444571759261</v>
      </c>
      <c r="I4030" t="s">
        <v>3069</v>
      </c>
      <c r="M4030" t="s">
        <v>3505</v>
      </c>
      <c r="N4030" t="s">
        <v>3885</v>
      </c>
      <c r="O4030" t="s">
        <v>3852</v>
      </c>
      <c r="Q4030" s="199">
        <v>10000</v>
      </c>
      <c r="S4030" t="s">
        <v>3506</v>
      </c>
      <c r="T4030" t="s">
        <v>3759</v>
      </c>
      <c r="U4030" s="201">
        <v>3.98</v>
      </c>
      <c r="V4030" t="s">
        <v>3070</v>
      </c>
      <c r="W4030" t="s">
        <v>2265</v>
      </c>
      <c r="X4030" t="s">
        <v>2266</v>
      </c>
      <c r="Y4030" t="s">
        <v>2596</v>
      </c>
      <c r="Z4030" t="s">
        <v>2952</v>
      </c>
      <c r="AA4030">
        <v>828692</v>
      </c>
      <c r="AB4030" s="198">
        <v>37047.875</v>
      </c>
      <c r="AC4030" s="198">
        <v>37047.875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214</v>
      </c>
      <c r="F4031" s="213">
        <f t="shared" si="315"/>
        <v>535000</v>
      </c>
      <c r="G4031" s="202">
        <v>1334561</v>
      </c>
      <c r="H4031" s="198">
        <v>37046.445127314815</v>
      </c>
      <c r="I4031" t="s">
        <v>2382</v>
      </c>
      <c r="M4031" t="s">
        <v>3505</v>
      </c>
      <c r="N4031" t="s">
        <v>2605</v>
      </c>
      <c r="O4031" t="s">
        <v>3463</v>
      </c>
      <c r="Q4031" s="199">
        <v>2500</v>
      </c>
      <c r="S4031" t="s">
        <v>3506</v>
      </c>
      <c r="T4031" t="s">
        <v>3759</v>
      </c>
      <c r="U4031" s="201">
        <v>1</v>
      </c>
      <c r="V4031" t="s">
        <v>455</v>
      </c>
      <c r="W4031" t="s">
        <v>2494</v>
      </c>
      <c r="X4031" t="s">
        <v>2495</v>
      </c>
      <c r="Y4031" t="s">
        <v>3777</v>
      </c>
      <c r="Z4031" t="s">
        <v>2952</v>
      </c>
      <c r="AA4031" t="s">
        <v>456</v>
      </c>
      <c r="AB4031" s="198">
        <v>37347</v>
      </c>
      <c r="AC4031" s="198">
        <v>37560</v>
      </c>
    </row>
    <row r="4032" spans="1:29" x14ac:dyDescent="0.2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365</v>
      </c>
      <c r="F4032" s="213">
        <f t="shared" si="315"/>
        <v>1825000</v>
      </c>
      <c r="G4032" s="202">
        <v>1334562</v>
      </c>
      <c r="H4032" s="198">
        <v>37046.445243055554</v>
      </c>
      <c r="I4032" t="s">
        <v>3684</v>
      </c>
      <c r="M4032" t="s">
        <v>3505</v>
      </c>
      <c r="N4032" t="s">
        <v>2383</v>
      </c>
      <c r="O4032" t="s">
        <v>2643</v>
      </c>
      <c r="P4032" s="199">
        <v>5000</v>
      </c>
      <c r="S4032" t="s">
        <v>3506</v>
      </c>
      <c r="T4032" t="s">
        <v>3759</v>
      </c>
      <c r="U4032" s="201">
        <v>4.0999999999999996</v>
      </c>
      <c r="V4032" t="s">
        <v>452</v>
      </c>
      <c r="W4032" t="s">
        <v>2810</v>
      </c>
      <c r="X4032" t="s">
        <v>2384</v>
      </c>
      <c r="Y4032" t="s">
        <v>3777</v>
      </c>
      <c r="Z4032" t="s">
        <v>2952</v>
      </c>
      <c r="AA4032" t="s">
        <v>457</v>
      </c>
      <c r="AB4032" s="198">
        <v>37257.875</v>
      </c>
      <c r="AC4032" s="198">
        <v>37621.875</v>
      </c>
    </row>
    <row r="4033" spans="1:29" x14ac:dyDescent="0.2">
      <c r="A4033" s="44" t="str">
        <f t="shared" si="311"/>
        <v xml:space="preserve"> Natural Gas Physical</v>
      </c>
      <c r="B4033" s="44" t="str">
        <f t="shared" si="312"/>
        <v/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1</v>
      </c>
      <c r="F4033" s="213">
        <f t="shared" si="315"/>
        <v>10000</v>
      </c>
      <c r="G4033" s="202">
        <v>1334563</v>
      </c>
      <c r="H4033" s="198">
        <v>37046.445428240739</v>
      </c>
      <c r="I4033" t="s">
        <v>2382</v>
      </c>
      <c r="M4033" t="s">
        <v>3505</v>
      </c>
      <c r="N4033" t="s">
        <v>3089</v>
      </c>
      <c r="O4033" t="s">
        <v>2015</v>
      </c>
      <c r="Q4033" s="199">
        <v>10000</v>
      </c>
      <c r="S4033" t="s">
        <v>3827</v>
      </c>
      <c r="T4033" t="s">
        <v>3090</v>
      </c>
      <c r="U4033" s="201">
        <v>4.8550000000000004</v>
      </c>
      <c r="V4033" t="s">
        <v>3575</v>
      </c>
      <c r="W4033" t="s">
        <v>3091</v>
      </c>
      <c r="X4033" t="s">
        <v>3092</v>
      </c>
      <c r="Y4033" t="s">
        <v>2596</v>
      </c>
      <c r="Z4033" t="s">
        <v>2953</v>
      </c>
      <c r="AA4033">
        <v>828693</v>
      </c>
      <c r="AB4033" s="198">
        <v>37046.875</v>
      </c>
      <c r="AC4033" s="198">
        <v>37046.875</v>
      </c>
    </row>
    <row r="4034" spans="1:29" x14ac:dyDescent="0.2">
      <c r="A4034" s="44" t="str">
        <f t="shared" si="311"/>
        <v>US Weather Financial</v>
      </c>
      <c r="B4034" s="44" t="str">
        <f t="shared" si="312"/>
        <v>US</v>
      </c>
      <c r="C4034" s="44" t="str">
        <f t="shared" si="313"/>
        <v>Weather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30</v>
      </c>
      <c r="F4034" s="213">
        <f t="shared" si="315"/>
        <v>90</v>
      </c>
      <c r="G4034" s="202">
        <v>1334564</v>
      </c>
      <c r="H4034" s="198">
        <v>37046.445567129631</v>
      </c>
      <c r="I4034" t="s">
        <v>4002</v>
      </c>
      <c r="M4034" t="s">
        <v>2656</v>
      </c>
      <c r="N4034" t="s">
        <v>3724</v>
      </c>
      <c r="O4034" t="s">
        <v>458</v>
      </c>
      <c r="P4034" s="199">
        <v>3</v>
      </c>
      <c r="S4034" t="s">
        <v>2657</v>
      </c>
      <c r="T4034" t="s">
        <v>3759</v>
      </c>
      <c r="U4034" s="201">
        <v>175</v>
      </c>
      <c r="V4034" t="s">
        <v>4004</v>
      </c>
      <c r="W4034" t="s">
        <v>459</v>
      </c>
      <c r="X4034" t="s">
        <v>3725</v>
      </c>
      <c r="Y4034" t="s">
        <v>2656</v>
      </c>
      <c r="Z4034" t="s">
        <v>2952</v>
      </c>
      <c r="AA4034">
        <v>1334564</v>
      </c>
      <c r="AB4034" s="198">
        <v>37043.915972222225</v>
      </c>
      <c r="AC4034" s="198">
        <v>37072.915972222225</v>
      </c>
    </row>
    <row r="4035" spans="1:29" x14ac:dyDescent="0.2">
      <c r="A4035" s="44" t="str">
        <f t="shared" si="311"/>
        <v>US Crude Financial</v>
      </c>
      <c r="B4035" s="44" t="str">
        <f t="shared" si="312"/>
        <v>US</v>
      </c>
      <c r="C4035" s="44" t="str">
        <f t="shared" si="313"/>
        <v>Crude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50000</v>
      </c>
      <c r="G4035" s="202">
        <v>1334565</v>
      </c>
      <c r="H4035" s="198">
        <v>37046.445960648147</v>
      </c>
      <c r="I4035" t="s">
        <v>3503</v>
      </c>
      <c r="M4035" t="s">
        <v>3619</v>
      </c>
      <c r="N4035" t="s">
        <v>1088</v>
      </c>
      <c r="O4035" t="s">
        <v>3528</v>
      </c>
      <c r="P4035" s="199">
        <v>50000</v>
      </c>
      <c r="S4035" t="s">
        <v>3512</v>
      </c>
      <c r="T4035" t="s">
        <v>3759</v>
      </c>
      <c r="U4035" s="201">
        <v>28.16</v>
      </c>
      <c r="V4035" t="s">
        <v>2743</v>
      </c>
      <c r="W4035" t="s">
        <v>1090</v>
      </c>
      <c r="X4035" t="s">
        <v>1091</v>
      </c>
      <c r="Y4035" t="s">
        <v>2729</v>
      </c>
      <c r="Z4035" t="s">
        <v>2952</v>
      </c>
      <c r="AA4035">
        <v>112937</v>
      </c>
      <c r="AB4035" s="198">
        <v>37073</v>
      </c>
      <c r="AC4035" s="198">
        <v>37103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26</v>
      </c>
      <c r="F4036" s="213">
        <f t="shared" si="315"/>
        <v>260000</v>
      </c>
      <c r="G4036" s="202">
        <v>1334566</v>
      </c>
      <c r="H4036" s="198">
        <v>37046.446053240739</v>
      </c>
      <c r="I4036" t="s">
        <v>2378</v>
      </c>
      <c r="M4036" t="s">
        <v>3505</v>
      </c>
      <c r="N4036" t="s">
        <v>2383</v>
      </c>
      <c r="O4036" t="s">
        <v>151</v>
      </c>
      <c r="P4036" s="199">
        <v>10000</v>
      </c>
      <c r="S4036" t="s">
        <v>3506</v>
      </c>
      <c r="T4036" t="s">
        <v>3759</v>
      </c>
      <c r="U4036" s="201">
        <v>4</v>
      </c>
      <c r="V4036" t="s">
        <v>3175</v>
      </c>
      <c r="W4036" t="s">
        <v>3082</v>
      </c>
      <c r="X4036" t="s">
        <v>3083</v>
      </c>
      <c r="Y4036" t="s">
        <v>3777</v>
      </c>
      <c r="Z4036" t="s">
        <v>2952</v>
      </c>
      <c r="AA4036" t="s">
        <v>460</v>
      </c>
      <c r="AB4036" s="198">
        <v>37047.875</v>
      </c>
      <c r="AC4036" s="198">
        <v>37072.875</v>
      </c>
    </row>
    <row r="4037" spans="1:29" x14ac:dyDescent="0.2">
      <c r="A4037" s="44" t="str">
        <f t="shared" si="311"/>
        <v>US Crude Financial</v>
      </c>
      <c r="B4037" s="44" t="str">
        <f t="shared" si="312"/>
        <v>US</v>
      </c>
      <c r="C4037" s="44" t="str">
        <f t="shared" si="313"/>
        <v>Crude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50000</v>
      </c>
      <c r="G4037" s="202">
        <v>1334568</v>
      </c>
      <c r="H4037" s="198">
        <v>37046.446099537039</v>
      </c>
      <c r="I4037" t="s">
        <v>1087</v>
      </c>
      <c r="M4037" t="s">
        <v>3619</v>
      </c>
      <c r="N4037" t="s">
        <v>1088</v>
      </c>
      <c r="O4037" t="s">
        <v>3528</v>
      </c>
      <c r="Q4037" s="199">
        <v>50000</v>
      </c>
      <c r="S4037" t="s">
        <v>3512</v>
      </c>
      <c r="T4037" t="s">
        <v>3759</v>
      </c>
      <c r="U4037" s="201">
        <v>28.18</v>
      </c>
      <c r="V4037" t="s">
        <v>3074</v>
      </c>
      <c r="W4037" t="s">
        <v>1090</v>
      </c>
      <c r="X4037" t="s">
        <v>1091</v>
      </c>
      <c r="Y4037" t="s">
        <v>2729</v>
      </c>
      <c r="Z4037" t="s">
        <v>2952</v>
      </c>
      <c r="AA4037">
        <v>112938</v>
      </c>
      <c r="AB4037" s="198">
        <v>37073</v>
      </c>
      <c r="AC4037" s="198">
        <v>37103</v>
      </c>
    </row>
    <row r="4038" spans="1:29" x14ac:dyDescent="0.2">
      <c r="A4038" s="44" t="str">
        <f t="shared" si="311"/>
        <v>US Natural Gas Physical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1</v>
      </c>
      <c r="F4038" s="213">
        <f t="shared" si="315"/>
        <v>10000</v>
      </c>
      <c r="G4038" s="202">
        <v>1334569</v>
      </c>
      <c r="H4038" s="198">
        <v>37046.446168981478</v>
      </c>
      <c r="I4038" t="s">
        <v>3627</v>
      </c>
      <c r="M4038" t="s">
        <v>3505</v>
      </c>
      <c r="N4038" t="s">
        <v>3885</v>
      </c>
      <c r="O4038" t="s">
        <v>3852</v>
      </c>
      <c r="P4038" s="199">
        <v>10000</v>
      </c>
      <c r="S4038" t="s">
        <v>3506</v>
      </c>
      <c r="T4038" t="s">
        <v>3759</v>
      </c>
      <c r="U4038" s="201">
        <v>3.9649999999999999</v>
      </c>
      <c r="V4038" t="s">
        <v>3502</v>
      </c>
      <c r="W4038" t="s">
        <v>2265</v>
      </c>
      <c r="X4038" t="s">
        <v>2266</v>
      </c>
      <c r="Y4038" t="s">
        <v>2596</v>
      </c>
      <c r="Z4038" t="s">
        <v>2952</v>
      </c>
      <c r="AA4038">
        <v>828694</v>
      </c>
      <c r="AB4038" s="198">
        <v>37047.875</v>
      </c>
      <c r="AC4038" s="198">
        <v>37047.875</v>
      </c>
    </row>
    <row r="4039" spans="1:29" x14ac:dyDescent="0.2">
      <c r="A4039" s="44" t="str">
        <f t="shared" si="311"/>
        <v>US Power Physical</v>
      </c>
      <c r="B4039" s="44" t="str">
        <f t="shared" si="312"/>
        <v>US</v>
      </c>
      <c r="C4039" s="44" t="str">
        <f t="shared" si="313"/>
        <v>Power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92</v>
      </c>
      <c r="F4039" s="213">
        <f t="shared" si="315"/>
        <v>2300</v>
      </c>
      <c r="G4039" s="202">
        <v>1334570</v>
      </c>
      <c r="H4039" s="198">
        <v>37046.446215277778</v>
      </c>
      <c r="I4039" t="s">
        <v>3168</v>
      </c>
      <c r="M4039" t="s">
        <v>2717</v>
      </c>
      <c r="N4039" t="s">
        <v>3468</v>
      </c>
      <c r="O4039" t="s">
        <v>3921</v>
      </c>
      <c r="P4039" s="199">
        <v>25</v>
      </c>
      <c r="S4039" t="s">
        <v>3504</v>
      </c>
      <c r="T4039" t="s">
        <v>3759</v>
      </c>
      <c r="U4039" s="201">
        <v>52</v>
      </c>
      <c r="V4039" t="s">
        <v>461</v>
      </c>
      <c r="W4039" t="s">
        <v>2997</v>
      </c>
      <c r="X4039" t="s">
        <v>3922</v>
      </c>
      <c r="Y4039" t="s">
        <v>1097</v>
      </c>
      <c r="Z4039" t="s">
        <v>2947</v>
      </c>
      <c r="AA4039">
        <v>631295.1</v>
      </c>
      <c r="AB4039" s="198">
        <v>37165.564583333333</v>
      </c>
      <c r="AC4039" s="198">
        <v>37256.564583333333</v>
      </c>
    </row>
    <row r="4040" spans="1:29" x14ac:dyDescent="0.2">
      <c r="A4040" s="44" t="str">
        <f t="shared" si="311"/>
        <v>US Weather Financial</v>
      </c>
      <c r="B4040" s="44" t="str">
        <f t="shared" si="312"/>
        <v>US</v>
      </c>
      <c r="C4040" s="44" t="str">
        <f t="shared" si="313"/>
        <v>Weather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90</v>
      </c>
      <c r="G4040" s="202">
        <v>1334571</v>
      </c>
      <c r="H4040" s="198">
        <v>37046.446273148147</v>
      </c>
      <c r="I4040" t="s">
        <v>4002</v>
      </c>
      <c r="M4040" t="s">
        <v>2656</v>
      </c>
      <c r="N4040" t="s">
        <v>3724</v>
      </c>
      <c r="O4040" t="s">
        <v>462</v>
      </c>
      <c r="P4040" s="199">
        <v>3</v>
      </c>
      <c r="S4040" t="s">
        <v>2657</v>
      </c>
      <c r="T4040" t="s">
        <v>3759</v>
      </c>
      <c r="U4040" s="201">
        <v>160</v>
      </c>
      <c r="V4040" t="s">
        <v>4004</v>
      </c>
      <c r="W4040" t="s">
        <v>459</v>
      </c>
      <c r="X4040" t="s">
        <v>3725</v>
      </c>
      <c r="Y4040" t="s">
        <v>2656</v>
      </c>
      <c r="Z4040" t="s">
        <v>2952</v>
      </c>
      <c r="AA4040">
        <v>1334571</v>
      </c>
      <c r="AB4040" s="198">
        <v>37043.915972222225</v>
      </c>
      <c r="AC4040" s="198">
        <v>37072.915972222225</v>
      </c>
    </row>
    <row r="4041" spans="1:29" x14ac:dyDescent="0.2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150000</v>
      </c>
      <c r="G4041" s="202">
        <v>1334572</v>
      </c>
      <c r="H4041" s="198">
        <v>37046.446296296293</v>
      </c>
      <c r="I4041" t="s">
        <v>3684</v>
      </c>
      <c r="M4041" t="s">
        <v>3505</v>
      </c>
      <c r="N4041" t="s">
        <v>2605</v>
      </c>
      <c r="O4041" t="s">
        <v>463</v>
      </c>
      <c r="Q4041" s="199">
        <v>5000</v>
      </c>
      <c r="S4041" t="s">
        <v>3506</v>
      </c>
      <c r="T4041" t="s">
        <v>3759</v>
      </c>
      <c r="U4041" s="201">
        <v>-1.3</v>
      </c>
      <c r="V4041" t="s">
        <v>3685</v>
      </c>
      <c r="W4041" t="s">
        <v>3099</v>
      </c>
      <c r="X4041" t="s">
        <v>3100</v>
      </c>
      <c r="Y4041" t="s">
        <v>3777</v>
      </c>
      <c r="Z4041" t="s">
        <v>2952</v>
      </c>
      <c r="AA4041" t="s">
        <v>464</v>
      </c>
      <c r="AB4041" s="198">
        <v>37135.875</v>
      </c>
      <c r="AC4041" s="198">
        <v>37164.875</v>
      </c>
    </row>
    <row r="4042" spans="1:29" x14ac:dyDescent="0.2">
      <c r="A4042" s="44" t="str">
        <f t="shared" si="311"/>
        <v xml:space="preserve"> Metals Financial</v>
      </c>
      <c r="B4042" s="44" t="str">
        <f t="shared" si="312"/>
        <v/>
      </c>
      <c r="C4042" s="44" t="str">
        <f t="shared" si="313"/>
        <v>Metals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13">
        <f t="shared" si="315"/>
        <v>10</v>
      </c>
      <c r="G4042" s="202">
        <v>1334575</v>
      </c>
      <c r="H4042" s="198">
        <v>37046.446446759262</v>
      </c>
      <c r="I4042" t="s">
        <v>3788</v>
      </c>
      <c r="M4042" t="s">
        <v>3511</v>
      </c>
      <c r="N4042" t="s">
        <v>3818</v>
      </c>
      <c r="O4042" t="s">
        <v>3819</v>
      </c>
      <c r="P4042" s="199">
        <v>10</v>
      </c>
      <c r="S4042" t="s">
        <v>3758</v>
      </c>
      <c r="T4042" t="s">
        <v>3759</v>
      </c>
      <c r="U4042" s="201">
        <v>926</v>
      </c>
      <c r="V4042" t="s">
        <v>3027</v>
      </c>
      <c r="W4042" t="s">
        <v>3785</v>
      </c>
      <c r="X4042" t="s">
        <v>3761</v>
      </c>
      <c r="Y4042" t="s">
        <v>3762</v>
      </c>
      <c r="Z4042" t="s">
        <v>3763</v>
      </c>
      <c r="AA4042">
        <v>2166988</v>
      </c>
    </row>
    <row r="4043" spans="1:29" x14ac:dyDescent="0.2">
      <c r="A4043" s="44" t="str">
        <f t="shared" ref="A4043:A4106" si="316">B4043&amp;" "&amp;C4043&amp;" "&amp;D4043</f>
        <v>US Crude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Crude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50000</v>
      </c>
      <c r="G4043" s="202">
        <v>1334574</v>
      </c>
      <c r="H4043" s="198">
        <v>37046.446446759262</v>
      </c>
      <c r="I4043" t="s">
        <v>1087</v>
      </c>
      <c r="M4043" t="s">
        <v>3619</v>
      </c>
      <c r="N4043" t="s">
        <v>1088</v>
      </c>
      <c r="O4043" t="s">
        <v>3528</v>
      </c>
      <c r="Q4043" s="199">
        <v>50000</v>
      </c>
      <c r="S4043" t="s">
        <v>3512</v>
      </c>
      <c r="T4043" t="s">
        <v>3759</v>
      </c>
      <c r="U4043" s="201">
        <v>28.22</v>
      </c>
      <c r="V4043" t="s">
        <v>2634</v>
      </c>
      <c r="W4043" t="s">
        <v>1090</v>
      </c>
      <c r="X4043" t="s">
        <v>1091</v>
      </c>
      <c r="Y4043" t="s">
        <v>2729</v>
      </c>
      <c r="Z4043" t="s">
        <v>2952</v>
      </c>
      <c r="AA4043">
        <v>112940</v>
      </c>
      <c r="AB4043" s="198">
        <v>37073</v>
      </c>
      <c r="AC4043" s="198">
        <v>37103</v>
      </c>
    </row>
    <row r="4044" spans="1:29" x14ac:dyDescent="0.2">
      <c r="A4044" s="44" t="str">
        <f t="shared" si="316"/>
        <v>US Natural Gas Physical</v>
      </c>
      <c r="B4044" s="44" t="str">
        <f t="shared" si="317"/>
        <v>US</v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10000</v>
      </c>
      <c r="G4044" s="202">
        <v>1334576</v>
      </c>
      <c r="H4044" s="198">
        <v>37046.446574074071</v>
      </c>
      <c r="I4044" t="s">
        <v>3069</v>
      </c>
      <c r="M4044" t="s">
        <v>3505</v>
      </c>
      <c r="N4044" t="s">
        <v>3885</v>
      </c>
      <c r="O4044" t="s">
        <v>3852</v>
      </c>
      <c r="Q4044" s="199">
        <v>10000</v>
      </c>
      <c r="S4044" t="s">
        <v>3506</v>
      </c>
      <c r="T4044" t="s">
        <v>3759</v>
      </c>
      <c r="U4044" s="201">
        <v>3.98</v>
      </c>
      <c r="V4044" t="s">
        <v>3070</v>
      </c>
      <c r="W4044" t="s">
        <v>2265</v>
      </c>
      <c r="X4044" t="s">
        <v>2266</v>
      </c>
      <c r="Y4044" t="s">
        <v>2596</v>
      </c>
      <c r="Z4044" t="s">
        <v>2952</v>
      </c>
      <c r="AA4044">
        <v>828695</v>
      </c>
      <c r="AB4044" s="198">
        <v>37047.875</v>
      </c>
      <c r="AC4044" s="198">
        <v>37047.875</v>
      </c>
    </row>
    <row r="4045" spans="1:29" x14ac:dyDescent="0.2">
      <c r="A4045" s="44" t="str">
        <f t="shared" si="316"/>
        <v>US Crude Financial</v>
      </c>
      <c r="B4045" s="44" t="str">
        <f t="shared" si="317"/>
        <v>US</v>
      </c>
      <c r="C4045" s="44" t="str">
        <f t="shared" si="318"/>
        <v>Crude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13">
        <f t="shared" si="320"/>
        <v>50000</v>
      </c>
      <c r="G4045" s="202">
        <v>1334577</v>
      </c>
      <c r="H4045" s="198">
        <v>37046.446597222224</v>
      </c>
      <c r="I4045" t="s">
        <v>1087</v>
      </c>
      <c r="M4045" t="s">
        <v>3619</v>
      </c>
      <c r="N4045" t="s">
        <v>1088</v>
      </c>
      <c r="O4045" t="s">
        <v>3528</v>
      </c>
      <c r="Q4045" s="199">
        <v>50000</v>
      </c>
      <c r="S4045" t="s">
        <v>3512</v>
      </c>
      <c r="T4045" t="s">
        <v>3759</v>
      </c>
      <c r="U4045" s="201">
        <v>28.24</v>
      </c>
      <c r="V4045" t="s">
        <v>1089</v>
      </c>
      <c r="W4045" t="s">
        <v>1090</v>
      </c>
      <c r="X4045" t="s">
        <v>1091</v>
      </c>
      <c r="Y4045" t="s">
        <v>2729</v>
      </c>
      <c r="Z4045" t="s">
        <v>2952</v>
      </c>
      <c r="AA4045">
        <v>112941</v>
      </c>
      <c r="AB4045" s="198">
        <v>37073</v>
      </c>
      <c r="AC4045" s="198">
        <v>37103</v>
      </c>
    </row>
    <row r="4046" spans="1:29" x14ac:dyDescent="0.2">
      <c r="A4046" s="44" t="str">
        <f t="shared" si="316"/>
        <v>US Crude Financial</v>
      </c>
      <c r="B4046" s="44" t="str">
        <f t="shared" si="317"/>
        <v>US</v>
      </c>
      <c r="C4046" s="44" t="str">
        <f t="shared" si="318"/>
        <v>Crude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50000</v>
      </c>
      <c r="G4046" s="202">
        <v>1334578</v>
      </c>
      <c r="H4046" s="198">
        <v>37046.446631944447</v>
      </c>
      <c r="I4046" t="s">
        <v>2382</v>
      </c>
      <c r="M4046" t="s">
        <v>3619</v>
      </c>
      <c r="N4046" t="s">
        <v>1088</v>
      </c>
      <c r="O4046" t="s">
        <v>3528</v>
      </c>
      <c r="Q4046" s="199">
        <v>50000</v>
      </c>
      <c r="S4046" t="s">
        <v>3512</v>
      </c>
      <c r="T4046" t="s">
        <v>3759</v>
      </c>
      <c r="U4046" s="201">
        <v>28.26</v>
      </c>
      <c r="V4046" t="s">
        <v>3830</v>
      </c>
      <c r="W4046" t="s">
        <v>1090</v>
      </c>
      <c r="X4046" t="s">
        <v>1091</v>
      </c>
      <c r="Y4046" t="s">
        <v>2729</v>
      </c>
      <c r="Z4046" t="s">
        <v>2952</v>
      </c>
      <c r="AA4046">
        <v>112942</v>
      </c>
      <c r="AB4046" s="198">
        <v>37073</v>
      </c>
      <c r="AC4046" s="198">
        <v>37103</v>
      </c>
    </row>
    <row r="4047" spans="1:29" x14ac:dyDescent="0.2">
      <c r="A4047" s="44" t="str">
        <f t="shared" si="316"/>
        <v>US Natural Gas Physical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8682</v>
      </c>
      <c r="G4047" s="202">
        <v>1334580</v>
      </c>
      <c r="H4047" s="198">
        <v>37046.446655092594</v>
      </c>
      <c r="I4047" t="s">
        <v>77</v>
      </c>
      <c r="M4047" t="s">
        <v>3505</v>
      </c>
      <c r="N4047" t="s">
        <v>3885</v>
      </c>
      <c r="O4047" t="s">
        <v>1728</v>
      </c>
      <c r="Q4047" s="199">
        <v>8682</v>
      </c>
      <c r="S4047" t="s">
        <v>3506</v>
      </c>
      <c r="T4047" t="s">
        <v>3759</v>
      </c>
      <c r="U4047" s="201">
        <v>4.0149999999999997</v>
      </c>
      <c r="V4047" t="s">
        <v>78</v>
      </c>
      <c r="W4047" t="s">
        <v>2640</v>
      </c>
      <c r="X4047" t="s">
        <v>2641</v>
      </c>
      <c r="Y4047" t="s">
        <v>2596</v>
      </c>
      <c r="Z4047" t="s">
        <v>2952</v>
      </c>
      <c r="AA4047">
        <v>828696</v>
      </c>
      <c r="AB4047" s="198">
        <v>37047.875</v>
      </c>
      <c r="AC4047" s="198">
        <v>37047.875</v>
      </c>
    </row>
    <row r="4048" spans="1:29" x14ac:dyDescent="0.2">
      <c r="A4048" s="44" t="str">
        <f t="shared" si="316"/>
        <v>US Crude Financial</v>
      </c>
      <c r="B4048" s="44" t="str">
        <f t="shared" si="317"/>
        <v>US</v>
      </c>
      <c r="C4048" s="44" t="str">
        <f t="shared" si="318"/>
        <v>Crude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50000</v>
      </c>
      <c r="G4048" s="202">
        <v>1334581</v>
      </c>
      <c r="H4048" s="198">
        <v>37046.446759259263</v>
      </c>
      <c r="I4048" t="s">
        <v>1087</v>
      </c>
      <c r="M4048" t="s">
        <v>3619</v>
      </c>
      <c r="N4048" t="s">
        <v>1088</v>
      </c>
      <c r="O4048" t="s">
        <v>3528</v>
      </c>
      <c r="Q4048" s="199">
        <v>50000</v>
      </c>
      <c r="S4048" t="s">
        <v>3512</v>
      </c>
      <c r="T4048" t="s">
        <v>3759</v>
      </c>
      <c r="U4048" s="201">
        <v>28.28</v>
      </c>
      <c r="V4048" t="s">
        <v>1089</v>
      </c>
      <c r="W4048" t="s">
        <v>1090</v>
      </c>
      <c r="X4048" t="s">
        <v>1091</v>
      </c>
      <c r="Y4048" t="s">
        <v>2729</v>
      </c>
      <c r="Z4048" t="s">
        <v>2952</v>
      </c>
      <c r="AA4048">
        <v>112943</v>
      </c>
      <c r="AB4048" s="198">
        <v>37073</v>
      </c>
      <c r="AC4048" s="198">
        <v>37103</v>
      </c>
    </row>
    <row r="4049" spans="1:29" x14ac:dyDescent="0.2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50000</v>
      </c>
      <c r="G4049" s="202">
        <v>1334582</v>
      </c>
      <c r="H4049" s="198">
        <v>37046.446956018517</v>
      </c>
      <c r="I4049" t="s">
        <v>1087</v>
      </c>
      <c r="M4049" t="s">
        <v>3619</v>
      </c>
      <c r="N4049" t="s">
        <v>1088</v>
      </c>
      <c r="O4049" t="s">
        <v>3528</v>
      </c>
      <c r="P4049" s="199">
        <v>50000</v>
      </c>
      <c r="S4049" t="s">
        <v>3512</v>
      </c>
      <c r="T4049" t="s">
        <v>3759</v>
      </c>
      <c r="U4049" s="201">
        <v>28.26</v>
      </c>
      <c r="V4049" t="s">
        <v>3074</v>
      </c>
      <c r="W4049" t="s">
        <v>1090</v>
      </c>
      <c r="X4049" t="s">
        <v>1091</v>
      </c>
      <c r="Y4049" t="s">
        <v>2729</v>
      </c>
      <c r="Z4049" t="s">
        <v>2952</v>
      </c>
      <c r="AA4049">
        <v>112944</v>
      </c>
      <c r="AB4049" s="198">
        <v>37073</v>
      </c>
      <c r="AC4049" s="198">
        <v>37103</v>
      </c>
    </row>
    <row r="4050" spans="1:29" x14ac:dyDescent="0.2">
      <c r="A4050" s="44" t="str">
        <f t="shared" si="316"/>
        <v>US Crude Financial</v>
      </c>
      <c r="B4050" s="44" t="str">
        <f t="shared" si="317"/>
        <v>US</v>
      </c>
      <c r="C4050" s="44" t="str">
        <f t="shared" si="318"/>
        <v>Crude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50000</v>
      </c>
      <c r="G4050" s="202">
        <v>1334583</v>
      </c>
      <c r="H4050" s="198">
        <v>37046.44703703704</v>
      </c>
      <c r="I4050" t="s">
        <v>1087</v>
      </c>
      <c r="M4050" t="s">
        <v>3619</v>
      </c>
      <c r="N4050" t="s">
        <v>1088</v>
      </c>
      <c r="O4050" t="s">
        <v>3528</v>
      </c>
      <c r="P4050" s="199">
        <v>50000</v>
      </c>
      <c r="S4050" t="s">
        <v>3512</v>
      </c>
      <c r="T4050" t="s">
        <v>3759</v>
      </c>
      <c r="U4050" s="201">
        <v>28.24</v>
      </c>
      <c r="V4050" t="s">
        <v>2584</v>
      </c>
      <c r="W4050" t="s">
        <v>1090</v>
      </c>
      <c r="X4050" t="s">
        <v>1091</v>
      </c>
      <c r="Y4050" t="s">
        <v>2729</v>
      </c>
      <c r="Z4050" t="s">
        <v>2952</v>
      </c>
      <c r="AA4050">
        <v>112945</v>
      </c>
      <c r="AB4050" s="198">
        <v>37073</v>
      </c>
      <c r="AC4050" s="198">
        <v>37103</v>
      </c>
    </row>
    <row r="4051" spans="1:29" x14ac:dyDescent="0.2">
      <c r="A4051" s="44" t="str">
        <f t="shared" si="316"/>
        <v>US Crude Financial</v>
      </c>
      <c r="B4051" s="44" t="str">
        <f t="shared" si="317"/>
        <v>US</v>
      </c>
      <c r="C4051" s="44" t="str">
        <f t="shared" si="318"/>
        <v>Crude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50000</v>
      </c>
      <c r="G4051" s="202">
        <v>1334585</v>
      </c>
      <c r="H4051" s="198">
        <v>37046.447291666664</v>
      </c>
      <c r="I4051" t="s">
        <v>2358</v>
      </c>
      <c r="M4051" t="s">
        <v>3619</v>
      </c>
      <c r="N4051" t="s">
        <v>1088</v>
      </c>
      <c r="O4051" t="s">
        <v>2442</v>
      </c>
      <c r="Q4051" s="199">
        <v>50000</v>
      </c>
      <c r="S4051" t="s">
        <v>3512</v>
      </c>
      <c r="T4051" t="s">
        <v>3759</v>
      </c>
      <c r="U4051" s="201">
        <v>28.26</v>
      </c>
      <c r="V4051" t="s">
        <v>2626</v>
      </c>
      <c r="W4051" t="s">
        <v>1090</v>
      </c>
      <c r="X4051" t="s">
        <v>2283</v>
      </c>
      <c r="Y4051" t="s">
        <v>2729</v>
      </c>
      <c r="Z4051" t="s">
        <v>2952</v>
      </c>
      <c r="AA4051">
        <v>112946</v>
      </c>
      <c r="AB4051" s="198">
        <v>37073</v>
      </c>
      <c r="AC4051" s="198">
        <v>37103</v>
      </c>
    </row>
    <row r="4052" spans="1:29" x14ac:dyDescent="0.2">
      <c r="A4052" s="44" t="str">
        <f t="shared" si="316"/>
        <v xml:space="preserve"> Natural Gas Physical</v>
      </c>
      <c r="B4052" s="44" t="str">
        <f t="shared" si="317"/>
        <v/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31</v>
      </c>
      <c r="F4052" s="213">
        <f t="shared" si="320"/>
        <v>155000</v>
      </c>
      <c r="G4052" s="202">
        <v>1334587</v>
      </c>
      <c r="H4052" s="198">
        <v>37046.447395833333</v>
      </c>
      <c r="I4052" t="s">
        <v>2345</v>
      </c>
      <c r="M4052" t="s">
        <v>3505</v>
      </c>
      <c r="N4052" t="s">
        <v>3089</v>
      </c>
      <c r="O4052" t="s">
        <v>3967</v>
      </c>
      <c r="Q4052" s="199">
        <v>5000</v>
      </c>
      <c r="S4052" t="s">
        <v>3827</v>
      </c>
      <c r="T4052" t="s">
        <v>3090</v>
      </c>
      <c r="U4052" s="201">
        <v>5.26</v>
      </c>
      <c r="V4052" t="s">
        <v>3188</v>
      </c>
      <c r="W4052" t="s">
        <v>2574</v>
      </c>
      <c r="X4052" t="s">
        <v>3092</v>
      </c>
      <c r="Y4052" t="s">
        <v>2596</v>
      </c>
      <c r="Z4052" t="s">
        <v>2953</v>
      </c>
      <c r="AA4052">
        <v>828699</v>
      </c>
      <c r="AB4052" s="198">
        <v>37073.875</v>
      </c>
      <c r="AC4052" s="198">
        <v>37103.875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6000</v>
      </c>
      <c r="G4053" s="202">
        <v>1334586</v>
      </c>
      <c r="H4053" s="198">
        <v>37046.447395833333</v>
      </c>
      <c r="I4053" t="s">
        <v>3704</v>
      </c>
      <c r="M4053" t="s">
        <v>3505</v>
      </c>
      <c r="N4053" t="s">
        <v>3885</v>
      </c>
      <c r="O4053" t="s">
        <v>2093</v>
      </c>
      <c r="Q4053" s="199">
        <v>6000</v>
      </c>
      <c r="S4053" t="s">
        <v>3506</v>
      </c>
      <c r="T4053" t="s">
        <v>3759</v>
      </c>
      <c r="U4053" s="201">
        <v>3.7850000000000001</v>
      </c>
      <c r="V4053" t="s">
        <v>1887</v>
      </c>
      <c r="W4053" t="s">
        <v>2271</v>
      </c>
      <c r="X4053" t="s">
        <v>3078</v>
      </c>
      <c r="Y4053" t="s">
        <v>2596</v>
      </c>
      <c r="Z4053" t="s">
        <v>2952</v>
      </c>
      <c r="AA4053">
        <v>828698</v>
      </c>
      <c r="AB4053" s="198">
        <v>37047.875</v>
      </c>
      <c r="AC4053" s="198">
        <v>37047.875</v>
      </c>
    </row>
    <row r="4054" spans="1:29" x14ac:dyDescent="0.2">
      <c r="A4054" s="44" t="str">
        <f t="shared" si="316"/>
        <v>US Natural Gas Physical</v>
      </c>
      <c r="B4054" s="44" t="str">
        <f t="shared" si="317"/>
        <v>US</v>
      </c>
      <c r="C4054" s="44" t="str">
        <f t="shared" si="318"/>
        <v>Natural Gas</v>
      </c>
      <c r="D4054" s="44" t="str">
        <f t="shared" si="319"/>
        <v>Physical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10000</v>
      </c>
      <c r="G4054" s="202">
        <v>1334588</v>
      </c>
      <c r="H4054" s="198">
        <v>37046.447476851848</v>
      </c>
      <c r="I4054" t="s">
        <v>3069</v>
      </c>
      <c r="M4054" t="s">
        <v>3505</v>
      </c>
      <c r="N4054" t="s">
        <v>3885</v>
      </c>
      <c r="O4054" t="s">
        <v>3863</v>
      </c>
      <c r="Q4054" s="199">
        <v>10000</v>
      </c>
      <c r="S4054" t="s">
        <v>3506</v>
      </c>
      <c r="T4054" t="s">
        <v>3759</v>
      </c>
      <c r="U4054" s="201">
        <v>3.9249999999999998</v>
      </c>
      <c r="V4054" t="s">
        <v>2544</v>
      </c>
      <c r="W4054" t="s">
        <v>2271</v>
      </c>
      <c r="X4054" t="s">
        <v>2272</v>
      </c>
      <c r="Y4054" t="s">
        <v>2596</v>
      </c>
      <c r="Z4054" t="s">
        <v>2952</v>
      </c>
      <c r="AA4054">
        <v>828700</v>
      </c>
      <c r="AB4054" s="198">
        <v>37047.875</v>
      </c>
      <c r="AC4054" s="198">
        <v>37047.875</v>
      </c>
    </row>
    <row r="4055" spans="1:29" x14ac:dyDescent="0.2">
      <c r="A4055" s="44" t="str">
        <f t="shared" si="316"/>
        <v>US Weather Financial</v>
      </c>
      <c r="B4055" s="44" t="str">
        <f t="shared" si="317"/>
        <v>US</v>
      </c>
      <c r="C4055" s="44" t="str">
        <f t="shared" si="318"/>
        <v>Weather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30</v>
      </c>
      <c r="F4055" s="213">
        <f t="shared" si="320"/>
        <v>90</v>
      </c>
      <c r="G4055" s="202">
        <v>1334589</v>
      </c>
      <c r="H4055" s="198">
        <v>37046.447604166664</v>
      </c>
      <c r="I4055" t="s">
        <v>4002</v>
      </c>
      <c r="M4055" t="s">
        <v>2656</v>
      </c>
      <c r="N4055" t="s">
        <v>3724</v>
      </c>
      <c r="O4055" t="s">
        <v>458</v>
      </c>
      <c r="P4055" s="199">
        <v>3</v>
      </c>
      <c r="S4055" t="s">
        <v>2657</v>
      </c>
      <c r="T4055" t="s">
        <v>3759</v>
      </c>
      <c r="U4055" s="201">
        <v>160</v>
      </c>
      <c r="V4055" t="s">
        <v>4004</v>
      </c>
      <c r="W4055" t="s">
        <v>459</v>
      </c>
      <c r="X4055" t="s">
        <v>3725</v>
      </c>
      <c r="Y4055" t="s">
        <v>2656</v>
      </c>
      <c r="Z4055" t="s">
        <v>2952</v>
      </c>
      <c r="AA4055">
        <v>1334589</v>
      </c>
      <c r="AB4055" s="198">
        <v>37043.915972222225</v>
      </c>
      <c r="AC4055" s="198">
        <v>37072.915972222225</v>
      </c>
    </row>
    <row r="4056" spans="1:29" x14ac:dyDescent="0.2">
      <c r="A4056" s="44" t="str">
        <f t="shared" si="316"/>
        <v>US Crude Financial</v>
      </c>
      <c r="B4056" s="44" t="str">
        <f t="shared" si="317"/>
        <v>US</v>
      </c>
      <c r="C4056" s="44" t="str">
        <f t="shared" si="318"/>
        <v>Crude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50000</v>
      </c>
      <c r="G4056" s="202">
        <v>1334591</v>
      </c>
      <c r="H4056" s="198">
        <v>37046.447662037041</v>
      </c>
      <c r="I4056" t="s">
        <v>1087</v>
      </c>
      <c r="M4056" t="s">
        <v>3619</v>
      </c>
      <c r="N4056" t="s">
        <v>1088</v>
      </c>
      <c r="O4056" t="s">
        <v>3528</v>
      </c>
      <c r="P4056" s="199">
        <v>50000</v>
      </c>
      <c r="S4056" t="s">
        <v>3512</v>
      </c>
      <c r="T4056" t="s">
        <v>3759</v>
      </c>
      <c r="U4056" s="201">
        <v>28.24</v>
      </c>
      <c r="V4056" t="s">
        <v>2634</v>
      </c>
      <c r="W4056" t="s">
        <v>1090</v>
      </c>
      <c r="X4056" t="s">
        <v>1091</v>
      </c>
      <c r="Y4056" t="s">
        <v>2729</v>
      </c>
      <c r="Z4056" t="s">
        <v>2952</v>
      </c>
      <c r="AA4056">
        <v>112947</v>
      </c>
      <c r="AB4056" s="198">
        <v>37073</v>
      </c>
      <c r="AC4056" s="198">
        <v>37103</v>
      </c>
    </row>
    <row r="4057" spans="1:29" x14ac:dyDescent="0.2">
      <c r="A4057" s="44" t="str">
        <f t="shared" si="316"/>
        <v>US Power Physical</v>
      </c>
      <c r="B4057" s="44" t="str">
        <f t="shared" si="317"/>
        <v>US</v>
      </c>
      <c r="C4057" s="44" t="str">
        <f t="shared" si="318"/>
        <v>Power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31</v>
      </c>
      <c r="F4057" s="213">
        <f t="shared" si="320"/>
        <v>1550</v>
      </c>
      <c r="G4057" s="202">
        <v>1334592</v>
      </c>
      <c r="H4057" s="198">
        <v>37046.447708333333</v>
      </c>
      <c r="I4057" t="s">
        <v>2391</v>
      </c>
      <c r="M4057" t="s">
        <v>2717</v>
      </c>
      <c r="N4057" t="s">
        <v>3532</v>
      </c>
      <c r="O4057" t="s">
        <v>3876</v>
      </c>
      <c r="Q4057" s="199">
        <v>50</v>
      </c>
      <c r="S4057" t="s">
        <v>3504</v>
      </c>
      <c r="T4057" t="s">
        <v>3759</v>
      </c>
      <c r="U4057" s="201">
        <v>87.25</v>
      </c>
      <c r="V4057" t="s">
        <v>2737</v>
      </c>
      <c r="W4057" t="s">
        <v>3552</v>
      </c>
      <c r="X4057" t="s">
        <v>3553</v>
      </c>
      <c r="Y4057" t="s">
        <v>1097</v>
      </c>
      <c r="Z4057" t="s">
        <v>2947</v>
      </c>
      <c r="AA4057">
        <v>631297.1</v>
      </c>
      <c r="AB4057" s="198">
        <v>37073.875</v>
      </c>
      <c r="AC4057" s="198">
        <v>37103.875</v>
      </c>
    </row>
    <row r="4058" spans="1:29" x14ac:dyDescent="0.2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1334594</v>
      </c>
      <c r="H4058" s="198">
        <v>37046.447731481479</v>
      </c>
      <c r="I4058" t="s">
        <v>3503</v>
      </c>
      <c r="M4058" t="s">
        <v>3619</v>
      </c>
      <c r="N4058" t="s">
        <v>1088</v>
      </c>
      <c r="O4058" t="s">
        <v>3528</v>
      </c>
      <c r="P4058" s="199">
        <v>50000</v>
      </c>
      <c r="S4058" t="s">
        <v>3512</v>
      </c>
      <c r="T4058" t="s">
        <v>3759</v>
      </c>
      <c r="U4058" s="201">
        <v>28.22</v>
      </c>
      <c r="V4058" t="s">
        <v>2743</v>
      </c>
      <c r="W4058" t="s">
        <v>1090</v>
      </c>
      <c r="X4058" t="s">
        <v>1091</v>
      </c>
      <c r="Y4058" t="s">
        <v>2729</v>
      </c>
      <c r="Z4058" t="s">
        <v>2952</v>
      </c>
      <c r="AA4058">
        <v>112949</v>
      </c>
      <c r="AB4058" s="198">
        <v>37073</v>
      </c>
      <c r="AC4058" s="198">
        <v>37103</v>
      </c>
    </row>
    <row r="4059" spans="1:29" x14ac:dyDescent="0.2">
      <c r="A4059" s="44" t="str">
        <f t="shared" si="316"/>
        <v xml:space="preserve"> Natural Gas Physical</v>
      </c>
      <c r="B4059" s="44" t="str">
        <f t="shared" si="317"/>
        <v/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10000</v>
      </c>
      <c r="G4059" s="202">
        <v>1334595</v>
      </c>
      <c r="H4059" s="198">
        <v>37046.447939814818</v>
      </c>
      <c r="I4059" t="s">
        <v>2345</v>
      </c>
      <c r="M4059" t="s">
        <v>3505</v>
      </c>
      <c r="N4059" t="s">
        <v>3089</v>
      </c>
      <c r="O4059" t="s">
        <v>2015</v>
      </c>
      <c r="Q4059" s="199">
        <v>10000</v>
      </c>
      <c r="S4059" t="s">
        <v>3827</v>
      </c>
      <c r="T4059" t="s">
        <v>3090</v>
      </c>
      <c r="U4059" s="201">
        <v>4.8650000000000002</v>
      </c>
      <c r="V4059" t="s">
        <v>3188</v>
      </c>
      <c r="W4059" t="s">
        <v>3091</v>
      </c>
      <c r="X4059" t="s">
        <v>3092</v>
      </c>
      <c r="Y4059" t="s">
        <v>2596</v>
      </c>
      <c r="Z4059" t="s">
        <v>2953</v>
      </c>
      <c r="AA4059">
        <v>828702</v>
      </c>
      <c r="AB4059" s="198">
        <v>37046.875</v>
      </c>
      <c r="AC4059" s="198">
        <v>37046.875</v>
      </c>
    </row>
    <row r="4060" spans="1:29" x14ac:dyDescent="0.2">
      <c r="A4060" s="44" t="str">
        <f t="shared" si="316"/>
        <v xml:space="preserve"> Natural Gas Physical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31</v>
      </c>
      <c r="F4060" s="213">
        <f t="shared" si="320"/>
        <v>310000</v>
      </c>
      <c r="G4060" s="202">
        <v>1334596</v>
      </c>
      <c r="H4060" s="198">
        <v>37046.44804398148</v>
      </c>
      <c r="I4060" t="s">
        <v>2260</v>
      </c>
      <c r="M4060" t="s">
        <v>3505</v>
      </c>
      <c r="N4060" t="s">
        <v>3276</v>
      </c>
      <c r="O4060" t="s">
        <v>3010</v>
      </c>
      <c r="P4060" s="199">
        <v>10000</v>
      </c>
      <c r="S4060" t="s">
        <v>3506</v>
      </c>
      <c r="T4060" t="s">
        <v>3759</v>
      </c>
      <c r="U4060" s="201">
        <v>0.115</v>
      </c>
      <c r="V4060" t="s">
        <v>3115</v>
      </c>
      <c r="W4060" t="s">
        <v>3082</v>
      </c>
      <c r="X4060" t="s">
        <v>2625</v>
      </c>
      <c r="Y4060" t="s">
        <v>2596</v>
      </c>
      <c r="Z4060" t="s">
        <v>2952</v>
      </c>
      <c r="AA4060" t="s">
        <v>465</v>
      </c>
      <c r="AB4060" s="198">
        <v>37073.875</v>
      </c>
      <c r="AC4060" s="198">
        <v>37103.875</v>
      </c>
    </row>
    <row r="4061" spans="1:29" x14ac:dyDescent="0.2">
      <c r="A4061" s="44" t="str">
        <f t="shared" si="316"/>
        <v>US Natural Gas Physical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4156</v>
      </c>
      <c r="G4061" s="202">
        <v>1334597</v>
      </c>
      <c r="H4061" s="198">
        <v>37046.44809027778</v>
      </c>
      <c r="I4061" t="s">
        <v>2355</v>
      </c>
      <c r="M4061" t="s">
        <v>3505</v>
      </c>
      <c r="N4061" t="s">
        <v>3885</v>
      </c>
      <c r="O4061" t="s">
        <v>1674</v>
      </c>
      <c r="Q4061" s="199">
        <v>4156</v>
      </c>
      <c r="S4061" t="s">
        <v>3506</v>
      </c>
      <c r="T4061" t="s">
        <v>3759</v>
      </c>
      <c r="U4061" s="201">
        <v>3.9413</v>
      </c>
      <c r="V4061" t="s">
        <v>2593</v>
      </c>
      <c r="W4061" t="s">
        <v>2594</v>
      </c>
      <c r="X4061" t="s">
        <v>2595</v>
      </c>
      <c r="Y4061" t="s">
        <v>2596</v>
      </c>
      <c r="Z4061" t="s">
        <v>2952</v>
      </c>
      <c r="AA4061">
        <v>828703</v>
      </c>
      <c r="AB4061" s="198">
        <v>37047.875</v>
      </c>
      <c r="AC4061" s="198">
        <v>37047.875</v>
      </c>
    </row>
    <row r="4062" spans="1:29" x14ac:dyDescent="0.2">
      <c r="A4062" s="44" t="str">
        <f t="shared" si="316"/>
        <v>US Crude Financial</v>
      </c>
      <c r="B4062" s="44" t="str">
        <f t="shared" si="317"/>
        <v>US</v>
      </c>
      <c r="C4062" s="44" t="str">
        <f t="shared" si="318"/>
        <v>Crude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25000</v>
      </c>
      <c r="G4062" s="202">
        <v>1334598</v>
      </c>
      <c r="H4062" s="198">
        <v>37046.448344907411</v>
      </c>
      <c r="I4062" t="s">
        <v>1087</v>
      </c>
      <c r="M4062" t="s">
        <v>3619</v>
      </c>
      <c r="N4062" t="s">
        <v>1088</v>
      </c>
      <c r="O4062" t="s">
        <v>3528</v>
      </c>
      <c r="Q4062" s="199">
        <v>25000</v>
      </c>
      <c r="S4062" t="s">
        <v>3512</v>
      </c>
      <c r="T4062" t="s">
        <v>3759</v>
      </c>
      <c r="U4062" s="201">
        <v>28.24</v>
      </c>
      <c r="V4062" t="s">
        <v>1089</v>
      </c>
      <c r="W4062" t="s">
        <v>1090</v>
      </c>
      <c r="X4062" t="s">
        <v>1091</v>
      </c>
      <c r="Y4062" t="s">
        <v>2729</v>
      </c>
      <c r="Z4062" t="s">
        <v>2952</v>
      </c>
      <c r="AA4062">
        <v>112950</v>
      </c>
      <c r="AB4062" s="198">
        <v>37073</v>
      </c>
      <c r="AC4062" s="198">
        <v>37103</v>
      </c>
    </row>
    <row r="4063" spans="1:29" x14ac:dyDescent="0.2">
      <c r="A4063" s="44" t="str">
        <f t="shared" si="316"/>
        <v>US Power Physical</v>
      </c>
      <c r="B4063" s="44" t="str">
        <f t="shared" si="317"/>
        <v>US</v>
      </c>
      <c r="C4063" s="44" t="str">
        <f t="shared" si="318"/>
        <v>Power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775</v>
      </c>
      <c r="G4063" s="202">
        <v>1334600</v>
      </c>
      <c r="H4063" s="198">
        <v>37046.448391203703</v>
      </c>
      <c r="I4063" t="s">
        <v>2345</v>
      </c>
      <c r="M4063" t="s">
        <v>2717</v>
      </c>
      <c r="N4063" t="s">
        <v>3468</v>
      </c>
      <c r="O4063" t="s">
        <v>3172</v>
      </c>
      <c r="Q4063" s="199">
        <v>25</v>
      </c>
      <c r="S4063" t="s">
        <v>3504</v>
      </c>
      <c r="T4063" t="s">
        <v>3759</v>
      </c>
      <c r="U4063" s="201">
        <v>268</v>
      </c>
      <c r="V4063" t="s">
        <v>2463</v>
      </c>
      <c r="W4063" t="s">
        <v>2520</v>
      </c>
      <c r="X4063" t="s">
        <v>3469</v>
      </c>
      <c r="Y4063" t="s">
        <v>1097</v>
      </c>
      <c r="Z4063" t="s">
        <v>2947</v>
      </c>
      <c r="AA4063">
        <v>631299.1</v>
      </c>
      <c r="AB4063" s="198">
        <v>37073.875</v>
      </c>
      <c r="AC4063" s="198">
        <v>37103.875</v>
      </c>
    </row>
    <row r="4064" spans="1:29" x14ac:dyDescent="0.2">
      <c r="A4064" s="44" t="str">
        <f t="shared" si="316"/>
        <v xml:space="preserve"> Natural Gas Physical</v>
      </c>
      <c r="B4064" s="44" t="str">
        <f t="shared" si="317"/>
        <v/>
      </c>
      <c r="C4064" s="44" t="str">
        <f t="shared" si="318"/>
        <v>Natural Gas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5000</v>
      </c>
      <c r="G4064" s="202">
        <v>1334601</v>
      </c>
      <c r="H4064" s="198">
        <v>37046.448425925926</v>
      </c>
      <c r="I4064" t="s">
        <v>2542</v>
      </c>
      <c r="M4064" t="s">
        <v>3505</v>
      </c>
      <c r="N4064" t="s">
        <v>3089</v>
      </c>
      <c r="O4064" t="s">
        <v>49</v>
      </c>
      <c r="Q4064" s="199">
        <v>5000</v>
      </c>
      <c r="S4064" t="s">
        <v>3827</v>
      </c>
      <c r="T4064" t="s">
        <v>3090</v>
      </c>
      <c r="U4064" s="201">
        <v>4.875</v>
      </c>
      <c r="V4064" t="s">
        <v>3835</v>
      </c>
      <c r="W4064" t="s">
        <v>3091</v>
      </c>
      <c r="X4064" t="s">
        <v>3092</v>
      </c>
      <c r="Y4064" t="s">
        <v>2596</v>
      </c>
      <c r="Z4064" t="s">
        <v>2953</v>
      </c>
      <c r="AA4064">
        <v>828706</v>
      </c>
      <c r="AB4064" s="198">
        <v>37047.875</v>
      </c>
      <c r="AC4064" s="198">
        <v>37047.875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365</v>
      </c>
      <c r="F4065" s="213">
        <f t="shared" si="320"/>
        <v>1825000</v>
      </c>
      <c r="G4065" s="202">
        <v>1334602</v>
      </c>
      <c r="H4065" s="198">
        <v>37046.448449074072</v>
      </c>
      <c r="I4065" t="s">
        <v>3503</v>
      </c>
      <c r="M4065" t="s">
        <v>3505</v>
      </c>
      <c r="N4065" t="s">
        <v>2383</v>
      </c>
      <c r="O4065" t="s">
        <v>2643</v>
      </c>
      <c r="Q4065" s="199">
        <v>5000</v>
      </c>
      <c r="S4065" t="s">
        <v>3506</v>
      </c>
      <c r="T4065" t="s">
        <v>3759</v>
      </c>
      <c r="U4065" s="201">
        <v>4.1050000000000004</v>
      </c>
      <c r="V4065" t="s">
        <v>466</v>
      </c>
      <c r="W4065" t="s">
        <v>2810</v>
      </c>
      <c r="X4065" t="s">
        <v>2384</v>
      </c>
      <c r="Y4065" t="s">
        <v>3777</v>
      </c>
      <c r="Z4065" t="s">
        <v>2952</v>
      </c>
      <c r="AA4065" t="s">
        <v>467</v>
      </c>
      <c r="AB4065" s="198">
        <v>37257.875</v>
      </c>
      <c r="AC4065" s="198">
        <v>37621.875</v>
      </c>
    </row>
    <row r="4066" spans="1:29" x14ac:dyDescent="0.2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151</v>
      </c>
      <c r="F4066" s="213">
        <f t="shared" si="320"/>
        <v>755000</v>
      </c>
      <c r="G4066" s="202">
        <v>1334603</v>
      </c>
      <c r="H4066" s="198">
        <v>37046.448541666665</v>
      </c>
      <c r="I4066" t="s">
        <v>2239</v>
      </c>
      <c r="M4066" t="s">
        <v>3505</v>
      </c>
      <c r="N4066" t="s">
        <v>2383</v>
      </c>
      <c r="O4066" t="s">
        <v>2622</v>
      </c>
      <c r="Q4066" s="199">
        <v>5000</v>
      </c>
      <c r="S4066" t="s">
        <v>3506</v>
      </c>
      <c r="T4066" t="s">
        <v>3759</v>
      </c>
      <c r="U4066" s="201">
        <v>4.47</v>
      </c>
      <c r="V4066" t="s">
        <v>2240</v>
      </c>
      <c r="W4066" t="s">
        <v>2810</v>
      </c>
      <c r="X4066" t="s">
        <v>2384</v>
      </c>
      <c r="Y4066" t="s">
        <v>3777</v>
      </c>
      <c r="Z4066" t="s">
        <v>2952</v>
      </c>
      <c r="AA4066" t="s">
        <v>468</v>
      </c>
      <c r="AB4066" s="198">
        <v>37196</v>
      </c>
      <c r="AC4066" s="198">
        <v>37346</v>
      </c>
    </row>
    <row r="4067" spans="1:29" x14ac:dyDescent="0.2">
      <c r="A4067" s="44" t="str">
        <f t="shared" si="316"/>
        <v xml:space="preserve"> Natural Gas Physical</v>
      </c>
      <c r="B4067" s="44" t="str">
        <f t="shared" si="317"/>
        <v/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10000</v>
      </c>
      <c r="G4067" s="202">
        <v>1334604</v>
      </c>
      <c r="H4067" s="198">
        <v>37046.448553240742</v>
      </c>
      <c r="I4067" t="s">
        <v>3274</v>
      </c>
      <c r="M4067" t="s">
        <v>3505</v>
      </c>
      <c r="N4067" t="s">
        <v>3089</v>
      </c>
      <c r="O4067" t="s">
        <v>2015</v>
      </c>
      <c r="P4067" s="199">
        <v>10000</v>
      </c>
      <c r="S4067" t="s">
        <v>3827</v>
      </c>
      <c r="T4067" t="s">
        <v>3090</v>
      </c>
      <c r="U4067" s="201">
        <v>4.8600000000000003</v>
      </c>
      <c r="V4067" t="s">
        <v>3275</v>
      </c>
      <c r="W4067" t="s">
        <v>3091</v>
      </c>
      <c r="X4067" t="s">
        <v>3092</v>
      </c>
      <c r="Y4067" t="s">
        <v>2596</v>
      </c>
      <c r="Z4067" t="s">
        <v>2953</v>
      </c>
      <c r="AA4067">
        <v>828708</v>
      </c>
      <c r="AB4067" s="198">
        <v>37046.875</v>
      </c>
      <c r="AC4067" s="198">
        <v>37046.875</v>
      </c>
    </row>
    <row r="4068" spans="1:29" x14ac:dyDescent="0.2">
      <c r="A4068" s="44" t="str">
        <f t="shared" si="316"/>
        <v>US Crude Financial</v>
      </c>
      <c r="B4068" s="44" t="str">
        <f t="shared" si="317"/>
        <v>US</v>
      </c>
      <c r="C4068" s="44" t="str">
        <f t="shared" si="318"/>
        <v>Crude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50000</v>
      </c>
      <c r="G4068" s="202">
        <v>1334605</v>
      </c>
      <c r="H4068" s="198">
        <v>37046.448657407411</v>
      </c>
      <c r="I4068" t="s">
        <v>2382</v>
      </c>
      <c r="M4068" t="s">
        <v>3619</v>
      </c>
      <c r="N4068" t="s">
        <v>1088</v>
      </c>
      <c r="O4068" t="s">
        <v>3528</v>
      </c>
      <c r="P4068" s="199">
        <v>50000</v>
      </c>
      <c r="S4068" t="s">
        <v>3512</v>
      </c>
      <c r="T4068" t="s">
        <v>3759</v>
      </c>
      <c r="U4068" s="201">
        <v>28.22</v>
      </c>
      <c r="V4068" t="s">
        <v>2582</v>
      </c>
      <c r="W4068" t="s">
        <v>1090</v>
      </c>
      <c r="X4068" t="s">
        <v>1091</v>
      </c>
      <c r="Y4068" t="s">
        <v>2729</v>
      </c>
      <c r="Z4068" t="s">
        <v>2952</v>
      </c>
      <c r="AA4068">
        <v>112951</v>
      </c>
      <c r="AB4068" s="198">
        <v>37073</v>
      </c>
      <c r="AC4068" s="198">
        <v>37103</v>
      </c>
    </row>
    <row r="4069" spans="1:29" x14ac:dyDescent="0.2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33</v>
      </c>
      <c r="G4069" s="202">
        <v>1334607</v>
      </c>
      <c r="H4069" s="198">
        <v>37046.448842592596</v>
      </c>
      <c r="I4069" t="s">
        <v>3050</v>
      </c>
      <c r="M4069" t="s">
        <v>3511</v>
      </c>
      <c r="N4069" t="s">
        <v>3756</v>
      </c>
      <c r="O4069" t="s">
        <v>3714</v>
      </c>
      <c r="Q4069" s="199">
        <v>33</v>
      </c>
      <c r="S4069" t="s">
        <v>3758</v>
      </c>
      <c r="T4069" t="s">
        <v>3759</v>
      </c>
      <c r="U4069" s="201">
        <v>1661</v>
      </c>
      <c r="V4069" t="s">
        <v>3051</v>
      </c>
      <c r="W4069" t="s">
        <v>3807</v>
      </c>
      <c r="X4069" t="s">
        <v>3761</v>
      </c>
      <c r="Y4069" t="s">
        <v>3762</v>
      </c>
      <c r="Z4069" t="s">
        <v>3763</v>
      </c>
      <c r="AA4069">
        <v>2166998</v>
      </c>
      <c r="AB4069" s="198">
        <v>37090.647222222222</v>
      </c>
      <c r="AC4069" s="198">
        <v>37090.647222222222</v>
      </c>
    </row>
    <row r="4070" spans="1:29" x14ac:dyDescent="0.2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33</v>
      </c>
      <c r="G4070" s="202">
        <v>1334608</v>
      </c>
      <c r="H4070" s="198">
        <v>37046.448842592596</v>
      </c>
      <c r="I4070" t="s">
        <v>3050</v>
      </c>
      <c r="M4070" t="s">
        <v>3511</v>
      </c>
      <c r="N4070" t="s">
        <v>3756</v>
      </c>
      <c r="O4070" t="s">
        <v>3757</v>
      </c>
      <c r="P4070" s="199">
        <v>33</v>
      </c>
      <c r="S4070" t="s">
        <v>3758</v>
      </c>
      <c r="T4070" t="s">
        <v>3759</v>
      </c>
      <c r="U4070" s="201">
        <v>1662</v>
      </c>
      <c r="V4070" t="s">
        <v>3051</v>
      </c>
      <c r="W4070" t="s">
        <v>3807</v>
      </c>
      <c r="X4070" t="s">
        <v>3761</v>
      </c>
      <c r="Y4070" t="s">
        <v>3762</v>
      </c>
      <c r="Z4070" t="s">
        <v>3763</v>
      </c>
      <c r="AA4070">
        <v>2167000</v>
      </c>
    </row>
    <row r="4071" spans="1:29" x14ac:dyDescent="0.2">
      <c r="A4071" s="44" t="str">
        <f t="shared" si="316"/>
        <v>US Crude Financial</v>
      </c>
      <c r="B4071" s="44" t="str">
        <f t="shared" si="317"/>
        <v>US</v>
      </c>
      <c r="C4071" s="44" t="str">
        <f t="shared" si="318"/>
        <v>Crude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50000</v>
      </c>
      <c r="G4071" s="202">
        <v>1334609</v>
      </c>
      <c r="H4071" s="198">
        <v>37046.448993055557</v>
      </c>
      <c r="I4071" t="s">
        <v>2382</v>
      </c>
      <c r="M4071" t="s">
        <v>3619</v>
      </c>
      <c r="N4071" t="s">
        <v>1088</v>
      </c>
      <c r="O4071" t="s">
        <v>3528</v>
      </c>
      <c r="P4071" s="199">
        <v>50000</v>
      </c>
      <c r="S4071" t="s">
        <v>3512</v>
      </c>
      <c r="T4071" t="s">
        <v>3759</v>
      </c>
      <c r="U4071" s="201">
        <v>28.2</v>
      </c>
      <c r="V4071" t="s">
        <v>3654</v>
      </c>
      <c r="W4071" t="s">
        <v>1090</v>
      </c>
      <c r="X4071" t="s">
        <v>1091</v>
      </c>
      <c r="Y4071" t="s">
        <v>2729</v>
      </c>
      <c r="Z4071" t="s">
        <v>2952</v>
      </c>
      <c r="AA4071">
        <v>112952</v>
      </c>
      <c r="AB4071" s="198">
        <v>37073</v>
      </c>
      <c r="AC4071" s="198">
        <v>37103</v>
      </c>
    </row>
    <row r="4072" spans="1:29" x14ac:dyDescent="0.2">
      <c r="A4072" s="44" t="str">
        <f t="shared" si="316"/>
        <v>US Power Physical</v>
      </c>
      <c r="B4072" s="44" t="str">
        <f t="shared" si="317"/>
        <v>US</v>
      </c>
      <c r="C4072" s="44" t="str">
        <f t="shared" si="318"/>
        <v>Power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25</v>
      </c>
      <c r="F4072" s="213">
        <f t="shared" si="320"/>
        <v>625</v>
      </c>
      <c r="G4072" s="202">
        <v>1334610</v>
      </c>
      <c r="H4072" s="198">
        <v>37046.449062500003</v>
      </c>
      <c r="I4072" t="s">
        <v>2660</v>
      </c>
      <c r="M4072" t="s">
        <v>2717</v>
      </c>
      <c r="N4072" t="s">
        <v>3468</v>
      </c>
      <c r="O4072" t="s">
        <v>300</v>
      </c>
      <c r="P4072" s="199">
        <v>25</v>
      </c>
      <c r="S4072" t="s">
        <v>3504</v>
      </c>
      <c r="T4072" t="s">
        <v>3759</v>
      </c>
      <c r="U4072" s="201">
        <v>195</v>
      </c>
      <c r="V4072" t="s">
        <v>3169</v>
      </c>
      <c r="W4072" t="s">
        <v>3473</v>
      </c>
      <c r="X4072" t="s">
        <v>3469</v>
      </c>
      <c r="Y4072" t="s">
        <v>1097</v>
      </c>
      <c r="Z4072" t="s">
        <v>2947</v>
      </c>
      <c r="AA4072">
        <v>631300.1</v>
      </c>
      <c r="AB4072" s="198">
        <v>37048.875</v>
      </c>
      <c r="AC4072" s="198">
        <v>37072.875</v>
      </c>
    </row>
    <row r="4073" spans="1:29" x14ac:dyDescent="0.2">
      <c r="A4073" s="44" t="str">
        <f t="shared" si="316"/>
        <v>US Crude Financial</v>
      </c>
      <c r="B4073" s="44" t="str">
        <f t="shared" si="317"/>
        <v>US</v>
      </c>
      <c r="C4073" s="44" t="str">
        <f t="shared" si="318"/>
        <v>Crude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50000</v>
      </c>
      <c r="G4073" s="202">
        <v>1334611</v>
      </c>
      <c r="H4073" s="198">
        <v>37046.449293981481</v>
      </c>
      <c r="I4073" t="s">
        <v>2382</v>
      </c>
      <c r="M4073" t="s">
        <v>3619</v>
      </c>
      <c r="N4073" t="s">
        <v>1088</v>
      </c>
      <c r="O4073" t="s">
        <v>3528</v>
      </c>
      <c r="P4073" s="199">
        <v>50000</v>
      </c>
      <c r="S4073" t="s">
        <v>3512</v>
      </c>
      <c r="T4073" t="s">
        <v>3759</v>
      </c>
      <c r="U4073" s="201">
        <v>28.18</v>
      </c>
      <c r="V4073" t="s">
        <v>3830</v>
      </c>
      <c r="W4073" t="s">
        <v>1090</v>
      </c>
      <c r="X4073" t="s">
        <v>1091</v>
      </c>
      <c r="Y4073" t="s">
        <v>2729</v>
      </c>
      <c r="Z4073" t="s">
        <v>2952</v>
      </c>
      <c r="AA4073">
        <v>112953</v>
      </c>
      <c r="AB4073" s="198">
        <v>37073</v>
      </c>
      <c r="AC4073" s="198">
        <v>37103</v>
      </c>
    </row>
    <row r="4074" spans="1:29" x14ac:dyDescent="0.2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31</v>
      </c>
      <c r="F4074" s="213">
        <f t="shared" si="320"/>
        <v>310000</v>
      </c>
      <c r="G4074" s="202">
        <v>1334612</v>
      </c>
      <c r="H4074" s="198">
        <v>37046.449548611112</v>
      </c>
      <c r="I4074" t="s">
        <v>3069</v>
      </c>
      <c r="M4074" t="s">
        <v>3505</v>
      </c>
      <c r="N4074" t="s">
        <v>2383</v>
      </c>
      <c r="O4074" t="s">
        <v>2604</v>
      </c>
      <c r="Q4074" s="199">
        <v>10000</v>
      </c>
      <c r="S4074" t="s">
        <v>3506</v>
      </c>
      <c r="T4074" t="s">
        <v>3759</v>
      </c>
      <c r="U4074" s="201">
        <v>4.07</v>
      </c>
      <c r="V4074" t="s">
        <v>2544</v>
      </c>
      <c r="W4074" t="s">
        <v>2810</v>
      </c>
      <c r="X4074" t="s">
        <v>2384</v>
      </c>
      <c r="Y4074" t="s">
        <v>3777</v>
      </c>
      <c r="Z4074" t="s">
        <v>2952</v>
      </c>
      <c r="AA4074" t="s">
        <v>469</v>
      </c>
      <c r="AB4074" s="198">
        <v>37073.875</v>
      </c>
      <c r="AC4074" s="198">
        <v>37103.875</v>
      </c>
    </row>
    <row r="4075" spans="1:29" x14ac:dyDescent="0.2">
      <c r="A4075" s="44" t="str">
        <f t="shared" si="316"/>
        <v>US Power Financial</v>
      </c>
      <c r="B4075" s="44" t="str">
        <f t="shared" si="317"/>
        <v>US</v>
      </c>
      <c r="C4075" s="44" t="str">
        <f t="shared" si="318"/>
        <v>Power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</v>
      </c>
      <c r="F4075" s="213">
        <f t="shared" si="320"/>
        <v>150</v>
      </c>
      <c r="G4075" s="202">
        <v>1334614</v>
      </c>
      <c r="H4075" s="198">
        <v>37046.449930555558</v>
      </c>
      <c r="I4075" t="s">
        <v>3671</v>
      </c>
      <c r="M4075" t="s">
        <v>2717</v>
      </c>
      <c r="N4075" t="s">
        <v>1094</v>
      </c>
      <c r="O4075" t="s">
        <v>470</v>
      </c>
      <c r="P4075" s="199">
        <v>50</v>
      </c>
      <c r="S4075" t="s">
        <v>3504</v>
      </c>
      <c r="T4075" t="s">
        <v>3759</v>
      </c>
      <c r="U4075" s="201">
        <v>45.5</v>
      </c>
      <c r="V4075" t="s">
        <v>3242</v>
      </c>
      <c r="W4075" t="s">
        <v>2359</v>
      </c>
      <c r="X4075" t="s">
        <v>3539</v>
      </c>
      <c r="Y4075" t="s">
        <v>1097</v>
      </c>
      <c r="Z4075" t="s">
        <v>2952</v>
      </c>
      <c r="AA4075">
        <v>631301.1</v>
      </c>
      <c r="AB4075" s="198">
        <v>37048.875</v>
      </c>
      <c r="AC4075" s="198">
        <v>37050.875</v>
      </c>
    </row>
    <row r="4076" spans="1:29" x14ac:dyDescent="0.2">
      <c r="A4076" s="44" t="str">
        <f t="shared" si="316"/>
        <v>US Power Physical</v>
      </c>
      <c r="B4076" s="44" t="str">
        <f t="shared" si="317"/>
        <v>US</v>
      </c>
      <c r="C4076" s="44" t="str">
        <f t="shared" si="318"/>
        <v>Power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5</v>
      </c>
      <c r="F4076" s="213">
        <f t="shared" si="320"/>
        <v>250</v>
      </c>
      <c r="G4076" s="202">
        <v>1334615</v>
      </c>
      <c r="H4076" s="198">
        <v>37046.449942129628</v>
      </c>
      <c r="I4076" t="s">
        <v>3531</v>
      </c>
      <c r="M4076" t="s">
        <v>2717</v>
      </c>
      <c r="N4076" t="s">
        <v>3532</v>
      </c>
      <c r="O4076" t="s">
        <v>3891</v>
      </c>
      <c r="P4076" s="199">
        <v>50</v>
      </c>
      <c r="S4076" t="s">
        <v>3504</v>
      </c>
      <c r="T4076" t="s">
        <v>3759</v>
      </c>
      <c r="U4076" s="201">
        <v>36.75</v>
      </c>
      <c r="V4076" t="s">
        <v>2450</v>
      </c>
      <c r="W4076" t="s">
        <v>3536</v>
      </c>
      <c r="X4076" t="s">
        <v>3537</v>
      </c>
      <c r="Y4076" t="s">
        <v>1097</v>
      </c>
      <c r="Z4076" t="s">
        <v>2947</v>
      </c>
      <c r="AA4076">
        <v>631302.1</v>
      </c>
      <c r="AB4076" s="198">
        <v>37053.875</v>
      </c>
      <c r="AC4076" s="198">
        <v>37057.875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2</v>
      </c>
      <c r="G4077" s="202">
        <v>1334616</v>
      </c>
      <c r="H4077" s="198">
        <v>37046.449976851851</v>
      </c>
      <c r="I4077" t="s">
        <v>3779</v>
      </c>
      <c r="M4077" t="s">
        <v>3511</v>
      </c>
      <c r="N4077" t="s">
        <v>3782</v>
      </c>
      <c r="O4077" t="s">
        <v>3783</v>
      </c>
      <c r="Q4077" s="199">
        <v>2</v>
      </c>
      <c r="S4077" t="s">
        <v>3784</v>
      </c>
      <c r="T4077" t="s">
        <v>3759</v>
      </c>
      <c r="U4077" s="201">
        <v>6975</v>
      </c>
      <c r="V4077" t="s">
        <v>3817</v>
      </c>
      <c r="W4077" t="s">
        <v>3785</v>
      </c>
      <c r="X4077" t="s">
        <v>3761</v>
      </c>
      <c r="Y4077" t="s">
        <v>3762</v>
      </c>
      <c r="Z4077" t="s">
        <v>3763</v>
      </c>
      <c r="AA4077">
        <v>2167004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26</v>
      </c>
      <c r="F4078" s="213">
        <f t="shared" si="320"/>
        <v>260000</v>
      </c>
      <c r="G4078" s="202">
        <v>1334619</v>
      </c>
      <c r="H4078" s="198">
        <v>37046.450416666667</v>
      </c>
      <c r="I4078" t="s">
        <v>2600</v>
      </c>
      <c r="M4078" t="s">
        <v>3505</v>
      </c>
      <c r="N4078" t="s">
        <v>2383</v>
      </c>
      <c r="O4078" t="s">
        <v>2057</v>
      </c>
      <c r="P4078" s="199">
        <v>10000</v>
      </c>
      <c r="S4078" t="s">
        <v>3506</v>
      </c>
      <c r="T4078" t="s">
        <v>3759</v>
      </c>
      <c r="U4078" s="201">
        <v>3.9849999999999999</v>
      </c>
      <c r="V4078" t="s">
        <v>1888</v>
      </c>
      <c r="W4078" t="s">
        <v>3084</v>
      </c>
      <c r="X4078" t="s">
        <v>2394</v>
      </c>
      <c r="Y4078" t="s">
        <v>3777</v>
      </c>
      <c r="Z4078" t="s">
        <v>2952</v>
      </c>
      <c r="AA4078" t="s">
        <v>471</v>
      </c>
      <c r="AB4078" s="198">
        <v>37047.875</v>
      </c>
      <c r="AC4078" s="198">
        <v>37072.875</v>
      </c>
    </row>
    <row r="4079" spans="1:29" x14ac:dyDescent="0.2">
      <c r="A4079" s="44" t="str">
        <f t="shared" si="316"/>
        <v>US LPG Financial</v>
      </c>
      <c r="B4079" s="44" t="str">
        <f t="shared" si="317"/>
        <v>US</v>
      </c>
      <c r="C4079" s="44" t="str">
        <f t="shared" si="318"/>
        <v>LPG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3</v>
      </c>
      <c r="F4079" s="213">
        <f t="shared" si="320"/>
        <v>45000</v>
      </c>
      <c r="G4079" s="202">
        <v>1334620</v>
      </c>
      <c r="H4079" s="198">
        <v>37046.450416666667</v>
      </c>
      <c r="I4079" t="s">
        <v>3942</v>
      </c>
      <c r="M4079" t="s">
        <v>3510</v>
      </c>
      <c r="N4079" t="s">
        <v>472</v>
      </c>
      <c r="O4079" t="s">
        <v>473</v>
      </c>
      <c r="Q4079" s="199">
        <v>15000</v>
      </c>
      <c r="S4079" t="s">
        <v>2655</v>
      </c>
      <c r="T4079" t="s">
        <v>3759</v>
      </c>
      <c r="U4079" s="201">
        <v>34.875</v>
      </c>
      <c r="V4079" t="s">
        <v>474</v>
      </c>
      <c r="W4079" t="s">
        <v>475</v>
      </c>
      <c r="X4079" t="s">
        <v>476</v>
      </c>
      <c r="Y4079" t="s">
        <v>2729</v>
      </c>
      <c r="Z4079" t="s">
        <v>2952</v>
      </c>
      <c r="AA4079">
        <v>112957</v>
      </c>
      <c r="AB4079" s="198">
        <v>37073</v>
      </c>
      <c r="AC4079" s="198">
        <v>37164</v>
      </c>
    </row>
    <row r="4080" spans="1:29" x14ac:dyDescent="0.2">
      <c r="A4080" s="44" t="str">
        <f t="shared" si="316"/>
        <v>US Crude Financial</v>
      </c>
      <c r="B4080" s="44" t="str">
        <f t="shared" si="317"/>
        <v>US</v>
      </c>
      <c r="C4080" s="44" t="str">
        <f t="shared" si="318"/>
        <v>Crude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50000</v>
      </c>
      <c r="G4080" s="202">
        <v>1334621</v>
      </c>
      <c r="H4080" s="198">
        <v>37046.450428240743</v>
      </c>
      <c r="I4080" t="s">
        <v>3503</v>
      </c>
      <c r="M4080" t="s">
        <v>3619</v>
      </c>
      <c r="N4080" t="s">
        <v>1088</v>
      </c>
      <c r="O4080" t="s">
        <v>3528</v>
      </c>
      <c r="P4080" s="199">
        <v>50000</v>
      </c>
      <c r="S4080" t="s">
        <v>3512</v>
      </c>
      <c r="T4080" t="s">
        <v>3759</v>
      </c>
      <c r="U4080" s="201">
        <v>28.18</v>
      </c>
      <c r="V4080" t="s">
        <v>2743</v>
      </c>
      <c r="W4080" t="s">
        <v>1090</v>
      </c>
      <c r="X4080" t="s">
        <v>1091</v>
      </c>
      <c r="Y4080" t="s">
        <v>2729</v>
      </c>
      <c r="Z4080" t="s">
        <v>2952</v>
      </c>
      <c r="AA4080">
        <v>112958</v>
      </c>
      <c r="AB4080" s="198">
        <v>37073</v>
      </c>
      <c r="AC4080" s="198">
        <v>37103</v>
      </c>
    </row>
    <row r="4081" spans="1:29" x14ac:dyDescent="0.2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25</v>
      </c>
      <c r="G4081" s="202">
        <v>1334623</v>
      </c>
      <c r="H4081" s="198">
        <v>37046.450532407405</v>
      </c>
      <c r="I4081" t="s">
        <v>3820</v>
      </c>
      <c r="M4081" t="s">
        <v>3511</v>
      </c>
      <c r="N4081" t="s">
        <v>3756</v>
      </c>
      <c r="O4081" t="s">
        <v>477</v>
      </c>
      <c r="Q4081" s="199">
        <v>25</v>
      </c>
      <c r="S4081" t="s">
        <v>3758</v>
      </c>
      <c r="T4081" t="s">
        <v>3759</v>
      </c>
      <c r="U4081" s="201">
        <v>1645.5</v>
      </c>
      <c r="V4081" t="s">
        <v>3359</v>
      </c>
      <c r="W4081" t="s">
        <v>3807</v>
      </c>
      <c r="X4081" t="s">
        <v>3761</v>
      </c>
      <c r="Y4081" t="s">
        <v>3762</v>
      </c>
      <c r="Z4081" t="s">
        <v>3763</v>
      </c>
      <c r="AA4081">
        <v>2167006</v>
      </c>
      <c r="AB4081" s="198">
        <v>37048.875</v>
      </c>
      <c r="AC4081" s="198">
        <v>37048.875</v>
      </c>
    </row>
    <row r="4082" spans="1:29" x14ac:dyDescent="0.2">
      <c r="A4082" s="44" t="str">
        <f t="shared" si="316"/>
        <v xml:space="preserve"> Metals Financial</v>
      </c>
      <c r="B4082" s="44" t="str">
        <f t="shared" si="317"/>
        <v/>
      </c>
      <c r="C4082" s="44" t="str">
        <f t="shared" si="318"/>
        <v>Metals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25</v>
      </c>
      <c r="G4082" s="202">
        <v>1334624</v>
      </c>
      <c r="H4082" s="198">
        <v>37046.450532407405</v>
      </c>
      <c r="I4082" t="s">
        <v>3820</v>
      </c>
      <c r="M4082" t="s">
        <v>3511</v>
      </c>
      <c r="N4082" t="s">
        <v>3756</v>
      </c>
      <c r="O4082" t="s">
        <v>3757</v>
      </c>
      <c r="P4082" s="199">
        <v>25</v>
      </c>
      <c r="S4082" t="s">
        <v>3758</v>
      </c>
      <c r="T4082" t="s">
        <v>3759</v>
      </c>
      <c r="U4082" s="201">
        <v>1662</v>
      </c>
      <c r="V4082" t="s">
        <v>3359</v>
      </c>
      <c r="W4082" t="s">
        <v>3807</v>
      </c>
      <c r="X4082" t="s">
        <v>3761</v>
      </c>
      <c r="Y4082" t="s">
        <v>3762</v>
      </c>
      <c r="Z4082" t="s">
        <v>3763</v>
      </c>
      <c r="AA4082">
        <v>2167008</v>
      </c>
    </row>
    <row r="4083" spans="1:29" x14ac:dyDescent="0.2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365</v>
      </c>
      <c r="F4083" s="213">
        <f t="shared" si="320"/>
        <v>1825000</v>
      </c>
      <c r="G4083" s="202">
        <v>1334625</v>
      </c>
      <c r="H4083" s="198">
        <v>37046.450682870367</v>
      </c>
      <c r="I4083" t="s">
        <v>3684</v>
      </c>
      <c r="M4083" t="s">
        <v>3505</v>
      </c>
      <c r="N4083" t="s">
        <v>2383</v>
      </c>
      <c r="O4083" t="s">
        <v>2643</v>
      </c>
      <c r="P4083" s="199">
        <v>5000</v>
      </c>
      <c r="S4083" t="s">
        <v>3506</v>
      </c>
      <c r="T4083" t="s">
        <v>3759</v>
      </c>
      <c r="U4083" s="201">
        <v>4.0999999999999996</v>
      </c>
      <c r="V4083" t="s">
        <v>3685</v>
      </c>
      <c r="W4083" t="s">
        <v>2810</v>
      </c>
      <c r="X4083" t="s">
        <v>2384</v>
      </c>
      <c r="Y4083" t="s">
        <v>3777</v>
      </c>
      <c r="Z4083" t="s">
        <v>2952</v>
      </c>
      <c r="AA4083" t="s">
        <v>478</v>
      </c>
      <c r="AB4083" s="198">
        <v>37257.875</v>
      </c>
      <c r="AC4083" s="198">
        <v>37621.875</v>
      </c>
    </row>
    <row r="4084" spans="1:29" x14ac:dyDescent="0.2">
      <c r="A4084" s="44" t="str">
        <f t="shared" si="316"/>
        <v xml:space="preserve"> Metals Financial</v>
      </c>
      <c r="B4084" s="44" t="str">
        <f t="shared" si="317"/>
        <v/>
      </c>
      <c r="C4084" s="44" t="str">
        <f t="shared" si="318"/>
        <v>Metals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2</v>
      </c>
      <c r="G4084" s="202">
        <v>1334626</v>
      </c>
      <c r="H4084" s="198">
        <v>37046.450706018521</v>
      </c>
      <c r="I4084" t="s">
        <v>3781</v>
      </c>
      <c r="M4084" t="s">
        <v>3511</v>
      </c>
      <c r="N4084" t="s">
        <v>3782</v>
      </c>
      <c r="O4084" t="s">
        <v>3783</v>
      </c>
      <c r="Q4084" s="199">
        <v>2</v>
      </c>
      <c r="S4084" t="s">
        <v>3784</v>
      </c>
      <c r="T4084" t="s">
        <v>3759</v>
      </c>
      <c r="U4084" s="201">
        <v>6980</v>
      </c>
      <c r="V4084" t="s">
        <v>479</v>
      </c>
      <c r="W4084" t="s">
        <v>3785</v>
      </c>
      <c r="X4084" t="s">
        <v>3761</v>
      </c>
      <c r="Y4084" t="s">
        <v>3762</v>
      </c>
      <c r="Z4084" t="s">
        <v>3763</v>
      </c>
      <c r="AA4084">
        <v>2167010</v>
      </c>
    </row>
    <row r="4085" spans="1:29" x14ac:dyDescent="0.2">
      <c r="A4085" s="44" t="str">
        <f t="shared" si="316"/>
        <v>US Natural Gas Physical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10000</v>
      </c>
      <c r="G4085" s="202">
        <v>1334627</v>
      </c>
      <c r="H4085" s="198">
        <v>37046.451180555552</v>
      </c>
      <c r="I4085" t="s">
        <v>3069</v>
      </c>
      <c r="M4085" t="s">
        <v>3505</v>
      </c>
      <c r="N4085" t="s">
        <v>3885</v>
      </c>
      <c r="O4085" t="s">
        <v>3863</v>
      </c>
      <c r="Q4085" s="199">
        <v>10000</v>
      </c>
      <c r="S4085" t="s">
        <v>3506</v>
      </c>
      <c r="T4085" t="s">
        <v>3759</v>
      </c>
      <c r="U4085" s="201">
        <v>3.92</v>
      </c>
      <c r="V4085" t="s">
        <v>3070</v>
      </c>
      <c r="W4085" t="s">
        <v>2271</v>
      </c>
      <c r="X4085" t="s">
        <v>2272</v>
      </c>
      <c r="Y4085" t="s">
        <v>2596</v>
      </c>
      <c r="Z4085" t="s">
        <v>2952</v>
      </c>
      <c r="AA4085">
        <v>828713</v>
      </c>
      <c r="AB4085" s="198">
        <v>37047.875</v>
      </c>
      <c r="AC4085" s="198">
        <v>37047.875</v>
      </c>
    </row>
    <row r="4086" spans="1:29" x14ac:dyDescent="0.2">
      <c r="A4086" s="44" t="str">
        <f t="shared" si="316"/>
        <v xml:space="preserve"> Metals Financial</v>
      </c>
      <c r="B4086" s="44" t="str">
        <f t="shared" si="317"/>
        <v/>
      </c>
      <c r="C4086" s="44" t="str">
        <f t="shared" si="318"/>
        <v>Metals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20</v>
      </c>
      <c r="G4086" s="202">
        <v>1334628</v>
      </c>
      <c r="H4086" s="198">
        <v>37046.451458333337</v>
      </c>
      <c r="I4086" t="s">
        <v>3729</v>
      </c>
      <c r="M4086" t="s">
        <v>3511</v>
      </c>
      <c r="N4086" t="s">
        <v>3768</v>
      </c>
      <c r="O4086" t="s">
        <v>3769</v>
      </c>
      <c r="Q4086" s="199">
        <v>20</v>
      </c>
      <c r="S4086" t="s">
        <v>3758</v>
      </c>
      <c r="T4086" t="s">
        <v>3759</v>
      </c>
      <c r="U4086" s="201">
        <v>1506</v>
      </c>
      <c r="V4086" t="s">
        <v>3771</v>
      </c>
      <c r="W4086" t="s">
        <v>3765</v>
      </c>
      <c r="X4086" t="s">
        <v>3761</v>
      </c>
      <c r="Y4086" t="s">
        <v>3762</v>
      </c>
      <c r="Z4086" t="s">
        <v>3763</v>
      </c>
      <c r="AA4086">
        <v>2167019</v>
      </c>
    </row>
    <row r="4087" spans="1:29" x14ac:dyDescent="0.2">
      <c r="A4087" s="44" t="str">
        <f t="shared" si="316"/>
        <v>US Natural Gas Financial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31</v>
      </c>
      <c r="F4087" s="213">
        <f t="shared" si="320"/>
        <v>310000</v>
      </c>
      <c r="G4087" s="202">
        <v>1334629</v>
      </c>
      <c r="H4087" s="198">
        <v>37046.451608796298</v>
      </c>
      <c r="I4087" t="s">
        <v>3729</v>
      </c>
      <c r="M4087" t="s">
        <v>3505</v>
      </c>
      <c r="N4087" t="s">
        <v>2605</v>
      </c>
      <c r="O4087" t="s">
        <v>4020</v>
      </c>
      <c r="P4087" s="199">
        <v>10000</v>
      </c>
      <c r="S4087" t="s">
        <v>3506</v>
      </c>
      <c r="T4087" t="s">
        <v>3759</v>
      </c>
      <c r="U4087" s="201">
        <v>-0.72</v>
      </c>
      <c r="V4087" t="s">
        <v>2521</v>
      </c>
      <c r="W4087" t="s">
        <v>2547</v>
      </c>
      <c r="X4087" t="s">
        <v>2548</v>
      </c>
      <c r="Y4087" t="s">
        <v>3777</v>
      </c>
      <c r="Z4087" t="s">
        <v>2952</v>
      </c>
      <c r="AA4087" t="s">
        <v>480</v>
      </c>
      <c r="AB4087" s="198">
        <v>37104.875</v>
      </c>
      <c r="AC4087" s="198">
        <v>37134.875</v>
      </c>
    </row>
    <row r="4088" spans="1:29" x14ac:dyDescent="0.2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30</v>
      </c>
      <c r="F4088" s="213">
        <f t="shared" si="320"/>
        <v>300000</v>
      </c>
      <c r="G4088" s="202">
        <v>1334630</v>
      </c>
      <c r="H4088" s="198">
        <v>37046.451655092591</v>
      </c>
      <c r="I4088" t="s">
        <v>3729</v>
      </c>
      <c r="M4088" t="s">
        <v>3505</v>
      </c>
      <c r="N4088" t="s">
        <v>2605</v>
      </c>
      <c r="O4088" t="s">
        <v>3294</v>
      </c>
      <c r="P4088" s="199">
        <v>10000</v>
      </c>
      <c r="S4088" t="s">
        <v>3506</v>
      </c>
      <c r="T4088" t="s">
        <v>3759</v>
      </c>
      <c r="U4088" s="201">
        <v>-0.71</v>
      </c>
      <c r="V4088" t="s">
        <v>2521</v>
      </c>
      <c r="W4088" t="s">
        <v>2547</v>
      </c>
      <c r="X4088" t="s">
        <v>2548</v>
      </c>
      <c r="Y4088" t="s">
        <v>3777</v>
      </c>
      <c r="Z4088" t="s">
        <v>2952</v>
      </c>
      <c r="AA4088" t="s">
        <v>481</v>
      </c>
      <c r="AB4088" s="198">
        <v>37135.875</v>
      </c>
      <c r="AC4088" s="198">
        <v>37164.875</v>
      </c>
    </row>
    <row r="4089" spans="1:29" x14ac:dyDescent="0.2">
      <c r="A4089" s="44" t="str">
        <f t="shared" si="316"/>
        <v>US Power Physical</v>
      </c>
      <c r="B4089" s="44" t="str">
        <f t="shared" si="317"/>
        <v>US</v>
      </c>
      <c r="C4089" s="44" t="str">
        <f t="shared" si="318"/>
        <v>Power</v>
      </c>
      <c r="D4089" s="44" t="str">
        <f t="shared" si="319"/>
        <v>Physical</v>
      </c>
      <c r="E4089" s="44">
        <f>IF(VLOOKUP(S4089,'DD-Lookup'!$J$6:$L$50,3,FALSE)="Monthly",(YEAR(AC4089)-YEAR(AB4089))*12+MONTH(AC4089)-MONTH(AB4089)+1,(AC4089-AB4089+1))</f>
        <v>25</v>
      </c>
      <c r="F4089" s="213">
        <f t="shared" si="320"/>
        <v>625</v>
      </c>
      <c r="G4089" s="202">
        <v>1334631</v>
      </c>
      <c r="H4089" s="198">
        <v>37046.451898148145</v>
      </c>
      <c r="I4089" t="s">
        <v>2378</v>
      </c>
      <c r="M4089" t="s">
        <v>2717</v>
      </c>
      <c r="N4089" t="s">
        <v>3468</v>
      </c>
      <c r="O4089" t="s">
        <v>482</v>
      </c>
      <c r="P4089" s="199">
        <v>25</v>
      </c>
      <c r="S4089" t="s">
        <v>3504</v>
      </c>
      <c r="T4089" t="s">
        <v>3759</v>
      </c>
      <c r="U4089" s="201">
        <v>155</v>
      </c>
      <c r="V4089" t="s">
        <v>3916</v>
      </c>
      <c r="W4089" t="s">
        <v>3492</v>
      </c>
      <c r="X4089" t="s">
        <v>3038</v>
      </c>
      <c r="Y4089" t="s">
        <v>1097</v>
      </c>
      <c r="Z4089" t="s">
        <v>2947</v>
      </c>
      <c r="AA4089">
        <v>631304.1</v>
      </c>
      <c r="AB4089" s="198">
        <v>37048.875</v>
      </c>
      <c r="AC4089" s="198">
        <v>37072.875</v>
      </c>
    </row>
    <row r="4090" spans="1:29" x14ac:dyDescent="0.2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10</v>
      </c>
      <c r="G4090" s="202">
        <v>1334632</v>
      </c>
      <c r="H4090" s="198">
        <v>37046.451932870368</v>
      </c>
      <c r="I4090" t="s">
        <v>3788</v>
      </c>
      <c r="M4090" t="s">
        <v>3511</v>
      </c>
      <c r="N4090" t="s">
        <v>3756</v>
      </c>
      <c r="O4090" t="s">
        <v>3757</v>
      </c>
      <c r="Q4090" s="199">
        <v>10</v>
      </c>
      <c r="S4090" t="s">
        <v>3758</v>
      </c>
      <c r="T4090" t="s">
        <v>3759</v>
      </c>
      <c r="U4090" s="201">
        <v>1664</v>
      </c>
      <c r="V4090" t="s">
        <v>3427</v>
      </c>
      <c r="W4090" t="s">
        <v>3765</v>
      </c>
      <c r="X4090" t="s">
        <v>3761</v>
      </c>
      <c r="Y4090" t="s">
        <v>3762</v>
      </c>
      <c r="Z4090" t="s">
        <v>3763</v>
      </c>
      <c r="AA4090">
        <v>2167029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10</v>
      </c>
      <c r="G4091" s="202">
        <v>1334634</v>
      </c>
      <c r="H4091" s="198">
        <v>37046.451990740738</v>
      </c>
      <c r="I4091" t="s">
        <v>3772</v>
      </c>
      <c r="M4091" t="s">
        <v>3511</v>
      </c>
      <c r="N4091" t="s">
        <v>3756</v>
      </c>
      <c r="O4091" t="s">
        <v>3757</v>
      </c>
      <c r="Q4091" s="199">
        <v>10</v>
      </c>
      <c r="S4091" t="s">
        <v>3758</v>
      </c>
      <c r="T4091" t="s">
        <v>3759</v>
      </c>
      <c r="U4091" s="201">
        <v>1664</v>
      </c>
      <c r="V4091" t="s">
        <v>1569</v>
      </c>
      <c r="W4091" t="s">
        <v>3765</v>
      </c>
      <c r="X4091" t="s">
        <v>3761</v>
      </c>
      <c r="Y4091" t="s">
        <v>3762</v>
      </c>
      <c r="Z4091" t="s">
        <v>3763</v>
      </c>
      <c r="AA4091">
        <v>2167032</v>
      </c>
    </row>
    <row r="4092" spans="1:29" x14ac:dyDescent="0.2">
      <c r="A4092" s="44" t="str">
        <f t="shared" si="316"/>
        <v>US Crude Financial</v>
      </c>
      <c r="B4092" s="44" t="str">
        <f t="shared" si="317"/>
        <v>US</v>
      </c>
      <c r="C4092" s="44" t="str">
        <f t="shared" si="318"/>
        <v>Crude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50000</v>
      </c>
      <c r="G4092" s="202">
        <v>1334633</v>
      </c>
      <c r="H4092" s="198">
        <v>37046.451990740738</v>
      </c>
      <c r="I4092" t="s">
        <v>1087</v>
      </c>
      <c r="M4092" t="s">
        <v>3619</v>
      </c>
      <c r="N4092" t="s">
        <v>1088</v>
      </c>
      <c r="O4092" t="s">
        <v>3528</v>
      </c>
      <c r="Q4092" s="199">
        <v>50000</v>
      </c>
      <c r="S4092" t="s">
        <v>3512</v>
      </c>
      <c r="T4092" t="s">
        <v>3759</v>
      </c>
      <c r="U4092" s="201">
        <v>28.2</v>
      </c>
      <c r="V4092" t="s">
        <v>1089</v>
      </c>
      <c r="W4092" t="s">
        <v>1090</v>
      </c>
      <c r="X4092" t="s">
        <v>1091</v>
      </c>
      <c r="Y4092" t="s">
        <v>2729</v>
      </c>
      <c r="Z4092" t="s">
        <v>2952</v>
      </c>
      <c r="AA4092">
        <v>112962</v>
      </c>
      <c r="AB4092" s="198">
        <v>37073</v>
      </c>
      <c r="AC4092" s="198">
        <v>37103</v>
      </c>
    </row>
    <row r="4093" spans="1:29" x14ac:dyDescent="0.2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31</v>
      </c>
      <c r="F4093" s="213">
        <f t="shared" si="320"/>
        <v>155000</v>
      </c>
      <c r="G4093" s="202">
        <v>1334635</v>
      </c>
      <c r="H4093" s="198">
        <v>37046.452187499999</v>
      </c>
      <c r="I4093" t="s">
        <v>2261</v>
      </c>
      <c r="M4093" t="s">
        <v>3505</v>
      </c>
      <c r="N4093" t="s">
        <v>2605</v>
      </c>
      <c r="O4093" t="s">
        <v>483</v>
      </c>
      <c r="Q4093" s="199">
        <v>5000</v>
      </c>
      <c r="S4093" t="s">
        <v>3506</v>
      </c>
      <c r="T4093" t="s">
        <v>3759</v>
      </c>
      <c r="U4093" s="201">
        <v>0</v>
      </c>
      <c r="V4093" t="s">
        <v>45</v>
      </c>
      <c r="W4093" t="s">
        <v>2489</v>
      </c>
      <c r="X4093" t="s">
        <v>2490</v>
      </c>
      <c r="Y4093" t="s">
        <v>3777</v>
      </c>
      <c r="Z4093" t="s">
        <v>2952</v>
      </c>
      <c r="AA4093" t="s">
        <v>484</v>
      </c>
      <c r="AB4093" s="198">
        <v>37104.875</v>
      </c>
      <c r="AC4093" s="198">
        <v>37134.875</v>
      </c>
    </row>
    <row r="4094" spans="1:29" x14ac:dyDescent="0.2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1</v>
      </c>
      <c r="G4094" s="202">
        <v>1334636</v>
      </c>
      <c r="H4094" s="198">
        <v>37046.452314814815</v>
      </c>
      <c r="I4094" t="s">
        <v>3788</v>
      </c>
      <c r="M4094" t="s">
        <v>3511</v>
      </c>
      <c r="N4094" t="s">
        <v>3756</v>
      </c>
      <c r="O4094" t="s">
        <v>3757</v>
      </c>
      <c r="P4094" s="199">
        <v>1</v>
      </c>
      <c r="S4094" t="s">
        <v>3758</v>
      </c>
      <c r="T4094" t="s">
        <v>3759</v>
      </c>
      <c r="U4094" s="201">
        <v>1664</v>
      </c>
      <c r="V4094" t="s">
        <v>3045</v>
      </c>
      <c r="W4094" t="s">
        <v>3765</v>
      </c>
      <c r="X4094" t="s">
        <v>3761</v>
      </c>
      <c r="Y4094" t="s">
        <v>3762</v>
      </c>
      <c r="Z4094" t="s">
        <v>3763</v>
      </c>
      <c r="AA4094">
        <v>2167037</v>
      </c>
    </row>
    <row r="4095" spans="1:29" x14ac:dyDescent="0.2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17</v>
      </c>
      <c r="G4095" s="202">
        <v>1334639</v>
      </c>
      <c r="H4095" s="198">
        <v>37046.452592592592</v>
      </c>
      <c r="I4095" t="s">
        <v>2220</v>
      </c>
      <c r="M4095" t="s">
        <v>3511</v>
      </c>
      <c r="N4095" t="s">
        <v>3756</v>
      </c>
      <c r="O4095" t="s">
        <v>3757</v>
      </c>
      <c r="P4095" s="199">
        <v>17</v>
      </c>
      <c r="S4095" t="s">
        <v>3758</v>
      </c>
      <c r="T4095" t="s">
        <v>3759</v>
      </c>
      <c r="U4095" s="201">
        <v>1664</v>
      </c>
      <c r="V4095" t="s">
        <v>2221</v>
      </c>
      <c r="W4095" t="s">
        <v>3765</v>
      </c>
      <c r="X4095" t="s">
        <v>3761</v>
      </c>
      <c r="Y4095" t="s">
        <v>3762</v>
      </c>
      <c r="Z4095" t="s">
        <v>3763</v>
      </c>
      <c r="AA4095">
        <v>2167041</v>
      </c>
    </row>
    <row r="4096" spans="1:29" x14ac:dyDescent="0.2">
      <c r="A4096" s="44" t="str">
        <f t="shared" si="316"/>
        <v xml:space="preserve"> Natural Gas Physical</v>
      </c>
      <c r="B4096" s="44" t="str">
        <f t="shared" si="317"/>
        <v/>
      </c>
      <c r="C4096" s="44" t="str">
        <f t="shared" si="318"/>
        <v>Natural Gas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10000</v>
      </c>
      <c r="G4096" s="202">
        <v>1334640</v>
      </c>
      <c r="H4096" s="198">
        <v>37046.452743055554</v>
      </c>
      <c r="I4096" t="s">
        <v>2505</v>
      </c>
      <c r="M4096" t="s">
        <v>3505</v>
      </c>
      <c r="N4096" t="s">
        <v>3089</v>
      </c>
      <c r="O4096" t="s">
        <v>2015</v>
      </c>
      <c r="P4096" s="199">
        <v>10000</v>
      </c>
      <c r="S4096" t="s">
        <v>3827</v>
      </c>
      <c r="T4096" t="s">
        <v>3090</v>
      </c>
      <c r="U4096" s="201">
        <v>4.8550000000000004</v>
      </c>
      <c r="V4096" t="s">
        <v>2523</v>
      </c>
      <c r="W4096" t="s">
        <v>3091</v>
      </c>
      <c r="X4096" t="s">
        <v>3092</v>
      </c>
      <c r="Y4096" t="s">
        <v>2596</v>
      </c>
      <c r="Z4096" t="s">
        <v>2953</v>
      </c>
      <c r="AA4096">
        <v>828716</v>
      </c>
      <c r="AB4096" s="198">
        <v>37046.875</v>
      </c>
      <c r="AC4096" s="198">
        <v>37046.875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10</v>
      </c>
      <c r="G4097" s="202">
        <v>1334641</v>
      </c>
      <c r="H4097" s="198">
        <v>37046.452789351853</v>
      </c>
      <c r="I4097" t="s">
        <v>3779</v>
      </c>
      <c r="M4097" t="s">
        <v>3511</v>
      </c>
      <c r="N4097" t="s">
        <v>3768</v>
      </c>
      <c r="O4097" t="s">
        <v>3769</v>
      </c>
      <c r="P4097" s="199">
        <v>10</v>
      </c>
      <c r="S4097" t="s">
        <v>3758</v>
      </c>
      <c r="T4097" t="s">
        <v>3759</v>
      </c>
      <c r="U4097" s="201">
        <v>1506</v>
      </c>
      <c r="V4097" t="s">
        <v>3817</v>
      </c>
      <c r="W4097" t="s">
        <v>3765</v>
      </c>
      <c r="X4097" t="s">
        <v>3761</v>
      </c>
      <c r="Y4097" t="s">
        <v>3762</v>
      </c>
      <c r="Z4097" t="s">
        <v>3763</v>
      </c>
      <c r="AA4097">
        <v>2167045</v>
      </c>
    </row>
    <row r="4098" spans="1:29" x14ac:dyDescent="0.2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13">
        <f t="shared" si="320"/>
        <v>10</v>
      </c>
      <c r="G4098" s="202">
        <v>1334642</v>
      </c>
      <c r="H4098" s="198">
        <v>37046.453182870369</v>
      </c>
      <c r="I4098" t="s">
        <v>3822</v>
      </c>
      <c r="M4098" t="s">
        <v>3511</v>
      </c>
      <c r="N4098" t="s">
        <v>3768</v>
      </c>
      <c r="O4098" t="s">
        <v>3769</v>
      </c>
      <c r="P4098" s="199">
        <v>10</v>
      </c>
      <c r="S4098" t="s">
        <v>3758</v>
      </c>
      <c r="T4098" t="s">
        <v>3759</v>
      </c>
      <c r="U4098" s="201">
        <v>1506</v>
      </c>
      <c r="V4098" t="s">
        <v>3134</v>
      </c>
      <c r="W4098" t="s">
        <v>3765</v>
      </c>
      <c r="X4098" t="s">
        <v>3761</v>
      </c>
      <c r="Y4098" t="s">
        <v>3762</v>
      </c>
      <c r="Z4098" t="s">
        <v>3763</v>
      </c>
      <c r="AA4098">
        <v>2167048</v>
      </c>
    </row>
    <row r="4099" spans="1:29" x14ac:dyDescent="0.2">
      <c r="A4099" s="44" t="str">
        <f t="shared" si="316"/>
        <v>US Crude Financial</v>
      </c>
      <c r="B4099" s="44" t="str">
        <f t="shared" si="317"/>
        <v>US</v>
      </c>
      <c r="C4099" s="44" t="str">
        <f t="shared" si="318"/>
        <v>Crude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50000</v>
      </c>
      <c r="G4099" s="202">
        <v>1334644</v>
      </c>
      <c r="H4099" s="198">
        <v>37046.453229166669</v>
      </c>
      <c r="I4099" t="s">
        <v>1087</v>
      </c>
      <c r="M4099" t="s">
        <v>3619</v>
      </c>
      <c r="N4099" t="s">
        <v>1088</v>
      </c>
      <c r="O4099" t="s">
        <v>3528</v>
      </c>
      <c r="Q4099" s="199">
        <v>50000</v>
      </c>
      <c r="S4099" t="s">
        <v>3512</v>
      </c>
      <c r="T4099" t="s">
        <v>3759</v>
      </c>
      <c r="U4099" s="201">
        <v>28.22</v>
      </c>
      <c r="V4099" t="s">
        <v>2584</v>
      </c>
      <c r="W4099" t="s">
        <v>1090</v>
      </c>
      <c r="X4099" t="s">
        <v>1091</v>
      </c>
      <c r="Y4099" t="s">
        <v>2729</v>
      </c>
      <c r="Z4099" t="s">
        <v>2952</v>
      </c>
      <c r="AA4099">
        <v>112963</v>
      </c>
      <c r="AB4099" s="198">
        <v>37073</v>
      </c>
      <c r="AC4099" s="198">
        <v>37103</v>
      </c>
    </row>
    <row r="4100" spans="1:29" x14ac:dyDescent="0.2">
      <c r="A4100" s="44" t="str">
        <f t="shared" si="316"/>
        <v>US Power Physical</v>
      </c>
      <c r="B4100" s="44" t="str">
        <f t="shared" si="317"/>
        <v>US</v>
      </c>
      <c r="C4100" s="44" t="str">
        <f t="shared" si="318"/>
        <v>Power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3</v>
      </c>
      <c r="F4100" s="213">
        <f t="shared" si="320"/>
        <v>150</v>
      </c>
      <c r="G4100" s="202">
        <v>1334645</v>
      </c>
      <c r="H4100" s="198">
        <v>37046.453958333332</v>
      </c>
      <c r="I4100" t="s">
        <v>2345</v>
      </c>
      <c r="M4100" t="s">
        <v>2717</v>
      </c>
      <c r="N4100" t="s">
        <v>3532</v>
      </c>
      <c r="O4100" t="s">
        <v>1642</v>
      </c>
      <c r="P4100" s="199">
        <v>50</v>
      </c>
      <c r="S4100" t="s">
        <v>3504</v>
      </c>
      <c r="T4100" t="s">
        <v>3759</v>
      </c>
      <c r="U4100" s="201">
        <v>34.5</v>
      </c>
      <c r="V4100" t="s">
        <v>3034</v>
      </c>
      <c r="W4100" t="s">
        <v>3540</v>
      </c>
      <c r="X4100" t="s">
        <v>2368</v>
      </c>
      <c r="Y4100" t="s">
        <v>1097</v>
      </c>
      <c r="Z4100" t="s">
        <v>2947</v>
      </c>
      <c r="AA4100">
        <v>631305.1</v>
      </c>
      <c r="AB4100" s="198">
        <v>37048.875</v>
      </c>
      <c r="AC4100" s="198">
        <v>37050.875</v>
      </c>
    </row>
    <row r="4101" spans="1:29" x14ac:dyDescent="0.2">
      <c r="A4101" s="44" t="str">
        <f t="shared" si="316"/>
        <v>US Crude Financial</v>
      </c>
      <c r="B4101" s="44" t="str">
        <f t="shared" si="317"/>
        <v>US</v>
      </c>
      <c r="C4101" s="44" t="str">
        <f t="shared" si="318"/>
        <v>Crude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13">
        <f t="shared" si="320"/>
        <v>50000</v>
      </c>
      <c r="G4101" s="202">
        <v>1334646</v>
      </c>
      <c r="H4101" s="198">
        <v>37046.454872685186</v>
      </c>
      <c r="I4101" t="s">
        <v>2382</v>
      </c>
      <c r="M4101" t="s">
        <v>3619</v>
      </c>
      <c r="N4101" t="s">
        <v>1088</v>
      </c>
      <c r="O4101" t="s">
        <v>3528</v>
      </c>
      <c r="Q4101" s="199">
        <v>50000</v>
      </c>
      <c r="S4101" t="s">
        <v>3512</v>
      </c>
      <c r="T4101" t="s">
        <v>3759</v>
      </c>
      <c r="U4101" s="201">
        <v>28.24</v>
      </c>
      <c r="V4101" t="s">
        <v>3830</v>
      </c>
      <c r="W4101" t="s">
        <v>1090</v>
      </c>
      <c r="X4101" t="s">
        <v>1091</v>
      </c>
      <c r="Y4101" t="s">
        <v>2729</v>
      </c>
      <c r="Z4101" t="s">
        <v>2952</v>
      </c>
      <c r="AA4101">
        <v>112964</v>
      </c>
      <c r="AB4101" s="198">
        <v>37073</v>
      </c>
      <c r="AC4101" s="198">
        <v>37103</v>
      </c>
    </row>
    <row r="4102" spans="1:29" x14ac:dyDescent="0.2">
      <c r="A4102" s="44" t="str">
        <f t="shared" si="316"/>
        <v xml:space="preserve"> Metals Financial</v>
      </c>
      <c r="B4102" s="44" t="str">
        <f t="shared" si="317"/>
        <v/>
      </c>
      <c r="C4102" s="44" t="str">
        <f t="shared" si="318"/>
        <v>Metals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13">
        <f t="shared" si="320"/>
        <v>10</v>
      </c>
      <c r="G4102" s="202">
        <v>1334647</v>
      </c>
      <c r="H4102" s="198">
        <v>37046.454942129632</v>
      </c>
      <c r="I4102" t="s">
        <v>3772</v>
      </c>
      <c r="M4102" t="s">
        <v>3511</v>
      </c>
      <c r="N4102" t="s">
        <v>3756</v>
      </c>
      <c r="O4102" t="s">
        <v>3757</v>
      </c>
      <c r="Q4102" s="199">
        <v>10</v>
      </c>
      <c r="S4102" t="s">
        <v>3758</v>
      </c>
      <c r="T4102" t="s">
        <v>3759</v>
      </c>
      <c r="U4102" s="201">
        <v>1665</v>
      </c>
      <c r="V4102" t="s">
        <v>1527</v>
      </c>
      <c r="W4102" t="s">
        <v>3765</v>
      </c>
      <c r="X4102" t="s">
        <v>3761</v>
      </c>
      <c r="Y4102" t="s">
        <v>3762</v>
      </c>
      <c r="Z4102" t="s">
        <v>3763</v>
      </c>
      <c r="AA4102">
        <v>2167071</v>
      </c>
    </row>
    <row r="4103" spans="1:29" x14ac:dyDescent="0.2">
      <c r="A4103" s="44" t="str">
        <f t="shared" si="316"/>
        <v xml:space="preserve"> Metals Financial</v>
      </c>
      <c r="B4103" s="44" t="str">
        <f t="shared" si="317"/>
        <v/>
      </c>
      <c r="C4103" s="44" t="str">
        <f t="shared" si="318"/>
        <v>Metals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</v>
      </c>
      <c r="G4103" s="202">
        <v>1334648</v>
      </c>
      <c r="H4103" s="198">
        <v>37046.45548611111</v>
      </c>
      <c r="I4103" t="s">
        <v>3788</v>
      </c>
      <c r="M4103" t="s">
        <v>3511</v>
      </c>
      <c r="N4103" t="s">
        <v>3756</v>
      </c>
      <c r="O4103" t="s">
        <v>3757</v>
      </c>
      <c r="Q4103" s="199">
        <v>5</v>
      </c>
      <c r="S4103" t="s">
        <v>3758</v>
      </c>
      <c r="T4103" t="s">
        <v>3759</v>
      </c>
      <c r="U4103" s="201">
        <v>1665</v>
      </c>
      <c r="V4103" t="s">
        <v>3427</v>
      </c>
      <c r="W4103" t="s">
        <v>3765</v>
      </c>
      <c r="X4103" t="s">
        <v>3761</v>
      </c>
      <c r="Y4103" t="s">
        <v>3762</v>
      </c>
      <c r="Z4103" t="s">
        <v>3763</v>
      </c>
      <c r="AA4103">
        <v>2167078</v>
      </c>
    </row>
    <row r="4104" spans="1:29" x14ac:dyDescent="0.2">
      <c r="A4104" s="44" t="str">
        <f t="shared" si="316"/>
        <v xml:space="preserve"> Natural Gas Physical</v>
      </c>
      <c r="B4104" s="44" t="str">
        <f t="shared" si="317"/>
        <v/>
      </c>
      <c r="C4104" s="44" t="str">
        <f t="shared" si="318"/>
        <v>Natural Gas</v>
      </c>
      <c r="D4104" s="44" t="str">
        <f t="shared" si="319"/>
        <v>Physical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10000</v>
      </c>
      <c r="G4104" s="202">
        <v>1334649</v>
      </c>
      <c r="H4104" s="198">
        <v>37046.45553240741</v>
      </c>
      <c r="I4104" t="s">
        <v>2542</v>
      </c>
      <c r="M4104" t="s">
        <v>3505</v>
      </c>
      <c r="N4104" t="s">
        <v>3089</v>
      </c>
      <c r="O4104" t="s">
        <v>2015</v>
      </c>
      <c r="Q4104" s="199">
        <v>10000</v>
      </c>
      <c r="S4104" t="s">
        <v>3827</v>
      </c>
      <c r="T4104" t="s">
        <v>3090</v>
      </c>
      <c r="U4104" s="201">
        <v>4.8600000000000003</v>
      </c>
      <c r="V4104" t="s">
        <v>3835</v>
      </c>
      <c r="W4104" t="s">
        <v>3091</v>
      </c>
      <c r="X4104" t="s">
        <v>3092</v>
      </c>
      <c r="Y4104" t="s">
        <v>2596</v>
      </c>
      <c r="Z4104" t="s">
        <v>2953</v>
      </c>
      <c r="AA4104">
        <v>828726</v>
      </c>
      <c r="AB4104" s="198">
        <v>37046.875</v>
      </c>
      <c r="AC4104" s="198">
        <v>37046.875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</v>
      </c>
      <c r="G4105" s="202">
        <v>1334650</v>
      </c>
      <c r="H4105" s="198">
        <v>37046.455879629626</v>
      </c>
      <c r="I4105" t="s">
        <v>3755</v>
      </c>
      <c r="M4105" t="s">
        <v>3511</v>
      </c>
      <c r="N4105" t="s">
        <v>3756</v>
      </c>
      <c r="O4105" t="s">
        <v>3757</v>
      </c>
      <c r="Q4105" s="199">
        <v>5</v>
      </c>
      <c r="S4105" t="s">
        <v>3758</v>
      </c>
      <c r="T4105" t="s">
        <v>3759</v>
      </c>
      <c r="U4105" s="201">
        <v>1665</v>
      </c>
      <c r="V4105" t="s">
        <v>3016</v>
      </c>
      <c r="W4105" t="s">
        <v>3765</v>
      </c>
      <c r="X4105" t="s">
        <v>3761</v>
      </c>
      <c r="Y4105" t="s">
        <v>3762</v>
      </c>
      <c r="Z4105" t="s">
        <v>3763</v>
      </c>
      <c r="AA4105">
        <v>2167085</v>
      </c>
    </row>
    <row r="4106" spans="1:29" x14ac:dyDescent="0.2">
      <c r="A4106" s="44" t="str">
        <f t="shared" si="316"/>
        <v>US Power Financial</v>
      </c>
      <c r="B4106" s="44" t="str">
        <f t="shared" si="317"/>
        <v>US</v>
      </c>
      <c r="C4106" s="44" t="str">
        <f t="shared" si="318"/>
        <v>Power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5</v>
      </c>
      <c r="F4106" s="213">
        <f t="shared" si="320"/>
        <v>250</v>
      </c>
      <c r="G4106" s="202">
        <v>1334651</v>
      </c>
      <c r="H4106" s="198">
        <v>37046.456157407411</v>
      </c>
      <c r="I4106" t="s">
        <v>3554</v>
      </c>
      <c r="M4106" t="s">
        <v>2717</v>
      </c>
      <c r="N4106" t="s">
        <v>1094</v>
      </c>
      <c r="O4106" t="s">
        <v>3930</v>
      </c>
      <c r="Q4106" s="199">
        <v>50</v>
      </c>
      <c r="S4106" t="s">
        <v>3504</v>
      </c>
      <c r="T4106" t="s">
        <v>3759</v>
      </c>
      <c r="U4106" s="201">
        <v>45.25</v>
      </c>
      <c r="V4106" t="s">
        <v>3677</v>
      </c>
      <c r="W4106" t="s">
        <v>2359</v>
      </c>
      <c r="X4106" t="s">
        <v>3539</v>
      </c>
      <c r="Y4106" t="s">
        <v>1097</v>
      </c>
      <c r="Z4106" t="s">
        <v>2952</v>
      </c>
      <c r="AA4106">
        <v>631306.1</v>
      </c>
      <c r="AB4106" s="198">
        <v>37053.875</v>
      </c>
      <c r="AC4106" s="198">
        <v>37057.875</v>
      </c>
    </row>
    <row r="4107" spans="1:29" x14ac:dyDescent="0.2">
      <c r="A4107" s="44" t="str">
        <f t="shared" ref="A4107:A4170" si="321">B4107&amp;" "&amp;C4107&amp;" "&amp;D4107</f>
        <v>US Power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Power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5</v>
      </c>
      <c r="F4107" s="213">
        <f t="shared" ref="F4107:F4170" si="325">E4107*SUM(P4107:Q4107)</f>
        <v>250</v>
      </c>
      <c r="G4107" s="202">
        <v>1334652</v>
      </c>
      <c r="H4107" s="198">
        <v>37046.456307870372</v>
      </c>
      <c r="I4107" t="s">
        <v>3554</v>
      </c>
      <c r="M4107" t="s">
        <v>2717</v>
      </c>
      <c r="N4107" t="s">
        <v>1094</v>
      </c>
      <c r="O4107" t="s">
        <v>3930</v>
      </c>
      <c r="Q4107" s="199">
        <v>50</v>
      </c>
      <c r="S4107" t="s">
        <v>3504</v>
      </c>
      <c r="T4107" t="s">
        <v>3759</v>
      </c>
      <c r="U4107" s="201">
        <v>45.75</v>
      </c>
      <c r="V4107" t="s">
        <v>3677</v>
      </c>
      <c r="W4107" t="s">
        <v>2359</v>
      </c>
      <c r="X4107" t="s">
        <v>3539</v>
      </c>
      <c r="Y4107" t="s">
        <v>1097</v>
      </c>
      <c r="Z4107" t="s">
        <v>2952</v>
      </c>
      <c r="AA4107">
        <v>631307.1</v>
      </c>
      <c r="AB4107" s="198">
        <v>37053.875</v>
      </c>
      <c r="AC4107" s="198">
        <v>37057.875</v>
      </c>
    </row>
    <row r="4108" spans="1:29" x14ac:dyDescent="0.2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19</v>
      </c>
      <c r="G4108" s="202">
        <v>1334653</v>
      </c>
      <c r="H4108" s="198">
        <v>37046.45648148148</v>
      </c>
      <c r="I4108" t="s">
        <v>3772</v>
      </c>
      <c r="M4108" t="s">
        <v>3511</v>
      </c>
      <c r="N4108" t="s">
        <v>3768</v>
      </c>
      <c r="O4108" t="s">
        <v>3769</v>
      </c>
      <c r="Q4108" s="199">
        <v>19</v>
      </c>
      <c r="S4108" t="s">
        <v>3758</v>
      </c>
      <c r="T4108" t="s">
        <v>3759</v>
      </c>
      <c r="U4108" s="201">
        <v>1507</v>
      </c>
      <c r="V4108" t="s">
        <v>1569</v>
      </c>
      <c r="W4108" t="s">
        <v>3765</v>
      </c>
      <c r="X4108" t="s">
        <v>3761</v>
      </c>
      <c r="Y4108" t="s">
        <v>3762</v>
      </c>
      <c r="Z4108" t="s">
        <v>3763</v>
      </c>
      <c r="AA4108">
        <v>2167090</v>
      </c>
    </row>
    <row r="4109" spans="1:29" x14ac:dyDescent="0.2">
      <c r="A4109" s="44" t="str">
        <f t="shared" si="321"/>
        <v>US Crude Financial</v>
      </c>
      <c r="B4109" s="44" t="str">
        <f t="shared" si="322"/>
        <v>US</v>
      </c>
      <c r="C4109" s="44" t="str">
        <f t="shared" si="323"/>
        <v>Crude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50000</v>
      </c>
      <c r="G4109" s="202">
        <v>1334654</v>
      </c>
      <c r="H4109" s="198">
        <v>37046.456504629627</v>
      </c>
      <c r="I4109" t="s">
        <v>1087</v>
      </c>
      <c r="M4109" t="s">
        <v>3619</v>
      </c>
      <c r="N4109" t="s">
        <v>1088</v>
      </c>
      <c r="O4109" t="s">
        <v>3528</v>
      </c>
      <c r="Q4109" s="199">
        <v>50000</v>
      </c>
      <c r="S4109" t="s">
        <v>3512</v>
      </c>
      <c r="T4109" t="s">
        <v>3759</v>
      </c>
      <c r="U4109" s="201">
        <v>28.26</v>
      </c>
      <c r="V4109" t="s">
        <v>2584</v>
      </c>
      <c r="W4109" t="s">
        <v>1090</v>
      </c>
      <c r="X4109" t="s">
        <v>1091</v>
      </c>
      <c r="Y4109" t="s">
        <v>2729</v>
      </c>
      <c r="Z4109" t="s">
        <v>2952</v>
      </c>
      <c r="AA4109">
        <v>112965</v>
      </c>
      <c r="AB4109" s="198">
        <v>37073</v>
      </c>
      <c r="AC4109" s="198">
        <v>37103</v>
      </c>
    </row>
    <row r="4110" spans="1:29" x14ac:dyDescent="0.2">
      <c r="A4110" s="44" t="str">
        <f t="shared" si="321"/>
        <v xml:space="preserve"> Natural Gas Financial</v>
      </c>
      <c r="B4110" s="44" t="str">
        <f t="shared" si="322"/>
        <v/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31</v>
      </c>
      <c r="F4110" s="213">
        <f t="shared" si="325"/>
        <v>155000</v>
      </c>
      <c r="G4110" s="202">
        <v>1334656</v>
      </c>
      <c r="H4110" s="198">
        <v>37046.456875000003</v>
      </c>
      <c r="I4110" t="s">
        <v>2561</v>
      </c>
      <c r="M4110" t="s">
        <v>3505</v>
      </c>
      <c r="N4110" t="s">
        <v>3721</v>
      </c>
      <c r="O4110" t="s">
        <v>3309</v>
      </c>
      <c r="Q4110" s="199">
        <v>5000</v>
      </c>
      <c r="S4110" t="s">
        <v>3506</v>
      </c>
      <c r="T4110" t="s">
        <v>3759</v>
      </c>
      <c r="U4110" s="201">
        <v>-0.435</v>
      </c>
      <c r="V4110" t="s">
        <v>3220</v>
      </c>
      <c r="W4110" t="s">
        <v>3722</v>
      </c>
      <c r="X4110" t="s">
        <v>3723</v>
      </c>
      <c r="Y4110" t="s">
        <v>3777</v>
      </c>
      <c r="Z4110" t="s">
        <v>2953</v>
      </c>
      <c r="AA4110" t="s">
        <v>485</v>
      </c>
      <c r="AB4110" s="198">
        <v>37104.875</v>
      </c>
      <c r="AC4110" s="198">
        <v>37134.875</v>
      </c>
    </row>
    <row r="4111" spans="1:29" x14ac:dyDescent="0.2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30</v>
      </c>
      <c r="F4111" s="213">
        <f t="shared" si="325"/>
        <v>450000</v>
      </c>
      <c r="G4111" s="202">
        <v>1334657</v>
      </c>
      <c r="H4111" s="198">
        <v>37046.456932870373</v>
      </c>
      <c r="I4111" t="s">
        <v>3684</v>
      </c>
      <c r="M4111" t="s">
        <v>3505</v>
      </c>
      <c r="N4111" t="s">
        <v>2383</v>
      </c>
      <c r="O4111" t="s">
        <v>3101</v>
      </c>
      <c r="P4111" s="199">
        <v>15000</v>
      </c>
      <c r="S4111" t="s">
        <v>3506</v>
      </c>
      <c r="T4111" t="s">
        <v>3759</v>
      </c>
      <c r="U4111" s="201">
        <v>4.18</v>
      </c>
      <c r="V4111" t="s">
        <v>3685</v>
      </c>
      <c r="W4111" t="s">
        <v>2810</v>
      </c>
      <c r="X4111" t="s">
        <v>2384</v>
      </c>
      <c r="Y4111" t="s">
        <v>3777</v>
      </c>
      <c r="Z4111" t="s">
        <v>2952</v>
      </c>
      <c r="AA4111" t="s">
        <v>486</v>
      </c>
      <c r="AB4111" s="198">
        <v>37135.875</v>
      </c>
      <c r="AC4111" s="198">
        <v>37164.875</v>
      </c>
    </row>
    <row r="4112" spans="1:29" x14ac:dyDescent="0.2">
      <c r="A4112" s="44" t="str">
        <f t="shared" si="321"/>
        <v>US Natural Gas Financial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25</v>
      </c>
      <c r="F4112" s="213">
        <f t="shared" si="325"/>
        <v>250000</v>
      </c>
      <c r="G4112" s="202">
        <v>1334661</v>
      </c>
      <c r="H4112" s="198">
        <v>37046.457337962966</v>
      </c>
      <c r="I4112" t="s">
        <v>2600</v>
      </c>
      <c r="M4112" t="s">
        <v>3505</v>
      </c>
      <c r="N4112" t="s">
        <v>2383</v>
      </c>
      <c r="O4112" t="s">
        <v>487</v>
      </c>
      <c r="P4112" s="199">
        <v>10000</v>
      </c>
      <c r="S4112" t="s">
        <v>3506</v>
      </c>
      <c r="T4112" t="s">
        <v>3759</v>
      </c>
      <c r="U4112" s="201">
        <v>3.9249999999999998</v>
      </c>
      <c r="V4112" t="s">
        <v>1888</v>
      </c>
      <c r="W4112" t="s">
        <v>2489</v>
      </c>
      <c r="X4112" t="s">
        <v>2490</v>
      </c>
      <c r="Y4112" t="s">
        <v>3777</v>
      </c>
      <c r="Z4112" t="s">
        <v>2952</v>
      </c>
      <c r="AA4112" t="s">
        <v>488</v>
      </c>
      <c r="AB4112" s="198">
        <v>37048.875</v>
      </c>
      <c r="AC4112" s="198">
        <v>37072.875</v>
      </c>
    </row>
    <row r="4113" spans="1:29" x14ac:dyDescent="0.2">
      <c r="A4113" s="44" t="str">
        <f t="shared" si="321"/>
        <v>US Natural Gas Financial</v>
      </c>
      <c r="B4113" s="44" t="str">
        <f t="shared" si="322"/>
        <v>US</v>
      </c>
      <c r="C4113" s="44" t="str">
        <f t="shared" si="323"/>
        <v>Natural Gas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31</v>
      </c>
      <c r="F4113" s="213">
        <f t="shared" si="325"/>
        <v>155000</v>
      </c>
      <c r="G4113" s="202">
        <v>1334662</v>
      </c>
      <c r="H4113" s="198">
        <v>37046.458124999997</v>
      </c>
      <c r="I4113" t="s">
        <v>3669</v>
      </c>
      <c r="M4113" t="s">
        <v>3505</v>
      </c>
      <c r="N4113" t="s">
        <v>2383</v>
      </c>
      <c r="O4113" t="s">
        <v>2604</v>
      </c>
      <c r="P4113" s="199">
        <v>5000</v>
      </c>
      <c r="S4113" t="s">
        <v>3506</v>
      </c>
      <c r="T4113" t="s">
        <v>3759</v>
      </c>
      <c r="U4113" s="201">
        <v>4.0549999999999997</v>
      </c>
      <c r="V4113" t="s">
        <v>3232</v>
      </c>
      <c r="W4113" t="s">
        <v>2810</v>
      </c>
      <c r="X4113" t="s">
        <v>2384</v>
      </c>
      <c r="Y4113" t="s">
        <v>3777</v>
      </c>
      <c r="Z4113" t="s">
        <v>2952</v>
      </c>
      <c r="AA4113" t="s">
        <v>489</v>
      </c>
      <c r="AB4113" s="198">
        <v>37073.875</v>
      </c>
      <c r="AC4113" s="198">
        <v>37103.875</v>
      </c>
    </row>
    <row r="4114" spans="1:29" x14ac:dyDescent="0.2">
      <c r="A4114" s="44" t="str">
        <f t="shared" si="321"/>
        <v xml:space="preserve"> Metals Financial</v>
      </c>
      <c r="B4114" s="44" t="str">
        <f t="shared" si="322"/>
        <v/>
      </c>
      <c r="C4114" s="44" t="str">
        <f t="shared" si="323"/>
        <v>Metals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1</v>
      </c>
      <c r="F4114" s="213">
        <f t="shared" si="325"/>
        <v>5</v>
      </c>
      <c r="G4114" s="202">
        <v>1334663</v>
      </c>
      <c r="H4114" s="198">
        <v>37046.45821759259</v>
      </c>
      <c r="I4114" t="s">
        <v>3287</v>
      </c>
      <c r="M4114" t="s">
        <v>3511</v>
      </c>
      <c r="N4114" t="s">
        <v>3782</v>
      </c>
      <c r="O4114" t="s">
        <v>3783</v>
      </c>
      <c r="Q4114" s="199">
        <v>5</v>
      </c>
      <c r="S4114" t="s">
        <v>3784</v>
      </c>
      <c r="T4114" t="s">
        <v>3759</v>
      </c>
      <c r="U4114" s="201">
        <v>7000</v>
      </c>
      <c r="V4114" t="s">
        <v>3877</v>
      </c>
      <c r="W4114" t="s">
        <v>3785</v>
      </c>
      <c r="X4114" t="s">
        <v>3761</v>
      </c>
      <c r="Y4114" t="s">
        <v>3762</v>
      </c>
      <c r="Z4114" t="s">
        <v>3763</v>
      </c>
      <c r="AA4114">
        <v>2167100</v>
      </c>
    </row>
    <row r="4115" spans="1:29" x14ac:dyDescent="0.2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25</v>
      </c>
      <c r="F4115" s="213">
        <f t="shared" si="325"/>
        <v>250000</v>
      </c>
      <c r="G4115" s="202">
        <v>1334664</v>
      </c>
      <c r="H4115" s="198">
        <v>37046.45826388889</v>
      </c>
      <c r="I4115" t="s">
        <v>2600</v>
      </c>
      <c r="M4115" t="s">
        <v>3505</v>
      </c>
      <c r="N4115" t="s">
        <v>2383</v>
      </c>
      <c r="O4115" t="s">
        <v>487</v>
      </c>
      <c r="P4115" s="199">
        <v>10000</v>
      </c>
      <c r="S4115" t="s">
        <v>3506</v>
      </c>
      <c r="T4115" t="s">
        <v>3759</v>
      </c>
      <c r="U4115" s="201">
        <v>3.915</v>
      </c>
      <c r="V4115" t="s">
        <v>1888</v>
      </c>
      <c r="W4115" t="s">
        <v>2489</v>
      </c>
      <c r="X4115" t="s">
        <v>2490</v>
      </c>
      <c r="Y4115" t="s">
        <v>3777</v>
      </c>
      <c r="Z4115" t="s">
        <v>2952</v>
      </c>
      <c r="AA4115" t="s">
        <v>490</v>
      </c>
      <c r="AB4115" s="198">
        <v>37048.875</v>
      </c>
      <c r="AC4115" s="198">
        <v>37072.875</v>
      </c>
    </row>
    <row r="4116" spans="1:29" x14ac:dyDescent="0.2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50000</v>
      </c>
      <c r="G4116" s="202">
        <v>1334665</v>
      </c>
      <c r="H4116" s="198">
        <v>37046.458425925928</v>
      </c>
      <c r="I4116" t="s">
        <v>1087</v>
      </c>
      <c r="M4116" t="s">
        <v>3619</v>
      </c>
      <c r="N4116" t="s">
        <v>1088</v>
      </c>
      <c r="O4116" t="s">
        <v>3528</v>
      </c>
      <c r="Q4116" s="199">
        <v>50000</v>
      </c>
      <c r="S4116" t="s">
        <v>3512</v>
      </c>
      <c r="T4116" t="s">
        <v>3759</v>
      </c>
      <c r="U4116" s="201">
        <v>28.28</v>
      </c>
      <c r="V4116" t="s">
        <v>1089</v>
      </c>
      <c r="W4116" t="s">
        <v>1090</v>
      </c>
      <c r="X4116" t="s">
        <v>1091</v>
      </c>
      <c r="Y4116" t="s">
        <v>2729</v>
      </c>
      <c r="Z4116" t="s">
        <v>2952</v>
      </c>
      <c r="AA4116">
        <v>112969</v>
      </c>
      <c r="AB4116" s="198">
        <v>37073</v>
      </c>
      <c r="AC4116" s="198">
        <v>37103</v>
      </c>
    </row>
    <row r="4117" spans="1:29" x14ac:dyDescent="0.2">
      <c r="A4117" s="44" t="str">
        <f t="shared" si="321"/>
        <v>US Crude Financial</v>
      </c>
      <c r="B4117" s="44" t="str">
        <f t="shared" si="322"/>
        <v>US</v>
      </c>
      <c r="C4117" s="44" t="str">
        <f t="shared" si="323"/>
        <v>Crude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50000</v>
      </c>
      <c r="G4117" s="202">
        <v>1334666</v>
      </c>
      <c r="H4117" s="198">
        <v>37046.45857638889</v>
      </c>
      <c r="I4117" t="s">
        <v>1087</v>
      </c>
      <c r="M4117" t="s">
        <v>3619</v>
      </c>
      <c r="N4117" t="s">
        <v>1088</v>
      </c>
      <c r="O4117" t="s">
        <v>3528</v>
      </c>
      <c r="P4117" s="199">
        <v>50000</v>
      </c>
      <c r="S4117" t="s">
        <v>3512</v>
      </c>
      <c r="T4117" t="s">
        <v>3759</v>
      </c>
      <c r="U4117" s="201">
        <v>28.26</v>
      </c>
      <c r="V4117" t="s">
        <v>2584</v>
      </c>
      <c r="W4117" t="s">
        <v>1090</v>
      </c>
      <c r="X4117" t="s">
        <v>1091</v>
      </c>
      <c r="Y4117" t="s">
        <v>2729</v>
      </c>
      <c r="Z4117" t="s">
        <v>2952</v>
      </c>
      <c r="AA4117">
        <v>112970</v>
      </c>
      <c r="AB4117" s="198">
        <v>37073</v>
      </c>
      <c r="AC4117" s="198">
        <v>37103</v>
      </c>
    </row>
    <row r="4118" spans="1:29" x14ac:dyDescent="0.2">
      <c r="A4118" s="44" t="str">
        <f t="shared" si="321"/>
        <v>US Crude Financial</v>
      </c>
      <c r="B4118" s="44" t="str">
        <f t="shared" si="322"/>
        <v>US</v>
      </c>
      <c r="C4118" s="44" t="str">
        <f t="shared" si="323"/>
        <v>Crude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50000</v>
      </c>
      <c r="G4118" s="202">
        <v>1334667</v>
      </c>
      <c r="H4118" s="198">
        <v>37046.458622685182</v>
      </c>
      <c r="I4118" t="s">
        <v>2382</v>
      </c>
      <c r="M4118" t="s">
        <v>3619</v>
      </c>
      <c r="N4118" t="s">
        <v>1088</v>
      </c>
      <c r="O4118" t="s">
        <v>3528</v>
      </c>
      <c r="Q4118" s="199">
        <v>50000</v>
      </c>
      <c r="S4118" t="s">
        <v>3512</v>
      </c>
      <c r="T4118" t="s">
        <v>3759</v>
      </c>
      <c r="U4118" s="201">
        <v>28.28</v>
      </c>
      <c r="V4118" t="s">
        <v>2582</v>
      </c>
      <c r="W4118" t="s">
        <v>1090</v>
      </c>
      <c r="X4118" t="s">
        <v>1091</v>
      </c>
      <c r="Y4118" t="s">
        <v>2729</v>
      </c>
      <c r="Z4118" t="s">
        <v>2952</v>
      </c>
      <c r="AA4118">
        <v>112971</v>
      </c>
      <c r="AB4118" s="198">
        <v>37073</v>
      </c>
      <c r="AC4118" s="198">
        <v>37103</v>
      </c>
    </row>
    <row r="4119" spans="1:29" x14ac:dyDescent="0.2">
      <c r="A4119" s="44" t="str">
        <f t="shared" si="321"/>
        <v xml:space="preserve"> Natural Gas Financial</v>
      </c>
      <c r="B4119" s="44" t="str">
        <f t="shared" si="322"/>
        <v/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31</v>
      </c>
      <c r="F4119" s="213">
        <f t="shared" si="325"/>
        <v>155000</v>
      </c>
      <c r="G4119" s="202">
        <v>1334668</v>
      </c>
      <c r="H4119" s="198">
        <v>37046.458877314813</v>
      </c>
      <c r="I4119" t="s">
        <v>2358</v>
      </c>
      <c r="M4119" t="s">
        <v>3505</v>
      </c>
      <c r="N4119" t="s">
        <v>3721</v>
      </c>
      <c r="O4119" t="s">
        <v>3309</v>
      </c>
      <c r="Q4119" s="199">
        <v>5000</v>
      </c>
      <c r="S4119" t="s">
        <v>3506</v>
      </c>
      <c r="T4119" t="s">
        <v>3759</v>
      </c>
      <c r="U4119" s="201">
        <v>-0.435</v>
      </c>
      <c r="V4119" t="s">
        <v>3972</v>
      </c>
      <c r="W4119" t="s">
        <v>3722</v>
      </c>
      <c r="X4119" t="s">
        <v>3723</v>
      </c>
      <c r="Y4119" t="s">
        <v>3777</v>
      </c>
      <c r="Z4119" t="s">
        <v>2953</v>
      </c>
      <c r="AA4119" t="s">
        <v>491</v>
      </c>
      <c r="AB4119" s="198">
        <v>37104.875</v>
      </c>
      <c r="AC4119" s="198">
        <v>37134.875</v>
      </c>
    </row>
    <row r="4120" spans="1:29" x14ac:dyDescent="0.2">
      <c r="A4120" s="44" t="str">
        <f t="shared" si="321"/>
        <v>US Crude Financial</v>
      </c>
      <c r="B4120" s="44" t="str">
        <f t="shared" si="322"/>
        <v>US</v>
      </c>
      <c r="C4120" s="44" t="str">
        <f t="shared" si="323"/>
        <v>Crude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13">
        <f t="shared" si="325"/>
        <v>50000</v>
      </c>
      <c r="G4120" s="202">
        <v>1334669</v>
      </c>
      <c r="H4120" s="198">
        <v>37046.45888888889</v>
      </c>
      <c r="I4120" t="s">
        <v>2382</v>
      </c>
      <c r="M4120" t="s">
        <v>3619</v>
      </c>
      <c r="N4120" t="s">
        <v>1088</v>
      </c>
      <c r="O4120" t="s">
        <v>3528</v>
      </c>
      <c r="P4120" s="199">
        <v>50000</v>
      </c>
      <c r="S4120" t="s">
        <v>3512</v>
      </c>
      <c r="T4120" t="s">
        <v>3759</v>
      </c>
      <c r="U4120" s="201">
        <v>28.26</v>
      </c>
      <c r="V4120" t="s">
        <v>3830</v>
      </c>
      <c r="W4120" t="s">
        <v>1090</v>
      </c>
      <c r="X4120" t="s">
        <v>1091</v>
      </c>
      <c r="Y4120" t="s">
        <v>2729</v>
      </c>
      <c r="Z4120" t="s">
        <v>2952</v>
      </c>
      <c r="AA4120">
        <v>112972</v>
      </c>
      <c r="AB4120" s="198">
        <v>37073</v>
      </c>
      <c r="AC4120" s="198">
        <v>37103</v>
      </c>
    </row>
    <row r="4121" spans="1:29" x14ac:dyDescent="0.2">
      <c r="A4121" s="44" t="str">
        <f t="shared" si="321"/>
        <v>US Crude Financial</v>
      </c>
      <c r="B4121" s="44" t="str">
        <f t="shared" si="322"/>
        <v>US</v>
      </c>
      <c r="C4121" s="44" t="str">
        <f t="shared" si="323"/>
        <v>Crude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50000</v>
      </c>
      <c r="G4121" s="202">
        <v>1334670</v>
      </c>
      <c r="H4121" s="198">
        <v>37046.459618055553</v>
      </c>
      <c r="I4121" t="s">
        <v>2382</v>
      </c>
      <c r="M4121" t="s">
        <v>3619</v>
      </c>
      <c r="N4121" t="s">
        <v>1088</v>
      </c>
      <c r="O4121" t="s">
        <v>3528</v>
      </c>
      <c r="P4121" s="199">
        <v>50000</v>
      </c>
      <c r="S4121" t="s">
        <v>3512</v>
      </c>
      <c r="T4121" t="s">
        <v>3759</v>
      </c>
      <c r="U4121" s="201">
        <v>28.24</v>
      </c>
      <c r="V4121" t="s">
        <v>2582</v>
      </c>
      <c r="W4121" t="s">
        <v>1090</v>
      </c>
      <c r="X4121" t="s">
        <v>1091</v>
      </c>
      <c r="Y4121" t="s">
        <v>2729</v>
      </c>
      <c r="Z4121" t="s">
        <v>2952</v>
      </c>
      <c r="AA4121">
        <v>112974</v>
      </c>
      <c r="AB4121" s="198">
        <v>37073</v>
      </c>
      <c r="AC4121" s="198">
        <v>37103</v>
      </c>
    </row>
    <row r="4122" spans="1:29" x14ac:dyDescent="0.2">
      <c r="A4122" s="44" t="str">
        <f t="shared" si="321"/>
        <v>US Natural Gas Physical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123</v>
      </c>
      <c r="F4122" s="213">
        <f t="shared" si="325"/>
        <v>1230000</v>
      </c>
      <c r="G4122" s="202">
        <v>1334671</v>
      </c>
      <c r="H4122" s="198">
        <v>37046.459710648145</v>
      </c>
      <c r="I4122" t="s">
        <v>2260</v>
      </c>
      <c r="M4122" t="s">
        <v>3505</v>
      </c>
      <c r="N4122" t="s">
        <v>3955</v>
      </c>
      <c r="O4122" t="s">
        <v>492</v>
      </c>
      <c r="P4122" s="199">
        <v>10000</v>
      </c>
      <c r="S4122" t="s">
        <v>3506</v>
      </c>
      <c r="T4122" t="s">
        <v>3759</v>
      </c>
      <c r="U4122" s="201">
        <v>-5.0000000000000001E-3</v>
      </c>
      <c r="V4122" t="s">
        <v>493</v>
      </c>
      <c r="W4122" t="s">
        <v>494</v>
      </c>
      <c r="X4122" t="s">
        <v>2641</v>
      </c>
      <c r="Y4122" t="s">
        <v>2596</v>
      </c>
      <c r="Z4122" t="s">
        <v>2952</v>
      </c>
      <c r="AA4122" t="s">
        <v>495</v>
      </c>
      <c r="AB4122" s="198">
        <v>37073</v>
      </c>
      <c r="AC4122" s="198">
        <v>37195</v>
      </c>
    </row>
    <row r="4123" spans="1:29" x14ac:dyDescent="0.2">
      <c r="A4123" s="44" t="str">
        <f t="shared" si="321"/>
        <v>US Crude Financial</v>
      </c>
      <c r="B4123" s="44" t="str">
        <f t="shared" si="322"/>
        <v>US</v>
      </c>
      <c r="C4123" s="44" t="str">
        <f t="shared" si="323"/>
        <v>Crude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50000</v>
      </c>
      <c r="G4123" s="202">
        <v>1334672</v>
      </c>
      <c r="H4123" s="198">
        <v>37046.460509259261</v>
      </c>
      <c r="I4123" t="s">
        <v>2382</v>
      </c>
      <c r="M4123" t="s">
        <v>3619</v>
      </c>
      <c r="N4123" t="s">
        <v>1088</v>
      </c>
      <c r="O4123" t="s">
        <v>3528</v>
      </c>
      <c r="P4123" s="199">
        <v>50000</v>
      </c>
      <c r="S4123" t="s">
        <v>3512</v>
      </c>
      <c r="T4123" t="s">
        <v>3759</v>
      </c>
      <c r="U4123" s="201">
        <v>28.22</v>
      </c>
      <c r="V4123" t="s">
        <v>3830</v>
      </c>
      <c r="W4123" t="s">
        <v>1090</v>
      </c>
      <c r="X4123" t="s">
        <v>1091</v>
      </c>
      <c r="Y4123" t="s">
        <v>2729</v>
      </c>
      <c r="Z4123" t="s">
        <v>2952</v>
      </c>
      <c r="AA4123">
        <v>112975</v>
      </c>
      <c r="AB4123" s="198">
        <v>37073</v>
      </c>
      <c r="AC4123" s="198">
        <v>37103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20</v>
      </c>
      <c r="G4124" s="202">
        <v>1334675</v>
      </c>
      <c r="H4124" s="198">
        <v>37046.460740740738</v>
      </c>
      <c r="I4124" t="s">
        <v>1624</v>
      </c>
      <c r="M4124" t="s">
        <v>3511</v>
      </c>
      <c r="N4124" t="s">
        <v>3756</v>
      </c>
      <c r="O4124" t="s">
        <v>3757</v>
      </c>
      <c r="P4124" s="199">
        <v>20</v>
      </c>
      <c r="S4124" t="s">
        <v>3758</v>
      </c>
      <c r="T4124" t="s">
        <v>3759</v>
      </c>
      <c r="U4124" s="201">
        <v>1664</v>
      </c>
      <c r="V4124" t="s">
        <v>1625</v>
      </c>
      <c r="W4124" t="s">
        <v>3765</v>
      </c>
      <c r="X4124" t="s">
        <v>3761</v>
      </c>
      <c r="Y4124" t="s">
        <v>3762</v>
      </c>
      <c r="Z4124" t="s">
        <v>3763</v>
      </c>
      <c r="AA4124">
        <v>2167435</v>
      </c>
    </row>
    <row r="4125" spans="1:29" x14ac:dyDescent="0.2">
      <c r="A4125" s="44" t="str">
        <f t="shared" si="321"/>
        <v>US Crude Financial</v>
      </c>
      <c r="B4125" s="44" t="str">
        <f t="shared" si="322"/>
        <v>US</v>
      </c>
      <c r="C4125" s="44" t="str">
        <f t="shared" si="323"/>
        <v>Crude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50000</v>
      </c>
      <c r="G4125" s="202">
        <v>1334676</v>
      </c>
      <c r="H4125" s="198">
        <v>37046.460810185185</v>
      </c>
      <c r="I4125" t="s">
        <v>2382</v>
      </c>
      <c r="M4125" t="s">
        <v>3619</v>
      </c>
      <c r="N4125" t="s">
        <v>1088</v>
      </c>
      <c r="O4125" t="s">
        <v>3528</v>
      </c>
      <c r="P4125" s="199">
        <v>50000</v>
      </c>
      <c r="S4125" t="s">
        <v>3512</v>
      </c>
      <c r="T4125" t="s">
        <v>3759</v>
      </c>
      <c r="U4125" s="201">
        <v>28.2</v>
      </c>
      <c r="V4125" t="s">
        <v>3830</v>
      </c>
      <c r="W4125" t="s">
        <v>1090</v>
      </c>
      <c r="X4125" t="s">
        <v>1091</v>
      </c>
      <c r="Y4125" t="s">
        <v>2729</v>
      </c>
      <c r="Z4125" t="s">
        <v>2952</v>
      </c>
      <c r="AA4125">
        <v>112976</v>
      </c>
      <c r="AB4125" s="198">
        <v>37073</v>
      </c>
      <c r="AC4125" s="198">
        <v>37103</v>
      </c>
    </row>
    <row r="4126" spans="1:29" x14ac:dyDescent="0.2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151</v>
      </c>
      <c r="F4126" s="213">
        <f t="shared" si="325"/>
        <v>755000</v>
      </c>
      <c r="G4126" s="202">
        <v>1334678</v>
      </c>
      <c r="H4126" s="198">
        <v>37046.461469907408</v>
      </c>
      <c r="I4126" t="s">
        <v>3627</v>
      </c>
      <c r="M4126" t="s">
        <v>3505</v>
      </c>
      <c r="N4126" t="s">
        <v>2383</v>
      </c>
      <c r="O4126" t="s">
        <v>2622</v>
      </c>
      <c r="P4126" s="199">
        <v>5000</v>
      </c>
      <c r="S4126" t="s">
        <v>3506</v>
      </c>
      <c r="T4126" t="s">
        <v>3759</v>
      </c>
      <c r="U4126" s="201">
        <v>4.4550000000000001</v>
      </c>
      <c r="V4126" t="s">
        <v>3066</v>
      </c>
      <c r="W4126" t="s">
        <v>2810</v>
      </c>
      <c r="X4126" t="s">
        <v>2384</v>
      </c>
      <c r="Y4126" t="s">
        <v>3777</v>
      </c>
      <c r="Z4126" t="s">
        <v>2952</v>
      </c>
      <c r="AA4126" t="s">
        <v>496</v>
      </c>
      <c r="AB4126" s="198">
        <v>37196</v>
      </c>
      <c r="AC4126" s="198">
        <v>37346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615000</v>
      </c>
      <c r="G4127" s="202">
        <v>1334679</v>
      </c>
      <c r="H4127" s="198">
        <v>37046.461655092593</v>
      </c>
      <c r="I4127" t="s">
        <v>2638</v>
      </c>
      <c r="M4127" t="s">
        <v>3505</v>
      </c>
      <c r="N4127" t="s">
        <v>2383</v>
      </c>
      <c r="O4127" t="s">
        <v>3144</v>
      </c>
      <c r="Q4127" s="199">
        <v>5000</v>
      </c>
      <c r="S4127" t="s">
        <v>3506</v>
      </c>
      <c r="T4127" t="s">
        <v>3759</v>
      </c>
      <c r="U4127" s="201">
        <v>4.1449999999999996</v>
      </c>
      <c r="V4127" t="s">
        <v>2475</v>
      </c>
      <c r="W4127" t="s">
        <v>2810</v>
      </c>
      <c r="X4127" t="s">
        <v>2384</v>
      </c>
      <c r="Y4127" t="s">
        <v>3777</v>
      </c>
      <c r="Z4127" t="s">
        <v>2952</v>
      </c>
      <c r="AA4127" t="s">
        <v>497</v>
      </c>
      <c r="AB4127" s="198">
        <v>37073</v>
      </c>
      <c r="AC4127" s="198">
        <v>37195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31</v>
      </c>
      <c r="F4128" s="213">
        <f t="shared" si="325"/>
        <v>155000</v>
      </c>
      <c r="G4128" s="202">
        <v>1334680</v>
      </c>
      <c r="H4128" s="198">
        <v>37046.46166666667</v>
      </c>
      <c r="I4128" t="s">
        <v>3069</v>
      </c>
      <c r="M4128" t="s">
        <v>3505</v>
      </c>
      <c r="N4128" t="s">
        <v>2605</v>
      </c>
      <c r="O4128" t="s">
        <v>3455</v>
      </c>
      <c r="P4128" s="199">
        <v>5000</v>
      </c>
      <c r="S4128" t="s">
        <v>3506</v>
      </c>
      <c r="T4128" t="s">
        <v>3759</v>
      </c>
      <c r="U4128" s="201">
        <v>-1.29</v>
      </c>
      <c r="V4128" t="s">
        <v>2473</v>
      </c>
      <c r="W4128" t="s">
        <v>3099</v>
      </c>
      <c r="X4128" t="s">
        <v>3100</v>
      </c>
      <c r="Y4128" t="s">
        <v>3777</v>
      </c>
      <c r="Z4128" t="s">
        <v>2952</v>
      </c>
      <c r="AA4128" t="s">
        <v>498</v>
      </c>
      <c r="AB4128" s="198">
        <v>37073.875</v>
      </c>
      <c r="AC4128" s="198">
        <v>37103.875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31</v>
      </c>
      <c r="F4129" s="213">
        <f t="shared" si="325"/>
        <v>155000</v>
      </c>
      <c r="G4129" s="202">
        <v>1334681</v>
      </c>
      <c r="H4129" s="198">
        <v>37046.461909722224</v>
      </c>
      <c r="I4129" t="s">
        <v>2660</v>
      </c>
      <c r="M4129" t="s">
        <v>3505</v>
      </c>
      <c r="N4129" t="s">
        <v>2605</v>
      </c>
      <c r="O4129" t="s">
        <v>340</v>
      </c>
      <c r="P4129" s="199">
        <v>5000</v>
      </c>
      <c r="S4129" t="s">
        <v>3506</v>
      </c>
      <c r="T4129" t="s">
        <v>3759</v>
      </c>
      <c r="U4129" s="201">
        <v>-1.3149999999999999</v>
      </c>
      <c r="V4129" t="s">
        <v>499</v>
      </c>
      <c r="W4129" t="s">
        <v>3099</v>
      </c>
      <c r="X4129" t="s">
        <v>3100</v>
      </c>
      <c r="Y4129" t="s">
        <v>3777</v>
      </c>
      <c r="Z4129" t="s">
        <v>2952</v>
      </c>
      <c r="AA4129" t="s">
        <v>500</v>
      </c>
      <c r="AB4129" s="198">
        <v>37104.875</v>
      </c>
      <c r="AC4129" s="198">
        <v>37134.875</v>
      </c>
    </row>
    <row r="4130" spans="1:29" x14ac:dyDescent="0.2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123</v>
      </c>
      <c r="F4130" s="213">
        <f t="shared" si="325"/>
        <v>615000</v>
      </c>
      <c r="G4130" s="202">
        <v>1334683</v>
      </c>
      <c r="H4130" s="198">
        <v>37046.462060185186</v>
      </c>
      <c r="I4130" t="s">
        <v>2660</v>
      </c>
      <c r="M4130" t="s">
        <v>3505</v>
      </c>
      <c r="N4130" t="s">
        <v>2383</v>
      </c>
      <c r="O4130" t="s">
        <v>3144</v>
      </c>
      <c r="P4130" s="199">
        <v>5000</v>
      </c>
      <c r="S4130" t="s">
        <v>3506</v>
      </c>
      <c r="T4130" t="s">
        <v>3759</v>
      </c>
      <c r="U4130" s="201">
        <v>4.1399999999999997</v>
      </c>
      <c r="V4130" t="s">
        <v>3646</v>
      </c>
      <c r="W4130" t="s">
        <v>2810</v>
      </c>
      <c r="X4130" t="s">
        <v>2384</v>
      </c>
      <c r="Y4130" t="s">
        <v>3777</v>
      </c>
      <c r="Z4130" t="s">
        <v>2952</v>
      </c>
      <c r="AA4130" t="s">
        <v>501</v>
      </c>
      <c r="AB4130" s="198">
        <v>37073</v>
      </c>
      <c r="AC4130" s="198">
        <v>37195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3">
        <f t="shared" si="325"/>
        <v>155000</v>
      </c>
      <c r="G4131" s="202">
        <v>1334685</v>
      </c>
      <c r="H4131" s="198">
        <v>37046.462083333332</v>
      </c>
      <c r="I4131" t="s">
        <v>3669</v>
      </c>
      <c r="M4131" t="s">
        <v>3505</v>
      </c>
      <c r="N4131" t="s">
        <v>2383</v>
      </c>
      <c r="O4131" t="s">
        <v>2604</v>
      </c>
      <c r="P4131" s="199">
        <v>5000</v>
      </c>
      <c r="S4131" t="s">
        <v>3506</v>
      </c>
      <c r="T4131" t="s">
        <v>3759</v>
      </c>
      <c r="U4131" s="201">
        <v>4.0549999999999997</v>
      </c>
      <c r="V4131" t="s">
        <v>3232</v>
      </c>
      <c r="W4131" t="s">
        <v>2810</v>
      </c>
      <c r="X4131" t="s">
        <v>2384</v>
      </c>
      <c r="Y4131" t="s">
        <v>3777</v>
      </c>
      <c r="Z4131" t="s">
        <v>2952</v>
      </c>
      <c r="AA4131" t="s">
        <v>502</v>
      </c>
      <c r="AB4131" s="198">
        <v>37073.875</v>
      </c>
      <c r="AC4131" s="198">
        <v>37103.875</v>
      </c>
    </row>
    <row r="4132" spans="1:29" x14ac:dyDescent="0.2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25</v>
      </c>
      <c r="F4132" s="213">
        <f t="shared" si="325"/>
        <v>250000</v>
      </c>
      <c r="G4132" s="202">
        <v>1334686</v>
      </c>
      <c r="H4132" s="198">
        <v>37046.462094907409</v>
      </c>
      <c r="I4132" t="s">
        <v>2660</v>
      </c>
      <c r="M4132" t="s">
        <v>3505</v>
      </c>
      <c r="N4132" t="s">
        <v>2383</v>
      </c>
      <c r="O4132" t="s">
        <v>487</v>
      </c>
      <c r="Q4132" s="199">
        <v>10000</v>
      </c>
      <c r="S4132" t="s">
        <v>3506</v>
      </c>
      <c r="T4132" t="s">
        <v>3759</v>
      </c>
      <c r="U4132" s="201">
        <v>3.93</v>
      </c>
      <c r="V4132" t="s">
        <v>3223</v>
      </c>
      <c r="W4132" t="s">
        <v>2489</v>
      </c>
      <c r="X4132" t="s">
        <v>2490</v>
      </c>
      <c r="Y4132" t="s">
        <v>3777</v>
      </c>
      <c r="Z4132" t="s">
        <v>2952</v>
      </c>
      <c r="AA4132" t="s">
        <v>503</v>
      </c>
      <c r="AB4132" s="198">
        <v>37048.875</v>
      </c>
      <c r="AC4132" s="198">
        <v>37072.875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123</v>
      </c>
      <c r="F4133" s="213">
        <f t="shared" si="325"/>
        <v>615000</v>
      </c>
      <c r="G4133" s="202">
        <v>1334688</v>
      </c>
      <c r="H4133" s="198">
        <v>37046.462256944447</v>
      </c>
      <c r="I4133" t="s">
        <v>2638</v>
      </c>
      <c r="M4133" t="s">
        <v>3505</v>
      </c>
      <c r="N4133" t="s">
        <v>2383</v>
      </c>
      <c r="O4133" t="s">
        <v>3144</v>
      </c>
      <c r="Q4133" s="199">
        <v>5000</v>
      </c>
      <c r="S4133" t="s">
        <v>3506</v>
      </c>
      <c r="T4133" t="s">
        <v>3759</v>
      </c>
      <c r="U4133" s="201">
        <v>4.1449999999999996</v>
      </c>
      <c r="V4133" t="s">
        <v>2475</v>
      </c>
      <c r="W4133" t="s">
        <v>2810</v>
      </c>
      <c r="X4133" t="s">
        <v>2384</v>
      </c>
      <c r="Y4133" t="s">
        <v>3777</v>
      </c>
      <c r="Z4133" t="s">
        <v>2952</v>
      </c>
      <c r="AA4133" t="s">
        <v>504</v>
      </c>
      <c r="AB4133" s="198">
        <v>37073</v>
      </c>
      <c r="AC4133" s="198">
        <v>37195</v>
      </c>
    </row>
    <row r="4134" spans="1:29" x14ac:dyDescent="0.2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25</v>
      </c>
      <c r="F4134" s="213">
        <f t="shared" si="325"/>
        <v>250000</v>
      </c>
      <c r="G4134" s="202">
        <v>1334689</v>
      </c>
      <c r="H4134" s="198">
        <v>37046.462719907409</v>
      </c>
      <c r="I4134" t="s">
        <v>2519</v>
      </c>
      <c r="M4134" t="s">
        <v>3505</v>
      </c>
      <c r="N4134" t="s">
        <v>2383</v>
      </c>
      <c r="O4134" t="s">
        <v>1693</v>
      </c>
      <c r="P4134" s="199">
        <v>10000</v>
      </c>
      <c r="S4134" t="s">
        <v>3506</v>
      </c>
      <c r="T4134" t="s">
        <v>3759</v>
      </c>
      <c r="U4134" s="201">
        <v>3.95</v>
      </c>
      <c r="V4134" t="s">
        <v>2439</v>
      </c>
      <c r="W4134" t="s">
        <v>2644</v>
      </c>
      <c r="X4134" t="s">
        <v>2259</v>
      </c>
      <c r="Y4134" t="s">
        <v>3777</v>
      </c>
      <c r="Z4134" t="s">
        <v>2952</v>
      </c>
      <c r="AA4134" t="s">
        <v>505</v>
      </c>
      <c r="AB4134" s="198">
        <v>37048.875</v>
      </c>
      <c r="AC4134" s="198">
        <v>37072.875</v>
      </c>
    </row>
    <row r="4135" spans="1:29" x14ac:dyDescent="0.2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31</v>
      </c>
      <c r="F4135" s="213">
        <f t="shared" si="325"/>
        <v>155000</v>
      </c>
      <c r="G4135" s="202">
        <v>1334690</v>
      </c>
      <c r="H4135" s="198">
        <v>37046.462777777779</v>
      </c>
      <c r="I4135" t="s">
        <v>3669</v>
      </c>
      <c r="M4135" t="s">
        <v>3505</v>
      </c>
      <c r="N4135" t="s">
        <v>2383</v>
      </c>
      <c r="O4135" t="s">
        <v>2604</v>
      </c>
      <c r="P4135" s="199">
        <v>5000</v>
      </c>
      <c r="S4135" t="s">
        <v>3506</v>
      </c>
      <c r="T4135" t="s">
        <v>3759</v>
      </c>
      <c r="U4135" s="201">
        <v>4.0525000000000002</v>
      </c>
      <c r="V4135" t="s">
        <v>3232</v>
      </c>
      <c r="W4135" t="s">
        <v>2810</v>
      </c>
      <c r="X4135" t="s">
        <v>2384</v>
      </c>
      <c r="Y4135" t="s">
        <v>3777</v>
      </c>
      <c r="Z4135" t="s">
        <v>2952</v>
      </c>
      <c r="AA4135" t="s">
        <v>506</v>
      </c>
      <c r="AB4135" s="198">
        <v>37073.875</v>
      </c>
      <c r="AC4135" s="198">
        <v>37103.875</v>
      </c>
    </row>
    <row r="4136" spans="1:29" x14ac:dyDescent="0.2">
      <c r="A4136" s="44" t="str">
        <f t="shared" si="321"/>
        <v>US Natural Gas Financial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123</v>
      </c>
      <c r="F4136" s="213">
        <f t="shared" si="325"/>
        <v>615000</v>
      </c>
      <c r="G4136" s="202">
        <v>1334691</v>
      </c>
      <c r="H4136" s="198">
        <v>37046.462789351855</v>
      </c>
      <c r="I4136" t="s">
        <v>2561</v>
      </c>
      <c r="M4136" t="s">
        <v>3505</v>
      </c>
      <c r="N4136" t="s">
        <v>2383</v>
      </c>
      <c r="O4136" t="s">
        <v>3144</v>
      </c>
      <c r="P4136" s="199">
        <v>5000</v>
      </c>
      <c r="S4136" t="s">
        <v>3506</v>
      </c>
      <c r="T4136" t="s">
        <v>3759</v>
      </c>
      <c r="U4136" s="201">
        <v>4.1399999999999997</v>
      </c>
      <c r="V4136" t="s">
        <v>3836</v>
      </c>
      <c r="W4136" t="s">
        <v>2810</v>
      </c>
      <c r="X4136" t="s">
        <v>2384</v>
      </c>
      <c r="Y4136" t="s">
        <v>3777</v>
      </c>
      <c r="Z4136" t="s">
        <v>2952</v>
      </c>
      <c r="AA4136" t="s">
        <v>507</v>
      </c>
      <c r="AB4136" s="198">
        <v>37073</v>
      </c>
      <c r="AC4136" s="198">
        <v>37195</v>
      </c>
    </row>
    <row r="4137" spans="1:29" x14ac:dyDescent="0.2">
      <c r="A4137" s="44" t="str">
        <f t="shared" si="321"/>
        <v>US Power Physical</v>
      </c>
      <c r="B4137" s="44" t="str">
        <f t="shared" si="322"/>
        <v>US</v>
      </c>
      <c r="C4137" s="44" t="str">
        <f t="shared" si="323"/>
        <v>Power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30</v>
      </c>
      <c r="F4137" s="213">
        <f t="shared" si="325"/>
        <v>1500</v>
      </c>
      <c r="G4137" s="202">
        <v>1334697</v>
      </c>
      <c r="H4137" s="198">
        <v>37046.463564814818</v>
      </c>
      <c r="I4137" t="s">
        <v>3731</v>
      </c>
      <c r="M4137" t="s">
        <v>2717</v>
      </c>
      <c r="N4137" t="s">
        <v>3532</v>
      </c>
      <c r="O4137" t="s">
        <v>2451</v>
      </c>
      <c r="P4137" s="199">
        <v>50</v>
      </c>
      <c r="S4137" t="s">
        <v>3504</v>
      </c>
      <c r="T4137" t="s">
        <v>3759</v>
      </c>
      <c r="U4137" s="201">
        <v>40</v>
      </c>
      <c r="V4137" t="s">
        <v>3137</v>
      </c>
      <c r="W4137" t="s">
        <v>1604</v>
      </c>
      <c r="X4137" t="s">
        <v>2364</v>
      </c>
      <c r="Y4137" t="s">
        <v>1097</v>
      </c>
      <c r="Z4137" t="s">
        <v>2947</v>
      </c>
      <c r="AA4137">
        <v>631336.1</v>
      </c>
      <c r="AB4137" s="198">
        <v>37135.591666666667</v>
      </c>
      <c r="AC4137" s="198">
        <v>37164.591666666667</v>
      </c>
    </row>
    <row r="4138" spans="1:29" x14ac:dyDescent="0.2">
      <c r="A4138" s="44" t="str">
        <f t="shared" si="321"/>
        <v>US Power Physical</v>
      </c>
      <c r="B4138" s="44" t="str">
        <f t="shared" si="322"/>
        <v>US</v>
      </c>
      <c r="C4138" s="44" t="str">
        <f t="shared" si="323"/>
        <v>Power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25</v>
      </c>
      <c r="F4138" s="213">
        <f t="shared" si="325"/>
        <v>1250</v>
      </c>
      <c r="G4138" s="202">
        <v>1334698</v>
      </c>
      <c r="H4138" s="198">
        <v>37046.463761574072</v>
      </c>
      <c r="I4138" t="s">
        <v>3732</v>
      </c>
      <c r="M4138" t="s">
        <v>2717</v>
      </c>
      <c r="N4138" t="s">
        <v>3532</v>
      </c>
      <c r="O4138" t="s">
        <v>1709</v>
      </c>
      <c r="P4138" s="199">
        <v>50</v>
      </c>
      <c r="S4138" t="s">
        <v>3504</v>
      </c>
      <c r="T4138" t="s">
        <v>3759</v>
      </c>
      <c r="U4138" s="201">
        <v>52</v>
      </c>
      <c r="V4138" t="s">
        <v>2354</v>
      </c>
      <c r="W4138" t="s">
        <v>3540</v>
      </c>
      <c r="X4138" t="s">
        <v>2368</v>
      </c>
      <c r="Y4138" t="s">
        <v>1097</v>
      </c>
      <c r="Z4138" t="s">
        <v>2947</v>
      </c>
      <c r="AA4138">
        <v>631337.1</v>
      </c>
      <c r="AB4138" s="198">
        <v>37048.875</v>
      </c>
      <c r="AC4138" s="198">
        <v>37072.875</v>
      </c>
    </row>
    <row r="4139" spans="1:29" x14ac:dyDescent="0.2">
      <c r="A4139" s="44" t="str">
        <f t="shared" si="321"/>
        <v>US Power Physical</v>
      </c>
      <c r="B4139" s="44" t="str">
        <f t="shared" si="322"/>
        <v>US</v>
      </c>
      <c r="C4139" s="44" t="str">
        <f t="shared" si="323"/>
        <v>Power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92</v>
      </c>
      <c r="F4139" s="213">
        <f t="shared" si="325"/>
        <v>2300</v>
      </c>
      <c r="G4139" s="202">
        <v>1334702</v>
      </c>
      <c r="H4139" s="198">
        <v>37046.463807870372</v>
      </c>
      <c r="I4139" t="s">
        <v>3547</v>
      </c>
      <c r="M4139" t="s">
        <v>2717</v>
      </c>
      <c r="N4139" t="s">
        <v>3470</v>
      </c>
      <c r="O4139" t="s">
        <v>3224</v>
      </c>
      <c r="Q4139" s="199">
        <v>25</v>
      </c>
      <c r="S4139" t="s">
        <v>3504</v>
      </c>
      <c r="T4139" t="s">
        <v>3759</v>
      </c>
      <c r="U4139" s="201">
        <v>110</v>
      </c>
      <c r="V4139" t="s">
        <v>3221</v>
      </c>
      <c r="W4139" t="s">
        <v>3165</v>
      </c>
      <c r="X4139" t="s">
        <v>3167</v>
      </c>
      <c r="Y4139" t="s">
        <v>1097</v>
      </c>
      <c r="Z4139" t="s">
        <v>2947</v>
      </c>
      <c r="AA4139">
        <v>631338.1</v>
      </c>
      <c r="AB4139" s="198">
        <v>37165</v>
      </c>
      <c r="AC4139" s="198">
        <v>37256</v>
      </c>
    </row>
    <row r="4140" spans="1:29" x14ac:dyDescent="0.2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31</v>
      </c>
      <c r="F4140" s="213">
        <f t="shared" si="325"/>
        <v>155000</v>
      </c>
      <c r="G4140" s="202">
        <v>1334703</v>
      </c>
      <c r="H4140" s="198">
        <v>37046.463946759257</v>
      </c>
      <c r="I4140" t="s">
        <v>2660</v>
      </c>
      <c r="M4140" t="s">
        <v>3505</v>
      </c>
      <c r="N4140" t="s">
        <v>2605</v>
      </c>
      <c r="O4140" t="s">
        <v>3455</v>
      </c>
      <c r="P4140" s="199">
        <v>5000</v>
      </c>
      <c r="S4140" t="s">
        <v>3506</v>
      </c>
      <c r="T4140" t="s">
        <v>3759</v>
      </c>
      <c r="U4140" s="201">
        <v>-1.29</v>
      </c>
      <c r="V4140" t="s">
        <v>499</v>
      </c>
      <c r="W4140" t="s">
        <v>3099</v>
      </c>
      <c r="X4140" t="s">
        <v>3100</v>
      </c>
      <c r="Y4140" t="s">
        <v>3777</v>
      </c>
      <c r="Z4140" t="s">
        <v>2952</v>
      </c>
      <c r="AA4140" t="s">
        <v>508</v>
      </c>
      <c r="AB4140" s="198">
        <v>37073.875</v>
      </c>
      <c r="AC4140" s="198">
        <v>37103.875</v>
      </c>
    </row>
    <row r="4141" spans="1:29" x14ac:dyDescent="0.2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25</v>
      </c>
      <c r="F4141" s="213">
        <f t="shared" si="325"/>
        <v>1250</v>
      </c>
      <c r="G4141" s="202">
        <v>1334704</v>
      </c>
      <c r="H4141" s="198">
        <v>37046.464143518519</v>
      </c>
      <c r="I4141" t="s">
        <v>1084</v>
      </c>
      <c r="M4141" t="s">
        <v>2717</v>
      </c>
      <c r="N4141" t="s">
        <v>3532</v>
      </c>
      <c r="O4141" t="s">
        <v>1690</v>
      </c>
      <c r="Q4141" s="199">
        <v>50</v>
      </c>
      <c r="S4141" t="s">
        <v>3504</v>
      </c>
      <c r="T4141" t="s">
        <v>3759</v>
      </c>
      <c r="U4141" s="201">
        <v>44.5</v>
      </c>
      <c r="V4141" t="s">
        <v>3136</v>
      </c>
      <c r="W4141" t="s">
        <v>3536</v>
      </c>
      <c r="X4141" t="s">
        <v>3537</v>
      </c>
      <c r="Y4141" t="s">
        <v>1097</v>
      </c>
      <c r="Z4141" t="s">
        <v>2947</v>
      </c>
      <c r="AA4141">
        <v>631339.1</v>
      </c>
      <c r="AB4141" s="198">
        <v>37048.875</v>
      </c>
      <c r="AC4141" s="198">
        <v>37072.875</v>
      </c>
    </row>
    <row r="4142" spans="1:29" x14ac:dyDescent="0.2">
      <c r="A4142" s="44" t="str">
        <f t="shared" si="321"/>
        <v>US Power Physical</v>
      </c>
      <c r="B4142" s="44" t="str">
        <f t="shared" si="322"/>
        <v>US</v>
      </c>
      <c r="C4142" s="44" t="str">
        <f t="shared" si="323"/>
        <v>Power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30</v>
      </c>
      <c r="F4142" s="213">
        <f t="shared" si="325"/>
        <v>1500</v>
      </c>
      <c r="G4142" s="202">
        <v>1334705</v>
      </c>
      <c r="H4142" s="198">
        <v>37046.464155092595</v>
      </c>
      <c r="I4142" t="s">
        <v>2345</v>
      </c>
      <c r="M4142" t="s">
        <v>2717</v>
      </c>
      <c r="N4142" t="s">
        <v>3532</v>
      </c>
      <c r="O4142" t="s">
        <v>3879</v>
      </c>
      <c r="P4142" s="199">
        <v>50</v>
      </c>
      <c r="S4142" t="s">
        <v>3504</v>
      </c>
      <c r="T4142" t="s">
        <v>3759</v>
      </c>
      <c r="U4142" s="201">
        <v>48</v>
      </c>
      <c r="V4142" t="s">
        <v>3686</v>
      </c>
      <c r="W4142" t="s">
        <v>2380</v>
      </c>
      <c r="X4142" t="s">
        <v>3710</v>
      </c>
      <c r="Y4142" t="s">
        <v>1097</v>
      </c>
      <c r="Z4142" t="s">
        <v>2947</v>
      </c>
      <c r="AA4142">
        <v>631340.1</v>
      </c>
      <c r="AB4142" s="198">
        <v>37135.875</v>
      </c>
      <c r="AC4142" s="198">
        <v>37164.875</v>
      </c>
    </row>
    <row r="4143" spans="1:29" x14ac:dyDescent="0.2">
      <c r="A4143" s="44" t="str">
        <f t="shared" si="321"/>
        <v>US Power Physical</v>
      </c>
      <c r="B4143" s="44" t="str">
        <f t="shared" si="322"/>
        <v>US</v>
      </c>
      <c r="C4143" s="44" t="str">
        <f t="shared" si="323"/>
        <v>Power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25</v>
      </c>
      <c r="F4143" s="213">
        <f t="shared" si="325"/>
        <v>1250</v>
      </c>
      <c r="G4143" s="202">
        <v>1334706</v>
      </c>
      <c r="H4143" s="198">
        <v>37046.46502314815</v>
      </c>
      <c r="I4143" t="s">
        <v>2355</v>
      </c>
      <c r="M4143" t="s">
        <v>2717</v>
      </c>
      <c r="N4143" t="s">
        <v>3532</v>
      </c>
      <c r="O4143" t="s">
        <v>509</v>
      </c>
      <c r="P4143" s="199">
        <v>50</v>
      </c>
      <c r="S4143" t="s">
        <v>3504</v>
      </c>
      <c r="T4143" t="s">
        <v>3759</v>
      </c>
      <c r="U4143" s="201">
        <v>45.5</v>
      </c>
      <c r="V4143" t="s">
        <v>1100</v>
      </c>
      <c r="W4143" t="s">
        <v>2733</v>
      </c>
      <c r="X4143" t="s">
        <v>3541</v>
      </c>
      <c r="Y4143" t="s">
        <v>1097</v>
      </c>
      <c r="Z4143" t="s">
        <v>2947</v>
      </c>
      <c r="AA4143">
        <v>631343.1</v>
      </c>
      <c r="AB4143" s="198">
        <v>37048.875</v>
      </c>
      <c r="AC4143" s="198">
        <v>37072.875</v>
      </c>
    </row>
    <row r="4144" spans="1:29" x14ac:dyDescent="0.2">
      <c r="A4144" s="44" t="str">
        <f t="shared" si="321"/>
        <v>US Power Physical</v>
      </c>
      <c r="B4144" s="44" t="str">
        <f t="shared" si="322"/>
        <v>US</v>
      </c>
      <c r="C4144" s="44" t="str">
        <f t="shared" si="323"/>
        <v>Power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</v>
      </c>
      <c r="G4144" s="202">
        <v>1334710</v>
      </c>
      <c r="H4144" s="198">
        <v>37046.465150462966</v>
      </c>
      <c r="I4144" t="s">
        <v>3731</v>
      </c>
      <c r="M4144" t="s">
        <v>2717</v>
      </c>
      <c r="N4144" t="s">
        <v>3532</v>
      </c>
      <c r="O4144" t="s">
        <v>2451</v>
      </c>
      <c r="P4144" s="199">
        <v>50</v>
      </c>
      <c r="S4144" t="s">
        <v>3504</v>
      </c>
      <c r="T4144" t="s">
        <v>3759</v>
      </c>
      <c r="U4144" s="201">
        <v>39.85</v>
      </c>
      <c r="V4144" t="s">
        <v>3137</v>
      </c>
      <c r="W4144" t="s">
        <v>1604</v>
      </c>
      <c r="X4144" t="s">
        <v>2364</v>
      </c>
      <c r="Y4144" t="s">
        <v>1097</v>
      </c>
      <c r="Z4144" t="s">
        <v>2947</v>
      </c>
      <c r="AA4144">
        <v>631347.1</v>
      </c>
      <c r="AB4144" s="198">
        <v>37135.591666666667</v>
      </c>
      <c r="AC4144" s="198">
        <v>37164.591666666667</v>
      </c>
    </row>
    <row r="4145" spans="1:29" x14ac:dyDescent="0.2">
      <c r="A4145" s="44" t="str">
        <f t="shared" si="321"/>
        <v xml:space="preserve"> Metals Financial</v>
      </c>
      <c r="B4145" s="44" t="str">
        <f t="shared" si="322"/>
        <v/>
      </c>
      <c r="C4145" s="44" t="str">
        <f t="shared" si="323"/>
        <v>Metals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1</v>
      </c>
      <c r="F4145" s="213">
        <f t="shared" si="325"/>
        <v>10</v>
      </c>
      <c r="G4145" s="202">
        <v>1334713</v>
      </c>
      <c r="H4145" s="198">
        <v>37046.465462962966</v>
      </c>
      <c r="I4145" t="s">
        <v>1074</v>
      </c>
      <c r="M4145" t="s">
        <v>3511</v>
      </c>
      <c r="N4145" t="s">
        <v>3756</v>
      </c>
      <c r="O4145" t="s">
        <v>3757</v>
      </c>
      <c r="P4145" s="199">
        <v>10</v>
      </c>
      <c r="S4145" t="s">
        <v>3758</v>
      </c>
      <c r="T4145" t="s">
        <v>3759</v>
      </c>
      <c r="U4145" s="201">
        <v>1663</v>
      </c>
      <c r="V4145" t="s">
        <v>3883</v>
      </c>
      <c r="W4145" t="s">
        <v>3765</v>
      </c>
      <c r="X4145" t="s">
        <v>3761</v>
      </c>
      <c r="Y4145" t="s">
        <v>3762</v>
      </c>
      <c r="Z4145" t="s">
        <v>3763</v>
      </c>
      <c r="AA4145">
        <v>2167433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25</v>
      </c>
      <c r="F4146" s="213">
        <f t="shared" si="325"/>
        <v>250000</v>
      </c>
      <c r="G4146" s="202">
        <v>1334715</v>
      </c>
      <c r="H4146" s="198">
        <v>37046.465590277781</v>
      </c>
      <c r="I4146" t="s">
        <v>2660</v>
      </c>
      <c r="M4146" t="s">
        <v>3505</v>
      </c>
      <c r="N4146" t="s">
        <v>2383</v>
      </c>
      <c r="O4146" t="s">
        <v>510</v>
      </c>
      <c r="P4146" s="199">
        <v>10000</v>
      </c>
      <c r="S4146" t="s">
        <v>3506</v>
      </c>
      <c r="T4146" t="s">
        <v>3759</v>
      </c>
      <c r="U4146" s="201">
        <v>3.9474999999999998</v>
      </c>
      <c r="V4146" t="s">
        <v>192</v>
      </c>
      <c r="W4146" t="s">
        <v>3084</v>
      </c>
      <c r="X4146" t="s">
        <v>2394</v>
      </c>
      <c r="Y4146" t="s">
        <v>3777</v>
      </c>
      <c r="Z4146" t="s">
        <v>2952</v>
      </c>
      <c r="AA4146" t="s">
        <v>511</v>
      </c>
      <c r="AB4146" s="198">
        <v>37048.875</v>
      </c>
      <c r="AC4146" s="198">
        <v>37072.875</v>
      </c>
    </row>
    <row r="4147" spans="1:29" x14ac:dyDescent="0.2">
      <c r="A4147" s="44" t="str">
        <f t="shared" si="321"/>
        <v>US Power Physical</v>
      </c>
      <c r="B4147" s="44" t="str">
        <f t="shared" si="322"/>
        <v>US</v>
      </c>
      <c r="C4147" s="44" t="str">
        <f t="shared" si="323"/>
        <v>Power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25</v>
      </c>
      <c r="F4147" s="213">
        <f t="shared" si="325"/>
        <v>1250</v>
      </c>
      <c r="G4147" s="202">
        <v>1334716</v>
      </c>
      <c r="H4147" s="198">
        <v>37046.465821759259</v>
      </c>
      <c r="I4147" t="s">
        <v>3542</v>
      </c>
      <c r="J4147" t="s">
        <v>2532</v>
      </c>
      <c r="K4147" t="s">
        <v>2373</v>
      </c>
      <c r="M4147" t="s">
        <v>2717</v>
      </c>
      <c r="N4147" t="s">
        <v>3532</v>
      </c>
      <c r="O4147" t="s">
        <v>1690</v>
      </c>
      <c r="P4147" s="199">
        <v>50</v>
      </c>
      <c r="S4147" t="s">
        <v>3504</v>
      </c>
      <c r="T4147" t="s">
        <v>3759</v>
      </c>
      <c r="U4147" s="201">
        <v>44</v>
      </c>
      <c r="V4147" t="s">
        <v>512</v>
      </c>
      <c r="W4147" t="s">
        <v>3536</v>
      </c>
      <c r="X4147" t="s">
        <v>3537</v>
      </c>
      <c r="Y4147" t="s">
        <v>1097</v>
      </c>
      <c r="Z4147" t="s">
        <v>2947</v>
      </c>
      <c r="AA4147">
        <v>631350.1</v>
      </c>
      <c r="AB4147" s="198">
        <v>37048.875</v>
      </c>
      <c r="AC4147" s="198">
        <v>37072.875</v>
      </c>
    </row>
    <row r="4148" spans="1:29" x14ac:dyDescent="0.2">
      <c r="A4148" s="44" t="str">
        <f t="shared" si="321"/>
        <v>US Power Physical</v>
      </c>
      <c r="B4148" s="44" t="str">
        <f t="shared" si="322"/>
        <v>US</v>
      </c>
      <c r="C4148" s="44" t="str">
        <f t="shared" si="323"/>
        <v>Power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25</v>
      </c>
      <c r="F4148" s="213">
        <f t="shared" si="325"/>
        <v>1250</v>
      </c>
      <c r="G4148" s="202">
        <v>1334717</v>
      </c>
      <c r="H4148" s="198">
        <v>37046.46634259259</v>
      </c>
      <c r="I4148" t="s">
        <v>1084</v>
      </c>
      <c r="M4148" t="s">
        <v>2717</v>
      </c>
      <c r="N4148" t="s">
        <v>3532</v>
      </c>
      <c r="O4148" t="s">
        <v>1690</v>
      </c>
      <c r="Q4148" s="199">
        <v>50</v>
      </c>
      <c r="S4148" t="s">
        <v>3504</v>
      </c>
      <c r="T4148" t="s">
        <v>3759</v>
      </c>
      <c r="U4148" s="201">
        <v>44.5</v>
      </c>
      <c r="V4148" t="s">
        <v>3136</v>
      </c>
      <c r="W4148" t="s">
        <v>3536</v>
      </c>
      <c r="X4148" t="s">
        <v>3537</v>
      </c>
      <c r="Y4148" t="s">
        <v>1097</v>
      </c>
      <c r="Z4148" t="s">
        <v>2947</v>
      </c>
      <c r="AA4148">
        <v>631351.1</v>
      </c>
      <c r="AB4148" s="198">
        <v>37048.875</v>
      </c>
      <c r="AC4148" s="198">
        <v>37072.875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365</v>
      </c>
      <c r="F4149" s="213">
        <f t="shared" si="325"/>
        <v>912500</v>
      </c>
      <c r="G4149" s="202">
        <v>1334718</v>
      </c>
      <c r="H4149" s="198">
        <v>37046.466493055559</v>
      </c>
      <c r="I4149" t="s">
        <v>3729</v>
      </c>
      <c r="M4149" t="s">
        <v>3505</v>
      </c>
      <c r="N4149" t="s">
        <v>2383</v>
      </c>
      <c r="O4149" t="s">
        <v>2643</v>
      </c>
      <c r="P4149" s="199">
        <v>2500</v>
      </c>
      <c r="S4149" t="s">
        <v>3506</v>
      </c>
      <c r="T4149" t="s">
        <v>3759</v>
      </c>
      <c r="U4149" s="201">
        <v>4.0949999999999998</v>
      </c>
      <c r="V4149" t="s">
        <v>2324</v>
      </c>
      <c r="W4149" t="s">
        <v>2810</v>
      </c>
      <c r="X4149" t="s">
        <v>2384</v>
      </c>
      <c r="Y4149" t="s">
        <v>3777</v>
      </c>
      <c r="Z4149" t="s">
        <v>2952</v>
      </c>
      <c r="AA4149" t="s">
        <v>513</v>
      </c>
      <c r="AB4149" s="198">
        <v>37257.875</v>
      </c>
      <c r="AC4149" s="198">
        <v>37621.875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31</v>
      </c>
      <c r="F4150" s="213">
        <f t="shared" si="325"/>
        <v>310000</v>
      </c>
      <c r="G4150" s="202">
        <v>1334719</v>
      </c>
      <c r="H4150" s="198">
        <v>37046.466550925928</v>
      </c>
      <c r="I4150" t="s">
        <v>3627</v>
      </c>
      <c r="M4150" t="s">
        <v>3505</v>
      </c>
      <c r="N4150" t="s">
        <v>2605</v>
      </c>
      <c r="O4150" t="s">
        <v>3277</v>
      </c>
      <c r="Q4150" s="199">
        <v>10000</v>
      </c>
      <c r="S4150" t="s">
        <v>3506</v>
      </c>
      <c r="T4150" t="s">
        <v>3759</v>
      </c>
      <c r="U4150" s="201">
        <v>1.4999999999999999E-2</v>
      </c>
      <c r="V4150" t="s">
        <v>1953</v>
      </c>
      <c r="W4150" t="s">
        <v>2489</v>
      </c>
      <c r="X4150" t="s">
        <v>2490</v>
      </c>
      <c r="Y4150" t="s">
        <v>3777</v>
      </c>
      <c r="Z4150" t="s">
        <v>2952</v>
      </c>
      <c r="AA4150" t="s">
        <v>514</v>
      </c>
      <c r="AB4150" s="198">
        <v>37073.875</v>
      </c>
      <c r="AC4150" s="198">
        <v>37103.875</v>
      </c>
    </row>
    <row r="4151" spans="1:29" x14ac:dyDescent="0.2">
      <c r="A4151" s="44" t="str">
        <f t="shared" si="321"/>
        <v>US Power Physical</v>
      </c>
      <c r="B4151" s="44" t="str">
        <f t="shared" si="322"/>
        <v>US</v>
      </c>
      <c r="C4151" s="44" t="str">
        <f t="shared" si="323"/>
        <v>Power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1500</v>
      </c>
      <c r="G4151" s="202">
        <v>1334720</v>
      </c>
      <c r="H4151" s="198">
        <v>37046.467013888891</v>
      </c>
      <c r="I4151" t="s">
        <v>2345</v>
      </c>
      <c r="M4151" t="s">
        <v>2717</v>
      </c>
      <c r="N4151" t="s">
        <v>3532</v>
      </c>
      <c r="O4151" t="s">
        <v>2736</v>
      </c>
      <c r="P4151" s="199">
        <v>50</v>
      </c>
      <c r="S4151" t="s">
        <v>3504</v>
      </c>
      <c r="T4151" t="s">
        <v>3759</v>
      </c>
      <c r="U4151" s="201">
        <v>39.5</v>
      </c>
      <c r="V4151" t="s">
        <v>3686</v>
      </c>
      <c r="W4151" t="s">
        <v>2733</v>
      </c>
      <c r="X4151" t="s">
        <v>3710</v>
      </c>
      <c r="Y4151" t="s">
        <v>1097</v>
      </c>
      <c r="Z4151" t="s">
        <v>2947</v>
      </c>
      <c r="AA4151">
        <v>631352.1</v>
      </c>
      <c r="AB4151" s="198">
        <v>37135.600694444445</v>
      </c>
      <c r="AC4151" s="198">
        <v>37164.600694444445</v>
      </c>
    </row>
    <row r="4152" spans="1:29" x14ac:dyDescent="0.2">
      <c r="A4152" s="44" t="str">
        <f t="shared" si="321"/>
        <v xml:space="preserve"> Natural Gas Physical</v>
      </c>
      <c r="B4152" s="44" t="str">
        <f t="shared" si="322"/>
        <v/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10000</v>
      </c>
      <c r="G4152" s="202">
        <v>1334721</v>
      </c>
      <c r="H4152" s="198">
        <v>37046.467106481483</v>
      </c>
      <c r="I4152" t="s">
        <v>2636</v>
      </c>
      <c r="M4152" t="s">
        <v>3505</v>
      </c>
      <c r="N4152" t="s">
        <v>3089</v>
      </c>
      <c r="O4152" t="s">
        <v>2015</v>
      </c>
      <c r="P4152" s="199">
        <v>10000</v>
      </c>
      <c r="S4152" t="s">
        <v>3827</v>
      </c>
      <c r="T4152" t="s">
        <v>3090</v>
      </c>
      <c r="U4152" s="201">
        <v>4.8600000000000003</v>
      </c>
      <c r="V4152" t="s">
        <v>2288</v>
      </c>
      <c r="W4152" t="s">
        <v>3091</v>
      </c>
      <c r="X4152" t="s">
        <v>3092</v>
      </c>
      <c r="Y4152" t="s">
        <v>2596</v>
      </c>
      <c r="Z4152" t="s">
        <v>2953</v>
      </c>
      <c r="AA4152">
        <v>828758</v>
      </c>
      <c r="AB4152" s="198">
        <v>37046.875</v>
      </c>
      <c r="AC4152" s="198">
        <v>37046.875</v>
      </c>
    </row>
    <row r="4153" spans="1:29" x14ac:dyDescent="0.2">
      <c r="A4153" s="44" t="str">
        <f t="shared" si="321"/>
        <v>US Power Physical</v>
      </c>
      <c r="B4153" s="44" t="str">
        <f t="shared" si="322"/>
        <v>US</v>
      </c>
      <c r="C4153" s="44" t="str">
        <f t="shared" si="323"/>
        <v>Power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1500</v>
      </c>
      <c r="G4153" s="202">
        <v>1334722</v>
      </c>
      <c r="H4153" s="198">
        <v>37046.467256944445</v>
      </c>
      <c r="I4153" t="s">
        <v>2355</v>
      </c>
      <c r="M4153" t="s">
        <v>2717</v>
      </c>
      <c r="N4153" t="s">
        <v>3532</v>
      </c>
      <c r="O4153" t="s">
        <v>2736</v>
      </c>
      <c r="P4153" s="199">
        <v>50</v>
      </c>
      <c r="S4153" t="s">
        <v>3504</v>
      </c>
      <c r="T4153" t="s">
        <v>3759</v>
      </c>
      <c r="U4153" s="201">
        <v>39.25</v>
      </c>
      <c r="V4153" t="s">
        <v>1100</v>
      </c>
      <c r="W4153" t="s">
        <v>2733</v>
      </c>
      <c r="X4153" t="s">
        <v>3710</v>
      </c>
      <c r="Y4153" t="s">
        <v>1097</v>
      </c>
      <c r="Z4153" t="s">
        <v>2947</v>
      </c>
      <c r="AA4153">
        <v>631353.1</v>
      </c>
      <c r="AB4153" s="198">
        <v>37135.600694444445</v>
      </c>
      <c r="AC4153" s="198">
        <v>37164.600694444445</v>
      </c>
    </row>
    <row r="4154" spans="1:29" x14ac:dyDescent="0.2">
      <c r="A4154" s="44" t="str">
        <f t="shared" si="321"/>
        <v xml:space="preserve"> Metals Financial</v>
      </c>
      <c r="B4154" s="44" t="str">
        <f t="shared" si="322"/>
        <v/>
      </c>
      <c r="C4154" s="44" t="str">
        <f t="shared" si="323"/>
        <v>Metals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3">
        <f t="shared" si="325"/>
        <v>20</v>
      </c>
      <c r="G4154" s="202">
        <v>1334723</v>
      </c>
      <c r="H4154" s="198">
        <v>37046.467291666668</v>
      </c>
      <c r="I4154" t="s">
        <v>3816</v>
      </c>
      <c r="M4154" t="s">
        <v>3511</v>
      </c>
      <c r="N4154" t="s">
        <v>3756</v>
      </c>
      <c r="O4154" t="s">
        <v>3757</v>
      </c>
      <c r="Q4154" s="199">
        <v>20</v>
      </c>
      <c r="S4154" t="s">
        <v>3758</v>
      </c>
      <c r="T4154" t="s">
        <v>3759</v>
      </c>
      <c r="U4154" s="201">
        <v>1665</v>
      </c>
      <c r="V4154" t="s">
        <v>3122</v>
      </c>
      <c r="W4154" t="s">
        <v>3765</v>
      </c>
      <c r="X4154" t="s">
        <v>3761</v>
      </c>
      <c r="Y4154" t="s">
        <v>3762</v>
      </c>
      <c r="Z4154" t="s">
        <v>3763</v>
      </c>
      <c r="AA4154">
        <v>2167429</v>
      </c>
    </row>
    <row r="4155" spans="1:29" x14ac:dyDescent="0.2">
      <c r="A4155" s="44" t="str">
        <f t="shared" si="321"/>
        <v>US Power Physical</v>
      </c>
      <c r="B4155" s="44" t="str">
        <f t="shared" si="322"/>
        <v>US</v>
      </c>
      <c r="C4155" s="44" t="str">
        <f t="shared" si="323"/>
        <v>Power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1500</v>
      </c>
      <c r="G4155" s="202">
        <v>1334724</v>
      </c>
      <c r="H4155" s="198">
        <v>37046.467349537037</v>
      </c>
      <c r="I4155" t="s">
        <v>2355</v>
      </c>
      <c r="M4155" t="s">
        <v>2717</v>
      </c>
      <c r="N4155" t="s">
        <v>3532</v>
      </c>
      <c r="O4155" t="s">
        <v>2736</v>
      </c>
      <c r="P4155" s="199">
        <v>50</v>
      </c>
      <c r="S4155" t="s">
        <v>3504</v>
      </c>
      <c r="T4155" t="s">
        <v>3759</v>
      </c>
      <c r="U4155" s="201">
        <v>39</v>
      </c>
      <c r="V4155" t="s">
        <v>1100</v>
      </c>
      <c r="W4155" t="s">
        <v>2733</v>
      </c>
      <c r="X4155" t="s">
        <v>3710</v>
      </c>
      <c r="Y4155" t="s">
        <v>1097</v>
      </c>
      <c r="Z4155" t="s">
        <v>2947</v>
      </c>
      <c r="AA4155">
        <v>631354.1</v>
      </c>
      <c r="AB4155" s="198">
        <v>37135.600694444445</v>
      </c>
      <c r="AC4155" s="198">
        <v>37164.600694444445</v>
      </c>
    </row>
    <row r="4156" spans="1:29" x14ac:dyDescent="0.2">
      <c r="A4156" s="44" t="str">
        <f t="shared" si="321"/>
        <v>US Power Physical</v>
      </c>
      <c r="B4156" s="44" t="str">
        <f t="shared" si="322"/>
        <v>US</v>
      </c>
      <c r="C4156" s="44" t="str">
        <f t="shared" si="323"/>
        <v>Power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30</v>
      </c>
      <c r="F4156" s="213">
        <f t="shared" si="325"/>
        <v>1500</v>
      </c>
      <c r="G4156" s="202">
        <v>1334728</v>
      </c>
      <c r="H4156" s="198">
        <v>37046.467673611114</v>
      </c>
      <c r="I4156" t="s">
        <v>2345</v>
      </c>
      <c r="M4156" t="s">
        <v>2717</v>
      </c>
      <c r="N4156" t="s">
        <v>3532</v>
      </c>
      <c r="O4156" t="s">
        <v>2736</v>
      </c>
      <c r="Q4156" s="199">
        <v>50</v>
      </c>
      <c r="S4156" t="s">
        <v>3504</v>
      </c>
      <c r="T4156" t="s">
        <v>3759</v>
      </c>
      <c r="U4156" s="201">
        <v>39</v>
      </c>
      <c r="V4156" t="s">
        <v>3686</v>
      </c>
      <c r="W4156" t="s">
        <v>2733</v>
      </c>
      <c r="X4156" t="s">
        <v>3710</v>
      </c>
      <c r="Y4156" t="s">
        <v>1097</v>
      </c>
      <c r="Z4156" t="s">
        <v>2947</v>
      </c>
      <c r="AA4156">
        <v>631355.1</v>
      </c>
      <c r="AB4156" s="198">
        <v>37135.600694444445</v>
      </c>
      <c r="AC4156" s="198">
        <v>37164.600694444445</v>
      </c>
    </row>
    <row r="4157" spans="1:29" x14ac:dyDescent="0.2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31</v>
      </c>
      <c r="F4157" s="213">
        <f t="shared" si="325"/>
        <v>155000</v>
      </c>
      <c r="G4157" s="202">
        <v>1334732</v>
      </c>
      <c r="H4157" s="198">
        <v>37046.467835648145</v>
      </c>
      <c r="I4157" t="s">
        <v>2260</v>
      </c>
      <c r="M4157" t="s">
        <v>3505</v>
      </c>
      <c r="N4157" t="s">
        <v>3926</v>
      </c>
      <c r="O4157" t="s">
        <v>403</v>
      </c>
      <c r="P4157" s="199">
        <v>5000</v>
      </c>
      <c r="S4157" t="s">
        <v>3506</v>
      </c>
      <c r="T4157" t="s">
        <v>3759</v>
      </c>
      <c r="U4157" s="201">
        <v>0.125</v>
      </c>
      <c r="V4157" t="s">
        <v>3115</v>
      </c>
      <c r="W4157" t="s">
        <v>3082</v>
      </c>
      <c r="X4157" t="s">
        <v>2641</v>
      </c>
      <c r="Y4157" t="s">
        <v>2596</v>
      </c>
      <c r="Z4157" t="s">
        <v>2952</v>
      </c>
      <c r="AA4157" t="s">
        <v>515</v>
      </c>
      <c r="AB4157" s="198">
        <v>37073.875</v>
      </c>
      <c r="AC4157" s="198">
        <v>37103.875</v>
      </c>
    </row>
    <row r="4158" spans="1:29" x14ac:dyDescent="0.2">
      <c r="A4158" s="44" t="str">
        <f t="shared" si="321"/>
        <v xml:space="preserve"> Natural Gas Physical</v>
      </c>
      <c r="B4158" s="44" t="str">
        <f t="shared" si="322"/>
        <v/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10000</v>
      </c>
      <c r="G4158" s="202">
        <v>1334734</v>
      </c>
      <c r="H4158" s="198">
        <v>37046.468078703707</v>
      </c>
      <c r="I4158" t="s">
        <v>2505</v>
      </c>
      <c r="M4158" t="s">
        <v>3505</v>
      </c>
      <c r="N4158" t="s">
        <v>3089</v>
      </c>
      <c r="O4158" t="s">
        <v>2015</v>
      </c>
      <c r="P4158" s="199">
        <v>10000</v>
      </c>
      <c r="S4158" t="s">
        <v>3827</v>
      </c>
      <c r="T4158" t="s">
        <v>3090</v>
      </c>
      <c r="U4158" s="201">
        <v>4.8550000000000004</v>
      </c>
      <c r="V4158" t="s">
        <v>2523</v>
      </c>
      <c r="W4158" t="s">
        <v>3091</v>
      </c>
      <c r="X4158" t="s">
        <v>3092</v>
      </c>
      <c r="Y4158" t="s">
        <v>2596</v>
      </c>
      <c r="Z4158" t="s">
        <v>2953</v>
      </c>
      <c r="AA4158">
        <v>828763</v>
      </c>
      <c r="AB4158" s="198">
        <v>37046.875</v>
      </c>
      <c r="AC4158" s="198">
        <v>37046.875</v>
      </c>
    </row>
    <row r="4159" spans="1:29" x14ac:dyDescent="0.2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31</v>
      </c>
      <c r="F4159" s="213">
        <f t="shared" si="325"/>
        <v>775</v>
      </c>
      <c r="G4159" s="202">
        <v>1334735</v>
      </c>
      <c r="H4159" s="198">
        <v>37046.468136574076</v>
      </c>
      <c r="I4159" t="s">
        <v>2592</v>
      </c>
      <c r="M4159" t="s">
        <v>2717</v>
      </c>
      <c r="N4159" t="s">
        <v>3468</v>
      </c>
      <c r="O4159" t="s">
        <v>2469</v>
      </c>
      <c r="P4159" s="199">
        <v>25</v>
      </c>
      <c r="S4159" t="s">
        <v>3504</v>
      </c>
      <c r="T4159" t="s">
        <v>3759</v>
      </c>
      <c r="U4159" s="201">
        <v>305</v>
      </c>
      <c r="V4159" t="s">
        <v>3166</v>
      </c>
      <c r="W4159" t="s">
        <v>2520</v>
      </c>
      <c r="X4159" t="s">
        <v>3469</v>
      </c>
      <c r="Y4159" t="s">
        <v>1097</v>
      </c>
      <c r="Z4159" t="s">
        <v>2947</v>
      </c>
      <c r="AA4159">
        <v>631356.1</v>
      </c>
      <c r="AB4159" s="198">
        <v>37104.875</v>
      </c>
      <c r="AC4159" s="198">
        <v>37134.875</v>
      </c>
    </row>
    <row r="4160" spans="1:29" x14ac:dyDescent="0.2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31</v>
      </c>
      <c r="F4160" s="213">
        <f t="shared" si="325"/>
        <v>775</v>
      </c>
      <c r="G4160" s="202">
        <v>1334736</v>
      </c>
      <c r="H4160" s="198">
        <v>37046.468159722222</v>
      </c>
      <c r="I4160" t="s">
        <v>2592</v>
      </c>
      <c r="M4160" t="s">
        <v>2717</v>
      </c>
      <c r="N4160" t="s">
        <v>3468</v>
      </c>
      <c r="O4160" t="s">
        <v>3172</v>
      </c>
      <c r="P4160" s="199">
        <v>25</v>
      </c>
      <c r="S4160" t="s">
        <v>3504</v>
      </c>
      <c r="T4160" t="s">
        <v>3759</v>
      </c>
      <c r="U4160" s="201">
        <v>266</v>
      </c>
      <c r="V4160" t="s">
        <v>3166</v>
      </c>
      <c r="W4160" t="s">
        <v>2520</v>
      </c>
      <c r="X4160" t="s">
        <v>3469</v>
      </c>
      <c r="Y4160" t="s">
        <v>1097</v>
      </c>
      <c r="Z4160" t="s">
        <v>2947</v>
      </c>
      <c r="AA4160">
        <v>631357.1</v>
      </c>
      <c r="AB4160" s="198">
        <v>37073.875</v>
      </c>
      <c r="AC4160" s="198">
        <v>37103.875</v>
      </c>
    </row>
    <row r="4161" spans="1:29" x14ac:dyDescent="0.2">
      <c r="A4161" s="44" t="str">
        <f t="shared" si="321"/>
        <v>US Power Physical</v>
      </c>
      <c r="B4161" s="44" t="str">
        <f t="shared" si="322"/>
        <v>US</v>
      </c>
      <c r="C4161" s="44" t="str">
        <f t="shared" si="323"/>
        <v>Power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30</v>
      </c>
      <c r="F4161" s="213">
        <f t="shared" si="325"/>
        <v>1500</v>
      </c>
      <c r="G4161" s="202">
        <v>1334737</v>
      </c>
      <c r="H4161" s="198">
        <v>37046.468298611115</v>
      </c>
      <c r="I4161" t="s">
        <v>2355</v>
      </c>
      <c r="M4161" t="s">
        <v>2717</v>
      </c>
      <c r="N4161" t="s">
        <v>3532</v>
      </c>
      <c r="O4161" t="s">
        <v>2379</v>
      </c>
      <c r="Q4161" s="199">
        <v>50</v>
      </c>
      <c r="S4161" t="s">
        <v>3504</v>
      </c>
      <c r="T4161" t="s">
        <v>3759</v>
      </c>
      <c r="U4161" s="201">
        <v>43.5</v>
      </c>
      <c r="V4161" t="s">
        <v>2334</v>
      </c>
      <c r="W4161" t="s">
        <v>3540</v>
      </c>
      <c r="X4161" t="s">
        <v>2381</v>
      </c>
      <c r="Y4161" t="s">
        <v>1097</v>
      </c>
      <c r="Z4161" t="s">
        <v>2947</v>
      </c>
      <c r="AA4161">
        <v>631358.1</v>
      </c>
      <c r="AB4161" s="198">
        <v>37135.594444444447</v>
      </c>
      <c r="AC4161" s="198">
        <v>37164.594444444447</v>
      </c>
    </row>
    <row r="4162" spans="1:29" x14ac:dyDescent="0.2">
      <c r="A4162" s="44" t="str">
        <f t="shared" si="321"/>
        <v xml:space="preserve"> Natural Gas Physical</v>
      </c>
      <c r="B4162" s="44" t="str">
        <f t="shared" si="322"/>
        <v/>
      </c>
      <c r="C4162" s="44" t="str">
        <f t="shared" si="323"/>
        <v>Natural Gas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10000</v>
      </c>
      <c r="G4162" s="202">
        <v>1334738</v>
      </c>
      <c r="H4162" s="198">
        <v>37046.468668981484</v>
      </c>
      <c r="I4162" t="s">
        <v>2260</v>
      </c>
      <c r="M4162" t="s">
        <v>3505</v>
      </c>
      <c r="N4162" t="s">
        <v>3089</v>
      </c>
      <c r="O4162" t="s">
        <v>2015</v>
      </c>
      <c r="P4162" s="199">
        <v>10000</v>
      </c>
      <c r="S4162" t="s">
        <v>3827</v>
      </c>
      <c r="T4162" t="s">
        <v>3090</v>
      </c>
      <c r="U4162" s="201">
        <v>4.8499999999999996</v>
      </c>
      <c r="V4162" t="s">
        <v>3846</v>
      </c>
      <c r="W4162" t="s">
        <v>3091</v>
      </c>
      <c r="X4162" t="s">
        <v>3092</v>
      </c>
      <c r="Y4162" t="s">
        <v>2596</v>
      </c>
      <c r="Z4162" t="s">
        <v>2953</v>
      </c>
      <c r="AA4162">
        <v>828765</v>
      </c>
      <c r="AB4162" s="198">
        <v>37046.875</v>
      </c>
      <c r="AC4162" s="198">
        <v>37046.875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123</v>
      </c>
      <c r="F4163" s="213">
        <f t="shared" si="325"/>
        <v>615000</v>
      </c>
      <c r="G4163" s="202">
        <v>1334739</v>
      </c>
      <c r="H4163" s="198">
        <v>37046.469155092593</v>
      </c>
      <c r="I4163" t="s">
        <v>3731</v>
      </c>
      <c r="M4163" t="s">
        <v>3505</v>
      </c>
      <c r="N4163" t="s">
        <v>2383</v>
      </c>
      <c r="O4163" t="s">
        <v>3144</v>
      </c>
      <c r="P4163" s="199">
        <v>5000</v>
      </c>
      <c r="S4163" t="s">
        <v>3506</v>
      </c>
      <c r="T4163" t="s">
        <v>3759</v>
      </c>
      <c r="U4163" s="201">
        <v>4.1399999999999997</v>
      </c>
      <c r="V4163" t="s">
        <v>2186</v>
      </c>
      <c r="W4163" t="s">
        <v>2810</v>
      </c>
      <c r="X4163" t="s">
        <v>2384</v>
      </c>
      <c r="Y4163" t="s">
        <v>3777</v>
      </c>
      <c r="Z4163" t="s">
        <v>2952</v>
      </c>
      <c r="AA4163" t="s">
        <v>516</v>
      </c>
      <c r="AB4163" s="198">
        <v>37073</v>
      </c>
      <c r="AC4163" s="198">
        <v>37195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31</v>
      </c>
      <c r="F4164" s="213">
        <f t="shared" si="325"/>
        <v>310000</v>
      </c>
      <c r="G4164" s="202">
        <v>1334740</v>
      </c>
      <c r="H4164" s="198">
        <v>37046.469259259262</v>
      </c>
      <c r="I4164" t="s">
        <v>3729</v>
      </c>
      <c r="M4164" t="s">
        <v>3505</v>
      </c>
      <c r="N4164" t="s">
        <v>2383</v>
      </c>
      <c r="O4164" t="s">
        <v>2604</v>
      </c>
      <c r="P4164" s="199">
        <v>10000</v>
      </c>
      <c r="S4164" t="s">
        <v>3506</v>
      </c>
      <c r="T4164" t="s">
        <v>3759</v>
      </c>
      <c r="U4164" s="201">
        <v>4.0549999999999997</v>
      </c>
      <c r="V4164" t="s">
        <v>3198</v>
      </c>
      <c r="W4164" t="s">
        <v>2810</v>
      </c>
      <c r="X4164" t="s">
        <v>2384</v>
      </c>
      <c r="Y4164" t="s">
        <v>3777</v>
      </c>
      <c r="Z4164" t="s">
        <v>2952</v>
      </c>
      <c r="AA4164" t="s">
        <v>517</v>
      </c>
      <c r="AB4164" s="198">
        <v>37073.875</v>
      </c>
      <c r="AC4164" s="198">
        <v>37103.875</v>
      </c>
    </row>
    <row r="4165" spans="1:29" x14ac:dyDescent="0.2">
      <c r="A4165" s="44" t="str">
        <f t="shared" si="321"/>
        <v>US Crude Financial</v>
      </c>
      <c r="B4165" s="44" t="str">
        <f t="shared" si="322"/>
        <v>US</v>
      </c>
      <c r="C4165" s="44" t="str">
        <f t="shared" si="323"/>
        <v>Crude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50000</v>
      </c>
      <c r="G4165" s="202">
        <v>1334741</v>
      </c>
      <c r="H4165" s="198">
        <v>37046.469733796293</v>
      </c>
      <c r="I4165" t="s">
        <v>2382</v>
      </c>
      <c r="M4165" t="s">
        <v>3619</v>
      </c>
      <c r="N4165" t="s">
        <v>1088</v>
      </c>
      <c r="O4165" t="s">
        <v>3528</v>
      </c>
      <c r="Q4165" s="199">
        <v>50000</v>
      </c>
      <c r="S4165" t="s">
        <v>3512</v>
      </c>
      <c r="T4165" t="s">
        <v>3759</v>
      </c>
      <c r="U4165" s="201">
        <v>28.2</v>
      </c>
      <c r="V4165" t="s">
        <v>3830</v>
      </c>
      <c r="W4165" t="s">
        <v>1090</v>
      </c>
      <c r="X4165" t="s">
        <v>1091</v>
      </c>
      <c r="Y4165" t="s">
        <v>2729</v>
      </c>
      <c r="Z4165" t="s">
        <v>2952</v>
      </c>
      <c r="AA4165">
        <v>112980</v>
      </c>
      <c r="AB4165" s="198">
        <v>37073</v>
      </c>
      <c r="AC4165" s="198">
        <v>37103</v>
      </c>
    </row>
    <row r="4166" spans="1:29" x14ac:dyDescent="0.2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31</v>
      </c>
      <c r="F4166" s="213">
        <f t="shared" si="325"/>
        <v>155000</v>
      </c>
      <c r="G4166" s="202">
        <v>1334742</v>
      </c>
      <c r="H4166" s="198">
        <v>37046.47</v>
      </c>
      <c r="I4166" t="s">
        <v>3731</v>
      </c>
      <c r="M4166" t="s">
        <v>3505</v>
      </c>
      <c r="N4166" t="s">
        <v>2383</v>
      </c>
      <c r="O4166" t="s">
        <v>2604</v>
      </c>
      <c r="P4166" s="199">
        <v>5000</v>
      </c>
      <c r="S4166" t="s">
        <v>3506</v>
      </c>
      <c r="T4166" t="s">
        <v>3759</v>
      </c>
      <c r="U4166" s="201">
        <v>4.0525000000000002</v>
      </c>
      <c r="V4166" t="s">
        <v>3706</v>
      </c>
      <c r="W4166" t="s">
        <v>2810</v>
      </c>
      <c r="X4166" t="s">
        <v>2384</v>
      </c>
      <c r="Y4166" t="s">
        <v>3777</v>
      </c>
      <c r="Z4166" t="s">
        <v>2952</v>
      </c>
      <c r="AA4166" t="s">
        <v>518</v>
      </c>
      <c r="AB4166" s="198">
        <v>37073.875</v>
      </c>
      <c r="AC4166" s="198">
        <v>37103.875</v>
      </c>
    </row>
    <row r="4167" spans="1:29" x14ac:dyDescent="0.2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365</v>
      </c>
      <c r="F4167" s="213">
        <f t="shared" si="325"/>
        <v>1825000</v>
      </c>
      <c r="G4167" s="202">
        <v>1334743</v>
      </c>
      <c r="H4167" s="198">
        <v>37046.470324074071</v>
      </c>
      <c r="I4167" t="s">
        <v>2592</v>
      </c>
      <c r="M4167" t="s">
        <v>3505</v>
      </c>
      <c r="N4167" t="s">
        <v>2383</v>
      </c>
      <c r="O4167" t="s">
        <v>2643</v>
      </c>
      <c r="Q4167" s="199">
        <v>5000</v>
      </c>
      <c r="S4167" t="s">
        <v>3506</v>
      </c>
      <c r="T4167" t="s">
        <v>3759</v>
      </c>
      <c r="U4167" s="201">
        <v>4.1050000000000004</v>
      </c>
      <c r="V4167" t="s">
        <v>2279</v>
      </c>
      <c r="W4167" t="s">
        <v>2810</v>
      </c>
      <c r="X4167" t="s">
        <v>2384</v>
      </c>
      <c r="Y4167" t="s">
        <v>3777</v>
      </c>
      <c r="Z4167" t="s">
        <v>2952</v>
      </c>
      <c r="AA4167" t="s">
        <v>519</v>
      </c>
      <c r="AB4167" s="198">
        <v>37257.875</v>
      </c>
      <c r="AC4167" s="198">
        <v>37621.875</v>
      </c>
    </row>
    <row r="4168" spans="1:29" x14ac:dyDescent="0.2">
      <c r="A4168" s="44" t="str">
        <f t="shared" si="321"/>
        <v xml:space="preserve"> Metals Financial</v>
      </c>
      <c r="B4168" s="44" t="str">
        <f t="shared" si="322"/>
        <v/>
      </c>
      <c r="C4168" s="44" t="str">
        <f t="shared" si="323"/>
        <v>Metals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13">
        <f t="shared" si="325"/>
        <v>20</v>
      </c>
      <c r="G4168" s="202">
        <v>1334744</v>
      </c>
      <c r="H4168" s="198">
        <v>37046.470370370371</v>
      </c>
      <c r="I4168" t="s">
        <v>2220</v>
      </c>
      <c r="M4168" t="s">
        <v>3511</v>
      </c>
      <c r="N4168" t="s">
        <v>3756</v>
      </c>
      <c r="O4168" t="s">
        <v>3757</v>
      </c>
      <c r="Q4168" s="199">
        <v>20</v>
      </c>
      <c r="S4168" t="s">
        <v>3758</v>
      </c>
      <c r="T4168" t="s">
        <v>3759</v>
      </c>
      <c r="U4168" s="201">
        <v>1666</v>
      </c>
      <c r="V4168" t="s">
        <v>2221</v>
      </c>
      <c r="W4168" t="s">
        <v>3765</v>
      </c>
      <c r="X4168" t="s">
        <v>3761</v>
      </c>
      <c r="Y4168" t="s">
        <v>3762</v>
      </c>
      <c r="Z4168" t="s">
        <v>3763</v>
      </c>
      <c r="AA4168">
        <v>2167427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31</v>
      </c>
      <c r="F4169" s="213">
        <f t="shared" si="325"/>
        <v>155000</v>
      </c>
      <c r="G4169" s="202">
        <v>1334745</v>
      </c>
      <c r="H4169" s="198">
        <v>37046.470613425925</v>
      </c>
      <c r="I4169" t="s">
        <v>2382</v>
      </c>
      <c r="M4169" t="s">
        <v>3505</v>
      </c>
      <c r="N4169" t="s">
        <v>2383</v>
      </c>
      <c r="O4169" t="s">
        <v>2604</v>
      </c>
      <c r="Q4169" s="199">
        <v>5000</v>
      </c>
      <c r="S4169" t="s">
        <v>3506</v>
      </c>
      <c r="T4169" t="s">
        <v>3759</v>
      </c>
      <c r="U4169" s="201">
        <v>4.0575000000000001</v>
      </c>
      <c r="V4169" t="s">
        <v>2562</v>
      </c>
      <c r="W4169" t="s">
        <v>2810</v>
      </c>
      <c r="X4169" t="s">
        <v>2384</v>
      </c>
      <c r="Y4169" t="s">
        <v>3777</v>
      </c>
      <c r="Z4169" t="s">
        <v>2952</v>
      </c>
      <c r="AA4169" t="s">
        <v>520</v>
      </c>
      <c r="AB4169" s="198">
        <v>37073.875</v>
      </c>
      <c r="AC4169" s="198">
        <v>37103.875</v>
      </c>
    </row>
    <row r="4170" spans="1:29" x14ac:dyDescent="0.2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25</v>
      </c>
      <c r="F4170" s="213">
        <f t="shared" si="325"/>
        <v>250000</v>
      </c>
      <c r="G4170" s="202">
        <v>1334746</v>
      </c>
      <c r="H4170" s="198">
        <v>37046.470810185187</v>
      </c>
      <c r="I4170" t="s">
        <v>2392</v>
      </c>
      <c r="M4170" t="s">
        <v>3505</v>
      </c>
      <c r="N4170" t="s">
        <v>2383</v>
      </c>
      <c r="O4170" t="s">
        <v>1693</v>
      </c>
      <c r="P4170" s="199">
        <v>10000</v>
      </c>
      <c r="S4170" t="s">
        <v>3506</v>
      </c>
      <c r="T4170" t="s">
        <v>3759</v>
      </c>
      <c r="U4170" s="201">
        <v>3.95</v>
      </c>
      <c r="V4170" t="s">
        <v>3496</v>
      </c>
      <c r="W4170" t="s">
        <v>2644</v>
      </c>
      <c r="X4170" t="s">
        <v>2259</v>
      </c>
      <c r="Y4170" t="s">
        <v>3777</v>
      </c>
      <c r="Z4170" t="s">
        <v>2952</v>
      </c>
      <c r="AA4170" t="s">
        <v>521</v>
      </c>
      <c r="AB4170" s="198">
        <v>37048.875</v>
      </c>
      <c r="AC4170" s="198">
        <v>37072.875</v>
      </c>
    </row>
    <row r="4171" spans="1:29" x14ac:dyDescent="0.2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31</v>
      </c>
      <c r="F4171" s="213">
        <f t="shared" ref="F4171:F4234" si="330">E4171*SUM(P4171:Q4171)</f>
        <v>155000</v>
      </c>
      <c r="G4171" s="202">
        <v>1334747</v>
      </c>
      <c r="H4171" s="198">
        <v>37046.470868055556</v>
      </c>
      <c r="I4171" t="s">
        <v>2382</v>
      </c>
      <c r="M4171" t="s">
        <v>3505</v>
      </c>
      <c r="N4171" t="s">
        <v>2383</v>
      </c>
      <c r="O4171" t="s">
        <v>2604</v>
      </c>
      <c r="Q4171" s="199">
        <v>5000</v>
      </c>
      <c r="S4171" t="s">
        <v>3506</v>
      </c>
      <c r="T4171" t="s">
        <v>3759</v>
      </c>
      <c r="U4171" s="201">
        <v>4.0575000000000001</v>
      </c>
      <c r="V4171" t="s">
        <v>2562</v>
      </c>
      <c r="W4171" t="s">
        <v>2810</v>
      </c>
      <c r="X4171" t="s">
        <v>2384</v>
      </c>
      <c r="Y4171" t="s">
        <v>3777</v>
      </c>
      <c r="Z4171" t="s">
        <v>2952</v>
      </c>
      <c r="AA4171" t="s">
        <v>522</v>
      </c>
      <c r="AB4171" s="198">
        <v>37073.875</v>
      </c>
      <c r="AC4171" s="198">
        <v>37103.875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25</v>
      </c>
      <c r="F4172" s="213">
        <f t="shared" si="330"/>
        <v>175000</v>
      </c>
      <c r="G4172" s="202">
        <v>1334748</v>
      </c>
      <c r="H4172" s="198">
        <v>37046.47111111111</v>
      </c>
      <c r="I4172" t="s">
        <v>3531</v>
      </c>
      <c r="M4172" t="s">
        <v>3505</v>
      </c>
      <c r="N4172" t="s">
        <v>2383</v>
      </c>
      <c r="O4172" t="s">
        <v>1693</v>
      </c>
      <c r="Q4172" s="199">
        <v>7000</v>
      </c>
      <c r="S4172" t="s">
        <v>3506</v>
      </c>
      <c r="T4172" t="s">
        <v>3759</v>
      </c>
      <c r="U4172" s="201">
        <v>3.9525000000000001</v>
      </c>
      <c r="V4172" t="s">
        <v>3720</v>
      </c>
      <c r="W4172" t="s">
        <v>2644</v>
      </c>
      <c r="X4172" t="s">
        <v>2259</v>
      </c>
      <c r="Y4172" t="s">
        <v>3777</v>
      </c>
      <c r="Z4172" t="s">
        <v>2952</v>
      </c>
      <c r="AA4172" t="s">
        <v>523</v>
      </c>
      <c r="AB4172" s="198">
        <v>37048.875</v>
      </c>
      <c r="AC4172" s="198">
        <v>37072.875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25</v>
      </c>
      <c r="F4173" s="213">
        <f t="shared" si="330"/>
        <v>250000</v>
      </c>
      <c r="G4173" s="202">
        <v>1334749</v>
      </c>
      <c r="H4173" s="198">
        <v>37046.47115740741</v>
      </c>
      <c r="I4173" t="s">
        <v>2392</v>
      </c>
      <c r="M4173" t="s">
        <v>3505</v>
      </c>
      <c r="N4173" t="s">
        <v>2383</v>
      </c>
      <c r="O4173" t="s">
        <v>524</v>
      </c>
      <c r="Q4173" s="199">
        <v>10000</v>
      </c>
      <c r="S4173" t="s">
        <v>3506</v>
      </c>
      <c r="T4173" t="s">
        <v>3759</v>
      </c>
      <c r="U4173" s="201">
        <v>3.7825000000000002</v>
      </c>
      <c r="V4173" t="s">
        <v>3496</v>
      </c>
      <c r="W4173" t="s">
        <v>3497</v>
      </c>
      <c r="X4173" t="s">
        <v>3498</v>
      </c>
      <c r="Y4173" t="s">
        <v>3777</v>
      </c>
      <c r="Z4173" t="s">
        <v>2952</v>
      </c>
      <c r="AA4173" t="s">
        <v>525</v>
      </c>
      <c r="AB4173" s="198">
        <v>37048.875</v>
      </c>
      <c r="AC4173" s="198">
        <v>37072.875</v>
      </c>
    </row>
    <row r="4174" spans="1:29" x14ac:dyDescent="0.2">
      <c r="A4174" s="44" t="str">
        <f t="shared" si="326"/>
        <v>US Crude Financial</v>
      </c>
      <c r="B4174" s="44" t="str">
        <f t="shared" si="327"/>
        <v>US</v>
      </c>
      <c r="C4174" s="44" t="str">
        <f t="shared" si="328"/>
        <v>Crude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13">
        <f t="shared" si="330"/>
        <v>50000</v>
      </c>
      <c r="G4174" s="202">
        <v>1334750</v>
      </c>
      <c r="H4174" s="198">
        <v>37046.471180555556</v>
      </c>
      <c r="I4174" t="s">
        <v>2382</v>
      </c>
      <c r="M4174" t="s">
        <v>3619</v>
      </c>
      <c r="N4174" t="s">
        <v>1088</v>
      </c>
      <c r="O4174" t="s">
        <v>3528</v>
      </c>
      <c r="Q4174" s="199">
        <v>50000</v>
      </c>
      <c r="S4174" t="s">
        <v>3512</v>
      </c>
      <c r="T4174" t="s">
        <v>3759</v>
      </c>
      <c r="U4174" s="201">
        <v>28.22</v>
      </c>
      <c r="V4174" t="s">
        <v>3830</v>
      </c>
      <c r="W4174" t="s">
        <v>1090</v>
      </c>
      <c r="X4174" t="s">
        <v>1091</v>
      </c>
      <c r="Y4174" t="s">
        <v>2729</v>
      </c>
      <c r="Z4174" t="s">
        <v>2952</v>
      </c>
      <c r="AA4174">
        <v>112981</v>
      </c>
      <c r="AB4174" s="198">
        <v>37073</v>
      </c>
      <c r="AC4174" s="198">
        <v>37103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155000</v>
      </c>
      <c r="G4175" s="202">
        <v>1334751</v>
      </c>
      <c r="H4175" s="198">
        <v>37046.471678240741</v>
      </c>
      <c r="I4175" t="s">
        <v>2382</v>
      </c>
      <c r="M4175" t="s">
        <v>3505</v>
      </c>
      <c r="N4175" t="s">
        <v>2383</v>
      </c>
      <c r="O4175" t="s">
        <v>2604</v>
      </c>
      <c r="Q4175" s="199">
        <v>5000</v>
      </c>
      <c r="S4175" t="s">
        <v>3506</v>
      </c>
      <c r="T4175" t="s">
        <v>3759</v>
      </c>
      <c r="U4175" s="201">
        <v>4.0575000000000001</v>
      </c>
      <c r="V4175" t="s">
        <v>2470</v>
      </c>
      <c r="W4175" t="s">
        <v>2810</v>
      </c>
      <c r="X4175" t="s">
        <v>2384</v>
      </c>
      <c r="Y4175" t="s">
        <v>3777</v>
      </c>
      <c r="Z4175" t="s">
        <v>2952</v>
      </c>
      <c r="AA4175" t="s">
        <v>526</v>
      </c>
      <c r="AB4175" s="198">
        <v>37073.875</v>
      </c>
      <c r="AC4175" s="198">
        <v>37103.875</v>
      </c>
    </row>
    <row r="4176" spans="1:29" x14ac:dyDescent="0.2">
      <c r="A4176" s="44" t="str">
        <f t="shared" si="326"/>
        <v>US Weather Financial</v>
      </c>
      <c r="B4176" s="44" t="str">
        <f t="shared" si="327"/>
        <v>US</v>
      </c>
      <c r="C4176" s="44" t="str">
        <f t="shared" si="328"/>
        <v>Weather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93</v>
      </c>
      <c r="G4176" s="202">
        <v>1334752</v>
      </c>
      <c r="H4176" s="198">
        <v>37046.471712962964</v>
      </c>
      <c r="I4176" t="s">
        <v>3731</v>
      </c>
      <c r="M4176" t="s">
        <v>2656</v>
      </c>
      <c r="N4176" t="s">
        <v>3724</v>
      </c>
      <c r="O4176" t="s">
        <v>527</v>
      </c>
      <c r="P4176" s="199">
        <v>3</v>
      </c>
      <c r="S4176" t="s">
        <v>2657</v>
      </c>
      <c r="T4176" t="s">
        <v>3759</v>
      </c>
      <c r="U4176" s="201">
        <v>259</v>
      </c>
      <c r="V4176" t="s">
        <v>4001</v>
      </c>
      <c r="W4176" t="s">
        <v>3285</v>
      </c>
      <c r="X4176" t="s">
        <v>3725</v>
      </c>
      <c r="Y4176" t="s">
        <v>2656</v>
      </c>
      <c r="Z4176" t="s">
        <v>2952</v>
      </c>
      <c r="AA4176">
        <v>1334752</v>
      </c>
      <c r="AB4176" s="198">
        <v>37073.915972222225</v>
      </c>
      <c r="AC4176" s="198">
        <v>37103.915972222225</v>
      </c>
    </row>
    <row r="4177" spans="1:29" x14ac:dyDescent="0.2">
      <c r="A4177" s="44" t="str">
        <f t="shared" si="326"/>
        <v>US Power Financial</v>
      </c>
      <c r="B4177" s="44" t="str">
        <f t="shared" si="327"/>
        <v>US</v>
      </c>
      <c r="C4177" s="44" t="str">
        <f t="shared" si="328"/>
        <v>Power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25</v>
      </c>
      <c r="F4177" s="213">
        <f t="shared" si="330"/>
        <v>1250</v>
      </c>
      <c r="G4177" s="202">
        <v>1334753</v>
      </c>
      <c r="H4177" s="198">
        <v>37046.471851851849</v>
      </c>
      <c r="I4177" t="s">
        <v>2600</v>
      </c>
      <c r="M4177" t="s">
        <v>2717</v>
      </c>
      <c r="N4177" t="s">
        <v>1094</v>
      </c>
      <c r="O4177" t="s">
        <v>1666</v>
      </c>
      <c r="P4177" s="199">
        <v>50</v>
      </c>
      <c r="S4177" t="s">
        <v>3504</v>
      </c>
      <c r="T4177" t="s">
        <v>3759</v>
      </c>
      <c r="U4177" s="201">
        <v>51</v>
      </c>
      <c r="V4177" t="s">
        <v>3004</v>
      </c>
      <c r="W4177" t="s">
        <v>2359</v>
      </c>
      <c r="X4177" t="s">
        <v>3539</v>
      </c>
      <c r="Y4177" t="s">
        <v>1097</v>
      </c>
      <c r="Z4177" t="s">
        <v>2952</v>
      </c>
      <c r="AA4177">
        <v>631371.1</v>
      </c>
      <c r="AB4177" s="198">
        <v>37048.875</v>
      </c>
      <c r="AC4177" s="198">
        <v>37072.875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365</v>
      </c>
      <c r="F4178" s="213">
        <f t="shared" si="330"/>
        <v>1825000</v>
      </c>
      <c r="G4178" s="202">
        <v>1334755</v>
      </c>
      <c r="H4178" s="198">
        <v>37046.471944444442</v>
      </c>
      <c r="I4178" t="s">
        <v>2592</v>
      </c>
      <c r="M4178" t="s">
        <v>3505</v>
      </c>
      <c r="N4178" t="s">
        <v>2383</v>
      </c>
      <c r="O4178" t="s">
        <v>2643</v>
      </c>
      <c r="Q4178" s="199">
        <v>5000</v>
      </c>
      <c r="S4178" t="s">
        <v>3506</v>
      </c>
      <c r="T4178" t="s">
        <v>3759</v>
      </c>
      <c r="U4178" s="201">
        <v>4.1100000000000003</v>
      </c>
      <c r="V4178" t="s">
        <v>2279</v>
      </c>
      <c r="W4178" t="s">
        <v>2810</v>
      </c>
      <c r="X4178" t="s">
        <v>2384</v>
      </c>
      <c r="Y4178" t="s">
        <v>3777</v>
      </c>
      <c r="Z4178" t="s">
        <v>2952</v>
      </c>
      <c r="AA4178" t="s">
        <v>528</v>
      </c>
      <c r="AB4178" s="198">
        <v>37257.875</v>
      </c>
      <c r="AC4178" s="198">
        <v>37621.875</v>
      </c>
    </row>
    <row r="4179" spans="1:29" x14ac:dyDescent="0.2">
      <c r="A4179" s="44" t="str">
        <f t="shared" si="326"/>
        <v xml:space="preserve"> Metals Financial</v>
      </c>
      <c r="B4179" s="44" t="str">
        <f t="shared" si="327"/>
        <v/>
      </c>
      <c r="C4179" s="44" t="str">
        <f t="shared" si="328"/>
        <v>Metals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20</v>
      </c>
      <c r="G4179" s="202">
        <v>1334756</v>
      </c>
      <c r="H4179" s="198">
        <v>37046.472303240742</v>
      </c>
      <c r="I4179" t="s">
        <v>3806</v>
      </c>
      <c r="M4179" t="s">
        <v>3511</v>
      </c>
      <c r="N4179" t="s">
        <v>3756</v>
      </c>
      <c r="O4179" t="s">
        <v>3757</v>
      </c>
      <c r="Q4179" s="199">
        <v>20</v>
      </c>
      <c r="S4179" t="s">
        <v>3758</v>
      </c>
      <c r="T4179" t="s">
        <v>3759</v>
      </c>
      <c r="U4179" s="201">
        <v>1667</v>
      </c>
      <c r="V4179" t="s">
        <v>3545</v>
      </c>
      <c r="W4179" t="s">
        <v>3765</v>
      </c>
      <c r="X4179" t="s">
        <v>3761</v>
      </c>
      <c r="Y4179" t="s">
        <v>3762</v>
      </c>
      <c r="Z4179" t="s">
        <v>3763</v>
      </c>
      <c r="AA4179">
        <v>2167425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365</v>
      </c>
      <c r="F4180" s="213">
        <f t="shared" si="330"/>
        <v>1825000</v>
      </c>
      <c r="G4180" s="202">
        <v>1334758</v>
      </c>
      <c r="H4180" s="198">
        <v>37046.472708333335</v>
      </c>
      <c r="I4180" t="s">
        <v>2382</v>
      </c>
      <c r="M4180" t="s">
        <v>3505</v>
      </c>
      <c r="N4180" t="s">
        <v>2383</v>
      </c>
      <c r="O4180" t="s">
        <v>2643</v>
      </c>
      <c r="P4180" s="199">
        <v>5000</v>
      </c>
      <c r="S4180" t="s">
        <v>3506</v>
      </c>
      <c r="T4180" t="s">
        <v>3759</v>
      </c>
      <c r="U4180" s="201">
        <v>4.0999999999999996</v>
      </c>
      <c r="V4180" t="s">
        <v>1965</v>
      </c>
      <c r="W4180" t="s">
        <v>2810</v>
      </c>
      <c r="X4180" t="s">
        <v>2384</v>
      </c>
      <c r="Y4180" t="s">
        <v>3777</v>
      </c>
      <c r="Z4180" t="s">
        <v>2952</v>
      </c>
      <c r="AA4180" t="s">
        <v>529</v>
      </c>
      <c r="AB4180" s="198">
        <v>37257.875</v>
      </c>
      <c r="AC4180" s="198">
        <v>37621.875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25</v>
      </c>
      <c r="F4181" s="213">
        <f t="shared" si="330"/>
        <v>250000</v>
      </c>
      <c r="G4181" s="202">
        <v>1334760</v>
      </c>
      <c r="H4181" s="198">
        <v>37046.472731481481</v>
      </c>
      <c r="I4181" t="s">
        <v>3729</v>
      </c>
      <c r="M4181" t="s">
        <v>3505</v>
      </c>
      <c r="N4181" t="s">
        <v>2383</v>
      </c>
      <c r="O4181" t="s">
        <v>510</v>
      </c>
      <c r="Q4181" s="199">
        <v>10000</v>
      </c>
      <c r="S4181" t="s">
        <v>3506</v>
      </c>
      <c r="T4181" t="s">
        <v>3759</v>
      </c>
      <c r="U4181" s="201">
        <v>3.9624999999999999</v>
      </c>
      <c r="V4181" t="s">
        <v>2521</v>
      </c>
      <c r="W4181" t="s">
        <v>3084</v>
      </c>
      <c r="X4181" t="s">
        <v>2394</v>
      </c>
      <c r="Y4181" t="s">
        <v>3777</v>
      </c>
      <c r="Z4181" t="s">
        <v>2952</v>
      </c>
      <c r="AA4181" t="s">
        <v>530</v>
      </c>
      <c r="AB4181" s="198">
        <v>37048.875</v>
      </c>
      <c r="AC4181" s="198">
        <v>37072.875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123</v>
      </c>
      <c r="F4182" s="213">
        <f t="shared" si="330"/>
        <v>615000</v>
      </c>
      <c r="G4182" s="202">
        <v>1334761</v>
      </c>
      <c r="H4182" s="198">
        <v>37046.472893518519</v>
      </c>
      <c r="I4182" t="s">
        <v>2592</v>
      </c>
      <c r="M4182" t="s">
        <v>3505</v>
      </c>
      <c r="N4182" t="s">
        <v>2383</v>
      </c>
      <c r="O4182" t="s">
        <v>3144</v>
      </c>
      <c r="P4182" s="199">
        <v>5000</v>
      </c>
      <c r="S4182" t="s">
        <v>3506</v>
      </c>
      <c r="T4182" t="s">
        <v>3759</v>
      </c>
      <c r="U4182" s="201">
        <v>4.1399999999999997</v>
      </c>
      <c r="V4182" t="s">
        <v>2279</v>
      </c>
      <c r="W4182" t="s">
        <v>2810</v>
      </c>
      <c r="X4182" t="s">
        <v>2384</v>
      </c>
      <c r="Y4182" t="s">
        <v>3777</v>
      </c>
      <c r="Z4182" t="s">
        <v>2952</v>
      </c>
      <c r="AA4182" t="s">
        <v>531</v>
      </c>
      <c r="AB4182" s="198">
        <v>37073</v>
      </c>
      <c r="AC4182" s="198">
        <v>37195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31</v>
      </c>
      <c r="F4183" s="213">
        <f t="shared" si="330"/>
        <v>155000</v>
      </c>
      <c r="G4183" s="202">
        <v>1334765</v>
      </c>
      <c r="H4183" s="198">
        <v>37046.473414351851</v>
      </c>
      <c r="I4183" t="s">
        <v>3063</v>
      </c>
      <c r="M4183" t="s">
        <v>3505</v>
      </c>
      <c r="N4183" t="s">
        <v>2383</v>
      </c>
      <c r="O4183" t="s">
        <v>2604</v>
      </c>
      <c r="P4183" s="199">
        <v>5000</v>
      </c>
      <c r="S4183" t="s">
        <v>3506</v>
      </c>
      <c r="T4183" t="s">
        <v>3759</v>
      </c>
      <c r="U4183" s="201">
        <v>4.0549999999999997</v>
      </c>
      <c r="V4183" t="s">
        <v>3370</v>
      </c>
      <c r="W4183" t="s">
        <v>2810</v>
      </c>
      <c r="X4183" t="s">
        <v>2384</v>
      </c>
      <c r="Y4183" t="s">
        <v>3777</v>
      </c>
      <c r="Z4183" t="s">
        <v>2952</v>
      </c>
      <c r="AA4183" t="s">
        <v>532</v>
      </c>
      <c r="AB4183" s="198">
        <v>37073.875</v>
      </c>
      <c r="AC4183" s="198">
        <v>37103.875</v>
      </c>
    </row>
    <row r="4184" spans="1:29" x14ac:dyDescent="0.2">
      <c r="A4184" s="44" t="str">
        <f t="shared" si="326"/>
        <v>US Power Physical</v>
      </c>
      <c r="B4184" s="44" t="str">
        <f t="shared" si="327"/>
        <v>US</v>
      </c>
      <c r="C4184" s="44" t="str">
        <f t="shared" si="328"/>
        <v>Power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92</v>
      </c>
      <c r="F4184" s="213">
        <f t="shared" si="330"/>
        <v>2300</v>
      </c>
      <c r="G4184" s="202">
        <v>1334766</v>
      </c>
      <c r="H4184" s="198">
        <v>37046.473726851851</v>
      </c>
      <c r="I4184" t="s">
        <v>2592</v>
      </c>
      <c r="M4184" t="s">
        <v>2717</v>
      </c>
      <c r="N4184" t="s">
        <v>3468</v>
      </c>
      <c r="O4184" t="s">
        <v>3193</v>
      </c>
      <c r="P4184" s="199">
        <v>25</v>
      </c>
      <c r="S4184" t="s">
        <v>3504</v>
      </c>
      <c r="T4184" t="s">
        <v>3759</v>
      </c>
      <c r="U4184" s="201">
        <v>99</v>
      </c>
      <c r="V4184" t="s">
        <v>3166</v>
      </c>
      <c r="W4184" t="s">
        <v>2520</v>
      </c>
      <c r="X4184" t="s">
        <v>3469</v>
      </c>
      <c r="Y4184" t="s">
        <v>1097</v>
      </c>
      <c r="Z4184" t="s">
        <v>2947</v>
      </c>
      <c r="AA4184">
        <v>631383.1</v>
      </c>
      <c r="AB4184" s="198">
        <v>37165.564583333333</v>
      </c>
      <c r="AC4184" s="198">
        <v>37256.564583333333</v>
      </c>
    </row>
    <row r="4185" spans="1:29" x14ac:dyDescent="0.2">
      <c r="A4185" s="44" t="str">
        <f t="shared" si="326"/>
        <v>US Power Physical</v>
      </c>
      <c r="B4185" s="44" t="str">
        <f t="shared" si="327"/>
        <v>US</v>
      </c>
      <c r="C4185" s="44" t="str">
        <f t="shared" si="328"/>
        <v>Power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92</v>
      </c>
      <c r="F4185" s="213">
        <f t="shared" si="330"/>
        <v>4600</v>
      </c>
      <c r="G4185" s="202">
        <v>1334767</v>
      </c>
      <c r="H4185" s="198">
        <v>37046.473738425928</v>
      </c>
      <c r="I4185" t="s">
        <v>2355</v>
      </c>
      <c r="M4185" t="s">
        <v>2717</v>
      </c>
      <c r="N4185" t="s">
        <v>2375</v>
      </c>
      <c r="O4185" t="s">
        <v>3006</v>
      </c>
      <c r="P4185" s="199">
        <v>50</v>
      </c>
      <c r="S4185" t="s">
        <v>3504</v>
      </c>
      <c r="T4185" t="s">
        <v>3759</v>
      </c>
      <c r="U4185" s="201">
        <v>35.75</v>
      </c>
      <c r="V4185" t="s">
        <v>2334</v>
      </c>
      <c r="W4185" t="s">
        <v>2631</v>
      </c>
      <c r="X4185" t="s">
        <v>2632</v>
      </c>
      <c r="Y4185" t="s">
        <v>1097</v>
      </c>
      <c r="Z4185" t="s">
        <v>2947</v>
      </c>
      <c r="AA4185">
        <v>631384.1</v>
      </c>
      <c r="AB4185" s="198">
        <v>37165</v>
      </c>
      <c r="AC4185" s="198">
        <v>37256</v>
      </c>
    </row>
    <row r="4186" spans="1:29" x14ac:dyDescent="0.2">
      <c r="A4186" s="44" t="str">
        <f t="shared" si="326"/>
        <v>US Crude Financial</v>
      </c>
      <c r="B4186" s="44" t="str">
        <f t="shared" si="327"/>
        <v>US</v>
      </c>
      <c r="C4186" s="44" t="str">
        <f t="shared" si="328"/>
        <v>Crude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50000</v>
      </c>
      <c r="G4186" s="202">
        <v>1334768</v>
      </c>
      <c r="H4186" s="198">
        <v>37046.473900462966</v>
      </c>
      <c r="I4186" t="s">
        <v>1087</v>
      </c>
      <c r="M4186" t="s">
        <v>3619</v>
      </c>
      <c r="N4186" t="s">
        <v>1088</v>
      </c>
      <c r="O4186" t="s">
        <v>3528</v>
      </c>
      <c r="Q4186" s="199">
        <v>50000</v>
      </c>
      <c r="S4186" t="s">
        <v>3512</v>
      </c>
      <c r="T4186" t="s">
        <v>3759</v>
      </c>
      <c r="U4186" s="201">
        <v>28.24</v>
      </c>
      <c r="V4186" t="s">
        <v>1089</v>
      </c>
      <c r="W4186" t="s">
        <v>1090</v>
      </c>
      <c r="X4186" t="s">
        <v>1091</v>
      </c>
      <c r="Y4186" t="s">
        <v>2729</v>
      </c>
      <c r="Z4186" t="s">
        <v>2952</v>
      </c>
      <c r="AA4186">
        <v>112986</v>
      </c>
      <c r="AB4186" s="198">
        <v>37073</v>
      </c>
      <c r="AC4186" s="198">
        <v>37103</v>
      </c>
    </row>
    <row r="4187" spans="1:29" x14ac:dyDescent="0.2">
      <c r="A4187" s="44" t="str">
        <f t="shared" si="326"/>
        <v>US Oil Products Financial</v>
      </c>
      <c r="B4187" s="44" t="str">
        <f t="shared" si="327"/>
        <v>US</v>
      </c>
      <c r="C4187" s="44" t="str">
        <f t="shared" si="328"/>
        <v>Oil Products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12</v>
      </c>
      <c r="F4187" s="213">
        <f t="shared" si="330"/>
        <v>120000</v>
      </c>
      <c r="G4187" s="202">
        <v>1334769</v>
      </c>
      <c r="H4187" s="198">
        <v>37046.473912037036</v>
      </c>
      <c r="I4187" t="s">
        <v>3503</v>
      </c>
      <c r="M4187" t="s">
        <v>3509</v>
      </c>
      <c r="N4187" t="s">
        <v>533</v>
      </c>
      <c r="O4187" t="s">
        <v>534</v>
      </c>
      <c r="P4187" s="199">
        <v>10000</v>
      </c>
      <c r="S4187" t="s">
        <v>3512</v>
      </c>
      <c r="T4187" t="s">
        <v>3759</v>
      </c>
      <c r="U4187" s="201">
        <v>-4.1500000000000004</v>
      </c>
      <c r="V4187" t="s">
        <v>4017</v>
      </c>
      <c r="W4187" t="s">
        <v>4018</v>
      </c>
      <c r="X4187" t="s">
        <v>4019</v>
      </c>
      <c r="Y4187" t="s">
        <v>3777</v>
      </c>
      <c r="Z4187" t="s">
        <v>2952</v>
      </c>
      <c r="AA4187" t="s">
        <v>535</v>
      </c>
      <c r="AB4187" s="198">
        <v>37257</v>
      </c>
      <c r="AC4187" s="198">
        <v>37621</v>
      </c>
    </row>
    <row r="4188" spans="1:29" x14ac:dyDescent="0.2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10</v>
      </c>
      <c r="G4188" s="202">
        <v>1334770</v>
      </c>
      <c r="H4188" s="198">
        <v>37046.473923611113</v>
      </c>
      <c r="I4188" t="s">
        <v>3779</v>
      </c>
      <c r="M4188" t="s">
        <v>3511</v>
      </c>
      <c r="N4188" t="s">
        <v>3756</v>
      </c>
      <c r="O4188" t="s">
        <v>3757</v>
      </c>
      <c r="Q4188" s="199">
        <v>10</v>
      </c>
      <c r="S4188" t="s">
        <v>3758</v>
      </c>
      <c r="T4188" t="s">
        <v>3759</v>
      </c>
      <c r="U4188" s="201">
        <v>1668</v>
      </c>
      <c r="V4188" t="s">
        <v>3460</v>
      </c>
      <c r="W4188" t="s">
        <v>3765</v>
      </c>
      <c r="X4188" t="s">
        <v>3761</v>
      </c>
      <c r="Y4188" t="s">
        <v>3762</v>
      </c>
      <c r="Z4188" t="s">
        <v>3763</v>
      </c>
      <c r="AA4188">
        <v>2167421</v>
      </c>
    </row>
    <row r="4189" spans="1:29" x14ac:dyDescent="0.2">
      <c r="A4189" s="44" t="str">
        <f t="shared" si="326"/>
        <v>US Power Physical</v>
      </c>
      <c r="B4189" s="44" t="str">
        <f t="shared" si="327"/>
        <v>US</v>
      </c>
      <c r="C4189" s="44" t="str">
        <f t="shared" si="328"/>
        <v>Power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90</v>
      </c>
      <c r="F4189" s="213">
        <f t="shared" si="330"/>
        <v>2250</v>
      </c>
      <c r="G4189" s="202">
        <v>1334771</v>
      </c>
      <c r="H4189" s="198">
        <v>37046.473981481482</v>
      </c>
      <c r="I4189" t="s">
        <v>2355</v>
      </c>
      <c r="M4189" t="s">
        <v>2717</v>
      </c>
      <c r="N4189" t="s">
        <v>3468</v>
      </c>
      <c r="O4189" t="s">
        <v>536</v>
      </c>
      <c r="P4189" s="199">
        <v>25</v>
      </c>
      <c r="S4189" t="s">
        <v>3504</v>
      </c>
      <c r="T4189" t="s">
        <v>3759</v>
      </c>
      <c r="U4189" s="201">
        <v>57</v>
      </c>
      <c r="V4189" t="s">
        <v>3471</v>
      </c>
      <c r="W4189" t="s">
        <v>2520</v>
      </c>
      <c r="X4189" t="s">
        <v>3469</v>
      </c>
      <c r="Y4189" t="s">
        <v>1097</v>
      </c>
      <c r="Z4189" t="s">
        <v>2947</v>
      </c>
      <c r="AA4189">
        <v>631387.1</v>
      </c>
      <c r="AB4189" s="198">
        <v>37257.701388888891</v>
      </c>
      <c r="AC4189" s="198">
        <v>37346.701388888891</v>
      </c>
    </row>
    <row r="4190" spans="1:29" x14ac:dyDescent="0.2">
      <c r="A4190" s="44" t="str">
        <f t="shared" si="326"/>
        <v xml:space="preserve"> Natural Gas Physical</v>
      </c>
      <c r="B4190" s="44" t="str">
        <f t="shared" si="327"/>
        <v/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</v>
      </c>
      <c r="G4190" s="202">
        <v>1334772</v>
      </c>
      <c r="H4190" s="198">
        <v>37046.474097222221</v>
      </c>
      <c r="I4190" t="s">
        <v>2542</v>
      </c>
      <c r="M4190" t="s">
        <v>3505</v>
      </c>
      <c r="N4190" t="s">
        <v>3089</v>
      </c>
      <c r="O4190" t="s">
        <v>2015</v>
      </c>
      <c r="P4190" s="199">
        <v>5000</v>
      </c>
      <c r="S4190" t="s">
        <v>3827</v>
      </c>
      <c r="T4190" t="s">
        <v>3090</v>
      </c>
      <c r="U4190" s="201">
        <v>4.8499999999999996</v>
      </c>
      <c r="V4190" t="s">
        <v>3835</v>
      </c>
      <c r="W4190" t="s">
        <v>3091</v>
      </c>
      <c r="X4190" t="s">
        <v>3092</v>
      </c>
      <c r="Y4190" t="s">
        <v>2596</v>
      </c>
      <c r="Z4190" t="s">
        <v>2953</v>
      </c>
      <c r="AA4190">
        <v>828770</v>
      </c>
      <c r="AB4190" s="198">
        <v>37046.875</v>
      </c>
      <c r="AC4190" s="198">
        <v>37046.875</v>
      </c>
    </row>
    <row r="4191" spans="1:29" x14ac:dyDescent="0.2">
      <c r="A4191" s="44" t="str">
        <f t="shared" si="326"/>
        <v xml:space="preserve"> Natural Gas Physical</v>
      </c>
      <c r="B4191" s="44" t="str">
        <f t="shared" si="327"/>
        <v/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5000</v>
      </c>
      <c r="G4191" s="202">
        <v>1334773</v>
      </c>
      <c r="H4191" s="198">
        <v>37046.474363425928</v>
      </c>
      <c r="I4191" t="s">
        <v>2542</v>
      </c>
      <c r="M4191" t="s">
        <v>3505</v>
      </c>
      <c r="N4191" t="s">
        <v>3089</v>
      </c>
      <c r="O4191" t="s">
        <v>2015</v>
      </c>
      <c r="P4191" s="199">
        <v>5000</v>
      </c>
      <c r="S4191" t="s">
        <v>3827</v>
      </c>
      <c r="T4191" t="s">
        <v>3090</v>
      </c>
      <c r="U4191" s="201">
        <v>4.8499999999999996</v>
      </c>
      <c r="V4191" t="s">
        <v>3835</v>
      </c>
      <c r="W4191" t="s">
        <v>3091</v>
      </c>
      <c r="X4191" t="s">
        <v>3092</v>
      </c>
      <c r="Y4191" t="s">
        <v>2596</v>
      </c>
      <c r="Z4191" t="s">
        <v>2953</v>
      </c>
      <c r="AA4191">
        <v>828771</v>
      </c>
      <c r="AB4191" s="198">
        <v>37046.875</v>
      </c>
      <c r="AC4191" s="198">
        <v>37046.875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25</v>
      </c>
      <c r="F4192" s="213">
        <f t="shared" si="330"/>
        <v>75000</v>
      </c>
      <c r="G4192" s="202">
        <v>1334774</v>
      </c>
      <c r="H4192" s="198">
        <v>37046.474930555552</v>
      </c>
      <c r="I4192" t="s">
        <v>3071</v>
      </c>
      <c r="M4192" t="s">
        <v>3505</v>
      </c>
      <c r="N4192" t="s">
        <v>2383</v>
      </c>
      <c r="O4192" t="s">
        <v>1693</v>
      </c>
      <c r="Q4192" s="199">
        <v>3000</v>
      </c>
      <c r="S4192" t="s">
        <v>3506</v>
      </c>
      <c r="T4192" t="s">
        <v>3759</v>
      </c>
      <c r="U4192" s="201">
        <v>3.9525000000000001</v>
      </c>
      <c r="V4192" t="s">
        <v>3012</v>
      </c>
      <c r="W4192" t="s">
        <v>2644</v>
      </c>
      <c r="X4192" t="s">
        <v>2259</v>
      </c>
      <c r="Y4192" t="s">
        <v>3777</v>
      </c>
      <c r="Z4192" t="s">
        <v>2952</v>
      </c>
      <c r="AA4192" t="s">
        <v>537</v>
      </c>
      <c r="AB4192" s="198">
        <v>37048.875</v>
      </c>
      <c r="AC4192" s="198">
        <v>37072.875</v>
      </c>
    </row>
    <row r="4193" spans="1:31" x14ac:dyDescent="0.2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</v>
      </c>
      <c r="F4193" s="213">
        <f t="shared" si="330"/>
        <v>250</v>
      </c>
      <c r="G4193" s="202">
        <v>1334776</v>
      </c>
      <c r="H4193" s="198">
        <v>37046.475162037037</v>
      </c>
      <c r="I4193" t="s">
        <v>2345</v>
      </c>
      <c r="M4193" t="s">
        <v>2717</v>
      </c>
      <c r="N4193" t="s">
        <v>3532</v>
      </c>
      <c r="O4193" t="s">
        <v>3466</v>
      </c>
      <c r="Q4193" s="199">
        <v>50</v>
      </c>
      <c r="S4193" t="s">
        <v>3504</v>
      </c>
      <c r="T4193" t="s">
        <v>3759</v>
      </c>
      <c r="U4193" s="201">
        <v>36</v>
      </c>
      <c r="V4193" t="s">
        <v>3453</v>
      </c>
      <c r="W4193" t="s">
        <v>3548</v>
      </c>
      <c r="X4193" t="s">
        <v>3549</v>
      </c>
      <c r="Y4193" t="s">
        <v>1097</v>
      </c>
      <c r="Z4193" t="s">
        <v>2947</v>
      </c>
      <c r="AA4193">
        <v>631389.1</v>
      </c>
      <c r="AB4193" s="198">
        <v>37053.875</v>
      </c>
      <c r="AC4193" s="198">
        <v>37057.875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31</v>
      </c>
      <c r="F4194" s="213">
        <f t="shared" si="330"/>
        <v>310000</v>
      </c>
      <c r="G4194" s="202">
        <v>1334777</v>
      </c>
      <c r="H4194" s="198">
        <v>37046.476157407407</v>
      </c>
      <c r="I4194" t="s">
        <v>1087</v>
      </c>
      <c r="M4194" t="s">
        <v>3505</v>
      </c>
      <c r="N4194" t="s">
        <v>2383</v>
      </c>
      <c r="O4194" t="s">
        <v>2604</v>
      </c>
      <c r="Q4194" s="199">
        <v>10000</v>
      </c>
      <c r="S4194" t="s">
        <v>3506</v>
      </c>
      <c r="T4194" t="s">
        <v>3759</v>
      </c>
      <c r="U4194" s="201">
        <v>4.0575000000000001</v>
      </c>
      <c r="V4194" t="s">
        <v>3683</v>
      </c>
      <c r="W4194" t="s">
        <v>2810</v>
      </c>
      <c r="X4194" t="s">
        <v>2384</v>
      </c>
      <c r="Y4194" t="s">
        <v>3777</v>
      </c>
      <c r="Z4194" t="s">
        <v>2952</v>
      </c>
      <c r="AA4194" t="s">
        <v>538</v>
      </c>
      <c r="AB4194" s="198">
        <v>37073.875</v>
      </c>
      <c r="AC4194" s="198">
        <v>37103.875</v>
      </c>
    </row>
    <row r="4195" spans="1:31" x14ac:dyDescent="0.2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31</v>
      </c>
      <c r="F4195" s="213">
        <f t="shared" si="330"/>
        <v>310000</v>
      </c>
      <c r="G4195" s="202">
        <v>1334778</v>
      </c>
      <c r="H4195" s="198">
        <v>37046.47625</v>
      </c>
      <c r="I4195" t="s">
        <v>1087</v>
      </c>
      <c r="M4195" t="s">
        <v>3505</v>
      </c>
      <c r="N4195" t="s">
        <v>2383</v>
      </c>
      <c r="O4195" t="s">
        <v>2604</v>
      </c>
      <c r="Q4195" s="199">
        <v>10000</v>
      </c>
      <c r="S4195" t="s">
        <v>3506</v>
      </c>
      <c r="T4195" t="s">
        <v>3759</v>
      </c>
      <c r="U4195" s="201">
        <v>4.0599999999999996</v>
      </c>
      <c r="V4195" t="s">
        <v>3683</v>
      </c>
      <c r="W4195" t="s">
        <v>2810</v>
      </c>
      <c r="X4195" t="s">
        <v>2384</v>
      </c>
      <c r="Y4195" t="s">
        <v>3777</v>
      </c>
      <c r="Z4195" t="s">
        <v>2952</v>
      </c>
      <c r="AA4195" t="s">
        <v>539</v>
      </c>
      <c r="AB4195" s="198">
        <v>37073.875</v>
      </c>
      <c r="AC4195" s="198">
        <v>37103.875</v>
      </c>
    </row>
    <row r="4196" spans="1:31" x14ac:dyDescent="0.2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25</v>
      </c>
      <c r="F4196" s="213">
        <f t="shared" si="330"/>
        <v>50000</v>
      </c>
      <c r="G4196" s="202">
        <v>1334779</v>
      </c>
      <c r="H4196" s="198">
        <v>37046.476574074077</v>
      </c>
      <c r="I4196" t="s">
        <v>3660</v>
      </c>
      <c r="M4196" t="s">
        <v>3505</v>
      </c>
      <c r="N4196" t="s">
        <v>2383</v>
      </c>
      <c r="O4196" t="s">
        <v>540</v>
      </c>
      <c r="Q4196" s="199">
        <v>2000</v>
      </c>
      <c r="S4196" t="s">
        <v>3506</v>
      </c>
      <c r="T4196" t="s">
        <v>3759</v>
      </c>
      <c r="U4196" s="201">
        <v>3.8149999999999999</v>
      </c>
      <c r="V4196" t="s">
        <v>2132</v>
      </c>
      <c r="W4196" t="s">
        <v>3497</v>
      </c>
      <c r="X4196" t="s">
        <v>3498</v>
      </c>
      <c r="Y4196" t="s">
        <v>3777</v>
      </c>
      <c r="Z4196" t="s">
        <v>2952</v>
      </c>
      <c r="AA4196" t="s">
        <v>541</v>
      </c>
      <c r="AB4196" s="198">
        <v>37048.875</v>
      </c>
      <c r="AC4196" s="198">
        <v>37072.875</v>
      </c>
    </row>
    <row r="4197" spans="1:31" x14ac:dyDescent="0.2">
      <c r="A4197" s="44" t="str">
        <f t="shared" si="326"/>
        <v xml:space="preserve"> Natural Gas Physical</v>
      </c>
      <c r="B4197" s="44" t="str">
        <f t="shared" si="327"/>
        <v/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10000</v>
      </c>
      <c r="G4197" s="202">
        <v>1334780</v>
      </c>
      <c r="H4197" s="198">
        <v>37046.4768287037</v>
      </c>
      <c r="I4197" t="s">
        <v>2382</v>
      </c>
      <c r="M4197" t="s">
        <v>3505</v>
      </c>
      <c r="N4197" t="s">
        <v>3089</v>
      </c>
      <c r="O4197" t="s">
        <v>2015</v>
      </c>
      <c r="Q4197" s="199">
        <v>10000</v>
      </c>
      <c r="S4197" t="s">
        <v>3827</v>
      </c>
      <c r="T4197" t="s">
        <v>3090</v>
      </c>
      <c r="U4197" s="201">
        <v>4.8550000000000004</v>
      </c>
      <c r="V4197" t="s">
        <v>3575</v>
      </c>
      <c r="W4197" t="s">
        <v>3091</v>
      </c>
      <c r="X4197" t="s">
        <v>3092</v>
      </c>
      <c r="Y4197" t="s">
        <v>2596</v>
      </c>
      <c r="Z4197" t="s">
        <v>2953</v>
      </c>
      <c r="AA4197">
        <v>828772</v>
      </c>
      <c r="AB4197" s="198">
        <v>37046.875</v>
      </c>
      <c r="AC4197" s="198">
        <v>37046.875</v>
      </c>
    </row>
    <row r="4198" spans="1:31" x14ac:dyDescent="0.2">
      <c r="A4198" s="44" t="str">
        <f t="shared" si="326"/>
        <v xml:space="preserve"> Natural Gas Physical</v>
      </c>
      <c r="B4198" s="44" t="str">
        <f t="shared" si="327"/>
        <v/>
      </c>
      <c r="C4198" s="44" t="str">
        <f t="shared" si="328"/>
        <v>Natural Gas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10000</v>
      </c>
      <c r="G4198" s="202">
        <v>1334783</v>
      </c>
      <c r="H4198" s="198">
        <v>37046.477476851855</v>
      </c>
      <c r="I4198" t="s">
        <v>3983</v>
      </c>
      <c r="M4198" t="s">
        <v>3505</v>
      </c>
      <c r="N4198" t="s">
        <v>3089</v>
      </c>
      <c r="O4198" t="s">
        <v>2015</v>
      </c>
      <c r="P4198" s="199">
        <v>10000</v>
      </c>
      <c r="S4198" t="s">
        <v>3827</v>
      </c>
      <c r="T4198" t="s">
        <v>3090</v>
      </c>
      <c r="U4198" s="201">
        <v>4.8499999999999996</v>
      </c>
      <c r="V4198" t="s">
        <v>3984</v>
      </c>
      <c r="W4198" t="s">
        <v>3091</v>
      </c>
      <c r="X4198" t="s">
        <v>3092</v>
      </c>
      <c r="Y4198" t="s">
        <v>2596</v>
      </c>
      <c r="Z4198" t="s">
        <v>2953</v>
      </c>
      <c r="AA4198">
        <v>828773</v>
      </c>
      <c r="AB4198" s="198">
        <v>37046.875</v>
      </c>
      <c r="AC4198" s="198">
        <v>37046.875</v>
      </c>
    </row>
    <row r="4199" spans="1:31" x14ac:dyDescent="0.2">
      <c r="A4199" s="44" t="str">
        <f t="shared" si="326"/>
        <v xml:space="preserve"> Metals Financial</v>
      </c>
      <c r="B4199" s="44" t="str">
        <f t="shared" si="327"/>
        <v/>
      </c>
      <c r="C4199" s="44" t="str">
        <f t="shared" si="328"/>
        <v>Metals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10</v>
      </c>
      <c r="G4199" s="202">
        <v>1334784</v>
      </c>
      <c r="H4199" s="198">
        <v>37046.477905092594</v>
      </c>
      <c r="I4199" t="s">
        <v>3820</v>
      </c>
      <c r="M4199" t="s">
        <v>3511</v>
      </c>
      <c r="N4199" t="s">
        <v>3756</v>
      </c>
      <c r="O4199" t="s">
        <v>3757</v>
      </c>
      <c r="P4199" s="199">
        <v>10</v>
      </c>
      <c r="S4199" t="s">
        <v>3758</v>
      </c>
      <c r="T4199" t="s">
        <v>3759</v>
      </c>
      <c r="U4199" s="201">
        <v>1666</v>
      </c>
      <c r="V4199" t="s">
        <v>3124</v>
      </c>
      <c r="W4199" t="s">
        <v>3765</v>
      </c>
      <c r="X4199" t="s">
        <v>3761</v>
      </c>
      <c r="Y4199" t="s">
        <v>3762</v>
      </c>
      <c r="Z4199" t="s">
        <v>3763</v>
      </c>
      <c r="AA4199">
        <v>2167419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123</v>
      </c>
      <c r="F4200" s="213">
        <f t="shared" si="330"/>
        <v>615000</v>
      </c>
      <c r="G4200" s="202">
        <v>1334785</v>
      </c>
      <c r="H4200" s="198">
        <v>37046.477986111109</v>
      </c>
      <c r="I4200" t="s">
        <v>2592</v>
      </c>
      <c r="M4200" t="s">
        <v>3505</v>
      </c>
      <c r="N4200" t="s">
        <v>2383</v>
      </c>
      <c r="O4200" t="s">
        <v>3144</v>
      </c>
      <c r="P4200" s="199">
        <v>5000</v>
      </c>
      <c r="S4200" t="s">
        <v>3506</v>
      </c>
      <c r="T4200" t="s">
        <v>3759</v>
      </c>
      <c r="U4200" s="201">
        <v>4.1399999999999997</v>
      </c>
      <c r="V4200" t="s">
        <v>2279</v>
      </c>
      <c r="W4200" t="s">
        <v>2810</v>
      </c>
      <c r="X4200" t="s">
        <v>2384</v>
      </c>
      <c r="Y4200" t="s">
        <v>3777</v>
      </c>
      <c r="Z4200" t="s">
        <v>2952</v>
      </c>
      <c r="AA4200" t="s">
        <v>542</v>
      </c>
      <c r="AB4200" s="198">
        <v>37073</v>
      </c>
      <c r="AC4200" s="198">
        <v>37195</v>
      </c>
    </row>
    <row r="4201" spans="1:31" x14ac:dyDescent="0.2">
      <c r="A4201" s="44" t="str">
        <f t="shared" si="326"/>
        <v xml:space="preserve"> Natural Gas Physical</v>
      </c>
      <c r="B4201" s="44" t="str">
        <f t="shared" si="327"/>
        <v/>
      </c>
      <c r="C4201" s="44" t="str">
        <f t="shared" si="328"/>
        <v>Natural Gas</v>
      </c>
      <c r="D4201" s="44" t="str">
        <f t="shared" si="329"/>
        <v>Physical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10000</v>
      </c>
      <c r="G4201" s="202">
        <v>1334786</v>
      </c>
      <c r="H4201" s="198">
        <v>37046.478206018517</v>
      </c>
      <c r="I4201" t="s">
        <v>2382</v>
      </c>
      <c r="M4201" t="s">
        <v>3505</v>
      </c>
      <c r="N4201" t="s">
        <v>3089</v>
      </c>
      <c r="O4201" t="s">
        <v>2015</v>
      </c>
      <c r="Q4201" s="199">
        <v>10000</v>
      </c>
      <c r="S4201" t="s">
        <v>3827</v>
      </c>
      <c r="T4201" t="s">
        <v>3090</v>
      </c>
      <c r="U4201" s="201">
        <v>4.8550000000000004</v>
      </c>
      <c r="V4201" t="s">
        <v>3575</v>
      </c>
      <c r="W4201" t="s">
        <v>3091</v>
      </c>
      <c r="X4201" t="s">
        <v>3092</v>
      </c>
      <c r="Y4201" t="s">
        <v>2596</v>
      </c>
      <c r="Z4201" t="s">
        <v>2953</v>
      </c>
      <c r="AA4201">
        <v>828775</v>
      </c>
      <c r="AB4201" s="198">
        <v>37046.875</v>
      </c>
      <c r="AC4201" s="198">
        <v>37046.875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3">
        <f t="shared" si="330"/>
        <v>1500</v>
      </c>
      <c r="G4202" s="202">
        <v>1334789</v>
      </c>
      <c r="H4202" s="198">
        <v>37046.47861111111</v>
      </c>
      <c r="I4202" t="s">
        <v>2378</v>
      </c>
      <c r="M4202" t="s">
        <v>3505</v>
      </c>
      <c r="N4202" t="s">
        <v>2383</v>
      </c>
      <c r="O4202" t="s">
        <v>3464</v>
      </c>
      <c r="P4202" s="199">
        <v>50</v>
      </c>
      <c r="S4202" t="s">
        <v>2525</v>
      </c>
      <c r="T4202" t="s">
        <v>3759</v>
      </c>
      <c r="U4202" s="201">
        <v>4.1740000000000004</v>
      </c>
      <c r="V4202" t="s">
        <v>2735</v>
      </c>
      <c r="W4202" t="s">
        <v>2810</v>
      </c>
      <c r="X4202" t="s">
        <v>2384</v>
      </c>
      <c r="Y4202" t="s">
        <v>3777</v>
      </c>
      <c r="Z4202" t="s">
        <v>2952</v>
      </c>
      <c r="AA4202" t="s">
        <v>543</v>
      </c>
      <c r="AB4202" s="198">
        <v>37135.875</v>
      </c>
      <c r="AC4202" s="198">
        <v>37164.875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31</v>
      </c>
      <c r="F4203" s="213">
        <f t="shared" si="330"/>
        <v>1550</v>
      </c>
      <c r="G4203" s="202">
        <v>1334788</v>
      </c>
      <c r="H4203" s="198">
        <v>37046.47861111111</v>
      </c>
      <c r="I4203" t="s">
        <v>2378</v>
      </c>
      <c r="M4203" t="s">
        <v>3505</v>
      </c>
      <c r="N4203" t="s">
        <v>2383</v>
      </c>
      <c r="O4203" t="s">
        <v>3248</v>
      </c>
      <c r="Q4203" s="199">
        <v>50</v>
      </c>
      <c r="S4203" t="s">
        <v>2525</v>
      </c>
      <c r="T4203" t="s">
        <v>3759</v>
      </c>
      <c r="U4203" s="201">
        <v>4.1399999999999997</v>
      </c>
      <c r="V4203" t="s">
        <v>2735</v>
      </c>
      <c r="W4203" t="s">
        <v>2810</v>
      </c>
      <c r="X4203" t="s">
        <v>2384</v>
      </c>
      <c r="Y4203" t="s">
        <v>3777</v>
      </c>
      <c r="Z4203" t="s">
        <v>2952</v>
      </c>
      <c r="AA4203" t="s">
        <v>544</v>
      </c>
      <c r="AB4203" s="198">
        <v>37104.875</v>
      </c>
      <c r="AC4203" s="198">
        <v>37134.875</v>
      </c>
    </row>
    <row r="4204" spans="1:31" x14ac:dyDescent="0.2">
      <c r="A4204" s="44" t="str">
        <f t="shared" si="326"/>
        <v>US Crude Financial</v>
      </c>
      <c r="B4204" s="44" t="str">
        <f t="shared" si="327"/>
        <v>US</v>
      </c>
      <c r="C4204" s="44" t="str">
        <f t="shared" si="328"/>
        <v>Crude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13">
        <f t="shared" si="330"/>
        <v>50000</v>
      </c>
      <c r="G4204" s="202">
        <v>1334790</v>
      </c>
      <c r="H4204" s="198">
        <v>37046.478784722225</v>
      </c>
      <c r="I4204" t="s">
        <v>1087</v>
      </c>
      <c r="M4204" t="s">
        <v>3619</v>
      </c>
      <c r="N4204" t="s">
        <v>1088</v>
      </c>
      <c r="O4204" t="s">
        <v>3528</v>
      </c>
      <c r="P4204" s="199">
        <v>50000</v>
      </c>
      <c r="S4204" t="s">
        <v>3512</v>
      </c>
      <c r="T4204" t="s">
        <v>3759</v>
      </c>
      <c r="U4204" s="201">
        <v>28.22</v>
      </c>
      <c r="V4204" t="s">
        <v>2584</v>
      </c>
      <c r="W4204" t="s">
        <v>1090</v>
      </c>
      <c r="X4204" t="s">
        <v>1091</v>
      </c>
      <c r="Y4204" t="s">
        <v>2729</v>
      </c>
      <c r="Z4204" t="s">
        <v>2952</v>
      </c>
      <c r="AA4204">
        <v>112994</v>
      </c>
      <c r="AB4204" s="198">
        <v>37073</v>
      </c>
      <c r="AC4204" s="198">
        <v>37103</v>
      </c>
    </row>
    <row r="4205" spans="1:31" x14ac:dyDescent="0.2">
      <c r="A4205" s="44" t="str">
        <f t="shared" si="326"/>
        <v>US Power Physical</v>
      </c>
      <c r="B4205" s="44" t="str">
        <f t="shared" si="327"/>
        <v>US</v>
      </c>
      <c r="C4205" s="44" t="str">
        <f t="shared" si="328"/>
        <v>Power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</v>
      </c>
      <c r="F4205" s="213">
        <f t="shared" si="330"/>
        <v>150</v>
      </c>
      <c r="G4205" s="202">
        <v>1334791</v>
      </c>
      <c r="H4205" s="198">
        <v>37046.479189814818</v>
      </c>
      <c r="I4205" t="s">
        <v>2363</v>
      </c>
      <c r="M4205" t="s">
        <v>2717</v>
      </c>
      <c r="N4205" t="s">
        <v>3532</v>
      </c>
      <c r="O4205" t="s">
        <v>1592</v>
      </c>
      <c r="P4205" s="199">
        <v>50</v>
      </c>
      <c r="S4205" t="s">
        <v>3504</v>
      </c>
      <c r="T4205" t="s">
        <v>3759</v>
      </c>
      <c r="U4205" s="201">
        <v>26.5</v>
      </c>
      <c r="V4205" t="s">
        <v>1585</v>
      </c>
      <c r="W4205" t="s">
        <v>3548</v>
      </c>
      <c r="X4205" t="s">
        <v>3549</v>
      </c>
      <c r="Y4205" t="s">
        <v>1097</v>
      </c>
      <c r="Z4205" t="s">
        <v>2947</v>
      </c>
      <c r="AA4205">
        <v>631394.1</v>
      </c>
      <c r="AB4205" s="198">
        <v>37048.875</v>
      </c>
      <c r="AC4205" s="198">
        <v>37050.875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5</v>
      </c>
      <c r="F4206" s="213">
        <f t="shared" si="330"/>
        <v>250</v>
      </c>
      <c r="G4206" s="202">
        <v>1334795</v>
      </c>
      <c r="H4206" s="198">
        <v>37046.480914351851</v>
      </c>
      <c r="I4206" t="s">
        <v>3547</v>
      </c>
      <c r="M4206" t="s">
        <v>2717</v>
      </c>
      <c r="N4206" t="s">
        <v>3532</v>
      </c>
      <c r="O4206" t="s">
        <v>3466</v>
      </c>
      <c r="Q4206" s="199">
        <v>50</v>
      </c>
      <c r="S4206" t="s">
        <v>3504</v>
      </c>
      <c r="T4206" t="s">
        <v>3759</v>
      </c>
      <c r="U4206" s="201">
        <v>36.25</v>
      </c>
      <c r="V4206" t="s">
        <v>1098</v>
      </c>
      <c r="W4206" t="s">
        <v>3548</v>
      </c>
      <c r="X4206" t="s">
        <v>3549</v>
      </c>
      <c r="Y4206" t="s">
        <v>1097</v>
      </c>
      <c r="Z4206" t="s">
        <v>2947</v>
      </c>
      <c r="AA4206">
        <v>631396.1</v>
      </c>
      <c r="AB4206" s="198">
        <v>37053.875</v>
      </c>
      <c r="AC4206" s="198">
        <v>37057.875</v>
      </c>
    </row>
    <row r="4207" spans="1:31" x14ac:dyDescent="0.2">
      <c r="A4207" s="44" t="str">
        <f t="shared" si="326"/>
        <v>US Crude Financial</v>
      </c>
      <c r="B4207" s="44" t="str">
        <f t="shared" si="327"/>
        <v>US</v>
      </c>
      <c r="C4207" s="44" t="str">
        <f t="shared" si="328"/>
        <v>Crude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13">
        <f t="shared" si="330"/>
        <v>50000</v>
      </c>
      <c r="G4207" s="202">
        <v>1334796</v>
      </c>
      <c r="H4207" s="198">
        <v>37046.481249999997</v>
      </c>
      <c r="I4207" t="s">
        <v>2382</v>
      </c>
      <c r="M4207" t="s">
        <v>3619</v>
      </c>
      <c r="N4207" t="s">
        <v>1088</v>
      </c>
      <c r="O4207" t="s">
        <v>3528</v>
      </c>
      <c r="P4207" s="199">
        <v>50000</v>
      </c>
      <c r="S4207" t="s">
        <v>3512</v>
      </c>
      <c r="T4207" t="s">
        <v>3759</v>
      </c>
      <c r="U4207" s="201">
        <v>28.2</v>
      </c>
      <c r="V4207" t="s">
        <v>2582</v>
      </c>
      <c r="W4207" t="s">
        <v>1090</v>
      </c>
      <c r="X4207" t="s">
        <v>1091</v>
      </c>
      <c r="Y4207" t="s">
        <v>2729</v>
      </c>
      <c r="Z4207" t="s">
        <v>2952</v>
      </c>
      <c r="AA4207">
        <v>112995</v>
      </c>
      <c r="AB4207" s="198">
        <v>37073</v>
      </c>
      <c r="AC4207" s="198">
        <v>37103</v>
      </c>
      <c r="AE4207" s="116">
        <f>IF(S4207="Gallon",F4207/42,F4207)</f>
        <v>50000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310000</v>
      </c>
      <c r="G4208" s="202">
        <v>1334797</v>
      </c>
      <c r="H4208" s="198">
        <v>37046.482199074075</v>
      </c>
      <c r="I4208" t="s">
        <v>2382</v>
      </c>
      <c r="M4208" t="s">
        <v>3505</v>
      </c>
      <c r="N4208" t="s">
        <v>2383</v>
      </c>
      <c r="O4208" t="s">
        <v>2604</v>
      </c>
      <c r="Q4208" s="199">
        <v>10000</v>
      </c>
      <c r="S4208" t="s">
        <v>3506</v>
      </c>
      <c r="T4208" t="s">
        <v>3759</v>
      </c>
      <c r="U4208" s="201">
        <v>4.0599999999999996</v>
      </c>
      <c r="V4208" t="s">
        <v>2470</v>
      </c>
      <c r="W4208" t="s">
        <v>2810</v>
      </c>
      <c r="X4208" t="s">
        <v>2384</v>
      </c>
      <c r="Y4208" t="s">
        <v>3777</v>
      </c>
      <c r="Z4208" t="s">
        <v>2952</v>
      </c>
      <c r="AA4208" t="s">
        <v>545</v>
      </c>
      <c r="AB4208" s="198">
        <v>37073.875</v>
      </c>
      <c r="AC4208" s="198">
        <v>37103.875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310000</v>
      </c>
      <c r="G4209" s="202">
        <v>1334798</v>
      </c>
      <c r="H4209" s="198">
        <v>37046.482592592591</v>
      </c>
      <c r="I4209" t="s">
        <v>3729</v>
      </c>
      <c r="M4209" t="s">
        <v>3505</v>
      </c>
      <c r="N4209" t="s">
        <v>2605</v>
      </c>
      <c r="O4209" t="s">
        <v>3902</v>
      </c>
      <c r="Q4209" s="199">
        <v>10000</v>
      </c>
      <c r="S4209" t="s">
        <v>3506</v>
      </c>
      <c r="T4209" t="s">
        <v>3759</v>
      </c>
      <c r="U4209" s="201">
        <v>-0.03</v>
      </c>
      <c r="V4209" t="s">
        <v>2521</v>
      </c>
      <c r="W4209" t="s">
        <v>2489</v>
      </c>
      <c r="X4209" t="s">
        <v>2490</v>
      </c>
      <c r="Y4209" t="s">
        <v>3777</v>
      </c>
      <c r="Z4209" t="s">
        <v>2952</v>
      </c>
      <c r="AA4209" t="s">
        <v>546</v>
      </c>
      <c r="AB4209" s="198">
        <v>37165.875</v>
      </c>
      <c r="AC4209" s="198">
        <v>37195.875</v>
      </c>
    </row>
    <row r="4210" spans="1:31" x14ac:dyDescent="0.2">
      <c r="A4210" s="44" t="str">
        <f t="shared" si="326"/>
        <v>US Crude Financial</v>
      </c>
      <c r="B4210" s="44" t="str">
        <f t="shared" si="327"/>
        <v>US</v>
      </c>
      <c r="C4210" s="44" t="str">
        <f t="shared" si="328"/>
        <v>Crude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50000</v>
      </c>
      <c r="G4210" s="202">
        <v>1334800</v>
      </c>
      <c r="H4210" s="198">
        <v>37046.483078703706</v>
      </c>
      <c r="I4210" t="s">
        <v>1087</v>
      </c>
      <c r="M4210" t="s">
        <v>3619</v>
      </c>
      <c r="N4210" t="s">
        <v>1088</v>
      </c>
      <c r="O4210" t="s">
        <v>3528</v>
      </c>
      <c r="P4210" s="199">
        <v>50000</v>
      </c>
      <c r="S4210" t="s">
        <v>3512</v>
      </c>
      <c r="T4210" t="s">
        <v>3759</v>
      </c>
      <c r="U4210" s="201">
        <v>28.18</v>
      </c>
      <c r="V4210" t="s">
        <v>1089</v>
      </c>
      <c r="W4210" t="s">
        <v>1090</v>
      </c>
      <c r="X4210" t="s">
        <v>1091</v>
      </c>
      <c r="Y4210" t="s">
        <v>2729</v>
      </c>
      <c r="Z4210" t="s">
        <v>2952</v>
      </c>
      <c r="AA4210">
        <v>112997</v>
      </c>
      <c r="AB4210" s="198">
        <v>37073</v>
      </c>
      <c r="AC4210" s="198">
        <v>37103</v>
      </c>
    </row>
    <row r="4211" spans="1:31" x14ac:dyDescent="0.2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25</v>
      </c>
      <c r="F4211" s="213">
        <f t="shared" si="330"/>
        <v>1250</v>
      </c>
      <c r="G4211" s="202">
        <v>1334806</v>
      </c>
      <c r="H4211" s="198">
        <v>37046.483877314815</v>
      </c>
      <c r="I4211" t="s">
        <v>2378</v>
      </c>
      <c r="M4211" t="s">
        <v>2717</v>
      </c>
      <c r="N4211" t="s">
        <v>3532</v>
      </c>
      <c r="O4211" t="s">
        <v>1670</v>
      </c>
      <c r="P4211" s="199">
        <v>50</v>
      </c>
      <c r="S4211" t="s">
        <v>3504</v>
      </c>
      <c r="T4211" t="s">
        <v>3759</v>
      </c>
      <c r="U4211" s="201">
        <v>43.75</v>
      </c>
      <c r="V4211" t="s">
        <v>1603</v>
      </c>
      <c r="W4211" t="s">
        <v>3548</v>
      </c>
      <c r="X4211" t="s">
        <v>3549</v>
      </c>
      <c r="Y4211" t="s">
        <v>1097</v>
      </c>
      <c r="Z4211" t="s">
        <v>2947</v>
      </c>
      <c r="AA4211">
        <v>631401.1</v>
      </c>
      <c r="AB4211" s="198">
        <v>37048.875</v>
      </c>
      <c r="AC4211" s="198">
        <v>37072.875</v>
      </c>
      <c r="AE4211" s="116">
        <f>IF(S4211="Gallon",F4211/42,F4211)</f>
        <v>1250</v>
      </c>
    </row>
    <row r="4212" spans="1:31" x14ac:dyDescent="0.2">
      <c r="A4212" s="44" t="str">
        <f t="shared" si="326"/>
        <v>US Power Physical</v>
      </c>
      <c r="B4212" s="44" t="str">
        <f t="shared" si="327"/>
        <v>US</v>
      </c>
      <c r="C4212" s="44" t="str">
        <f t="shared" si="328"/>
        <v>Power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92</v>
      </c>
      <c r="F4212" s="213">
        <f t="shared" si="330"/>
        <v>2300</v>
      </c>
      <c r="G4212" s="202">
        <v>1334810</v>
      </c>
      <c r="H4212" s="198">
        <v>37046.484027777777</v>
      </c>
      <c r="I4212" t="s">
        <v>3503</v>
      </c>
      <c r="M4212" t="s">
        <v>2717</v>
      </c>
      <c r="N4212" t="s">
        <v>3468</v>
      </c>
      <c r="O4212" t="s">
        <v>3316</v>
      </c>
      <c r="P4212" s="199">
        <v>25</v>
      </c>
      <c r="S4212" t="s">
        <v>3504</v>
      </c>
      <c r="T4212" t="s">
        <v>3759</v>
      </c>
      <c r="U4212" s="201">
        <v>168.5</v>
      </c>
      <c r="V4212" t="s">
        <v>2254</v>
      </c>
      <c r="W4212" t="s">
        <v>2558</v>
      </c>
      <c r="X4212" t="s">
        <v>2559</v>
      </c>
      <c r="Y4212" t="s">
        <v>1097</v>
      </c>
      <c r="Z4212" t="s">
        <v>2947</v>
      </c>
      <c r="AA4212">
        <v>631403.1</v>
      </c>
      <c r="AB4212" s="198">
        <v>37165.564583333333</v>
      </c>
      <c r="AC4212" s="198">
        <v>37256.564583333333</v>
      </c>
    </row>
    <row r="4213" spans="1:31" x14ac:dyDescent="0.2">
      <c r="A4213" s="44" t="str">
        <f t="shared" si="326"/>
        <v>US Power Physical</v>
      </c>
      <c r="B4213" s="44" t="str">
        <f t="shared" si="327"/>
        <v>US</v>
      </c>
      <c r="C4213" s="44" t="str">
        <f t="shared" si="328"/>
        <v>Power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92</v>
      </c>
      <c r="F4213" s="213">
        <f t="shared" si="330"/>
        <v>2300</v>
      </c>
      <c r="G4213" s="202">
        <v>1334809</v>
      </c>
      <c r="H4213" s="198">
        <v>37046.484027777777</v>
      </c>
      <c r="I4213" t="s">
        <v>3503</v>
      </c>
      <c r="M4213" t="s">
        <v>2717</v>
      </c>
      <c r="N4213" t="s">
        <v>3468</v>
      </c>
      <c r="O4213" t="s">
        <v>3315</v>
      </c>
      <c r="Q4213" s="199">
        <v>25</v>
      </c>
      <c r="S4213" t="s">
        <v>3504</v>
      </c>
      <c r="T4213" t="s">
        <v>3759</v>
      </c>
      <c r="U4213" s="201">
        <v>172.5</v>
      </c>
      <c r="V4213" t="s">
        <v>2254</v>
      </c>
      <c r="W4213" t="s">
        <v>2558</v>
      </c>
      <c r="X4213" t="s">
        <v>2559</v>
      </c>
      <c r="Y4213" t="s">
        <v>1097</v>
      </c>
      <c r="Z4213" t="s">
        <v>2947</v>
      </c>
      <c r="AA4213">
        <v>631402.1</v>
      </c>
      <c r="AB4213" s="198">
        <v>37165.564583333333</v>
      </c>
      <c r="AC4213" s="198">
        <v>37256.564583333333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365</v>
      </c>
      <c r="F4214" s="213">
        <f t="shared" si="330"/>
        <v>1825000</v>
      </c>
      <c r="G4214" s="202">
        <v>1334811</v>
      </c>
      <c r="H4214" s="198">
        <v>37046.484120370369</v>
      </c>
      <c r="I4214" t="s">
        <v>3669</v>
      </c>
      <c r="M4214" t="s">
        <v>3505</v>
      </c>
      <c r="N4214" t="s">
        <v>2383</v>
      </c>
      <c r="O4214" t="s">
        <v>2643</v>
      </c>
      <c r="Q4214" s="199">
        <v>5000</v>
      </c>
      <c r="S4214" t="s">
        <v>3506</v>
      </c>
      <c r="T4214" t="s">
        <v>3759</v>
      </c>
      <c r="U4214" s="201">
        <v>4.1050000000000004</v>
      </c>
      <c r="V4214" t="s">
        <v>3011</v>
      </c>
      <c r="W4214" t="s">
        <v>2810</v>
      </c>
      <c r="X4214" t="s">
        <v>2384</v>
      </c>
      <c r="Y4214" t="s">
        <v>3777</v>
      </c>
      <c r="Z4214" t="s">
        <v>2952</v>
      </c>
      <c r="AA4214" t="s">
        <v>547</v>
      </c>
      <c r="AB4214" s="198">
        <v>37257.875</v>
      </c>
      <c r="AC4214" s="198">
        <v>37621.875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31</v>
      </c>
      <c r="F4215" s="213">
        <f t="shared" si="330"/>
        <v>310000</v>
      </c>
      <c r="G4215" s="202">
        <v>1334812</v>
      </c>
      <c r="H4215" s="198">
        <v>37046.484224537038</v>
      </c>
      <c r="I4215" t="s">
        <v>3476</v>
      </c>
      <c r="M4215" t="s">
        <v>3505</v>
      </c>
      <c r="N4215" t="s">
        <v>2605</v>
      </c>
      <c r="O4215" t="s">
        <v>3968</v>
      </c>
      <c r="P4215" s="199">
        <v>10000</v>
      </c>
      <c r="S4215" t="s">
        <v>3506</v>
      </c>
      <c r="T4215" t="s">
        <v>3759</v>
      </c>
      <c r="U4215" s="201">
        <v>-0.09</v>
      </c>
      <c r="V4215" t="s">
        <v>1519</v>
      </c>
      <c r="W4215" t="s">
        <v>2515</v>
      </c>
      <c r="X4215" t="s">
        <v>2516</v>
      </c>
      <c r="Y4215" t="s">
        <v>3777</v>
      </c>
      <c r="Z4215" t="s">
        <v>2952</v>
      </c>
      <c r="AA4215" t="s">
        <v>548</v>
      </c>
      <c r="AB4215" s="198">
        <v>37073.875</v>
      </c>
      <c r="AC4215" s="198">
        <v>37103.875</v>
      </c>
    </row>
    <row r="4216" spans="1:31" x14ac:dyDescent="0.2">
      <c r="A4216" s="44" t="str">
        <f t="shared" si="326"/>
        <v>US Crude Financial</v>
      </c>
      <c r="B4216" s="44" t="str">
        <f t="shared" si="327"/>
        <v>US</v>
      </c>
      <c r="C4216" s="44" t="str">
        <f t="shared" si="328"/>
        <v>Crude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</v>
      </c>
      <c r="F4216" s="213">
        <f t="shared" si="330"/>
        <v>50000</v>
      </c>
      <c r="G4216" s="202">
        <v>1334813</v>
      </c>
      <c r="H4216" s="198">
        <v>37046.484456018516</v>
      </c>
      <c r="I4216" t="s">
        <v>2382</v>
      </c>
      <c r="M4216" t="s">
        <v>3619</v>
      </c>
      <c r="N4216" t="s">
        <v>1088</v>
      </c>
      <c r="O4216" t="s">
        <v>3528</v>
      </c>
      <c r="P4216" s="199">
        <v>50000</v>
      </c>
      <c r="S4216" t="s">
        <v>3512</v>
      </c>
      <c r="T4216" t="s">
        <v>3759</v>
      </c>
      <c r="U4216" s="201">
        <v>28.16</v>
      </c>
      <c r="V4216" t="s">
        <v>3830</v>
      </c>
      <c r="W4216" t="s">
        <v>1090</v>
      </c>
      <c r="X4216" t="s">
        <v>1091</v>
      </c>
      <c r="Y4216" t="s">
        <v>2729</v>
      </c>
      <c r="Z4216" t="s">
        <v>2952</v>
      </c>
      <c r="AA4216">
        <v>112999</v>
      </c>
      <c r="AB4216" s="198">
        <v>37073</v>
      </c>
      <c r="AC4216" s="198">
        <v>37103</v>
      </c>
    </row>
    <row r="4217" spans="1:31" x14ac:dyDescent="0.2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1334814</v>
      </c>
      <c r="H4217" s="198">
        <v>37046.484467592592</v>
      </c>
      <c r="I4217" t="s">
        <v>1087</v>
      </c>
      <c r="M4217" t="s">
        <v>3619</v>
      </c>
      <c r="N4217" t="s">
        <v>1088</v>
      </c>
      <c r="O4217" t="s">
        <v>3528</v>
      </c>
      <c r="Q4217" s="199">
        <v>50000</v>
      </c>
      <c r="S4217" t="s">
        <v>3512</v>
      </c>
      <c r="T4217" t="s">
        <v>3759</v>
      </c>
      <c r="U4217" s="201">
        <v>28.18</v>
      </c>
      <c r="V4217" t="s">
        <v>1089</v>
      </c>
      <c r="W4217" t="s">
        <v>1090</v>
      </c>
      <c r="X4217" t="s">
        <v>1091</v>
      </c>
      <c r="Y4217" t="s">
        <v>2729</v>
      </c>
      <c r="Z4217" t="s">
        <v>2952</v>
      </c>
      <c r="AA4217">
        <v>113000</v>
      </c>
      <c r="AB4217" s="198">
        <v>37073</v>
      </c>
      <c r="AC4217" s="198">
        <v>37103</v>
      </c>
    </row>
    <row r="4218" spans="1:31" x14ac:dyDescent="0.2">
      <c r="A4218" s="44" t="str">
        <f t="shared" si="326"/>
        <v>US Crude Financial</v>
      </c>
      <c r="B4218" s="44" t="str">
        <f t="shared" si="327"/>
        <v>US</v>
      </c>
      <c r="C4218" s="44" t="str">
        <f t="shared" si="328"/>
        <v>Crude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13">
        <f t="shared" si="330"/>
        <v>50000</v>
      </c>
      <c r="G4218" s="202">
        <v>1334815</v>
      </c>
      <c r="H4218" s="198">
        <v>37046.484490740739</v>
      </c>
      <c r="I4218" t="s">
        <v>1087</v>
      </c>
      <c r="M4218" t="s">
        <v>3619</v>
      </c>
      <c r="N4218" t="s">
        <v>1088</v>
      </c>
      <c r="O4218" t="s">
        <v>3528</v>
      </c>
      <c r="Q4218" s="199">
        <v>50000</v>
      </c>
      <c r="S4218" t="s">
        <v>3512</v>
      </c>
      <c r="T4218" t="s">
        <v>3759</v>
      </c>
      <c r="U4218" s="201">
        <v>28.2</v>
      </c>
      <c r="V4218" t="s">
        <v>2584</v>
      </c>
      <c r="W4218" t="s">
        <v>1090</v>
      </c>
      <c r="X4218" t="s">
        <v>1091</v>
      </c>
      <c r="Y4218" t="s">
        <v>2729</v>
      </c>
      <c r="Z4218" t="s">
        <v>2952</v>
      </c>
      <c r="AA4218">
        <v>113001</v>
      </c>
      <c r="AB4218" s="198">
        <v>37073</v>
      </c>
      <c r="AC4218" s="198">
        <v>37103</v>
      </c>
    </row>
    <row r="4219" spans="1:31" x14ac:dyDescent="0.2">
      <c r="A4219" s="44" t="str">
        <f t="shared" si="326"/>
        <v>US Oil Products Financial</v>
      </c>
      <c r="B4219" s="44" t="str">
        <f t="shared" si="327"/>
        <v>US</v>
      </c>
      <c r="C4219" s="44" t="str">
        <f t="shared" si="328"/>
        <v>Oil Products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12</v>
      </c>
      <c r="F4219" s="213">
        <f t="shared" si="330"/>
        <v>120000</v>
      </c>
      <c r="G4219" s="202">
        <v>1334816</v>
      </c>
      <c r="H4219" s="198">
        <v>37046.485046296293</v>
      </c>
      <c r="I4219" t="s">
        <v>3503</v>
      </c>
      <c r="M4219" t="s">
        <v>3509</v>
      </c>
      <c r="N4219" t="s">
        <v>533</v>
      </c>
      <c r="O4219" t="s">
        <v>534</v>
      </c>
      <c r="P4219" s="199">
        <v>10000</v>
      </c>
      <c r="S4219" t="s">
        <v>3512</v>
      </c>
      <c r="T4219" t="s">
        <v>3759</v>
      </c>
      <c r="U4219" s="201">
        <v>-4.3</v>
      </c>
      <c r="V4219" t="s">
        <v>4017</v>
      </c>
      <c r="W4219" t="s">
        <v>4018</v>
      </c>
      <c r="X4219" t="s">
        <v>4019</v>
      </c>
      <c r="Y4219" t="s">
        <v>3777</v>
      </c>
      <c r="Z4219" t="s">
        <v>2952</v>
      </c>
      <c r="AA4219" t="s">
        <v>549</v>
      </c>
      <c r="AB4219" s="198">
        <v>37257</v>
      </c>
      <c r="AC4219" s="198">
        <v>37621</v>
      </c>
    </row>
    <row r="4220" spans="1:31" x14ac:dyDescent="0.2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31</v>
      </c>
      <c r="F4220" s="213">
        <f t="shared" si="330"/>
        <v>310000</v>
      </c>
      <c r="G4220" s="202">
        <v>1334817</v>
      </c>
      <c r="H4220" s="198">
        <v>37046.48505787037</v>
      </c>
      <c r="I4220" t="s">
        <v>2479</v>
      </c>
      <c r="M4220" t="s">
        <v>3505</v>
      </c>
      <c r="N4220" t="s">
        <v>2605</v>
      </c>
      <c r="O4220" t="s">
        <v>3288</v>
      </c>
      <c r="P4220" s="199">
        <v>10000</v>
      </c>
      <c r="S4220" t="s">
        <v>3506</v>
      </c>
      <c r="T4220" t="s">
        <v>3759</v>
      </c>
      <c r="U4220" s="201">
        <v>-0.81</v>
      </c>
      <c r="V4220" t="s">
        <v>2480</v>
      </c>
      <c r="W4220" t="s">
        <v>2547</v>
      </c>
      <c r="X4220" t="s">
        <v>2548</v>
      </c>
      <c r="Y4220" t="s">
        <v>3777</v>
      </c>
      <c r="Z4220" t="s">
        <v>2952</v>
      </c>
      <c r="AA4220" t="s">
        <v>550</v>
      </c>
      <c r="AB4220" s="198">
        <v>37073.875</v>
      </c>
      <c r="AC4220" s="198">
        <v>37103.875</v>
      </c>
    </row>
    <row r="4221" spans="1:31" x14ac:dyDescent="0.2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31</v>
      </c>
      <c r="F4221" s="213">
        <f t="shared" si="330"/>
        <v>310000</v>
      </c>
      <c r="G4221" s="202">
        <v>1334818</v>
      </c>
      <c r="H4221" s="198">
        <v>37046.485335648147</v>
      </c>
      <c r="I4221" t="s">
        <v>2479</v>
      </c>
      <c r="M4221" t="s">
        <v>3505</v>
      </c>
      <c r="N4221" t="s">
        <v>2605</v>
      </c>
      <c r="O4221" t="s">
        <v>4020</v>
      </c>
      <c r="P4221" s="199">
        <v>10000</v>
      </c>
      <c r="S4221" t="s">
        <v>3506</v>
      </c>
      <c r="T4221" t="s">
        <v>3759</v>
      </c>
      <c r="U4221" s="201">
        <v>-0.72</v>
      </c>
      <c r="V4221" t="s">
        <v>2480</v>
      </c>
      <c r="W4221" t="s">
        <v>2547</v>
      </c>
      <c r="X4221" t="s">
        <v>2548</v>
      </c>
      <c r="Y4221" t="s">
        <v>3777</v>
      </c>
      <c r="Z4221" t="s">
        <v>2952</v>
      </c>
      <c r="AA4221" t="s">
        <v>551</v>
      </c>
      <c r="AB4221" s="198">
        <v>37104.875</v>
      </c>
      <c r="AC4221" s="198">
        <v>37134.875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300000</v>
      </c>
      <c r="G4222" s="202">
        <v>1334819</v>
      </c>
      <c r="H4222" s="198">
        <v>37046.48537037037</v>
      </c>
      <c r="I4222" t="s">
        <v>2479</v>
      </c>
      <c r="M4222" t="s">
        <v>3505</v>
      </c>
      <c r="N4222" t="s">
        <v>2605</v>
      </c>
      <c r="O4222" t="s">
        <v>3294</v>
      </c>
      <c r="P4222" s="199">
        <v>10000</v>
      </c>
      <c r="S4222" t="s">
        <v>3506</v>
      </c>
      <c r="T4222" t="s">
        <v>3759</v>
      </c>
      <c r="U4222" s="201">
        <v>-0.71</v>
      </c>
      <c r="V4222" t="s">
        <v>2480</v>
      </c>
      <c r="W4222" t="s">
        <v>2547</v>
      </c>
      <c r="X4222" t="s">
        <v>2548</v>
      </c>
      <c r="Y4222" t="s">
        <v>3777</v>
      </c>
      <c r="Z4222" t="s">
        <v>2952</v>
      </c>
      <c r="AA4222" t="s">
        <v>552</v>
      </c>
      <c r="AB4222" s="198">
        <v>37135.875</v>
      </c>
      <c r="AC4222" s="198">
        <v>37164.875</v>
      </c>
    </row>
    <row r="4223" spans="1:31" x14ac:dyDescent="0.2">
      <c r="A4223" s="44" t="str">
        <f t="shared" si="326"/>
        <v xml:space="preserve"> Natural Gas Physical</v>
      </c>
      <c r="B4223" s="44" t="str">
        <f t="shared" si="327"/>
        <v/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123</v>
      </c>
      <c r="F4223" s="213">
        <f t="shared" si="330"/>
        <v>1230000</v>
      </c>
      <c r="G4223" s="202">
        <v>1334820</v>
      </c>
      <c r="H4223" s="198">
        <v>37046.485995370371</v>
      </c>
      <c r="I4223" t="s">
        <v>2561</v>
      </c>
      <c r="M4223" t="s">
        <v>3505</v>
      </c>
      <c r="N4223" t="s">
        <v>2194</v>
      </c>
      <c r="O4223" t="s">
        <v>3989</v>
      </c>
      <c r="P4223" s="199">
        <v>10000</v>
      </c>
      <c r="S4223" t="s">
        <v>3506</v>
      </c>
      <c r="T4223" t="s">
        <v>3759</v>
      </c>
      <c r="U4223" s="201">
        <v>9.5000000000000001E-2</v>
      </c>
      <c r="V4223" t="s">
        <v>2571</v>
      </c>
      <c r="W4223" t="s">
        <v>3082</v>
      </c>
      <c r="X4223" t="s">
        <v>2625</v>
      </c>
      <c r="Y4223" t="s">
        <v>2596</v>
      </c>
      <c r="Z4223" t="s">
        <v>2952</v>
      </c>
      <c r="AA4223" t="s">
        <v>553</v>
      </c>
      <c r="AB4223" s="198">
        <v>37073</v>
      </c>
      <c r="AC4223" s="198">
        <v>37195</v>
      </c>
    </row>
    <row r="4224" spans="1:31" x14ac:dyDescent="0.2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123</v>
      </c>
      <c r="F4224" s="213">
        <f t="shared" si="330"/>
        <v>1230000</v>
      </c>
      <c r="G4224" s="202">
        <v>1334821</v>
      </c>
      <c r="H4224" s="198">
        <v>37046.486192129632</v>
      </c>
      <c r="I4224" t="s">
        <v>2273</v>
      </c>
      <c r="M4224" t="s">
        <v>3505</v>
      </c>
      <c r="N4224" t="s">
        <v>2605</v>
      </c>
      <c r="O4224" t="s">
        <v>2293</v>
      </c>
      <c r="P4224" s="199">
        <v>10000</v>
      </c>
      <c r="S4224" t="s">
        <v>3506</v>
      </c>
      <c r="T4224" t="s">
        <v>3759</v>
      </c>
      <c r="U4224" s="201">
        <v>0.13</v>
      </c>
      <c r="V4224" t="s">
        <v>1982</v>
      </c>
      <c r="W4224" t="s">
        <v>3082</v>
      </c>
      <c r="X4224" t="s">
        <v>3083</v>
      </c>
      <c r="Y4224" t="s">
        <v>3777</v>
      </c>
      <c r="Z4224" t="s">
        <v>2952</v>
      </c>
      <c r="AA4224" t="s">
        <v>554</v>
      </c>
      <c r="AB4224" s="198">
        <v>37073</v>
      </c>
      <c r="AC4224" s="198">
        <v>37195</v>
      </c>
    </row>
    <row r="4225" spans="1:31" x14ac:dyDescent="0.2">
      <c r="A4225" s="44" t="str">
        <f t="shared" si="326"/>
        <v xml:space="preserve"> Natural Gas Physical</v>
      </c>
      <c r="B4225" s="44" t="str">
        <f t="shared" si="327"/>
        <v/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5000</v>
      </c>
      <c r="G4225" s="202">
        <v>1334823</v>
      </c>
      <c r="H4225" s="198">
        <v>37046.486377314817</v>
      </c>
      <c r="I4225" t="s">
        <v>3839</v>
      </c>
      <c r="M4225" t="s">
        <v>3505</v>
      </c>
      <c r="N4225" t="s">
        <v>3089</v>
      </c>
      <c r="O4225" t="s">
        <v>49</v>
      </c>
      <c r="P4225" s="199">
        <v>5000</v>
      </c>
      <c r="S4225" t="s">
        <v>3827</v>
      </c>
      <c r="T4225" t="s">
        <v>3090</v>
      </c>
      <c r="U4225" s="201">
        <v>4.8600000000000003</v>
      </c>
      <c r="V4225" t="s">
        <v>3961</v>
      </c>
      <c r="W4225" t="s">
        <v>3091</v>
      </c>
      <c r="X4225" t="s">
        <v>3092</v>
      </c>
      <c r="Y4225" t="s">
        <v>2596</v>
      </c>
      <c r="Z4225" t="s">
        <v>2953</v>
      </c>
      <c r="AA4225">
        <v>828781</v>
      </c>
      <c r="AB4225" s="198">
        <v>37047.875</v>
      </c>
      <c r="AC4225" s="198">
        <v>37047.875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25</v>
      </c>
      <c r="F4226" s="213">
        <f t="shared" si="330"/>
        <v>250000</v>
      </c>
      <c r="G4226" s="202">
        <v>1334826</v>
      </c>
      <c r="H4226" s="198">
        <v>37046.486851851849</v>
      </c>
      <c r="I4226" t="s">
        <v>2378</v>
      </c>
      <c r="M4226" t="s">
        <v>3505</v>
      </c>
      <c r="N4226" t="s">
        <v>2383</v>
      </c>
      <c r="O4226" t="s">
        <v>555</v>
      </c>
      <c r="Q4226" s="199">
        <v>10000</v>
      </c>
      <c r="S4226" t="s">
        <v>3506</v>
      </c>
      <c r="T4226" t="s">
        <v>3759</v>
      </c>
      <c r="U4226" s="201">
        <v>5.8</v>
      </c>
      <c r="V4226" t="s">
        <v>3521</v>
      </c>
      <c r="W4226" t="s">
        <v>3075</v>
      </c>
      <c r="X4226" t="s">
        <v>3712</v>
      </c>
      <c r="Y4226" t="s">
        <v>3777</v>
      </c>
      <c r="Z4226" t="s">
        <v>2952</v>
      </c>
      <c r="AA4226" t="s">
        <v>556</v>
      </c>
      <c r="AB4226" s="198">
        <v>37048.875</v>
      </c>
      <c r="AC4226" s="198">
        <v>37072.875</v>
      </c>
    </row>
    <row r="4227" spans="1:31" x14ac:dyDescent="0.2">
      <c r="A4227" s="44" t="str">
        <f t="shared" si="326"/>
        <v>US Crude Physical</v>
      </c>
      <c r="B4227" s="44" t="str">
        <f t="shared" si="327"/>
        <v>US</v>
      </c>
      <c r="C4227" s="44" t="str">
        <f t="shared" si="328"/>
        <v>Crude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93000</v>
      </c>
      <c r="G4227" s="202">
        <v>1334828</v>
      </c>
      <c r="H4227" s="198">
        <v>37046.486944444441</v>
      </c>
      <c r="I4227" t="s">
        <v>406</v>
      </c>
      <c r="M4227" t="s">
        <v>3619</v>
      </c>
      <c r="N4227" t="s">
        <v>3203</v>
      </c>
      <c r="O4227" t="s">
        <v>13</v>
      </c>
      <c r="Q4227" s="199">
        <v>3000</v>
      </c>
      <c r="S4227" t="s">
        <v>3655</v>
      </c>
      <c r="T4227" t="s">
        <v>3759</v>
      </c>
      <c r="U4227" s="201">
        <v>2.88</v>
      </c>
      <c r="V4227" t="s">
        <v>407</v>
      </c>
      <c r="W4227" t="s">
        <v>3204</v>
      </c>
      <c r="X4227" t="s">
        <v>3205</v>
      </c>
      <c r="Y4227" t="s">
        <v>3777</v>
      </c>
      <c r="Z4227" t="s">
        <v>3206</v>
      </c>
      <c r="AA4227" t="s">
        <v>557</v>
      </c>
      <c r="AB4227" s="198">
        <v>37073.875</v>
      </c>
      <c r="AC4227" s="198">
        <v>37103.875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123</v>
      </c>
      <c r="F4228" s="213">
        <f t="shared" si="330"/>
        <v>615000</v>
      </c>
      <c r="G4228" s="202">
        <v>1334830</v>
      </c>
      <c r="H4228" s="198">
        <v>37046.487326388888</v>
      </c>
      <c r="I4228" t="s">
        <v>2592</v>
      </c>
      <c r="M4228" t="s">
        <v>3505</v>
      </c>
      <c r="N4228" t="s">
        <v>2383</v>
      </c>
      <c r="O4228" t="s">
        <v>3144</v>
      </c>
      <c r="P4228" s="199">
        <v>5000</v>
      </c>
      <c r="S4228" t="s">
        <v>3506</v>
      </c>
      <c r="T4228" t="s">
        <v>3759</v>
      </c>
      <c r="U4228" s="201">
        <v>4.1399999999999997</v>
      </c>
      <c r="V4228" t="s">
        <v>2279</v>
      </c>
      <c r="W4228" t="s">
        <v>2810</v>
      </c>
      <c r="X4228" t="s">
        <v>2384</v>
      </c>
      <c r="Y4228" t="s">
        <v>3777</v>
      </c>
      <c r="Z4228" t="s">
        <v>2952</v>
      </c>
      <c r="AA4228" t="s">
        <v>558</v>
      </c>
      <c r="AB4228" s="198">
        <v>37073</v>
      </c>
      <c r="AC4228" s="198">
        <v>37195</v>
      </c>
    </row>
    <row r="4229" spans="1:31" x14ac:dyDescent="0.2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10</v>
      </c>
      <c r="G4229" s="202">
        <v>1334831</v>
      </c>
      <c r="H4229" s="198">
        <v>37046.487708333334</v>
      </c>
      <c r="I4229" t="s">
        <v>3767</v>
      </c>
      <c r="M4229" t="s">
        <v>3511</v>
      </c>
      <c r="N4229" t="s">
        <v>3756</v>
      </c>
      <c r="O4229" t="s">
        <v>3757</v>
      </c>
      <c r="P4229" s="199">
        <v>10</v>
      </c>
      <c r="S4229" t="s">
        <v>3758</v>
      </c>
      <c r="T4229" t="s">
        <v>3759</v>
      </c>
      <c r="U4229" s="201">
        <v>1665</v>
      </c>
      <c r="V4229" t="s">
        <v>3770</v>
      </c>
      <c r="W4229" t="s">
        <v>3765</v>
      </c>
      <c r="X4229" t="s">
        <v>3761</v>
      </c>
      <c r="Y4229" t="s">
        <v>3762</v>
      </c>
      <c r="Z4229" t="s">
        <v>3763</v>
      </c>
      <c r="AA4229">
        <v>2167417</v>
      </c>
    </row>
    <row r="4230" spans="1:31" x14ac:dyDescent="0.2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25</v>
      </c>
      <c r="F4230" s="213">
        <f t="shared" si="330"/>
        <v>250000</v>
      </c>
      <c r="G4230" s="202">
        <v>1334832</v>
      </c>
      <c r="H4230" s="198">
        <v>37046.488067129627</v>
      </c>
      <c r="I4230" t="s">
        <v>2660</v>
      </c>
      <c r="M4230" t="s">
        <v>3505</v>
      </c>
      <c r="N4230" t="s">
        <v>2383</v>
      </c>
      <c r="O4230" t="s">
        <v>487</v>
      </c>
      <c r="Q4230" s="199">
        <v>10000</v>
      </c>
      <c r="S4230" t="s">
        <v>3506</v>
      </c>
      <c r="T4230" t="s">
        <v>3759</v>
      </c>
      <c r="U4230" s="201">
        <v>3.95</v>
      </c>
      <c r="V4230" t="s">
        <v>192</v>
      </c>
      <c r="W4230" t="s">
        <v>2489</v>
      </c>
      <c r="X4230" t="s">
        <v>2490</v>
      </c>
      <c r="Y4230" t="s">
        <v>3777</v>
      </c>
      <c r="Z4230" t="s">
        <v>2952</v>
      </c>
      <c r="AA4230" t="s">
        <v>559</v>
      </c>
      <c r="AB4230" s="198">
        <v>37048.875</v>
      </c>
      <c r="AC4230" s="198">
        <v>37072.875</v>
      </c>
    </row>
    <row r="4231" spans="1:31" x14ac:dyDescent="0.2">
      <c r="A4231" s="44" t="str">
        <f t="shared" si="326"/>
        <v>US Natural Gas Physical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123</v>
      </c>
      <c r="F4231" s="213">
        <f t="shared" si="330"/>
        <v>1230000</v>
      </c>
      <c r="G4231" s="202">
        <v>1334833</v>
      </c>
      <c r="H4231" s="198">
        <v>37046.488321759258</v>
      </c>
      <c r="I4231" t="s">
        <v>2260</v>
      </c>
      <c r="M4231" t="s">
        <v>3505</v>
      </c>
      <c r="N4231" t="s">
        <v>3955</v>
      </c>
      <c r="O4231" t="s">
        <v>2243</v>
      </c>
      <c r="P4231" s="199">
        <v>10000</v>
      </c>
      <c r="S4231" t="s">
        <v>3506</v>
      </c>
      <c r="T4231" t="s">
        <v>3759</v>
      </c>
      <c r="U4231" s="201">
        <v>0.115</v>
      </c>
      <c r="V4231" t="s">
        <v>3115</v>
      </c>
      <c r="W4231" t="s">
        <v>3082</v>
      </c>
      <c r="X4231" t="s">
        <v>2641</v>
      </c>
      <c r="Y4231" t="s">
        <v>2596</v>
      </c>
      <c r="Z4231" t="s">
        <v>2952</v>
      </c>
      <c r="AA4231" t="s">
        <v>560</v>
      </c>
      <c r="AB4231" s="198">
        <v>37073</v>
      </c>
      <c r="AC4231" s="198">
        <v>37195</v>
      </c>
    </row>
    <row r="4232" spans="1:31" x14ac:dyDescent="0.2">
      <c r="A4232" s="44" t="str">
        <f t="shared" si="326"/>
        <v>US Crude Financial</v>
      </c>
      <c r="B4232" s="44" t="str">
        <f t="shared" si="327"/>
        <v>US</v>
      </c>
      <c r="C4232" s="44" t="str">
        <f t="shared" si="328"/>
        <v>Crude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1</v>
      </c>
      <c r="F4232" s="213">
        <f t="shared" si="330"/>
        <v>50000</v>
      </c>
      <c r="G4232" s="202">
        <v>1334837</v>
      </c>
      <c r="H4232" s="198">
        <v>37046.488622685189</v>
      </c>
      <c r="I4232" t="s">
        <v>2382</v>
      </c>
      <c r="M4232" t="s">
        <v>3619</v>
      </c>
      <c r="N4232" t="s">
        <v>1088</v>
      </c>
      <c r="O4232" t="s">
        <v>3528</v>
      </c>
      <c r="Q4232" s="199">
        <v>50000</v>
      </c>
      <c r="S4232" t="s">
        <v>3512</v>
      </c>
      <c r="T4232" t="s">
        <v>3759</v>
      </c>
      <c r="U4232" s="201">
        <v>28.22</v>
      </c>
      <c r="V4232" t="s">
        <v>3830</v>
      </c>
      <c r="W4232" t="s">
        <v>1090</v>
      </c>
      <c r="X4232" t="s">
        <v>1091</v>
      </c>
      <c r="Y4232" t="s">
        <v>2729</v>
      </c>
      <c r="Z4232" t="s">
        <v>2952</v>
      </c>
      <c r="AA4232">
        <v>113002</v>
      </c>
      <c r="AB4232" s="198">
        <v>37073</v>
      </c>
      <c r="AC4232" s="198">
        <v>37103</v>
      </c>
    </row>
    <row r="4233" spans="1:31" x14ac:dyDescent="0.2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123</v>
      </c>
      <c r="F4233" s="213">
        <f t="shared" si="330"/>
        <v>1230000</v>
      </c>
      <c r="G4233" s="202">
        <v>1334838</v>
      </c>
      <c r="H4233" s="198">
        <v>37046.488761574074</v>
      </c>
      <c r="I4233" t="s">
        <v>3731</v>
      </c>
      <c r="M4233" t="s">
        <v>3505</v>
      </c>
      <c r="N4233" t="s">
        <v>2605</v>
      </c>
      <c r="O4233" t="s">
        <v>3279</v>
      </c>
      <c r="Q4233" s="199">
        <v>10000</v>
      </c>
      <c r="S4233" t="s">
        <v>3506</v>
      </c>
      <c r="T4233" t="s">
        <v>3759</v>
      </c>
      <c r="U4233" s="201">
        <v>6.25E-2</v>
      </c>
      <c r="V4233" t="s">
        <v>4007</v>
      </c>
      <c r="W4233" t="s">
        <v>3082</v>
      </c>
      <c r="X4233" t="s">
        <v>3083</v>
      </c>
      <c r="Y4233" t="s">
        <v>3777</v>
      </c>
      <c r="Z4233" t="s">
        <v>2952</v>
      </c>
      <c r="AA4233" t="s">
        <v>561</v>
      </c>
      <c r="AB4233" s="198">
        <v>37073</v>
      </c>
      <c r="AC4233" s="198">
        <v>37195</v>
      </c>
    </row>
    <row r="4234" spans="1:31" x14ac:dyDescent="0.2">
      <c r="A4234" s="44" t="str">
        <f t="shared" si="326"/>
        <v>US Power Physical</v>
      </c>
      <c r="B4234" s="44" t="str">
        <f t="shared" si="327"/>
        <v>US</v>
      </c>
      <c r="C4234" s="44" t="str">
        <f t="shared" si="328"/>
        <v>Power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30</v>
      </c>
      <c r="F4234" s="213">
        <f t="shared" si="330"/>
        <v>1500</v>
      </c>
      <c r="G4234" s="202">
        <v>1334839</v>
      </c>
      <c r="H4234" s="198">
        <v>37046.488877314812</v>
      </c>
      <c r="I4234" t="s">
        <v>3731</v>
      </c>
      <c r="M4234" t="s">
        <v>2717</v>
      </c>
      <c r="N4234" t="s">
        <v>3532</v>
      </c>
      <c r="O4234" t="s">
        <v>2738</v>
      </c>
      <c r="P4234" s="199">
        <v>50</v>
      </c>
      <c r="S4234" t="s">
        <v>3504</v>
      </c>
      <c r="T4234" t="s">
        <v>3759</v>
      </c>
      <c r="U4234" s="201">
        <v>50.5</v>
      </c>
      <c r="V4234" t="s">
        <v>562</v>
      </c>
      <c r="W4234" t="s">
        <v>3552</v>
      </c>
      <c r="X4234" t="s">
        <v>3553</v>
      </c>
      <c r="Y4234" t="s">
        <v>1097</v>
      </c>
      <c r="Z4234" t="s">
        <v>2947</v>
      </c>
      <c r="AA4234">
        <v>631417.1</v>
      </c>
      <c r="AB4234" s="198">
        <v>37408.71597222222</v>
      </c>
      <c r="AC4234" s="198">
        <v>37437.71597222222</v>
      </c>
    </row>
    <row r="4235" spans="1:31" x14ac:dyDescent="0.2">
      <c r="A4235" s="44" t="str">
        <f t="shared" ref="A4235:A4298" si="331">B4235&amp;" "&amp;C4235&amp;" "&amp;D4235</f>
        <v>US Power Physical</v>
      </c>
      <c r="B4235" s="44" t="str">
        <f t="shared" ref="B4235:B4298" si="332">IF((LEFT(N4235,2)="US"),"US","")</f>
        <v>US</v>
      </c>
      <c r="C4235" s="44" t="str">
        <f t="shared" ref="C4235:C4298" si="333">M4235</f>
        <v>Power</v>
      </c>
      <c r="D4235" s="44" t="str">
        <f t="shared" ref="D4235:D4298" si="334">IF(ISNUMBER(FIND("Phy",N4235))=TRUE,"Physical","Financial")</f>
        <v>Physical</v>
      </c>
      <c r="E4235" s="44">
        <f>IF(VLOOKUP(S4235,'DD-Lookup'!$J$6:$L$50,3,FALSE)="Monthly",(YEAR(AC4235)-YEAR(AB4235))*12+MONTH(AC4235)-MONTH(AB4235)+1,(AC4235-AB4235+1))</f>
        <v>5</v>
      </c>
      <c r="F4235" s="213">
        <f t="shared" ref="F4235:F4298" si="335">E4235*SUM(P4235:Q4235)</f>
        <v>250</v>
      </c>
      <c r="G4235" s="202">
        <v>1334840</v>
      </c>
      <c r="H4235" s="198">
        <v>37046.488946759258</v>
      </c>
      <c r="I4235" t="s">
        <v>2363</v>
      </c>
      <c r="M4235" t="s">
        <v>2717</v>
      </c>
      <c r="N4235" t="s">
        <v>3532</v>
      </c>
      <c r="O4235" t="s">
        <v>3466</v>
      </c>
      <c r="Q4235" s="199">
        <v>50</v>
      </c>
      <c r="S4235" t="s">
        <v>3504</v>
      </c>
      <c r="T4235" t="s">
        <v>3759</v>
      </c>
      <c r="U4235" s="201">
        <v>36</v>
      </c>
      <c r="V4235" t="s">
        <v>1585</v>
      </c>
      <c r="W4235" t="s">
        <v>3548</v>
      </c>
      <c r="X4235" t="s">
        <v>3549</v>
      </c>
      <c r="Y4235" t="s">
        <v>1097</v>
      </c>
      <c r="Z4235" t="s">
        <v>2947</v>
      </c>
      <c r="AA4235">
        <v>631418.1</v>
      </c>
      <c r="AB4235" s="198">
        <v>37053.875</v>
      </c>
      <c r="AC4235" s="198">
        <v>37057.875</v>
      </c>
      <c r="AE4235" s="116">
        <f>IF(S4235="Gallon",F4235/42,F4235)</f>
        <v>250</v>
      </c>
    </row>
    <row r="4236" spans="1:31" x14ac:dyDescent="0.2">
      <c r="A4236" s="44" t="str">
        <f t="shared" si="331"/>
        <v>US Power Physical</v>
      </c>
      <c r="B4236" s="44" t="str">
        <f t="shared" si="332"/>
        <v>US</v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5</v>
      </c>
      <c r="F4236" s="213">
        <f t="shared" si="335"/>
        <v>250</v>
      </c>
      <c r="G4236" s="202">
        <v>1334845</v>
      </c>
      <c r="H4236" s="198">
        <v>37046.489293981482</v>
      </c>
      <c r="I4236" t="s">
        <v>2365</v>
      </c>
      <c r="M4236" t="s">
        <v>2717</v>
      </c>
      <c r="N4236" t="s">
        <v>3532</v>
      </c>
      <c r="O4236" t="s">
        <v>3466</v>
      </c>
      <c r="Q4236" s="199">
        <v>50</v>
      </c>
      <c r="S4236" t="s">
        <v>3504</v>
      </c>
      <c r="T4236" t="s">
        <v>3759</v>
      </c>
      <c r="U4236" s="201">
        <v>36</v>
      </c>
      <c r="V4236" t="s">
        <v>2366</v>
      </c>
      <c r="W4236" t="s">
        <v>3548</v>
      </c>
      <c r="X4236" t="s">
        <v>3549</v>
      </c>
      <c r="Y4236" t="s">
        <v>1097</v>
      </c>
      <c r="Z4236" t="s">
        <v>2947</v>
      </c>
      <c r="AA4236">
        <v>631423.1</v>
      </c>
      <c r="AB4236" s="198">
        <v>37053.875</v>
      </c>
      <c r="AC4236" s="198">
        <v>37057.875</v>
      </c>
    </row>
    <row r="4237" spans="1:31" x14ac:dyDescent="0.2">
      <c r="A4237" s="44" t="str">
        <f t="shared" si="331"/>
        <v xml:space="preserve"> Natural Gas Physical</v>
      </c>
      <c r="B4237" s="44" t="str">
        <f t="shared" si="332"/>
        <v/>
      </c>
      <c r="C4237" s="44" t="str">
        <f t="shared" si="333"/>
        <v>Natural Gas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151</v>
      </c>
      <c r="F4237" s="213">
        <f t="shared" si="335"/>
        <v>755000</v>
      </c>
      <c r="G4237" s="202">
        <v>1334846</v>
      </c>
      <c r="H4237" s="198">
        <v>37046.489351851851</v>
      </c>
      <c r="I4237" t="s">
        <v>3547</v>
      </c>
      <c r="M4237" t="s">
        <v>3505</v>
      </c>
      <c r="N4237" t="s">
        <v>2194</v>
      </c>
      <c r="O4237" t="s">
        <v>135</v>
      </c>
      <c r="Q4237" s="199">
        <v>5000</v>
      </c>
      <c r="S4237" t="s">
        <v>3506</v>
      </c>
      <c r="T4237" t="s">
        <v>3759</v>
      </c>
      <c r="U4237" s="201">
        <v>0.24</v>
      </c>
      <c r="V4237" t="s">
        <v>3519</v>
      </c>
      <c r="W4237" t="s">
        <v>3082</v>
      </c>
      <c r="X4237" t="s">
        <v>2625</v>
      </c>
      <c r="Y4237" t="s">
        <v>2596</v>
      </c>
      <c r="Z4237" t="s">
        <v>2952</v>
      </c>
      <c r="AA4237" t="s">
        <v>563</v>
      </c>
      <c r="AB4237" s="198">
        <v>37196</v>
      </c>
      <c r="AC4237" s="198">
        <v>37346</v>
      </c>
    </row>
    <row r="4238" spans="1:31" x14ac:dyDescent="0.2">
      <c r="A4238" s="44" t="str">
        <f t="shared" si="331"/>
        <v>US Power Physical</v>
      </c>
      <c r="B4238" s="44" t="str">
        <f t="shared" si="332"/>
        <v>US</v>
      </c>
      <c r="C4238" s="44" t="str">
        <f t="shared" si="333"/>
        <v>Power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5</v>
      </c>
      <c r="F4238" s="213">
        <f t="shared" si="335"/>
        <v>250</v>
      </c>
      <c r="G4238" s="202">
        <v>1334850</v>
      </c>
      <c r="H4238" s="198">
        <v>37046.489432870374</v>
      </c>
      <c r="I4238" t="s">
        <v>3547</v>
      </c>
      <c r="J4238" t="s">
        <v>2372</v>
      </c>
      <c r="K4238" t="s">
        <v>2373</v>
      </c>
      <c r="M4238" t="s">
        <v>2717</v>
      </c>
      <c r="N4238" t="s">
        <v>3532</v>
      </c>
      <c r="O4238" t="s">
        <v>3466</v>
      </c>
      <c r="Q4238" s="199">
        <v>50</v>
      </c>
      <c r="S4238" t="s">
        <v>3504</v>
      </c>
      <c r="T4238" t="s">
        <v>3759</v>
      </c>
      <c r="U4238" s="201">
        <v>36</v>
      </c>
      <c r="V4238" t="s">
        <v>3673</v>
      </c>
      <c r="W4238" t="s">
        <v>3548</v>
      </c>
      <c r="X4238" t="s">
        <v>3549</v>
      </c>
      <c r="Y4238" t="s">
        <v>1097</v>
      </c>
      <c r="Z4238" t="s">
        <v>2947</v>
      </c>
      <c r="AA4238">
        <v>631427.1</v>
      </c>
      <c r="AB4238" s="198">
        <v>37053.875</v>
      </c>
      <c r="AC4238" s="198">
        <v>37057.875</v>
      </c>
    </row>
    <row r="4239" spans="1:31" x14ac:dyDescent="0.2">
      <c r="A4239" s="44" t="str">
        <f t="shared" si="331"/>
        <v>US Power Physical</v>
      </c>
      <c r="B4239" s="44" t="str">
        <f t="shared" si="332"/>
        <v>US</v>
      </c>
      <c r="C4239" s="44" t="str">
        <f t="shared" si="333"/>
        <v>Power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5</v>
      </c>
      <c r="F4239" s="213">
        <f t="shared" si="335"/>
        <v>250</v>
      </c>
      <c r="G4239" s="202">
        <v>1334853</v>
      </c>
      <c r="H4239" s="198">
        <v>37046.489872685182</v>
      </c>
      <c r="I4239" t="s">
        <v>3546</v>
      </c>
      <c r="M4239" t="s">
        <v>2717</v>
      </c>
      <c r="N4239" t="s">
        <v>3532</v>
      </c>
      <c r="O4239" t="s">
        <v>1686</v>
      </c>
      <c r="P4239" s="199">
        <v>50</v>
      </c>
      <c r="S4239" t="s">
        <v>3504</v>
      </c>
      <c r="T4239" t="s">
        <v>3759</v>
      </c>
      <c r="U4239" s="201">
        <v>38.75</v>
      </c>
      <c r="V4239" t="s">
        <v>3047</v>
      </c>
      <c r="W4239" t="s">
        <v>2733</v>
      </c>
      <c r="X4239" t="s">
        <v>3541</v>
      </c>
      <c r="Y4239" t="s">
        <v>1097</v>
      </c>
      <c r="Z4239" t="s">
        <v>2947</v>
      </c>
      <c r="AA4239">
        <v>631430.1</v>
      </c>
      <c r="AB4239" s="198">
        <v>37053.875</v>
      </c>
      <c r="AC4239" s="198">
        <v>37057.875</v>
      </c>
    </row>
    <row r="4240" spans="1:31" x14ac:dyDescent="0.2">
      <c r="A4240" s="44" t="str">
        <f t="shared" si="331"/>
        <v>US Power Physical</v>
      </c>
      <c r="B4240" s="44" t="str">
        <f t="shared" si="332"/>
        <v>US</v>
      </c>
      <c r="C4240" s="44" t="str">
        <f t="shared" si="333"/>
        <v>Power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</v>
      </c>
      <c r="F4240" s="213">
        <f t="shared" si="335"/>
        <v>150</v>
      </c>
      <c r="G4240" s="202">
        <v>1334854</v>
      </c>
      <c r="H4240" s="198">
        <v>37046.490057870367</v>
      </c>
      <c r="I4240" t="s">
        <v>3547</v>
      </c>
      <c r="M4240" t="s">
        <v>2717</v>
      </c>
      <c r="N4240" t="s">
        <v>3532</v>
      </c>
      <c r="O4240" t="s">
        <v>1608</v>
      </c>
      <c r="Q4240" s="199">
        <v>50</v>
      </c>
      <c r="S4240" t="s">
        <v>3504</v>
      </c>
      <c r="T4240" t="s">
        <v>3759</v>
      </c>
      <c r="U4240" s="201">
        <v>22.75</v>
      </c>
      <c r="V4240" t="s">
        <v>3873</v>
      </c>
      <c r="W4240" t="s">
        <v>3536</v>
      </c>
      <c r="X4240" t="s">
        <v>3537</v>
      </c>
      <c r="Y4240" t="s">
        <v>1097</v>
      </c>
      <c r="Z4240" t="s">
        <v>2947</v>
      </c>
      <c r="AA4240">
        <v>631431.1</v>
      </c>
      <c r="AB4240" s="198">
        <v>37048.875</v>
      </c>
      <c r="AC4240" s="198">
        <v>37050.875</v>
      </c>
    </row>
    <row r="4241" spans="1:31" x14ac:dyDescent="0.2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123</v>
      </c>
      <c r="F4241" s="213">
        <f t="shared" si="335"/>
        <v>615000</v>
      </c>
      <c r="G4241" s="202">
        <v>1334855</v>
      </c>
      <c r="H4241" s="198">
        <v>37046.490162037036</v>
      </c>
      <c r="I4241" t="s">
        <v>2592</v>
      </c>
      <c r="M4241" t="s">
        <v>3505</v>
      </c>
      <c r="N4241" t="s">
        <v>2383</v>
      </c>
      <c r="O4241" t="s">
        <v>3144</v>
      </c>
      <c r="P4241" s="199">
        <v>5000</v>
      </c>
      <c r="S4241" t="s">
        <v>3506</v>
      </c>
      <c r="T4241" t="s">
        <v>3759</v>
      </c>
      <c r="U4241" s="201">
        <v>4.1399999999999997</v>
      </c>
      <c r="V4241" t="s">
        <v>2279</v>
      </c>
      <c r="W4241" t="s">
        <v>2810</v>
      </c>
      <c r="X4241" t="s">
        <v>2384</v>
      </c>
      <c r="Y4241" t="s">
        <v>3777</v>
      </c>
      <c r="Z4241" t="s">
        <v>2952</v>
      </c>
      <c r="AA4241" t="s">
        <v>564</v>
      </c>
      <c r="AB4241" s="198">
        <v>37073</v>
      </c>
      <c r="AC4241" s="198">
        <v>37195</v>
      </c>
    </row>
    <row r="4242" spans="1:31" x14ac:dyDescent="0.2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25</v>
      </c>
      <c r="F4242" s="213">
        <f t="shared" si="335"/>
        <v>1250</v>
      </c>
      <c r="G4242" s="202">
        <v>1334856</v>
      </c>
      <c r="H4242" s="198">
        <v>37046.490914351853</v>
      </c>
      <c r="I4242" t="s">
        <v>3731</v>
      </c>
      <c r="M4242" t="s">
        <v>2717</v>
      </c>
      <c r="N4242" t="s">
        <v>3532</v>
      </c>
      <c r="O4242" t="s">
        <v>1670</v>
      </c>
      <c r="P4242" s="199">
        <v>50</v>
      </c>
      <c r="S4242" t="s">
        <v>3504</v>
      </c>
      <c r="T4242" t="s">
        <v>3759</v>
      </c>
      <c r="U4242" s="201">
        <v>43.75</v>
      </c>
      <c r="V4242" t="s">
        <v>3137</v>
      </c>
      <c r="W4242" t="s">
        <v>3548</v>
      </c>
      <c r="X4242" t="s">
        <v>3549</v>
      </c>
      <c r="Y4242" t="s">
        <v>1097</v>
      </c>
      <c r="Z4242" t="s">
        <v>2947</v>
      </c>
      <c r="AA4242">
        <v>631443.1</v>
      </c>
      <c r="AB4242" s="198">
        <v>37048.875</v>
      </c>
      <c r="AC4242" s="198">
        <v>37072.875</v>
      </c>
    </row>
    <row r="4243" spans="1:31" x14ac:dyDescent="0.2">
      <c r="A4243" s="44" t="str">
        <f t="shared" si="331"/>
        <v xml:space="preserve"> Natural Gas Physical</v>
      </c>
      <c r="B4243" s="44" t="str">
        <f t="shared" si="332"/>
        <v/>
      </c>
      <c r="C4243" s="44" t="str">
        <f t="shared" si="333"/>
        <v>Natural Gas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25</v>
      </c>
      <c r="F4243" s="213">
        <f t="shared" si="335"/>
        <v>250000</v>
      </c>
      <c r="G4243" s="202">
        <v>1334858</v>
      </c>
      <c r="H4243" s="198">
        <v>37046.492245370369</v>
      </c>
      <c r="I4243" t="s">
        <v>2260</v>
      </c>
      <c r="M4243" t="s">
        <v>3505</v>
      </c>
      <c r="N4243" t="s">
        <v>2623</v>
      </c>
      <c r="O4243" t="s">
        <v>565</v>
      </c>
      <c r="P4243" s="199">
        <v>10000</v>
      </c>
      <c r="S4243" t="s">
        <v>3506</v>
      </c>
      <c r="T4243" t="s">
        <v>3759</v>
      </c>
      <c r="U4243" s="201">
        <v>4.1100000000000003</v>
      </c>
      <c r="V4243" t="s">
        <v>3115</v>
      </c>
      <c r="W4243" t="s">
        <v>2624</v>
      </c>
      <c r="X4243" t="s">
        <v>2625</v>
      </c>
      <c r="Y4243" t="s">
        <v>2596</v>
      </c>
      <c r="Z4243" t="s">
        <v>2952</v>
      </c>
      <c r="AA4243">
        <v>828786</v>
      </c>
      <c r="AB4243" s="198">
        <v>37048.875</v>
      </c>
      <c r="AC4243" s="198">
        <v>37072.875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25</v>
      </c>
      <c r="F4244" s="213">
        <f t="shared" si="335"/>
        <v>250000</v>
      </c>
      <c r="G4244" s="202">
        <v>1334860</v>
      </c>
      <c r="H4244" s="198">
        <v>37046.492337962962</v>
      </c>
      <c r="I4244" t="s">
        <v>2260</v>
      </c>
      <c r="M4244" t="s">
        <v>3505</v>
      </c>
      <c r="N4244" t="s">
        <v>2383</v>
      </c>
      <c r="O4244" t="s">
        <v>566</v>
      </c>
      <c r="P4244" s="199">
        <v>10000</v>
      </c>
      <c r="S4244" t="s">
        <v>3506</v>
      </c>
      <c r="T4244" t="s">
        <v>3759</v>
      </c>
      <c r="U4244" s="201">
        <v>4.12</v>
      </c>
      <c r="V4244" t="s">
        <v>3115</v>
      </c>
      <c r="W4244" t="s">
        <v>3082</v>
      </c>
      <c r="X4244" t="s">
        <v>3083</v>
      </c>
      <c r="Y4244" t="s">
        <v>3777</v>
      </c>
      <c r="Z4244" t="s">
        <v>2952</v>
      </c>
      <c r="AA4244" t="s">
        <v>567</v>
      </c>
      <c r="AB4244" s="198">
        <v>37048.875</v>
      </c>
      <c r="AC4244" s="198">
        <v>37072.875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31</v>
      </c>
      <c r="F4245" s="213">
        <f t="shared" si="335"/>
        <v>310000</v>
      </c>
      <c r="G4245" s="202">
        <v>1334862</v>
      </c>
      <c r="H4245" s="198">
        <v>37046.492546296293</v>
      </c>
      <c r="I4245" t="s">
        <v>3652</v>
      </c>
      <c r="M4245" t="s">
        <v>3505</v>
      </c>
      <c r="N4245" t="s">
        <v>2383</v>
      </c>
      <c r="O4245" t="s">
        <v>2604</v>
      </c>
      <c r="P4245" s="199">
        <v>10000</v>
      </c>
      <c r="S4245" t="s">
        <v>3506</v>
      </c>
      <c r="T4245" t="s">
        <v>3759</v>
      </c>
      <c r="U4245" s="201">
        <v>4.0549999999999997</v>
      </c>
      <c r="V4245" t="s">
        <v>2485</v>
      </c>
      <c r="W4245" t="s">
        <v>2810</v>
      </c>
      <c r="X4245" t="s">
        <v>2384</v>
      </c>
      <c r="Y4245" t="s">
        <v>3777</v>
      </c>
      <c r="Z4245" t="s">
        <v>2952</v>
      </c>
      <c r="AA4245" t="s">
        <v>568</v>
      </c>
      <c r="AB4245" s="198">
        <v>37073.875</v>
      </c>
      <c r="AC4245" s="198">
        <v>37103.875</v>
      </c>
    </row>
    <row r="4246" spans="1:31" x14ac:dyDescent="0.2">
      <c r="A4246" s="44" t="str">
        <f t="shared" si="331"/>
        <v>US Power Physical</v>
      </c>
      <c r="B4246" s="44" t="str">
        <f t="shared" si="332"/>
        <v>US</v>
      </c>
      <c r="C4246" s="44" t="str">
        <f t="shared" si="333"/>
        <v>Power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5</v>
      </c>
      <c r="F4246" s="213">
        <f t="shared" si="335"/>
        <v>250</v>
      </c>
      <c r="G4246" s="202">
        <v>1334863</v>
      </c>
      <c r="H4246" s="198">
        <v>37046.492627314816</v>
      </c>
      <c r="I4246" t="s">
        <v>3644</v>
      </c>
      <c r="M4246" t="s">
        <v>2717</v>
      </c>
      <c r="N4246" t="s">
        <v>3532</v>
      </c>
      <c r="O4246" t="s">
        <v>1710</v>
      </c>
      <c r="P4246" s="199">
        <v>50</v>
      </c>
      <c r="S4246" t="s">
        <v>3504</v>
      </c>
      <c r="T4246" t="s">
        <v>3759</v>
      </c>
      <c r="U4246" s="201">
        <v>47</v>
      </c>
      <c r="V4246" t="s">
        <v>3530</v>
      </c>
      <c r="W4246" t="s">
        <v>3540</v>
      </c>
      <c r="X4246" t="s">
        <v>2368</v>
      </c>
      <c r="Y4246" t="s">
        <v>1097</v>
      </c>
      <c r="Z4246" t="s">
        <v>2947</v>
      </c>
      <c r="AA4246">
        <v>631458.1</v>
      </c>
      <c r="AB4246" s="198">
        <v>37053.875</v>
      </c>
      <c r="AC4246" s="198">
        <v>37057.875</v>
      </c>
    </row>
    <row r="4247" spans="1:31" x14ac:dyDescent="0.2">
      <c r="A4247" s="44" t="str">
        <f t="shared" si="331"/>
        <v xml:space="preserve"> Natural Gas Physical</v>
      </c>
      <c r="B4247" s="44" t="str">
        <f t="shared" si="332"/>
        <v/>
      </c>
      <c r="C4247" s="44" t="str">
        <f t="shared" si="333"/>
        <v>Natural Gas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123</v>
      </c>
      <c r="F4247" s="213">
        <f t="shared" si="335"/>
        <v>246000</v>
      </c>
      <c r="G4247" s="202">
        <v>1334866</v>
      </c>
      <c r="H4247" s="198">
        <v>37046.493437500001</v>
      </c>
      <c r="I4247" t="s">
        <v>3067</v>
      </c>
      <c r="M4247" t="s">
        <v>3505</v>
      </c>
      <c r="N4247" t="s">
        <v>2194</v>
      </c>
      <c r="O4247" t="s">
        <v>3989</v>
      </c>
      <c r="P4247" s="199">
        <v>2000</v>
      </c>
      <c r="S4247" t="s">
        <v>3506</v>
      </c>
      <c r="T4247" t="s">
        <v>3759</v>
      </c>
      <c r="U4247" s="201">
        <v>0.08</v>
      </c>
      <c r="V4247" t="s">
        <v>3364</v>
      </c>
      <c r="W4247" t="s">
        <v>3082</v>
      </c>
      <c r="X4247" t="s">
        <v>2625</v>
      </c>
      <c r="Y4247" t="s">
        <v>2596</v>
      </c>
      <c r="Z4247" t="s">
        <v>2952</v>
      </c>
      <c r="AA4247" t="s">
        <v>569</v>
      </c>
      <c r="AB4247" s="198">
        <v>37073</v>
      </c>
      <c r="AC4247" s="198">
        <v>37195</v>
      </c>
    </row>
    <row r="4248" spans="1:31" x14ac:dyDescent="0.2">
      <c r="A4248" s="44" t="str">
        <f t="shared" si="331"/>
        <v>US Power Physical</v>
      </c>
      <c r="B4248" s="44" t="str">
        <f t="shared" si="332"/>
        <v>US</v>
      </c>
      <c r="C4248" s="44" t="str">
        <f t="shared" si="333"/>
        <v>Power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31</v>
      </c>
      <c r="F4248" s="213">
        <f t="shared" si="335"/>
        <v>775</v>
      </c>
      <c r="G4248" s="202">
        <v>1334868</v>
      </c>
      <c r="H4248" s="198">
        <v>37046.494166666664</v>
      </c>
      <c r="I4248" t="s">
        <v>3531</v>
      </c>
      <c r="M4248" t="s">
        <v>2717</v>
      </c>
      <c r="N4248" t="s">
        <v>3470</v>
      </c>
      <c r="O4248" t="s">
        <v>570</v>
      </c>
      <c r="Q4248" s="199">
        <v>25</v>
      </c>
      <c r="S4248" t="s">
        <v>3504</v>
      </c>
      <c r="T4248" t="s">
        <v>3759</v>
      </c>
      <c r="U4248" s="201">
        <v>85</v>
      </c>
      <c r="V4248" t="s">
        <v>571</v>
      </c>
      <c r="W4248" t="s">
        <v>3475</v>
      </c>
      <c r="X4248" t="s">
        <v>3472</v>
      </c>
      <c r="Y4248" t="s">
        <v>1097</v>
      </c>
      <c r="Z4248" t="s">
        <v>2947</v>
      </c>
      <c r="AA4248">
        <v>631468.1</v>
      </c>
      <c r="AB4248" s="198">
        <v>37073.875</v>
      </c>
      <c r="AC4248" s="198">
        <v>37103.875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30</v>
      </c>
      <c r="F4249" s="213">
        <f t="shared" si="335"/>
        <v>150000</v>
      </c>
      <c r="G4249" s="202">
        <v>1334869</v>
      </c>
      <c r="H4249" s="198">
        <v>37046.494351851848</v>
      </c>
      <c r="I4249" t="s">
        <v>2484</v>
      </c>
      <c r="M4249" t="s">
        <v>3505</v>
      </c>
      <c r="N4249" t="s">
        <v>2605</v>
      </c>
      <c r="O4249" t="s">
        <v>153</v>
      </c>
      <c r="P4249" s="199">
        <v>5000</v>
      </c>
      <c r="S4249" t="s">
        <v>3506</v>
      </c>
      <c r="T4249" t="s">
        <v>3759</v>
      </c>
      <c r="U4249" s="201">
        <v>0.38500000000000001</v>
      </c>
      <c r="V4249" t="s">
        <v>572</v>
      </c>
      <c r="W4249" t="s">
        <v>2606</v>
      </c>
      <c r="X4249" t="s">
        <v>2607</v>
      </c>
      <c r="Y4249" t="s">
        <v>3777</v>
      </c>
      <c r="Z4249" t="s">
        <v>2952</v>
      </c>
      <c r="AA4249" t="s">
        <v>573</v>
      </c>
      <c r="AB4249" s="198">
        <v>37135.875</v>
      </c>
      <c r="AC4249" s="198">
        <v>37164.875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31</v>
      </c>
      <c r="F4250" s="213">
        <f t="shared" si="335"/>
        <v>310000</v>
      </c>
      <c r="G4250" s="202">
        <v>1334870</v>
      </c>
      <c r="H4250" s="198">
        <v>37046.495567129627</v>
      </c>
      <c r="I4250" t="s">
        <v>2405</v>
      </c>
      <c r="M4250" t="s">
        <v>3505</v>
      </c>
      <c r="N4250" t="s">
        <v>2383</v>
      </c>
      <c r="O4250" t="s">
        <v>2604</v>
      </c>
      <c r="Q4250" s="199">
        <v>10000</v>
      </c>
      <c r="S4250" t="s">
        <v>3506</v>
      </c>
      <c r="T4250" t="s">
        <v>3759</v>
      </c>
      <c r="U4250" s="201">
        <v>4.0575000000000001</v>
      </c>
      <c r="V4250" t="s">
        <v>4014</v>
      </c>
      <c r="W4250" t="s">
        <v>2810</v>
      </c>
      <c r="X4250" t="s">
        <v>2384</v>
      </c>
      <c r="Y4250" t="s">
        <v>3777</v>
      </c>
      <c r="Z4250" t="s">
        <v>2952</v>
      </c>
      <c r="AA4250" t="s">
        <v>574</v>
      </c>
      <c r="AB4250" s="198">
        <v>37073.875</v>
      </c>
      <c r="AC4250" s="198">
        <v>37103.875</v>
      </c>
    </row>
    <row r="4251" spans="1:31" x14ac:dyDescent="0.2">
      <c r="A4251" s="44" t="str">
        <f t="shared" si="331"/>
        <v>US Power Physical</v>
      </c>
      <c r="B4251" s="44" t="str">
        <f t="shared" si="332"/>
        <v>US</v>
      </c>
      <c r="C4251" s="44" t="str">
        <f t="shared" si="333"/>
        <v>Power</v>
      </c>
      <c r="D4251" s="44" t="str">
        <f t="shared" si="334"/>
        <v>Physical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</v>
      </c>
      <c r="G4251" s="202">
        <v>1334871</v>
      </c>
      <c r="H4251" s="198">
        <v>37046.495671296296</v>
      </c>
      <c r="I4251" t="s">
        <v>2378</v>
      </c>
      <c r="M4251" t="s">
        <v>2717</v>
      </c>
      <c r="N4251" t="s">
        <v>3532</v>
      </c>
      <c r="O4251" t="s">
        <v>268</v>
      </c>
      <c r="P4251" s="199">
        <v>50</v>
      </c>
      <c r="S4251" t="s">
        <v>3504</v>
      </c>
      <c r="T4251" t="s">
        <v>3759</v>
      </c>
      <c r="U4251" s="201">
        <v>37.25</v>
      </c>
      <c r="V4251" t="s">
        <v>3135</v>
      </c>
      <c r="W4251" t="s">
        <v>3450</v>
      </c>
      <c r="X4251" t="s">
        <v>3539</v>
      </c>
      <c r="Y4251" t="s">
        <v>1097</v>
      </c>
      <c r="Z4251" t="s">
        <v>2947</v>
      </c>
      <c r="AA4251">
        <v>631471.1</v>
      </c>
      <c r="AB4251" s="198">
        <v>37048.875</v>
      </c>
      <c r="AC4251" s="198">
        <v>37048.875</v>
      </c>
    </row>
    <row r="4252" spans="1:31" x14ac:dyDescent="0.2">
      <c r="A4252" s="44" t="str">
        <f t="shared" si="331"/>
        <v>US Power Physical</v>
      </c>
      <c r="B4252" s="44" t="str">
        <f t="shared" si="332"/>
        <v>US</v>
      </c>
      <c r="C4252" s="44" t="str">
        <f t="shared" si="333"/>
        <v>Power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31</v>
      </c>
      <c r="F4252" s="213">
        <f t="shared" si="335"/>
        <v>775</v>
      </c>
      <c r="G4252" s="202">
        <v>1334872</v>
      </c>
      <c r="H4252" s="198">
        <v>37046.495856481481</v>
      </c>
      <c r="I4252" t="s">
        <v>2345</v>
      </c>
      <c r="M4252" t="s">
        <v>2717</v>
      </c>
      <c r="N4252" t="s">
        <v>3468</v>
      </c>
      <c r="O4252" t="s">
        <v>575</v>
      </c>
      <c r="Q4252" s="199">
        <v>25</v>
      </c>
      <c r="S4252" t="s">
        <v>3504</v>
      </c>
      <c r="T4252" t="s">
        <v>3759</v>
      </c>
      <c r="U4252" s="201">
        <v>80</v>
      </c>
      <c r="V4252" t="s">
        <v>2320</v>
      </c>
      <c r="W4252" t="s">
        <v>2997</v>
      </c>
      <c r="X4252" t="s">
        <v>3469</v>
      </c>
      <c r="Y4252" t="s">
        <v>1097</v>
      </c>
      <c r="Z4252" t="s">
        <v>2947</v>
      </c>
      <c r="AA4252">
        <v>631472.1</v>
      </c>
      <c r="AB4252" s="198">
        <v>37073.875</v>
      </c>
      <c r="AC4252" s="198">
        <v>37103.875</v>
      </c>
    </row>
    <row r="4253" spans="1:31" x14ac:dyDescent="0.2">
      <c r="A4253" s="44" t="str">
        <f t="shared" si="331"/>
        <v>US Natural Gas Financial</v>
      </c>
      <c r="B4253" s="44" t="str">
        <f t="shared" si="332"/>
        <v>US</v>
      </c>
      <c r="C4253" s="44" t="str">
        <f t="shared" si="333"/>
        <v>Natural Gas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151</v>
      </c>
      <c r="F4253" s="213">
        <f t="shared" si="335"/>
        <v>755000</v>
      </c>
      <c r="G4253" s="202">
        <v>1334873</v>
      </c>
      <c r="H4253" s="198">
        <v>37046.49590277778</v>
      </c>
      <c r="I4253" t="s">
        <v>3627</v>
      </c>
      <c r="M4253" t="s">
        <v>3505</v>
      </c>
      <c r="N4253" t="s">
        <v>2383</v>
      </c>
      <c r="O4253" t="s">
        <v>2622</v>
      </c>
      <c r="Q4253" s="199">
        <v>5000</v>
      </c>
      <c r="S4253" t="s">
        <v>3506</v>
      </c>
      <c r="T4253" t="s">
        <v>3759</v>
      </c>
      <c r="U4253" s="201">
        <v>4.46</v>
      </c>
      <c r="V4253" t="s">
        <v>3066</v>
      </c>
      <c r="W4253" t="s">
        <v>2810</v>
      </c>
      <c r="X4253" t="s">
        <v>2384</v>
      </c>
      <c r="Y4253" t="s">
        <v>3777</v>
      </c>
      <c r="Z4253" t="s">
        <v>2952</v>
      </c>
      <c r="AA4253" t="s">
        <v>576</v>
      </c>
      <c r="AB4253" s="198">
        <v>37196</v>
      </c>
      <c r="AC4253" s="198">
        <v>37346</v>
      </c>
    </row>
    <row r="4254" spans="1:31" x14ac:dyDescent="0.2">
      <c r="A4254" s="44" t="str">
        <f t="shared" si="331"/>
        <v>US Natural Gas Physical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31</v>
      </c>
      <c r="F4254" s="213">
        <f t="shared" si="335"/>
        <v>310000</v>
      </c>
      <c r="G4254" s="202">
        <v>1334875</v>
      </c>
      <c r="H4254" s="198">
        <v>37046.496550925927</v>
      </c>
      <c r="I4254" t="s">
        <v>3476</v>
      </c>
      <c r="M4254" t="s">
        <v>3505</v>
      </c>
      <c r="N4254" t="s">
        <v>3926</v>
      </c>
      <c r="O4254" t="s">
        <v>577</v>
      </c>
      <c r="P4254" s="199">
        <v>10000</v>
      </c>
      <c r="S4254" t="s">
        <v>3506</v>
      </c>
      <c r="T4254" t="s">
        <v>3759</v>
      </c>
      <c r="U4254" s="201">
        <v>-5.0000000000000001E-3</v>
      </c>
      <c r="V4254" t="s">
        <v>3217</v>
      </c>
      <c r="W4254" t="s">
        <v>2477</v>
      </c>
      <c r="X4254" t="s">
        <v>3078</v>
      </c>
      <c r="Y4254" t="s">
        <v>2596</v>
      </c>
      <c r="Z4254" t="s">
        <v>2952</v>
      </c>
      <c r="AA4254" t="s">
        <v>578</v>
      </c>
      <c r="AB4254" s="198">
        <v>37073.875</v>
      </c>
      <c r="AC4254" s="198">
        <v>37103.875</v>
      </c>
    </row>
    <row r="4255" spans="1:31" x14ac:dyDescent="0.2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11</v>
      </c>
      <c r="G4255" s="202">
        <v>1334876</v>
      </c>
      <c r="H4255" s="198">
        <v>37046.496689814812</v>
      </c>
      <c r="I4255" t="s">
        <v>3820</v>
      </c>
      <c r="M4255" t="s">
        <v>3511</v>
      </c>
      <c r="N4255" t="s">
        <v>3768</v>
      </c>
      <c r="O4255" t="s">
        <v>3769</v>
      </c>
      <c r="Q4255" s="199">
        <v>11</v>
      </c>
      <c r="S4255" t="s">
        <v>3758</v>
      </c>
      <c r="T4255" t="s">
        <v>3759</v>
      </c>
      <c r="U4255" s="201">
        <v>1509</v>
      </c>
      <c r="V4255" t="s">
        <v>2397</v>
      </c>
      <c r="W4255" t="s">
        <v>3765</v>
      </c>
      <c r="X4255" t="s">
        <v>3761</v>
      </c>
      <c r="Y4255" t="s">
        <v>3762</v>
      </c>
      <c r="Z4255" t="s">
        <v>3763</v>
      </c>
      <c r="AA4255">
        <v>2167413</v>
      </c>
    </row>
    <row r="4256" spans="1:31" x14ac:dyDescent="0.2">
      <c r="A4256" s="44" t="str">
        <f t="shared" si="331"/>
        <v xml:space="preserve"> Natural Gas Physical</v>
      </c>
      <c r="B4256" s="44" t="str">
        <f t="shared" si="332"/>
        <v/>
      </c>
      <c r="C4256" s="44" t="str">
        <f t="shared" si="333"/>
        <v>Natural Gas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123</v>
      </c>
      <c r="F4256" s="213">
        <f t="shared" si="335"/>
        <v>246000</v>
      </c>
      <c r="G4256" s="202">
        <v>1334877</v>
      </c>
      <c r="H4256" s="198">
        <v>37046.496886574074</v>
      </c>
      <c r="I4256" t="s">
        <v>3067</v>
      </c>
      <c r="M4256" t="s">
        <v>3505</v>
      </c>
      <c r="N4256" t="s">
        <v>2194</v>
      </c>
      <c r="O4256" t="s">
        <v>3989</v>
      </c>
      <c r="P4256" s="199">
        <v>2000</v>
      </c>
      <c r="S4256" t="s">
        <v>3506</v>
      </c>
      <c r="T4256" t="s">
        <v>3759</v>
      </c>
      <c r="U4256" s="201">
        <v>0.08</v>
      </c>
      <c r="V4256" t="s">
        <v>3364</v>
      </c>
      <c r="W4256" t="s">
        <v>3082</v>
      </c>
      <c r="X4256" t="s">
        <v>2625</v>
      </c>
      <c r="Y4256" t="s">
        <v>2596</v>
      </c>
      <c r="Z4256" t="s">
        <v>2952</v>
      </c>
      <c r="AA4256" t="s">
        <v>579</v>
      </c>
      <c r="AB4256" s="198">
        <v>37073</v>
      </c>
      <c r="AC4256" s="198">
        <v>37195</v>
      </c>
      <c r="AE4256" s="116">
        <f>IF(S4256="Gallon",F4256/42,F4256)</f>
        <v>246000</v>
      </c>
    </row>
    <row r="4257" spans="1:29" x14ac:dyDescent="0.2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20</v>
      </c>
      <c r="G4257" s="202">
        <v>1334878</v>
      </c>
      <c r="H4257" s="198">
        <v>37046.497037037036</v>
      </c>
      <c r="I4257" t="s">
        <v>3780</v>
      </c>
      <c r="M4257" t="s">
        <v>3511</v>
      </c>
      <c r="N4257" t="s">
        <v>3768</v>
      </c>
      <c r="O4257" t="s">
        <v>3769</v>
      </c>
      <c r="P4257" s="199">
        <v>20</v>
      </c>
      <c r="S4257" t="s">
        <v>3758</v>
      </c>
      <c r="T4257" t="s">
        <v>3759</v>
      </c>
      <c r="U4257" s="201">
        <v>1508</v>
      </c>
      <c r="V4257" t="s">
        <v>3789</v>
      </c>
      <c r="W4257" t="s">
        <v>3765</v>
      </c>
      <c r="X4257" t="s">
        <v>3761</v>
      </c>
      <c r="Y4257" t="s">
        <v>3762</v>
      </c>
      <c r="Z4257" t="s">
        <v>3763</v>
      </c>
      <c r="AA4257">
        <v>2167411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20</v>
      </c>
      <c r="G4258" s="202">
        <v>1334879</v>
      </c>
      <c r="H4258" s="198">
        <v>37046.497523148151</v>
      </c>
      <c r="I4258" t="s">
        <v>3780</v>
      </c>
      <c r="M4258" t="s">
        <v>3511</v>
      </c>
      <c r="N4258" t="s">
        <v>3768</v>
      </c>
      <c r="O4258" t="s">
        <v>3769</v>
      </c>
      <c r="P4258" s="199">
        <v>20</v>
      </c>
      <c r="S4258" t="s">
        <v>3758</v>
      </c>
      <c r="T4258" t="s">
        <v>3759</v>
      </c>
      <c r="U4258" s="201">
        <v>1507</v>
      </c>
      <c r="V4258" t="s">
        <v>3789</v>
      </c>
      <c r="W4258" t="s">
        <v>3765</v>
      </c>
      <c r="X4258" t="s">
        <v>3761</v>
      </c>
      <c r="Y4258" t="s">
        <v>3762</v>
      </c>
      <c r="Z4258" t="s">
        <v>3763</v>
      </c>
      <c r="AA4258">
        <v>2167409</v>
      </c>
    </row>
    <row r="4259" spans="1:29" x14ac:dyDescent="0.2">
      <c r="A4259" s="44" t="str">
        <f t="shared" si="331"/>
        <v>US Power Physical</v>
      </c>
      <c r="B4259" s="44" t="str">
        <f t="shared" si="332"/>
        <v>US</v>
      </c>
      <c r="C4259" s="44" t="str">
        <f t="shared" si="333"/>
        <v>Power</v>
      </c>
      <c r="D4259" s="44" t="str">
        <f t="shared" si="334"/>
        <v>Physical</v>
      </c>
      <c r="E4259" s="44">
        <f>IF(VLOOKUP(S4259,'DD-Lookup'!$J$6:$L$50,3,FALSE)="Monthly",(YEAR(AC4259)-YEAR(AB4259))*12+MONTH(AC4259)-MONTH(AB4259)+1,(AC4259-AB4259+1))</f>
        <v>25</v>
      </c>
      <c r="F4259" s="213">
        <f t="shared" si="335"/>
        <v>625</v>
      </c>
      <c r="G4259" s="202">
        <v>1334880</v>
      </c>
      <c r="H4259" s="198">
        <v>37046.497939814813</v>
      </c>
      <c r="I4259" t="s">
        <v>3531</v>
      </c>
      <c r="M4259" t="s">
        <v>2717</v>
      </c>
      <c r="N4259" t="s">
        <v>3468</v>
      </c>
      <c r="O4259" t="s">
        <v>580</v>
      </c>
      <c r="P4259" s="199">
        <v>25</v>
      </c>
      <c r="S4259" t="s">
        <v>3504</v>
      </c>
      <c r="T4259" t="s">
        <v>3759</v>
      </c>
      <c r="U4259" s="201">
        <v>80</v>
      </c>
      <c r="V4259" t="s">
        <v>2513</v>
      </c>
      <c r="W4259" t="s">
        <v>3037</v>
      </c>
      <c r="X4259" t="s">
        <v>3469</v>
      </c>
      <c r="Y4259" t="s">
        <v>1097</v>
      </c>
      <c r="Z4259" t="s">
        <v>2947</v>
      </c>
      <c r="AA4259">
        <v>631475.1</v>
      </c>
      <c r="AB4259" s="198">
        <v>37048.875</v>
      </c>
      <c r="AC4259" s="198">
        <v>37072.875</v>
      </c>
    </row>
    <row r="4260" spans="1:29" x14ac:dyDescent="0.2">
      <c r="A4260" s="44" t="str">
        <f t="shared" si="331"/>
        <v>US Power Physical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1500</v>
      </c>
      <c r="G4260" s="202">
        <v>1334881</v>
      </c>
      <c r="H4260" s="198">
        <v>37046.498263888891</v>
      </c>
      <c r="I4260" t="s">
        <v>2356</v>
      </c>
      <c r="M4260" t="s">
        <v>2717</v>
      </c>
      <c r="N4260" t="s">
        <v>3532</v>
      </c>
      <c r="O4260" t="s">
        <v>2357</v>
      </c>
      <c r="P4260" s="199">
        <v>50</v>
      </c>
      <c r="S4260" t="s">
        <v>3504</v>
      </c>
      <c r="T4260" t="s">
        <v>3759</v>
      </c>
      <c r="U4260" s="201">
        <v>37</v>
      </c>
      <c r="V4260" t="s">
        <v>3970</v>
      </c>
      <c r="W4260" t="s">
        <v>3552</v>
      </c>
      <c r="X4260" t="s">
        <v>3537</v>
      </c>
      <c r="Y4260" t="s">
        <v>1097</v>
      </c>
      <c r="Z4260" t="s">
        <v>2947</v>
      </c>
      <c r="AA4260">
        <v>631476.1</v>
      </c>
      <c r="AB4260" s="198">
        <v>37135.71597222222</v>
      </c>
      <c r="AC4260" s="198">
        <v>37164.71597222222</v>
      </c>
    </row>
    <row r="4261" spans="1:29" x14ac:dyDescent="0.2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5</v>
      </c>
      <c r="F4261" s="213">
        <f t="shared" si="335"/>
        <v>250</v>
      </c>
      <c r="G4261" s="202">
        <v>1334882</v>
      </c>
      <c r="H4261" s="198">
        <v>37046.498506944445</v>
      </c>
      <c r="I4261" t="s">
        <v>3732</v>
      </c>
      <c r="M4261" t="s">
        <v>2717</v>
      </c>
      <c r="N4261" t="s">
        <v>3532</v>
      </c>
      <c r="O4261" t="s">
        <v>1735</v>
      </c>
      <c r="Q4261" s="199">
        <v>50</v>
      </c>
      <c r="S4261" t="s">
        <v>3504</v>
      </c>
      <c r="T4261" t="s">
        <v>3759</v>
      </c>
      <c r="U4261" s="201">
        <v>49.5</v>
      </c>
      <c r="V4261" t="s">
        <v>3858</v>
      </c>
      <c r="W4261" t="s">
        <v>2380</v>
      </c>
      <c r="X4261" t="s">
        <v>3710</v>
      </c>
      <c r="Y4261" t="s">
        <v>1097</v>
      </c>
      <c r="Z4261" t="s">
        <v>2947</v>
      </c>
      <c r="AA4261">
        <v>631477.1</v>
      </c>
      <c r="AB4261" s="198">
        <v>37053.875</v>
      </c>
      <c r="AC4261" s="198">
        <v>37057.875</v>
      </c>
    </row>
    <row r="4262" spans="1:29" x14ac:dyDescent="0.2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25</v>
      </c>
      <c r="F4262" s="213">
        <f t="shared" si="335"/>
        <v>1250</v>
      </c>
      <c r="G4262" s="202">
        <v>1334884</v>
      </c>
      <c r="H4262" s="198">
        <v>37046.498703703706</v>
      </c>
      <c r="I4262" t="s">
        <v>3732</v>
      </c>
      <c r="M4262" t="s">
        <v>2717</v>
      </c>
      <c r="N4262" t="s">
        <v>3532</v>
      </c>
      <c r="O4262" t="s">
        <v>1706</v>
      </c>
      <c r="P4262" s="199">
        <v>50</v>
      </c>
      <c r="S4262" t="s">
        <v>3504</v>
      </c>
      <c r="T4262" t="s">
        <v>3759</v>
      </c>
      <c r="U4262" s="201">
        <v>59.5</v>
      </c>
      <c r="V4262" t="s">
        <v>3858</v>
      </c>
      <c r="W4262" t="s">
        <v>2380</v>
      </c>
      <c r="X4262" t="s">
        <v>3710</v>
      </c>
      <c r="Y4262" t="s">
        <v>1097</v>
      </c>
      <c r="Z4262" t="s">
        <v>2947</v>
      </c>
      <c r="AA4262">
        <v>631479.1</v>
      </c>
      <c r="AB4262" s="198">
        <v>37048.875</v>
      </c>
      <c r="AC4262" s="198">
        <v>37072.875</v>
      </c>
    </row>
    <row r="4263" spans="1:29" x14ac:dyDescent="0.2">
      <c r="A4263" s="44" t="str">
        <f t="shared" si="331"/>
        <v>US Power Financial</v>
      </c>
      <c r="B4263" s="44" t="str">
        <f t="shared" si="332"/>
        <v>US</v>
      </c>
      <c r="C4263" s="44" t="str">
        <f t="shared" si="333"/>
        <v>Power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</v>
      </c>
      <c r="G4263" s="202">
        <v>1334885</v>
      </c>
      <c r="H4263" s="198">
        <v>37046.498831018522</v>
      </c>
      <c r="I4263" t="s">
        <v>2600</v>
      </c>
      <c r="M4263" t="s">
        <v>2717</v>
      </c>
      <c r="N4263" t="s">
        <v>1094</v>
      </c>
      <c r="O4263" t="s">
        <v>581</v>
      </c>
      <c r="P4263" s="199">
        <v>50</v>
      </c>
      <c r="S4263" t="s">
        <v>3504</v>
      </c>
      <c r="T4263" t="s">
        <v>3759</v>
      </c>
      <c r="U4263" s="201">
        <v>30</v>
      </c>
      <c r="V4263" t="s">
        <v>3004</v>
      </c>
      <c r="W4263" t="s">
        <v>2359</v>
      </c>
      <c r="X4263" t="s">
        <v>3539</v>
      </c>
      <c r="Y4263" t="s">
        <v>1097</v>
      </c>
      <c r="Z4263" t="s">
        <v>2952</v>
      </c>
      <c r="AA4263">
        <v>631480.1</v>
      </c>
      <c r="AB4263" s="198">
        <v>37048.875</v>
      </c>
      <c r="AC4263" s="198">
        <v>37048.875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123</v>
      </c>
      <c r="F4264" s="213">
        <f t="shared" si="335"/>
        <v>615000</v>
      </c>
      <c r="G4264" s="202">
        <v>1334886</v>
      </c>
      <c r="H4264" s="198">
        <v>37046.49895833333</v>
      </c>
      <c r="I4264" t="s">
        <v>3069</v>
      </c>
      <c r="M4264" t="s">
        <v>3505</v>
      </c>
      <c r="N4264" t="s">
        <v>2605</v>
      </c>
      <c r="O4264" t="s">
        <v>4013</v>
      </c>
      <c r="Q4264" s="199">
        <v>5000</v>
      </c>
      <c r="S4264" t="s">
        <v>3506</v>
      </c>
      <c r="T4264" t="s">
        <v>3759</v>
      </c>
      <c r="U4264" s="201">
        <v>-0.02</v>
      </c>
      <c r="V4264" t="s">
        <v>1996</v>
      </c>
      <c r="W4264" t="s">
        <v>2515</v>
      </c>
      <c r="X4264" t="s">
        <v>2516</v>
      </c>
      <c r="Y4264" t="s">
        <v>3777</v>
      </c>
      <c r="Z4264" t="s">
        <v>2952</v>
      </c>
      <c r="AA4264" t="s">
        <v>582</v>
      </c>
      <c r="AB4264" s="198">
        <v>37073</v>
      </c>
      <c r="AC4264" s="198">
        <v>37195</v>
      </c>
    </row>
    <row r="4265" spans="1:29" x14ac:dyDescent="0.2">
      <c r="A4265" s="44" t="str">
        <f t="shared" si="331"/>
        <v>US Power Physical</v>
      </c>
      <c r="B4265" s="44" t="str">
        <f t="shared" si="332"/>
        <v>US</v>
      </c>
      <c r="C4265" s="44" t="str">
        <f t="shared" si="333"/>
        <v>Power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30</v>
      </c>
      <c r="F4265" s="213">
        <f t="shared" si="335"/>
        <v>1500</v>
      </c>
      <c r="G4265" s="202">
        <v>1334887</v>
      </c>
      <c r="H4265" s="198">
        <v>37046.499583333331</v>
      </c>
      <c r="I4265" t="s">
        <v>2391</v>
      </c>
      <c r="M4265" t="s">
        <v>2717</v>
      </c>
      <c r="N4265" t="s">
        <v>3532</v>
      </c>
      <c r="O4265" t="s">
        <v>2451</v>
      </c>
      <c r="P4265" s="199">
        <v>50</v>
      </c>
      <c r="S4265" t="s">
        <v>3504</v>
      </c>
      <c r="T4265" t="s">
        <v>3759</v>
      </c>
      <c r="U4265" s="201">
        <v>39.6</v>
      </c>
      <c r="V4265" t="s">
        <v>2737</v>
      </c>
      <c r="W4265" t="s">
        <v>1604</v>
      </c>
      <c r="X4265" t="s">
        <v>2364</v>
      </c>
      <c r="Y4265" t="s">
        <v>1097</v>
      </c>
      <c r="Z4265" t="s">
        <v>2947</v>
      </c>
      <c r="AA4265">
        <v>631481.1</v>
      </c>
      <c r="AB4265" s="198">
        <v>37135.591666666667</v>
      </c>
      <c r="AC4265" s="198">
        <v>37164.591666666667</v>
      </c>
    </row>
    <row r="4266" spans="1:29" x14ac:dyDescent="0.2">
      <c r="A4266" s="44" t="str">
        <f t="shared" si="331"/>
        <v>US Power Financial</v>
      </c>
      <c r="B4266" s="44" t="str">
        <f t="shared" si="332"/>
        <v>US</v>
      </c>
      <c r="C4266" s="44" t="str">
        <f t="shared" si="333"/>
        <v>Power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</v>
      </c>
      <c r="G4266" s="202">
        <v>1334888</v>
      </c>
      <c r="H4266" s="198">
        <v>37046.499942129631</v>
      </c>
      <c r="I4266" t="s">
        <v>2613</v>
      </c>
      <c r="M4266" t="s">
        <v>2717</v>
      </c>
      <c r="N4266" t="s">
        <v>1094</v>
      </c>
      <c r="O4266" t="s">
        <v>583</v>
      </c>
      <c r="Q4266" s="199">
        <v>50</v>
      </c>
      <c r="S4266" t="s">
        <v>3504</v>
      </c>
      <c r="T4266" t="s">
        <v>3759</v>
      </c>
      <c r="U4266" s="201">
        <v>40</v>
      </c>
      <c r="V4266" t="s">
        <v>3366</v>
      </c>
      <c r="W4266" t="s">
        <v>2359</v>
      </c>
      <c r="X4266" t="s">
        <v>3539</v>
      </c>
      <c r="Y4266" t="s">
        <v>1097</v>
      </c>
      <c r="Z4266" t="s">
        <v>2952</v>
      </c>
      <c r="AA4266">
        <v>631482.1</v>
      </c>
      <c r="AB4266" s="198">
        <v>37048.875</v>
      </c>
      <c r="AC4266" s="198">
        <v>37048.875</v>
      </c>
    </row>
    <row r="4267" spans="1:29" x14ac:dyDescent="0.2">
      <c r="A4267" s="44" t="str">
        <f t="shared" si="331"/>
        <v xml:space="preserve"> Natural Gas Physical</v>
      </c>
      <c r="B4267" s="44" t="str">
        <f t="shared" si="332"/>
        <v/>
      </c>
      <c r="C4267" s="44" t="str">
        <f t="shared" si="333"/>
        <v>Natural Gas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5000</v>
      </c>
      <c r="G4267" s="202">
        <v>1334891</v>
      </c>
      <c r="H4267" s="198">
        <v>37046.502500000002</v>
      </c>
      <c r="I4267" t="s">
        <v>3301</v>
      </c>
      <c r="M4267" t="s">
        <v>3505</v>
      </c>
      <c r="N4267" t="s">
        <v>3089</v>
      </c>
      <c r="O4267" t="s">
        <v>2015</v>
      </c>
      <c r="P4267" s="199">
        <v>5000</v>
      </c>
      <c r="S4267" t="s">
        <v>3827</v>
      </c>
      <c r="T4267" t="s">
        <v>3090</v>
      </c>
      <c r="U4267" s="201">
        <v>4.8499999999999996</v>
      </c>
      <c r="V4267" t="s">
        <v>3302</v>
      </c>
      <c r="W4267" t="s">
        <v>3091</v>
      </c>
      <c r="X4267" t="s">
        <v>3092</v>
      </c>
      <c r="Y4267" t="s">
        <v>2596</v>
      </c>
      <c r="Z4267" t="s">
        <v>2953</v>
      </c>
      <c r="AA4267">
        <v>828795</v>
      </c>
      <c r="AB4267" s="198">
        <v>37046.875</v>
      </c>
      <c r="AC4267" s="198">
        <v>37046.875</v>
      </c>
    </row>
    <row r="4268" spans="1:29" x14ac:dyDescent="0.2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10</v>
      </c>
      <c r="G4268" s="202">
        <v>1334892</v>
      </c>
      <c r="H4268" s="198">
        <v>37046.503136574072</v>
      </c>
      <c r="I4268" t="s">
        <v>3820</v>
      </c>
      <c r="M4268" t="s">
        <v>3511</v>
      </c>
      <c r="N4268" t="s">
        <v>3756</v>
      </c>
      <c r="O4268" t="s">
        <v>3757</v>
      </c>
      <c r="P4268" s="199">
        <v>10</v>
      </c>
      <c r="S4268" t="s">
        <v>3758</v>
      </c>
      <c r="T4268" t="s">
        <v>3759</v>
      </c>
      <c r="U4268" s="201">
        <v>1665</v>
      </c>
      <c r="V4268" t="s">
        <v>2397</v>
      </c>
      <c r="W4268" t="s">
        <v>3765</v>
      </c>
      <c r="X4268" t="s">
        <v>3761</v>
      </c>
      <c r="Y4268" t="s">
        <v>3762</v>
      </c>
      <c r="Z4268" t="s">
        <v>3763</v>
      </c>
      <c r="AA4268">
        <v>2167407</v>
      </c>
    </row>
    <row r="4269" spans="1:29" x14ac:dyDescent="0.2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10</v>
      </c>
      <c r="G4269" s="202">
        <v>1334893</v>
      </c>
      <c r="H4269" s="198">
        <v>37046.503553240742</v>
      </c>
      <c r="I4269" t="s">
        <v>3788</v>
      </c>
      <c r="M4269" t="s">
        <v>3511</v>
      </c>
      <c r="N4269" t="s">
        <v>3756</v>
      </c>
      <c r="O4269" t="s">
        <v>3757</v>
      </c>
      <c r="Q4269" s="199">
        <v>10</v>
      </c>
      <c r="S4269" t="s">
        <v>3758</v>
      </c>
      <c r="T4269" t="s">
        <v>3759</v>
      </c>
      <c r="U4269" s="201">
        <v>1666</v>
      </c>
      <c r="V4269" t="s">
        <v>3427</v>
      </c>
      <c r="W4269" t="s">
        <v>3765</v>
      </c>
      <c r="X4269" t="s">
        <v>3761</v>
      </c>
      <c r="Y4269" t="s">
        <v>3762</v>
      </c>
      <c r="Z4269" t="s">
        <v>3763</v>
      </c>
      <c r="AA4269">
        <v>2167403</v>
      </c>
    </row>
    <row r="4270" spans="1:29" x14ac:dyDescent="0.2">
      <c r="A4270" s="44" t="str">
        <f t="shared" si="331"/>
        <v>US Power Financial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1334896</v>
      </c>
      <c r="H4270" s="198">
        <v>37046.504328703704</v>
      </c>
      <c r="I4270" t="s">
        <v>2474</v>
      </c>
      <c r="M4270" t="s">
        <v>2717</v>
      </c>
      <c r="N4270" t="s">
        <v>1094</v>
      </c>
      <c r="O4270" t="s">
        <v>3305</v>
      </c>
      <c r="Q4270" s="199">
        <v>50</v>
      </c>
      <c r="S4270" t="s">
        <v>3504</v>
      </c>
      <c r="T4270" t="s">
        <v>3759</v>
      </c>
      <c r="U4270" s="201">
        <v>34</v>
      </c>
      <c r="V4270" t="s">
        <v>3855</v>
      </c>
      <c r="W4270" t="s">
        <v>2359</v>
      </c>
      <c r="X4270" t="s">
        <v>3539</v>
      </c>
      <c r="Y4270" t="s">
        <v>1097</v>
      </c>
      <c r="Z4270" t="s">
        <v>2952</v>
      </c>
      <c r="AA4270">
        <v>631486.1</v>
      </c>
      <c r="AB4270" s="198">
        <v>37053.875</v>
      </c>
      <c r="AC4270" s="198">
        <v>37057.875</v>
      </c>
    </row>
    <row r="4271" spans="1:29" x14ac:dyDescent="0.2">
      <c r="A4271" s="44" t="str">
        <f t="shared" si="331"/>
        <v xml:space="preserve"> Metals Financial</v>
      </c>
      <c r="B4271" s="44" t="str">
        <f t="shared" si="332"/>
        <v/>
      </c>
      <c r="C4271" s="44" t="str">
        <f t="shared" si="333"/>
        <v>Metals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20</v>
      </c>
      <c r="G4271" s="202">
        <v>1334897</v>
      </c>
      <c r="H4271" s="198">
        <v>37046.504664351851</v>
      </c>
      <c r="I4271" t="s">
        <v>3729</v>
      </c>
      <c r="M4271" t="s">
        <v>3511</v>
      </c>
      <c r="N4271" t="s">
        <v>3756</v>
      </c>
      <c r="O4271" t="s">
        <v>3757</v>
      </c>
      <c r="P4271" s="199">
        <v>20</v>
      </c>
      <c r="S4271" t="s">
        <v>3758</v>
      </c>
      <c r="T4271" t="s">
        <v>3759</v>
      </c>
      <c r="U4271" s="201">
        <v>1665</v>
      </c>
      <c r="V4271" t="s">
        <v>1531</v>
      </c>
      <c r="W4271" t="s">
        <v>3765</v>
      </c>
      <c r="X4271" t="s">
        <v>3761</v>
      </c>
      <c r="Y4271" t="s">
        <v>3762</v>
      </c>
      <c r="Z4271" t="s">
        <v>3763</v>
      </c>
      <c r="AA4271">
        <v>2167401</v>
      </c>
    </row>
    <row r="4272" spans="1:29" x14ac:dyDescent="0.2">
      <c r="A4272" s="44" t="str">
        <f t="shared" si="331"/>
        <v>US Crude Financial</v>
      </c>
      <c r="B4272" s="44" t="str">
        <f t="shared" si="332"/>
        <v>US</v>
      </c>
      <c r="C4272" s="44" t="str">
        <f t="shared" si="333"/>
        <v>Crude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25000</v>
      </c>
      <c r="G4272" s="202">
        <v>1334898</v>
      </c>
      <c r="H4272" s="198">
        <v>37046.504710648151</v>
      </c>
      <c r="I4272" t="s">
        <v>2382</v>
      </c>
      <c r="M4272" t="s">
        <v>3619</v>
      </c>
      <c r="N4272" t="s">
        <v>1088</v>
      </c>
      <c r="O4272" t="s">
        <v>3528</v>
      </c>
      <c r="Q4272" s="199">
        <v>25000</v>
      </c>
      <c r="S4272" t="s">
        <v>3512</v>
      </c>
      <c r="T4272" t="s">
        <v>3759</v>
      </c>
      <c r="U4272" s="201">
        <v>28.28</v>
      </c>
      <c r="V4272" t="s">
        <v>2582</v>
      </c>
      <c r="W4272" t="s">
        <v>1090</v>
      </c>
      <c r="X4272" t="s">
        <v>1091</v>
      </c>
      <c r="Y4272" t="s">
        <v>2729</v>
      </c>
      <c r="Z4272" t="s">
        <v>2952</v>
      </c>
      <c r="AA4272">
        <v>113007</v>
      </c>
      <c r="AB4272" s="198">
        <v>37073</v>
      </c>
      <c r="AC4272" s="198">
        <v>37103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4</v>
      </c>
      <c r="G4273" s="202">
        <v>1334899</v>
      </c>
      <c r="H4273" s="198">
        <v>37046.504918981482</v>
      </c>
      <c r="I4273" t="s">
        <v>2218</v>
      </c>
      <c r="M4273" t="s">
        <v>3511</v>
      </c>
      <c r="N4273" t="s">
        <v>3756</v>
      </c>
      <c r="O4273" t="s">
        <v>3757</v>
      </c>
      <c r="P4273" s="199">
        <v>4</v>
      </c>
      <c r="S4273" t="s">
        <v>3758</v>
      </c>
      <c r="T4273" t="s">
        <v>3759</v>
      </c>
      <c r="U4273" s="201">
        <v>1664</v>
      </c>
      <c r="V4273" t="s">
        <v>2589</v>
      </c>
      <c r="W4273" t="s">
        <v>3765</v>
      </c>
      <c r="X4273" t="s">
        <v>3761</v>
      </c>
      <c r="Y4273" t="s">
        <v>3762</v>
      </c>
      <c r="Z4273" t="s">
        <v>3763</v>
      </c>
      <c r="AA4273">
        <v>2167399</v>
      </c>
    </row>
    <row r="4274" spans="1:31" x14ac:dyDescent="0.2">
      <c r="A4274" s="44" t="str">
        <f t="shared" si="331"/>
        <v xml:space="preserve"> Metals Financial</v>
      </c>
      <c r="B4274" s="44" t="str">
        <f t="shared" si="332"/>
        <v/>
      </c>
      <c r="C4274" s="44" t="str">
        <f t="shared" si="333"/>
        <v>Metals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16</v>
      </c>
      <c r="G4274" s="202">
        <v>1334900</v>
      </c>
      <c r="H4274" s="198">
        <v>37046.505613425928</v>
      </c>
      <c r="I4274" t="s">
        <v>2220</v>
      </c>
      <c r="M4274" t="s">
        <v>3511</v>
      </c>
      <c r="N4274" t="s">
        <v>3756</v>
      </c>
      <c r="O4274" t="s">
        <v>3757</v>
      </c>
      <c r="P4274" s="199">
        <v>16</v>
      </c>
      <c r="S4274" t="s">
        <v>3758</v>
      </c>
      <c r="T4274" t="s">
        <v>3759</v>
      </c>
      <c r="U4274" s="201">
        <v>1664</v>
      </c>
      <c r="V4274" t="s">
        <v>2221</v>
      </c>
      <c r="W4274" t="s">
        <v>3765</v>
      </c>
      <c r="X4274" t="s">
        <v>3761</v>
      </c>
      <c r="Y4274" t="s">
        <v>3762</v>
      </c>
      <c r="Z4274" t="s">
        <v>3763</v>
      </c>
      <c r="AA4274">
        <v>2167395</v>
      </c>
      <c r="AE4274" s="116">
        <f>IF(S4274="Gallon",F4274/42,F4274)</f>
        <v>16</v>
      </c>
    </row>
    <row r="4275" spans="1:31" x14ac:dyDescent="0.2">
      <c r="A4275" s="44" t="str">
        <f t="shared" si="331"/>
        <v xml:space="preserve"> Natural Gas Physical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5000</v>
      </c>
      <c r="G4275" s="202">
        <v>1334901</v>
      </c>
      <c r="H4275" s="198">
        <v>37046.505624999998</v>
      </c>
      <c r="I4275" t="s">
        <v>3087</v>
      </c>
      <c r="M4275" t="s">
        <v>3505</v>
      </c>
      <c r="N4275" t="s">
        <v>3089</v>
      </c>
      <c r="O4275" t="s">
        <v>2015</v>
      </c>
      <c r="Q4275" s="199">
        <v>5000</v>
      </c>
      <c r="S4275" t="s">
        <v>3827</v>
      </c>
      <c r="T4275" t="s">
        <v>3090</v>
      </c>
      <c r="U4275" s="201">
        <v>4.8600000000000003</v>
      </c>
      <c r="V4275" t="s">
        <v>3088</v>
      </c>
      <c r="W4275" t="s">
        <v>3091</v>
      </c>
      <c r="X4275" t="s">
        <v>3092</v>
      </c>
      <c r="Y4275" t="s">
        <v>2596</v>
      </c>
      <c r="Z4275" t="s">
        <v>2953</v>
      </c>
      <c r="AA4275">
        <v>828796</v>
      </c>
      <c r="AB4275" s="198">
        <v>37046.875</v>
      </c>
      <c r="AC4275" s="198">
        <v>37046.875</v>
      </c>
    </row>
    <row r="4276" spans="1:31" x14ac:dyDescent="0.2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13">
        <f t="shared" si="335"/>
        <v>20</v>
      </c>
      <c r="G4276" s="202">
        <v>1334902</v>
      </c>
      <c r="H4276" s="198">
        <v>37046.505729166667</v>
      </c>
      <c r="I4276" t="s">
        <v>3816</v>
      </c>
      <c r="M4276" t="s">
        <v>3511</v>
      </c>
      <c r="N4276" t="s">
        <v>3756</v>
      </c>
      <c r="O4276" t="s">
        <v>3757</v>
      </c>
      <c r="Q4276" s="199">
        <v>20</v>
      </c>
      <c r="S4276" t="s">
        <v>3758</v>
      </c>
      <c r="T4276" t="s">
        <v>3759</v>
      </c>
      <c r="U4276" s="201">
        <v>1665</v>
      </c>
      <c r="V4276" t="s">
        <v>3122</v>
      </c>
      <c r="W4276" t="s">
        <v>3765</v>
      </c>
      <c r="X4276" t="s">
        <v>3761</v>
      </c>
      <c r="Y4276" t="s">
        <v>3762</v>
      </c>
      <c r="Z4276" t="s">
        <v>3763</v>
      </c>
      <c r="AA4276">
        <v>2167393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10</v>
      </c>
      <c r="G4277" s="202">
        <v>1334903</v>
      </c>
      <c r="H4277" s="198">
        <v>37046.506157407406</v>
      </c>
      <c r="I4277" t="s">
        <v>3148</v>
      </c>
      <c r="M4277" t="s">
        <v>3511</v>
      </c>
      <c r="N4277" t="s">
        <v>3756</v>
      </c>
      <c r="O4277" t="s">
        <v>3757</v>
      </c>
      <c r="P4277" s="199">
        <v>10</v>
      </c>
      <c r="S4277" t="s">
        <v>3758</v>
      </c>
      <c r="T4277" t="s">
        <v>3759</v>
      </c>
      <c r="U4277" s="201">
        <v>1664</v>
      </c>
      <c r="V4277" t="s">
        <v>3149</v>
      </c>
      <c r="W4277" t="s">
        <v>3765</v>
      </c>
      <c r="X4277" t="s">
        <v>3761</v>
      </c>
      <c r="Y4277" t="s">
        <v>3762</v>
      </c>
      <c r="Z4277" t="s">
        <v>3763</v>
      </c>
      <c r="AA4277">
        <v>2167391</v>
      </c>
    </row>
    <row r="4278" spans="1:31" x14ac:dyDescent="0.2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10</v>
      </c>
      <c r="G4278" s="202">
        <v>1334904</v>
      </c>
      <c r="H4278" s="198">
        <v>37046.506261574075</v>
      </c>
      <c r="I4278" t="s">
        <v>2220</v>
      </c>
      <c r="M4278" t="s">
        <v>3511</v>
      </c>
      <c r="N4278" t="s">
        <v>3756</v>
      </c>
      <c r="O4278" t="s">
        <v>3757</v>
      </c>
      <c r="P4278" s="199">
        <v>10</v>
      </c>
      <c r="S4278" t="s">
        <v>3758</v>
      </c>
      <c r="T4278" t="s">
        <v>3759</v>
      </c>
      <c r="U4278" s="201">
        <v>1664</v>
      </c>
      <c r="V4278" t="s">
        <v>2221</v>
      </c>
      <c r="W4278" t="s">
        <v>3765</v>
      </c>
      <c r="X4278" t="s">
        <v>3761</v>
      </c>
      <c r="Y4278" t="s">
        <v>3762</v>
      </c>
      <c r="Z4278" t="s">
        <v>3763</v>
      </c>
      <c r="AA4278">
        <v>2167387</v>
      </c>
    </row>
    <row r="4279" spans="1:31" x14ac:dyDescent="0.2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20</v>
      </c>
      <c r="G4279" s="202">
        <v>1334909</v>
      </c>
      <c r="H4279" s="198">
        <v>37046.50675925926</v>
      </c>
      <c r="I4279" t="s">
        <v>3779</v>
      </c>
      <c r="M4279" t="s">
        <v>3511</v>
      </c>
      <c r="N4279" t="s">
        <v>3756</v>
      </c>
      <c r="O4279" t="s">
        <v>3757</v>
      </c>
      <c r="Q4279" s="199">
        <v>20</v>
      </c>
      <c r="S4279" t="s">
        <v>3758</v>
      </c>
      <c r="T4279" t="s">
        <v>3759</v>
      </c>
      <c r="U4279" s="201">
        <v>1665</v>
      </c>
      <c r="V4279" t="s">
        <v>3817</v>
      </c>
      <c r="W4279" t="s">
        <v>3765</v>
      </c>
      <c r="X4279" t="s">
        <v>3761</v>
      </c>
      <c r="Y4279" t="s">
        <v>3762</v>
      </c>
      <c r="Z4279" t="s">
        <v>3763</v>
      </c>
      <c r="AA4279">
        <v>2167385</v>
      </c>
      <c r="AE4279" s="116">
        <f>IF(S4279="Gallon",F4279/42,F4279)</f>
        <v>20</v>
      </c>
    </row>
    <row r="4280" spans="1:31" x14ac:dyDescent="0.2">
      <c r="A4280" s="44" t="str">
        <f t="shared" si="331"/>
        <v>US Power Physical</v>
      </c>
      <c r="B4280" s="44" t="str">
        <f t="shared" si="332"/>
        <v>US</v>
      </c>
      <c r="C4280" s="44" t="str">
        <f t="shared" si="333"/>
        <v>Power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5</v>
      </c>
      <c r="F4280" s="213">
        <f t="shared" si="335"/>
        <v>250</v>
      </c>
      <c r="G4280" s="202">
        <v>1334912</v>
      </c>
      <c r="H4280" s="198">
        <v>37046.506886574076</v>
      </c>
      <c r="I4280" t="s">
        <v>3732</v>
      </c>
      <c r="M4280" t="s">
        <v>2717</v>
      </c>
      <c r="N4280" t="s">
        <v>3532</v>
      </c>
      <c r="O4280" t="s">
        <v>1710</v>
      </c>
      <c r="P4280" s="199">
        <v>50</v>
      </c>
      <c r="S4280" t="s">
        <v>3504</v>
      </c>
      <c r="T4280" t="s">
        <v>3759</v>
      </c>
      <c r="U4280" s="201">
        <v>46.5</v>
      </c>
      <c r="V4280" t="s">
        <v>2354</v>
      </c>
      <c r="W4280" t="s">
        <v>3540</v>
      </c>
      <c r="X4280" t="s">
        <v>2368</v>
      </c>
      <c r="Y4280" t="s">
        <v>1097</v>
      </c>
      <c r="Z4280" t="s">
        <v>2947</v>
      </c>
      <c r="AA4280">
        <v>631494.1</v>
      </c>
      <c r="AB4280" s="198">
        <v>37053.875</v>
      </c>
      <c r="AC4280" s="198">
        <v>37057.875</v>
      </c>
    </row>
    <row r="4281" spans="1:31" x14ac:dyDescent="0.2">
      <c r="A4281" s="44" t="str">
        <f t="shared" si="331"/>
        <v>US Power Physical</v>
      </c>
      <c r="B4281" s="44" t="str">
        <f t="shared" si="332"/>
        <v>US</v>
      </c>
      <c r="C4281" s="44" t="str">
        <f t="shared" si="333"/>
        <v>Power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5</v>
      </c>
      <c r="F4281" s="213">
        <f t="shared" si="335"/>
        <v>250</v>
      </c>
      <c r="G4281" s="202">
        <v>1334914</v>
      </c>
      <c r="H4281" s="198">
        <v>37046.507037037038</v>
      </c>
      <c r="I4281" t="s">
        <v>3732</v>
      </c>
      <c r="M4281" t="s">
        <v>2717</v>
      </c>
      <c r="N4281" t="s">
        <v>3532</v>
      </c>
      <c r="O4281" t="s">
        <v>1710</v>
      </c>
      <c r="P4281" s="199">
        <v>50</v>
      </c>
      <c r="S4281" t="s">
        <v>3504</v>
      </c>
      <c r="T4281" t="s">
        <v>3759</v>
      </c>
      <c r="U4281" s="201">
        <v>46</v>
      </c>
      <c r="V4281" t="s">
        <v>2354</v>
      </c>
      <c r="W4281" t="s">
        <v>3540</v>
      </c>
      <c r="X4281" t="s">
        <v>2368</v>
      </c>
      <c r="Y4281" t="s">
        <v>1097</v>
      </c>
      <c r="Z4281" t="s">
        <v>2947</v>
      </c>
      <c r="AA4281">
        <v>631496.1</v>
      </c>
      <c r="AB4281" s="198">
        <v>37053.875</v>
      </c>
      <c r="AC4281" s="198">
        <v>37057.875</v>
      </c>
    </row>
    <row r="4282" spans="1:31" x14ac:dyDescent="0.2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25</v>
      </c>
      <c r="F4282" s="213">
        <f t="shared" si="335"/>
        <v>250000</v>
      </c>
      <c r="G4282" s="202">
        <v>1334917</v>
      </c>
      <c r="H4282" s="198">
        <v>37046.507233796299</v>
      </c>
      <c r="I4282" t="s">
        <v>2325</v>
      </c>
      <c r="M4282" t="s">
        <v>3505</v>
      </c>
      <c r="N4282" t="s">
        <v>2383</v>
      </c>
      <c r="O4282" t="s">
        <v>1693</v>
      </c>
      <c r="P4282" s="199">
        <v>10000</v>
      </c>
      <c r="S4282" t="s">
        <v>3506</v>
      </c>
      <c r="T4282" t="s">
        <v>3759</v>
      </c>
      <c r="U4282" s="201">
        <v>3.9474999999999998</v>
      </c>
      <c r="V4282" t="s">
        <v>3018</v>
      </c>
      <c r="W4282" t="s">
        <v>2644</v>
      </c>
      <c r="X4282" t="s">
        <v>2259</v>
      </c>
      <c r="Y4282" t="s">
        <v>3777</v>
      </c>
      <c r="Z4282" t="s">
        <v>2952</v>
      </c>
      <c r="AA4282" t="s">
        <v>584</v>
      </c>
      <c r="AB4282" s="198">
        <v>37048.875</v>
      </c>
      <c r="AC4282" s="198">
        <v>37072.875</v>
      </c>
    </row>
    <row r="4283" spans="1:31" x14ac:dyDescent="0.2">
      <c r="A4283" s="44" t="str">
        <f t="shared" si="331"/>
        <v>US Power Physical</v>
      </c>
      <c r="B4283" s="44" t="str">
        <f t="shared" si="332"/>
        <v>US</v>
      </c>
      <c r="C4283" s="44" t="str">
        <f t="shared" si="333"/>
        <v>Power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</v>
      </c>
      <c r="F4283" s="213">
        <f t="shared" si="335"/>
        <v>150</v>
      </c>
      <c r="G4283" s="202">
        <v>1334918</v>
      </c>
      <c r="H4283" s="198">
        <v>37046.507361111115</v>
      </c>
      <c r="I4283" t="s">
        <v>3546</v>
      </c>
      <c r="M4283" t="s">
        <v>2717</v>
      </c>
      <c r="N4283" t="s">
        <v>3532</v>
      </c>
      <c r="O4283" t="s">
        <v>1608</v>
      </c>
      <c r="Q4283" s="199">
        <v>50</v>
      </c>
      <c r="S4283" t="s">
        <v>3504</v>
      </c>
      <c r="T4283" t="s">
        <v>3759</v>
      </c>
      <c r="U4283" s="201">
        <v>22.5</v>
      </c>
      <c r="V4283" t="s">
        <v>3875</v>
      </c>
      <c r="W4283" t="s">
        <v>3536</v>
      </c>
      <c r="X4283" t="s">
        <v>3537</v>
      </c>
      <c r="Y4283" t="s">
        <v>1097</v>
      </c>
      <c r="Z4283" t="s">
        <v>2947</v>
      </c>
      <c r="AA4283">
        <v>631498.1</v>
      </c>
      <c r="AB4283" s="198">
        <v>37048.875</v>
      </c>
      <c r="AC4283" s="198">
        <v>37050.875</v>
      </c>
    </row>
    <row r="4284" spans="1:31" x14ac:dyDescent="0.2">
      <c r="A4284" s="44" t="str">
        <f t="shared" si="331"/>
        <v>US Power Physical</v>
      </c>
      <c r="B4284" s="44" t="str">
        <f t="shared" si="332"/>
        <v>US</v>
      </c>
      <c r="C4284" s="44" t="str">
        <f t="shared" si="333"/>
        <v>Power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25</v>
      </c>
      <c r="F4284" s="213">
        <f t="shared" si="335"/>
        <v>1250</v>
      </c>
      <c r="G4284" s="202">
        <v>1334919</v>
      </c>
      <c r="H4284" s="198">
        <v>37046.507465277777</v>
      </c>
      <c r="I4284" t="s">
        <v>2391</v>
      </c>
      <c r="M4284" t="s">
        <v>2717</v>
      </c>
      <c r="N4284" t="s">
        <v>3532</v>
      </c>
      <c r="O4284" t="s">
        <v>1690</v>
      </c>
      <c r="P4284" s="199">
        <v>50</v>
      </c>
      <c r="S4284" t="s">
        <v>3504</v>
      </c>
      <c r="T4284" t="s">
        <v>3759</v>
      </c>
      <c r="U4284" s="201">
        <v>44.25</v>
      </c>
      <c r="V4284" t="s">
        <v>3365</v>
      </c>
      <c r="W4284" t="s">
        <v>3536</v>
      </c>
      <c r="X4284" t="s">
        <v>3537</v>
      </c>
      <c r="Y4284" t="s">
        <v>1097</v>
      </c>
      <c r="Z4284" t="s">
        <v>2947</v>
      </c>
      <c r="AA4284">
        <v>631499.1</v>
      </c>
      <c r="AB4284" s="198">
        <v>37048.875</v>
      </c>
      <c r="AC4284" s="198">
        <v>37072.875</v>
      </c>
    </row>
    <row r="4285" spans="1:31" x14ac:dyDescent="0.2">
      <c r="A4285" s="44" t="str">
        <f t="shared" si="331"/>
        <v>US Power Physical</v>
      </c>
      <c r="B4285" s="44" t="str">
        <f t="shared" si="332"/>
        <v>US</v>
      </c>
      <c r="C4285" s="44" t="str">
        <f t="shared" si="333"/>
        <v>Power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25</v>
      </c>
      <c r="F4285" s="213">
        <f t="shared" si="335"/>
        <v>1250</v>
      </c>
      <c r="G4285" s="202">
        <v>1334920</v>
      </c>
      <c r="H4285" s="198">
        <v>37046.507581018515</v>
      </c>
      <c r="I4285" t="s">
        <v>2391</v>
      </c>
      <c r="M4285" t="s">
        <v>2717</v>
      </c>
      <c r="N4285" t="s">
        <v>3532</v>
      </c>
      <c r="O4285" t="s">
        <v>1670</v>
      </c>
      <c r="Q4285" s="199">
        <v>50</v>
      </c>
      <c r="S4285" t="s">
        <v>3504</v>
      </c>
      <c r="T4285" t="s">
        <v>3759</v>
      </c>
      <c r="U4285" s="201">
        <v>44.25</v>
      </c>
      <c r="V4285" t="s">
        <v>3365</v>
      </c>
      <c r="W4285" t="s">
        <v>3548</v>
      </c>
      <c r="X4285" t="s">
        <v>3549</v>
      </c>
      <c r="Y4285" t="s">
        <v>1097</v>
      </c>
      <c r="Z4285" t="s">
        <v>2947</v>
      </c>
      <c r="AA4285">
        <v>631500.1</v>
      </c>
      <c r="AB4285" s="198">
        <v>37048.875</v>
      </c>
      <c r="AC4285" s="198">
        <v>37072.875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31</v>
      </c>
      <c r="F4286" s="213">
        <f t="shared" si="335"/>
        <v>155000</v>
      </c>
      <c r="G4286" s="202">
        <v>1334923</v>
      </c>
      <c r="H4286" s="198">
        <v>37046.507893518516</v>
      </c>
      <c r="I4286" t="s">
        <v>2479</v>
      </c>
      <c r="M4286" t="s">
        <v>3505</v>
      </c>
      <c r="N4286" t="s">
        <v>2605</v>
      </c>
      <c r="O4286" t="s">
        <v>3288</v>
      </c>
      <c r="P4286" s="199">
        <v>5000</v>
      </c>
      <c r="S4286" t="s">
        <v>3506</v>
      </c>
      <c r="T4286" t="s">
        <v>3759</v>
      </c>
      <c r="U4286" s="201">
        <v>-0.81</v>
      </c>
      <c r="V4286" t="s">
        <v>2480</v>
      </c>
      <c r="W4286" t="s">
        <v>2547</v>
      </c>
      <c r="X4286" t="s">
        <v>2548</v>
      </c>
      <c r="Y4286" t="s">
        <v>3777</v>
      </c>
      <c r="Z4286" t="s">
        <v>2952</v>
      </c>
      <c r="AA4286" t="s">
        <v>585</v>
      </c>
      <c r="AB4286" s="198">
        <v>37073.875</v>
      </c>
      <c r="AC4286" s="198">
        <v>37103.875</v>
      </c>
    </row>
    <row r="4287" spans="1:31" x14ac:dyDescent="0.2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25</v>
      </c>
      <c r="F4287" s="213">
        <f t="shared" si="335"/>
        <v>1250</v>
      </c>
      <c r="G4287" s="202">
        <v>1334925</v>
      </c>
      <c r="H4287" s="198">
        <v>37046.508020833331</v>
      </c>
      <c r="I4287" t="s">
        <v>3732</v>
      </c>
      <c r="M4287" t="s">
        <v>2717</v>
      </c>
      <c r="N4287" t="s">
        <v>3532</v>
      </c>
      <c r="O4287" t="s">
        <v>1670</v>
      </c>
      <c r="P4287" s="199">
        <v>50</v>
      </c>
      <c r="S4287" t="s">
        <v>3504</v>
      </c>
      <c r="T4287" t="s">
        <v>3759</v>
      </c>
      <c r="U4287" s="201">
        <v>44.25</v>
      </c>
      <c r="V4287" t="s">
        <v>2371</v>
      </c>
      <c r="W4287" t="s">
        <v>3548</v>
      </c>
      <c r="X4287" t="s">
        <v>3549</v>
      </c>
      <c r="Y4287" t="s">
        <v>1097</v>
      </c>
      <c r="Z4287" t="s">
        <v>2947</v>
      </c>
      <c r="AA4287">
        <v>631505.1</v>
      </c>
      <c r="AB4287" s="198">
        <v>37048.875</v>
      </c>
      <c r="AC4287" s="198">
        <v>37072.875</v>
      </c>
    </row>
    <row r="4288" spans="1:31" x14ac:dyDescent="0.2">
      <c r="A4288" s="44" t="str">
        <f t="shared" si="331"/>
        <v>US Power Physical</v>
      </c>
      <c r="B4288" s="44" t="str">
        <f t="shared" si="332"/>
        <v>US</v>
      </c>
      <c r="C4288" s="44" t="str">
        <f t="shared" si="333"/>
        <v>Power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25</v>
      </c>
      <c r="F4288" s="213">
        <f t="shared" si="335"/>
        <v>1250</v>
      </c>
      <c r="G4288" s="202">
        <v>1334926</v>
      </c>
      <c r="H4288" s="198">
        <v>37046.508518518516</v>
      </c>
      <c r="I4288" t="s">
        <v>3732</v>
      </c>
      <c r="M4288" t="s">
        <v>2717</v>
      </c>
      <c r="N4288" t="s">
        <v>3532</v>
      </c>
      <c r="O4288" t="s">
        <v>1709</v>
      </c>
      <c r="P4288" s="199">
        <v>50</v>
      </c>
      <c r="S4288" t="s">
        <v>3504</v>
      </c>
      <c r="T4288" t="s">
        <v>3759</v>
      </c>
      <c r="U4288" s="201">
        <v>52</v>
      </c>
      <c r="V4288" t="s">
        <v>2354</v>
      </c>
      <c r="W4288" t="s">
        <v>3540</v>
      </c>
      <c r="X4288" t="s">
        <v>2368</v>
      </c>
      <c r="Y4288" t="s">
        <v>1097</v>
      </c>
      <c r="Z4288" t="s">
        <v>2947</v>
      </c>
      <c r="AA4288">
        <v>631507.1</v>
      </c>
      <c r="AB4288" s="198">
        <v>37048.875</v>
      </c>
      <c r="AC4288" s="198">
        <v>37072.875</v>
      </c>
    </row>
    <row r="4289" spans="1:29" x14ac:dyDescent="0.2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</v>
      </c>
      <c r="F4289" s="213">
        <f t="shared" si="335"/>
        <v>150</v>
      </c>
      <c r="G4289" s="202">
        <v>1334927</v>
      </c>
      <c r="H4289" s="198">
        <v>37046.509618055556</v>
      </c>
      <c r="I4289" t="s">
        <v>2345</v>
      </c>
      <c r="M4289" t="s">
        <v>2717</v>
      </c>
      <c r="N4289" t="s">
        <v>3532</v>
      </c>
      <c r="O4289" t="s">
        <v>1608</v>
      </c>
      <c r="Q4289" s="199">
        <v>50</v>
      </c>
      <c r="S4289" t="s">
        <v>3504</v>
      </c>
      <c r="T4289" t="s">
        <v>3759</v>
      </c>
      <c r="U4289" s="201">
        <v>22.5</v>
      </c>
      <c r="V4289" t="s">
        <v>2327</v>
      </c>
      <c r="W4289" t="s">
        <v>3536</v>
      </c>
      <c r="X4289" t="s">
        <v>3537</v>
      </c>
      <c r="Y4289" t="s">
        <v>1097</v>
      </c>
      <c r="Z4289" t="s">
        <v>2947</v>
      </c>
      <c r="AA4289">
        <v>631511.1</v>
      </c>
      <c r="AB4289" s="198">
        <v>37048.875</v>
      </c>
      <c r="AC4289" s="198">
        <v>37050.875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31</v>
      </c>
      <c r="F4290" s="213">
        <f t="shared" si="335"/>
        <v>155000</v>
      </c>
      <c r="G4290" s="202">
        <v>1334928</v>
      </c>
      <c r="H4290" s="198">
        <v>37046.509722222225</v>
      </c>
      <c r="I4290" t="s">
        <v>3063</v>
      </c>
      <c r="M4290" t="s">
        <v>3505</v>
      </c>
      <c r="N4290" t="s">
        <v>2605</v>
      </c>
      <c r="O4290" t="s">
        <v>2493</v>
      </c>
      <c r="P4290" s="199">
        <v>5000</v>
      </c>
      <c r="S4290" t="s">
        <v>3506</v>
      </c>
      <c r="T4290" t="s">
        <v>3759</v>
      </c>
      <c r="U4290" s="201">
        <v>6.16</v>
      </c>
      <c r="V4290" t="s">
        <v>3478</v>
      </c>
      <c r="W4290" t="s">
        <v>2494</v>
      </c>
      <c r="X4290" t="s">
        <v>2495</v>
      </c>
      <c r="Y4290" t="s">
        <v>3777</v>
      </c>
      <c r="Z4290" t="s">
        <v>2952</v>
      </c>
      <c r="AA4290" t="s">
        <v>586</v>
      </c>
      <c r="AB4290" s="198">
        <v>37073.875</v>
      </c>
      <c r="AC4290" s="198">
        <v>37103.875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123</v>
      </c>
      <c r="F4291" s="213">
        <f t="shared" si="335"/>
        <v>1230000</v>
      </c>
      <c r="G4291" s="202">
        <v>1334929</v>
      </c>
      <c r="H4291" s="198">
        <v>37046.50980324074</v>
      </c>
      <c r="I4291" t="s">
        <v>2378</v>
      </c>
      <c r="M4291" t="s">
        <v>3505</v>
      </c>
      <c r="N4291" t="s">
        <v>2605</v>
      </c>
      <c r="O4291" t="s">
        <v>587</v>
      </c>
      <c r="P4291" s="199">
        <v>10000</v>
      </c>
      <c r="S4291" t="s">
        <v>3506</v>
      </c>
      <c r="T4291" t="s">
        <v>3759</v>
      </c>
      <c r="U4291" s="201">
        <v>-9.5000000000000001E-2</v>
      </c>
      <c r="V4291" t="s">
        <v>2184</v>
      </c>
      <c r="W4291" t="s">
        <v>3497</v>
      </c>
      <c r="X4291" t="s">
        <v>3498</v>
      </c>
      <c r="Y4291" t="s">
        <v>3777</v>
      </c>
      <c r="Z4291" t="s">
        <v>2952</v>
      </c>
      <c r="AA4291" t="s">
        <v>588</v>
      </c>
      <c r="AB4291" s="198">
        <v>37073</v>
      </c>
      <c r="AC4291" s="198">
        <v>37195</v>
      </c>
    </row>
    <row r="4292" spans="1:29" x14ac:dyDescent="0.2">
      <c r="A4292" s="44" t="str">
        <f t="shared" si="331"/>
        <v xml:space="preserve"> Natural Gas Physical</v>
      </c>
      <c r="B4292" s="44" t="str">
        <f t="shared" si="332"/>
        <v/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5000</v>
      </c>
      <c r="G4292" s="202">
        <v>1334930</v>
      </c>
      <c r="H4292" s="198">
        <v>37046.510162037041</v>
      </c>
      <c r="I4292" t="s">
        <v>3848</v>
      </c>
      <c r="M4292" t="s">
        <v>3505</v>
      </c>
      <c r="N4292" t="s">
        <v>3089</v>
      </c>
      <c r="O4292" t="s">
        <v>2015</v>
      </c>
      <c r="P4292" s="199">
        <v>5000</v>
      </c>
      <c r="S4292" t="s">
        <v>3827</v>
      </c>
      <c r="T4292" t="s">
        <v>3090</v>
      </c>
      <c r="U4292" s="201">
        <v>4.8499999999999996</v>
      </c>
      <c r="V4292" t="s">
        <v>3849</v>
      </c>
      <c r="W4292" t="s">
        <v>3091</v>
      </c>
      <c r="X4292" t="s">
        <v>3092</v>
      </c>
      <c r="Y4292" t="s">
        <v>2596</v>
      </c>
      <c r="Z4292" t="s">
        <v>2953</v>
      </c>
      <c r="AA4292">
        <v>828799</v>
      </c>
      <c r="AB4292" s="198">
        <v>37046.875</v>
      </c>
      <c r="AC4292" s="198">
        <v>37046.875</v>
      </c>
    </row>
    <row r="4293" spans="1:29" x14ac:dyDescent="0.2">
      <c r="A4293" s="44" t="str">
        <f t="shared" si="331"/>
        <v xml:space="preserve"> Natural Gas Physical</v>
      </c>
      <c r="B4293" s="44" t="str">
        <f t="shared" si="332"/>
        <v/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1</v>
      </c>
      <c r="F4293" s="213">
        <f t="shared" si="335"/>
        <v>5000</v>
      </c>
      <c r="G4293" s="202">
        <v>1334932</v>
      </c>
      <c r="H4293" s="198">
        <v>37046.51053240741</v>
      </c>
      <c r="I4293" t="s">
        <v>2542</v>
      </c>
      <c r="M4293" t="s">
        <v>3505</v>
      </c>
      <c r="N4293" t="s">
        <v>3089</v>
      </c>
      <c r="O4293" t="s">
        <v>2015</v>
      </c>
      <c r="P4293" s="199">
        <v>5000</v>
      </c>
      <c r="S4293" t="s">
        <v>3827</v>
      </c>
      <c r="T4293" t="s">
        <v>3090</v>
      </c>
      <c r="U4293" s="201">
        <v>4.8499999999999996</v>
      </c>
      <c r="V4293" t="s">
        <v>3835</v>
      </c>
      <c r="W4293" t="s">
        <v>3091</v>
      </c>
      <c r="X4293" t="s">
        <v>3092</v>
      </c>
      <c r="Y4293" t="s">
        <v>2596</v>
      </c>
      <c r="Z4293" t="s">
        <v>2953</v>
      </c>
      <c r="AA4293">
        <v>828800</v>
      </c>
      <c r="AB4293" s="198">
        <v>37046.875</v>
      </c>
      <c r="AC4293" s="198">
        <v>37046.875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31</v>
      </c>
      <c r="F4294" s="213">
        <f t="shared" si="335"/>
        <v>310000</v>
      </c>
      <c r="G4294" s="202">
        <v>1334934</v>
      </c>
      <c r="H4294" s="198">
        <v>37046.510787037034</v>
      </c>
      <c r="I4294" t="s">
        <v>1087</v>
      </c>
      <c r="M4294" t="s">
        <v>3505</v>
      </c>
      <c r="N4294" t="s">
        <v>2383</v>
      </c>
      <c r="O4294" t="s">
        <v>2604</v>
      </c>
      <c r="Q4294" s="199">
        <v>10000</v>
      </c>
      <c r="S4294" t="s">
        <v>3506</v>
      </c>
      <c r="T4294" t="s">
        <v>3759</v>
      </c>
      <c r="U4294" s="201">
        <v>4.0625</v>
      </c>
      <c r="V4294" t="s">
        <v>2440</v>
      </c>
      <c r="W4294" t="s">
        <v>2810</v>
      </c>
      <c r="X4294" t="s">
        <v>2384</v>
      </c>
      <c r="Y4294" t="s">
        <v>3777</v>
      </c>
      <c r="Z4294" t="s">
        <v>2952</v>
      </c>
      <c r="AA4294" t="s">
        <v>589</v>
      </c>
      <c r="AB4294" s="198">
        <v>37073.875</v>
      </c>
      <c r="AC4294" s="198">
        <v>37103.875</v>
      </c>
    </row>
    <row r="4295" spans="1:29" x14ac:dyDescent="0.2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25</v>
      </c>
      <c r="F4295" s="213">
        <f t="shared" si="335"/>
        <v>250000</v>
      </c>
      <c r="G4295" s="202">
        <v>1334935</v>
      </c>
      <c r="H4295" s="198">
        <v>37046.511087962965</v>
      </c>
      <c r="I4295" t="s">
        <v>2519</v>
      </c>
      <c r="M4295" t="s">
        <v>3505</v>
      </c>
      <c r="N4295" t="s">
        <v>2383</v>
      </c>
      <c r="O4295" t="s">
        <v>1693</v>
      </c>
      <c r="Q4295" s="199">
        <v>10000</v>
      </c>
      <c r="S4295" t="s">
        <v>3506</v>
      </c>
      <c r="T4295" t="s">
        <v>3759</v>
      </c>
      <c r="U4295" s="201">
        <v>3.95</v>
      </c>
      <c r="V4295" t="s">
        <v>2439</v>
      </c>
      <c r="W4295" t="s">
        <v>2644</v>
      </c>
      <c r="X4295" t="s">
        <v>2259</v>
      </c>
      <c r="Y4295" t="s">
        <v>3777</v>
      </c>
      <c r="Z4295" t="s">
        <v>2952</v>
      </c>
      <c r="AA4295" t="s">
        <v>590</v>
      </c>
      <c r="AB4295" s="198">
        <v>37048.875</v>
      </c>
      <c r="AC4295" s="198">
        <v>37072.875</v>
      </c>
    </row>
    <row r="4296" spans="1:29" x14ac:dyDescent="0.2">
      <c r="A4296" s="44" t="str">
        <f t="shared" si="331"/>
        <v>US Power Financial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</v>
      </c>
      <c r="F4296" s="213">
        <f t="shared" si="335"/>
        <v>150</v>
      </c>
      <c r="G4296" s="202">
        <v>1334936</v>
      </c>
      <c r="H4296" s="198">
        <v>37046.511458333334</v>
      </c>
      <c r="I4296" t="s">
        <v>3671</v>
      </c>
      <c r="M4296" t="s">
        <v>2717</v>
      </c>
      <c r="N4296" t="s">
        <v>1094</v>
      </c>
      <c r="O4296" t="s">
        <v>1607</v>
      </c>
      <c r="P4296" s="199">
        <v>50</v>
      </c>
      <c r="S4296" t="s">
        <v>3504</v>
      </c>
      <c r="T4296" t="s">
        <v>3759</v>
      </c>
      <c r="U4296" s="201">
        <v>29.5</v>
      </c>
      <c r="V4296" t="s">
        <v>3242</v>
      </c>
      <c r="W4296" t="s">
        <v>2359</v>
      </c>
      <c r="X4296" t="s">
        <v>3539</v>
      </c>
      <c r="Y4296" t="s">
        <v>1097</v>
      </c>
      <c r="Z4296" t="s">
        <v>2952</v>
      </c>
      <c r="AA4296">
        <v>631525.1</v>
      </c>
      <c r="AB4296" s="198">
        <v>37048.875</v>
      </c>
      <c r="AC4296" s="198">
        <v>37050.875</v>
      </c>
    </row>
    <row r="4297" spans="1:29" x14ac:dyDescent="0.2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</v>
      </c>
      <c r="F4297" s="213">
        <f t="shared" si="335"/>
        <v>150</v>
      </c>
      <c r="G4297" s="202">
        <v>1334937</v>
      </c>
      <c r="H4297" s="198">
        <v>37046.511712962965</v>
      </c>
      <c r="I4297" t="s">
        <v>1084</v>
      </c>
      <c r="M4297" t="s">
        <v>2717</v>
      </c>
      <c r="N4297" t="s">
        <v>3532</v>
      </c>
      <c r="O4297" t="s">
        <v>1626</v>
      </c>
      <c r="Q4297" s="199">
        <v>50</v>
      </c>
      <c r="S4297" t="s">
        <v>3504</v>
      </c>
      <c r="T4297" t="s">
        <v>3759</v>
      </c>
      <c r="U4297" s="201">
        <v>23</v>
      </c>
      <c r="V4297" t="s">
        <v>3136</v>
      </c>
      <c r="W4297" t="s">
        <v>3543</v>
      </c>
      <c r="X4297" t="s">
        <v>3533</v>
      </c>
      <c r="Y4297" t="s">
        <v>1097</v>
      </c>
      <c r="Z4297" t="s">
        <v>2947</v>
      </c>
      <c r="AA4297">
        <v>631529.1</v>
      </c>
      <c r="AB4297" s="198">
        <v>37048.875</v>
      </c>
      <c r="AC4297" s="198">
        <v>37050.875</v>
      </c>
    </row>
    <row r="4298" spans="1:29" x14ac:dyDescent="0.2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20</v>
      </c>
      <c r="G4298" s="202">
        <v>1334939</v>
      </c>
      <c r="H4298" s="198">
        <v>37046.512673611112</v>
      </c>
      <c r="I4298" t="s">
        <v>2220</v>
      </c>
      <c r="M4298" t="s">
        <v>3511</v>
      </c>
      <c r="N4298" t="s">
        <v>3756</v>
      </c>
      <c r="O4298" t="s">
        <v>3757</v>
      </c>
      <c r="P4298" s="199">
        <v>20</v>
      </c>
      <c r="S4298" t="s">
        <v>3758</v>
      </c>
      <c r="T4298" t="s">
        <v>3759</v>
      </c>
      <c r="U4298" s="201">
        <v>1664</v>
      </c>
      <c r="V4298" t="s">
        <v>2221</v>
      </c>
      <c r="W4298" t="s">
        <v>3765</v>
      </c>
      <c r="X4298" t="s">
        <v>3761</v>
      </c>
      <c r="Y4298" t="s">
        <v>3762</v>
      </c>
      <c r="Z4298" t="s">
        <v>3763</v>
      </c>
      <c r="AA4298">
        <v>2167383</v>
      </c>
    </row>
    <row r="4299" spans="1:29" x14ac:dyDescent="0.2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31</v>
      </c>
      <c r="F4299" s="213">
        <f t="shared" ref="F4299:F4362" si="340">E4299*SUM(P4299:Q4299)</f>
        <v>310000</v>
      </c>
      <c r="G4299" s="202">
        <v>1334940</v>
      </c>
      <c r="H4299" s="198">
        <v>37046.512789351851</v>
      </c>
      <c r="I4299" t="s">
        <v>3729</v>
      </c>
      <c r="M4299" t="s">
        <v>3505</v>
      </c>
      <c r="N4299" t="s">
        <v>2605</v>
      </c>
      <c r="O4299" t="s">
        <v>3902</v>
      </c>
      <c r="Q4299" s="199">
        <v>10000</v>
      </c>
      <c r="S4299" t="s">
        <v>3506</v>
      </c>
      <c r="T4299" t="s">
        <v>3759</v>
      </c>
      <c r="U4299" s="201">
        <v>-0.03</v>
      </c>
      <c r="V4299" t="s">
        <v>2521</v>
      </c>
      <c r="W4299" t="s">
        <v>2489</v>
      </c>
      <c r="X4299" t="s">
        <v>2490</v>
      </c>
      <c r="Y4299" t="s">
        <v>3777</v>
      </c>
      <c r="Z4299" t="s">
        <v>2952</v>
      </c>
      <c r="AA4299" t="s">
        <v>591</v>
      </c>
      <c r="AB4299" s="198">
        <v>37165.875</v>
      </c>
      <c r="AC4299" s="198">
        <v>37195.875</v>
      </c>
    </row>
    <row r="4300" spans="1:29" x14ac:dyDescent="0.2">
      <c r="A4300" s="44" t="str">
        <f t="shared" si="336"/>
        <v xml:space="preserve"> Metals Financial</v>
      </c>
      <c r="B4300" s="44" t="str">
        <f t="shared" si="337"/>
        <v/>
      </c>
      <c r="C4300" s="44" t="str">
        <f t="shared" si="338"/>
        <v>Metals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3">
        <f t="shared" si="340"/>
        <v>20</v>
      </c>
      <c r="G4300" s="202">
        <v>1334941</v>
      </c>
      <c r="H4300" s="198">
        <v>37046.513055555559</v>
      </c>
      <c r="I4300" t="s">
        <v>2220</v>
      </c>
      <c r="M4300" t="s">
        <v>3511</v>
      </c>
      <c r="N4300" t="s">
        <v>3756</v>
      </c>
      <c r="O4300" t="s">
        <v>3757</v>
      </c>
      <c r="P4300" s="199">
        <v>20</v>
      </c>
      <c r="S4300" t="s">
        <v>3758</v>
      </c>
      <c r="T4300" t="s">
        <v>3759</v>
      </c>
      <c r="U4300" s="201">
        <v>1663</v>
      </c>
      <c r="V4300" t="s">
        <v>2221</v>
      </c>
      <c r="W4300" t="s">
        <v>3765</v>
      </c>
      <c r="X4300" t="s">
        <v>3761</v>
      </c>
      <c r="Y4300" t="s">
        <v>3762</v>
      </c>
      <c r="Z4300" t="s">
        <v>3763</v>
      </c>
      <c r="AA4300">
        <v>2167379</v>
      </c>
    </row>
    <row r="4301" spans="1:29" x14ac:dyDescent="0.2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25</v>
      </c>
      <c r="F4301" s="213">
        <f t="shared" si="340"/>
        <v>375000</v>
      </c>
      <c r="G4301" s="202">
        <v>1334942</v>
      </c>
      <c r="H4301" s="198">
        <v>37046.513124999998</v>
      </c>
      <c r="I4301" t="s">
        <v>2600</v>
      </c>
      <c r="M4301" t="s">
        <v>3505</v>
      </c>
      <c r="N4301" t="s">
        <v>2383</v>
      </c>
      <c r="O4301" t="s">
        <v>592</v>
      </c>
      <c r="Q4301" s="199">
        <v>15000</v>
      </c>
      <c r="S4301" t="s">
        <v>3506</v>
      </c>
      <c r="T4301" t="s">
        <v>3759</v>
      </c>
      <c r="U4301" s="201">
        <v>4.01</v>
      </c>
      <c r="V4301" t="s">
        <v>1888</v>
      </c>
      <c r="W4301" t="s">
        <v>2489</v>
      </c>
      <c r="X4301" t="s">
        <v>2490</v>
      </c>
      <c r="Y4301" t="s">
        <v>3777</v>
      </c>
      <c r="Z4301" t="s">
        <v>2952</v>
      </c>
      <c r="AA4301" t="s">
        <v>593</v>
      </c>
      <c r="AB4301" s="198">
        <v>37048.875</v>
      </c>
      <c r="AC4301" s="198">
        <v>37072.875</v>
      </c>
    </row>
    <row r="4302" spans="1:29" x14ac:dyDescent="0.2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20</v>
      </c>
      <c r="G4302" s="202">
        <v>1334943</v>
      </c>
      <c r="H4302" s="198">
        <v>37046.513136574074</v>
      </c>
      <c r="I4302" t="s">
        <v>3779</v>
      </c>
      <c r="M4302" t="s">
        <v>3511</v>
      </c>
      <c r="N4302" t="s">
        <v>3756</v>
      </c>
      <c r="O4302" t="s">
        <v>3757</v>
      </c>
      <c r="Q4302" s="199">
        <v>20</v>
      </c>
      <c r="S4302" t="s">
        <v>3758</v>
      </c>
      <c r="T4302" t="s">
        <v>3759</v>
      </c>
      <c r="U4302" s="201">
        <v>1664</v>
      </c>
      <c r="V4302" t="s">
        <v>3817</v>
      </c>
      <c r="W4302" t="s">
        <v>3765</v>
      </c>
      <c r="X4302" t="s">
        <v>3761</v>
      </c>
      <c r="Y4302" t="s">
        <v>3762</v>
      </c>
      <c r="Z4302" t="s">
        <v>3763</v>
      </c>
      <c r="AA4302">
        <v>2167377</v>
      </c>
    </row>
    <row r="4303" spans="1:29" x14ac:dyDescent="0.2">
      <c r="A4303" s="44" t="str">
        <f t="shared" si="336"/>
        <v>US Natural Gas Financial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25</v>
      </c>
      <c r="F4303" s="213">
        <f t="shared" si="340"/>
        <v>250000</v>
      </c>
      <c r="G4303" s="202">
        <v>1334944</v>
      </c>
      <c r="H4303" s="198">
        <v>37046.513206018521</v>
      </c>
      <c r="I4303" t="s">
        <v>2600</v>
      </c>
      <c r="M4303" t="s">
        <v>3505</v>
      </c>
      <c r="N4303" t="s">
        <v>2383</v>
      </c>
      <c r="O4303" t="s">
        <v>594</v>
      </c>
      <c r="Q4303" s="199">
        <v>10000</v>
      </c>
      <c r="S4303" t="s">
        <v>3506</v>
      </c>
      <c r="T4303" t="s">
        <v>3759</v>
      </c>
      <c r="U4303" s="201">
        <v>3.8149999999999999</v>
      </c>
      <c r="V4303" t="s">
        <v>1888</v>
      </c>
      <c r="W4303" t="s">
        <v>3497</v>
      </c>
      <c r="X4303" t="s">
        <v>3498</v>
      </c>
      <c r="Y4303" t="s">
        <v>3777</v>
      </c>
      <c r="Z4303" t="s">
        <v>2952</v>
      </c>
      <c r="AA4303" t="s">
        <v>595</v>
      </c>
      <c r="AB4303" s="198">
        <v>37048.875</v>
      </c>
      <c r="AC4303" s="198">
        <v>37072.875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25</v>
      </c>
      <c r="F4304" s="213">
        <f t="shared" si="340"/>
        <v>250000</v>
      </c>
      <c r="G4304" s="202">
        <v>1334945</v>
      </c>
      <c r="H4304" s="198">
        <v>37046.513726851852</v>
      </c>
      <c r="I4304" t="s">
        <v>2600</v>
      </c>
      <c r="M4304" t="s">
        <v>3505</v>
      </c>
      <c r="N4304" t="s">
        <v>2383</v>
      </c>
      <c r="O4304" t="s">
        <v>487</v>
      </c>
      <c r="P4304" s="199">
        <v>10000</v>
      </c>
      <c r="S4304" t="s">
        <v>3506</v>
      </c>
      <c r="T4304" t="s">
        <v>3759</v>
      </c>
      <c r="U4304" s="201">
        <v>3.94</v>
      </c>
      <c r="V4304" t="s">
        <v>1888</v>
      </c>
      <c r="W4304" t="s">
        <v>2489</v>
      </c>
      <c r="X4304" t="s">
        <v>2490</v>
      </c>
      <c r="Y4304" t="s">
        <v>3777</v>
      </c>
      <c r="Z4304" t="s">
        <v>2952</v>
      </c>
      <c r="AA4304" t="s">
        <v>596</v>
      </c>
      <c r="AB4304" s="198">
        <v>37048.875</v>
      </c>
      <c r="AC4304" s="198">
        <v>37072.875</v>
      </c>
    </row>
    <row r="4305" spans="1:29" x14ac:dyDescent="0.2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25</v>
      </c>
      <c r="F4305" s="213">
        <f t="shared" si="340"/>
        <v>250000</v>
      </c>
      <c r="G4305" s="202">
        <v>1334946</v>
      </c>
      <c r="H4305" s="198">
        <v>37046.513842592591</v>
      </c>
      <c r="I4305" t="s">
        <v>2600</v>
      </c>
      <c r="M4305" t="s">
        <v>3505</v>
      </c>
      <c r="N4305" t="s">
        <v>2383</v>
      </c>
      <c r="O4305" t="s">
        <v>510</v>
      </c>
      <c r="P4305" s="199">
        <v>10000</v>
      </c>
      <c r="S4305" t="s">
        <v>3506</v>
      </c>
      <c r="T4305" t="s">
        <v>3759</v>
      </c>
      <c r="U4305" s="201">
        <v>3.98</v>
      </c>
      <c r="V4305" t="s">
        <v>1888</v>
      </c>
      <c r="W4305" t="s">
        <v>3084</v>
      </c>
      <c r="X4305" t="s">
        <v>2394</v>
      </c>
      <c r="Y4305" t="s">
        <v>3777</v>
      </c>
      <c r="Z4305" t="s">
        <v>2952</v>
      </c>
      <c r="AA4305" t="s">
        <v>597</v>
      </c>
      <c r="AB4305" s="198">
        <v>37048.875</v>
      </c>
      <c r="AC4305" s="198">
        <v>37072.875</v>
      </c>
    </row>
    <row r="4306" spans="1:29" x14ac:dyDescent="0.2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151</v>
      </c>
      <c r="F4306" s="213">
        <f t="shared" si="340"/>
        <v>755000</v>
      </c>
      <c r="G4306" s="202">
        <v>1334948</v>
      </c>
      <c r="H4306" s="198">
        <v>37046.514513888891</v>
      </c>
      <c r="I4306" t="s">
        <v>2389</v>
      </c>
      <c r="M4306" t="s">
        <v>3505</v>
      </c>
      <c r="N4306" t="s">
        <v>2383</v>
      </c>
      <c r="O4306" t="s">
        <v>2622</v>
      </c>
      <c r="Q4306" s="199">
        <v>5000</v>
      </c>
      <c r="S4306" t="s">
        <v>3506</v>
      </c>
      <c r="T4306" t="s">
        <v>3759</v>
      </c>
      <c r="U4306" s="201">
        <v>4.47</v>
      </c>
      <c r="V4306" t="s">
        <v>2390</v>
      </c>
      <c r="W4306" t="s">
        <v>2810</v>
      </c>
      <c r="X4306" t="s">
        <v>2384</v>
      </c>
      <c r="Y4306" t="s">
        <v>3777</v>
      </c>
      <c r="Z4306" t="s">
        <v>2952</v>
      </c>
      <c r="AA4306" t="s">
        <v>598</v>
      </c>
      <c r="AB4306" s="198">
        <v>37196</v>
      </c>
      <c r="AC4306" s="198">
        <v>37346</v>
      </c>
    </row>
    <row r="4307" spans="1:29" x14ac:dyDescent="0.2">
      <c r="A4307" s="44" t="str">
        <f t="shared" si="336"/>
        <v>US Power Physical</v>
      </c>
      <c r="B4307" s="44" t="str">
        <f t="shared" si="337"/>
        <v>US</v>
      </c>
      <c r="C4307" s="44" t="str">
        <f t="shared" si="338"/>
        <v>Power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25</v>
      </c>
      <c r="F4307" s="213">
        <f t="shared" si="340"/>
        <v>1250</v>
      </c>
      <c r="G4307" s="202">
        <v>1334949</v>
      </c>
      <c r="H4307" s="198">
        <v>37046.51458333333</v>
      </c>
      <c r="I4307" t="s">
        <v>2345</v>
      </c>
      <c r="M4307" t="s">
        <v>2717</v>
      </c>
      <c r="N4307" t="s">
        <v>3532</v>
      </c>
      <c r="O4307" t="s">
        <v>1706</v>
      </c>
      <c r="P4307" s="199">
        <v>50</v>
      </c>
      <c r="S4307" t="s">
        <v>3504</v>
      </c>
      <c r="T4307" t="s">
        <v>3759</v>
      </c>
      <c r="U4307" s="201">
        <v>59</v>
      </c>
      <c r="V4307" t="s">
        <v>2247</v>
      </c>
      <c r="W4307" t="s">
        <v>2380</v>
      </c>
      <c r="X4307" t="s">
        <v>3710</v>
      </c>
      <c r="Y4307" t="s">
        <v>1097</v>
      </c>
      <c r="Z4307" t="s">
        <v>2947</v>
      </c>
      <c r="AA4307">
        <v>631531.1</v>
      </c>
      <c r="AB4307" s="198">
        <v>37048.875</v>
      </c>
      <c r="AC4307" s="198">
        <v>37072.875</v>
      </c>
    </row>
    <row r="4308" spans="1:29" x14ac:dyDescent="0.2">
      <c r="A4308" s="44" t="str">
        <f t="shared" si="336"/>
        <v>US Crude Financial</v>
      </c>
      <c r="B4308" s="44" t="str">
        <f t="shared" si="337"/>
        <v>US</v>
      </c>
      <c r="C4308" s="44" t="str">
        <f t="shared" si="338"/>
        <v>Crude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50000</v>
      </c>
      <c r="G4308" s="202">
        <v>1334951</v>
      </c>
      <c r="H4308" s="198">
        <v>37046.515081018515</v>
      </c>
      <c r="I4308" t="s">
        <v>2382</v>
      </c>
      <c r="M4308" t="s">
        <v>3619</v>
      </c>
      <c r="N4308" t="s">
        <v>1088</v>
      </c>
      <c r="O4308" t="s">
        <v>3528</v>
      </c>
      <c r="Q4308" s="199">
        <v>50000</v>
      </c>
      <c r="S4308" t="s">
        <v>3512</v>
      </c>
      <c r="T4308" t="s">
        <v>3759</v>
      </c>
      <c r="U4308" s="201">
        <v>28.3</v>
      </c>
      <c r="V4308" t="s">
        <v>2582</v>
      </c>
      <c r="W4308" t="s">
        <v>1090</v>
      </c>
      <c r="X4308" t="s">
        <v>1091</v>
      </c>
      <c r="Y4308" t="s">
        <v>2729</v>
      </c>
      <c r="Z4308" t="s">
        <v>2952</v>
      </c>
      <c r="AA4308">
        <v>113028</v>
      </c>
      <c r="AB4308" s="198">
        <v>37073</v>
      </c>
      <c r="AC4308" s="198">
        <v>37103</v>
      </c>
    </row>
    <row r="4309" spans="1:29" x14ac:dyDescent="0.2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20</v>
      </c>
      <c r="G4309" s="202">
        <v>1334952</v>
      </c>
      <c r="H4309" s="198">
        <v>37046.515520833331</v>
      </c>
      <c r="I4309" t="s">
        <v>2220</v>
      </c>
      <c r="M4309" t="s">
        <v>3511</v>
      </c>
      <c r="N4309" t="s">
        <v>3756</v>
      </c>
      <c r="O4309" t="s">
        <v>3757</v>
      </c>
      <c r="P4309" s="199">
        <v>20</v>
      </c>
      <c r="S4309" t="s">
        <v>3758</v>
      </c>
      <c r="T4309" t="s">
        <v>3759</v>
      </c>
      <c r="U4309" s="201">
        <v>1663</v>
      </c>
      <c r="V4309" t="s">
        <v>2221</v>
      </c>
      <c r="W4309" t="s">
        <v>3765</v>
      </c>
      <c r="X4309" t="s">
        <v>3761</v>
      </c>
      <c r="Y4309" t="s">
        <v>3762</v>
      </c>
      <c r="Z4309" t="s">
        <v>3763</v>
      </c>
      <c r="AA4309">
        <v>2167375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5</v>
      </c>
      <c r="G4310" s="202">
        <v>1334954</v>
      </c>
      <c r="H4310" s="198">
        <v>37046.515879629631</v>
      </c>
      <c r="I4310" t="s">
        <v>3788</v>
      </c>
      <c r="M4310" t="s">
        <v>3511</v>
      </c>
      <c r="N4310" t="s">
        <v>3756</v>
      </c>
      <c r="O4310" t="s">
        <v>3757</v>
      </c>
      <c r="Q4310" s="199">
        <v>5</v>
      </c>
      <c r="S4310" t="s">
        <v>3758</v>
      </c>
      <c r="T4310" t="s">
        <v>3759</v>
      </c>
      <c r="U4310" s="201">
        <v>1664</v>
      </c>
      <c r="V4310" t="s">
        <v>599</v>
      </c>
      <c r="W4310" t="s">
        <v>3765</v>
      </c>
      <c r="X4310" t="s">
        <v>3761</v>
      </c>
      <c r="Y4310" t="s">
        <v>3762</v>
      </c>
      <c r="Z4310" t="s">
        <v>3763</v>
      </c>
      <c r="AA4310">
        <v>2167373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31</v>
      </c>
      <c r="F4311" s="213">
        <f t="shared" si="340"/>
        <v>310000</v>
      </c>
      <c r="G4311" s="202">
        <v>1334957</v>
      </c>
      <c r="H4311" s="198">
        <v>37046.516180555554</v>
      </c>
      <c r="I4311" t="s">
        <v>1087</v>
      </c>
      <c r="M4311" t="s">
        <v>3505</v>
      </c>
      <c r="N4311" t="s">
        <v>2383</v>
      </c>
      <c r="O4311" t="s">
        <v>2604</v>
      </c>
      <c r="Q4311" s="199">
        <v>10000</v>
      </c>
      <c r="S4311" t="s">
        <v>3506</v>
      </c>
      <c r="T4311" t="s">
        <v>3759</v>
      </c>
      <c r="U4311" s="201">
        <v>4.0674999999999999</v>
      </c>
      <c r="V4311" t="s">
        <v>2440</v>
      </c>
      <c r="W4311" t="s">
        <v>2810</v>
      </c>
      <c r="X4311" t="s">
        <v>2384</v>
      </c>
      <c r="Y4311" t="s">
        <v>3777</v>
      </c>
      <c r="Z4311" t="s">
        <v>2952</v>
      </c>
      <c r="AA4311" t="s">
        <v>600</v>
      </c>
      <c r="AB4311" s="198">
        <v>37073.875</v>
      </c>
      <c r="AC4311" s="198">
        <v>37103.875</v>
      </c>
    </row>
    <row r="4312" spans="1:29" x14ac:dyDescent="0.2">
      <c r="A4312" s="44" t="str">
        <f t="shared" si="336"/>
        <v>US Oil Products Financial</v>
      </c>
      <c r="B4312" s="44" t="str">
        <f t="shared" si="337"/>
        <v>US</v>
      </c>
      <c r="C4312" s="44" t="str">
        <f t="shared" si="338"/>
        <v>Oil Products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25000</v>
      </c>
      <c r="G4312" s="202">
        <v>1334958</v>
      </c>
      <c r="H4312" s="198">
        <v>37046.516192129631</v>
      </c>
      <c r="I4312" t="s">
        <v>2339</v>
      </c>
      <c r="M4312" t="s">
        <v>3509</v>
      </c>
      <c r="N4312" t="s">
        <v>4016</v>
      </c>
      <c r="O4312" t="s">
        <v>443</v>
      </c>
      <c r="Q4312" s="199">
        <v>25000</v>
      </c>
      <c r="S4312" t="s">
        <v>3512</v>
      </c>
      <c r="T4312" t="s">
        <v>3759</v>
      </c>
      <c r="U4312" s="201">
        <v>21.1</v>
      </c>
      <c r="V4312" t="s">
        <v>601</v>
      </c>
      <c r="W4312" t="s">
        <v>4018</v>
      </c>
      <c r="X4312" t="s">
        <v>4019</v>
      </c>
      <c r="Y4312" t="s">
        <v>2729</v>
      </c>
      <c r="Z4312" t="s">
        <v>2952</v>
      </c>
      <c r="AA4312">
        <v>113031</v>
      </c>
      <c r="AB4312" s="198">
        <v>37073.875</v>
      </c>
      <c r="AC4312" s="198">
        <v>37103.875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151</v>
      </c>
      <c r="F4313" s="213">
        <f t="shared" si="340"/>
        <v>755000</v>
      </c>
      <c r="G4313" s="202">
        <v>1334959</v>
      </c>
      <c r="H4313" s="198">
        <v>37046.516331018516</v>
      </c>
      <c r="I4313" t="s">
        <v>2561</v>
      </c>
      <c r="M4313" t="s">
        <v>3505</v>
      </c>
      <c r="N4313" t="s">
        <v>2383</v>
      </c>
      <c r="O4313" t="s">
        <v>2622</v>
      </c>
      <c r="Q4313" s="199">
        <v>5000</v>
      </c>
      <c r="S4313" t="s">
        <v>3506</v>
      </c>
      <c r="T4313" t="s">
        <v>3759</v>
      </c>
      <c r="U4313" s="201">
        <v>4.4749999999999996</v>
      </c>
      <c r="V4313" t="s">
        <v>3836</v>
      </c>
      <c r="W4313" t="s">
        <v>2810</v>
      </c>
      <c r="X4313" t="s">
        <v>2384</v>
      </c>
      <c r="Y4313" t="s">
        <v>3777</v>
      </c>
      <c r="Z4313" t="s">
        <v>2952</v>
      </c>
      <c r="AA4313" t="s">
        <v>602</v>
      </c>
      <c r="AB4313" s="198">
        <v>37196</v>
      </c>
      <c r="AC4313" s="198">
        <v>37346</v>
      </c>
    </row>
    <row r="4314" spans="1:29" x14ac:dyDescent="0.2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5</v>
      </c>
      <c r="F4314" s="213">
        <f t="shared" si="340"/>
        <v>250</v>
      </c>
      <c r="G4314" s="202">
        <v>1334961</v>
      </c>
      <c r="H4314" s="198">
        <v>37046.516805555555</v>
      </c>
      <c r="I4314" t="s">
        <v>3546</v>
      </c>
      <c r="M4314" t="s">
        <v>2717</v>
      </c>
      <c r="N4314" t="s">
        <v>3532</v>
      </c>
      <c r="O4314" t="s">
        <v>3466</v>
      </c>
      <c r="Q4314" s="199">
        <v>50</v>
      </c>
      <c r="S4314" t="s">
        <v>3504</v>
      </c>
      <c r="T4314" t="s">
        <v>3759</v>
      </c>
      <c r="U4314" s="201">
        <v>35.75</v>
      </c>
      <c r="V4314" t="s">
        <v>2741</v>
      </c>
      <c r="W4314" t="s">
        <v>3548</v>
      </c>
      <c r="X4314" t="s">
        <v>3549</v>
      </c>
      <c r="Y4314" t="s">
        <v>1097</v>
      </c>
      <c r="Z4314" t="s">
        <v>2947</v>
      </c>
      <c r="AA4314">
        <v>631538.1</v>
      </c>
      <c r="AB4314" s="198">
        <v>37053.875</v>
      </c>
      <c r="AC4314" s="198">
        <v>37057.875</v>
      </c>
    </row>
    <row r="4315" spans="1:29" x14ac:dyDescent="0.2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3</v>
      </c>
      <c r="F4315" s="213">
        <f t="shared" si="340"/>
        <v>150</v>
      </c>
      <c r="G4315" s="202">
        <v>1334964</v>
      </c>
      <c r="H4315" s="198">
        <v>37046.517013888886</v>
      </c>
      <c r="I4315" t="s">
        <v>2355</v>
      </c>
      <c r="J4315" t="s">
        <v>2532</v>
      </c>
      <c r="K4315" t="s">
        <v>2373</v>
      </c>
      <c r="M4315" t="s">
        <v>2717</v>
      </c>
      <c r="N4315" t="s">
        <v>3532</v>
      </c>
      <c r="O4315" t="s">
        <v>1600</v>
      </c>
      <c r="Q4315" s="199">
        <v>50</v>
      </c>
      <c r="S4315" t="s">
        <v>3504</v>
      </c>
      <c r="T4315" t="s">
        <v>3759</v>
      </c>
      <c r="U4315" s="201">
        <v>37</v>
      </c>
      <c r="V4315" t="s">
        <v>3035</v>
      </c>
      <c r="W4315" t="s">
        <v>3450</v>
      </c>
      <c r="X4315" t="s">
        <v>3539</v>
      </c>
      <c r="Y4315" t="s">
        <v>1097</v>
      </c>
      <c r="Z4315" t="s">
        <v>2947</v>
      </c>
      <c r="AA4315">
        <v>631541.1</v>
      </c>
      <c r="AB4315" s="198">
        <v>37048.875</v>
      </c>
      <c r="AC4315" s="198">
        <v>37050.875</v>
      </c>
    </row>
    <row r="4316" spans="1:29" x14ac:dyDescent="0.2">
      <c r="A4316" s="44" t="str">
        <f t="shared" si="336"/>
        <v>US Crude Financial</v>
      </c>
      <c r="B4316" s="44" t="str">
        <f t="shared" si="337"/>
        <v>US</v>
      </c>
      <c r="C4316" s="44" t="str">
        <f t="shared" si="338"/>
        <v>Crude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50000</v>
      </c>
      <c r="G4316" s="202">
        <v>1334967</v>
      </c>
      <c r="H4316" s="198">
        <v>37046.517337962963</v>
      </c>
      <c r="I4316" t="s">
        <v>2382</v>
      </c>
      <c r="M4316" t="s">
        <v>3619</v>
      </c>
      <c r="N4316" t="s">
        <v>1088</v>
      </c>
      <c r="O4316" t="s">
        <v>3528</v>
      </c>
      <c r="Q4316" s="199">
        <v>50000</v>
      </c>
      <c r="S4316" t="s">
        <v>3512</v>
      </c>
      <c r="T4316" t="s">
        <v>3759</v>
      </c>
      <c r="U4316" s="201">
        <v>28.34</v>
      </c>
      <c r="V4316" t="s">
        <v>2582</v>
      </c>
      <c r="W4316" t="s">
        <v>1090</v>
      </c>
      <c r="X4316" t="s">
        <v>1091</v>
      </c>
      <c r="Y4316" t="s">
        <v>2729</v>
      </c>
      <c r="Z4316" t="s">
        <v>2952</v>
      </c>
      <c r="AA4316">
        <v>113033</v>
      </c>
      <c r="AB4316" s="198">
        <v>37073</v>
      </c>
      <c r="AC4316" s="198">
        <v>37103</v>
      </c>
    </row>
    <row r="4317" spans="1:29" x14ac:dyDescent="0.2">
      <c r="A4317" s="44" t="str">
        <f t="shared" si="336"/>
        <v>US Power Physical</v>
      </c>
      <c r="B4317" s="44" t="str">
        <f t="shared" si="337"/>
        <v>US</v>
      </c>
      <c r="C4317" s="44" t="str">
        <f t="shared" si="338"/>
        <v>Power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3</v>
      </c>
      <c r="F4317" s="213">
        <f t="shared" si="340"/>
        <v>150</v>
      </c>
      <c r="G4317" s="202">
        <v>1334972</v>
      </c>
      <c r="H4317" s="198">
        <v>37046.517569444448</v>
      </c>
      <c r="I4317" t="s">
        <v>2355</v>
      </c>
      <c r="M4317" t="s">
        <v>2717</v>
      </c>
      <c r="N4317" t="s">
        <v>3532</v>
      </c>
      <c r="O4317" t="s">
        <v>1667</v>
      </c>
      <c r="Q4317" s="199">
        <v>50</v>
      </c>
      <c r="S4317" t="s">
        <v>3504</v>
      </c>
      <c r="T4317" t="s">
        <v>3759</v>
      </c>
      <c r="U4317" s="201">
        <v>24.75</v>
      </c>
      <c r="V4317" t="s">
        <v>1100</v>
      </c>
      <c r="W4317" t="s">
        <v>2733</v>
      </c>
      <c r="X4317" t="s">
        <v>3541</v>
      </c>
      <c r="Y4317" t="s">
        <v>1097</v>
      </c>
      <c r="Z4317" t="s">
        <v>2947</v>
      </c>
      <c r="AA4317">
        <v>631547.1</v>
      </c>
      <c r="AB4317" s="198">
        <v>37048.875</v>
      </c>
      <c r="AC4317" s="198">
        <v>37050.875</v>
      </c>
    </row>
    <row r="4318" spans="1:29" x14ac:dyDescent="0.2">
      <c r="A4318" s="44" t="str">
        <f t="shared" si="336"/>
        <v>US Crude Financial</v>
      </c>
      <c r="B4318" s="44" t="str">
        <f t="shared" si="337"/>
        <v>US</v>
      </c>
      <c r="C4318" s="44" t="str">
        <f t="shared" si="338"/>
        <v>Crude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3">
        <f t="shared" si="340"/>
        <v>50000</v>
      </c>
      <c r="G4318" s="202">
        <v>1334973</v>
      </c>
      <c r="H4318" s="198">
        <v>37046.51761574074</v>
      </c>
      <c r="I4318" t="s">
        <v>1087</v>
      </c>
      <c r="M4318" t="s">
        <v>3619</v>
      </c>
      <c r="N4318" t="s">
        <v>1088</v>
      </c>
      <c r="O4318" t="s">
        <v>3528</v>
      </c>
      <c r="Q4318" s="199">
        <v>50000</v>
      </c>
      <c r="S4318" t="s">
        <v>3512</v>
      </c>
      <c r="T4318" t="s">
        <v>3759</v>
      </c>
      <c r="U4318" s="201">
        <v>28.34</v>
      </c>
      <c r="V4318" t="s">
        <v>1089</v>
      </c>
      <c r="W4318" t="s">
        <v>1090</v>
      </c>
      <c r="X4318" t="s">
        <v>1091</v>
      </c>
      <c r="Y4318" t="s">
        <v>2729</v>
      </c>
      <c r="Z4318" t="s">
        <v>2952</v>
      </c>
      <c r="AA4318">
        <v>113035</v>
      </c>
      <c r="AB4318" s="198">
        <v>37073</v>
      </c>
      <c r="AC4318" s="198">
        <v>37103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31</v>
      </c>
      <c r="F4319" s="213">
        <f t="shared" si="340"/>
        <v>310000</v>
      </c>
      <c r="G4319" s="202">
        <v>1334974</v>
      </c>
      <c r="H4319" s="198">
        <v>37046.51766203704</v>
      </c>
      <c r="I4319" t="s">
        <v>2638</v>
      </c>
      <c r="M4319" t="s">
        <v>3505</v>
      </c>
      <c r="N4319" t="s">
        <v>2383</v>
      </c>
      <c r="O4319" t="s">
        <v>2604</v>
      </c>
      <c r="P4319" s="199">
        <v>10000</v>
      </c>
      <c r="S4319" t="s">
        <v>3506</v>
      </c>
      <c r="T4319" t="s">
        <v>3759</v>
      </c>
      <c r="U4319" s="201">
        <v>4.0674999999999999</v>
      </c>
      <c r="V4319" t="s">
        <v>2475</v>
      </c>
      <c r="W4319" t="s">
        <v>2810</v>
      </c>
      <c r="X4319" t="s">
        <v>2384</v>
      </c>
      <c r="Y4319" t="s">
        <v>3777</v>
      </c>
      <c r="Z4319" t="s">
        <v>2952</v>
      </c>
      <c r="AA4319" t="s">
        <v>603</v>
      </c>
      <c r="AB4319" s="198">
        <v>37073.875</v>
      </c>
      <c r="AC4319" s="198">
        <v>37103.875</v>
      </c>
    </row>
    <row r="4320" spans="1:29" x14ac:dyDescent="0.2">
      <c r="A4320" s="44" t="str">
        <f t="shared" si="336"/>
        <v>US Power Physical</v>
      </c>
      <c r="B4320" s="44" t="str">
        <f t="shared" si="337"/>
        <v>US</v>
      </c>
      <c r="C4320" s="44" t="str">
        <f t="shared" si="338"/>
        <v>Power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3</v>
      </c>
      <c r="F4320" s="213">
        <f t="shared" si="340"/>
        <v>150</v>
      </c>
      <c r="G4320" s="202">
        <v>1334975</v>
      </c>
      <c r="H4320" s="198">
        <v>37046.517777777779</v>
      </c>
      <c r="I4320" t="s">
        <v>3732</v>
      </c>
      <c r="M4320" t="s">
        <v>2717</v>
      </c>
      <c r="N4320" t="s">
        <v>3532</v>
      </c>
      <c r="O4320" t="s">
        <v>1833</v>
      </c>
      <c r="Q4320" s="199">
        <v>50</v>
      </c>
      <c r="S4320" t="s">
        <v>3504</v>
      </c>
      <c r="T4320" t="s">
        <v>3759</v>
      </c>
      <c r="U4320" s="201">
        <v>47.5</v>
      </c>
      <c r="V4320" t="s">
        <v>3858</v>
      </c>
      <c r="W4320" t="s">
        <v>2380</v>
      </c>
      <c r="X4320" t="s">
        <v>3710</v>
      </c>
      <c r="Y4320" t="s">
        <v>1097</v>
      </c>
      <c r="Z4320" t="s">
        <v>2947</v>
      </c>
      <c r="AA4320">
        <v>631548.1</v>
      </c>
      <c r="AB4320" s="198">
        <v>37048.875</v>
      </c>
      <c r="AC4320" s="198">
        <v>37050.875</v>
      </c>
    </row>
    <row r="4321" spans="1:31" x14ac:dyDescent="0.2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31</v>
      </c>
      <c r="F4321" s="213">
        <f t="shared" si="340"/>
        <v>310000</v>
      </c>
      <c r="G4321" s="202">
        <v>1334976</v>
      </c>
      <c r="H4321" s="198">
        <v>37046.517858796295</v>
      </c>
      <c r="I4321" t="s">
        <v>2638</v>
      </c>
      <c r="M4321" t="s">
        <v>3505</v>
      </c>
      <c r="N4321" t="s">
        <v>2383</v>
      </c>
      <c r="O4321" t="s">
        <v>2604</v>
      </c>
      <c r="P4321" s="199">
        <v>10000</v>
      </c>
      <c r="S4321" t="s">
        <v>3506</v>
      </c>
      <c r="T4321" t="s">
        <v>3759</v>
      </c>
      <c r="U4321" s="201">
        <v>4.0650000000000004</v>
      </c>
      <c r="V4321" t="s">
        <v>2475</v>
      </c>
      <c r="W4321" t="s">
        <v>2810</v>
      </c>
      <c r="X4321" t="s">
        <v>2384</v>
      </c>
      <c r="Y4321" t="s">
        <v>3777</v>
      </c>
      <c r="Z4321" t="s">
        <v>2952</v>
      </c>
      <c r="AA4321" t="s">
        <v>604</v>
      </c>
      <c r="AB4321" s="198">
        <v>37073.875</v>
      </c>
      <c r="AC4321" s="198">
        <v>37103.875</v>
      </c>
      <c r="AE4321" s="116">
        <f>IF(S4321="Gallon",F4321/42,F4321)</f>
        <v>310000</v>
      </c>
    </row>
    <row r="4322" spans="1:31" x14ac:dyDescent="0.2">
      <c r="A4322" s="44" t="str">
        <f t="shared" si="336"/>
        <v>US Crude Financial</v>
      </c>
      <c r="B4322" s="44" t="str">
        <f t="shared" si="337"/>
        <v>US</v>
      </c>
      <c r="C4322" s="44" t="str">
        <f t="shared" si="338"/>
        <v>Crude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13">
        <f t="shared" si="340"/>
        <v>25000</v>
      </c>
      <c r="G4322" s="202">
        <v>1334983</v>
      </c>
      <c r="H4322" s="198">
        <v>37046.51871527778</v>
      </c>
      <c r="I4322" t="s">
        <v>2382</v>
      </c>
      <c r="M4322" t="s">
        <v>3619</v>
      </c>
      <c r="N4322" t="s">
        <v>1088</v>
      </c>
      <c r="O4322" t="s">
        <v>3528</v>
      </c>
      <c r="P4322" s="199">
        <v>25000</v>
      </c>
      <c r="S4322" t="s">
        <v>3512</v>
      </c>
      <c r="T4322" t="s">
        <v>3759</v>
      </c>
      <c r="U4322" s="201">
        <v>28.34</v>
      </c>
      <c r="V4322" t="s">
        <v>2582</v>
      </c>
      <c r="W4322" t="s">
        <v>1090</v>
      </c>
      <c r="X4322" t="s">
        <v>1091</v>
      </c>
      <c r="Y4322" t="s">
        <v>2729</v>
      </c>
      <c r="Z4322" t="s">
        <v>2952</v>
      </c>
      <c r="AA4322">
        <v>113037</v>
      </c>
      <c r="AB4322" s="198">
        <v>37073</v>
      </c>
      <c r="AC4322" s="198">
        <v>37103</v>
      </c>
    </row>
    <row r="4323" spans="1:31" x14ac:dyDescent="0.2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2</v>
      </c>
      <c r="G4323" s="202">
        <v>1334984</v>
      </c>
      <c r="H4323" s="198">
        <v>37046.518750000003</v>
      </c>
      <c r="I4323" t="s">
        <v>3779</v>
      </c>
      <c r="M4323" t="s">
        <v>3511</v>
      </c>
      <c r="N4323" t="s">
        <v>3756</v>
      </c>
      <c r="O4323" t="s">
        <v>3757</v>
      </c>
      <c r="Q4323" s="199">
        <v>2</v>
      </c>
      <c r="S4323" t="s">
        <v>3758</v>
      </c>
      <c r="T4323" t="s">
        <v>3759</v>
      </c>
      <c r="U4323" s="201">
        <v>1664</v>
      </c>
      <c r="V4323" t="s">
        <v>3817</v>
      </c>
      <c r="W4323" t="s">
        <v>3765</v>
      </c>
      <c r="X4323" t="s">
        <v>3761</v>
      </c>
      <c r="Y4323" t="s">
        <v>3762</v>
      </c>
      <c r="Z4323" t="s">
        <v>3763</v>
      </c>
      <c r="AA4323">
        <v>2167369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31</v>
      </c>
      <c r="F4324" s="213">
        <f t="shared" si="340"/>
        <v>310000</v>
      </c>
      <c r="G4324" s="202">
        <v>1334985</v>
      </c>
      <c r="H4324" s="198">
        <v>37046.519050925926</v>
      </c>
      <c r="I4324" t="s">
        <v>3063</v>
      </c>
      <c r="M4324" t="s">
        <v>3505</v>
      </c>
      <c r="N4324" t="s">
        <v>2383</v>
      </c>
      <c r="O4324" t="s">
        <v>2604</v>
      </c>
      <c r="Q4324" s="199">
        <v>10000</v>
      </c>
      <c r="S4324" t="s">
        <v>3506</v>
      </c>
      <c r="T4324" t="s">
        <v>3759</v>
      </c>
      <c r="U4324" s="201">
        <v>4.07</v>
      </c>
      <c r="V4324" t="s">
        <v>3520</v>
      </c>
      <c r="W4324" t="s">
        <v>2810</v>
      </c>
      <c r="X4324" t="s">
        <v>2384</v>
      </c>
      <c r="Y4324" t="s">
        <v>3777</v>
      </c>
      <c r="Z4324" t="s">
        <v>2952</v>
      </c>
      <c r="AA4324" t="s">
        <v>605</v>
      </c>
      <c r="AB4324" s="198">
        <v>37073.875</v>
      </c>
      <c r="AC4324" s="198">
        <v>37103.875</v>
      </c>
    </row>
    <row r="4325" spans="1:31" x14ac:dyDescent="0.2">
      <c r="A4325" s="44" t="str">
        <f t="shared" si="336"/>
        <v>US Crude Financial</v>
      </c>
      <c r="B4325" s="44" t="str">
        <f t="shared" si="337"/>
        <v>US</v>
      </c>
      <c r="C4325" s="44" t="str">
        <f t="shared" si="338"/>
        <v>Crude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</v>
      </c>
      <c r="F4325" s="213">
        <f t="shared" si="340"/>
        <v>25000</v>
      </c>
      <c r="G4325" s="202">
        <v>1334986</v>
      </c>
      <c r="H4325" s="198">
        <v>37046.519108796296</v>
      </c>
      <c r="I4325" t="s">
        <v>1087</v>
      </c>
      <c r="M4325" t="s">
        <v>3619</v>
      </c>
      <c r="N4325" t="s">
        <v>1088</v>
      </c>
      <c r="O4325" t="s">
        <v>3528</v>
      </c>
      <c r="P4325" s="199">
        <v>25000</v>
      </c>
      <c r="S4325" t="s">
        <v>3512</v>
      </c>
      <c r="T4325" t="s">
        <v>3759</v>
      </c>
      <c r="U4325" s="201">
        <v>28.34</v>
      </c>
      <c r="V4325" t="s">
        <v>2584</v>
      </c>
      <c r="W4325" t="s">
        <v>1090</v>
      </c>
      <c r="X4325" t="s">
        <v>1091</v>
      </c>
      <c r="Y4325" t="s">
        <v>2729</v>
      </c>
      <c r="Z4325" t="s">
        <v>2952</v>
      </c>
      <c r="AA4325">
        <v>113039</v>
      </c>
      <c r="AB4325" s="198">
        <v>37073</v>
      </c>
      <c r="AC4325" s="198">
        <v>37103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365</v>
      </c>
      <c r="F4326" s="213">
        <f t="shared" si="340"/>
        <v>1825000</v>
      </c>
      <c r="G4326" s="202">
        <v>1334987</v>
      </c>
      <c r="H4326" s="198">
        <v>37046.519247685188</v>
      </c>
      <c r="I4326" t="s">
        <v>3063</v>
      </c>
      <c r="M4326" t="s">
        <v>3505</v>
      </c>
      <c r="N4326" t="s">
        <v>2383</v>
      </c>
      <c r="O4326" t="s">
        <v>2643</v>
      </c>
      <c r="Q4326" s="199">
        <v>5000</v>
      </c>
      <c r="S4326" t="s">
        <v>3506</v>
      </c>
      <c r="T4326" t="s">
        <v>3759</v>
      </c>
      <c r="U4326" s="201">
        <v>4.1150000000000002</v>
      </c>
      <c r="V4326" t="s">
        <v>3225</v>
      </c>
      <c r="W4326" t="s">
        <v>2810</v>
      </c>
      <c r="X4326" t="s">
        <v>2384</v>
      </c>
      <c r="Y4326" t="s">
        <v>3777</v>
      </c>
      <c r="Z4326" t="s">
        <v>2952</v>
      </c>
      <c r="AA4326" t="s">
        <v>606</v>
      </c>
      <c r="AB4326" s="198">
        <v>37257.875</v>
      </c>
      <c r="AC4326" s="198">
        <v>37621.875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123</v>
      </c>
      <c r="F4327" s="213">
        <f t="shared" si="340"/>
        <v>615000</v>
      </c>
      <c r="G4327" s="202">
        <v>1334988</v>
      </c>
      <c r="H4327" s="198">
        <v>37046.519756944443</v>
      </c>
      <c r="I4327" t="s">
        <v>3627</v>
      </c>
      <c r="M4327" t="s">
        <v>3505</v>
      </c>
      <c r="N4327" t="s">
        <v>2383</v>
      </c>
      <c r="O4327" t="s">
        <v>3144</v>
      </c>
      <c r="Q4327" s="199">
        <v>5000</v>
      </c>
      <c r="S4327" t="s">
        <v>3506</v>
      </c>
      <c r="T4327" t="s">
        <v>3759</v>
      </c>
      <c r="U4327" s="201">
        <v>4.165</v>
      </c>
      <c r="V4327" t="s">
        <v>2041</v>
      </c>
      <c r="W4327" t="s">
        <v>2810</v>
      </c>
      <c r="X4327" t="s">
        <v>2384</v>
      </c>
      <c r="Y4327" t="s">
        <v>3777</v>
      </c>
      <c r="Z4327" t="s">
        <v>2952</v>
      </c>
      <c r="AA4327" t="s">
        <v>607</v>
      </c>
      <c r="AB4327" s="198">
        <v>37073</v>
      </c>
      <c r="AC4327" s="198">
        <v>37195</v>
      </c>
    </row>
    <row r="4328" spans="1:31" x14ac:dyDescent="0.2">
      <c r="A4328" s="44" t="str">
        <f t="shared" si="336"/>
        <v>US Power Physical</v>
      </c>
      <c r="B4328" s="44" t="str">
        <f t="shared" si="337"/>
        <v>US</v>
      </c>
      <c r="C4328" s="44" t="str">
        <f t="shared" si="338"/>
        <v>Power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31</v>
      </c>
      <c r="F4328" s="213">
        <f t="shared" si="340"/>
        <v>1550</v>
      </c>
      <c r="G4328" s="202">
        <v>1334989</v>
      </c>
      <c r="H4328" s="198">
        <v>37046.519791666666</v>
      </c>
      <c r="I4328" t="s">
        <v>2345</v>
      </c>
      <c r="M4328" t="s">
        <v>2717</v>
      </c>
      <c r="N4328" t="s">
        <v>3532</v>
      </c>
      <c r="O4328" t="s">
        <v>3969</v>
      </c>
      <c r="Q4328" s="199">
        <v>50</v>
      </c>
      <c r="S4328" t="s">
        <v>3504</v>
      </c>
      <c r="T4328" t="s">
        <v>3759</v>
      </c>
      <c r="U4328" s="201">
        <v>73.5</v>
      </c>
      <c r="V4328" t="s">
        <v>3453</v>
      </c>
      <c r="W4328" t="s">
        <v>1604</v>
      </c>
      <c r="X4328" t="s">
        <v>3549</v>
      </c>
      <c r="Y4328" t="s">
        <v>1097</v>
      </c>
      <c r="Z4328" t="s">
        <v>2947</v>
      </c>
      <c r="AA4328">
        <v>631554.1</v>
      </c>
      <c r="AB4328" s="198">
        <v>37104.875</v>
      </c>
      <c r="AC4328" s="198">
        <v>37134.875</v>
      </c>
    </row>
    <row r="4329" spans="1:31" x14ac:dyDescent="0.2">
      <c r="A4329" s="44" t="str">
        <f t="shared" si="336"/>
        <v xml:space="preserve"> Natural Gas Physical</v>
      </c>
      <c r="B4329" s="44" t="str">
        <f t="shared" si="337"/>
        <v/>
      </c>
      <c r="C4329" s="44" t="str">
        <f t="shared" si="338"/>
        <v>Natural Gas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10000</v>
      </c>
      <c r="G4329" s="202">
        <v>1334990</v>
      </c>
      <c r="H4329" s="198">
        <v>37046.519918981481</v>
      </c>
      <c r="I4329" t="s">
        <v>2345</v>
      </c>
      <c r="M4329" t="s">
        <v>3505</v>
      </c>
      <c r="N4329" t="s">
        <v>3089</v>
      </c>
      <c r="O4329" t="s">
        <v>2015</v>
      </c>
      <c r="Q4329" s="199">
        <v>10000</v>
      </c>
      <c r="S4329" t="s">
        <v>3827</v>
      </c>
      <c r="T4329" t="s">
        <v>3090</v>
      </c>
      <c r="U4329" s="201">
        <v>4.8550000000000004</v>
      </c>
      <c r="V4329" t="s">
        <v>3188</v>
      </c>
      <c r="W4329" t="s">
        <v>3091</v>
      </c>
      <c r="X4329" t="s">
        <v>3092</v>
      </c>
      <c r="Y4329" t="s">
        <v>2596</v>
      </c>
      <c r="Z4329" t="s">
        <v>2953</v>
      </c>
      <c r="AA4329">
        <v>828803</v>
      </c>
      <c r="AB4329" s="198">
        <v>37046.875</v>
      </c>
      <c r="AC4329" s="198">
        <v>37046.875</v>
      </c>
    </row>
    <row r="4330" spans="1:31" x14ac:dyDescent="0.2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25</v>
      </c>
      <c r="F4330" s="213">
        <f t="shared" si="340"/>
        <v>250000</v>
      </c>
      <c r="G4330" s="202">
        <v>1334991</v>
      </c>
      <c r="H4330" s="198">
        <v>37046.519942129627</v>
      </c>
      <c r="I4330" t="s">
        <v>3627</v>
      </c>
      <c r="M4330" t="s">
        <v>3505</v>
      </c>
      <c r="N4330" t="s">
        <v>2383</v>
      </c>
      <c r="O4330" t="s">
        <v>1693</v>
      </c>
      <c r="Q4330" s="199">
        <v>10000</v>
      </c>
      <c r="S4330" t="s">
        <v>3506</v>
      </c>
      <c r="T4330" t="s">
        <v>3759</v>
      </c>
      <c r="U4330" s="201">
        <v>3.9649999999999999</v>
      </c>
      <c r="V4330" t="s">
        <v>3216</v>
      </c>
      <c r="W4330" t="s">
        <v>2644</v>
      </c>
      <c r="X4330" t="s">
        <v>2259</v>
      </c>
      <c r="Y4330" t="s">
        <v>3777</v>
      </c>
      <c r="Z4330" t="s">
        <v>2952</v>
      </c>
      <c r="AA4330" t="s">
        <v>608</v>
      </c>
      <c r="AB4330" s="198">
        <v>37048.875</v>
      </c>
      <c r="AC4330" s="198">
        <v>37072.875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310000</v>
      </c>
      <c r="G4331" s="202">
        <v>1334992</v>
      </c>
      <c r="H4331" s="198">
        <v>37046.520092592589</v>
      </c>
      <c r="I4331" t="s">
        <v>3669</v>
      </c>
      <c r="M4331" t="s">
        <v>3505</v>
      </c>
      <c r="N4331" t="s">
        <v>2383</v>
      </c>
      <c r="O4331" t="s">
        <v>2604</v>
      </c>
      <c r="Q4331" s="199">
        <v>10000</v>
      </c>
      <c r="S4331" t="s">
        <v>3506</v>
      </c>
      <c r="T4331" t="s">
        <v>3759</v>
      </c>
      <c r="U4331" s="201">
        <v>4.0750000000000002</v>
      </c>
      <c r="V4331" t="s">
        <v>3232</v>
      </c>
      <c r="W4331" t="s">
        <v>2810</v>
      </c>
      <c r="X4331" t="s">
        <v>2384</v>
      </c>
      <c r="Y4331" t="s">
        <v>3777</v>
      </c>
      <c r="Z4331" t="s">
        <v>2952</v>
      </c>
      <c r="AA4331" t="s">
        <v>609</v>
      </c>
      <c r="AB4331" s="198">
        <v>37073.875</v>
      </c>
      <c r="AC4331" s="198">
        <v>37103.875</v>
      </c>
    </row>
    <row r="4332" spans="1:31" x14ac:dyDescent="0.2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31</v>
      </c>
      <c r="F4332" s="213">
        <f t="shared" si="340"/>
        <v>310000</v>
      </c>
      <c r="G4332" s="202">
        <v>1334994</v>
      </c>
      <c r="H4332" s="198">
        <v>37046.520185185182</v>
      </c>
      <c r="I4332" t="s">
        <v>3669</v>
      </c>
      <c r="M4332" t="s">
        <v>3505</v>
      </c>
      <c r="N4332" t="s">
        <v>2383</v>
      </c>
      <c r="O4332" t="s">
        <v>2604</v>
      </c>
      <c r="Q4332" s="199">
        <v>10000</v>
      </c>
      <c r="S4332" t="s">
        <v>3506</v>
      </c>
      <c r="T4332" t="s">
        <v>3759</v>
      </c>
      <c r="U4332" s="201">
        <v>4.0774999999999997</v>
      </c>
      <c r="V4332" t="s">
        <v>3232</v>
      </c>
      <c r="W4332" t="s">
        <v>2810</v>
      </c>
      <c r="X4332" t="s">
        <v>2384</v>
      </c>
      <c r="Y4332" t="s">
        <v>3777</v>
      </c>
      <c r="Z4332" t="s">
        <v>2952</v>
      </c>
      <c r="AA4332" t="s">
        <v>610</v>
      </c>
      <c r="AB4332" s="198">
        <v>37073.875</v>
      </c>
      <c r="AC4332" s="198">
        <v>37103.875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31</v>
      </c>
      <c r="F4333" s="213">
        <f t="shared" si="340"/>
        <v>155000</v>
      </c>
      <c r="G4333" s="202">
        <v>1334995</v>
      </c>
      <c r="H4333" s="198">
        <v>37046.520219907405</v>
      </c>
      <c r="I4333" t="s">
        <v>2382</v>
      </c>
      <c r="M4333" t="s">
        <v>3505</v>
      </c>
      <c r="N4333" t="s">
        <v>2383</v>
      </c>
      <c r="O4333" t="s">
        <v>2604</v>
      </c>
      <c r="P4333" s="199">
        <v>5000</v>
      </c>
      <c r="S4333" t="s">
        <v>3506</v>
      </c>
      <c r="T4333" t="s">
        <v>3759</v>
      </c>
      <c r="U4333" s="201">
        <v>4.0750000000000002</v>
      </c>
      <c r="V4333" t="s">
        <v>3672</v>
      </c>
      <c r="W4333" t="s">
        <v>2810</v>
      </c>
      <c r="X4333" t="s">
        <v>2384</v>
      </c>
      <c r="Y4333" t="s">
        <v>3777</v>
      </c>
      <c r="Z4333" t="s">
        <v>2952</v>
      </c>
      <c r="AA4333" t="s">
        <v>611</v>
      </c>
      <c r="AB4333" s="198">
        <v>37073.875</v>
      </c>
      <c r="AC4333" s="198">
        <v>37103.875</v>
      </c>
    </row>
    <row r="4334" spans="1:31" x14ac:dyDescent="0.2">
      <c r="A4334" s="44" t="str">
        <f t="shared" si="336"/>
        <v xml:space="preserve"> Natural Gas Physical</v>
      </c>
      <c r="B4334" s="44" t="str">
        <f t="shared" si="337"/>
        <v/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5000</v>
      </c>
      <c r="G4334" s="202">
        <v>1334996</v>
      </c>
      <c r="H4334" s="198">
        <v>37046.520231481481</v>
      </c>
      <c r="I4334" t="s">
        <v>2636</v>
      </c>
      <c r="M4334" t="s">
        <v>3505</v>
      </c>
      <c r="N4334" t="s">
        <v>3089</v>
      </c>
      <c r="O4334" t="s">
        <v>49</v>
      </c>
      <c r="Q4334" s="199">
        <v>5000</v>
      </c>
      <c r="S4334" t="s">
        <v>3827</v>
      </c>
      <c r="T4334" t="s">
        <v>3090</v>
      </c>
      <c r="U4334" s="201">
        <v>4.875</v>
      </c>
      <c r="V4334" t="s">
        <v>2288</v>
      </c>
      <c r="W4334" t="s">
        <v>3091</v>
      </c>
      <c r="X4334" t="s">
        <v>3092</v>
      </c>
      <c r="Y4334" t="s">
        <v>2596</v>
      </c>
      <c r="Z4334" t="s">
        <v>2953</v>
      </c>
      <c r="AA4334">
        <v>828804</v>
      </c>
      <c r="AB4334" s="198">
        <v>37047.875</v>
      </c>
      <c r="AC4334" s="198">
        <v>37047.875</v>
      </c>
    </row>
    <row r="4335" spans="1:31" x14ac:dyDescent="0.2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92</v>
      </c>
      <c r="F4335" s="213">
        <f t="shared" si="340"/>
        <v>2300</v>
      </c>
      <c r="G4335" s="202">
        <v>1334997</v>
      </c>
      <c r="H4335" s="198">
        <v>37046.520300925928</v>
      </c>
      <c r="I4335" t="s">
        <v>2345</v>
      </c>
      <c r="M4335" t="s">
        <v>2717</v>
      </c>
      <c r="N4335" t="s">
        <v>3470</v>
      </c>
      <c r="O4335" t="s">
        <v>612</v>
      </c>
      <c r="Q4335" s="199">
        <v>25</v>
      </c>
      <c r="S4335" t="s">
        <v>3504</v>
      </c>
      <c r="T4335" t="s">
        <v>3759</v>
      </c>
      <c r="U4335" s="201">
        <v>48</v>
      </c>
      <c r="V4335" t="s">
        <v>2320</v>
      </c>
      <c r="W4335" t="s">
        <v>3165</v>
      </c>
      <c r="X4335" t="s">
        <v>3167</v>
      </c>
      <c r="Y4335" t="s">
        <v>1097</v>
      </c>
      <c r="Z4335" t="s">
        <v>2947</v>
      </c>
      <c r="AA4335">
        <v>631556.1</v>
      </c>
      <c r="AB4335" s="198">
        <v>37438</v>
      </c>
      <c r="AC4335" s="198">
        <v>37529</v>
      </c>
    </row>
    <row r="4336" spans="1:31" x14ac:dyDescent="0.2">
      <c r="A4336" s="44" t="str">
        <f t="shared" si="336"/>
        <v xml:space="preserve"> Natural Gas Physical</v>
      </c>
      <c r="B4336" s="44" t="str">
        <f t="shared" si="337"/>
        <v/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25</v>
      </c>
      <c r="F4336" s="213">
        <f t="shared" si="340"/>
        <v>250000</v>
      </c>
      <c r="G4336" s="202">
        <v>1334998</v>
      </c>
      <c r="H4336" s="198">
        <v>37046.520335648151</v>
      </c>
      <c r="I4336" t="s">
        <v>2608</v>
      </c>
      <c r="M4336" t="s">
        <v>3505</v>
      </c>
      <c r="N4336" t="s">
        <v>2623</v>
      </c>
      <c r="O4336" t="s">
        <v>565</v>
      </c>
      <c r="Q4336" s="199">
        <v>10000</v>
      </c>
      <c r="S4336" t="s">
        <v>3506</v>
      </c>
      <c r="T4336" t="s">
        <v>3759</v>
      </c>
      <c r="U4336" s="201">
        <v>4.1399999999999997</v>
      </c>
      <c r="V4336" t="s">
        <v>2739</v>
      </c>
      <c r="W4336" t="s">
        <v>2624</v>
      </c>
      <c r="X4336" t="s">
        <v>2625</v>
      </c>
      <c r="Y4336" t="s">
        <v>2596</v>
      </c>
      <c r="Z4336" t="s">
        <v>2952</v>
      </c>
      <c r="AA4336">
        <v>828805</v>
      </c>
      <c r="AB4336" s="198">
        <v>37048.875</v>
      </c>
      <c r="AC4336" s="198">
        <v>37072.875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123</v>
      </c>
      <c r="F4337" s="213">
        <f t="shared" si="340"/>
        <v>615000</v>
      </c>
      <c r="G4337" s="202">
        <v>1334999</v>
      </c>
      <c r="H4337" s="198">
        <v>37046.520509259259</v>
      </c>
      <c r="I4337" t="s">
        <v>2638</v>
      </c>
      <c r="M4337" t="s">
        <v>3505</v>
      </c>
      <c r="N4337" t="s">
        <v>2383</v>
      </c>
      <c r="O4337" t="s">
        <v>3144</v>
      </c>
      <c r="P4337" s="199">
        <v>5000</v>
      </c>
      <c r="S4337" t="s">
        <v>3506</v>
      </c>
      <c r="T4337" t="s">
        <v>3759</v>
      </c>
      <c r="U4337" s="201">
        <v>4.16</v>
      </c>
      <c r="V4337" t="s">
        <v>2475</v>
      </c>
      <c r="W4337" t="s">
        <v>2810</v>
      </c>
      <c r="X4337" t="s">
        <v>2384</v>
      </c>
      <c r="Y4337" t="s">
        <v>3777</v>
      </c>
      <c r="Z4337" t="s">
        <v>2952</v>
      </c>
      <c r="AA4337" t="s">
        <v>613</v>
      </c>
      <c r="AB4337" s="198">
        <v>37073</v>
      </c>
      <c r="AC4337" s="198">
        <v>37195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123</v>
      </c>
      <c r="F4338" s="213">
        <f t="shared" si="340"/>
        <v>615000</v>
      </c>
      <c r="G4338" s="202">
        <v>1335000</v>
      </c>
      <c r="H4338" s="198">
        <v>37046.520682870374</v>
      </c>
      <c r="I4338" t="s">
        <v>2638</v>
      </c>
      <c r="M4338" t="s">
        <v>3505</v>
      </c>
      <c r="N4338" t="s">
        <v>2383</v>
      </c>
      <c r="O4338" t="s">
        <v>3144</v>
      </c>
      <c r="P4338" s="199">
        <v>5000</v>
      </c>
      <c r="S4338" t="s">
        <v>3506</v>
      </c>
      <c r="T4338" t="s">
        <v>3759</v>
      </c>
      <c r="U4338" s="201">
        <v>4.1550000000000002</v>
      </c>
      <c r="V4338" t="s">
        <v>2475</v>
      </c>
      <c r="W4338" t="s">
        <v>2810</v>
      </c>
      <c r="X4338" t="s">
        <v>2384</v>
      </c>
      <c r="Y4338" t="s">
        <v>3777</v>
      </c>
      <c r="Z4338" t="s">
        <v>2952</v>
      </c>
      <c r="AA4338" t="s">
        <v>614</v>
      </c>
      <c r="AB4338" s="198">
        <v>37073</v>
      </c>
      <c r="AC4338" s="198">
        <v>37195</v>
      </c>
    </row>
    <row r="4339" spans="1:29" x14ac:dyDescent="0.2">
      <c r="A4339" s="44" t="str">
        <f t="shared" si="336"/>
        <v>US Power Physical</v>
      </c>
      <c r="B4339" s="44" t="str">
        <f t="shared" si="337"/>
        <v>US</v>
      </c>
      <c r="C4339" s="44" t="str">
        <f t="shared" si="338"/>
        <v>Power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92</v>
      </c>
      <c r="F4339" s="213">
        <f t="shared" si="340"/>
        <v>4600</v>
      </c>
      <c r="G4339" s="202">
        <v>1335001</v>
      </c>
      <c r="H4339" s="198">
        <v>37046.520995370367</v>
      </c>
      <c r="I4339" t="s">
        <v>2345</v>
      </c>
      <c r="M4339" t="s">
        <v>2717</v>
      </c>
      <c r="N4339" t="s">
        <v>3532</v>
      </c>
      <c r="O4339" t="s">
        <v>2209</v>
      </c>
      <c r="Q4339" s="199">
        <v>50</v>
      </c>
      <c r="S4339" t="s">
        <v>3504</v>
      </c>
      <c r="T4339" t="s">
        <v>3759</v>
      </c>
      <c r="U4339" s="201">
        <v>36.75</v>
      </c>
      <c r="V4339" t="s">
        <v>3290</v>
      </c>
      <c r="W4339" t="s">
        <v>1604</v>
      </c>
      <c r="X4339" t="s">
        <v>2364</v>
      </c>
      <c r="Y4339" t="s">
        <v>1097</v>
      </c>
      <c r="Z4339" t="s">
        <v>2947</v>
      </c>
      <c r="AA4339">
        <v>631579.1</v>
      </c>
      <c r="AB4339" s="198">
        <v>37165.591666666667</v>
      </c>
      <c r="AC4339" s="198">
        <v>37256.591666666667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31</v>
      </c>
      <c r="F4340" s="213">
        <f t="shared" si="340"/>
        <v>310000</v>
      </c>
      <c r="G4340" s="202">
        <v>1335002</v>
      </c>
      <c r="H4340" s="198">
        <v>37046.521192129629</v>
      </c>
      <c r="I4340" t="s">
        <v>2358</v>
      </c>
      <c r="M4340" t="s">
        <v>3505</v>
      </c>
      <c r="N4340" t="s">
        <v>2383</v>
      </c>
      <c r="O4340" t="s">
        <v>2604</v>
      </c>
      <c r="Q4340" s="199">
        <v>10000</v>
      </c>
      <c r="S4340" t="s">
        <v>3506</v>
      </c>
      <c r="T4340" t="s">
        <v>3759</v>
      </c>
      <c r="U4340" s="201">
        <v>4.0774999999999997</v>
      </c>
      <c r="V4340" t="s">
        <v>615</v>
      </c>
      <c r="W4340" t="s">
        <v>2810</v>
      </c>
      <c r="X4340" t="s">
        <v>2384</v>
      </c>
      <c r="Y4340" t="s">
        <v>3777</v>
      </c>
      <c r="Z4340" t="s">
        <v>2952</v>
      </c>
      <c r="AA4340" t="s">
        <v>616</v>
      </c>
      <c r="AB4340" s="198">
        <v>37073.875</v>
      </c>
      <c r="AC4340" s="198">
        <v>37103.875</v>
      </c>
    </row>
    <row r="4341" spans="1:29" x14ac:dyDescent="0.2">
      <c r="A4341" s="44" t="str">
        <f t="shared" si="336"/>
        <v>US Power Physical</v>
      </c>
      <c r="B4341" s="44" t="str">
        <f t="shared" si="337"/>
        <v>US</v>
      </c>
      <c r="C4341" s="44" t="str">
        <f t="shared" si="338"/>
        <v>Power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5</v>
      </c>
      <c r="F4341" s="213">
        <f t="shared" si="340"/>
        <v>250</v>
      </c>
      <c r="G4341" s="202">
        <v>1335003</v>
      </c>
      <c r="H4341" s="198">
        <v>37046.521261574075</v>
      </c>
      <c r="I4341" t="s">
        <v>2360</v>
      </c>
      <c r="M4341" t="s">
        <v>2717</v>
      </c>
      <c r="N4341" t="s">
        <v>3532</v>
      </c>
      <c r="O4341" t="s">
        <v>3999</v>
      </c>
      <c r="P4341" s="199">
        <v>50</v>
      </c>
      <c r="S4341" t="s">
        <v>3504</v>
      </c>
      <c r="T4341" t="s">
        <v>3759</v>
      </c>
      <c r="U4341" s="201">
        <v>42</v>
      </c>
      <c r="V4341" t="s">
        <v>1611</v>
      </c>
      <c r="W4341" t="s">
        <v>3450</v>
      </c>
      <c r="X4341" t="s">
        <v>3539</v>
      </c>
      <c r="Y4341" t="s">
        <v>1097</v>
      </c>
      <c r="Z4341" t="s">
        <v>2947</v>
      </c>
      <c r="AA4341">
        <v>631581.1</v>
      </c>
      <c r="AB4341" s="198">
        <v>37053.875</v>
      </c>
      <c r="AC4341" s="198">
        <v>37057.875</v>
      </c>
    </row>
    <row r="4342" spans="1:29" x14ac:dyDescent="0.2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31</v>
      </c>
      <c r="F4342" s="213">
        <f t="shared" si="340"/>
        <v>310000</v>
      </c>
      <c r="G4342" s="202">
        <v>1335004</v>
      </c>
      <c r="H4342" s="198">
        <v>37046.521435185183</v>
      </c>
      <c r="I4342" t="s">
        <v>2608</v>
      </c>
      <c r="M4342" t="s">
        <v>3505</v>
      </c>
      <c r="N4342" t="s">
        <v>2383</v>
      </c>
      <c r="O4342" t="s">
        <v>2393</v>
      </c>
      <c r="P4342" s="199">
        <v>10000</v>
      </c>
      <c r="S4342" t="s">
        <v>3506</v>
      </c>
      <c r="T4342" t="s">
        <v>3759</v>
      </c>
      <c r="U4342" s="201">
        <v>4.1574999999999998</v>
      </c>
      <c r="V4342" t="s">
        <v>617</v>
      </c>
      <c r="W4342" t="s">
        <v>2810</v>
      </c>
      <c r="X4342" t="s">
        <v>2384</v>
      </c>
      <c r="Y4342" t="s">
        <v>3777</v>
      </c>
      <c r="Z4342" t="s">
        <v>2952</v>
      </c>
      <c r="AA4342" t="s">
        <v>618</v>
      </c>
      <c r="AB4342" s="198">
        <v>37104.875</v>
      </c>
      <c r="AC4342" s="198">
        <v>37134.875</v>
      </c>
    </row>
    <row r="4343" spans="1:29" x14ac:dyDescent="0.2">
      <c r="A4343" s="44" t="str">
        <f t="shared" si="336"/>
        <v>US Power Physical</v>
      </c>
      <c r="B4343" s="44" t="str">
        <f t="shared" si="337"/>
        <v>US</v>
      </c>
      <c r="C4343" s="44" t="str">
        <f t="shared" si="338"/>
        <v>Power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3</v>
      </c>
      <c r="F4343" s="213">
        <f t="shared" si="340"/>
        <v>150</v>
      </c>
      <c r="G4343" s="202">
        <v>1335006</v>
      </c>
      <c r="H4343" s="198">
        <v>37046.52144675926</v>
      </c>
      <c r="I4343" t="s">
        <v>3546</v>
      </c>
      <c r="M4343" t="s">
        <v>2717</v>
      </c>
      <c r="N4343" t="s">
        <v>3532</v>
      </c>
      <c r="O4343" t="s">
        <v>1592</v>
      </c>
      <c r="Q4343" s="199">
        <v>50</v>
      </c>
      <c r="S4343" t="s">
        <v>3504</v>
      </c>
      <c r="T4343" t="s">
        <v>3759</v>
      </c>
      <c r="U4343" s="201">
        <v>26.75</v>
      </c>
      <c r="V4343" t="s">
        <v>2741</v>
      </c>
      <c r="W4343" t="s">
        <v>3548</v>
      </c>
      <c r="X4343" t="s">
        <v>3549</v>
      </c>
      <c r="Y4343" t="s">
        <v>1097</v>
      </c>
      <c r="Z4343" t="s">
        <v>2947</v>
      </c>
      <c r="AA4343">
        <v>631580.1</v>
      </c>
      <c r="AB4343" s="198">
        <v>37048.875</v>
      </c>
      <c r="AC4343" s="198">
        <v>37050.875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31</v>
      </c>
      <c r="F4344" s="213">
        <f t="shared" si="340"/>
        <v>310000</v>
      </c>
      <c r="G4344" s="202">
        <v>1335007</v>
      </c>
      <c r="H4344" s="198">
        <v>37046.521493055552</v>
      </c>
      <c r="I4344" t="s">
        <v>2363</v>
      </c>
      <c r="M4344" t="s">
        <v>3505</v>
      </c>
      <c r="N4344" t="s">
        <v>2383</v>
      </c>
      <c r="O4344" t="s">
        <v>2604</v>
      </c>
      <c r="Q4344" s="199">
        <v>10000</v>
      </c>
      <c r="S4344" t="s">
        <v>3506</v>
      </c>
      <c r="T4344" t="s">
        <v>3759</v>
      </c>
      <c r="U4344" s="201">
        <v>4.0774999999999997</v>
      </c>
      <c r="V4344" t="s">
        <v>3857</v>
      </c>
      <c r="W4344" t="s">
        <v>2810</v>
      </c>
      <c r="X4344" t="s">
        <v>2384</v>
      </c>
      <c r="Y4344" t="s">
        <v>3777</v>
      </c>
      <c r="Z4344" t="s">
        <v>2952</v>
      </c>
      <c r="AA4344" t="s">
        <v>619</v>
      </c>
      <c r="AB4344" s="198">
        <v>37073.875</v>
      </c>
      <c r="AC4344" s="198">
        <v>37103.875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365</v>
      </c>
      <c r="F4345" s="213">
        <f t="shared" si="340"/>
        <v>1825000</v>
      </c>
      <c r="G4345" s="202">
        <v>1335008</v>
      </c>
      <c r="H4345" s="198">
        <v>37046.521840277775</v>
      </c>
      <c r="I4345" t="s">
        <v>3652</v>
      </c>
      <c r="M4345" t="s">
        <v>3505</v>
      </c>
      <c r="N4345" t="s">
        <v>2383</v>
      </c>
      <c r="O4345" t="s">
        <v>2643</v>
      </c>
      <c r="P4345" s="199">
        <v>5000</v>
      </c>
      <c r="S4345" t="s">
        <v>3506</v>
      </c>
      <c r="T4345" t="s">
        <v>3759</v>
      </c>
      <c r="U4345" s="201">
        <v>4.1100000000000003</v>
      </c>
      <c r="V4345" t="s">
        <v>1859</v>
      </c>
      <c r="W4345" t="s">
        <v>2810</v>
      </c>
      <c r="X4345" t="s">
        <v>2384</v>
      </c>
      <c r="Y4345" t="s">
        <v>3777</v>
      </c>
      <c r="Z4345" t="s">
        <v>2952</v>
      </c>
      <c r="AA4345" t="s">
        <v>620</v>
      </c>
      <c r="AB4345" s="198">
        <v>37257.875</v>
      </c>
      <c r="AC4345" s="198">
        <v>37621.875</v>
      </c>
    </row>
    <row r="4346" spans="1:29" x14ac:dyDescent="0.2">
      <c r="A4346" s="44" t="str">
        <f t="shared" si="336"/>
        <v>US Crude Financial</v>
      </c>
      <c r="B4346" s="44" t="str">
        <f t="shared" si="337"/>
        <v>US</v>
      </c>
      <c r="C4346" s="44" t="str">
        <f t="shared" si="338"/>
        <v>Crude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30000</v>
      </c>
      <c r="G4346" s="202">
        <v>1335009</v>
      </c>
      <c r="H4346" s="198">
        <v>37046.522094907406</v>
      </c>
      <c r="I4346" t="s">
        <v>1087</v>
      </c>
      <c r="M4346" t="s">
        <v>3619</v>
      </c>
      <c r="N4346" t="s">
        <v>1088</v>
      </c>
      <c r="O4346" t="s">
        <v>3528</v>
      </c>
      <c r="Q4346" s="199">
        <v>30000</v>
      </c>
      <c r="S4346" t="s">
        <v>3512</v>
      </c>
      <c r="T4346" t="s">
        <v>3759</v>
      </c>
      <c r="U4346" s="201">
        <v>28.36</v>
      </c>
      <c r="V4346" t="s">
        <v>2634</v>
      </c>
      <c r="W4346" t="s">
        <v>1090</v>
      </c>
      <c r="X4346" t="s">
        <v>1091</v>
      </c>
      <c r="Y4346" t="s">
        <v>2729</v>
      </c>
      <c r="Z4346" t="s">
        <v>2952</v>
      </c>
      <c r="AA4346">
        <v>113040</v>
      </c>
      <c r="AB4346" s="198">
        <v>37073</v>
      </c>
      <c r="AC4346" s="198">
        <v>37103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31</v>
      </c>
      <c r="F4347" s="213">
        <f t="shared" si="340"/>
        <v>310000</v>
      </c>
      <c r="G4347" s="202">
        <v>1335011</v>
      </c>
      <c r="H4347" s="198">
        <v>37046.522476851853</v>
      </c>
      <c r="I4347" t="s">
        <v>3063</v>
      </c>
      <c r="M4347" t="s">
        <v>3505</v>
      </c>
      <c r="N4347" t="s">
        <v>2383</v>
      </c>
      <c r="O4347" t="s">
        <v>2604</v>
      </c>
      <c r="Q4347" s="199">
        <v>10000</v>
      </c>
      <c r="S4347" t="s">
        <v>3506</v>
      </c>
      <c r="T4347" t="s">
        <v>3759</v>
      </c>
      <c r="U4347" s="201">
        <v>4.0774999999999997</v>
      </c>
      <c r="V4347" t="s">
        <v>3520</v>
      </c>
      <c r="W4347" t="s">
        <v>2810</v>
      </c>
      <c r="X4347" t="s">
        <v>2384</v>
      </c>
      <c r="Y4347" t="s">
        <v>3777</v>
      </c>
      <c r="Z4347" t="s">
        <v>2952</v>
      </c>
      <c r="AA4347" t="s">
        <v>621</v>
      </c>
      <c r="AB4347" s="198">
        <v>37073.875</v>
      </c>
      <c r="AC4347" s="198">
        <v>37103.875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31</v>
      </c>
      <c r="F4348" s="213">
        <f t="shared" si="340"/>
        <v>155000</v>
      </c>
      <c r="G4348" s="202">
        <v>1335012</v>
      </c>
      <c r="H4348" s="198">
        <v>37046.522835648146</v>
      </c>
      <c r="I4348" t="s">
        <v>3069</v>
      </c>
      <c r="M4348" t="s">
        <v>3505</v>
      </c>
      <c r="N4348" t="s">
        <v>2605</v>
      </c>
      <c r="O4348" t="s">
        <v>2504</v>
      </c>
      <c r="P4348" s="199">
        <v>5000</v>
      </c>
      <c r="S4348" t="s">
        <v>3506</v>
      </c>
      <c r="T4348" t="s">
        <v>3759</v>
      </c>
      <c r="U4348" s="201">
        <v>3.4</v>
      </c>
      <c r="V4348" t="s">
        <v>2473</v>
      </c>
      <c r="W4348" t="s">
        <v>2494</v>
      </c>
      <c r="X4348" t="s">
        <v>2495</v>
      </c>
      <c r="Y4348" t="s">
        <v>3777</v>
      </c>
      <c r="Z4348" t="s">
        <v>2952</v>
      </c>
      <c r="AA4348" t="s">
        <v>622</v>
      </c>
      <c r="AB4348" s="198">
        <v>37165.875</v>
      </c>
      <c r="AC4348" s="198">
        <v>37195.875</v>
      </c>
    </row>
    <row r="4349" spans="1:29" x14ac:dyDescent="0.2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10</v>
      </c>
      <c r="G4349" s="202">
        <v>1335013</v>
      </c>
      <c r="H4349" s="198">
        <v>37046.523125</v>
      </c>
      <c r="I4349" t="s">
        <v>3729</v>
      </c>
      <c r="M4349" t="s">
        <v>3511</v>
      </c>
      <c r="N4349" t="s">
        <v>3756</v>
      </c>
      <c r="O4349" t="s">
        <v>3757</v>
      </c>
      <c r="Q4349" s="199">
        <v>10</v>
      </c>
      <c r="S4349" t="s">
        <v>3758</v>
      </c>
      <c r="T4349" t="s">
        <v>3759</v>
      </c>
      <c r="U4349" s="201">
        <v>1664</v>
      </c>
      <c r="V4349" t="s">
        <v>1531</v>
      </c>
      <c r="W4349" t="s">
        <v>3765</v>
      </c>
      <c r="X4349" t="s">
        <v>3761</v>
      </c>
      <c r="Y4349" t="s">
        <v>3762</v>
      </c>
      <c r="Z4349" t="s">
        <v>3763</v>
      </c>
      <c r="AA4349">
        <v>2167367</v>
      </c>
    </row>
    <row r="4350" spans="1:29" x14ac:dyDescent="0.2">
      <c r="A4350" s="44" t="str">
        <f t="shared" si="336"/>
        <v>US Power Physical</v>
      </c>
      <c r="B4350" s="44" t="str">
        <f t="shared" si="337"/>
        <v>US</v>
      </c>
      <c r="C4350" s="44" t="str">
        <f t="shared" si="338"/>
        <v>Power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5</v>
      </c>
      <c r="F4350" s="213">
        <f t="shared" si="340"/>
        <v>250</v>
      </c>
      <c r="G4350" s="202">
        <v>1335015</v>
      </c>
      <c r="H4350" s="198">
        <v>37046.523414351854</v>
      </c>
      <c r="I4350" t="s">
        <v>3538</v>
      </c>
      <c r="M4350" t="s">
        <v>2717</v>
      </c>
      <c r="N4350" t="s">
        <v>3532</v>
      </c>
      <c r="O4350" t="s">
        <v>623</v>
      </c>
      <c r="P4350" s="199">
        <v>50</v>
      </c>
      <c r="S4350" t="s">
        <v>3504</v>
      </c>
      <c r="T4350" t="s">
        <v>3759</v>
      </c>
      <c r="U4350" s="201">
        <v>35.5</v>
      </c>
      <c r="V4350" t="s">
        <v>1610</v>
      </c>
      <c r="W4350" t="s">
        <v>3543</v>
      </c>
      <c r="X4350" t="s">
        <v>3533</v>
      </c>
      <c r="Y4350" t="s">
        <v>1097</v>
      </c>
      <c r="Z4350" t="s">
        <v>2947</v>
      </c>
      <c r="AA4350">
        <v>631563.1</v>
      </c>
      <c r="AB4350" s="198">
        <v>37053.875</v>
      </c>
      <c r="AC4350" s="198">
        <v>37057.875</v>
      </c>
    </row>
    <row r="4351" spans="1:29" x14ac:dyDescent="0.2">
      <c r="A4351" s="44" t="str">
        <f t="shared" si="336"/>
        <v>US Power Physical</v>
      </c>
      <c r="B4351" s="44" t="str">
        <f t="shared" si="337"/>
        <v>US</v>
      </c>
      <c r="C4351" s="44" t="str">
        <f t="shared" si="338"/>
        <v>Power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5</v>
      </c>
      <c r="F4351" s="213">
        <f t="shared" si="340"/>
        <v>250</v>
      </c>
      <c r="G4351" s="202">
        <v>1335016</v>
      </c>
      <c r="H4351" s="198">
        <v>37046.523460648146</v>
      </c>
      <c r="I4351" t="s">
        <v>3538</v>
      </c>
      <c r="M4351" t="s">
        <v>2717</v>
      </c>
      <c r="N4351" t="s">
        <v>3532</v>
      </c>
      <c r="O4351" t="s">
        <v>623</v>
      </c>
      <c r="P4351" s="199">
        <v>50</v>
      </c>
      <c r="S4351" t="s">
        <v>3504</v>
      </c>
      <c r="T4351" t="s">
        <v>3759</v>
      </c>
      <c r="U4351" s="201">
        <v>35</v>
      </c>
      <c r="V4351" t="s">
        <v>1610</v>
      </c>
      <c r="W4351" t="s">
        <v>3543</v>
      </c>
      <c r="X4351" t="s">
        <v>3533</v>
      </c>
      <c r="Y4351" t="s">
        <v>1097</v>
      </c>
      <c r="Z4351" t="s">
        <v>2947</v>
      </c>
      <c r="AA4351">
        <v>631564.1</v>
      </c>
      <c r="AB4351" s="198">
        <v>37053.875</v>
      </c>
      <c r="AC4351" s="198">
        <v>37057.875</v>
      </c>
    </row>
    <row r="4352" spans="1:29" x14ac:dyDescent="0.2">
      <c r="A4352" s="44" t="str">
        <f t="shared" si="336"/>
        <v>US Crude Financial</v>
      </c>
      <c r="B4352" s="44" t="str">
        <f t="shared" si="337"/>
        <v>US</v>
      </c>
      <c r="C4352" s="44" t="str">
        <f t="shared" si="338"/>
        <v>Crude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50000</v>
      </c>
      <c r="G4352" s="202">
        <v>1335017</v>
      </c>
      <c r="H4352" s="198">
        <v>37046.523506944446</v>
      </c>
      <c r="I4352" t="s">
        <v>1092</v>
      </c>
      <c r="M4352" t="s">
        <v>3619</v>
      </c>
      <c r="N4352" t="s">
        <v>1088</v>
      </c>
      <c r="O4352" t="s">
        <v>3528</v>
      </c>
      <c r="Q4352" s="199">
        <v>50000</v>
      </c>
      <c r="S4352" t="s">
        <v>3512</v>
      </c>
      <c r="T4352" t="s">
        <v>3759</v>
      </c>
      <c r="U4352" s="201">
        <v>28.38</v>
      </c>
      <c r="V4352" t="s">
        <v>624</v>
      </c>
      <c r="W4352" t="s">
        <v>1090</v>
      </c>
      <c r="X4352" t="s">
        <v>1091</v>
      </c>
      <c r="Y4352" t="s">
        <v>2729</v>
      </c>
      <c r="Z4352" t="s">
        <v>2952</v>
      </c>
      <c r="AA4352">
        <v>113042</v>
      </c>
      <c r="AB4352" s="198">
        <v>37073</v>
      </c>
      <c r="AC4352" s="198">
        <v>37103</v>
      </c>
    </row>
    <row r="4353" spans="1:29" x14ac:dyDescent="0.2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5</v>
      </c>
      <c r="F4353" s="213">
        <f t="shared" si="340"/>
        <v>250</v>
      </c>
      <c r="G4353" s="202">
        <v>1335018</v>
      </c>
      <c r="H4353" s="198">
        <v>37046.523518518516</v>
      </c>
      <c r="I4353" t="s">
        <v>3538</v>
      </c>
      <c r="M4353" t="s">
        <v>2717</v>
      </c>
      <c r="N4353" t="s">
        <v>3532</v>
      </c>
      <c r="O4353" t="s">
        <v>623</v>
      </c>
      <c r="P4353" s="199">
        <v>50</v>
      </c>
      <c r="S4353" t="s">
        <v>3504</v>
      </c>
      <c r="T4353" t="s">
        <v>3759</v>
      </c>
      <c r="U4353" s="201">
        <v>34.5</v>
      </c>
      <c r="V4353" t="s">
        <v>1610</v>
      </c>
      <c r="W4353" t="s">
        <v>3543</v>
      </c>
      <c r="X4353" t="s">
        <v>3533</v>
      </c>
      <c r="Y4353" t="s">
        <v>1097</v>
      </c>
      <c r="Z4353" t="s">
        <v>2947</v>
      </c>
      <c r="AA4353">
        <v>631565.1</v>
      </c>
      <c r="AB4353" s="198">
        <v>37053.875</v>
      </c>
      <c r="AC4353" s="198">
        <v>37057.875</v>
      </c>
    </row>
    <row r="4354" spans="1:29" x14ac:dyDescent="0.2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5</v>
      </c>
      <c r="F4354" s="213">
        <f t="shared" si="340"/>
        <v>250</v>
      </c>
      <c r="G4354" s="202">
        <v>1335020</v>
      </c>
      <c r="H4354" s="198">
        <v>37046.523645833331</v>
      </c>
      <c r="I4354" t="s">
        <v>3538</v>
      </c>
      <c r="M4354" t="s">
        <v>2717</v>
      </c>
      <c r="N4354" t="s">
        <v>3532</v>
      </c>
      <c r="O4354" t="s">
        <v>623</v>
      </c>
      <c r="P4354" s="199">
        <v>50</v>
      </c>
      <c r="S4354" t="s">
        <v>3504</v>
      </c>
      <c r="T4354" t="s">
        <v>3759</v>
      </c>
      <c r="U4354" s="201">
        <v>34.5</v>
      </c>
      <c r="V4354" t="s">
        <v>1610</v>
      </c>
      <c r="W4354" t="s">
        <v>3543</v>
      </c>
      <c r="X4354" t="s">
        <v>3533</v>
      </c>
      <c r="Y4354" t="s">
        <v>1097</v>
      </c>
      <c r="Z4354" t="s">
        <v>2947</v>
      </c>
      <c r="AA4354">
        <v>631567.1</v>
      </c>
      <c r="AB4354" s="198">
        <v>37053.875</v>
      </c>
      <c r="AC4354" s="198">
        <v>37057.875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31</v>
      </c>
      <c r="F4355" s="213">
        <f t="shared" si="340"/>
        <v>77500</v>
      </c>
      <c r="G4355" s="202">
        <v>1335022</v>
      </c>
      <c r="H4355" s="198">
        <v>37046.523877314816</v>
      </c>
      <c r="I4355" t="s">
        <v>2660</v>
      </c>
      <c r="M4355" t="s">
        <v>3505</v>
      </c>
      <c r="N4355" t="s">
        <v>2383</v>
      </c>
      <c r="O4355" t="s">
        <v>2604</v>
      </c>
      <c r="P4355" s="199">
        <v>2500</v>
      </c>
      <c r="S4355" t="s">
        <v>3506</v>
      </c>
      <c r="T4355" t="s">
        <v>3759</v>
      </c>
      <c r="U4355" s="201">
        <v>4.0750000000000002</v>
      </c>
      <c r="V4355" t="s">
        <v>3997</v>
      </c>
      <c r="W4355" t="s">
        <v>2810</v>
      </c>
      <c r="X4355" t="s">
        <v>2384</v>
      </c>
      <c r="Y4355" t="s">
        <v>3777</v>
      </c>
      <c r="Z4355" t="s">
        <v>2952</v>
      </c>
      <c r="AA4355" t="s">
        <v>625</v>
      </c>
      <c r="AB4355" s="198">
        <v>37073.875</v>
      </c>
      <c r="AC4355" s="198">
        <v>37103.875</v>
      </c>
    </row>
    <row r="4356" spans="1:29" x14ac:dyDescent="0.2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3</v>
      </c>
      <c r="G4356" s="202">
        <v>1335023</v>
      </c>
      <c r="H4356" s="198">
        <v>37046.523958333331</v>
      </c>
      <c r="I4356" t="s">
        <v>3772</v>
      </c>
      <c r="M4356" t="s">
        <v>3511</v>
      </c>
      <c r="N4356" t="s">
        <v>3756</v>
      </c>
      <c r="O4356" t="s">
        <v>3757</v>
      </c>
      <c r="Q4356" s="199">
        <v>3</v>
      </c>
      <c r="S4356" t="s">
        <v>3758</v>
      </c>
      <c r="T4356" t="s">
        <v>3759</v>
      </c>
      <c r="U4356" s="201">
        <v>1664</v>
      </c>
      <c r="V4356" t="s">
        <v>3717</v>
      </c>
      <c r="W4356" t="s">
        <v>3765</v>
      </c>
      <c r="X4356" t="s">
        <v>3761</v>
      </c>
      <c r="Y4356" t="s">
        <v>3762</v>
      </c>
      <c r="Z4356" t="s">
        <v>3763</v>
      </c>
      <c r="AA4356">
        <v>2167365</v>
      </c>
    </row>
    <row r="4357" spans="1:29" x14ac:dyDescent="0.2">
      <c r="A4357" s="44" t="str">
        <f t="shared" si="336"/>
        <v>US Natural Gas Physical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10000</v>
      </c>
      <c r="G4357" s="202">
        <v>1335025</v>
      </c>
      <c r="H4357" s="198">
        <v>37046.523993055554</v>
      </c>
      <c r="I4357" t="s">
        <v>3069</v>
      </c>
      <c r="M4357" t="s">
        <v>3505</v>
      </c>
      <c r="N4357" t="s">
        <v>3885</v>
      </c>
      <c r="O4357" t="s">
        <v>626</v>
      </c>
      <c r="P4357" s="199">
        <v>10000</v>
      </c>
      <c r="S4357" t="s">
        <v>3506</v>
      </c>
      <c r="T4357" t="s">
        <v>3759</v>
      </c>
      <c r="U4357" s="201">
        <v>4.0999999999999996</v>
      </c>
      <c r="V4357" t="s">
        <v>3896</v>
      </c>
      <c r="W4357" t="s">
        <v>2280</v>
      </c>
      <c r="X4357" t="s">
        <v>2281</v>
      </c>
      <c r="Y4357" t="s">
        <v>2596</v>
      </c>
      <c r="Z4357" t="s">
        <v>2952</v>
      </c>
      <c r="AA4357">
        <v>828807</v>
      </c>
      <c r="AB4357" s="198">
        <v>37048.875</v>
      </c>
      <c r="AC4357" s="198">
        <v>37048.875</v>
      </c>
    </row>
    <row r="4358" spans="1:29" x14ac:dyDescent="0.2">
      <c r="A4358" s="44" t="str">
        <f t="shared" si="336"/>
        <v>US Crude Financial</v>
      </c>
      <c r="B4358" s="44" t="str">
        <f t="shared" si="337"/>
        <v>US</v>
      </c>
      <c r="C4358" s="44" t="str">
        <f t="shared" si="338"/>
        <v>Crude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1</v>
      </c>
      <c r="F4358" s="213">
        <f t="shared" si="340"/>
        <v>50000</v>
      </c>
      <c r="G4358" s="202">
        <v>1335026</v>
      </c>
      <c r="H4358" s="198">
        <v>37046.524236111109</v>
      </c>
      <c r="I4358" t="s">
        <v>2382</v>
      </c>
      <c r="M4358" t="s">
        <v>3619</v>
      </c>
      <c r="N4358" t="s">
        <v>1088</v>
      </c>
      <c r="O4358" t="s">
        <v>3528</v>
      </c>
      <c r="Q4358" s="199">
        <v>50000</v>
      </c>
      <c r="S4358" t="s">
        <v>3512</v>
      </c>
      <c r="T4358" t="s">
        <v>3759</v>
      </c>
      <c r="U4358" s="201">
        <v>28.4</v>
      </c>
      <c r="V4358" t="s">
        <v>2582</v>
      </c>
      <c r="W4358" t="s">
        <v>1090</v>
      </c>
      <c r="X4358" t="s">
        <v>1091</v>
      </c>
      <c r="Y4358" t="s">
        <v>2729</v>
      </c>
      <c r="Z4358" t="s">
        <v>2952</v>
      </c>
      <c r="AA4358">
        <v>113043</v>
      </c>
      <c r="AB4358" s="198">
        <v>37073</v>
      </c>
      <c r="AC4358" s="198">
        <v>37103</v>
      </c>
    </row>
    <row r="4359" spans="1:29" x14ac:dyDescent="0.2">
      <c r="A4359" s="44" t="str">
        <f t="shared" si="336"/>
        <v xml:space="preserve"> Natural Gas Physical</v>
      </c>
      <c r="B4359" s="44" t="str">
        <f t="shared" si="337"/>
        <v/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10000</v>
      </c>
      <c r="G4359" s="202">
        <v>1335029</v>
      </c>
      <c r="H4359" s="198">
        <v>37046.524756944447</v>
      </c>
      <c r="I4359" t="s">
        <v>4010</v>
      </c>
      <c r="M4359" t="s">
        <v>3505</v>
      </c>
      <c r="N4359" t="s">
        <v>3089</v>
      </c>
      <c r="O4359" t="s">
        <v>2015</v>
      </c>
      <c r="P4359" s="199">
        <v>10000</v>
      </c>
      <c r="S4359" t="s">
        <v>3827</v>
      </c>
      <c r="T4359" t="s">
        <v>3090</v>
      </c>
      <c r="U4359" s="201">
        <v>4.8499999999999996</v>
      </c>
      <c r="V4359" t="s">
        <v>4011</v>
      </c>
      <c r="W4359" t="s">
        <v>3091</v>
      </c>
      <c r="X4359" t="s">
        <v>3092</v>
      </c>
      <c r="Y4359" t="s">
        <v>2596</v>
      </c>
      <c r="Z4359" t="s">
        <v>2953</v>
      </c>
      <c r="AA4359">
        <v>828808</v>
      </c>
      <c r="AB4359" s="198">
        <v>37046.875</v>
      </c>
      <c r="AC4359" s="198">
        <v>37046.875</v>
      </c>
    </row>
    <row r="4360" spans="1:29" x14ac:dyDescent="0.2">
      <c r="A4360" s="44" t="str">
        <f t="shared" si="336"/>
        <v>US Power Physical</v>
      </c>
      <c r="B4360" s="44" t="str">
        <f t="shared" si="337"/>
        <v>US</v>
      </c>
      <c r="C4360" s="44" t="str">
        <f t="shared" si="338"/>
        <v>Power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30</v>
      </c>
      <c r="F4360" s="213">
        <f t="shared" si="340"/>
        <v>750</v>
      </c>
      <c r="G4360" s="202">
        <v>1335030</v>
      </c>
      <c r="H4360" s="198">
        <v>37046.524837962963</v>
      </c>
      <c r="I4360" t="s">
        <v>2360</v>
      </c>
      <c r="M4360" t="s">
        <v>2717</v>
      </c>
      <c r="N4360" t="s">
        <v>3468</v>
      </c>
      <c r="O4360" t="s">
        <v>2998</v>
      </c>
      <c r="P4360" s="199">
        <v>25</v>
      </c>
      <c r="S4360" t="s">
        <v>3504</v>
      </c>
      <c r="T4360" t="s">
        <v>3759</v>
      </c>
      <c r="U4360" s="201">
        <v>75</v>
      </c>
      <c r="V4360" t="s">
        <v>1794</v>
      </c>
      <c r="W4360" t="s">
        <v>2997</v>
      </c>
      <c r="X4360" t="s">
        <v>3469</v>
      </c>
      <c r="Y4360" t="s">
        <v>1097</v>
      </c>
      <c r="Z4360" t="s">
        <v>2947</v>
      </c>
      <c r="AA4360">
        <v>631572.1</v>
      </c>
      <c r="AB4360" s="198">
        <v>37135.875</v>
      </c>
      <c r="AC4360" s="198">
        <v>37164.875</v>
      </c>
    </row>
    <row r="4361" spans="1:29" x14ac:dyDescent="0.2">
      <c r="A4361" s="44" t="str">
        <f t="shared" si="336"/>
        <v>US Power Physical</v>
      </c>
      <c r="B4361" s="44" t="str">
        <f t="shared" si="337"/>
        <v>US</v>
      </c>
      <c r="C4361" s="44" t="str">
        <f t="shared" si="338"/>
        <v>Power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5</v>
      </c>
      <c r="F4361" s="213">
        <f t="shared" si="340"/>
        <v>250</v>
      </c>
      <c r="G4361" s="202">
        <v>1335032</v>
      </c>
      <c r="H4361" s="198">
        <v>37046.52511574074</v>
      </c>
      <c r="I4361" t="s">
        <v>3546</v>
      </c>
      <c r="M4361" t="s">
        <v>2717</v>
      </c>
      <c r="N4361" t="s">
        <v>3532</v>
      </c>
      <c r="O4361" t="s">
        <v>3466</v>
      </c>
      <c r="Q4361" s="199">
        <v>50</v>
      </c>
      <c r="S4361" t="s">
        <v>3504</v>
      </c>
      <c r="T4361" t="s">
        <v>3759</v>
      </c>
      <c r="U4361" s="201">
        <v>35.5</v>
      </c>
      <c r="V4361" t="s">
        <v>2741</v>
      </c>
      <c r="W4361" t="s">
        <v>3548</v>
      </c>
      <c r="X4361" t="s">
        <v>3549</v>
      </c>
      <c r="Y4361" t="s">
        <v>1097</v>
      </c>
      <c r="Z4361" t="s">
        <v>2947</v>
      </c>
      <c r="AA4361">
        <v>631574.1</v>
      </c>
      <c r="AB4361" s="198">
        <v>37053.875</v>
      </c>
      <c r="AC4361" s="198">
        <v>37057.875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31</v>
      </c>
      <c r="F4362" s="213">
        <f t="shared" si="340"/>
        <v>310000</v>
      </c>
      <c r="G4362" s="202">
        <v>1335033</v>
      </c>
      <c r="H4362" s="198">
        <v>37046.52516203704</v>
      </c>
      <c r="I4362" t="s">
        <v>2392</v>
      </c>
      <c r="M4362" t="s">
        <v>3505</v>
      </c>
      <c r="N4362" t="s">
        <v>2383</v>
      </c>
      <c r="O4362" t="s">
        <v>2393</v>
      </c>
      <c r="Q4362" s="199">
        <v>10000</v>
      </c>
      <c r="S4362" t="s">
        <v>3506</v>
      </c>
      <c r="T4362" t="s">
        <v>3759</v>
      </c>
      <c r="U4362" s="201">
        <v>4.165</v>
      </c>
      <c r="V4362" t="s">
        <v>3909</v>
      </c>
      <c r="W4362" t="s">
        <v>2810</v>
      </c>
      <c r="X4362" t="s">
        <v>2384</v>
      </c>
      <c r="Y4362" t="s">
        <v>3777</v>
      </c>
      <c r="Z4362" t="s">
        <v>2952</v>
      </c>
      <c r="AA4362" t="s">
        <v>627</v>
      </c>
      <c r="AB4362" s="198">
        <v>37104.875</v>
      </c>
      <c r="AC4362" s="198">
        <v>37134.875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31</v>
      </c>
      <c r="F4363" s="213">
        <f t="shared" ref="F4363:F4426" si="345">E4363*SUM(P4363:Q4363)</f>
        <v>232500</v>
      </c>
      <c r="G4363" s="202">
        <v>1335035</v>
      </c>
      <c r="H4363" s="198">
        <v>37046.525289351855</v>
      </c>
      <c r="I4363" t="s">
        <v>2389</v>
      </c>
      <c r="M4363" t="s">
        <v>3505</v>
      </c>
      <c r="N4363" t="s">
        <v>2383</v>
      </c>
      <c r="O4363" t="s">
        <v>2604</v>
      </c>
      <c r="P4363" s="199">
        <v>7500</v>
      </c>
      <c r="S4363" t="s">
        <v>3506</v>
      </c>
      <c r="T4363" t="s">
        <v>3759</v>
      </c>
      <c r="U4363" s="201">
        <v>4.08</v>
      </c>
      <c r="V4363" t="s">
        <v>2390</v>
      </c>
      <c r="W4363" t="s">
        <v>2810</v>
      </c>
      <c r="X4363" t="s">
        <v>2384</v>
      </c>
      <c r="Y4363" t="s">
        <v>3777</v>
      </c>
      <c r="Z4363" t="s">
        <v>2952</v>
      </c>
      <c r="AA4363" t="s">
        <v>628</v>
      </c>
      <c r="AB4363" s="198">
        <v>37073.875</v>
      </c>
      <c r="AC4363" s="198">
        <v>37103.875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30</v>
      </c>
      <c r="F4364" s="213">
        <f t="shared" si="345"/>
        <v>300000</v>
      </c>
      <c r="G4364" s="202">
        <v>1335036</v>
      </c>
      <c r="H4364" s="198">
        <v>37046.525439814817</v>
      </c>
      <c r="I4364" t="s">
        <v>3627</v>
      </c>
      <c r="M4364" t="s">
        <v>3505</v>
      </c>
      <c r="N4364" t="s">
        <v>2383</v>
      </c>
      <c r="O4364" t="s">
        <v>3101</v>
      </c>
      <c r="P4364" s="199">
        <v>10000</v>
      </c>
      <c r="S4364" t="s">
        <v>3506</v>
      </c>
      <c r="T4364" t="s">
        <v>3759</v>
      </c>
      <c r="U4364" s="201">
        <v>4.1974999999999998</v>
      </c>
      <c r="V4364" t="s">
        <v>3066</v>
      </c>
      <c r="W4364" t="s">
        <v>2810</v>
      </c>
      <c r="X4364" t="s">
        <v>2384</v>
      </c>
      <c r="Y4364" t="s">
        <v>3777</v>
      </c>
      <c r="Z4364" t="s">
        <v>2952</v>
      </c>
      <c r="AA4364" t="s">
        <v>629</v>
      </c>
      <c r="AB4364" s="198">
        <v>37135.875</v>
      </c>
      <c r="AC4364" s="198">
        <v>37164.875</v>
      </c>
    </row>
    <row r="4365" spans="1:29" x14ac:dyDescent="0.2">
      <c r="A4365" s="44" t="str">
        <f t="shared" si="341"/>
        <v>US Power Financial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5</v>
      </c>
      <c r="F4365" s="213">
        <f t="shared" si="345"/>
        <v>250</v>
      </c>
      <c r="G4365" s="202">
        <v>1335040</v>
      </c>
      <c r="H4365" s="198">
        <v>37046.525451388887</v>
      </c>
      <c r="I4365" t="s">
        <v>2474</v>
      </c>
      <c r="M4365" t="s">
        <v>2717</v>
      </c>
      <c r="N4365" t="s">
        <v>1094</v>
      </c>
      <c r="O4365" t="s">
        <v>3305</v>
      </c>
      <c r="Q4365" s="199">
        <v>50</v>
      </c>
      <c r="S4365" t="s">
        <v>3504</v>
      </c>
      <c r="T4365" t="s">
        <v>3759</v>
      </c>
      <c r="U4365" s="201">
        <v>34</v>
      </c>
      <c r="V4365" t="s">
        <v>3855</v>
      </c>
      <c r="W4365" t="s">
        <v>2359</v>
      </c>
      <c r="X4365" t="s">
        <v>3539</v>
      </c>
      <c r="Y4365" t="s">
        <v>1097</v>
      </c>
      <c r="Z4365" t="s">
        <v>2952</v>
      </c>
      <c r="AA4365">
        <v>631576.1</v>
      </c>
      <c r="AB4365" s="198">
        <v>37053.875</v>
      </c>
      <c r="AC4365" s="198">
        <v>37057.875</v>
      </c>
    </row>
    <row r="4366" spans="1:29" x14ac:dyDescent="0.2">
      <c r="A4366" s="44" t="str">
        <f t="shared" si="341"/>
        <v>US Natural Gas Physical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1</v>
      </c>
      <c r="F4366" s="213">
        <f t="shared" si="345"/>
        <v>10000</v>
      </c>
      <c r="G4366" s="202">
        <v>1335041</v>
      </c>
      <c r="H4366" s="198">
        <v>37046.52548611111</v>
      </c>
      <c r="I4366" t="s">
        <v>3501</v>
      </c>
      <c r="M4366" t="s">
        <v>3505</v>
      </c>
      <c r="N4366" t="s">
        <v>3885</v>
      </c>
      <c r="O4366" t="s">
        <v>630</v>
      </c>
      <c r="Q4366" s="199">
        <v>10000</v>
      </c>
      <c r="S4366" t="s">
        <v>3506</v>
      </c>
      <c r="T4366" t="s">
        <v>3759</v>
      </c>
      <c r="U4366" s="201">
        <v>3.97</v>
      </c>
      <c r="V4366" t="s">
        <v>1893</v>
      </c>
      <c r="W4366" t="s">
        <v>2265</v>
      </c>
      <c r="X4366" t="s">
        <v>2266</v>
      </c>
      <c r="Y4366" t="s">
        <v>2596</v>
      </c>
      <c r="Z4366" t="s">
        <v>2952</v>
      </c>
      <c r="AA4366">
        <v>828809</v>
      </c>
      <c r="AB4366" s="198">
        <v>37048.875</v>
      </c>
      <c r="AC4366" s="198">
        <v>37048.875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31</v>
      </c>
      <c r="F4367" s="213">
        <f t="shared" si="345"/>
        <v>310000</v>
      </c>
      <c r="G4367" s="202">
        <v>1335042</v>
      </c>
      <c r="H4367" s="198">
        <v>37046.525590277779</v>
      </c>
      <c r="I4367" t="s">
        <v>3063</v>
      </c>
      <c r="M4367" t="s">
        <v>3505</v>
      </c>
      <c r="N4367" t="s">
        <v>2383</v>
      </c>
      <c r="O4367" t="s">
        <v>2604</v>
      </c>
      <c r="Q4367" s="199">
        <v>10000</v>
      </c>
      <c r="S4367" t="s">
        <v>3506</v>
      </c>
      <c r="T4367" t="s">
        <v>3759</v>
      </c>
      <c r="U4367" s="201">
        <v>4.08</v>
      </c>
      <c r="V4367" t="s">
        <v>3520</v>
      </c>
      <c r="W4367" t="s">
        <v>2810</v>
      </c>
      <c r="X4367" t="s">
        <v>2384</v>
      </c>
      <c r="Y4367" t="s">
        <v>3777</v>
      </c>
      <c r="Z4367" t="s">
        <v>2952</v>
      </c>
      <c r="AA4367" t="s">
        <v>631</v>
      </c>
      <c r="AB4367" s="198">
        <v>37073.875</v>
      </c>
      <c r="AC4367" s="198">
        <v>37103.875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31</v>
      </c>
      <c r="F4368" s="213">
        <f t="shared" si="345"/>
        <v>155000</v>
      </c>
      <c r="G4368" s="202">
        <v>1335043</v>
      </c>
      <c r="H4368" s="198">
        <v>37046.525833333333</v>
      </c>
      <c r="I4368" t="s">
        <v>2613</v>
      </c>
      <c r="M4368" t="s">
        <v>3505</v>
      </c>
      <c r="N4368" t="s">
        <v>2383</v>
      </c>
      <c r="O4368" t="s">
        <v>2393</v>
      </c>
      <c r="P4368" s="199">
        <v>5000</v>
      </c>
      <c r="S4368" t="s">
        <v>3506</v>
      </c>
      <c r="T4368" t="s">
        <v>3759</v>
      </c>
      <c r="U4368" s="201">
        <v>4.16</v>
      </c>
      <c r="V4368" t="s">
        <v>2404</v>
      </c>
      <c r="W4368" t="s">
        <v>2810</v>
      </c>
      <c r="X4368" t="s">
        <v>2384</v>
      </c>
      <c r="Y4368" t="s">
        <v>3777</v>
      </c>
      <c r="Z4368" t="s">
        <v>2952</v>
      </c>
      <c r="AA4368" t="s">
        <v>632</v>
      </c>
      <c r="AB4368" s="198">
        <v>37104.875</v>
      </c>
      <c r="AC4368" s="198">
        <v>37134.875</v>
      </c>
    </row>
    <row r="4369" spans="1:29" x14ac:dyDescent="0.2">
      <c r="A4369" s="44" t="str">
        <f t="shared" si="341"/>
        <v>US Power Physical</v>
      </c>
      <c r="B4369" s="44" t="str">
        <f t="shared" si="342"/>
        <v>US</v>
      </c>
      <c r="C4369" s="44" t="str">
        <f t="shared" si="343"/>
        <v>Power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5</v>
      </c>
      <c r="F4369" s="213">
        <f t="shared" si="345"/>
        <v>250</v>
      </c>
      <c r="G4369" s="202">
        <v>1335047</v>
      </c>
      <c r="H4369" s="198">
        <v>37046.526041666664</v>
      </c>
      <c r="I4369" t="s">
        <v>3732</v>
      </c>
      <c r="M4369" t="s">
        <v>2717</v>
      </c>
      <c r="N4369" t="s">
        <v>3532</v>
      </c>
      <c r="O4369" t="s">
        <v>3891</v>
      </c>
      <c r="Q4369" s="199">
        <v>50</v>
      </c>
      <c r="S4369" t="s">
        <v>3504</v>
      </c>
      <c r="T4369" t="s">
        <v>3759</v>
      </c>
      <c r="U4369" s="201">
        <v>36</v>
      </c>
      <c r="V4369" t="s">
        <v>633</v>
      </c>
      <c r="W4369" t="s">
        <v>3536</v>
      </c>
      <c r="X4369" t="s">
        <v>3537</v>
      </c>
      <c r="Y4369" t="s">
        <v>1097</v>
      </c>
      <c r="Z4369" t="s">
        <v>2947</v>
      </c>
      <c r="AA4369">
        <v>631578.1</v>
      </c>
      <c r="AB4369" s="198">
        <v>37053.875</v>
      </c>
      <c r="AC4369" s="198">
        <v>37057.875</v>
      </c>
    </row>
    <row r="4370" spans="1:29" x14ac:dyDescent="0.2">
      <c r="A4370" s="44" t="str">
        <f t="shared" si="341"/>
        <v>US Natural Gas Physical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Physical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10000</v>
      </c>
      <c r="G4370" s="202">
        <v>1335058</v>
      </c>
      <c r="H4370" s="198">
        <v>37046.526342592595</v>
      </c>
      <c r="I4370" t="s">
        <v>3069</v>
      </c>
      <c r="M4370" t="s">
        <v>3505</v>
      </c>
      <c r="N4370" t="s">
        <v>3885</v>
      </c>
      <c r="O4370" t="s">
        <v>626</v>
      </c>
      <c r="P4370" s="199">
        <v>10000</v>
      </c>
      <c r="S4370" t="s">
        <v>3506</v>
      </c>
      <c r="T4370" t="s">
        <v>3759</v>
      </c>
      <c r="U4370" s="201">
        <v>4.1050000000000004</v>
      </c>
      <c r="V4370" t="s">
        <v>3896</v>
      </c>
      <c r="W4370" t="s">
        <v>2280</v>
      </c>
      <c r="X4370" t="s">
        <v>2281</v>
      </c>
      <c r="Y4370" t="s">
        <v>2596</v>
      </c>
      <c r="Z4370" t="s">
        <v>2952</v>
      </c>
      <c r="AA4370">
        <v>828810</v>
      </c>
      <c r="AB4370" s="198">
        <v>37048.875</v>
      </c>
      <c r="AC4370" s="198">
        <v>37048.875</v>
      </c>
    </row>
    <row r="4371" spans="1:29" x14ac:dyDescent="0.2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3000</v>
      </c>
      <c r="G4371" s="202">
        <v>1335059</v>
      </c>
      <c r="H4371" s="198">
        <v>37046.526377314818</v>
      </c>
      <c r="I4371" t="s">
        <v>2546</v>
      </c>
      <c r="M4371" t="s">
        <v>3505</v>
      </c>
      <c r="N4371" t="s">
        <v>3089</v>
      </c>
      <c r="O4371" t="s">
        <v>2015</v>
      </c>
      <c r="Q4371" s="199">
        <v>3000</v>
      </c>
      <c r="S4371" t="s">
        <v>3827</v>
      </c>
      <c r="T4371" t="s">
        <v>3090</v>
      </c>
      <c r="U4371" s="201">
        <v>4.8550000000000004</v>
      </c>
      <c r="V4371" t="s">
        <v>376</v>
      </c>
      <c r="W4371" t="s">
        <v>3091</v>
      </c>
      <c r="X4371" t="s">
        <v>3092</v>
      </c>
      <c r="Y4371" t="s">
        <v>2596</v>
      </c>
      <c r="Z4371" t="s">
        <v>2953</v>
      </c>
      <c r="AA4371">
        <v>828811</v>
      </c>
      <c r="AB4371" s="198">
        <v>37046.875</v>
      </c>
      <c r="AC4371" s="198">
        <v>37046.875</v>
      </c>
    </row>
    <row r="4372" spans="1:29" x14ac:dyDescent="0.2">
      <c r="A4372" s="44" t="str">
        <f t="shared" si="341"/>
        <v>US Crude Financial</v>
      </c>
      <c r="B4372" s="44" t="str">
        <f t="shared" si="342"/>
        <v>US</v>
      </c>
      <c r="C4372" s="44" t="str">
        <f t="shared" si="343"/>
        <v>Crude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50000</v>
      </c>
      <c r="G4372" s="202">
        <v>1335061</v>
      </c>
      <c r="H4372" s="198">
        <v>37046.527245370373</v>
      </c>
      <c r="I4372" t="s">
        <v>2382</v>
      </c>
      <c r="M4372" t="s">
        <v>3619</v>
      </c>
      <c r="N4372" t="s">
        <v>1088</v>
      </c>
      <c r="O4372" t="s">
        <v>3528</v>
      </c>
      <c r="P4372" s="199">
        <v>50000</v>
      </c>
      <c r="S4372" t="s">
        <v>3512</v>
      </c>
      <c r="T4372" t="s">
        <v>3759</v>
      </c>
      <c r="U4372" s="201">
        <v>28.34</v>
      </c>
      <c r="V4372" t="s">
        <v>3654</v>
      </c>
      <c r="W4372" t="s">
        <v>1090</v>
      </c>
      <c r="X4372" t="s">
        <v>1091</v>
      </c>
      <c r="Y4372" t="s">
        <v>2729</v>
      </c>
      <c r="Z4372" t="s">
        <v>2952</v>
      </c>
      <c r="AA4372">
        <v>113050</v>
      </c>
      <c r="AB4372" s="198">
        <v>37073</v>
      </c>
      <c r="AC4372" s="198">
        <v>37103</v>
      </c>
    </row>
    <row r="4373" spans="1:29" x14ac:dyDescent="0.2">
      <c r="A4373" s="44" t="str">
        <f t="shared" si="341"/>
        <v>US Power Financial</v>
      </c>
      <c r="B4373" s="44" t="str">
        <f t="shared" si="342"/>
        <v>US</v>
      </c>
      <c r="C4373" s="44" t="str">
        <f t="shared" si="343"/>
        <v>Power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92</v>
      </c>
      <c r="F4373" s="213">
        <f t="shared" si="345"/>
        <v>4600</v>
      </c>
      <c r="G4373" s="202">
        <v>1335062</v>
      </c>
      <c r="H4373" s="198">
        <v>37046.527870370373</v>
      </c>
      <c r="I4373" t="s">
        <v>2613</v>
      </c>
      <c r="M4373" t="s">
        <v>2717</v>
      </c>
      <c r="N4373" t="s">
        <v>1094</v>
      </c>
      <c r="O4373" t="s">
        <v>3162</v>
      </c>
      <c r="P4373" s="199">
        <v>50</v>
      </c>
      <c r="S4373" t="s">
        <v>3504</v>
      </c>
      <c r="T4373" t="s">
        <v>3759</v>
      </c>
      <c r="U4373" s="201">
        <v>53.5</v>
      </c>
      <c r="V4373" t="s">
        <v>2452</v>
      </c>
      <c r="W4373" t="s">
        <v>2369</v>
      </c>
      <c r="X4373" t="s">
        <v>3555</v>
      </c>
      <c r="Y4373" t="s">
        <v>1097</v>
      </c>
      <c r="Z4373" t="s">
        <v>2952</v>
      </c>
      <c r="AA4373">
        <v>631583.1</v>
      </c>
      <c r="AB4373" s="198">
        <v>37165</v>
      </c>
      <c r="AC4373" s="198">
        <v>37256</v>
      </c>
    </row>
    <row r="4374" spans="1:29" x14ac:dyDescent="0.2">
      <c r="A4374" s="44" t="str">
        <f t="shared" si="341"/>
        <v>US Power Physical</v>
      </c>
      <c r="B4374" s="44" t="str">
        <f t="shared" si="342"/>
        <v>US</v>
      </c>
      <c r="C4374" s="44" t="str">
        <f t="shared" si="343"/>
        <v>Power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5</v>
      </c>
      <c r="F4374" s="213">
        <f t="shared" si="345"/>
        <v>250</v>
      </c>
      <c r="G4374" s="202">
        <v>1335064</v>
      </c>
      <c r="H4374" s="198">
        <v>37046.528865740744</v>
      </c>
      <c r="I4374" t="s">
        <v>634</v>
      </c>
      <c r="J4374" t="s">
        <v>2532</v>
      </c>
      <c r="K4374" t="s">
        <v>2373</v>
      </c>
      <c r="M4374" t="s">
        <v>2717</v>
      </c>
      <c r="N4374" t="s">
        <v>3532</v>
      </c>
      <c r="O4374" t="s">
        <v>3891</v>
      </c>
      <c r="Q4374" s="199">
        <v>50</v>
      </c>
      <c r="S4374" t="s">
        <v>3504</v>
      </c>
      <c r="T4374" t="s">
        <v>3759</v>
      </c>
      <c r="U4374" s="201">
        <v>36</v>
      </c>
      <c r="V4374" t="s">
        <v>3139</v>
      </c>
      <c r="W4374" t="s">
        <v>3536</v>
      </c>
      <c r="X4374" t="s">
        <v>3537</v>
      </c>
      <c r="Y4374" t="s">
        <v>1097</v>
      </c>
      <c r="Z4374" t="s">
        <v>2947</v>
      </c>
      <c r="AA4374">
        <v>631588.1</v>
      </c>
      <c r="AB4374" s="198">
        <v>37053.875</v>
      </c>
      <c r="AC4374" s="198">
        <v>37057.875</v>
      </c>
    </row>
    <row r="4375" spans="1:29" x14ac:dyDescent="0.2">
      <c r="A4375" s="44" t="str">
        <f t="shared" si="341"/>
        <v>US Natural Gas Physical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1335066</v>
      </c>
      <c r="H4375" s="198">
        <v>37046.529108796298</v>
      </c>
      <c r="I4375" t="s">
        <v>3731</v>
      </c>
      <c r="M4375" t="s">
        <v>3505</v>
      </c>
      <c r="N4375" t="s">
        <v>3885</v>
      </c>
      <c r="O4375" t="s">
        <v>630</v>
      </c>
      <c r="P4375" s="199">
        <v>10000</v>
      </c>
      <c r="S4375" t="s">
        <v>3506</v>
      </c>
      <c r="T4375" t="s">
        <v>3759</v>
      </c>
      <c r="U4375" s="201">
        <v>3.97</v>
      </c>
      <c r="V4375" t="s">
        <v>1770</v>
      </c>
      <c r="W4375" t="s">
        <v>2265</v>
      </c>
      <c r="X4375" t="s">
        <v>2266</v>
      </c>
      <c r="Y4375" t="s">
        <v>2596</v>
      </c>
      <c r="Z4375" t="s">
        <v>2952</v>
      </c>
      <c r="AA4375">
        <v>828812</v>
      </c>
      <c r="AB4375" s="198">
        <v>37048.875</v>
      </c>
      <c r="AC4375" s="198">
        <v>37048.875</v>
      </c>
    </row>
    <row r="4376" spans="1:29" x14ac:dyDescent="0.2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31</v>
      </c>
      <c r="F4376" s="213">
        <f t="shared" si="345"/>
        <v>155000</v>
      </c>
      <c r="G4376" s="202">
        <v>1335067</v>
      </c>
      <c r="H4376" s="198">
        <v>37046.529247685183</v>
      </c>
      <c r="I4376" t="s">
        <v>2363</v>
      </c>
      <c r="M4376" t="s">
        <v>3505</v>
      </c>
      <c r="N4376" t="s">
        <v>2605</v>
      </c>
      <c r="O4376" t="s">
        <v>635</v>
      </c>
      <c r="Q4376" s="199">
        <v>5000</v>
      </c>
      <c r="S4376" t="s">
        <v>3506</v>
      </c>
      <c r="T4376" t="s">
        <v>3759</v>
      </c>
      <c r="U4376" s="201">
        <v>0.35749999999999998</v>
      </c>
      <c r="V4376" t="s">
        <v>3371</v>
      </c>
      <c r="W4376" t="s">
        <v>2606</v>
      </c>
      <c r="X4376" t="s">
        <v>2607</v>
      </c>
      <c r="Y4376" t="s">
        <v>3777</v>
      </c>
      <c r="Z4376" t="s">
        <v>2952</v>
      </c>
      <c r="AA4376" t="s">
        <v>636</v>
      </c>
      <c r="AB4376" s="198">
        <v>37104.875</v>
      </c>
      <c r="AC4376" s="198">
        <v>37134.875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93000</v>
      </c>
      <c r="G4377" s="202">
        <v>1335069</v>
      </c>
      <c r="H4377" s="198">
        <v>37046.529432870368</v>
      </c>
      <c r="I4377" t="s">
        <v>2363</v>
      </c>
      <c r="M4377" t="s">
        <v>3505</v>
      </c>
      <c r="N4377" t="s">
        <v>2605</v>
      </c>
      <c r="O4377" t="s">
        <v>3036</v>
      </c>
      <c r="Q4377" s="199">
        <v>3000</v>
      </c>
      <c r="S4377" t="s">
        <v>3506</v>
      </c>
      <c r="T4377" t="s">
        <v>3759</v>
      </c>
      <c r="U4377" s="201">
        <v>0.35749999999999998</v>
      </c>
      <c r="V4377" t="s">
        <v>3371</v>
      </c>
      <c r="W4377" t="s">
        <v>2606</v>
      </c>
      <c r="X4377" t="s">
        <v>2607</v>
      </c>
      <c r="Y4377" t="s">
        <v>3777</v>
      </c>
      <c r="Z4377" t="s">
        <v>2952</v>
      </c>
      <c r="AA4377" t="s">
        <v>637</v>
      </c>
      <c r="AB4377" s="198">
        <v>37073.875</v>
      </c>
      <c r="AC4377" s="198">
        <v>37103.875</v>
      </c>
    </row>
    <row r="4378" spans="1:29" x14ac:dyDescent="0.2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151</v>
      </c>
      <c r="F4378" s="213">
        <f t="shared" si="345"/>
        <v>755000</v>
      </c>
      <c r="G4378" s="202">
        <v>1335073</v>
      </c>
      <c r="H4378" s="198">
        <v>37046.529953703706</v>
      </c>
      <c r="I4378" t="s">
        <v>3684</v>
      </c>
      <c r="M4378" t="s">
        <v>3505</v>
      </c>
      <c r="N4378" t="s">
        <v>2383</v>
      </c>
      <c r="O4378" t="s">
        <v>2622</v>
      </c>
      <c r="P4378" s="199">
        <v>5000</v>
      </c>
      <c r="S4378" t="s">
        <v>3506</v>
      </c>
      <c r="T4378" t="s">
        <v>3759</v>
      </c>
      <c r="U4378" s="201">
        <v>4.47</v>
      </c>
      <c r="V4378" t="s">
        <v>638</v>
      </c>
      <c r="W4378" t="s">
        <v>2810</v>
      </c>
      <c r="X4378" t="s">
        <v>2384</v>
      </c>
      <c r="Y4378" t="s">
        <v>3777</v>
      </c>
      <c r="Z4378" t="s">
        <v>2952</v>
      </c>
      <c r="AA4378" t="s">
        <v>639</v>
      </c>
      <c r="AB4378" s="198">
        <v>37196</v>
      </c>
      <c r="AC4378" s="198">
        <v>37346</v>
      </c>
    </row>
    <row r="4379" spans="1:29" x14ac:dyDescent="0.2">
      <c r="A4379" s="44" t="str">
        <f t="shared" si="341"/>
        <v>US Crude Financial</v>
      </c>
      <c r="B4379" s="44" t="str">
        <f t="shared" si="342"/>
        <v>US</v>
      </c>
      <c r="C4379" s="44" t="str">
        <f t="shared" si="343"/>
        <v>Crude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1</v>
      </c>
      <c r="F4379" s="213">
        <f t="shared" si="345"/>
        <v>50000</v>
      </c>
      <c r="G4379" s="202">
        <v>1335072</v>
      </c>
      <c r="H4379" s="198">
        <v>37046.529953703706</v>
      </c>
      <c r="I4379" t="s">
        <v>1087</v>
      </c>
      <c r="M4379" t="s">
        <v>3619</v>
      </c>
      <c r="N4379" t="s">
        <v>1088</v>
      </c>
      <c r="O4379" t="s">
        <v>3528</v>
      </c>
      <c r="Q4379" s="199">
        <v>50000</v>
      </c>
      <c r="S4379" t="s">
        <v>3512</v>
      </c>
      <c r="T4379" t="s">
        <v>3759</v>
      </c>
      <c r="U4379" s="201">
        <v>28.28</v>
      </c>
      <c r="V4379" t="s">
        <v>1089</v>
      </c>
      <c r="W4379" t="s">
        <v>1090</v>
      </c>
      <c r="X4379" t="s">
        <v>1091</v>
      </c>
      <c r="Y4379" t="s">
        <v>2729</v>
      </c>
      <c r="Z4379" t="s">
        <v>2952</v>
      </c>
      <c r="AA4379">
        <v>113055</v>
      </c>
      <c r="AB4379" s="198">
        <v>37073</v>
      </c>
      <c r="AC4379" s="198">
        <v>37103</v>
      </c>
    </row>
    <row r="4380" spans="1:29" x14ac:dyDescent="0.2">
      <c r="A4380" s="44" t="str">
        <f t="shared" si="341"/>
        <v>US Power Physical</v>
      </c>
      <c r="B4380" s="44" t="str">
        <f t="shared" si="342"/>
        <v>US</v>
      </c>
      <c r="C4380" s="44" t="str">
        <f t="shared" si="343"/>
        <v>Power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5</v>
      </c>
      <c r="F4380" s="213">
        <f t="shared" si="345"/>
        <v>250</v>
      </c>
      <c r="G4380" s="202">
        <v>1335075</v>
      </c>
      <c r="H4380" s="198">
        <v>37046.530046296299</v>
      </c>
      <c r="I4380" t="s">
        <v>2660</v>
      </c>
      <c r="J4380" t="s">
        <v>2532</v>
      </c>
      <c r="K4380" t="s">
        <v>2373</v>
      </c>
      <c r="M4380" t="s">
        <v>2717</v>
      </c>
      <c r="N4380" t="s">
        <v>3532</v>
      </c>
      <c r="O4380" t="s">
        <v>1686</v>
      </c>
      <c r="Q4380" s="199">
        <v>50</v>
      </c>
      <c r="S4380" t="s">
        <v>3504</v>
      </c>
      <c r="T4380" t="s">
        <v>3759</v>
      </c>
      <c r="U4380" s="201">
        <v>37.5</v>
      </c>
      <c r="V4380" t="s">
        <v>2332</v>
      </c>
      <c r="W4380" t="s">
        <v>2733</v>
      </c>
      <c r="X4380" t="s">
        <v>3541</v>
      </c>
      <c r="Y4380" t="s">
        <v>1097</v>
      </c>
      <c r="Z4380" t="s">
        <v>2947</v>
      </c>
      <c r="AA4380">
        <v>631592.1</v>
      </c>
      <c r="AB4380" s="198">
        <v>37053.875</v>
      </c>
      <c r="AC4380" s="198">
        <v>37057.875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77500</v>
      </c>
      <c r="G4381" s="202">
        <v>1335079</v>
      </c>
      <c r="H4381" s="198">
        <v>37046.530624999999</v>
      </c>
      <c r="I4381" t="s">
        <v>3644</v>
      </c>
      <c r="M4381" t="s">
        <v>3505</v>
      </c>
      <c r="N4381" t="s">
        <v>2383</v>
      </c>
      <c r="O4381" t="s">
        <v>2604</v>
      </c>
      <c r="P4381" s="199">
        <v>2500</v>
      </c>
      <c r="S4381" t="s">
        <v>3506</v>
      </c>
      <c r="T4381" t="s">
        <v>3759</v>
      </c>
      <c r="U4381" s="201">
        <v>4.07</v>
      </c>
      <c r="V4381" t="s">
        <v>3645</v>
      </c>
      <c r="W4381" t="s">
        <v>2810</v>
      </c>
      <c r="X4381" t="s">
        <v>2384</v>
      </c>
      <c r="Y4381" t="s">
        <v>3777</v>
      </c>
      <c r="Z4381" t="s">
        <v>2952</v>
      </c>
      <c r="AA4381" t="s">
        <v>640</v>
      </c>
      <c r="AB4381" s="198">
        <v>37073.875</v>
      </c>
      <c r="AC4381" s="198">
        <v>37103.875</v>
      </c>
    </row>
    <row r="4382" spans="1:29" x14ac:dyDescent="0.2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123</v>
      </c>
      <c r="F4382" s="213">
        <f t="shared" si="345"/>
        <v>615000</v>
      </c>
      <c r="G4382" s="202">
        <v>1335080</v>
      </c>
      <c r="H4382" s="198">
        <v>37046.530775462961</v>
      </c>
      <c r="I4382" t="s">
        <v>2389</v>
      </c>
      <c r="M4382" t="s">
        <v>3505</v>
      </c>
      <c r="N4382" t="s">
        <v>2383</v>
      </c>
      <c r="O4382" t="s">
        <v>3144</v>
      </c>
      <c r="P4382" s="199">
        <v>5000</v>
      </c>
      <c r="S4382" t="s">
        <v>3506</v>
      </c>
      <c r="T4382" t="s">
        <v>3759</v>
      </c>
      <c r="U4382" s="201">
        <v>4.1550000000000002</v>
      </c>
      <c r="V4382" t="s">
        <v>2390</v>
      </c>
      <c r="W4382" t="s">
        <v>2810</v>
      </c>
      <c r="X4382" t="s">
        <v>2384</v>
      </c>
      <c r="Y4382" t="s">
        <v>3777</v>
      </c>
      <c r="Z4382" t="s">
        <v>2952</v>
      </c>
      <c r="AA4382" t="s">
        <v>641</v>
      </c>
      <c r="AB4382" s="198">
        <v>37073</v>
      </c>
      <c r="AC4382" s="198">
        <v>37195</v>
      </c>
    </row>
    <row r="4383" spans="1:29" x14ac:dyDescent="0.2">
      <c r="A4383" s="44" t="str">
        <f t="shared" si="341"/>
        <v xml:space="preserve"> Natural Gas Physical</v>
      </c>
      <c r="B4383" s="44" t="str">
        <f t="shared" si="342"/>
        <v/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7000</v>
      </c>
      <c r="G4383" s="202">
        <v>1335081</v>
      </c>
      <c r="H4383" s="198">
        <v>37046.531041666669</v>
      </c>
      <c r="I4383" t="s">
        <v>2345</v>
      </c>
      <c r="M4383" t="s">
        <v>3505</v>
      </c>
      <c r="N4383" t="s">
        <v>3089</v>
      </c>
      <c r="O4383" t="s">
        <v>2015</v>
      </c>
      <c r="Q4383" s="199">
        <v>7000</v>
      </c>
      <c r="S4383" t="s">
        <v>3827</v>
      </c>
      <c r="T4383" t="s">
        <v>3090</v>
      </c>
      <c r="U4383" s="201">
        <v>4.8550000000000004</v>
      </c>
      <c r="V4383" t="s">
        <v>3188</v>
      </c>
      <c r="W4383" t="s">
        <v>3091</v>
      </c>
      <c r="X4383" t="s">
        <v>3092</v>
      </c>
      <c r="Y4383" t="s">
        <v>2596</v>
      </c>
      <c r="Z4383" t="s">
        <v>2953</v>
      </c>
      <c r="AA4383">
        <v>828813</v>
      </c>
      <c r="AB4383" s="198">
        <v>37046.875</v>
      </c>
      <c r="AC4383" s="198">
        <v>37046.875</v>
      </c>
    </row>
    <row r="4384" spans="1:29" x14ac:dyDescent="0.2">
      <c r="A4384" s="44" t="str">
        <f t="shared" si="341"/>
        <v>US Natural Gas Financial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31</v>
      </c>
      <c r="F4384" s="213">
        <f t="shared" si="345"/>
        <v>232500</v>
      </c>
      <c r="G4384" s="202">
        <v>1335082</v>
      </c>
      <c r="H4384" s="198">
        <v>37046.531168981484</v>
      </c>
      <c r="I4384" t="s">
        <v>3627</v>
      </c>
      <c r="M4384" t="s">
        <v>3505</v>
      </c>
      <c r="N4384" t="s">
        <v>2383</v>
      </c>
      <c r="O4384" t="s">
        <v>2604</v>
      </c>
      <c r="P4384" s="199">
        <v>7500</v>
      </c>
      <c r="S4384" t="s">
        <v>3506</v>
      </c>
      <c r="T4384" t="s">
        <v>3759</v>
      </c>
      <c r="U4384" s="201">
        <v>4.07</v>
      </c>
      <c r="V4384" t="s">
        <v>3116</v>
      </c>
      <c r="W4384" t="s">
        <v>2810</v>
      </c>
      <c r="X4384" t="s">
        <v>2384</v>
      </c>
      <c r="Y4384" t="s">
        <v>3777</v>
      </c>
      <c r="Z4384" t="s">
        <v>2952</v>
      </c>
      <c r="AA4384" t="s">
        <v>642</v>
      </c>
      <c r="AB4384" s="198">
        <v>37073.875</v>
      </c>
      <c r="AC4384" s="198">
        <v>37103.875</v>
      </c>
    </row>
    <row r="4385" spans="1:29" x14ac:dyDescent="0.2">
      <c r="A4385" s="44" t="str">
        <f t="shared" si="341"/>
        <v>US Natural Gas Physical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1</v>
      </c>
      <c r="F4385" s="213">
        <f t="shared" si="345"/>
        <v>10000</v>
      </c>
      <c r="G4385" s="202">
        <v>1335085</v>
      </c>
      <c r="H4385" s="198">
        <v>37046.531435185185</v>
      </c>
      <c r="I4385" t="s">
        <v>3731</v>
      </c>
      <c r="M4385" t="s">
        <v>3505</v>
      </c>
      <c r="N4385" t="s">
        <v>3885</v>
      </c>
      <c r="O4385" t="s">
        <v>630</v>
      </c>
      <c r="P4385" s="199">
        <v>10000</v>
      </c>
      <c r="S4385" t="s">
        <v>3506</v>
      </c>
      <c r="T4385" t="s">
        <v>3759</v>
      </c>
      <c r="U4385" s="201">
        <v>3.9649999999999999</v>
      </c>
      <c r="V4385" t="s">
        <v>1770</v>
      </c>
      <c r="W4385" t="s">
        <v>2265</v>
      </c>
      <c r="X4385" t="s">
        <v>2266</v>
      </c>
      <c r="Y4385" t="s">
        <v>2596</v>
      </c>
      <c r="Z4385" t="s">
        <v>2952</v>
      </c>
      <c r="AA4385">
        <v>828814</v>
      </c>
      <c r="AB4385" s="198">
        <v>37048.875</v>
      </c>
      <c r="AC4385" s="198">
        <v>37048.875</v>
      </c>
    </row>
    <row r="4386" spans="1:29" x14ac:dyDescent="0.2">
      <c r="A4386" s="44" t="str">
        <f t="shared" si="341"/>
        <v>US Crude Financial</v>
      </c>
      <c r="B4386" s="44" t="str">
        <f t="shared" si="342"/>
        <v>US</v>
      </c>
      <c r="C4386" s="44" t="str">
        <f t="shared" si="343"/>
        <v>Crude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50000</v>
      </c>
      <c r="G4386" s="202">
        <v>1335086</v>
      </c>
      <c r="H4386" s="198">
        <v>37046.531527777777</v>
      </c>
      <c r="I4386" t="s">
        <v>2382</v>
      </c>
      <c r="M4386" t="s">
        <v>3619</v>
      </c>
      <c r="N4386" t="s">
        <v>1088</v>
      </c>
      <c r="O4386" t="s">
        <v>3528</v>
      </c>
      <c r="Q4386" s="199">
        <v>50000</v>
      </c>
      <c r="S4386" t="s">
        <v>3512</v>
      </c>
      <c r="T4386" t="s">
        <v>3759</v>
      </c>
      <c r="U4386" s="201">
        <v>28.28</v>
      </c>
      <c r="V4386" t="s">
        <v>2582</v>
      </c>
      <c r="W4386" t="s">
        <v>1090</v>
      </c>
      <c r="X4386" t="s">
        <v>1091</v>
      </c>
      <c r="Y4386" t="s">
        <v>2729</v>
      </c>
      <c r="Z4386" t="s">
        <v>2952</v>
      </c>
      <c r="AA4386">
        <v>113059</v>
      </c>
      <c r="AB4386" s="198">
        <v>37073</v>
      </c>
      <c r="AC4386" s="198">
        <v>37103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25</v>
      </c>
      <c r="F4387" s="213">
        <f t="shared" si="345"/>
        <v>250000</v>
      </c>
      <c r="G4387" s="202">
        <v>1335087</v>
      </c>
      <c r="H4387" s="198">
        <v>37046.5315625</v>
      </c>
      <c r="I4387" t="s">
        <v>2378</v>
      </c>
      <c r="M4387" t="s">
        <v>3505</v>
      </c>
      <c r="N4387" t="s">
        <v>2383</v>
      </c>
      <c r="O4387" t="s">
        <v>643</v>
      </c>
      <c r="P4387" s="199">
        <v>10000</v>
      </c>
      <c r="S4387" t="s">
        <v>3506</v>
      </c>
      <c r="T4387" t="s">
        <v>3759</v>
      </c>
      <c r="U4387" s="201">
        <v>3.8849999999999998</v>
      </c>
      <c r="V4387" t="s">
        <v>2627</v>
      </c>
      <c r="W4387" t="s">
        <v>3480</v>
      </c>
      <c r="X4387" t="s">
        <v>3481</v>
      </c>
      <c r="Y4387" t="s">
        <v>3777</v>
      </c>
      <c r="Z4387" t="s">
        <v>2952</v>
      </c>
      <c r="AA4387" t="s">
        <v>644</v>
      </c>
      <c r="AB4387" s="198">
        <v>37048.875</v>
      </c>
      <c r="AC4387" s="198">
        <v>37072.875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31</v>
      </c>
      <c r="F4388" s="213">
        <f t="shared" si="345"/>
        <v>310000</v>
      </c>
      <c r="G4388" s="202">
        <v>1335088</v>
      </c>
      <c r="H4388" s="198">
        <v>37046.531631944446</v>
      </c>
      <c r="I4388" t="s">
        <v>2382</v>
      </c>
      <c r="M4388" t="s">
        <v>3505</v>
      </c>
      <c r="N4388" t="s">
        <v>2383</v>
      </c>
      <c r="O4388" t="s">
        <v>2604</v>
      </c>
      <c r="P4388" s="199">
        <v>10000</v>
      </c>
      <c r="S4388" t="s">
        <v>3506</v>
      </c>
      <c r="T4388" t="s">
        <v>3759</v>
      </c>
      <c r="U4388" s="201">
        <v>4.0674999999999999</v>
      </c>
      <c r="V4388" t="s">
        <v>2454</v>
      </c>
      <c r="W4388" t="s">
        <v>2810</v>
      </c>
      <c r="X4388" t="s">
        <v>2384</v>
      </c>
      <c r="Y4388" t="s">
        <v>3777</v>
      </c>
      <c r="Z4388" t="s">
        <v>2952</v>
      </c>
      <c r="AA4388" t="s">
        <v>645</v>
      </c>
      <c r="AB4388" s="198">
        <v>37073.875</v>
      </c>
      <c r="AC4388" s="198">
        <v>37103.875</v>
      </c>
    </row>
    <row r="4389" spans="1:29" x14ac:dyDescent="0.2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31</v>
      </c>
      <c r="F4389" s="213">
        <f t="shared" si="345"/>
        <v>155000</v>
      </c>
      <c r="G4389" s="202">
        <v>1335089</v>
      </c>
      <c r="H4389" s="198">
        <v>37046.531782407408</v>
      </c>
      <c r="I4389" t="s">
        <v>3547</v>
      </c>
      <c r="M4389" t="s">
        <v>3505</v>
      </c>
      <c r="N4389" t="s">
        <v>2605</v>
      </c>
      <c r="O4389" t="s">
        <v>3376</v>
      </c>
      <c r="Q4389" s="199">
        <v>5000</v>
      </c>
      <c r="S4389" t="s">
        <v>3506</v>
      </c>
      <c r="T4389" t="s">
        <v>3759</v>
      </c>
      <c r="U4389" s="201">
        <v>0.2475</v>
      </c>
      <c r="V4389" t="s">
        <v>2263</v>
      </c>
      <c r="W4389" t="s">
        <v>2606</v>
      </c>
      <c r="X4389" t="s">
        <v>2607</v>
      </c>
      <c r="Y4389" t="s">
        <v>3777</v>
      </c>
      <c r="Z4389" t="s">
        <v>2952</v>
      </c>
      <c r="AA4389" t="s">
        <v>646</v>
      </c>
      <c r="AB4389" s="198">
        <v>37165</v>
      </c>
      <c r="AC4389" s="198">
        <v>37195</v>
      </c>
    </row>
    <row r="4390" spans="1:29" x14ac:dyDescent="0.2">
      <c r="A4390" s="44" t="str">
        <f t="shared" si="341"/>
        <v>US Crude Financial</v>
      </c>
      <c r="B4390" s="44" t="str">
        <f t="shared" si="342"/>
        <v>US</v>
      </c>
      <c r="C4390" s="44" t="str">
        <f t="shared" si="343"/>
        <v>Crude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50000</v>
      </c>
      <c r="G4390" s="202">
        <v>1335091</v>
      </c>
      <c r="H4390" s="198">
        <v>37046.532372685186</v>
      </c>
      <c r="I4390" t="s">
        <v>1087</v>
      </c>
      <c r="M4390" t="s">
        <v>3619</v>
      </c>
      <c r="N4390" t="s">
        <v>1088</v>
      </c>
      <c r="O4390" t="s">
        <v>2442</v>
      </c>
      <c r="Q4390" s="199">
        <v>50000</v>
      </c>
      <c r="S4390" t="s">
        <v>3512</v>
      </c>
      <c r="T4390" t="s">
        <v>3759</v>
      </c>
      <c r="U4390" s="201">
        <v>28.3</v>
      </c>
      <c r="V4390" t="s">
        <v>3683</v>
      </c>
      <c r="W4390" t="s">
        <v>1090</v>
      </c>
      <c r="X4390" t="s">
        <v>2283</v>
      </c>
      <c r="Y4390" t="s">
        <v>2729</v>
      </c>
      <c r="Z4390" t="s">
        <v>2952</v>
      </c>
      <c r="AA4390">
        <v>113060</v>
      </c>
      <c r="AB4390" s="198">
        <v>37073</v>
      </c>
      <c r="AC4390" s="198">
        <v>37103</v>
      </c>
    </row>
    <row r="4391" spans="1:29" x14ac:dyDescent="0.2">
      <c r="A4391" s="44" t="str">
        <f t="shared" si="341"/>
        <v>US Crude Financial</v>
      </c>
      <c r="B4391" s="44" t="str">
        <f t="shared" si="342"/>
        <v>US</v>
      </c>
      <c r="C4391" s="44" t="str">
        <f t="shared" si="343"/>
        <v>Crude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50000</v>
      </c>
      <c r="G4391" s="202">
        <v>1335092</v>
      </c>
      <c r="H4391" s="198">
        <v>37046.532824074071</v>
      </c>
      <c r="I4391" t="s">
        <v>2382</v>
      </c>
      <c r="M4391" t="s">
        <v>3619</v>
      </c>
      <c r="N4391" t="s">
        <v>1088</v>
      </c>
      <c r="O4391" t="s">
        <v>3528</v>
      </c>
      <c r="Q4391" s="199">
        <v>50000</v>
      </c>
      <c r="S4391" t="s">
        <v>3512</v>
      </c>
      <c r="T4391" t="s">
        <v>3759</v>
      </c>
      <c r="U4391" s="201">
        <v>28.32</v>
      </c>
      <c r="V4391" t="s">
        <v>3830</v>
      </c>
      <c r="W4391" t="s">
        <v>1090</v>
      </c>
      <c r="X4391" t="s">
        <v>1091</v>
      </c>
      <c r="Y4391" t="s">
        <v>2729</v>
      </c>
      <c r="Z4391" t="s">
        <v>2952</v>
      </c>
      <c r="AA4391">
        <v>113061</v>
      </c>
      <c r="AB4391" s="198">
        <v>37073</v>
      </c>
      <c r="AC4391" s="198">
        <v>37103</v>
      </c>
    </row>
    <row r="4392" spans="1:29" x14ac:dyDescent="0.2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775</v>
      </c>
      <c r="G4392" s="202">
        <v>1335093</v>
      </c>
      <c r="H4392" s="198">
        <v>37046.533263888887</v>
      </c>
      <c r="I4392" t="s">
        <v>2592</v>
      </c>
      <c r="M4392" t="s">
        <v>2717</v>
      </c>
      <c r="N4392" t="s">
        <v>3468</v>
      </c>
      <c r="O4392" t="s">
        <v>2469</v>
      </c>
      <c r="P4392" s="199">
        <v>25</v>
      </c>
      <c r="S4392" t="s">
        <v>3504</v>
      </c>
      <c r="T4392" t="s">
        <v>3759</v>
      </c>
      <c r="U4392" s="201">
        <v>305</v>
      </c>
      <c r="V4392" t="s">
        <v>3166</v>
      </c>
      <c r="W4392" t="s">
        <v>2520</v>
      </c>
      <c r="X4392" t="s">
        <v>3469</v>
      </c>
      <c r="Y4392" t="s">
        <v>1097</v>
      </c>
      <c r="Z4392" t="s">
        <v>2947</v>
      </c>
      <c r="AA4392">
        <v>631599.1</v>
      </c>
      <c r="AB4392" s="198">
        <v>37104.875</v>
      </c>
      <c r="AC4392" s="198">
        <v>37134.875</v>
      </c>
    </row>
    <row r="4393" spans="1:29" x14ac:dyDescent="0.2">
      <c r="A4393" s="44" t="str">
        <f t="shared" si="341"/>
        <v>US Crude Financial</v>
      </c>
      <c r="B4393" s="44" t="str">
        <f t="shared" si="342"/>
        <v>US</v>
      </c>
      <c r="C4393" s="44" t="str">
        <f t="shared" si="343"/>
        <v>Crude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50000</v>
      </c>
      <c r="G4393" s="202">
        <v>1335094</v>
      </c>
      <c r="H4393" s="198">
        <v>37046.53329861111</v>
      </c>
      <c r="I4393" t="s">
        <v>1087</v>
      </c>
      <c r="M4393" t="s">
        <v>3619</v>
      </c>
      <c r="N4393" t="s">
        <v>1088</v>
      </c>
      <c r="O4393" t="s">
        <v>3528</v>
      </c>
      <c r="P4393" s="199">
        <v>50000</v>
      </c>
      <c r="S4393" t="s">
        <v>3512</v>
      </c>
      <c r="T4393" t="s">
        <v>3759</v>
      </c>
      <c r="U4393" s="201">
        <v>28.3</v>
      </c>
      <c r="V4393" t="s">
        <v>2584</v>
      </c>
      <c r="W4393" t="s">
        <v>1090</v>
      </c>
      <c r="X4393" t="s">
        <v>1091</v>
      </c>
      <c r="Y4393" t="s">
        <v>2729</v>
      </c>
      <c r="Z4393" t="s">
        <v>2952</v>
      </c>
      <c r="AA4393">
        <v>113062</v>
      </c>
      <c r="AB4393" s="198">
        <v>37073</v>
      </c>
      <c r="AC4393" s="198">
        <v>37103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155000</v>
      </c>
      <c r="G4394" s="202">
        <v>1335096</v>
      </c>
      <c r="H4394" s="198">
        <v>37046.534212962964</v>
      </c>
      <c r="I4394" t="s">
        <v>2382</v>
      </c>
      <c r="M4394" t="s">
        <v>3505</v>
      </c>
      <c r="N4394" t="s">
        <v>2383</v>
      </c>
      <c r="O4394" t="s">
        <v>2604</v>
      </c>
      <c r="P4394" s="199">
        <v>5000</v>
      </c>
      <c r="S4394" t="s">
        <v>3506</v>
      </c>
      <c r="T4394" t="s">
        <v>3759</v>
      </c>
      <c r="U4394" s="201">
        <v>4.0674999999999999</v>
      </c>
      <c r="V4394" t="s">
        <v>3956</v>
      </c>
      <c r="W4394" t="s">
        <v>2810</v>
      </c>
      <c r="X4394" t="s">
        <v>2384</v>
      </c>
      <c r="Y4394" t="s">
        <v>3777</v>
      </c>
      <c r="Z4394" t="s">
        <v>2952</v>
      </c>
      <c r="AA4394" t="s">
        <v>647</v>
      </c>
      <c r="AB4394" s="198">
        <v>37073.875</v>
      </c>
      <c r="AC4394" s="198">
        <v>37103.875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123</v>
      </c>
      <c r="F4395" s="213">
        <f t="shared" si="345"/>
        <v>615000</v>
      </c>
      <c r="G4395" s="202">
        <v>1335097</v>
      </c>
      <c r="H4395" s="198">
        <v>37046.534328703703</v>
      </c>
      <c r="I4395" t="s">
        <v>2389</v>
      </c>
      <c r="M4395" t="s">
        <v>3505</v>
      </c>
      <c r="N4395" t="s">
        <v>2383</v>
      </c>
      <c r="O4395" t="s">
        <v>3144</v>
      </c>
      <c r="P4395" s="199">
        <v>5000</v>
      </c>
      <c r="S4395" t="s">
        <v>3506</v>
      </c>
      <c r="T4395" t="s">
        <v>3759</v>
      </c>
      <c r="U4395" s="201">
        <v>4.1500000000000004</v>
      </c>
      <c r="V4395" t="s">
        <v>2390</v>
      </c>
      <c r="W4395" t="s">
        <v>2810</v>
      </c>
      <c r="X4395" t="s">
        <v>2384</v>
      </c>
      <c r="Y4395" t="s">
        <v>3777</v>
      </c>
      <c r="Z4395" t="s">
        <v>2952</v>
      </c>
      <c r="AA4395" t="s">
        <v>648</v>
      </c>
      <c r="AB4395" s="198">
        <v>37073</v>
      </c>
      <c r="AC4395" s="198">
        <v>37195</v>
      </c>
    </row>
    <row r="4396" spans="1:29" x14ac:dyDescent="0.2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20</v>
      </c>
      <c r="G4396" s="202">
        <v>1335098</v>
      </c>
      <c r="H4396" s="198">
        <v>37046.534560185188</v>
      </c>
      <c r="I4396" t="s">
        <v>2220</v>
      </c>
      <c r="M4396" t="s">
        <v>3511</v>
      </c>
      <c r="N4396" t="s">
        <v>3756</v>
      </c>
      <c r="O4396" t="s">
        <v>3757</v>
      </c>
      <c r="Q4396" s="199">
        <v>20</v>
      </c>
      <c r="S4396" t="s">
        <v>3758</v>
      </c>
      <c r="T4396" t="s">
        <v>3759</v>
      </c>
      <c r="U4396" s="201">
        <v>1665</v>
      </c>
      <c r="V4396" t="s">
        <v>2221</v>
      </c>
      <c r="W4396" t="s">
        <v>3765</v>
      </c>
      <c r="X4396" t="s">
        <v>3761</v>
      </c>
      <c r="Y4396" t="s">
        <v>3762</v>
      </c>
      <c r="Z4396" t="s">
        <v>3763</v>
      </c>
      <c r="AA4396">
        <v>2167363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25</v>
      </c>
      <c r="F4397" s="213">
        <f t="shared" si="345"/>
        <v>125000</v>
      </c>
      <c r="G4397" s="202">
        <v>1335099</v>
      </c>
      <c r="H4397" s="198">
        <v>37046.53460648148</v>
      </c>
      <c r="I4397" t="s">
        <v>2600</v>
      </c>
      <c r="M4397" t="s">
        <v>3505</v>
      </c>
      <c r="N4397" t="s">
        <v>2383</v>
      </c>
      <c r="O4397" t="s">
        <v>510</v>
      </c>
      <c r="P4397" s="199">
        <v>5000</v>
      </c>
      <c r="S4397" t="s">
        <v>3506</v>
      </c>
      <c r="T4397" t="s">
        <v>3759</v>
      </c>
      <c r="U4397" s="201">
        <v>3.97</v>
      </c>
      <c r="V4397" t="s">
        <v>1888</v>
      </c>
      <c r="W4397" t="s">
        <v>3084</v>
      </c>
      <c r="X4397" t="s">
        <v>2394</v>
      </c>
      <c r="Y4397" t="s">
        <v>3777</v>
      </c>
      <c r="Z4397" t="s">
        <v>2952</v>
      </c>
      <c r="AA4397" t="s">
        <v>649</v>
      </c>
      <c r="AB4397" s="198">
        <v>37048.875</v>
      </c>
      <c r="AC4397" s="198">
        <v>37072.875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151</v>
      </c>
      <c r="F4398" s="213">
        <f t="shared" si="345"/>
        <v>755000</v>
      </c>
      <c r="G4398" s="202">
        <v>1335102</v>
      </c>
      <c r="H4398" s="198">
        <v>37046.535324074073</v>
      </c>
      <c r="I4398" t="s">
        <v>2358</v>
      </c>
      <c r="M4398" t="s">
        <v>3505</v>
      </c>
      <c r="N4398" t="s">
        <v>2383</v>
      </c>
      <c r="O4398" t="s">
        <v>2622</v>
      </c>
      <c r="Q4398" s="199">
        <v>5000</v>
      </c>
      <c r="S4398" t="s">
        <v>3506</v>
      </c>
      <c r="T4398" t="s">
        <v>3759</v>
      </c>
      <c r="U4398" s="201">
        <v>4.47</v>
      </c>
      <c r="V4398" t="s">
        <v>650</v>
      </c>
      <c r="W4398" t="s">
        <v>2810</v>
      </c>
      <c r="X4398" t="s">
        <v>2384</v>
      </c>
      <c r="Y4398" t="s">
        <v>3777</v>
      </c>
      <c r="Z4398" t="s">
        <v>2952</v>
      </c>
      <c r="AA4398" t="s">
        <v>651</v>
      </c>
      <c r="AB4398" s="198">
        <v>37196</v>
      </c>
      <c r="AC4398" s="198">
        <v>37346</v>
      </c>
    </row>
    <row r="4399" spans="1:29" x14ac:dyDescent="0.2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123</v>
      </c>
      <c r="F4399" s="213">
        <f t="shared" si="345"/>
        <v>615000</v>
      </c>
      <c r="G4399" s="202">
        <v>1335103</v>
      </c>
      <c r="H4399" s="198">
        <v>37046.535474537035</v>
      </c>
      <c r="I4399" t="s">
        <v>2389</v>
      </c>
      <c r="M4399" t="s">
        <v>3505</v>
      </c>
      <c r="N4399" t="s">
        <v>2383</v>
      </c>
      <c r="O4399" t="s">
        <v>3144</v>
      </c>
      <c r="P4399" s="199">
        <v>5000</v>
      </c>
      <c r="S4399" t="s">
        <v>3506</v>
      </c>
      <c r="T4399" t="s">
        <v>3759</v>
      </c>
      <c r="U4399" s="201">
        <v>4.1500000000000004</v>
      </c>
      <c r="V4399" t="s">
        <v>2390</v>
      </c>
      <c r="W4399" t="s">
        <v>2810</v>
      </c>
      <c r="X4399" t="s">
        <v>2384</v>
      </c>
      <c r="Y4399" t="s">
        <v>3777</v>
      </c>
      <c r="Z4399" t="s">
        <v>2952</v>
      </c>
      <c r="AA4399" t="s">
        <v>652</v>
      </c>
      <c r="AB4399" s="198">
        <v>37073</v>
      </c>
      <c r="AC4399" s="198">
        <v>37195</v>
      </c>
    </row>
    <row r="4400" spans="1:29" x14ac:dyDescent="0.2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20</v>
      </c>
      <c r="G4400" s="202">
        <v>1335107</v>
      </c>
      <c r="H4400" s="198">
        <v>37046.535914351851</v>
      </c>
      <c r="I4400" t="s">
        <v>3808</v>
      </c>
      <c r="M4400" t="s">
        <v>3511</v>
      </c>
      <c r="N4400" t="s">
        <v>3768</v>
      </c>
      <c r="O4400" t="s">
        <v>3769</v>
      </c>
      <c r="Q4400" s="199">
        <v>20</v>
      </c>
      <c r="S4400" t="s">
        <v>3758</v>
      </c>
      <c r="T4400" t="s">
        <v>3759</v>
      </c>
      <c r="U4400" s="201">
        <v>1508</v>
      </c>
      <c r="V4400" t="s">
        <v>2446</v>
      </c>
      <c r="W4400" t="s">
        <v>3765</v>
      </c>
      <c r="X4400" t="s">
        <v>3761</v>
      </c>
      <c r="Y4400" t="s">
        <v>3762</v>
      </c>
      <c r="Z4400" t="s">
        <v>3763</v>
      </c>
      <c r="AA4400">
        <v>2167361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31</v>
      </c>
      <c r="F4401" s="213">
        <f t="shared" si="345"/>
        <v>310000</v>
      </c>
      <c r="G4401" s="202">
        <v>1335106</v>
      </c>
      <c r="H4401" s="198">
        <v>37046.535914351851</v>
      </c>
      <c r="I4401" t="s">
        <v>3063</v>
      </c>
      <c r="M4401" t="s">
        <v>3505</v>
      </c>
      <c r="N4401" t="s">
        <v>2383</v>
      </c>
      <c r="O4401" t="s">
        <v>2604</v>
      </c>
      <c r="Q4401" s="199">
        <v>10000</v>
      </c>
      <c r="S4401" t="s">
        <v>3506</v>
      </c>
      <c r="T4401" t="s">
        <v>3759</v>
      </c>
      <c r="U4401" s="201">
        <v>4.07</v>
      </c>
      <c r="V4401" t="s">
        <v>3520</v>
      </c>
      <c r="W4401" t="s">
        <v>2810</v>
      </c>
      <c r="X4401" t="s">
        <v>2384</v>
      </c>
      <c r="Y4401" t="s">
        <v>3777</v>
      </c>
      <c r="Z4401" t="s">
        <v>2952</v>
      </c>
      <c r="AA4401" t="s">
        <v>653</v>
      </c>
      <c r="AB4401" s="198">
        <v>37073.875</v>
      </c>
      <c r="AC4401" s="198">
        <v>37103.875</v>
      </c>
    </row>
    <row r="4402" spans="1:29" x14ac:dyDescent="0.2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123</v>
      </c>
      <c r="F4402" s="213">
        <f t="shared" si="345"/>
        <v>615000</v>
      </c>
      <c r="G4402" s="202">
        <v>1335108</v>
      </c>
      <c r="H4402" s="198">
        <v>37046.535995370374</v>
      </c>
      <c r="I4402" t="s">
        <v>2389</v>
      </c>
      <c r="M4402" t="s">
        <v>3505</v>
      </c>
      <c r="N4402" t="s">
        <v>2383</v>
      </c>
      <c r="O4402" t="s">
        <v>3144</v>
      </c>
      <c r="P4402" s="199">
        <v>5000</v>
      </c>
      <c r="S4402" t="s">
        <v>3506</v>
      </c>
      <c r="T4402" t="s">
        <v>3759</v>
      </c>
      <c r="U4402" s="201">
        <v>4.1500000000000004</v>
      </c>
      <c r="V4402" t="s">
        <v>2390</v>
      </c>
      <c r="W4402" t="s">
        <v>2810</v>
      </c>
      <c r="X4402" t="s">
        <v>2384</v>
      </c>
      <c r="Y4402" t="s">
        <v>3777</v>
      </c>
      <c r="Z4402" t="s">
        <v>2952</v>
      </c>
      <c r="AA4402" t="s">
        <v>654</v>
      </c>
      <c r="AB4402" s="198">
        <v>37073</v>
      </c>
      <c r="AC4402" s="198">
        <v>37195</v>
      </c>
    </row>
    <row r="4403" spans="1:29" x14ac:dyDescent="0.2">
      <c r="A4403" s="44" t="str">
        <f t="shared" si="341"/>
        <v>US Natural Gas Physical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10000</v>
      </c>
      <c r="G4403" s="202">
        <v>1335109</v>
      </c>
      <c r="H4403" s="198">
        <v>37046.536087962966</v>
      </c>
      <c r="I4403" t="s">
        <v>3531</v>
      </c>
      <c r="M4403" t="s">
        <v>3505</v>
      </c>
      <c r="N4403" t="s">
        <v>3885</v>
      </c>
      <c r="O4403" t="s">
        <v>655</v>
      </c>
      <c r="Q4403" s="199">
        <v>10000</v>
      </c>
      <c r="S4403" t="s">
        <v>3506</v>
      </c>
      <c r="T4403" t="s">
        <v>3759</v>
      </c>
      <c r="U4403" s="201">
        <v>3.9550000000000001</v>
      </c>
      <c r="V4403" t="s">
        <v>3833</v>
      </c>
      <c r="W4403" t="s">
        <v>2477</v>
      </c>
      <c r="X4403" t="s">
        <v>2540</v>
      </c>
      <c r="Y4403" t="s">
        <v>2596</v>
      </c>
      <c r="Z4403" t="s">
        <v>2952</v>
      </c>
      <c r="AA4403">
        <v>828815</v>
      </c>
      <c r="AB4403" s="198">
        <v>37048.875</v>
      </c>
      <c r="AC4403" s="198">
        <v>37048.875</v>
      </c>
    </row>
    <row r="4404" spans="1:29" x14ac:dyDescent="0.2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365</v>
      </c>
      <c r="F4404" s="213">
        <f t="shared" si="345"/>
        <v>1825000</v>
      </c>
      <c r="G4404" s="202">
        <v>1335110</v>
      </c>
      <c r="H4404" s="198">
        <v>37046.536099537036</v>
      </c>
      <c r="I4404" t="s">
        <v>1087</v>
      </c>
      <c r="M4404" t="s">
        <v>3505</v>
      </c>
      <c r="N4404" t="s">
        <v>2383</v>
      </c>
      <c r="O4404" t="s">
        <v>2643</v>
      </c>
      <c r="P4404" s="199">
        <v>5000</v>
      </c>
      <c r="S4404" t="s">
        <v>3506</v>
      </c>
      <c r="T4404" t="s">
        <v>3759</v>
      </c>
      <c r="U4404" s="201">
        <v>4.1100000000000003</v>
      </c>
      <c r="V4404" t="s">
        <v>2440</v>
      </c>
      <c r="W4404" t="s">
        <v>2810</v>
      </c>
      <c r="X4404" t="s">
        <v>2384</v>
      </c>
      <c r="Y4404" t="s">
        <v>3777</v>
      </c>
      <c r="Z4404" t="s">
        <v>2952</v>
      </c>
      <c r="AA4404" t="s">
        <v>656</v>
      </c>
      <c r="AB4404" s="198">
        <v>37257.875</v>
      </c>
      <c r="AC4404" s="198">
        <v>37621.875</v>
      </c>
    </row>
    <row r="4405" spans="1:29" x14ac:dyDescent="0.2">
      <c r="A4405" s="44" t="str">
        <f t="shared" si="341"/>
        <v xml:space="preserve"> Metals Financial</v>
      </c>
      <c r="B4405" s="44" t="str">
        <f t="shared" si="342"/>
        <v/>
      </c>
      <c r="C4405" s="44" t="str">
        <f t="shared" si="343"/>
        <v>Metals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5</v>
      </c>
      <c r="G4405" s="202">
        <v>1335112</v>
      </c>
      <c r="H4405" s="198">
        <v>37046.536261574074</v>
      </c>
      <c r="I4405" t="s">
        <v>3788</v>
      </c>
      <c r="M4405" t="s">
        <v>3511</v>
      </c>
      <c r="N4405" t="s">
        <v>3756</v>
      </c>
      <c r="O4405" t="s">
        <v>3757</v>
      </c>
      <c r="Q4405" s="199">
        <v>5</v>
      </c>
      <c r="S4405" t="s">
        <v>3758</v>
      </c>
      <c r="T4405" t="s">
        <v>3759</v>
      </c>
      <c r="U4405" s="201">
        <v>1666</v>
      </c>
      <c r="V4405" t="s">
        <v>599</v>
      </c>
      <c r="W4405" t="s">
        <v>3765</v>
      </c>
      <c r="X4405" t="s">
        <v>3761</v>
      </c>
      <c r="Y4405" t="s">
        <v>3762</v>
      </c>
      <c r="Z4405" t="s">
        <v>3763</v>
      </c>
      <c r="AA4405">
        <v>2167359</v>
      </c>
    </row>
    <row r="4406" spans="1:29" x14ac:dyDescent="0.2">
      <c r="A4406" s="44" t="str">
        <f t="shared" si="341"/>
        <v>US Power Physical</v>
      </c>
      <c r="B4406" s="44" t="str">
        <f t="shared" si="342"/>
        <v>US</v>
      </c>
      <c r="C4406" s="44" t="str">
        <f t="shared" si="343"/>
        <v>Power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61</v>
      </c>
      <c r="F4406" s="213">
        <f t="shared" si="345"/>
        <v>3050</v>
      </c>
      <c r="G4406" s="202">
        <v>1335116</v>
      </c>
      <c r="H4406" s="198">
        <v>37046.537905092591</v>
      </c>
      <c r="I4406" t="s">
        <v>3644</v>
      </c>
      <c r="M4406" t="s">
        <v>2717</v>
      </c>
      <c r="N4406" t="s">
        <v>3532</v>
      </c>
      <c r="O4406" t="s">
        <v>3890</v>
      </c>
      <c r="P4406" s="199">
        <v>50</v>
      </c>
      <c r="S4406" t="s">
        <v>3504</v>
      </c>
      <c r="T4406" t="s">
        <v>3759</v>
      </c>
      <c r="U4406" s="201">
        <v>35</v>
      </c>
      <c r="V4406" t="s">
        <v>657</v>
      </c>
      <c r="W4406" t="s">
        <v>3552</v>
      </c>
      <c r="X4406" t="s">
        <v>3710</v>
      </c>
      <c r="Y4406" t="s">
        <v>1097</v>
      </c>
      <c r="Z4406" t="s">
        <v>2947</v>
      </c>
      <c r="AA4406">
        <v>631609.1</v>
      </c>
      <c r="AB4406" s="198">
        <v>37316.600694444445</v>
      </c>
      <c r="AC4406" s="198">
        <v>37376.600694444445</v>
      </c>
    </row>
    <row r="4407" spans="1:29" x14ac:dyDescent="0.2">
      <c r="A4407" s="44" t="str">
        <f t="shared" si="341"/>
        <v>US Crude Financial</v>
      </c>
      <c r="B4407" s="44" t="str">
        <f t="shared" si="342"/>
        <v>US</v>
      </c>
      <c r="C4407" s="44" t="str">
        <f t="shared" si="343"/>
        <v>Crude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3">
        <f t="shared" si="345"/>
        <v>50000</v>
      </c>
      <c r="G4407" s="202">
        <v>1335117</v>
      </c>
      <c r="H4407" s="198">
        <v>37046.538101851853</v>
      </c>
      <c r="I4407" t="s">
        <v>3729</v>
      </c>
      <c r="M4407" t="s">
        <v>3619</v>
      </c>
      <c r="N4407" t="s">
        <v>1088</v>
      </c>
      <c r="O4407" t="s">
        <v>3528</v>
      </c>
      <c r="Q4407" s="199">
        <v>50000</v>
      </c>
      <c r="S4407" t="s">
        <v>3512</v>
      </c>
      <c r="T4407" t="s">
        <v>3759</v>
      </c>
      <c r="U4407" s="201">
        <v>28.3</v>
      </c>
      <c r="V4407" t="s">
        <v>658</v>
      </c>
      <c r="W4407" t="s">
        <v>1090</v>
      </c>
      <c r="X4407" t="s">
        <v>1091</v>
      </c>
      <c r="Y4407" t="s">
        <v>2729</v>
      </c>
      <c r="Z4407" t="s">
        <v>2952</v>
      </c>
      <c r="AA4407">
        <v>113066</v>
      </c>
      <c r="AB4407" s="198">
        <v>37073</v>
      </c>
      <c r="AC4407" s="198">
        <v>37103</v>
      </c>
    </row>
    <row r="4408" spans="1:29" x14ac:dyDescent="0.2">
      <c r="A4408" s="44" t="str">
        <f t="shared" si="341"/>
        <v xml:space="preserve"> Metals Financial</v>
      </c>
      <c r="B4408" s="44" t="str">
        <f t="shared" si="342"/>
        <v/>
      </c>
      <c r="C4408" s="44" t="str">
        <f t="shared" si="343"/>
        <v>Metals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3">
        <f t="shared" si="345"/>
        <v>1</v>
      </c>
      <c r="G4408" s="202">
        <v>1335118</v>
      </c>
      <c r="H4408" s="198">
        <v>37046.538564814815</v>
      </c>
      <c r="I4408" t="s">
        <v>3781</v>
      </c>
      <c r="M4408" t="s">
        <v>3511</v>
      </c>
      <c r="N4408" t="s">
        <v>3782</v>
      </c>
      <c r="O4408" t="s">
        <v>3783</v>
      </c>
      <c r="P4408" s="199">
        <v>1</v>
      </c>
      <c r="S4408" t="s">
        <v>3784</v>
      </c>
      <c r="T4408" t="s">
        <v>3759</v>
      </c>
      <c r="U4408" s="201">
        <v>6970</v>
      </c>
      <c r="V4408" t="s">
        <v>479</v>
      </c>
      <c r="W4408" t="s">
        <v>2403</v>
      </c>
      <c r="X4408" t="s">
        <v>3761</v>
      </c>
      <c r="Y4408" t="s">
        <v>3762</v>
      </c>
      <c r="Z4408" t="s">
        <v>3763</v>
      </c>
      <c r="AA4408">
        <v>2167357</v>
      </c>
    </row>
    <row r="4409" spans="1:29" x14ac:dyDescent="0.2">
      <c r="A4409" s="44" t="str">
        <f t="shared" si="341"/>
        <v xml:space="preserve"> Metals Financial</v>
      </c>
      <c r="B4409" s="44" t="str">
        <f t="shared" si="342"/>
        <v/>
      </c>
      <c r="C4409" s="44" t="str">
        <f t="shared" si="343"/>
        <v>Metals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8</v>
      </c>
      <c r="G4409" s="202">
        <v>1335120</v>
      </c>
      <c r="H4409" s="198">
        <v>37046.538761574076</v>
      </c>
      <c r="I4409" t="s">
        <v>1093</v>
      </c>
      <c r="M4409" t="s">
        <v>3511</v>
      </c>
      <c r="N4409" t="s">
        <v>3818</v>
      </c>
      <c r="O4409" t="s">
        <v>3819</v>
      </c>
      <c r="Q4409" s="199">
        <v>8</v>
      </c>
      <c r="S4409" t="s">
        <v>3758</v>
      </c>
      <c r="T4409" t="s">
        <v>3759</v>
      </c>
      <c r="U4409" s="201">
        <v>928</v>
      </c>
      <c r="V4409" t="s">
        <v>659</v>
      </c>
      <c r="W4409" t="s">
        <v>2403</v>
      </c>
      <c r="X4409" t="s">
        <v>3761</v>
      </c>
      <c r="Y4409" t="s">
        <v>3762</v>
      </c>
      <c r="Z4409" t="s">
        <v>3763</v>
      </c>
      <c r="AA4409">
        <v>2167355</v>
      </c>
    </row>
    <row r="4410" spans="1:29" x14ac:dyDescent="0.2">
      <c r="A4410" s="44" t="str">
        <f t="shared" si="341"/>
        <v>US Crude Financial</v>
      </c>
      <c r="B4410" s="44" t="str">
        <f t="shared" si="342"/>
        <v>US</v>
      </c>
      <c r="C4410" s="44" t="str">
        <f t="shared" si="343"/>
        <v>Crude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50000</v>
      </c>
      <c r="G4410" s="202">
        <v>1335122</v>
      </c>
      <c r="H4410" s="198">
        <v>37046.539375</v>
      </c>
      <c r="I4410" t="s">
        <v>2382</v>
      </c>
      <c r="M4410" t="s">
        <v>3619</v>
      </c>
      <c r="N4410" t="s">
        <v>1088</v>
      </c>
      <c r="O4410" t="s">
        <v>3528</v>
      </c>
      <c r="Q4410" s="199">
        <v>50000</v>
      </c>
      <c r="S4410" t="s">
        <v>3512</v>
      </c>
      <c r="T4410" t="s">
        <v>3759</v>
      </c>
      <c r="U4410" s="201">
        <v>28.34</v>
      </c>
      <c r="V4410" t="s">
        <v>2582</v>
      </c>
      <c r="W4410" t="s">
        <v>1090</v>
      </c>
      <c r="X4410" t="s">
        <v>1091</v>
      </c>
      <c r="Y4410" t="s">
        <v>2729</v>
      </c>
      <c r="Z4410" t="s">
        <v>2952</v>
      </c>
      <c r="AA4410">
        <v>113068</v>
      </c>
      <c r="AB4410" s="198">
        <v>37073</v>
      </c>
      <c r="AC4410" s="198">
        <v>37103</v>
      </c>
    </row>
    <row r="4411" spans="1:29" x14ac:dyDescent="0.2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2</v>
      </c>
      <c r="G4411" s="202">
        <v>1335123</v>
      </c>
      <c r="H4411" s="198">
        <v>37046.539884259262</v>
      </c>
      <c r="I4411" t="s">
        <v>1038</v>
      </c>
      <c r="M4411" t="s">
        <v>3511</v>
      </c>
      <c r="N4411" t="s">
        <v>3756</v>
      </c>
      <c r="O4411" t="s">
        <v>3757</v>
      </c>
      <c r="Q4411" s="199">
        <v>2</v>
      </c>
      <c r="S4411" t="s">
        <v>3758</v>
      </c>
      <c r="T4411" t="s">
        <v>3759</v>
      </c>
      <c r="U4411" s="201">
        <v>1666</v>
      </c>
      <c r="V4411" t="s">
        <v>3357</v>
      </c>
      <c r="W4411" t="s">
        <v>3765</v>
      </c>
      <c r="X4411" t="s">
        <v>3761</v>
      </c>
      <c r="Y4411" t="s">
        <v>3762</v>
      </c>
      <c r="Z4411" t="s">
        <v>3763</v>
      </c>
      <c r="AA4411">
        <v>2167353</v>
      </c>
    </row>
    <row r="4412" spans="1:29" x14ac:dyDescent="0.2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20</v>
      </c>
      <c r="G4412" s="202">
        <v>1335124</v>
      </c>
      <c r="H4412" s="198">
        <v>37046.540289351855</v>
      </c>
      <c r="I4412" t="s">
        <v>3755</v>
      </c>
      <c r="M4412" t="s">
        <v>3511</v>
      </c>
      <c r="N4412" t="s">
        <v>3768</v>
      </c>
      <c r="O4412" t="s">
        <v>3769</v>
      </c>
      <c r="Q4412" s="199">
        <v>20</v>
      </c>
      <c r="S4412" t="s">
        <v>3758</v>
      </c>
      <c r="T4412" t="s">
        <v>3759</v>
      </c>
      <c r="U4412" s="201">
        <v>1509</v>
      </c>
      <c r="V4412" t="s">
        <v>3016</v>
      </c>
      <c r="W4412" t="s">
        <v>3765</v>
      </c>
      <c r="X4412" t="s">
        <v>3761</v>
      </c>
      <c r="Y4412" t="s">
        <v>3762</v>
      </c>
      <c r="Z4412" t="s">
        <v>3763</v>
      </c>
      <c r="AA4412">
        <v>2167349</v>
      </c>
    </row>
    <row r="4413" spans="1:29" x14ac:dyDescent="0.2">
      <c r="A4413" s="44" t="str">
        <f t="shared" si="341"/>
        <v xml:space="preserve"> Metals Financial</v>
      </c>
      <c r="B4413" s="44" t="str">
        <f t="shared" si="342"/>
        <v/>
      </c>
      <c r="C4413" s="44" t="str">
        <f t="shared" si="343"/>
        <v>Metals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3">
        <f t="shared" si="345"/>
        <v>13</v>
      </c>
      <c r="G4413" s="202">
        <v>1335125</v>
      </c>
      <c r="H4413" s="198">
        <v>37046.540358796294</v>
      </c>
      <c r="I4413" t="s">
        <v>3806</v>
      </c>
      <c r="M4413" t="s">
        <v>3511</v>
      </c>
      <c r="N4413" t="s">
        <v>3756</v>
      </c>
      <c r="O4413" t="s">
        <v>3757</v>
      </c>
      <c r="Q4413" s="199">
        <v>13</v>
      </c>
      <c r="S4413" t="s">
        <v>3758</v>
      </c>
      <c r="T4413" t="s">
        <v>3759</v>
      </c>
      <c r="U4413" s="201">
        <v>1666</v>
      </c>
      <c r="V4413" t="s">
        <v>2236</v>
      </c>
      <c r="W4413" t="s">
        <v>3765</v>
      </c>
      <c r="X4413" t="s">
        <v>3761</v>
      </c>
      <c r="Y4413" t="s">
        <v>3762</v>
      </c>
      <c r="Z4413" t="s">
        <v>3763</v>
      </c>
      <c r="AA4413">
        <v>2167347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31</v>
      </c>
      <c r="F4414" s="213">
        <f t="shared" si="345"/>
        <v>310000</v>
      </c>
      <c r="G4414" s="202">
        <v>1335126</v>
      </c>
      <c r="H4414" s="198">
        <v>37046.540393518517</v>
      </c>
      <c r="I4414" t="s">
        <v>3063</v>
      </c>
      <c r="M4414" t="s">
        <v>3505</v>
      </c>
      <c r="N4414" t="s">
        <v>2383</v>
      </c>
      <c r="O4414" t="s">
        <v>2604</v>
      </c>
      <c r="Q4414" s="199">
        <v>10000</v>
      </c>
      <c r="S4414" t="s">
        <v>3506</v>
      </c>
      <c r="T4414" t="s">
        <v>3759</v>
      </c>
      <c r="U4414" s="201">
        <v>4.07</v>
      </c>
      <c r="V4414" t="s">
        <v>3520</v>
      </c>
      <c r="W4414" t="s">
        <v>2810</v>
      </c>
      <c r="X4414" t="s">
        <v>2384</v>
      </c>
      <c r="Y4414" t="s">
        <v>3777</v>
      </c>
      <c r="Z4414" t="s">
        <v>2952</v>
      </c>
      <c r="AA4414" t="s">
        <v>660</v>
      </c>
      <c r="AB4414" s="198">
        <v>37073.875</v>
      </c>
      <c r="AC4414" s="198">
        <v>37103.875</v>
      </c>
    </row>
    <row r="4415" spans="1:29" x14ac:dyDescent="0.2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20</v>
      </c>
      <c r="G4415" s="202">
        <v>1335127</v>
      </c>
      <c r="H4415" s="198">
        <v>37046.540416666663</v>
      </c>
      <c r="I4415" t="s">
        <v>3806</v>
      </c>
      <c r="M4415" t="s">
        <v>3511</v>
      </c>
      <c r="N4415" t="s">
        <v>3756</v>
      </c>
      <c r="O4415" t="s">
        <v>3757</v>
      </c>
      <c r="Q4415" s="199">
        <v>20</v>
      </c>
      <c r="S4415" t="s">
        <v>3758</v>
      </c>
      <c r="T4415" t="s">
        <v>3759</v>
      </c>
      <c r="U4415" s="201">
        <v>1667</v>
      </c>
      <c r="V4415" t="s">
        <v>2236</v>
      </c>
      <c r="W4415" t="s">
        <v>3765</v>
      </c>
      <c r="X4415" t="s">
        <v>3761</v>
      </c>
      <c r="Y4415" t="s">
        <v>3762</v>
      </c>
      <c r="Z4415" t="s">
        <v>3763</v>
      </c>
      <c r="AA4415">
        <v>2167345</v>
      </c>
    </row>
    <row r="4416" spans="1:29" x14ac:dyDescent="0.2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20</v>
      </c>
      <c r="G4416" s="202">
        <v>1335128</v>
      </c>
      <c r="H4416" s="198">
        <v>37046.54047453704</v>
      </c>
      <c r="I4416" t="s">
        <v>3806</v>
      </c>
      <c r="M4416" t="s">
        <v>3511</v>
      </c>
      <c r="N4416" t="s">
        <v>3756</v>
      </c>
      <c r="O4416" t="s">
        <v>3757</v>
      </c>
      <c r="Q4416" s="199">
        <v>20</v>
      </c>
      <c r="S4416" t="s">
        <v>3758</v>
      </c>
      <c r="T4416" t="s">
        <v>3759</v>
      </c>
      <c r="U4416" s="201">
        <v>1668</v>
      </c>
      <c r="V4416" t="s">
        <v>2236</v>
      </c>
      <c r="W4416" t="s">
        <v>3765</v>
      </c>
      <c r="X4416" t="s">
        <v>3761</v>
      </c>
      <c r="Y4416" t="s">
        <v>3762</v>
      </c>
      <c r="Z4416" t="s">
        <v>3763</v>
      </c>
      <c r="AA4416">
        <v>2167343</v>
      </c>
    </row>
    <row r="4417" spans="1:29" x14ac:dyDescent="0.2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10</v>
      </c>
      <c r="G4417" s="202">
        <v>1335129</v>
      </c>
      <c r="H4417" s="198">
        <v>37046.540590277778</v>
      </c>
      <c r="I4417" t="s">
        <v>1092</v>
      </c>
      <c r="M4417" t="s">
        <v>3511</v>
      </c>
      <c r="N4417" t="s">
        <v>3756</v>
      </c>
      <c r="O4417" t="s">
        <v>3757</v>
      </c>
      <c r="P4417" s="199">
        <v>10</v>
      </c>
      <c r="S4417" t="s">
        <v>3758</v>
      </c>
      <c r="T4417" t="s">
        <v>3759</v>
      </c>
      <c r="U4417" s="201">
        <v>1667</v>
      </c>
      <c r="V4417" t="s">
        <v>1081</v>
      </c>
      <c r="W4417" t="s">
        <v>3765</v>
      </c>
      <c r="X4417" t="s">
        <v>3761</v>
      </c>
      <c r="Y4417" t="s">
        <v>3762</v>
      </c>
      <c r="Z4417" t="s">
        <v>3763</v>
      </c>
      <c r="AA4417">
        <v>2167341</v>
      </c>
    </row>
    <row r="4418" spans="1:29" x14ac:dyDescent="0.2">
      <c r="A4418" s="44" t="str">
        <f t="shared" si="341"/>
        <v xml:space="preserve"> Metals Financial</v>
      </c>
      <c r="B4418" s="44" t="str">
        <f t="shared" si="342"/>
        <v/>
      </c>
      <c r="C4418" s="44" t="str">
        <f t="shared" si="343"/>
        <v>Metals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10</v>
      </c>
      <c r="G4418" s="202">
        <v>1335130</v>
      </c>
      <c r="H4418" s="198">
        <v>37046.540625000001</v>
      </c>
      <c r="I4418" t="s">
        <v>3820</v>
      </c>
      <c r="M4418" t="s">
        <v>3511</v>
      </c>
      <c r="N4418" t="s">
        <v>3756</v>
      </c>
      <c r="O4418" t="s">
        <v>3757</v>
      </c>
      <c r="P4418" s="199">
        <v>10</v>
      </c>
      <c r="S4418" t="s">
        <v>3758</v>
      </c>
      <c r="T4418" t="s">
        <v>3759</v>
      </c>
      <c r="U4418" s="201">
        <v>1667</v>
      </c>
      <c r="V4418" t="s">
        <v>2397</v>
      </c>
      <c r="W4418" t="s">
        <v>3765</v>
      </c>
      <c r="X4418" t="s">
        <v>3761</v>
      </c>
      <c r="Y4418" t="s">
        <v>3762</v>
      </c>
      <c r="Z4418" t="s">
        <v>3763</v>
      </c>
      <c r="AA4418">
        <v>2167339</v>
      </c>
    </row>
    <row r="4419" spans="1:29" x14ac:dyDescent="0.2">
      <c r="A4419" s="44" t="str">
        <f t="shared" si="341"/>
        <v xml:space="preserve"> Metals Financial</v>
      </c>
      <c r="B4419" s="44" t="str">
        <f t="shared" si="342"/>
        <v/>
      </c>
      <c r="C4419" s="44" t="str">
        <f t="shared" si="343"/>
        <v>Metals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10</v>
      </c>
      <c r="G4419" s="202">
        <v>1335131</v>
      </c>
      <c r="H4419" s="198">
        <v>37046.540868055556</v>
      </c>
      <c r="I4419" t="s">
        <v>3788</v>
      </c>
      <c r="M4419" t="s">
        <v>3511</v>
      </c>
      <c r="N4419" t="s">
        <v>3799</v>
      </c>
      <c r="O4419" t="s">
        <v>3800</v>
      </c>
      <c r="Q4419" s="199">
        <v>10</v>
      </c>
      <c r="S4419" t="s">
        <v>3801</v>
      </c>
      <c r="T4419" t="s">
        <v>3759</v>
      </c>
      <c r="U4419" s="201">
        <v>4940</v>
      </c>
      <c r="V4419" t="s">
        <v>599</v>
      </c>
      <c r="W4419" t="s">
        <v>2403</v>
      </c>
      <c r="X4419" t="s">
        <v>3761</v>
      </c>
      <c r="Y4419" t="s">
        <v>3762</v>
      </c>
      <c r="Z4419" t="s">
        <v>3763</v>
      </c>
      <c r="AA4419">
        <v>2167337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365</v>
      </c>
      <c r="F4420" s="213">
        <f t="shared" si="345"/>
        <v>1825000</v>
      </c>
      <c r="G4420" s="202">
        <v>1335133</v>
      </c>
      <c r="H4420" s="198">
        <v>37046.541238425925</v>
      </c>
      <c r="I4420" t="s">
        <v>3652</v>
      </c>
      <c r="M4420" t="s">
        <v>3505</v>
      </c>
      <c r="N4420" t="s">
        <v>2383</v>
      </c>
      <c r="O4420" t="s">
        <v>2643</v>
      </c>
      <c r="P4420" s="199">
        <v>5000</v>
      </c>
      <c r="S4420" t="s">
        <v>3506</v>
      </c>
      <c r="T4420" t="s">
        <v>3759</v>
      </c>
      <c r="U4420" s="201">
        <v>4.1100000000000003</v>
      </c>
      <c r="V4420" t="s">
        <v>1859</v>
      </c>
      <c r="W4420" t="s">
        <v>2810</v>
      </c>
      <c r="X4420" t="s">
        <v>2384</v>
      </c>
      <c r="Y4420" t="s">
        <v>3777</v>
      </c>
      <c r="Z4420" t="s">
        <v>2952</v>
      </c>
      <c r="AA4420" t="s">
        <v>661</v>
      </c>
      <c r="AB4420" s="198">
        <v>37257.875</v>
      </c>
      <c r="AC4420" s="198">
        <v>37621.875</v>
      </c>
    </row>
    <row r="4421" spans="1:29" x14ac:dyDescent="0.2">
      <c r="A4421" s="44" t="str">
        <f t="shared" si="341"/>
        <v xml:space="preserve"> Metals Financial</v>
      </c>
      <c r="B4421" s="44" t="str">
        <f t="shared" si="342"/>
        <v/>
      </c>
      <c r="C4421" s="44" t="str">
        <f t="shared" si="343"/>
        <v>Metals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4</v>
      </c>
      <c r="G4421" s="202">
        <v>1335134</v>
      </c>
      <c r="H4421" s="198">
        <v>37046.541354166664</v>
      </c>
      <c r="I4421" t="s">
        <v>2218</v>
      </c>
      <c r="M4421" t="s">
        <v>3511</v>
      </c>
      <c r="N4421" t="s">
        <v>3756</v>
      </c>
      <c r="O4421" t="s">
        <v>3757</v>
      </c>
      <c r="Q4421" s="199">
        <v>4</v>
      </c>
      <c r="S4421" t="s">
        <v>3758</v>
      </c>
      <c r="T4421" t="s">
        <v>3759</v>
      </c>
      <c r="U4421" s="201">
        <v>1668</v>
      </c>
      <c r="V4421" t="s">
        <v>2589</v>
      </c>
      <c r="W4421" t="s">
        <v>3765</v>
      </c>
      <c r="X4421" t="s">
        <v>3761</v>
      </c>
      <c r="Y4421" t="s">
        <v>3762</v>
      </c>
      <c r="Z4421" t="s">
        <v>3763</v>
      </c>
      <c r="AA4421">
        <v>2167335</v>
      </c>
    </row>
    <row r="4422" spans="1:29" x14ac:dyDescent="0.2">
      <c r="A4422" s="44" t="str">
        <f t="shared" si="341"/>
        <v xml:space="preserve"> Metals Financial</v>
      </c>
      <c r="B4422" s="44" t="str">
        <f t="shared" si="342"/>
        <v/>
      </c>
      <c r="C4422" s="44" t="str">
        <f t="shared" si="343"/>
        <v>Metals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16</v>
      </c>
      <c r="G4422" s="202">
        <v>1335135</v>
      </c>
      <c r="H4422" s="198">
        <v>37046.541377314818</v>
      </c>
      <c r="I4422" t="s">
        <v>3772</v>
      </c>
      <c r="M4422" t="s">
        <v>3511</v>
      </c>
      <c r="N4422" t="s">
        <v>3756</v>
      </c>
      <c r="O4422" t="s">
        <v>3757</v>
      </c>
      <c r="Q4422" s="199">
        <v>16</v>
      </c>
      <c r="S4422" t="s">
        <v>3758</v>
      </c>
      <c r="T4422" t="s">
        <v>3759</v>
      </c>
      <c r="U4422" s="201">
        <v>1668</v>
      </c>
      <c r="V4422" t="s">
        <v>3717</v>
      </c>
      <c r="W4422" t="s">
        <v>3765</v>
      </c>
      <c r="X4422" t="s">
        <v>3761</v>
      </c>
      <c r="Y4422" t="s">
        <v>3762</v>
      </c>
      <c r="Z4422" t="s">
        <v>3763</v>
      </c>
      <c r="AA4422">
        <v>2167333</v>
      </c>
    </row>
    <row r="4423" spans="1:29" x14ac:dyDescent="0.2">
      <c r="A4423" s="44" t="str">
        <f t="shared" si="341"/>
        <v>US Power Financial</v>
      </c>
      <c r="B4423" s="44" t="str">
        <f t="shared" si="342"/>
        <v>US</v>
      </c>
      <c r="C4423" s="44" t="str">
        <f t="shared" si="343"/>
        <v>Power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</v>
      </c>
      <c r="G4423" s="202">
        <v>1335137</v>
      </c>
      <c r="H4423" s="198">
        <v>37046.541516203702</v>
      </c>
      <c r="I4423" t="s">
        <v>2363</v>
      </c>
      <c r="M4423" t="s">
        <v>2717</v>
      </c>
      <c r="N4423" t="s">
        <v>1094</v>
      </c>
      <c r="O4423" t="s">
        <v>583</v>
      </c>
      <c r="P4423" s="199">
        <v>50</v>
      </c>
      <c r="S4423" t="s">
        <v>3504</v>
      </c>
      <c r="T4423" t="s">
        <v>3759</v>
      </c>
      <c r="U4423" s="201">
        <v>40</v>
      </c>
      <c r="V4423" t="s">
        <v>1596</v>
      </c>
      <c r="W4423" t="s">
        <v>2359</v>
      </c>
      <c r="X4423" t="s">
        <v>3539</v>
      </c>
      <c r="Y4423" t="s">
        <v>1097</v>
      </c>
      <c r="Z4423" t="s">
        <v>2952</v>
      </c>
      <c r="AA4423">
        <v>631613.1</v>
      </c>
      <c r="AB4423" s="198">
        <v>37048.875</v>
      </c>
      <c r="AC4423" s="198">
        <v>37048.875</v>
      </c>
    </row>
    <row r="4424" spans="1:29" x14ac:dyDescent="0.2">
      <c r="A4424" s="44" t="str">
        <f t="shared" si="341"/>
        <v>US Power Financial</v>
      </c>
      <c r="B4424" s="44" t="str">
        <f t="shared" si="342"/>
        <v>US</v>
      </c>
      <c r="C4424" s="44" t="str">
        <f t="shared" si="343"/>
        <v>Power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50</v>
      </c>
      <c r="G4424" s="202">
        <v>1335138</v>
      </c>
      <c r="H4424" s="198">
        <v>37046.541608796295</v>
      </c>
      <c r="I4424" t="s">
        <v>2613</v>
      </c>
      <c r="M4424" t="s">
        <v>2717</v>
      </c>
      <c r="N4424" t="s">
        <v>1094</v>
      </c>
      <c r="O4424" t="s">
        <v>583</v>
      </c>
      <c r="Q4424" s="199">
        <v>50</v>
      </c>
      <c r="S4424" t="s">
        <v>3504</v>
      </c>
      <c r="T4424" t="s">
        <v>3759</v>
      </c>
      <c r="U4424" s="201">
        <v>40</v>
      </c>
      <c r="V4424" t="s">
        <v>3366</v>
      </c>
      <c r="W4424" t="s">
        <v>2359</v>
      </c>
      <c r="X4424" t="s">
        <v>3539</v>
      </c>
      <c r="Y4424" t="s">
        <v>1097</v>
      </c>
      <c r="Z4424" t="s">
        <v>2952</v>
      </c>
      <c r="AA4424">
        <v>631614.1</v>
      </c>
      <c r="AB4424" s="198">
        <v>37048.875</v>
      </c>
      <c r="AC4424" s="198">
        <v>37048.875</v>
      </c>
    </row>
    <row r="4425" spans="1:29" x14ac:dyDescent="0.2">
      <c r="A4425" s="44" t="str">
        <f t="shared" si="341"/>
        <v>US Power Physical</v>
      </c>
      <c r="B4425" s="44" t="str">
        <f t="shared" si="342"/>
        <v>US</v>
      </c>
      <c r="C4425" s="44" t="str">
        <f t="shared" si="343"/>
        <v>Power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25</v>
      </c>
      <c r="F4425" s="213">
        <f t="shared" si="345"/>
        <v>1250</v>
      </c>
      <c r="G4425" s="202">
        <v>1335139</v>
      </c>
      <c r="H4425" s="198">
        <v>37046.541643518518</v>
      </c>
      <c r="I4425" t="s">
        <v>3531</v>
      </c>
      <c r="M4425" t="s">
        <v>2717</v>
      </c>
      <c r="N4425" t="s">
        <v>3532</v>
      </c>
      <c r="O4425" t="s">
        <v>339</v>
      </c>
      <c r="P4425" s="199">
        <v>50</v>
      </c>
      <c r="S4425" t="s">
        <v>3504</v>
      </c>
      <c r="T4425" t="s">
        <v>3759</v>
      </c>
      <c r="U4425" s="201">
        <v>43.5</v>
      </c>
      <c r="V4425" t="s">
        <v>2450</v>
      </c>
      <c r="W4425" t="s">
        <v>3543</v>
      </c>
      <c r="X4425" t="s">
        <v>3533</v>
      </c>
      <c r="Y4425" t="s">
        <v>1097</v>
      </c>
      <c r="Z4425" t="s">
        <v>2947</v>
      </c>
      <c r="AA4425">
        <v>631615.1</v>
      </c>
      <c r="AB4425" s="198">
        <v>37048.875</v>
      </c>
      <c r="AC4425" s="198">
        <v>37072.875</v>
      </c>
    </row>
    <row r="4426" spans="1:29" x14ac:dyDescent="0.2">
      <c r="A4426" s="44" t="str">
        <f t="shared" si="341"/>
        <v>US Power Physical</v>
      </c>
      <c r="B4426" s="44" t="str">
        <f t="shared" si="342"/>
        <v>US</v>
      </c>
      <c r="C4426" s="44" t="str">
        <f t="shared" si="343"/>
        <v>Power</v>
      </c>
      <c r="D4426" s="44" t="str">
        <f t="shared" si="344"/>
        <v>Physical</v>
      </c>
      <c r="E4426" s="44">
        <f>IF(VLOOKUP(S4426,'DD-Lookup'!$J$6:$L$50,3,FALSE)="Monthly",(YEAR(AC4426)-YEAR(AB4426))*12+MONTH(AC4426)-MONTH(AB4426)+1,(AC4426-AB4426+1))</f>
        <v>5</v>
      </c>
      <c r="F4426" s="213">
        <f t="shared" si="345"/>
        <v>250</v>
      </c>
      <c r="G4426" s="202">
        <v>1335140</v>
      </c>
      <c r="H4426" s="198">
        <v>37046.541712962964</v>
      </c>
      <c r="I4426" t="s">
        <v>3531</v>
      </c>
      <c r="M4426" t="s">
        <v>2717</v>
      </c>
      <c r="N4426" t="s">
        <v>3532</v>
      </c>
      <c r="O4426" t="s">
        <v>623</v>
      </c>
      <c r="Q4426" s="199">
        <v>50</v>
      </c>
      <c r="S4426" t="s">
        <v>3504</v>
      </c>
      <c r="T4426" t="s">
        <v>3759</v>
      </c>
      <c r="U4426" s="201">
        <v>35.5</v>
      </c>
      <c r="V4426" t="s">
        <v>3363</v>
      </c>
      <c r="W4426" t="s">
        <v>3543</v>
      </c>
      <c r="X4426" t="s">
        <v>3533</v>
      </c>
      <c r="Y4426" t="s">
        <v>1097</v>
      </c>
      <c r="Z4426" t="s">
        <v>2947</v>
      </c>
      <c r="AA4426">
        <v>631616.1</v>
      </c>
      <c r="AB4426" s="198">
        <v>37053.875</v>
      </c>
      <c r="AC4426" s="198">
        <v>37057.875</v>
      </c>
    </row>
    <row r="4427" spans="1:29" x14ac:dyDescent="0.2">
      <c r="A4427" s="44" t="str">
        <f t="shared" ref="A4427:A4490" si="346">B4427&amp;" "&amp;C4427&amp;" "&amp;D4427</f>
        <v>US Power Physical</v>
      </c>
      <c r="B4427" s="44" t="str">
        <f t="shared" ref="B4427:B4490" si="347">IF((LEFT(N4427,2)="US"),"US","")</f>
        <v>US</v>
      </c>
      <c r="C4427" s="44" t="str">
        <f t="shared" ref="C4427:C4490" si="348">M4427</f>
        <v>Power</v>
      </c>
      <c r="D4427" s="44" t="str">
        <f t="shared" ref="D4427:D4490" si="349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3</v>
      </c>
      <c r="F4427" s="213">
        <f t="shared" ref="F4427:F4490" si="350">E4427*SUM(P4427:Q4427)</f>
        <v>150</v>
      </c>
      <c r="G4427" s="202">
        <v>1335141</v>
      </c>
      <c r="H4427" s="198">
        <v>37046.541805555556</v>
      </c>
      <c r="I4427" t="s">
        <v>3531</v>
      </c>
      <c r="M4427" t="s">
        <v>2717</v>
      </c>
      <c r="N4427" t="s">
        <v>3532</v>
      </c>
      <c r="O4427" t="s">
        <v>1626</v>
      </c>
      <c r="Q4427" s="199">
        <v>50</v>
      </c>
      <c r="S4427" t="s">
        <v>3504</v>
      </c>
      <c r="T4427" t="s">
        <v>3759</v>
      </c>
      <c r="U4427" s="201">
        <v>23.25</v>
      </c>
      <c r="V4427" t="s">
        <v>2450</v>
      </c>
      <c r="W4427" t="s">
        <v>3543</v>
      </c>
      <c r="X4427" t="s">
        <v>3533</v>
      </c>
      <c r="Y4427" t="s">
        <v>1097</v>
      </c>
      <c r="Z4427" t="s">
        <v>2947</v>
      </c>
      <c r="AA4427">
        <v>631617.1</v>
      </c>
      <c r="AB4427" s="198">
        <v>37048.875</v>
      </c>
      <c r="AC4427" s="198">
        <v>37050.875</v>
      </c>
    </row>
    <row r="4428" spans="1:29" x14ac:dyDescent="0.2">
      <c r="A4428" s="44" t="str">
        <f t="shared" si="346"/>
        <v xml:space="preserve"> Metals Financial</v>
      </c>
      <c r="B4428" s="44" t="str">
        <f t="shared" si="347"/>
        <v/>
      </c>
      <c r="C4428" s="44" t="str">
        <f t="shared" si="348"/>
        <v>Metals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20</v>
      </c>
      <c r="G4428" s="202">
        <v>1335144</v>
      </c>
      <c r="H4428" s="198">
        <v>37046.541886574072</v>
      </c>
      <c r="I4428" t="s">
        <v>3816</v>
      </c>
      <c r="M4428" t="s">
        <v>3511</v>
      </c>
      <c r="N4428" t="s">
        <v>3756</v>
      </c>
      <c r="O4428" t="s">
        <v>3757</v>
      </c>
      <c r="P4428" s="199">
        <v>20</v>
      </c>
      <c r="S4428" t="s">
        <v>3758</v>
      </c>
      <c r="T4428" t="s">
        <v>3759</v>
      </c>
      <c r="U4428" s="201">
        <v>1667</v>
      </c>
      <c r="V4428" t="s">
        <v>662</v>
      </c>
      <c r="W4428" t="s">
        <v>3765</v>
      </c>
      <c r="X4428" t="s">
        <v>3761</v>
      </c>
      <c r="Y4428" t="s">
        <v>3762</v>
      </c>
      <c r="Z4428" t="s">
        <v>3763</v>
      </c>
      <c r="AA4428">
        <v>2167331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123</v>
      </c>
      <c r="F4429" s="213">
        <f t="shared" si="350"/>
        <v>738000</v>
      </c>
      <c r="G4429" s="202">
        <v>1335145</v>
      </c>
      <c r="H4429" s="198">
        <v>37046.541909722226</v>
      </c>
      <c r="I4429" t="s">
        <v>3547</v>
      </c>
      <c r="M4429" t="s">
        <v>3505</v>
      </c>
      <c r="N4429" t="s">
        <v>2194</v>
      </c>
      <c r="O4429" t="s">
        <v>3989</v>
      </c>
      <c r="P4429" s="199">
        <v>6000</v>
      </c>
      <c r="S4429" t="s">
        <v>3506</v>
      </c>
      <c r="T4429" t="s">
        <v>3759</v>
      </c>
      <c r="U4429" s="201">
        <v>0.08</v>
      </c>
      <c r="V4429" t="s">
        <v>3519</v>
      </c>
      <c r="W4429" t="s">
        <v>3082</v>
      </c>
      <c r="X4429" t="s">
        <v>2625</v>
      </c>
      <c r="Y4429" t="s">
        <v>2596</v>
      </c>
      <c r="Z4429" t="s">
        <v>2952</v>
      </c>
      <c r="AA4429" t="s">
        <v>663</v>
      </c>
      <c r="AB4429" s="198">
        <v>37073</v>
      </c>
      <c r="AC4429" s="198">
        <v>37195</v>
      </c>
    </row>
    <row r="4430" spans="1:29" x14ac:dyDescent="0.2">
      <c r="A4430" s="44" t="str">
        <f t="shared" si="346"/>
        <v>US Power Physical</v>
      </c>
      <c r="B4430" s="44" t="str">
        <f t="shared" si="347"/>
        <v>US</v>
      </c>
      <c r="C4430" s="44" t="str">
        <f t="shared" si="348"/>
        <v>Power</v>
      </c>
      <c r="D4430" s="44" t="str">
        <f t="shared" si="349"/>
        <v>Physical</v>
      </c>
      <c r="E4430" s="44">
        <f>IF(VLOOKUP(S4430,'DD-Lookup'!$J$6:$L$50,3,FALSE)="Monthly",(YEAR(AC4430)-YEAR(AB4430))*12+MONTH(AC4430)-MONTH(AB4430)+1,(AC4430-AB4430+1))</f>
        <v>25</v>
      </c>
      <c r="F4430" s="213">
        <f t="shared" si="350"/>
        <v>1250</v>
      </c>
      <c r="G4430" s="202">
        <v>1335146</v>
      </c>
      <c r="H4430" s="198">
        <v>37046.541932870372</v>
      </c>
      <c r="I4430" t="s">
        <v>3554</v>
      </c>
      <c r="M4430" t="s">
        <v>2717</v>
      </c>
      <c r="N4430" t="s">
        <v>3532</v>
      </c>
      <c r="O4430" t="s">
        <v>509</v>
      </c>
      <c r="P4430" s="199">
        <v>50</v>
      </c>
      <c r="S4430" t="s">
        <v>3504</v>
      </c>
      <c r="T4430" t="s">
        <v>3759</v>
      </c>
      <c r="U4430" s="201">
        <v>46</v>
      </c>
      <c r="V4430" t="s">
        <v>3026</v>
      </c>
      <c r="W4430" t="s">
        <v>2733</v>
      </c>
      <c r="X4430" t="s">
        <v>3541</v>
      </c>
      <c r="Y4430" t="s">
        <v>1097</v>
      </c>
      <c r="Z4430" t="s">
        <v>2947</v>
      </c>
      <c r="AA4430">
        <v>631619.1</v>
      </c>
      <c r="AB4430" s="198">
        <v>37048.875</v>
      </c>
      <c r="AC4430" s="198">
        <v>37072.875</v>
      </c>
    </row>
    <row r="4431" spans="1:29" x14ac:dyDescent="0.2">
      <c r="A4431" s="44" t="str">
        <f t="shared" si="346"/>
        <v>US Power Physical</v>
      </c>
      <c r="B4431" s="44" t="str">
        <f t="shared" si="347"/>
        <v>US</v>
      </c>
      <c r="C4431" s="44" t="str">
        <f t="shared" si="348"/>
        <v>Power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25</v>
      </c>
      <c r="F4431" s="213">
        <f t="shared" si="350"/>
        <v>1250</v>
      </c>
      <c r="G4431" s="202">
        <v>1335147</v>
      </c>
      <c r="H4431" s="198">
        <v>37046.541979166665</v>
      </c>
      <c r="I4431" t="s">
        <v>3554</v>
      </c>
      <c r="M4431" t="s">
        <v>2717</v>
      </c>
      <c r="N4431" t="s">
        <v>3532</v>
      </c>
      <c r="O4431" t="s">
        <v>509</v>
      </c>
      <c r="P4431" s="199">
        <v>50</v>
      </c>
      <c r="S4431" t="s">
        <v>3504</v>
      </c>
      <c r="T4431" t="s">
        <v>3759</v>
      </c>
      <c r="U4431" s="201">
        <v>45.5</v>
      </c>
      <c r="V4431" t="s">
        <v>3026</v>
      </c>
      <c r="W4431" t="s">
        <v>2733</v>
      </c>
      <c r="X4431" t="s">
        <v>3541</v>
      </c>
      <c r="Y4431" t="s">
        <v>1097</v>
      </c>
      <c r="Z4431" t="s">
        <v>2947</v>
      </c>
      <c r="AA4431">
        <v>631620.1</v>
      </c>
      <c r="AB4431" s="198">
        <v>37048.875</v>
      </c>
      <c r="AC4431" s="198">
        <v>37072.875</v>
      </c>
    </row>
    <row r="4432" spans="1:29" x14ac:dyDescent="0.2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20</v>
      </c>
      <c r="G4432" s="202">
        <v>1335150</v>
      </c>
      <c r="H4432" s="198">
        <v>37046.542280092595</v>
      </c>
      <c r="I4432" t="s">
        <v>3806</v>
      </c>
      <c r="M4432" t="s">
        <v>3511</v>
      </c>
      <c r="N4432" t="s">
        <v>3756</v>
      </c>
      <c r="O4432" t="s">
        <v>3757</v>
      </c>
      <c r="Q4432" s="199">
        <v>20</v>
      </c>
      <c r="S4432" t="s">
        <v>3758</v>
      </c>
      <c r="T4432" t="s">
        <v>3759</v>
      </c>
      <c r="U4432" s="201">
        <v>1668</v>
      </c>
      <c r="V4432" t="s">
        <v>2236</v>
      </c>
      <c r="W4432" t="s">
        <v>3765</v>
      </c>
      <c r="X4432" t="s">
        <v>3761</v>
      </c>
      <c r="Y4432" t="s">
        <v>3762</v>
      </c>
      <c r="Z4432" t="s">
        <v>3763</v>
      </c>
      <c r="AA4432">
        <v>2167329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31</v>
      </c>
      <c r="F4433" s="213">
        <f t="shared" si="350"/>
        <v>310000</v>
      </c>
      <c r="G4433" s="202">
        <v>1335153</v>
      </c>
      <c r="H4433" s="198">
        <v>37046.542916666665</v>
      </c>
      <c r="I4433" t="s">
        <v>2608</v>
      </c>
      <c r="M4433" t="s">
        <v>3505</v>
      </c>
      <c r="N4433" t="s">
        <v>2383</v>
      </c>
      <c r="O4433" t="s">
        <v>2393</v>
      </c>
      <c r="P4433" s="199">
        <v>10000</v>
      </c>
      <c r="S4433" t="s">
        <v>3506</v>
      </c>
      <c r="T4433" t="s">
        <v>3759</v>
      </c>
      <c r="U4433" s="201">
        <v>4.1500000000000004</v>
      </c>
      <c r="V4433" t="s">
        <v>2406</v>
      </c>
      <c r="W4433" t="s">
        <v>2810</v>
      </c>
      <c r="X4433" t="s">
        <v>2384</v>
      </c>
      <c r="Y4433" t="s">
        <v>3777</v>
      </c>
      <c r="Z4433" t="s">
        <v>2952</v>
      </c>
      <c r="AA4433" t="s">
        <v>664</v>
      </c>
      <c r="AB4433" s="198">
        <v>37104.875</v>
      </c>
      <c r="AC4433" s="198">
        <v>37134.875</v>
      </c>
    </row>
    <row r="4434" spans="1:29" x14ac:dyDescent="0.2">
      <c r="A4434" s="44" t="str">
        <f t="shared" si="346"/>
        <v xml:space="preserve"> Natural Gas Physical</v>
      </c>
      <c r="B4434" s="44" t="str">
        <f t="shared" si="347"/>
        <v/>
      </c>
      <c r="C4434" s="44" t="str">
        <f t="shared" si="348"/>
        <v>Natural Gas</v>
      </c>
      <c r="D4434" s="44" t="str">
        <f t="shared" si="349"/>
        <v>Physical</v>
      </c>
      <c r="E4434" s="44">
        <f>IF(VLOOKUP(S4434,'DD-Lookup'!$J$6:$L$50,3,FALSE)="Monthly",(YEAR(AC4434)-YEAR(AB4434))*12+MONTH(AC4434)-MONTH(AB4434)+1,(AC4434-AB4434+1))</f>
        <v>25</v>
      </c>
      <c r="F4434" s="213">
        <f t="shared" si="350"/>
        <v>250000</v>
      </c>
      <c r="G4434" s="202">
        <v>1335155</v>
      </c>
      <c r="H4434" s="198">
        <v>37046.542928240742</v>
      </c>
      <c r="I4434" t="s">
        <v>2608</v>
      </c>
      <c r="M4434" t="s">
        <v>3505</v>
      </c>
      <c r="N4434" t="s">
        <v>2623</v>
      </c>
      <c r="O4434" t="s">
        <v>565</v>
      </c>
      <c r="Q4434" s="199">
        <v>10000</v>
      </c>
      <c r="S4434" t="s">
        <v>3506</v>
      </c>
      <c r="T4434" t="s">
        <v>3759</v>
      </c>
      <c r="U4434" s="201">
        <v>4.13</v>
      </c>
      <c r="V4434" t="s">
        <v>2739</v>
      </c>
      <c r="W4434" t="s">
        <v>2624</v>
      </c>
      <c r="X4434" t="s">
        <v>2625</v>
      </c>
      <c r="Y4434" t="s">
        <v>2596</v>
      </c>
      <c r="Z4434" t="s">
        <v>2952</v>
      </c>
      <c r="AA4434">
        <v>828820</v>
      </c>
      <c r="AB4434" s="198">
        <v>37048.875</v>
      </c>
      <c r="AC4434" s="198">
        <v>37072.875</v>
      </c>
    </row>
    <row r="4435" spans="1:29" x14ac:dyDescent="0.2">
      <c r="A4435" s="44" t="str">
        <f t="shared" si="346"/>
        <v>US Crude Financial</v>
      </c>
      <c r="B4435" s="44" t="str">
        <f t="shared" si="347"/>
        <v>US</v>
      </c>
      <c r="C4435" s="44" t="str">
        <f t="shared" si="348"/>
        <v>Crude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50000</v>
      </c>
      <c r="G4435" s="202">
        <v>1335156</v>
      </c>
      <c r="H4435" s="198">
        <v>37046.542939814812</v>
      </c>
      <c r="I4435" t="s">
        <v>2382</v>
      </c>
      <c r="M4435" t="s">
        <v>3619</v>
      </c>
      <c r="N4435" t="s">
        <v>1088</v>
      </c>
      <c r="O4435" t="s">
        <v>3528</v>
      </c>
      <c r="Q4435" s="199">
        <v>50000</v>
      </c>
      <c r="S4435" t="s">
        <v>3512</v>
      </c>
      <c r="T4435" t="s">
        <v>3759</v>
      </c>
      <c r="U4435" s="201">
        <v>28.34</v>
      </c>
      <c r="V4435" t="s">
        <v>3830</v>
      </c>
      <c r="W4435" t="s">
        <v>1090</v>
      </c>
      <c r="X4435" t="s">
        <v>1091</v>
      </c>
      <c r="Y4435" t="s">
        <v>2729</v>
      </c>
      <c r="Z4435" t="s">
        <v>2952</v>
      </c>
      <c r="AA4435">
        <v>113070</v>
      </c>
      <c r="AB4435" s="198">
        <v>37073</v>
      </c>
      <c r="AC4435" s="198">
        <v>37103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31</v>
      </c>
      <c r="F4436" s="213">
        <f t="shared" si="350"/>
        <v>155000</v>
      </c>
      <c r="G4436" s="202">
        <v>1335157</v>
      </c>
      <c r="H4436" s="198">
        <v>37046.543136574073</v>
      </c>
      <c r="I4436" t="s">
        <v>241</v>
      </c>
      <c r="M4436" t="s">
        <v>3505</v>
      </c>
      <c r="N4436" t="s">
        <v>2383</v>
      </c>
      <c r="O4436" t="s">
        <v>2393</v>
      </c>
      <c r="P4436" s="199">
        <v>5000</v>
      </c>
      <c r="S4436" t="s">
        <v>3506</v>
      </c>
      <c r="T4436" t="s">
        <v>3759</v>
      </c>
      <c r="U4436" s="201">
        <v>4.1500000000000004</v>
      </c>
      <c r="V4436" t="s">
        <v>242</v>
      </c>
      <c r="W4436" t="s">
        <v>2810</v>
      </c>
      <c r="X4436" t="s">
        <v>2384</v>
      </c>
      <c r="Y4436" t="s">
        <v>3777</v>
      </c>
      <c r="Z4436" t="s">
        <v>2952</v>
      </c>
      <c r="AA4436" t="s">
        <v>665</v>
      </c>
      <c r="AB4436" s="198">
        <v>37104.875</v>
      </c>
      <c r="AC4436" s="198">
        <v>37134.875</v>
      </c>
    </row>
    <row r="4437" spans="1:29" x14ac:dyDescent="0.2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123</v>
      </c>
      <c r="F4437" s="213">
        <f t="shared" si="350"/>
        <v>615000</v>
      </c>
      <c r="G4437" s="202">
        <v>1335159</v>
      </c>
      <c r="H4437" s="198">
        <v>37046.543379629627</v>
      </c>
      <c r="I4437" t="s">
        <v>241</v>
      </c>
      <c r="M4437" t="s">
        <v>3505</v>
      </c>
      <c r="N4437" t="s">
        <v>2383</v>
      </c>
      <c r="O4437" t="s">
        <v>3144</v>
      </c>
      <c r="P4437" s="199">
        <v>5000</v>
      </c>
      <c r="S4437" t="s">
        <v>3506</v>
      </c>
      <c r="T4437" t="s">
        <v>3759</v>
      </c>
      <c r="U4437" s="201">
        <v>4.1500000000000004</v>
      </c>
      <c r="V4437" t="s">
        <v>242</v>
      </c>
      <c r="W4437" t="s">
        <v>2810</v>
      </c>
      <c r="X4437" t="s">
        <v>2384</v>
      </c>
      <c r="Y4437" t="s">
        <v>3777</v>
      </c>
      <c r="Z4437" t="s">
        <v>2952</v>
      </c>
      <c r="AA4437" t="s">
        <v>666</v>
      </c>
      <c r="AB4437" s="198">
        <v>37073</v>
      </c>
      <c r="AC4437" s="198">
        <v>37195</v>
      </c>
    </row>
    <row r="4438" spans="1:29" x14ac:dyDescent="0.2">
      <c r="A4438" s="44" t="str">
        <f t="shared" si="346"/>
        <v xml:space="preserve"> Metals Financial</v>
      </c>
      <c r="B4438" s="44" t="str">
        <f t="shared" si="347"/>
        <v/>
      </c>
      <c r="C4438" s="44" t="str">
        <f t="shared" si="348"/>
        <v>Metals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1</v>
      </c>
      <c r="G4438" s="202">
        <v>1335160</v>
      </c>
      <c r="H4438" s="198">
        <v>37046.543425925927</v>
      </c>
      <c r="I4438" t="s">
        <v>3808</v>
      </c>
      <c r="M4438" t="s">
        <v>3511</v>
      </c>
      <c r="N4438" t="s">
        <v>3768</v>
      </c>
      <c r="O4438" t="s">
        <v>3769</v>
      </c>
      <c r="Q4438" s="199">
        <v>1</v>
      </c>
      <c r="S4438" t="s">
        <v>3758</v>
      </c>
      <c r="T4438" t="s">
        <v>3759</v>
      </c>
      <c r="U4438" s="201">
        <v>1511</v>
      </c>
      <c r="V4438" t="s">
        <v>1559</v>
      </c>
      <c r="W4438" t="s">
        <v>3765</v>
      </c>
      <c r="X4438" t="s">
        <v>3761</v>
      </c>
      <c r="Y4438" t="s">
        <v>3762</v>
      </c>
      <c r="Z4438" t="s">
        <v>3763</v>
      </c>
      <c r="AA4438">
        <v>2167325</v>
      </c>
    </row>
    <row r="4439" spans="1:29" x14ac:dyDescent="0.2">
      <c r="A4439" s="44" t="str">
        <f t="shared" si="346"/>
        <v>US Power Physical</v>
      </c>
      <c r="B4439" s="44" t="str">
        <f t="shared" si="347"/>
        <v>US</v>
      </c>
      <c r="C4439" s="44" t="str">
        <f t="shared" si="348"/>
        <v>Power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3</v>
      </c>
      <c r="F4439" s="213">
        <f t="shared" si="350"/>
        <v>150</v>
      </c>
      <c r="G4439" s="202">
        <v>1335161</v>
      </c>
      <c r="H4439" s="198">
        <v>37046.543564814812</v>
      </c>
      <c r="I4439" t="s">
        <v>3732</v>
      </c>
      <c r="M4439" t="s">
        <v>2717</v>
      </c>
      <c r="N4439" t="s">
        <v>2375</v>
      </c>
      <c r="O4439" t="s">
        <v>1654</v>
      </c>
      <c r="P4439" s="199">
        <v>50</v>
      </c>
      <c r="S4439" t="s">
        <v>3504</v>
      </c>
      <c r="T4439" t="s">
        <v>3759</v>
      </c>
      <c r="U4439" s="201">
        <v>39.75</v>
      </c>
      <c r="V4439" t="s">
        <v>1655</v>
      </c>
      <c r="W4439" t="s">
        <v>2376</v>
      </c>
      <c r="X4439" t="s">
        <v>2588</v>
      </c>
      <c r="Y4439" t="s">
        <v>1097</v>
      </c>
      <c r="Z4439" t="s">
        <v>2947</v>
      </c>
      <c r="AA4439">
        <v>631623.1</v>
      </c>
      <c r="AB4439" s="198">
        <v>37048.875</v>
      </c>
      <c r="AC4439" s="198">
        <v>37050.875</v>
      </c>
    </row>
    <row r="4440" spans="1:29" x14ac:dyDescent="0.2">
      <c r="A4440" s="44" t="str">
        <f t="shared" si="346"/>
        <v>US Crude Financial</v>
      </c>
      <c r="B4440" s="44" t="str">
        <f t="shared" si="347"/>
        <v>US</v>
      </c>
      <c r="C4440" s="44" t="str">
        <f t="shared" si="348"/>
        <v>Crude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50000</v>
      </c>
      <c r="G4440" s="202">
        <v>1335163</v>
      </c>
      <c r="H4440" s="198">
        <v>37046.54409722222</v>
      </c>
      <c r="I4440" t="s">
        <v>2382</v>
      </c>
      <c r="M4440" t="s">
        <v>3619</v>
      </c>
      <c r="N4440" t="s">
        <v>1088</v>
      </c>
      <c r="O4440" t="s">
        <v>3528</v>
      </c>
      <c r="Q4440" s="199">
        <v>50000</v>
      </c>
      <c r="S4440" t="s">
        <v>3512</v>
      </c>
      <c r="T4440" t="s">
        <v>3759</v>
      </c>
      <c r="U4440" s="201">
        <v>28.34</v>
      </c>
      <c r="V4440" t="s">
        <v>2582</v>
      </c>
      <c r="W4440" t="s">
        <v>1090</v>
      </c>
      <c r="X4440" t="s">
        <v>1091</v>
      </c>
      <c r="Y4440" t="s">
        <v>2729</v>
      </c>
      <c r="Z4440" t="s">
        <v>2952</v>
      </c>
      <c r="AA4440">
        <v>113072</v>
      </c>
      <c r="AB4440" s="198">
        <v>37073</v>
      </c>
      <c r="AC4440" s="198">
        <v>37103</v>
      </c>
    </row>
    <row r="4441" spans="1:29" x14ac:dyDescent="0.2">
      <c r="A4441" s="44" t="str">
        <f t="shared" si="346"/>
        <v>US Crude Financial</v>
      </c>
      <c r="B4441" s="44" t="str">
        <f t="shared" si="347"/>
        <v>US</v>
      </c>
      <c r="C4441" s="44" t="str">
        <f t="shared" si="348"/>
        <v>Crude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50000</v>
      </c>
      <c r="G4441" s="202">
        <v>1335164</v>
      </c>
      <c r="H4441" s="198">
        <v>37046.544178240743</v>
      </c>
      <c r="I4441" t="s">
        <v>1087</v>
      </c>
      <c r="M4441" t="s">
        <v>3619</v>
      </c>
      <c r="N4441" t="s">
        <v>1088</v>
      </c>
      <c r="O4441" t="s">
        <v>3528</v>
      </c>
      <c r="Q4441" s="199">
        <v>50000</v>
      </c>
      <c r="S4441" t="s">
        <v>3512</v>
      </c>
      <c r="T4441" t="s">
        <v>3759</v>
      </c>
      <c r="U4441" s="201">
        <v>28.36</v>
      </c>
      <c r="V4441" t="s">
        <v>2584</v>
      </c>
      <c r="W4441" t="s">
        <v>1090</v>
      </c>
      <c r="X4441" t="s">
        <v>1091</v>
      </c>
      <c r="Y4441" t="s">
        <v>2729</v>
      </c>
      <c r="Z4441" t="s">
        <v>2952</v>
      </c>
      <c r="AA4441">
        <v>113073</v>
      </c>
      <c r="AB4441" s="198">
        <v>37073</v>
      </c>
      <c r="AC4441" s="198">
        <v>37103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25</v>
      </c>
      <c r="F4442" s="213">
        <f t="shared" si="350"/>
        <v>62500</v>
      </c>
      <c r="G4442" s="202">
        <v>1335167</v>
      </c>
      <c r="H4442" s="198">
        <v>37046.545671296299</v>
      </c>
      <c r="I4442" t="s">
        <v>3531</v>
      </c>
      <c r="M4442" t="s">
        <v>3505</v>
      </c>
      <c r="N4442" t="s">
        <v>2383</v>
      </c>
      <c r="O4442" t="s">
        <v>1693</v>
      </c>
      <c r="Q4442" s="199">
        <v>2500</v>
      </c>
      <c r="S4442" t="s">
        <v>3506</v>
      </c>
      <c r="T4442" t="s">
        <v>3759</v>
      </c>
      <c r="U4442" s="201">
        <v>3.9649999999999999</v>
      </c>
      <c r="V4442" t="s">
        <v>3720</v>
      </c>
      <c r="W4442" t="s">
        <v>2644</v>
      </c>
      <c r="X4442" t="s">
        <v>2259</v>
      </c>
      <c r="Y4442" t="s">
        <v>3777</v>
      </c>
      <c r="Z4442" t="s">
        <v>2952</v>
      </c>
      <c r="AA4442" t="s">
        <v>667</v>
      </c>
      <c r="AB4442" s="198">
        <v>37048.875</v>
      </c>
      <c r="AC4442" s="198">
        <v>37072.875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31</v>
      </c>
      <c r="F4443" s="213">
        <f t="shared" si="350"/>
        <v>155000</v>
      </c>
      <c r="G4443" s="202">
        <v>1335168</v>
      </c>
      <c r="H4443" s="198">
        <v>37046.546099537038</v>
      </c>
      <c r="I4443" t="s">
        <v>2382</v>
      </c>
      <c r="M4443" t="s">
        <v>3505</v>
      </c>
      <c r="N4443" t="s">
        <v>2383</v>
      </c>
      <c r="O4443" t="s">
        <v>2604</v>
      </c>
      <c r="P4443" s="199">
        <v>5000</v>
      </c>
      <c r="S4443" t="s">
        <v>3506</v>
      </c>
      <c r="T4443" t="s">
        <v>3759</v>
      </c>
      <c r="U4443" s="201">
        <v>4.0674999999999999</v>
      </c>
      <c r="V4443" t="s">
        <v>2470</v>
      </c>
      <c r="W4443" t="s">
        <v>2810</v>
      </c>
      <c r="X4443" t="s">
        <v>2384</v>
      </c>
      <c r="Y4443" t="s">
        <v>3777</v>
      </c>
      <c r="Z4443" t="s">
        <v>2952</v>
      </c>
      <c r="AA4443" t="s">
        <v>668</v>
      </c>
      <c r="AB4443" s="198">
        <v>37073.875</v>
      </c>
      <c r="AC4443" s="198">
        <v>37103.875</v>
      </c>
    </row>
    <row r="4444" spans="1:29" x14ac:dyDescent="0.2">
      <c r="A4444" s="44" t="str">
        <f t="shared" si="346"/>
        <v>US Power Financial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50</v>
      </c>
      <c r="G4444" s="202">
        <v>1335171</v>
      </c>
      <c r="H4444" s="198">
        <v>37046.546435185184</v>
      </c>
      <c r="I4444" t="s">
        <v>2363</v>
      </c>
      <c r="M4444" t="s">
        <v>2717</v>
      </c>
      <c r="N4444" t="s">
        <v>1094</v>
      </c>
      <c r="O4444" t="s">
        <v>669</v>
      </c>
      <c r="P4444" s="199">
        <v>50</v>
      </c>
      <c r="S4444" t="s">
        <v>3504</v>
      </c>
      <c r="T4444" t="s">
        <v>3759</v>
      </c>
      <c r="U4444" s="201">
        <v>32</v>
      </c>
      <c r="V4444" t="s">
        <v>1596</v>
      </c>
      <c r="W4444" t="s">
        <v>1095</v>
      </c>
      <c r="X4444" t="s">
        <v>1096</v>
      </c>
      <c r="Y4444" t="s">
        <v>1097</v>
      </c>
      <c r="Z4444" t="s">
        <v>2952</v>
      </c>
      <c r="AA4444">
        <v>631627.1</v>
      </c>
      <c r="AB4444" s="198">
        <v>37046.875</v>
      </c>
      <c r="AC4444" s="198">
        <v>37046.875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300000</v>
      </c>
      <c r="G4445" s="202">
        <v>1335172</v>
      </c>
      <c r="H4445" s="198">
        <v>37046.546539351853</v>
      </c>
      <c r="I4445" t="s">
        <v>2613</v>
      </c>
      <c r="M4445" t="s">
        <v>3505</v>
      </c>
      <c r="N4445" t="s">
        <v>2383</v>
      </c>
      <c r="O4445" t="s">
        <v>3101</v>
      </c>
      <c r="P4445" s="199">
        <v>10000</v>
      </c>
      <c r="S4445" t="s">
        <v>3506</v>
      </c>
      <c r="T4445" t="s">
        <v>3759</v>
      </c>
      <c r="U4445" s="201">
        <v>4.1875</v>
      </c>
      <c r="V4445" t="s">
        <v>2616</v>
      </c>
      <c r="W4445" t="s">
        <v>2810</v>
      </c>
      <c r="X4445" t="s">
        <v>2384</v>
      </c>
      <c r="Y4445" t="s">
        <v>3777</v>
      </c>
      <c r="Z4445" t="s">
        <v>2952</v>
      </c>
      <c r="AA4445" t="s">
        <v>670</v>
      </c>
      <c r="AB4445" s="198">
        <v>37135.875</v>
      </c>
      <c r="AC4445" s="198">
        <v>37164.875</v>
      </c>
    </row>
    <row r="4446" spans="1:29" x14ac:dyDescent="0.2">
      <c r="A4446" s="44" t="str">
        <f t="shared" si="346"/>
        <v>US Crude Financial</v>
      </c>
      <c r="B4446" s="44" t="str">
        <f t="shared" si="347"/>
        <v>US</v>
      </c>
      <c r="C4446" s="44" t="str">
        <f t="shared" si="348"/>
        <v>Crude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50000</v>
      </c>
      <c r="G4446" s="202">
        <v>1335176</v>
      </c>
      <c r="H4446" s="198">
        <v>37046.547407407408</v>
      </c>
      <c r="I4446" t="s">
        <v>2382</v>
      </c>
      <c r="M4446" t="s">
        <v>3619</v>
      </c>
      <c r="N4446" t="s">
        <v>1088</v>
      </c>
      <c r="O4446" t="s">
        <v>3528</v>
      </c>
      <c r="P4446" s="199">
        <v>50000</v>
      </c>
      <c r="S4446" t="s">
        <v>3512</v>
      </c>
      <c r="T4446" t="s">
        <v>3759</v>
      </c>
      <c r="U4446" s="201">
        <v>28.34</v>
      </c>
      <c r="V4446" t="s">
        <v>2582</v>
      </c>
      <c r="W4446" t="s">
        <v>1090</v>
      </c>
      <c r="X4446" t="s">
        <v>1091</v>
      </c>
      <c r="Y4446" t="s">
        <v>2729</v>
      </c>
      <c r="Z4446" t="s">
        <v>2952</v>
      </c>
      <c r="AA4446">
        <v>113074</v>
      </c>
      <c r="AB4446" s="198">
        <v>37073</v>
      </c>
      <c r="AC4446" s="198">
        <v>37103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300000</v>
      </c>
      <c r="G4447" s="202">
        <v>1335178</v>
      </c>
      <c r="H4447" s="198">
        <v>37046.547939814816</v>
      </c>
      <c r="I4447" t="s">
        <v>2613</v>
      </c>
      <c r="M4447" t="s">
        <v>3505</v>
      </c>
      <c r="N4447" t="s">
        <v>2383</v>
      </c>
      <c r="O4447" t="s">
        <v>3101</v>
      </c>
      <c r="P4447" s="199">
        <v>10000</v>
      </c>
      <c r="S4447" t="s">
        <v>3506</v>
      </c>
      <c r="T4447" t="s">
        <v>3759</v>
      </c>
      <c r="U4447" s="201">
        <v>4.1849999999999996</v>
      </c>
      <c r="V4447" t="s">
        <v>2616</v>
      </c>
      <c r="W4447" t="s">
        <v>2810</v>
      </c>
      <c r="X4447" t="s">
        <v>2384</v>
      </c>
      <c r="Y4447" t="s">
        <v>3777</v>
      </c>
      <c r="Z4447" t="s">
        <v>2952</v>
      </c>
      <c r="AA4447" t="s">
        <v>671</v>
      </c>
      <c r="AB4447" s="198">
        <v>37135.875</v>
      </c>
      <c r="AC4447" s="198">
        <v>37164.875</v>
      </c>
    </row>
    <row r="4448" spans="1:29" x14ac:dyDescent="0.2">
      <c r="A4448" s="44" t="str">
        <f t="shared" si="346"/>
        <v>US Natural Gas Financial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123</v>
      </c>
      <c r="F4448" s="213">
        <f t="shared" si="350"/>
        <v>615000</v>
      </c>
      <c r="G4448" s="202">
        <v>1335181</v>
      </c>
      <c r="H4448" s="198">
        <v>37046.548020833332</v>
      </c>
      <c r="I4448" t="s">
        <v>3684</v>
      </c>
      <c r="M4448" t="s">
        <v>3505</v>
      </c>
      <c r="N4448" t="s">
        <v>2383</v>
      </c>
      <c r="O4448" t="s">
        <v>3144</v>
      </c>
      <c r="P4448" s="199">
        <v>5000</v>
      </c>
      <c r="S4448" t="s">
        <v>3506</v>
      </c>
      <c r="T4448" t="s">
        <v>3759</v>
      </c>
      <c r="U4448" s="201">
        <v>4.1449999999999996</v>
      </c>
      <c r="V4448" t="s">
        <v>638</v>
      </c>
      <c r="W4448" t="s">
        <v>2810</v>
      </c>
      <c r="X4448" t="s">
        <v>2384</v>
      </c>
      <c r="Y4448" t="s">
        <v>3777</v>
      </c>
      <c r="Z4448" t="s">
        <v>2952</v>
      </c>
      <c r="AA4448" t="s">
        <v>672</v>
      </c>
      <c r="AB4448" s="198">
        <v>37073</v>
      </c>
      <c r="AC4448" s="198">
        <v>37195</v>
      </c>
    </row>
    <row r="4449" spans="1:31" x14ac:dyDescent="0.2">
      <c r="A4449" s="44" t="str">
        <f t="shared" si="346"/>
        <v>US Crude Financial</v>
      </c>
      <c r="B4449" s="44" t="str">
        <f t="shared" si="347"/>
        <v>US</v>
      </c>
      <c r="C4449" s="44" t="str">
        <f t="shared" si="348"/>
        <v>Crude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3">
        <f t="shared" si="350"/>
        <v>50000</v>
      </c>
      <c r="G4449" s="202">
        <v>1335182</v>
      </c>
      <c r="H4449" s="198">
        <v>37046.548043981478</v>
      </c>
      <c r="I4449" t="s">
        <v>1087</v>
      </c>
      <c r="M4449" t="s">
        <v>3619</v>
      </c>
      <c r="N4449" t="s">
        <v>1088</v>
      </c>
      <c r="O4449" t="s">
        <v>3528</v>
      </c>
      <c r="P4449" s="199">
        <v>50000</v>
      </c>
      <c r="S4449" t="s">
        <v>3512</v>
      </c>
      <c r="T4449" t="s">
        <v>3759</v>
      </c>
      <c r="U4449" s="201">
        <v>28.32</v>
      </c>
      <c r="V4449" t="s">
        <v>3074</v>
      </c>
      <c r="W4449" t="s">
        <v>1090</v>
      </c>
      <c r="X4449" t="s">
        <v>1091</v>
      </c>
      <c r="Y4449" t="s">
        <v>2729</v>
      </c>
      <c r="Z4449" t="s">
        <v>2952</v>
      </c>
      <c r="AA4449">
        <v>113075</v>
      </c>
      <c r="AB4449" s="198">
        <v>37073</v>
      </c>
      <c r="AC4449" s="198">
        <v>37103</v>
      </c>
    </row>
    <row r="4450" spans="1:31" x14ac:dyDescent="0.2">
      <c r="A4450" s="44" t="str">
        <f t="shared" si="346"/>
        <v xml:space="preserve"> Metals Financial</v>
      </c>
      <c r="B4450" s="44" t="str">
        <f t="shared" si="347"/>
        <v/>
      </c>
      <c r="C4450" s="44" t="str">
        <f t="shared" si="348"/>
        <v>Metals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13">
        <f t="shared" si="350"/>
        <v>20</v>
      </c>
      <c r="G4450" s="202">
        <v>1335183</v>
      </c>
      <c r="H4450" s="198">
        <v>37046.548159722224</v>
      </c>
      <c r="I4450" t="s">
        <v>2220</v>
      </c>
      <c r="M4450" t="s">
        <v>3511</v>
      </c>
      <c r="N4450" t="s">
        <v>3756</v>
      </c>
      <c r="O4450" t="s">
        <v>3757</v>
      </c>
      <c r="Q4450" s="199">
        <v>20</v>
      </c>
      <c r="S4450" t="s">
        <v>3758</v>
      </c>
      <c r="T4450" t="s">
        <v>3759</v>
      </c>
      <c r="U4450" s="201">
        <v>1669</v>
      </c>
      <c r="V4450" t="s">
        <v>2221</v>
      </c>
      <c r="W4450" t="s">
        <v>2403</v>
      </c>
      <c r="X4450" t="s">
        <v>3761</v>
      </c>
      <c r="Y4450" t="s">
        <v>3762</v>
      </c>
      <c r="Z4450" t="s">
        <v>3763</v>
      </c>
      <c r="AA4450">
        <v>2167323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3">
        <f t="shared" si="350"/>
        <v>300000</v>
      </c>
      <c r="G4451" s="202">
        <v>1335184</v>
      </c>
      <c r="H4451" s="198">
        <v>37046.54855324074</v>
      </c>
      <c r="I4451" t="s">
        <v>3652</v>
      </c>
      <c r="M4451" t="s">
        <v>3505</v>
      </c>
      <c r="N4451" t="s">
        <v>2383</v>
      </c>
      <c r="O4451" t="s">
        <v>3101</v>
      </c>
      <c r="P4451" s="199">
        <v>10000</v>
      </c>
      <c r="S4451" t="s">
        <v>3506</v>
      </c>
      <c r="T4451" t="s">
        <v>3759</v>
      </c>
      <c r="U4451" s="201">
        <v>4.1825000000000001</v>
      </c>
      <c r="V4451" t="s">
        <v>1859</v>
      </c>
      <c r="W4451" t="s">
        <v>2810</v>
      </c>
      <c r="X4451" t="s">
        <v>2384</v>
      </c>
      <c r="Y4451" t="s">
        <v>3777</v>
      </c>
      <c r="Z4451" t="s">
        <v>2952</v>
      </c>
      <c r="AA4451" t="s">
        <v>673</v>
      </c>
      <c r="AB4451" s="198">
        <v>37135.875</v>
      </c>
      <c r="AC4451" s="198">
        <v>37164.875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155000</v>
      </c>
      <c r="G4452" s="202">
        <v>1335188</v>
      </c>
      <c r="H4452" s="198">
        <v>37046.54859953704</v>
      </c>
      <c r="I4452" t="s">
        <v>241</v>
      </c>
      <c r="M4452" t="s">
        <v>3505</v>
      </c>
      <c r="N4452" t="s">
        <v>2383</v>
      </c>
      <c r="O4452" t="s">
        <v>2393</v>
      </c>
      <c r="Q4452" s="199">
        <v>5000</v>
      </c>
      <c r="S4452" t="s">
        <v>3506</v>
      </c>
      <c r="T4452" t="s">
        <v>3759</v>
      </c>
      <c r="U4452" s="201">
        <v>4.1475</v>
      </c>
      <c r="V4452" t="s">
        <v>242</v>
      </c>
      <c r="W4452" t="s">
        <v>2810</v>
      </c>
      <c r="X4452" t="s">
        <v>2384</v>
      </c>
      <c r="Y4452" t="s">
        <v>3777</v>
      </c>
      <c r="Z4452" t="s">
        <v>2952</v>
      </c>
      <c r="AA4452" t="s">
        <v>674</v>
      </c>
      <c r="AB4452" s="198">
        <v>37104.875</v>
      </c>
      <c r="AC4452" s="198">
        <v>37134.875</v>
      </c>
    </row>
    <row r="4453" spans="1:31" x14ac:dyDescent="0.2">
      <c r="A4453" s="44" t="str">
        <f t="shared" si="346"/>
        <v>US Crude Financial</v>
      </c>
      <c r="B4453" s="44" t="str">
        <f t="shared" si="347"/>
        <v>US</v>
      </c>
      <c r="C4453" s="44" t="str">
        <f t="shared" si="348"/>
        <v>Crude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</v>
      </c>
      <c r="F4453" s="213">
        <f t="shared" si="350"/>
        <v>50000</v>
      </c>
      <c r="G4453" s="202">
        <v>1335190</v>
      </c>
      <c r="H4453" s="198">
        <v>37046.548622685186</v>
      </c>
      <c r="I4453" t="s">
        <v>2382</v>
      </c>
      <c r="M4453" t="s">
        <v>3619</v>
      </c>
      <c r="N4453" t="s">
        <v>1088</v>
      </c>
      <c r="O4453" t="s">
        <v>3528</v>
      </c>
      <c r="P4453" s="199">
        <v>50000</v>
      </c>
      <c r="S4453" t="s">
        <v>3512</v>
      </c>
      <c r="T4453" t="s">
        <v>3759</v>
      </c>
      <c r="U4453" s="201">
        <v>28.3</v>
      </c>
      <c r="V4453" t="s">
        <v>2582</v>
      </c>
      <c r="W4453" t="s">
        <v>1090</v>
      </c>
      <c r="X4453" t="s">
        <v>1091</v>
      </c>
      <c r="Y4453" t="s">
        <v>2729</v>
      </c>
      <c r="Z4453" t="s">
        <v>2952</v>
      </c>
      <c r="AA4453">
        <v>113076</v>
      </c>
      <c r="AB4453" s="198">
        <v>37073</v>
      </c>
      <c r="AC4453" s="198">
        <v>37103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310000</v>
      </c>
      <c r="G4454" s="202">
        <v>1335195</v>
      </c>
      <c r="H4454" s="198">
        <v>37046.549050925925</v>
      </c>
      <c r="I4454" t="s">
        <v>2600</v>
      </c>
      <c r="M4454" t="s">
        <v>3505</v>
      </c>
      <c r="N4454" t="s">
        <v>2383</v>
      </c>
      <c r="O4454" t="s">
        <v>2604</v>
      </c>
      <c r="P4454" s="199">
        <v>10000</v>
      </c>
      <c r="S4454" t="s">
        <v>3506</v>
      </c>
      <c r="T4454" t="s">
        <v>3759</v>
      </c>
      <c r="U4454" s="201">
        <v>4.0625</v>
      </c>
      <c r="V4454" t="s">
        <v>2328</v>
      </c>
      <c r="W4454" t="s">
        <v>2810</v>
      </c>
      <c r="X4454" t="s">
        <v>2384</v>
      </c>
      <c r="Y4454" t="s">
        <v>3777</v>
      </c>
      <c r="Z4454" t="s">
        <v>2952</v>
      </c>
      <c r="AA4454" t="s">
        <v>675</v>
      </c>
      <c r="AB4454" s="198">
        <v>37073.875</v>
      </c>
      <c r="AC4454" s="198">
        <v>37103.875</v>
      </c>
    </row>
    <row r="4455" spans="1:31" x14ac:dyDescent="0.2">
      <c r="A4455" s="44" t="str">
        <f t="shared" si="346"/>
        <v>US Crude Financial</v>
      </c>
      <c r="B4455" s="44" t="str">
        <f t="shared" si="347"/>
        <v>US</v>
      </c>
      <c r="C4455" s="44" t="str">
        <f t="shared" si="348"/>
        <v>Crude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3">
        <f t="shared" si="350"/>
        <v>50000</v>
      </c>
      <c r="G4455" s="202">
        <v>1335196</v>
      </c>
      <c r="H4455" s="198">
        <v>37046.549247685187</v>
      </c>
      <c r="I4455" t="s">
        <v>1087</v>
      </c>
      <c r="M4455" t="s">
        <v>3619</v>
      </c>
      <c r="N4455" t="s">
        <v>1088</v>
      </c>
      <c r="O4455" t="s">
        <v>3528</v>
      </c>
      <c r="Q4455" s="199">
        <v>50000</v>
      </c>
      <c r="S4455" t="s">
        <v>3512</v>
      </c>
      <c r="T4455" t="s">
        <v>3759</v>
      </c>
      <c r="U4455" s="201">
        <v>28.3</v>
      </c>
      <c r="V4455" t="s">
        <v>2584</v>
      </c>
      <c r="W4455" t="s">
        <v>1090</v>
      </c>
      <c r="X4455" t="s">
        <v>1091</v>
      </c>
      <c r="Y4455" t="s">
        <v>2729</v>
      </c>
      <c r="Z4455" t="s">
        <v>2952</v>
      </c>
      <c r="AA4455">
        <v>113078</v>
      </c>
      <c r="AB4455" s="198">
        <v>37073</v>
      </c>
      <c r="AC4455" s="198">
        <v>37103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31</v>
      </c>
      <c r="F4456" s="213">
        <f t="shared" si="350"/>
        <v>155000</v>
      </c>
      <c r="G4456" s="202">
        <v>1335197</v>
      </c>
      <c r="H4456" s="198">
        <v>37046.549386574072</v>
      </c>
      <c r="I4456" t="s">
        <v>2600</v>
      </c>
      <c r="M4456" t="s">
        <v>3505</v>
      </c>
      <c r="N4456" t="s">
        <v>2605</v>
      </c>
      <c r="O4456" t="s">
        <v>350</v>
      </c>
      <c r="P4456" s="199">
        <v>5000</v>
      </c>
      <c r="S4456" t="s">
        <v>3506</v>
      </c>
      <c r="T4456" t="s">
        <v>3759</v>
      </c>
      <c r="U4456" s="201">
        <v>0.23</v>
      </c>
      <c r="V4456" t="s">
        <v>3479</v>
      </c>
      <c r="W4456" t="s">
        <v>2606</v>
      </c>
      <c r="X4456" t="s">
        <v>2607</v>
      </c>
      <c r="Y4456" t="s">
        <v>3777</v>
      </c>
      <c r="Z4456" t="s">
        <v>2952</v>
      </c>
      <c r="AA4456" t="s">
        <v>676</v>
      </c>
      <c r="AB4456" s="198">
        <v>37104.875</v>
      </c>
      <c r="AC4456" s="198">
        <v>37134.875</v>
      </c>
      <c r="AE4456" s="116">
        <f>IF(S4456="Gallon",F4456/42,F4456)</f>
        <v>155000</v>
      </c>
    </row>
    <row r="4457" spans="1:31" x14ac:dyDescent="0.2">
      <c r="A4457" s="44" t="str">
        <f t="shared" si="346"/>
        <v>US Crude Financial</v>
      </c>
      <c r="B4457" s="44" t="str">
        <f t="shared" si="347"/>
        <v>US</v>
      </c>
      <c r="C4457" s="44" t="str">
        <f t="shared" si="348"/>
        <v>Crude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50000</v>
      </c>
      <c r="G4457" s="202">
        <v>1335199</v>
      </c>
      <c r="H4457" s="198">
        <v>37046.549618055556</v>
      </c>
      <c r="I4457" t="s">
        <v>1087</v>
      </c>
      <c r="M4457" t="s">
        <v>3619</v>
      </c>
      <c r="N4457" t="s">
        <v>1088</v>
      </c>
      <c r="O4457" t="s">
        <v>3528</v>
      </c>
      <c r="Q4457" s="199">
        <v>50000</v>
      </c>
      <c r="S4457" t="s">
        <v>3512</v>
      </c>
      <c r="T4457" t="s">
        <v>3759</v>
      </c>
      <c r="U4457" s="201">
        <v>28.3</v>
      </c>
      <c r="V4457" t="s">
        <v>2584</v>
      </c>
      <c r="W4457" t="s">
        <v>1090</v>
      </c>
      <c r="X4457" t="s">
        <v>1091</v>
      </c>
      <c r="Y4457" t="s">
        <v>2729</v>
      </c>
      <c r="Z4457" t="s">
        <v>2952</v>
      </c>
      <c r="AA4457">
        <v>113080</v>
      </c>
      <c r="AB4457" s="198">
        <v>37073</v>
      </c>
      <c r="AC4457" s="198">
        <v>37103</v>
      </c>
    </row>
    <row r="4458" spans="1:31" x14ac:dyDescent="0.2">
      <c r="A4458" s="44" t="str">
        <f t="shared" si="346"/>
        <v>US Crude Financial</v>
      </c>
      <c r="B4458" s="44" t="str">
        <f t="shared" si="347"/>
        <v>US</v>
      </c>
      <c r="C4458" s="44" t="str">
        <f t="shared" si="348"/>
        <v>Crude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3">
        <f t="shared" si="350"/>
        <v>50000</v>
      </c>
      <c r="G4458" s="202">
        <v>1335202</v>
      </c>
      <c r="H4458" s="198">
        <v>37046.549907407411</v>
      </c>
      <c r="I4458" t="s">
        <v>2382</v>
      </c>
      <c r="M4458" t="s">
        <v>3619</v>
      </c>
      <c r="N4458" t="s">
        <v>1088</v>
      </c>
      <c r="O4458" t="s">
        <v>3528</v>
      </c>
      <c r="P4458" s="199">
        <v>50000</v>
      </c>
      <c r="S4458" t="s">
        <v>3512</v>
      </c>
      <c r="T4458" t="s">
        <v>3759</v>
      </c>
      <c r="U4458" s="201">
        <v>28.28</v>
      </c>
      <c r="V4458" t="s">
        <v>3830</v>
      </c>
      <c r="W4458" t="s">
        <v>1090</v>
      </c>
      <c r="X4458" t="s">
        <v>1091</v>
      </c>
      <c r="Y4458" t="s">
        <v>2729</v>
      </c>
      <c r="Z4458" t="s">
        <v>2952</v>
      </c>
      <c r="AA4458">
        <v>113081</v>
      </c>
      <c r="AB4458" s="198">
        <v>37073</v>
      </c>
      <c r="AC4458" s="198">
        <v>37103</v>
      </c>
    </row>
    <row r="4459" spans="1:31" x14ac:dyDescent="0.2">
      <c r="A4459" s="44" t="str">
        <f t="shared" si="346"/>
        <v>US Power Physical</v>
      </c>
      <c r="B4459" s="44" t="str">
        <f t="shared" si="347"/>
        <v>US</v>
      </c>
      <c r="C4459" s="44" t="str">
        <f t="shared" si="348"/>
        <v>Power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92</v>
      </c>
      <c r="F4459" s="213">
        <f t="shared" si="350"/>
        <v>2300</v>
      </c>
      <c r="G4459" s="202">
        <v>1335203</v>
      </c>
      <c r="H4459" s="198">
        <v>37046.550057870372</v>
      </c>
      <c r="I4459" t="s">
        <v>3531</v>
      </c>
      <c r="M4459" t="s">
        <v>2717</v>
      </c>
      <c r="N4459" t="s">
        <v>3470</v>
      </c>
      <c r="O4459" t="s">
        <v>3303</v>
      </c>
      <c r="P4459" s="199">
        <v>25</v>
      </c>
      <c r="S4459" t="s">
        <v>3504</v>
      </c>
      <c r="T4459" t="s">
        <v>3759</v>
      </c>
      <c r="U4459" s="201">
        <v>98</v>
      </c>
      <c r="V4459" t="s">
        <v>3936</v>
      </c>
      <c r="W4459" t="s">
        <v>3165</v>
      </c>
      <c r="X4459" t="s">
        <v>3167</v>
      </c>
      <c r="Y4459" t="s">
        <v>1097</v>
      </c>
      <c r="Z4459" t="s">
        <v>2947</v>
      </c>
      <c r="AA4459">
        <v>631629.1</v>
      </c>
      <c r="AB4459" s="198">
        <v>37165</v>
      </c>
      <c r="AC4459" s="198">
        <v>37256</v>
      </c>
    </row>
    <row r="4460" spans="1:31" x14ac:dyDescent="0.2">
      <c r="A4460" s="44" t="str">
        <f t="shared" si="346"/>
        <v>US Power Physical</v>
      </c>
      <c r="B4460" s="44" t="str">
        <f t="shared" si="347"/>
        <v>US</v>
      </c>
      <c r="C4460" s="44" t="str">
        <f t="shared" si="348"/>
        <v>Power</v>
      </c>
      <c r="D4460" s="44" t="str">
        <f t="shared" si="349"/>
        <v>Physical</v>
      </c>
      <c r="E4460" s="44">
        <f>IF(VLOOKUP(S4460,'DD-Lookup'!$J$6:$L$50,3,FALSE)="Monthly",(YEAR(AC4460)-YEAR(AB4460))*12+MONTH(AC4460)-MONTH(AB4460)+1,(AC4460-AB4460+1))</f>
        <v>3</v>
      </c>
      <c r="F4460" s="213">
        <f t="shared" si="350"/>
        <v>150</v>
      </c>
      <c r="G4460" s="202">
        <v>1335205</v>
      </c>
      <c r="H4460" s="198">
        <v>37046.550127314818</v>
      </c>
      <c r="I4460" t="s">
        <v>2355</v>
      </c>
      <c r="M4460" t="s">
        <v>2717</v>
      </c>
      <c r="N4460" t="s">
        <v>3532</v>
      </c>
      <c r="O4460" t="s">
        <v>1667</v>
      </c>
      <c r="Q4460" s="199">
        <v>50</v>
      </c>
      <c r="S4460" t="s">
        <v>3504</v>
      </c>
      <c r="T4460" t="s">
        <v>3759</v>
      </c>
      <c r="U4460" s="201">
        <v>24.75</v>
      </c>
      <c r="V4460" t="s">
        <v>1100</v>
      </c>
      <c r="W4460" t="s">
        <v>2733</v>
      </c>
      <c r="X4460" t="s">
        <v>3541</v>
      </c>
      <c r="Y4460" t="s">
        <v>1097</v>
      </c>
      <c r="Z4460" t="s">
        <v>2947</v>
      </c>
      <c r="AA4460">
        <v>631630.1</v>
      </c>
      <c r="AB4460" s="198">
        <v>37048.875</v>
      </c>
      <c r="AC4460" s="198">
        <v>37050.875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30</v>
      </c>
      <c r="F4461" s="213">
        <f t="shared" si="350"/>
        <v>300000</v>
      </c>
      <c r="G4461" s="202">
        <v>1335207</v>
      </c>
      <c r="H4461" s="198">
        <v>37046.550243055557</v>
      </c>
      <c r="I4461" t="s">
        <v>2613</v>
      </c>
      <c r="M4461" t="s">
        <v>3505</v>
      </c>
      <c r="N4461" t="s">
        <v>2383</v>
      </c>
      <c r="O4461" t="s">
        <v>3101</v>
      </c>
      <c r="P4461" s="199">
        <v>10000</v>
      </c>
      <c r="S4461" t="s">
        <v>3506</v>
      </c>
      <c r="T4461" t="s">
        <v>3759</v>
      </c>
      <c r="U4461" s="201">
        <v>4.1875</v>
      </c>
      <c r="V4461" t="s">
        <v>2616</v>
      </c>
      <c r="W4461" t="s">
        <v>2810</v>
      </c>
      <c r="X4461" t="s">
        <v>2384</v>
      </c>
      <c r="Y4461" t="s">
        <v>3777</v>
      </c>
      <c r="Z4461" t="s">
        <v>2952</v>
      </c>
      <c r="AA4461" t="s">
        <v>677</v>
      </c>
      <c r="AB4461" s="198">
        <v>37135.875</v>
      </c>
      <c r="AC4461" s="198">
        <v>37164.875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31</v>
      </c>
      <c r="F4462" s="213">
        <f t="shared" si="350"/>
        <v>310000</v>
      </c>
      <c r="G4462" s="202">
        <v>1335210</v>
      </c>
      <c r="H4462" s="198">
        <v>37046.550462962965</v>
      </c>
      <c r="I4462" t="s">
        <v>2600</v>
      </c>
      <c r="M4462" t="s">
        <v>3505</v>
      </c>
      <c r="N4462" t="s">
        <v>2605</v>
      </c>
      <c r="O4462" t="s">
        <v>3036</v>
      </c>
      <c r="P4462" s="199">
        <v>10000</v>
      </c>
      <c r="S4462" t="s">
        <v>3506</v>
      </c>
      <c r="T4462" t="s">
        <v>3759</v>
      </c>
      <c r="U4462" s="201">
        <v>0.35499999999999998</v>
      </c>
      <c r="V4462" t="s">
        <v>3711</v>
      </c>
      <c r="W4462" t="s">
        <v>2606</v>
      </c>
      <c r="X4462" t="s">
        <v>2607</v>
      </c>
      <c r="Y4462" t="s">
        <v>3777</v>
      </c>
      <c r="Z4462" t="s">
        <v>2952</v>
      </c>
      <c r="AA4462" t="s">
        <v>678</v>
      </c>
      <c r="AB4462" s="198">
        <v>37073.875</v>
      </c>
      <c r="AC4462" s="198">
        <v>37103.875</v>
      </c>
    </row>
    <row r="4463" spans="1:31" x14ac:dyDescent="0.2">
      <c r="A4463" s="44" t="str">
        <f t="shared" si="346"/>
        <v>US Oil Products Financial</v>
      </c>
      <c r="B4463" s="44" t="str">
        <f t="shared" si="347"/>
        <v>US</v>
      </c>
      <c r="C4463" s="44" t="str">
        <f t="shared" si="348"/>
        <v>Oil Products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10000</v>
      </c>
      <c r="G4463" s="202">
        <v>1335213</v>
      </c>
      <c r="H4463" s="198">
        <v>37046.551226851851</v>
      </c>
      <c r="I4463" t="s">
        <v>1087</v>
      </c>
      <c r="M4463" t="s">
        <v>3509</v>
      </c>
      <c r="N4463" t="s">
        <v>3696</v>
      </c>
      <c r="O4463" t="s">
        <v>3859</v>
      </c>
      <c r="Q4463" s="199">
        <v>10000</v>
      </c>
      <c r="S4463" t="s">
        <v>2655</v>
      </c>
      <c r="T4463" t="s">
        <v>3759</v>
      </c>
      <c r="U4463" s="201">
        <v>76.349999999999994</v>
      </c>
      <c r="V4463" t="s">
        <v>4005</v>
      </c>
      <c r="W4463" t="s">
        <v>3697</v>
      </c>
      <c r="X4463" t="s">
        <v>3698</v>
      </c>
      <c r="Y4463" t="s">
        <v>2729</v>
      </c>
      <c r="Z4463" t="s">
        <v>2952</v>
      </c>
      <c r="AA4463">
        <v>113082</v>
      </c>
      <c r="AB4463" s="198">
        <v>37104.875</v>
      </c>
      <c r="AC4463" s="198">
        <v>37134.875</v>
      </c>
    </row>
    <row r="4464" spans="1:31" x14ac:dyDescent="0.2">
      <c r="A4464" s="44" t="str">
        <f t="shared" si="346"/>
        <v>US Oil Products Financial</v>
      </c>
      <c r="B4464" s="44" t="str">
        <f t="shared" si="347"/>
        <v>US</v>
      </c>
      <c r="C4464" s="44" t="str">
        <f t="shared" si="348"/>
        <v>Oil Products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10000</v>
      </c>
      <c r="G4464" s="202">
        <v>1335214</v>
      </c>
      <c r="H4464" s="198">
        <v>37046.55128472222</v>
      </c>
      <c r="I4464" t="s">
        <v>1087</v>
      </c>
      <c r="M4464" t="s">
        <v>3509</v>
      </c>
      <c r="N4464" t="s">
        <v>3696</v>
      </c>
      <c r="O4464" t="s">
        <v>257</v>
      </c>
      <c r="Q4464" s="199">
        <v>10000</v>
      </c>
      <c r="S4464" t="s">
        <v>2655</v>
      </c>
      <c r="T4464" t="s">
        <v>3759</v>
      </c>
      <c r="U4464" s="201">
        <v>78.400000000000006</v>
      </c>
      <c r="V4464" t="s">
        <v>4005</v>
      </c>
      <c r="W4464" t="s">
        <v>3697</v>
      </c>
      <c r="X4464" t="s">
        <v>3698</v>
      </c>
      <c r="Y4464" t="s">
        <v>2729</v>
      </c>
      <c r="Z4464" t="s">
        <v>2952</v>
      </c>
      <c r="AA4464">
        <v>113083</v>
      </c>
      <c r="AB4464" s="198">
        <v>37073.875</v>
      </c>
      <c r="AC4464" s="198">
        <v>37103.875</v>
      </c>
    </row>
    <row r="4465" spans="1:29" x14ac:dyDescent="0.2">
      <c r="A4465" s="44" t="str">
        <f t="shared" si="346"/>
        <v>US Power Physical</v>
      </c>
      <c r="B4465" s="44" t="str">
        <f t="shared" si="347"/>
        <v>US</v>
      </c>
      <c r="C4465" s="44" t="str">
        <f t="shared" si="348"/>
        <v>Power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25</v>
      </c>
      <c r="F4465" s="213">
        <f t="shared" si="350"/>
        <v>625</v>
      </c>
      <c r="G4465" s="202">
        <v>1335215</v>
      </c>
      <c r="H4465" s="198">
        <v>37046.551342592589</v>
      </c>
      <c r="I4465" t="s">
        <v>2378</v>
      </c>
      <c r="M4465" t="s">
        <v>2717</v>
      </c>
      <c r="N4465" t="s">
        <v>3470</v>
      </c>
      <c r="O4465" t="s">
        <v>116</v>
      </c>
      <c r="P4465" s="199">
        <v>25</v>
      </c>
      <c r="S4465" t="s">
        <v>3504</v>
      </c>
      <c r="T4465" t="s">
        <v>3759</v>
      </c>
      <c r="U4465" s="201">
        <v>163</v>
      </c>
      <c r="V4465" t="s">
        <v>3916</v>
      </c>
      <c r="W4465" t="s">
        <v>3475</v>
      </c>
      <c r="X4465" t="s">
        <v>3472</v>
      </c>
      <c r="Y4465" t="s">
        <v>1097</v>
      </c>
      <c r="Z4465" t="s">
        <v>2947</v>
      </c>
      <c r="AA4465">
        <v>631633.1</v>
      </c>
      <c r="AB4465" s="198">
        <v>37048.875</v>
      </c>
      <c r="AC4465" s="198">
        <v>37072.875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123</v>
      </c>
      <c r="F4466" s="213">
        <f t="shared" si="350"/>
        <v>615000</v>
      </c>
      <c r="G4466" s="202">
        <v>1335217</v>
      </c>
      <c r="H4466" s="198">
        <v>37046.551574074074</v>
      </c>
      <c r="I4466" t="s">
        <v>2592</v>
      </c>
      <c r="M4466" t="s">
        <v>3505</v>
      </c>
      <c r="N4466" t="s">
        <v>2383</v>
      </c>
      <c r="O4466" t="s">
        <v>3144</v>
      </c>
      <c r="P4466" s="199">
        <v>5000</v>
      </c>
      <c r="S4466" t="s">
        <v>3506</v>
      </c>
      <c r="T4466" t="s">
        <v>3759</v>
      </c>
      <c r="U4466" s="201">
        <v>4.1500000000000004</v>
      </c>
      <c r="V4466" t="s">
        <v>2279</v>
      </c>
      <c r="W4466" t="s">
        <v>2810</v>
      </c>
      <c r="X4466" t="s">
        <v>2384</v>
      </c>
      <c r="Y4466" t="s">
        <v>3777</v>
      </c>
      <c r="Z4466" t="s">
        <v>2952</v>
      </c>
      <c r="AA4466" t="s">
        <v>679</v>
      </c>
      <c r="AB4466" s="198">
        <v>37073</v>
      </c>
      <c r="AC4466" s="198">
        <v>37195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77500</v>
      </c>
      <c r="G4467" s="202">
        <v>1335218</v>
      </c>
      <c r="H4467" s="198">
        <v>37046.552222222221</v>
      </c>
      <c r="I4467" t="s">
        <v>3731</v>
      </c>
      <c r="M4467" t="s">
        <v>3505</v>
      </c>
      <c r="N4467" t="s">
        <v>2383</v>
      </c>
      <c r="O4467" t="s">
        <v>2393</v>
      </c>
      <c r="P4467" s="199">
        <v>2500</v>
      </c>
      <c r="S4467" t="s">
        <v>3506</v>
      </c>
      <c r="T4467" t="s">
        <v>3759</v>
      </c>
      <c r="U4467" s="201">
        <v>4.1500000000000004</v>
      </c>
      <c r="V4467" t="s">
        <v>2304</v>
      </c>
      <c r="W4467" t="s">
        <v>2810</v>
      </c>
      <c r="X4467" t="s">
        <v>2384</v>
      </c>
      <c r="Y4467" t="s">
        <v>3777</v>
      </c>
      <c r="Z4467" t="s">
        <v>2952</v>
      </c>
      <c r="AA4467" t="s">
        <v>680</v>
      </c>
      <c r="AB4467" s="198">
        <v>37104.875</v>
      </c>
      <c r="AC4467" s="198">
        <v>37134.875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31</v>
      </c>
      <c r="F4468" s="213">
        <f t="shared" si="350"/>
        <v>310000</v>
      </c>
      <c r="G4468" s="202">
        <v>1335220</v>
      </c>
      <c r="H4468" s="198">
        <v>37046.552395833336</v>
      </c>
      <c r="I4468" t="s">
        <v>2600</v>
      </c>
      <c r="M4468" t="s">
        <v>3505</v>
      </c>
      <c r="N4468" t="s">
        <v>2605</v>
      </c>
      <c r="O4468" t="s">
        <v>681</v>
      </c>
      <c r="P4468" s="199">
        <v>10000</v>
      </c>
      <c r="S4468" t="s">
        <v>3506</v>
      </c>
      <c r="T4468" t="s">
        <v>3759</v>
      </c>
      <c r="U4468" s="201">
        <v>0.17749999999999999</v>
      </c>
      <c r="V4468" t="s">
        <v>3479</v>
      </c>
      <c r="W4468" t="s">
        <v>2606</v>
      </c>
      <c r="X4468" t="s">
        <v>2607</v>
      </c>
      <c r="Y4468" t="s">
        <v>3777</v>
      </c>
      <c r="Z4468" t="s">
        <v>2952</v>
      </c>
      <c r="AA4468" t="s">
        <v>682</v>
      </c>
      <c r="AB4468" s="198">
        <v>37073.875</v>
      </c>
      <c r="AC4468" s="198">
        <v>37103.875</v>
      </c>
    </row>
    <row r="4469" spans="1:29" x14ac:dyDescent="0.2">
      <c r="A4469" s="44" t="str">
        <f t="shared" si="346"/>
        <v>US Power Physical</v>
      </c>
      <c r="B4469" s="44" t="str">
        <f t="shared" si="347"/>
        <v>US</v>
      </c>
      <c r="C4469" s="44" t="str">
        <f t="shared" si="348"/>
        <v>Power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92</v>
      </c>
      <c r="F4469" s="213">
        <f t="shared" si="350"/>
        <v>4600</v>
      </c>
      <c r="G4469" s="202">
        <v>1335221</v>
      </c>
      <c r="H4469" s="198">
        <v>37046.552442129629</v>
      </c>
      <c r="I4469" t="s">
        <v>3304</v>
      </c>
      <c r="M4469" t="s">
        <v>2717</v>
      </c>
      <c r="N4469" t="s">
        <v>3532</v>
      </c>
      <c r="O4469" t="s">
        <v>683</v>
      </c>
      <c r="Q4469" s="199">
        <v>50</v>
      </c>
      <c r="S4469" t="s">
        <v>3504</v>
      </c>
      <c r="T4469" t="s">
        <v>3759</v>
      </c>
      <c r="U4469" s="201">
        <v>34.25</v>
      </c>
      <c r="V4469" t="s">
        <v>684</v>
      </c>
      <c r="W4469" t="s">
        <v>3552</v>
      </c>
      <c r="X4469" t="s">
        <v>3553</v>
      </c>
      <c r="Y4469" t="s">
        <v>1097</v>
      </c>
      <c r="Z4469" t="s">
        <v>2947</v>
      </c>
      <c r="AA4469">
        <v>631636.1</v>
      </c>
      <c r="AB4469" s="198">
        <v>37165.710416666669</v>
      </c>
      <c r="AC4469" s="198">
        <v>37256.710416666669</v>
      </c>
    </row>
    <row r="4470" spans="1:29" x14ac:dyDescent="0.2">
      <c r="A4470" s="44" t="str">
        <f t="shared" si="346"/>
        <v>US Crude Financial</v>
      </c>
      <c r="B4470" s="44" t="str">
        <f t="shared" si="347"/>
        <v>US</v>
      </c>
      <c r="C4470" s="44" t="str">
        <f t="shared" si="348"/>
        <v>Crude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50000</v>
      </c>
      <c r="G4470" s="202">
        <v>1335222</v>
      </c>
      <c r="H4470" s="198">
        <v>37046.552476851852</v>
      </c>
      <c r="I4470" t="s">
        <v>2382</v>
      </c>
      <c r="M4470" t="s">
        <v>3619</v>
      </c>
      <c r="N4470" t="s">
        <v>1088</v>
      </c>
      <c r="O4470" t="s">
        <v>3528</v>
      </c>
      <c r="P4470" s="199">
        <v>50000</v>
      </c>
      <c r="S4470" t="s">
        <v>3512</v>
      </c>
      <c r="T4470" t="s">
        <v>3759</v>
      </c>
      <c r="U4470" s="201">
        <v>28.26</v>
      </c>
      <c r="V4470" t="s">
        <v>2582</v>
      </c>
      <c r="W4470" t="s">
        <v>1090</v>
      </c>
      <c r="X4470" t="s">
        <v>1091</v>
      </c>
      <c r="Y4470" t="s">
        <v>2729</v>
      </c>
      <c r="Z4470" t="s">
        <v>2952</v>
      </c>
      <c r="AA4470">
        <v>113084</v>
      </c>
      <c r="AB4470" s="198">
        <v>37073</v>
      </c>
      <c r="AC4470" s="198">
        <v>37103</v>
      </c>
    </row>
    <row r="4471" spans="1:29" x14ac:dyDescent="0.2">
      <c r="A4471" s="44" t="str">
        <f t="shared" si="346"/>
        <v>US Crude Financial</v>
      </c>
      <c r="B4471" s="44" t="str">
        <f t="shared" si="347"/>
        <v>US</v>
      </c>
      <c r="C4471" s="44" t="str">
        <f t="shared" si="348"/>
        <v>Crude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</v>
      </c>
      <c r="F4471" s="213">
        <f t="shared" si="350"/>
        <v>50000</v>
      </c>
      <c r="G4471" s="202">
        <v>1335223</v>
      </c>
      <c r="H4471" s="198">
        <v>37046.552604166667</v>
      </c>
      <c r="I4471" t="s">
        <v>2382</v>
      </c>
      <c r="M4471" t="s">
        <v>3619</v>
      </c>
      <c r="N4471" t="s">
        <v>1088</v>
      </c>
      <c r="O4471" t="s">
        <v>3528</v>
      </c>
      <c r="P4471" s="199">
        <v>50000</v>
      </c>
      <c r="S4471" t="s">
        <v>3512</v>
      </c>
      <c r="T4471" t="s">
        <v>3759</v>
      </c>
      <c r="U4471" s="201">
        <v>28.24</v>
      </c>
      <c r="V4471" t="s">
        <v>2582</v>
      </c>
      <c r="W4471" t="s">
        <v>1090</v>
      </c>
      <c r="X4471" t="s">
        <v>1091</v>
      </c>
      <c r="Y4471" t="s">
        <v>2729</v>
      </c>
      <c r="Z4471" t="s">
        <v>2952</v>
      </c>
      <c r="AA4471">
        <v>113085</v>
      </c>
      <c r="AB4471" s="198">
        <v>37073</v>
      </c>
      <c r="AC4471" s="198">
        <v>37103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31</v>
      </c>
      <c r="F4472" s="213">
        <f t="shared" si="350"/>
        <v>232500</v>
      </c>
      <c r="G4472" s="202">
        <v>1335224</v>
      </c>
      <c r="H4472" s="198">
        <v>37046.552615740744</v>
      </c>
      <c r="I4472" t="s">
        <v>3684</v>
      </c>
      <c r="M4472" t="s">
        <v>3505</v>
      </c>
      <c r="N4472" t="s">
        <v>2383</v>
      </c>
      <c r="O4472" t="s">
        <v>2604</v>
      </c>
      <c r="P4472" s="199">
        <v>7500</v>
      </c>
      <c r="S4472" t="s">
        <v>3506</v>
      </c>
      <c r="T4472" t="s">
        <v>3759</v>
      </c>
      <c r="U4472" s="201">
        <v>4.0674999999999999</v>
      </c>
      <c r="V4472" t="s">
        <v>638</v>
      </c>
      <c r="W4472" t="s">
        <v>2810</v>
      </c>
      <c r="X4472" t="s">
        <v>2384</v>
      </c>
      <c r="Y4472" t="s">
        <v>3777</v>
      </c>
      <c r="Z4472" t="s">
        <v>2952</v>
      </c>
      <c r="AA4472" t="s">
        <v>685</v>
      </c>
      <c r="AB4472" s="198">
        <v>37073.875</v>
      </c>
      <c r="AC4472" s="198">
        <v>37103.875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50000</v>
      </c>
      <c r="G4473" s="202">
        <v>1335225</v>
      </c>
      <c r="H4473" s="198">
        <v>37046.552685185183</v>
      </c>
      <c r="I4473" t="s">
        <v>2382</v>
      </c>
      <c r="M4473" t="s">
        <v>3619</v>
      </c>
      <c r="N4473" t="s">
        <v>1088</v>
      </c>
      <c r="O4473" t="s">
        <v>3528</v>
      </c>
      <c r="P4473" s="199">
        <v>50000</v>
      </c>
      <c r="S4473" t="s">
        <v>3512</v>
      </c>
      <c r="T4473" t="s">
        <v>3759</v>
      </c>
      <c r="U4473" s="201">
        <v>28.22</v>
      </c>
      <c r="V4473" t="s">
        <v>3830</v>
      </c>
      <c r="W4473" t="s">
        <v>1090</v>
      </c>
      <c r="X4473" t="s">
        <v>1091</v>
      </c>
      <c r="Y4473" t="s">
        <v>2729</v>
      </c>
      <c r="Z4473" t="s">
        <v>2952</v>
      </c>
      <c r="AA4473">
        <v>113086</v>
      </c>
      <c r="AB4473" s="198">
        <v>37073</v>
      </c>
      <c r="AC4473" s="198">
        <v>37103</v>
      </c>
    </row>
    <row r="4474" spans="1:29" x14ac:dyDescent="0.2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50000</v>
      </c>
      <c r="G4474" s="202">
        <v>1335228</v>
      </c>
      <c r="H4474" s="198">
        <v>37046.552800925929</v>
      </c>
      <c r="I4474" t="s">
        <v>3729</v>
      </c>
      <c r="M4474" t="s">
        <v>3619</v>
      </c>
      <c r="N4474" t="s">
        <v>1088</v>
      </c>
      <c r="O4474" t="s">
        <v>3528</v>
      </c>
      <c r="P4474" s="199">
        <v>50000</v>
      </c>
      <c r="S4474" t="s">
        <v>3512</v>
      </c>
      <c r="T4474" t="s">
        <v>3759</v>
      </c>
      <c r="U4474" s="201">
        <v>28.2</v>
      </c>
      <c r="V4474" t="s">
        <v>2290</v>
      </c>
      <c r="W4474" t="s">
        <v>1090</v>
      </c>
      <c r="X4474" t="s">
        <v>1091</v>
      </c>
      <c r="Y4474" t="s">
        <v>2729</v>
      </c>
      <c r="Z4474" t="s">
        <v>2952</v>
      </c>
      <c r="AA4474">
        <v>113087</v>
      </c>
      <c r="AB4474" s="198">
        <v>37073</v>
      </c>
      <c r="AC4474" s="198">
        <v>37103</v>
      </c>
    </row>
    <row r="4475" spans="1:29" x14ac:dyDescent="0.2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30</v>
      </c>
      <c r="F4475" s="213">
        <f t="shared" si="350"/>
        <v>1500</v>
      </c>
      <c r="G4475" s="202">
        <v>1335229</v>
      </c>
      <c r="H4475" s="198">
        <v>37046.552893518521</v>
      </c>
      <c r="I4475" t="s">
        <v>3304</v>
      </c>
      <c r="M4475" t="s">
        <v>2717</v>
      </c>
      <c r="N4475" t="s">
        <v>3532</v>
      </c>
      <c r="O4475" t="s">
        <v>3912</v>
      </c>
      <c r="Q4475" s="199">
        <v>50</v>
      </c>
      <c r="S4475" t="s">
        <v>3504</v>
      </c>
      <c r="T4475" t="s">
        <v>3759</v>
      </c>
      <c r="U4475" s="201">
        <v>35.75</v>
      </c>
      <c r="V4475" t="s">
        <v>684</v>
      </c>
      <c r="W4475" t="s">
        <v>3552</v>
      </c>
      <c r="X4475" t="s">
        <v>3553</v>
      </c>
      <c r="Y4475" t="s">
        <v>1097</v>
      </c>
      <c r="Z4475" t="s">
        <v>2947</v>
      </c>
      <c r="AA4475">
        <v>631637.1</v>
      </c>
      <c r="AB4475" s="198">
        <v>37135.875</v>
      </c>
      <c r="AC4475" s="198">
        <v>37164.875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30</v>
      </c>
      <c r="F4476" s="213">
        <f t="shared" si="350"/>
        <v>300000</v>
      </c>
      <c r="G4476" s="202">
        <v>1335230</v>
      </c>
      <c r="H4476" s="198">
        <v>37046.552997685183</v>
      </c>
      <c r="I4476" t="s">
        <v>2613</v>
      </c>
      <c r="M4476" t="s">
        <v>3505</v>
      </c>
      <c r="N4476" t="s">
        <v>2383</v>
      </c>
      <c r="O4476" t="s">
        <v>3101</v>
      </c>
      <c r="P4476" s="199">
        <v>10000</v>
      </c>
      <c r="S4476" t="s">
        <v>3506</v>
      </c>
      <c r="T4476" t="s">
        <v>3759</v>
      </c>
      <c r="U4476" s="201">
        <v>4.1875</v>
      </c>
      <c r="V4476" t="s">
        <v>2616</v>
      </c>
      <c r="W4476" t="s">
        <v>2810</v>
      </c>
      <c r="X4476" t="s">
        <v>2384</v>
      </c>
      <c r="Y4476" t="s">
        <v>3777</v>
      </c>
      <c r="Z4476" t="s">
        <v>2952</v>
      </c>
      <c r="AA4476" t="s">
        <v>686</v>
      </c>
      <c r="AB4476" s="198">
        <v>37135.875</v>
      </c>
      <c r="AC4476" s="198">
        <v>37164.875</v>
      </c>
    </row>
    <row r="4477" spans="1:29" x14ac:dyDescent="0.2">
      <c r="A4477" s="44" t="str">
        <f t="shared" si="346"/>
        <v>US Power Physical</v>
      </c>
      <c r="B4477" s="44" t="str">
        <f t="shared" si="347"/>
        <v>US</v>
      </c>
      <c r="C4477" s="44" t="str">
        <f t="shared" si="348"/>
        <v>Power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92</v>
      </c>
      <c r="F4477" s="213">
        <f t="shared" si="350"/>
        <v>2300</v>
      </c>
      <c r="G4477" s="202">
        <v>1335233</v>
      </c>
      <c r="H4477" s="198">
        <v>37046.553020833337</v>
      </c>
      <c r="I4477" t="s">
        <v>3547</v>
      </c>
      <c r="M4477" t="s">
        <v>2717</v>
      </c>
      <c r="N4477" t="s">
        <v>3470</v>
      </c>
      <c r="O4477" t="s">
        <v>3224</v>
      </c>
      <c r="P4477" s="199">
        <v>25</v>
      </c>
      <c r="S4477" t="s">
        <v>3504</v>
      </c>
      <c r="T4477" t="s">
        <v>3759</v>
      </c>
      <c r="U4477" s="201">
        <v>107</v>
      </c>
      <c r="V4477" t="s">
        <v>3221</v>
      </c>
      <c r="W4477" t="s">
        <v>3165</v>
      </c>
      <c r="X4477" t="s">
        <v>3167</v>
      </c>
      <c r="Y4477" t="s">
        <v>1097</v>
      </c>
      <c r="Z4477" t="s">
        <v>2947</v>
      </c>
      <c r="AA4477">
        <v>631638.1</v>
      </c>
      <c r="AB4477" s="198">
        <v>37165</v>
      </c>
      <c r="AC4477" s="198">
        <v>37256</v>
      </c>
    </row>
    <row r="4478" spans="1:29" x14ac:dyDescent="0.2">
      <c r="A4478" s="44" t="str">
        <f t="shared" si="346"/>
        <v>US Crude Financial</v>
      </c>
      <c r="B4478" s="44" t="str">
        <f t="shared" si="347"/>
        <v>US</v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50000</v>
      </c>
      <c r="G4478" s="202">
        <v>1335236</v>
      </c>
      <c r="H4478" s="198">
        <v>37046.553437499999</v>
      </c>
      <c r="I4478" t="s">
        <v>1087</v>
      </c>
      <c r="M4478" t="s">
        <v>3619</v>
      </c>
      <c r="N4478" t="s">
        <v>1088</v>
      </c>
      <c r="O4478" t="s">
        <v>2442</v>
      </c>
      <c r="Q4478" s="199">
        <v>50000</v>
      </c>
      <c r="S4478" t="s">
        <v>3512</v>
      </c>
      <c r="T4478" t="s">
        <v>3759</v>
      </c>
      <c r="U4478" s="201">
        <v>28.2</v>
      </c>
      <c r="V4478" t="s">
        <v>3683</v>
      </c>
      <c r="W4478" t="s">
        <v>1090</v>
      </c>
      <c r="X4478" t="s">
        <v>2283</v>
      </c>
      <c r="Y4478" t="s">
        <v>2729</v>
      </c>
      <c r="Z4478" t="s">
        <v>2952</v>
      </c>
      <c r="AA4478">
        <v>113089</v>
      </c>
      <c r="AB4478" s="198">
        <v>37073</v>
      </c>
      <c r="AC4478" s="198">
        <v>37103</v>
      </c>
    </row>
    <row r="4479" spans="1:29" x14ac:dyDescent="0.2">
      <c r="A4479" s="44" t="str">
        <f t="shared" si="346"/>
        <v>US Crude Financial</v>
      </c>
      <c r="B4479" s="44" t="str">
        <f t="shared" si="347"/>
        <v>US</v>
      </c>
      <c r="C4479" s="44" t="str">
        <f t="shared" si="348"/>
        <v>Crude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50000</v>
      </c>
      <c r="G4479" s="202">
        <v>1335237</v>
      </c>
      <c r="H4479" s="198">
        <v>37046.553715277776</v>
      </c>
      <c r="I4479" t="s">
        <v>1087</v>
      </c>
      <c r="M4479" t="s">
        <v>3619</v>
      </c>
      <c r="N4479" t="s">
        <v>1088</v>
      </c>
      <c r="O4479" t="s">
        <v>3528</v>
      </c>
      <c r="P4479" s="199">
        <v>50000</v>
      </c>
      <c r="S4479" t="s">
        <v>3512</v>
      </c>
      <c r="T4479" t="s">
        <v>3759</v>
      </c>
      <c r="U4479" s="201">
        <v>28.18</v>
      </c>
      <c r="V4479" t="s">
        <v>1089</v>
      </c>
      <c r="W4479" t="s">
        <v>1090</v>
      </c>
      <c r="X4479" t="s">
        <v>1091</v>
      </c>
      <c r="Y4479" t="s">
        <v>2729</v>
      </c>
      <c r="Z4479" t="s">
        <v>2952</v>
      </c>
      <c r="AA4479">
        <v>113090</v>
      </c>
      <c r="AB4479" s="198">
        <v>37073</v>
      </c>
      <c r="AC4479" s="198">
        <v>37103</v>
      </c>
    </row>
    <row r="4480" spans="1:29" x14ac:dyDescent="0.2">
      <c r="A4480" s="44" t="str">
        <f t="shared" si="346"/>
        <v>US Crude Financial</v>
      </c>
      <c r="B4480" s="44" t="str">
        <f t="shared" si="347"/>
        <v>US</v>
      </c>
      <c r="C4480" s="44" t="str">
        <f t="shared" si="348"/>
        <v>Crude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50000</v>
      </c>
      <c r="G4480" s="202">
        <v>1335238</v>
      </c>
      <c r="H4480" s="198">
        <v>37046.553773148145</v>
      </c>
      <c r="I4480" t="s">
        <v>1087</v>
      </c>
      <c r="M4480" t="s">
        <v>3619</v>
      </c>
      <c r="N4480" t="s">
        <v>1088</v>
      </c>
      <c r="O4480" t="s">
        <v>3528</v>
      </c>
      <c r="P4480" s="199">
        <v>50000</v>
      </c>
      <c r="S4480" t="s">
        <v>3512</v>
      </c>
      <c r="T4480" t="s">
        <v>3759</v>
      </c>
      <c r="U4480" s="201">
        <v>28.16</v>
      </c>
      <c r="V4480" t="s">
        <v>1089</v>
      </c>
      <c r="W4480" t="s">
        <v>1090</v>
      </c>
      <c r="X4480" t="s">
        <v>1091</v>
      </c>
      <c r="Y4480" t="s">
        <v>2729</v>
      </c>
      <c r="Z4480" t="s">
        <v>2952</v>
      </c>
      <c r="AA4480">
        <v>113091</v>
      </c>
      <c r="AB4480" s="198">
        <v>37073</v>
      </c>
      <c r="AC4480" s="198">
        <v>37103</v>
      </c>
    </row>
    <row r="4481" spans="1:29" x14ac:dyDescent="0.2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50000</v>
      </c>
      <c r="G4481" s="202">
        <v>1335239</v>
      </c>
      <c r="H4481" s="198">
        <v>37046.553935185184</v>
      </c>
      <c r="I4481" t="s">
        <v>2382</v>
      </c>
      <c r="M4481" t="s">
        <v>3619</v>
      </c>
      <c r="N4481" t="s">
        <v>1088</v>
      </c>
      <c r="O4481" t="s">
        <v>3528</v>
      </c>
      <c r="Q4481" s="199">
        <v>50000</v>
      </c>
      <c r="S4481" t="s">
        <v>3512</v>
      </c>
      <c r="T4481" t="s">
        <v>3759</v>
      </c>
      <c r="U4481" s="201">
        <v>28.18</v>
      </c>
      <c r="V4481" t="s">
        <v>3830</v>
      </c>
      <c r="W4481" t="s">
        <v>1090</v>
      </c>
      <c r="X4481" t="s">
        <v>1091</v>
      </c>
      <c r="Y4481" t="s">
        <v>2729</v>
      </c>
      <c r="Z4481" t="s">
        <v>2952</v>
      </c>
      <c r="AA4481">
        <v>113092</v>
      </c>
      <c r="AB4481" s="198">
        <v>37073</v>
      </c>
      <c r="AC4481" s="198">
        <v>37103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31</v>
      </c>
      <c r="F4482" s="213">
        <f t="shared" si="350"/>
        <v>310000</v>
      </c>
      <c r="G4482" s="202">
        <v>1335240</v>
      </c>
      <c r="H4482" s="198">
        <v>37046.554097222222</v>
      </c>
      <c r="I4482" t="s">
        <v>3627</v>
      </c>
      <c r="M4482" t="s">
        <v>3505</v>
      </c>
      <c r="N4482" t="s">
        <v>2383</v>
      </c>
      <c r="O4482" t="s">
        <v>2604</v>
      </c>
      <c r="P4482" s="199">
        <v>10000</v>
      </c>
      <c r="S4482" t="s">
        <v>3506</v>
      </c>
      <c r="T4482" t="s">
        <v>3759</v>
      </c>
      <c r="U4482" s="201">
        <v>4.0650000000000004</v>
      </c>
      <c r="V4482" t="s">
        <v>3116</v>
      </c>
      <c r="W4482" t="s">
        <v>2810</v>
      </c>
      <c r="X4482" t="s">
        <v>2384</v>
      </c>
      <c r="Y4482" t="s">
        <v>3777</v>
      </c>
      <c r="Z4482" t="s">
        <v>2952</v>
      </c>
      <c r="AA4482" t="s">
        <v>687</v>
      </c>
      <c r="AB4482" s="198">
        <v>37073.875</v>
      </c>
      <c r="AC4482" s="198">
        <v>37103.875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50000</v>
      </c>
      <c r="G4483" s="202">
        <v>1335241</v>
      </c>
      <c r="H4483" s="198">
        <v>37046.554189814815</v>
      </c>
      <c r="I4483" t="s">
        <v>2382</v>
      </c>
      <c r="M4483" t="s">
        <v>3619</v>
      </c>
      <c r="N4483" t="s">
        <v>1088</v>
      </c>
      <c r="O4483" t="s">
        <v>3528</v>
      </c>
      <c r="P4483" s="199">
        <v>50000</v>
      </c>
      <c r="S4483" t="s">
        <v>3512</v>
      </c>
      <c r="T4483" t="s">
        <v>3759</v>
      </c>
      <c r="U4483" s="201">
        <v>28.16</v>
      </c>
      <c r="V4483" t="s">
        <v>2582</v>
      </c>
      <c r="W4483" t="s">
        <v>1090</v>
      </c>
      <c r="X4483" t="s">
        <v>1091</v>
      </c>
      <c r="Y4483" t="s">
        <v>2729</v>
      </c>
      <c r="Z4483" t="s">
        <v>2952</v>
      </c>
      <c r="AA4483">
        <v>113093</v>
      </c>
      <c r="AB4483" s="198">
        <v>37073</v>
      </c>
      <c r="AC4483" s="198">
        <v>37103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310000</v>
      </c>
      <c r="G4484" s="202">
        <v>1335243</v>
      </c>
      <c r="H4484" s="198">
        <v>37046.554375</v>
      </c>
      <c r="I4484" t="s">
        <v>3684</v>
      </c>
      <c r="M4484" t="s">
        <v>3505</v>
      </c>
      <c r="N4484" t="s">
        <v>2383</v>
      </c>
      <c r="O4484" t="s">
        <v>2393</v>
      </c>
      <c r="P4484" s="199">
        <v>10000</v>
      </c>
      <c r="S4484" t="s">
        <v>3506</v>
      </c>
      <c r="T4484" t="s">
        <v>3759</v>
      </c>
      <c r="U4484" s="201">
        <v>4.1449999999999996</v>
      </c>
      <c r="V4484" t="s">
        <v>638</v>
      </c>
      <c r="W4484" t="s">
        <v>2810</v>
      </c>
      <c r="X4484" t="s">
        <v>2384</v>
      </c>
      <c r="Y4484" t="s">
        <v>3777</v>
      </c>
      <c r="Z4484" t="s">
        <v>2952</v>
      </c>
      <c r="AA4484" t="s">
        <v>688</v>
      </c>
      <c r="AB4484" s="198">
        <v>37104.875</v>
      </c>
      <c r="AC4484" s="198">
        <v>37134.875</v>
      </c>
    </row>
    <row r="4485" spans="1:29" x14ac:dyDescent="0.2">
      <c r="A4485" s="44" t="str">
        <f t="shared" si="346"/>
        <v>US Crude Financial</v>
      </c>
      <c r="B4485" s="44" t="str">
        <f t="shared" si="347"/>
        <v>US</v>
      </c>
      <c r="C4485" s="44" t="str">
        <f t="shared" si="348"/>
        <v>Crude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</v>
      </c>
      <c r="F4485" s="213">
        <f t="shared" si="350"/>
        <v>50000</v>
      </c>
      <c r="G4485" s="202">
        <v>1335246</v>
      </c>
      <c r="H4485" s="198">
        <v>37046.554699074077</v>
      </c>
      <c r="I4485" t="s">
        <v>2382</v>
      </c>
      <c r="M4485" t="s">
        <v>3619</v>
      </c>
      <c r="N4485" t="s">
        <v>1088</v>
      </c>
      <c r="O4485" t="s">
        <v>3528</v>
      </c>
      <c r="P4485" s="199">
        <v>50000</v>
      </c>
      <c r="S4485" t="s">
        <v>3512</v>
      </c>
      <c r="T4485" t="s">
        <v>3759</v>
      </c>
      <c r="U4485" s="201">
        <v>28.14</v>
      </c>
      <c r="V4485" t="s">
        <v>2582</v>
      </c>
      <c r="W4485" t="s">
        <v>1090</v>
      </c>
      <c r="X4485" t="s">
        <v>1091</v>
      </c>
      <c r="Y4485" t="s">
        <v>2729</v>
      </c>
      <c r="Z4485" t="s">
        <v>2952</v>
      </c>
      <c r="AA4485">
        <v>113096</v>
      </c>
      <c r="AB4485" s="198">
        <v>37073</v>
      </c>
      <c r="AC4485" s="198">
        <v>37103</v>
      </c>
    </row>
    <row r="4486" spans="1:29" x14ac:dyDescent="0.2">
      <c r="A4486" s="44" t="str">
        <f t="shared" si="346"/>
        <v>US Power Physical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30</v>
      </c>
      <c r="F4486" s="213">
        <f t="shared" si="350"/>
        <v>1500</v>
      </c>
      <c r="G4486" s="202">
        <v>1335247</v>
      </c>
      <c r="H4486" s="198">
        <v>37046.554907407408</v>
      </c>
      <c r="I4486" t="s">
        <v>2391</v>
      </c>
      <c r="M4486" t="s">
        <v>2717</v>
      </c>
      <c r="N4486" t="s">
        <v>3532</v>
      </c>
      <c r="O4486" t="s">
        <v>2357</v>
      </c>
      <c r="P4486" s="199">
        <v>50</v>
      </c>
      <c r="S4486" t="s">
        <v>3504</v>
      </c>
      <c r="T4486" t="s">
        <v>3759</v>
      </c>
      <c r="U4486" s="201">
        <v>37</v>
      </c>
      <c r="V4486" t="s">
        <v>2737</v>
      </c>
      <c r="W4486" t="s">
        <v>3552</v>
      </c>
      <c r="X4486" t="s">
        <v>3537</v>
      </c>
      <c r="Y4486" t="s">
        <v>1097</v>
      </c>
      <c r="Z4486" t="s">
        <v>2947</v>
      </c>
      <c r="AA4486">
        <v>631640.1</v>
      </c>
      <c r="AB4486" s="198">
        <v>37135.71597222222</v>
      </c>
      <c r="AC4486" s="198">
        <v>37164.71597222222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31</v>
      </c>
      <c r="F4487" s="213">
        <f t="shared" si="350"/>
        <v>310000</v>
      </c>
      <c r="G4487" s="202">
        <v>1335249</v>
      </c>
      <c r="H4487" s="198">
        <v>37046.555462962962</v>
      </c>
      <c r="I4487" t="s">
        <v>3731</v>
      </c>
      <c r="M4487" t="s">
        <v>3505</v>
      </c>
      <c r="N4487" t="s">
        <v>2383</v>
      </c>
      <c r="O4487" t="s">
        <v>2604</v>
      </c>
      <c r="P4487" s="199">
        <v>10000</v>
      </c>
      <c r="S4487" t="s">
        <v>3506</v>
      </c>
      <c r="T4487" t="s">
        <v>3759</v>
      </c>
      <c r="U4487" s="201">
        <v>4.0599999999999996</v>
      </c>
      <c r="V4487" t="s">
        <v>1454</v>
      </c>
      <c r="W4487" t="s">
        <v>2810</v>
      </c>
      <c r="X4487" t="s">
        <v>2384</v>
      </c>
      <c r="Y4487" t="s">
        <v>3777</v>
      </c>
      <c r="Z4487" t="s">
        <v>2952</v>
      </c>
      <c r="AA4487" t="s">
        <v>689</v>
      </c>
      <c r="AB4487" s="198">
        <v>37073.875</v>
      </c>
      <c r="AC4487" s="198">
        <v>37103.875</v>
      </c>
    </row>
    <row r="4488" spans="1:29" x14ac:dyDescent="0.2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31</v>
      </c>
      <c r="F4488" s="213">
        <f t="shared" si="350"/>
        <v>1550</v>
      </c>
      <c r="G4488" s="202">
        <v>1335251</v>
      </c>
      <c r="H4488" s="198">
        <v>37046.555509259262</v>
      </c>
      <c r="I4488" t="s">
        <v>2374</v>
      </c>
      <c r="M4488" t="s">
        <v>3505</v>
      </c>
      <c r="N4488" t="s">
        <v>2579</v>
      </c>
      <c r="O4488" t="s">
        <v>2170</v>
      </c>
      <c r="Q4488" s="199">
        <v>50</v>
      </c>
      <c r="S4488" t="s">
        <v>2525</v>
      </c>
      <c r="T4488" t="s">
        <v>3759</v>
      </c>
      <c r="U4488" s="201">
        <v>0.12</v>
      </c>
      <c r="V4488" t="s">
        <v>690</v>
      </c>
      <c r="W4488" t="s">
        <v>2526</v>
      </c>
      <c r="X4488" t="s">
        <v>2527</v>
      </c>
      <c r="Y4488" t="s">
        <v>3777</v>
      </c>
      <c r="Z4488" t="s">
        <v>2952</v>
      </c>
      <c r="AA4488" t="s">
        <v>691</v>
      </c>
      <c r="AB4488" s="198">
        <v>37073</v>
      </c>
      <c r="AC4488" s="198">
        <v>37103</v>
      </c>
    </row>
    <row r="4489" spans="1:29" x14ac:dyDescent="0.2">
      <c r="A4489" s="44" t="str">
        <f t="shared" si="346"/>
        <v>US Natural Gas Physical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1</v>
      </c>
      <c r="F4489" s="213">
        <f t="shared" si="350"/>
        <v>10000</v>
      </c>
      <c r="G4489" s="202">
        <v>1335253</v>
      </c>
      <c r="H4489" s="198">
        <v>37046.555567129632</v>
      </c>
      <c r="I4489" t="s">
        <v>2618</v>
      </c>
      <c r="M4489" t="s">
        <v>3505</v>
      </c>
      <c r="N4489" t="s">
        <v>3885</v>
      </c>
      <c r="O4489" t="s">
        <v>630</v>
      </c>
      <c r="P4489" s="199">
        <v>10000</v>
      </c>
      <c r="S4489" t="s">
        <v>3506</v>
      </c>
      <c r="T4489" t="s">
        <v>3759</v>
      </c>
      <c r="U4489" s="201">
        <v>3.96</v>
      </c>
      <c r="V4489" t="s">
        <v>2458</v>
      </c>
      <c r="W4489" t="s">
        <v>2265</v>
      </c>
      <c r="X4489" t="s">
        <v>2266</v>
      </c>
      <c r="Y4489" t="s">
        <v>2596</v>
      </c>
      <c r="Z4489" t="s">
        <v>2952</v>
      </c>
      <c r="AA4489">
        <v>828823</v>
      </c>
      <c r="AB4489" s="198">
        <v>37048.875</v>
      </c>
      <c r="AC4489" s="198">
        <v>37048.875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151</v>
      </c>
      <c r="F4490" s="213">
        <f t="shared" si="350"/>
        <v>755000</v>
      </c>
      <c r="G4490" s="202">
        <v>1335254</v>
      </c>
      <c r="H4490" s="198">
        <v>37046.555590277778</v>
      </c>
      <c r="I4490" t="s">
        <v>2358</v>
      </c>
      <c r="M4490" t="s">
        <v>3505</v>
      </c>
      <c r="N4490" t="s">
        <v>2383</v>
      </c>
      <c r="O4490" t="s">
        <v>2622</v>
      </c>
      <c r="P4490" s="199">
        <v>5000</v>
      </c>
      <c r="S4490" t="s">
        <v>3506</v>
      </c>
      <c r="T4490" t="s">
        <v>3759</v>
      </c>
      <c r="U4490" s="201">
        <v>4.46</v>
      </c>
      <c r="V4490" t="s">
        <v>2626</v>
      </c>
      <c r="W4490" t="s">
        <v>2810</v>
      </c>
      <c r="X4490" t="s">
        <v>2384</v>
      </c>
      <c r="Y4490" t="s">
        <v>3777</v>
      </c>
      <c r="Z4490" t="s">
        <v>2952</v>
      </c>
      <c r="AA4490" t="s">
        <v>692</v>
      </c>
      <c r="AB4490" s="198">
        <v>37196</v>
      </c>
      <c r="AC4490" s="198">
        <v>37346</v>
      </c>
    </row>
    <row r="4491" spans="1:29" x14ac:dyDescent="0.2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50000</v>
      </c>
      <c r="G4491" s="202">
        <v>1335255</v>
      </c>
      <c r="H4491" s="198">
        <v>37046.556064814817</v>
      </c>
      <c r="I4491" t="s">
        <v>1087</v>
      </c>
      <c r="M4491" t="s">
        <v>3619</v>
      </c>
      <c r="N4491" t="s">
        <v>1088</v>
      </c>
      <c r="O4491" t="s">
        <v>3528</v>
      </c>
      <c r="Q4491" s="199">
        <v>50000</v>
      </c>
      <c r="S4491" t="s">
        <v>3512</v>
      </c>
      <c r="T4491" t="s">
        <v>3759</v>
      </c>
      <c r="U4491" s="201">
        <v>28.16</v>
      </c>
      <c r="V4491" t="s">
        <v>3074</v>
      </c>
      <c r="W4491" t="s">
        <v>1090</v>
      </c>
      <c r="X4491" t="s">
        <v>1091</v>
      </c>
      <c r="Y4491" t="s">
        <v>2729</v>
      </c>
      <c r="Z4491" t="s">
        <v>2952</v>
      </c>
      <c r="AA4491">
        <v>113097</v>
      </c>
      <c r="AB4491" s="198">
        <v>37073</v>
      </c>
      <c r="AC4491" s="198">
        <v>37103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31</v>
      </c>
      <c r="F4492" s="213">
        <f t="shared" si="355"/>
        <v>155000</v>
      </c>
      <c r="G4492" s="202">
        <v>1335256</v>
      </c>
      <c r="H4492" s="198">
        <v>37046.55609953704</v>
      </c>
      <c r="I4492" t="s">
        <v>3531</v>
      </c>
      <c r="M4492" t="s">
        <v>3505</v>
      </c>
      <c r="N4492" t="s">
        <v>2383</v>
      </c>
      <c r="O4492" t="s">
        <v>2393</v>
      </c>
      <c r="P4492" s="199">
        <v>5000</v>
      </c>
      <c r="S4492" t="s">
        <v>3506</v>
      </c>
      <c r="T4492" t="s">
        <v>3759</v>
      </c>
      <c r="U4492" s="201">
        <v>4.1399999999999997</v>
      </c>
      <c r="V4492" t="s">
        <v>1482</v>
      </c>
      <c r="W4492" t="s">
        <v>2810</v>
      </c>
      <c r="X4492" t="s">
        <v>2384</v>
      </c>
      <c r="Y4492" t="s">
        <v>3777</v>
      </c>
      <c r="Z4492" t="s">
        <v>2952</v>
      </c>
      <c r="AA4492" t="s">
        <v>693</v>
      </c>
      <c r="AB4492" s="198">
        <v>37104.875</v>
      </c>
      <c r="AC4492" s="198">
        <v>37134.875</v>
      </c>
    </row>
    <row r="4493" spans="1:29" x14ac:dyDescent="0.2">
      <c r="A4493" s="44" t="str">
        <f t="shared" si="351"/>
        <v>US Crude Financial</v>
      </c>
      <c r="B4493" s="44" t="str">
        <f t="shared" si="352"/>
        <v>US</v>
      </c>
      <c r="C4493" s="44" t="str">
        <f t="shared" si="353"/>
        <v>Crude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50000</v>
      </c>
      <c r="G4493" s="202">
        <v>1335260</v>
      </c>
      <c r="H4493" s="198">
        <v>37046.557013888887</v>
      </c>
      <c r="I4493" t="s">
        <v>2382</v>
      </c>
      <c r="M4493" t="s">
        <v>3619</v>
      </c>
      <c r="N4493" t="s">
        <v>1088</v>
      </c>
      <c r="O4493" t="s">
        <v>3528</v>
      </c>
      <c r="P4493" s="199">
        <v>50000</v>
      </c>
      <c r="S4493" t="s">
        <v>3512</v>
      </c>
      <c r="T4493" t="s">
        <v>3759</v>
      </c>
      <c r="U4493" s="201">
        <v>28.14</v>
      </c>
      <c r="V4493" t="s">
        <v>2582</v>
      </c>
      <c r="W4493" t="s">
        <v>1090</v>
      </c>
      <c r="X4493" t="s">
        <v>1091</v>
      </c>
      <c r="Y4493" t="s">
        <v>2729</v>
      </c>
      <c r="Z4493" t="s">
        <v>2952</v>
      </c>
      <c r="AA4493">
        <v>113098</v>
      </c>
      <c r="AB4493" s="198">
        <v>37073</v>
      </c>
      <c r="AC4493" s="198">
        <v>37103</v>
      </c>
    </row>
    <row r="4494" spans="1:29" x14ac:dyDescent="0.2">
      <c r="A4494" s="44" t="str">
        <f t="shared" si="351"/>
        <v>US Oil Products Financial</v>
      </c>
      <c r="B4494" s="44" t="str">
        <f t="shared" si="352"/>
        <v>US</v>
      </c>
      <c r="C4494" s="44" t="str">
        <f t="shared" si="353"/>
        <v>Oil Products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3">
        <f t="shared" si="355"/>
        <v>15000</v>
      </c>
      <c r="G4494" s="202">
        <v>1335261</v>
      </c>
      <c r="H4494" s="198">
        <v>37046.557071759256</v>
      </c>
      <c r="I4494" t="s">
        <v>3667</v>
      </c>
      <c r="M4494" t="s">
        <v>3509</v>
      </c>
      <c r="N4494" t="s">
        <v>3696</v>
      </c>
      <c r="O4494" t="s">
        <v>694</v>
      </c>
      <c r="P4494" s="199">
        <v>15000</v>
      </c>
      <c r="S4494" t="s">
        <v>2655</v>
      </c>
      <c r="T4494" t="s">
        <v>3759</v>
      </c>
      <c r="U4494" s="201">
        <v>92.2</v>
      </c>
      <c r="V4494" t="s">
        <v>695</v>
      </c>
      <c r="W4494" t="s">
        <v>3697</v>
      </c>
      <c r="X4494" t="s">
        <v>3698</v>
      </c>
      <c r="Y4494" t="s">
        <v>2729</v>
      </c>
      <c r="Z4494" t="s">
        <v>2952</v>
      </c>
      <c r="AA4494">
        <v>113099</v>
      </c>
      <c r="AB4494" s="198">
        <v>37073.875</v>
      </c>
      <c r="AC4494" s="198">
        <v>37103.875</v>
      </c>
    </row>
    <row r="4495" spans="1:29" x14ac:dyDescent="0.2">
      <c r="A4495" s="44" t="str">
        <f t="shared" si="351"/>
        <v>US Crude Financial</v>
      </c>
      <c r="B4495" s="44" t="str">
        <f t="shared" si="352"/>
        <v>US</v>
      </c>
      <c r="C4495" s="44" t="str">
        <f t="shared" si="353"/>
        <v>Crude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50000</v>
      </c>
      <c r="G4495" s="202">
        <v>1335262</v>
      </c>
      <c r="H4495" s="198">
        <v>37046.55709490741</v>
      </c>
      <c r="I4495" t="s">
        <v>2382</v>
      </c>
      <c r="M4495" t="s">
        <v>3619</v>
      </c>
      <c r="N4495" t="s">
        <v>1088</v>
      </c>
      <c r="O4495" t="s">
        <v>3528</v>
      </c>
      <c r="P4495" s="199">
        <v>50000</v>
      </c>
      <c r="S4495" t="s">
        <v>3512</v>
      </c>
      <c r="T4495" t="s">
        <v>3759</v>
      </c>
      <c r="U4495" s="201">
        <v>28.12</v>
      </c>
      <c r="V4495" t="s">
        <v>2582</v>
      </c>
      <c r="W4495" t="s">
        <v>1090</v>
      </c>
      <c r="X4495" t="s">
        <v>1091</v>
      </c>
      <c r="Y4495" t="s">
        <v>2729</v>
      </c>
      <c r="Z4495" t="s">
        <v>2952</v>
      </c>
      <c r="AA4495">
        <v>113100</v>
      </c>
      <c r="AB4495" s="198">
        <v>37073</v>
      </c>
      <c r="AC4495" s="198">
        <v>37103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31</v>
      </c>
      <c r="F4496" s="213">
        <f t="shared" si="355"/>
        <v>310000</v>
      </c>
      <c r="G4496" s="202">
        <v>1335263</v>
      </c>
      <c r="H4496" s="198">
        <v>37046.557141203702</v>
      </c>
      <c r="I4496" t="s">
        <v>2543</v>
      </c>
      <c r="M4496" t="s">
        <v>3505</v>
      </c>
      <c r="N4496" t="s">
        <v>2383</v>
      </c>
      <c r="O4496" t="s">
        <v>2604</v>
      </c>
      <c r="P4496" s="199">
        <v>10000</v>
      </c>
      <c r="S4496" t="s">
        <v>3506</v>
      </c>
      <c r="T4496" t="s">
        <v>3759</v>
      </c>
      <c r="U4496" s="201">
        <v>4.0549999999999997</v>
      </c>
      <c r="V4496" t="s">
        <v>2299</v>
      </c>
      <c r="W4496" t="s">
        <v>2810</v>
      </c>
      <c r="X4496" t="s">
        <v>2384</v>
      </c>
      <c r="Y4496" t="s">
        <v>3777</v>
      </c>
      <c r="Z4496" t="s">
        <v>2952</v>
      </c>
      <c r="AA4496" t="s">
        <v>696</v>
      </c>
      <c r="AB4496" s="198">
        <v>37073.875</v>
      </c>
      <c r="AC4496" s="198">
        <v>37103.875</v>
      </c>
    </row>
    <row r="4497" spans="1:29" x14ac:dyDescent="0.2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50000</v>
      </c>
      <c r="G4497" s="202">
        <v>1335264</v>
      </c>
      <c r="H4497" s="198">
        <v>37046.55736111111</v>
      </c>
      <c r="I4497" t="s">
        <v>2382</v>
      </c>
      <c r="M4497" t="s">
        <v>3619</v>
      </c>
      <c r="N4497" t="s">
        <v>1088</v>
      </c>
      <c r="O4497" t="s">
        <v>3528</v>
      </c>
      <c r="Q4497" s="199">
        <v>50000</v>
      </c>
      <c r="S4497" t="s">
        <v>3512</v>
      </c>
      <c r="T4497" t="s">
        <v>3759</v>
      </c>
      <c r="U4497" s="201">
        <v>28.14</v>
      </c>
      <c r="V4497" t="s">
        <v>3654</v>
      </c>
      <c r="W4497" t="s">
        <v>1090</v>
      </c>
      <c r="X4497" t="s">
        <v>1091</v>
      </c>
      <c r="Y4497" t="s">
        <v>2729</v>
      </c>
      <c r="Z4497" t="s">
        <v>2952</v>
      </c>
      <c r="AA4497">
        <v>113101</v>
      </c>
      <c r="AB4497" s="198">
        <v>37073</v>
      </c>
      <c r="AC4497" s="198">
        <v>37103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31</v>
      </c>
      <c r="F4498" s="213">
        <f t="shared" si="355"/>
        <v>155000</v>
      </c>
      <c r="G4498" s="202">
        <v>1335265</v>
      </c>
      <c r="H4498" s="198">
        <v>37046.557384259257</v>
      </c>
      <c r="I4498" t="s">
        <v>3652</v>
      </c>
      <c r="M4498" t="s">
        <v>3505</v>
      </c>
      <c r="N4498" t="s">
        <v>2383</v>
      </c>
      <c r="O4498" t="s">
        <v>2604</v>
      </c>
      <c r="P4498" s="199">
        <v>5000</v>
      </c>
      <c r="S4498" t="s">
        <v>3506</v>
      </c>
      <c r="T4498" t="s">
        <v>3759</v>
      </c>
      <c r="U4498" s="201">
        <v>4.0525000000000002</v>
      </c>
      <c r="V4498" t="s">
        <v>1859</v>
      </c>
      <c r="W4498" t="s">
        <v>2810</v>
      </c>
      <c r="X4498" t="s">
        <v>2384</v>
      </c>
      <c r="Y4498" t="s">
        <v>3777</v>
      </c>
      <c r="Z4498" t="s">
        <v>2952</v>
      </c>
      <c r="AA4498" t="s">
        <v>697</v>
      </c>
      <c r="AB4498" s="198">
        <v>37073.875</v>
      </c>
      <c r="AC4498" s="198">
        <v>37103.875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300000</v>
      </c>
      <c r="G4499" s="202">
        <v>1335266</v>
      </c>
      <c r="H4499" s="198">
        <v>37046.557650462964</v>
      </c>
      <c r="I4499" t="s">
        <v>3684</v>
      </c>
      <c r="M4499" t="s">
        <v>3505</v>
      </c>
      <c r="N4499" t="s">
        <v>2383</v>
      </c>
      <c r="O4499" t="s">
        <v>3101</v>
      </c>
      <c r="P4499" s="199">
        <v>10000</v>
      </c>
      <c r="S4499" t="s">
        <v>3506</v>
      </c>
      <c r="T4499" t="s">
        <v>3759</v>
      </c>
      <c r="U4499" s="201">
        <v>4.1725000000000003</v>
      </c>
      <c r="V4499" t="s">
        <v>638</v>
      </c>
      <c r="W4499" t="s">
        <v>2810</v>
      </c>
      <c r="X4499" t="s">
        <v>2384</v>
      </c>
      <c r="Y4499" t="s">
        <v>3777</v>
      </c>
      <c r="Z4499" t="s">
        <v>2952</v>
      </c>
      <c r="AA4499" t="s">
        <v>698</v>
      </c>
      <c r="AB4499" s="198">
        <v>37135.875</v>
      </c>
      <c r="AC4499" s="198">
        <v>37164.875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25</v>
      </c>
      <c r="F4500" s="213">
        <f t="shared" si="355"/>
        <v>125000</v>
      </c>
      <c r="G4500" s="202">
        <v>1335269</v>
      </c>
      <c r="H4500" s="198">
        <v>37046.557696759257</v>
      </c>
      <c r="I4500" t="s">
        <v>2621</v>
      </c>
      <c r="M4500" t="s">
        <v>3505</v>
      </c>
      <c r="N4500" t="s">
        <v>2383</v>
      </c>
      <c r="O4500" t="s">
        <v>540</v>
      </c>
      <c r="P4500" s="199">
        <v>5000</v>
      </c>
      <c r="S4500" t="s">
        <v>3506</v>
      </c>
      <c r="T4500" t="s">
        <v>3759</v>
      </c>
      <c r="U4500" s="201">
        <v>3.78</v>
      </c>
      <c r="V4500" t="s">
        <v>3924</v>
      </c>
      <c r="W4500" t="s">
        <v>3497</v>
      </c>
      <c r="X4500" t="s">
        <v>3498</v>
      </c>
      <c r="Y4500" t="s">
        <v>3777</v>
      </c>
      <c r="Z4500" t="s">
        <v>2952</v>
      </c>
      <c r="AA4500" t="s">
        <v>699</v>
      </c>
      <c r="AB4500" s="198">
        <v>37048.875</v>
      </c>
      <c r="AC4500" s="198">
        <v>37072.875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123</v>
      </c>
      <c r="F4501" s="213">
        <f t="shared" si="355"/>
        <v>615000</v>
      </c>
      <c r="G4501" s="202">
        <v>1335270</v>
      </c>
      <c r="H4501" s="198">
        <v>37046.557789351849</v>
      </c>
      <c r="I4501" t="s">
        <v>3684</v>
      </c>
      <c r="M4501" t="s">
        <v>3505</v>
      </c>
      <c r="N4501" t="s">
        <v>2383</v>
      </c>
      <c r="O4501" t="s">
        <v>3144</v>
      </c>
      <c r="P4501" s="199">
        <v>5000</v>
      </c>
      <c r="S4501" t="s">
        <v>3506</v>
      </c>
      <c r="T4501" t="s">
        <v>3759</v>
      </c>
      <c r="U4501" s="201">
        <v>4.1399999999999997</v>
      </c>
      <c r="V4501" t="s">
        <v>638</v>
      </c>
      <c r="W4501" t="s">
        <v>2810</v>
      </c>
      <c r="X4501" t="s">
        <v>2384</v>
      </c>
      <c r="Y4501" t="s">
        <v>3777</v>
      </c>
      <c r="Z4501" t="s">
        <v>2952</v>
      </c>
      <c r="AA4501" t="s">
        <v>700</v>
      </c>
      <c r="AB4501" s="198">
        <v>37073</v>
      </c>
      <c r="AC4501" s="198">
        <v>37195</v>
      </c>
    </row>
    <row r="4502" spans="1:29" x14ac:dyDescent="0.2">
      <c r="A4502" s="44" t="str">
        <f t="shared" si="351"/>
        <v>US Crude Financial</v>
      </c>
      <c r="B4502" s="44" t="str">
        <f t="shared" si="352"/>
        <v>US</v>
      </c>
      <c r="C4502" s="44" t="str">
        <f t="shared" si="353"/>
        <v>Crude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50000</v>
      </c>
      <c r="G4502" s="202">
        <v>1335271</v>
      </c>
      <c r="H4502" s="198">
        <v>37046.558229166665</v>
      </c>
      <c r="I4502" t="s">
        <v>1087</v>
      </c>
      <c r="M4502" t="s">
        <v>3619</v>
      </c>
      <c r="N4502" t="s">
        <v>1088</v>
      </c>
      <c r="O4502" t="s">
        <v>3528</v>
      </c>
      <c r="Q4502" s="199">
        <v>50000</v>
      </c>
      <c r="S4502" t="s">
        <v>3512</v>
      </c>
      <c r="T4502" t="s">
        <v>3759</v>
      </c>
      <c r="U4502" s="201">
        <v>28.16</v>
      </c>
      <c r="V4502" t="s">
        <v>2584</v>
      </c>
      <c r="W4502" t="s">
        <v>1090</v>
      </c>
      <c r="X4502" t="s">
        <v>1091</v>
      </c>
      <c r="Y4502" t="s">
        <v>2729</v>
      </c>
      <c r="Z4502" t="s">
        <v>2952</v>
      </c>
      <c r="AA4502">
        <v>113102</v>
      </c>
      <c r="AB4502" s="198">
        <v>37073</v>
      </c>
      <c r="AC4502" s="198">
        <v>37103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31</v>
      </c>
      <c r="F4503" s="213">
        <f t="shared" si="355"/>
        <v>155000</v>
      </c>
      <c r="G4503" s="202">
        <v>1335272</v>
      </c>
      <c r="H4503" s="198">
        <v>37046.558298611111</v>
      </c>
      <c r="I4503" t="s">
        <v>3063</v>
      </c>
      <c r="M4503" t="s">
        <v>3505</v>
      </c>
      <c r="N4503" t="s">
        <v>2383</v>
      </c>
      <c r="O4503" t="s">
        <v>2393</v>
      </c>
      <c r="P4503" s="199">
        <v>5000</v>
      </c>
      <c r="S4503" t="s">
        <v>3506</v>
      </c>
      <c r="T4503" t="s">
        <v>3759</v>
      </c>
      <c r="U4503" s="201">
        <v>4.1325000000000003</v>
      </c>
      <c r="V4503" t="s">
        <v>3370</v>
      </c>
      <c r="W4503" t="s">
        <v>2810</v>
      </c>
      <c r="X4503" t="s">
        <v>2384</v>
      </c>
      <c r="Y4503" t="s">
        <v>3777</v>
      </c>
      <c r="Z4503" t="s">
        <v>2952</v>
      </c>
      <c r="AA4503" t="s">
        <v>701</v>
      </c>
      <c r="AB4503" s="198">
        <v>37104.875</v>
      </c>
      <c r="AC4503" s="198">
        <v>37134.875</v>
      </c>
    </row>
    <row r="4504" spans="1:29" x14ac:dyDescent="0.2">
      <c r="A4504" s="44" t="str">
        <f t="shared" si="351"/>
        <v>US Oil Products Financial</v>
      </c>
      <c r="B4504" s="44" t="str">
        <f t="shared" si="352"/>
        <v>US</v>
      </c>
      <c r="C4504" s="44" t="str">
        <f t="shared" si="353"/>
        <v>Oil Products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10000</v>
      </c>
      <c r="G4504" s="202">
        <v>1335274</v>
      </c>
      <c r="H4504" s="198">
        <v>37046.558356481481</v>
      </c>
      <c r="I4504" t="s">
        <v>1087</v>
      </c>
      <c r="M4504" t="s">
        <v>3509</v>
      </c>
      <c r="N4504" t="s">
        <v>3696</v>
      </c>
      <c r="O4504" t="s">
        <v>257</v>
      </c>
      <c r="Q4504" s="199">
        <v>10000</v>
      </c>
      <c r="S4504" t="s">
        <v>2655</v>
      </c>
      <c r="T4504" t="s">
        <v>3759</v>
      </c>
      <c r="U4504" s="201">
        <v>78</v>
      </c>
      <c r="V4504" t="s">
        <v>4005</v>
      </c>
      <c r="W4504" t="s">
        <v>3697</v>
      </c>
      <c r="X4504" t="s">
        <v>3698</v>
      </c>
      <c r="Y4504" t="s">
        <v>2729</v>
      </c>
      <c r="Z4504" t="s">
        <v>2952</v>
      </c>
      <c r="AA4504">
        <v>113103</v>
      </c>
      <c r="AB4504" s="198">
        <v>37073.875</v>
      </c>
      <c r="AC4504" s="198">
        <v>37103.875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92</v>
      </c>
      <c r="F4505" s="213">
        <f t="shared" si="355"/>
        <v>4600</v>
      </c>
      <c r="G4505" s="202">
        <v>1335275</v>
      </c>
      <c r="H4505" s="198">
        <v>37046.558425925927</v>
      </c>
      <c r="I4505" t="s">
        <v>2378</v>
      </c>
      <c r="M4505" t="s">
        <v>2717</v>
      </c>
      <c r="N4505" t="s">
        <v>3532</v>
      </c>
      <c r="O4505" t="s">
        <v>3550</v>
      </c>
      <c r="P4505" s="199">
        <v>50</v>
      </c>
      <c r="S4505" t="s">
        <v>3504</v>
      </c>
      <c r="T4505" t="s">
        <v>3759</v>
      </c>
      <c r="U4505" s="201">
        <v>35</v>
      </c>
      <c r="V4505" t="s">
        <v>3895</v>
      </c>
      <c r="W4505" t="s">
        <v>3552</v>
      </c>
      <c r="X4505" t="s">
        <v>3553</v>
      </c>
      <c r="Y4505" t="s">
        <v>1097</v>
      </c>
      <c r="Z4505" t="s">
        <v>2947</v>
      </c>
      <c r="AA4505">
        <v>631642.1</v>
      </c>
      <c r="AB4505" s="198">
        <v>37165.71597222222</v>
      </c>
      <c r="AC4505" s="198">
        <v>37256.71597222222</v>
      </c>
    </row>
    <row r="4506" spans="1:29" x14ac:dyDescent="0.2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26</v>
      </c>
      <c r="F4506" s="213">
        <f t="shared" si="355"/>
        <v>130000</v>
      </c>
      <c r="G4506" s="202">
        <v>1335276</v>
      </c>
      <c r="H4506" s="198">
        <v>37046.558472222219</v>
      </c>
      <c r="I4506" t="s">
        <v>2533</v>
      </c>
      <c r="M4506" t="s">
        <v>3505</v>
      </c>
      <c r="N4506" t="s">
        <v>3089</v>
      </c>
      <c r="O4506" t="s">
        <v>2103</v>
      </c>
      <c r="P4506" s="199">
        <v>5000</v>
      </c>
      <c r="S4506" t="s">
        <v>3827</v>
      </c>
      <c r="T4506" t="s">
        <v>3090</v>
      </c>
      <c r="U4506" s="201">
        <v>5.0199999999999996</v>
      </c>
      <c r="V4506" t="s">
        <v>2188</v>
      </c>
      <c r="W4506" t="s">
        <v>2574</v>
      </c>
      <c r="X4506" t="s">
        <v>3092</v>
      </c>
      <c r="Y4506" t="s">
        <v>2596</v>
      </c>
      <c r="Z4506" t="s">
        <v>2953</v>
      </c>
      <c r="AA4506">
        <v>828825</v>
      </c>
      <c r="AB4506" s="198">
        <v>37047.875</v>
      </c>
      <c r="AC4506" s="198">
        <v>37072.875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1335277</v>
      </c>
      <c r="H4507" s="198">
        <v>37046.558530092596</v>
      </c>
      <c r="I4507" t="s">
        <v>2613</v>
      </c>
      <c r="M4507" t="s">
        <v>3505</v>
      </c>
      <c r="N4507" t="s">
        <v>2383</v>
      </c>
      <c r="O4507" t="s">
        <v>3101</v>
      </c>
      <c r="Q4507" s="199">
        <v>10000</v>
      </c>
      <c r="S4507" t="s">
        <v>3506</v>
      </c>
      <c r="T4507" t="s">
        <v>3759</v>
      </c>
      <c r="U4507" s="201">
        <v>4.1749999999999998</v>
      </c>
      <c r="V4507" t="s">
        <v>2616</v>
      </c>
      <c r="W4507" t="s">
        <v>2810</v>
      </c>
      <c r="X4507" t="s">
        <v>2384</v>
      </c>
      <c r="Y4507" t="s">
        <v>3777</v>
      </c>
      <c r="Z4507" t="s">
        <v>2952</v>
      </c>
      <c r="AA4507" t="s">
        <v>702</v>
      </c>
      <c r="AB4507" s="198">
        <v>37135.875</v>
      </c>
      <c r="AC4507" s="198">
        <v>37164.875</v>
      </c>
    </row>
    <row r="4508" spans="1:29" x14ac:dyDescent="0.2">
      <c r="A4508" s="44" t="str">
        <f t="shared" si="351"/>
        <v>US Power Financial</v>
      </c>
      <c r="B4508" s="44" t="str">
        <f t="shared" si="352"/>
        <v>US</v>
      </c>
      <c r="C4508" s="44" t="str">
        <f t="shared" si="353"/>
        <v>Power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3">
        <f t="shared" si="355"/>
        <v>50</v>
      </c>
      <c r="G4508" s="202">
        <v>1335280</v>
      </c>
      <c r="H4508" s="198">
        <v>37046.558553240742</v>
      </c>
      <c r="I4508" t="s">
        <v>2363</v>
      </c>
      <c r="M4508" t="s">
        <v>2717</v>
      </c>
      <c r="N4508" t="s">
        <v>1094</v>
      </c>
      <c r="O4508" t="s">
        <v>581</v>
      </c>
      <c r="P4508" s="199">
        <v>50</v>
      </c>
      <c r="S4508" t="s">
        <v>3504</v>
      </c>
      <c r="T4508" t="s">
        <v>3759</v>
      </c>
      <c r="U4508" s="201">
        <v>29.75</v>
      </c>
      <c r="V4508" t="s">
        <v>1596</v>
      </c>
      <c r="W4508" t="s">
        <v>2359</v>
      </c>
      <c r="X4508" t="s">
        <v>3539</v>
      </c>
      <c r="Y4508" t="s">
        <v>1097</v>
      </c>
      <c r="Z4508" t="s">
        <v>2952</v>
      </c>
      <c r="AA4508">
        <v>631643.1</v>
      </c>
      <c r="AB4508" s="198">
        <v>37048.875</v>
      </c>
      <c r="AC4508" s="198">
        <v>37048.875</v>
      </c>
    </row>
    <row r="4509" spans="1:29" x14ac:dyDescent="0.2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50000</v>
      </c>
      <c r="G4509" s="202">
        <v>1335281</v>
      </c>
      <c r="H4509" s="198">
        <v>37046.558564814812</v>
      </c>
      <c r="I4509" t="s">
        <v>2382</v>
      </c>
      <c r="M4509" t="s">
        <v>3619</v>
      </c>
      <c r="N4509" t="s">
        <v>1088</v>
      </c>
      <c r="O4509" t="s">
        <v>3528</v>
      </c>
      <c r="Q4509" s="199">
        <v>50000</v>
      </c>
      <c r="S4509" t="s">
        <v>3512</v>
      </c>
      <c r="T4509" t="s">
        <v>3759</v>
      </c>
      <c r="U4509" s="201">
        <v>28.18</v>
      </c>
      <c r="V4509" t="s">
        <v>3654</v>
      </c>
      <c r="W4509" t="s">
        <v>1090</v>
      </c>
      <c r="X4509" t="s">
        <v>1091</v>
      </c>
      <c r="Y4509" t="s">
        <v>2729</v>
      </c>
      <c r="Z4509" t="s">
        <v>2952</v>
      </c>
      <c r="AA4509">
        <v>113104</v>
      </c>
      <c r="AB4509" s="198">
        <v>37073</v>
      </c>
      <c r="AC4509" s="198">
        <v>37103</v>
      </c>
    </row>
    <row r="4510" spans="1:29" x14ac:dyDescent="0.2">
      <c r="A4510" s="44" t="str">
        <f t="shared" si="351"/>
        <v xml:space="preserve"> Natural Gas Physical</v>
      </c>
      <c r="B4510" s="44" t="str">
        <f t="shared" si="352"/>
        <v/>
      </c>
      <c r="C4510" s="44" t="str">
        <f t="shared" si="353"/>
        <v>Natural Gas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1</v>
      </c>
      <c r="F4510" s="213">
        <f t="shared" si="355"/>
        <v>10000</v>
      </c>
      <c r="G4510" s="202">
        <v>1335283</v>
      </c>
      <c r="H4510" s="198">
        <v>37046.55872685185</v>
      </c>
      <c r="I4510" t="s">
        <v>2636</v>
      </c>
      <c r="M4510" t="s">
        <v>3505</v>
      </c>
      <c r="N4510" t="s">
        <v>3089</v>
      </c>
      <c r="O4510" t="s">
        <v>2015</v>
      </c>
      <c r="P4510" s="199">
        <v>10000</v>
      </c>
      <c r="S4510" t="s">
        <v>3827</v>
      </c>
      <c r="T4510" t="s">
        <v>3090</v>
      </c>
      <c r="U4510" s="201">
        <v>4.8574999999999999</v>
      </c>
      <c r="V4510" t="s">
        <v>2288</v>
      </c>
      <c r="W4510" t="s">
        <v>3091</v>
      </c>
      <c r="X4510" t="s">
        <v>3092</v>
      </c>
      <c r="Y4510" t="s">
        <v>2596</v>
      </c>
      <c r="Z4510" t="s">
        <v>2953</v>
      </c>
      <c r="AA4510">
        <v>828827</v>
      </c>
      <c r="AB4510" s="198">
        <v>37046.875</v>
      </c>
      <c r="AC4510" s="198">
        <v>37046.875</v>
      </c>
    </row>
    <row r="4511" spans="1:29" x14ac:dyDescent="0.2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92</v>
      </c>
      <c r="F4511" s="213">
        <f t="shared" si="355"/>
        <v>4600</v>
      </c>
      <c r="G4511" s="202">
        <v>1335282</v>
      </c>
      <c r="H4511" s="198">
        <v>37046.55872685185</v>
      </c>
      <c r="I4511" t="s">
        <v>2378</v>
      </c>
      <c r="M4511" t="s">
        <v>2717</v>
      </c>
      <c r="N4511" t="s">
        <v>3532</v>
      </c>
      <c r="O4511" t="s">
        <v>2209</v>
      </c>
      <c r="Q4511" s="199">
        <v>50</v>
      </c>
      <c r="S4511" t="s">
        <v>3504</v>
      </c>
      <c r="T4511" t="s">
        <v>3759</v>
      </c>
      <c r="U4511" s="201">
        <v>36.75</v>
      </c>
      <c r="V4511" t="s">
        <v>3895</v>
      </c>
      <c r="W4511" t="s">
        <v>1604</v>
      </c>
      <c r="X4511" t="s">
        <v>2364</v>
      </c>
      <c r="Y4511" t="s">
        <v>1097</v>
      </c>
      <c r="Z4511" t="s">
        <v>2947</v>
      </c>
      <c r="AA4511">
        <v>631644.1</v>
      </c>
      <c r="AB4511" s="198">
        <v>37165.591666666667</v>
      </c>
      <c r="AC4511" s="198">
        <v>37256.591666666667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31</v>
      </c>
      <c r="F4512" s="213">
        <f t="shared" si="355"/>
        <v>155000</v>
      </c>
      <c r="G4512" s="202">
        <v>1335284</v>
      </c>
      <c r="H4512" s="198">
        <v>37046.558749999997</v>
      </c>
      <c r="I4512" t="s">
        <v>3063</v>
      </c>
      <c r="M4512" t="s">
        <v>3505</v>
      </c>
      <c r="N4512" t="s">
        <v>2383</v>
      </c>
      <c r="O4512" t="s">
        <v>2393</v>
      </c>
      <c r="P4512" s="199">
        <v>5000</v>
      </c>
      <c r="S4512" t="s">
        <v>3506</v>
      </c>
      <c r="T4512" t="s">
        <v>3759</v>
      </c>
      <c r="U4512" s="201">
        <v>4.1349999999999998</v>
      </c>
      <c r="V4512" t="s">
        <v>3370</v>
      </c>
      <c r="W4512" t="s">
        <v>2810</v>
      </c>
      <c r="X4512" t="s">
        <v>2384</v>
      </c>
      <c r="Y4512" t="s">
        <v>3777</v>
      </c>
      <c r="Z4512" t="s">
        <v>2952</v>
      </c>
      <c r="AA4512" t="s">
        <v>703</v>
      </c>
      <c r="AB4512" s="198">
        <v>37104.875</v>
      </c>
      <c r="AC4512" s="198">
        <v>37134.875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25</v>
      </c>
      <c r="F4513" s="213">
        <f t="shared" si="355"/>
        <v>37500</v>
      </c>
      <c r="G4513" s="202">
        <v>1335286</v>
      </c>
      <c r="H4513" s="198">
        <v>37046.558807870373</v>
      </c>
      <c r="I4513" t="s">
        <v>3531</v>
      </c>
      <c r="M4513" t="s">
        <v>3505</v>
      </c>
      <c r="N4513" t="s">
        <v>2383</v>
      </c>
      <c r="O4513" t="s">
        <v>1693</v>
      </c>
      <c r="P4513" s="199">
        <v>1500</v>
      </c>
      <c r="S4513" t="s">
        <v>3506</v>
      </c>
      <c r="T4513" t="s">
        <v>3759</v>
      </c>
      <c r="U4513" s="201">
        <v>3.9449999999999998</v>
      </c>
      <c r="V4513" t="s">
        <v>3720</v>
      </c>
      <c r="W4513" t="s">
        <v>2644</v>
      </c>
      <c r="X4513" t="s">
        <v>2259</v>
      </c>
      <c r="Y4513" t="s">
        <v>3777</v>
      </c>
      <c r="Z4513" t="s">
        <v>2952</v>
      </c>
      <c r="AA4513" t="s">
        <v>704</v>
      </c>
      <c r="AB4513" s="198">
        <v>37048.875</v>
      </c>
      <c r="AC4513" s="198">
        <v>37072.875</v>
      </c>
    </row>
    <row r="4514" spans="1:29" x14ac:dyDescent="0.2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1335289</v>
      </c>
      <c r="H4514" s="198">
        <v>37046.559062499997</v>
      </c>
      <c r="I4514" t="s">
        <v>1087</v>
      </c>
      <c r="M4514" t="s">
        <v>3619</v>
      </c>
      <c r="N4514" t="s">
        <v>1088</v>
      </c>
      <c r="O4514" t="s">
        <v>3528</v>
      </c>
      <c r="P4514" s="199">
        <v>50000</v>
      </c>
      <c r="S4514" t="s">
        <v>3512</v>
      </c>
      <c r="T4514" t="s">
        <v>3759</v>
      </c>
      <c r="U4514" s="201">
        <v>28.16</v>
      </c>
      <c r="V4514" t="s">
        <v>2584</v>
      </c>
      <c r="W4514" t="s">
        <v>1090</v>
      </c>
      <c r="X4514" t="s">
        <v>1091</v>
      </c>
      <c r="Y4514" t="s">
        <v>2729</v>
      </c>
      <c r="Z4514" t="s">
        <v>2952</v>
      </c>
      <c r="AA4514">
        <v>113105</v>
      </c>
      <c r="AB4514" s="198">
        <v>37073</v>
      </c>
      <c r="AC4514" s="198">
        <v>37103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25</v>
      </c>
      <c r="F4515" s="213">
        <f t="shared" si="355"/>
        <v>275000</v>
      </c>
      <c r="G4515" s="202">
        <v>1335290</v>
      </c>
      <c r="H4515" s="198">
        <v>37046.559189814812</v>
      </c>
      <c r="I4515" t="s">
        <v>58</v>
      </c>
      <c r="M4515" t="s">
        <v>3505</v>
      </c>
      <c r="N4515" t="s">
        <v>2383</v>
      </c>
      <c r="O4515" t="s">
        <v>1693</v>
      </c>
      <c r="Q4515" s="199">
        <v>11000</v>
      </c>
      <c r="S4515" t="s">
        <v>3506</v>
      </c>
      <c r="T4515" t="s">
        <v>3759</v>
      </c>
      <c r="U4515" s="201">
        <v>3.9550000000000001</v>
      </c>
      <c r="V4515" t="s">
        <v>705</v>
      </c>
      <c r="W4515" t="s">
        <v>2644</v>
      </c>
      <c r="X4515" t="s">
        <v>2259</v>
      </c>
      <c r="Y4515" t="s">
        <v>3777</v>
      </c>
      <c r="Z4515" t="s">
        <v>2952</v>
      </c>
      <c r="AA4515" t="s">
        <v>706</v>
      </c>
      <c r="AB4515" s="198">
        <v>37048.875</v>
      </c>
      <c r="AC4515" s="198">
        <v>37072.875</v>
      </c>
    </row>
    <row r="4516" spans="1:29" x14ac:dyDescent="0.2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1335292</v>
      </c>
      <c r="H4516" s="198">
        <v>37046.559351851851</v>
      </c>
      <c r="I4516" t="s">
        <v>1087</v>
      </c>
      <c r="M4516" t="s">
        <v>3619</v>
      </c>
      <c r="N4516" t="s">
        <v>1088</v>
      </c>
      <c r="O4516" t="s">
        <v>3528</v>
      </c>
      <c r="Q4516" s="199">
        <v>50000</v>
      </c>
      <c r="S4516" t="s">
        <v>3512</v>
      </c>
      <c r="T4516" t="s">
        <v>3759</v>
      </c>
      <c r="U4516" s="201">
        <v>28.16</v>
      </c>
      <c r="V4516" t="s">
        <v>2584</v>
      </c>
      <c r="W4516" t="s">
        <v>1090</v>
      </c>
      <c r="X4516" t="s">
        <v>1091</v>
      </c>
      <c r="Y4516" t="s">
        <v>2729</v>
      </c>
      <c r="Z4516" t="s">
        <v>2952</v>
      </c>
      <c r="AA4516">
        <v>113107</v>
      </c>
      <c r="AB4516" s="198">
        <v>37073</v>
      </c>
      <c r="AC4516" s="198">
        <v>37103</v>
      </c>
    </row>
    <row r="4517" spans="1:29" x14ac:dyDescent="0.2">
      <c r="A4517" s="44" t="str">
        <f t="shared" si="351"/>
        <v>US Crude Financial</v>
      </c>
      <c r="B4517" s="44" t="str">
        <f t="shared" si="352"/>
        <v>US</v>
      </c>
      <c r="C4517" s="44" t="str">
        <f t="shared" si="353"/>
        <v>Crude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13">
        <f t="shared" si="355"/>
        <v>50000</v>
      </c>
      <c r="G4517" s="202">
        <v>1335295</v>
      </c>
      <c r="H4517" s="198">
        <v>37046.55978009259</v>
      </c>
      <c r="I4517" t="s">
        <v>1087</v>
      </c>
      <c r="M4517" t="s">
        <v>3619</v>
      </c>
      <c r="N4517" t="s">
        <v>1088</v>
      </c>
      <c r="O4517" t="s">
        <v>3528</v>
      </c>
      <c r="Q4517" s="199">
        <v>50000</v>
      </c>
      <c r="S4517" t="s">
        <v>3512</v>
      </c>
      <c r="T4517" t="s">
        <v>3759</v>
      </c>
      <c r="U4517" s="201">
        <v>28.18</v>
      </c>
      <c r="V4517" t="s">
        <v>2584</v>
      </c>
      <c r="W4517" t="s">
        <v>1090</v>
      </c>
      <c r="X4517" t="s">
        <v>1091</v>
      </c>
      <c r="Y4517" t="s">
        <v>2729</v>
      </c>
      <c r="Z4517" t="s">
        <v>2952</v>
      </c>
      <c r="AA4517">
        <v>113108</v>
      </c>
      <c r="AB4517" s="198">
        <v>37073</v>
      </c>
      <c r="AC4517" s="198">
        <v>37103</v>
      </c>
    </row>
    <row r="4518" spans="1:29" x14ac:dyDescent="0.2">
      <c r="A4518" s="44" t="str">
        <f t="shared" si="351"/>
        <v>US Crude Financial</v>
      </c>
      <c r="B4518" s="44" t="str">
        <f t="shared" si="352"/>
        <v>US</v>
      </c>
      <c r="C4518" s="44" t="str">
        <f t="shared" si="353"/>
        <v>Crude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3">
        <f t="shared" si="355"/>
        <v>50000</v>
      </c>
      <c r="G4518" s="202">
        <v>1335296</v>
      </c>
      <c r="H4518" s="198">
        <v>37046.560023148151</v>
      </c>
      <c r="I4518" t="s">
        <v>3729</v>
      </c>
      <c r="M4518" t="s">
        <v>3619</v>
      </c>
      <c r="N4518" t="s">
        <v>1088</v>
      </c>
      <c r="O4518" t="s">
        <v>3528</v>
      </c>
      <c r="P4518" s="199">
        <v>50000</v>
      </c>
      <c r="S4518" t="s">
        <v>3512</v>
      </c>
      <c r="T4518" t="s">
        <v>3759</v>
      </c>
      <c r="U4518" s="201">
        <v>28.16</v>
      </c>
      <c r="V4518" t="s">
        <v>2290</v>
      </c>
      <c r="W4518" t="s">
        <v>1090</v>
      </c>
      <c r="X4518" t="s">
        <v>1091</v>
      </c>
      <c r="Y4518" t="s">
        <v>2729</v>
      </c>
      <c r="Z4518" t="s">
        <v>2952</v>
      </c>
      <c r="AA4518">
        <v>113109</v>
      </c>
      <c r="AB4518" s="198">
        <v>37073</v>
      </c>
      <c r="AC4518" s="198">
        <v>37103</v>
      </c>
    </row>
    <row r="4519" spans="1:29" x14ac:dyDescent="0.2">
      <c r="A4519" s="44" t="str">
        <f t="shared" si="351"/>
        <v>US Crude Financial</v>
      </c>
      <c r="B4519" s="44" t="str">
        <f t="shared" si="352"/>
        <v>US</v>
      </c>
      <c r="C4519" s="44" t="str">
        <f t="shared" si="353"/>
        <v>Crude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13">
        <f t="shared" si="355"/>
        <v>50000</v>
      </c>
      <c r="G4519" s="202">
        <v>1335298</v>
      </c>
      <c r="H4519" s="198">
        <v>37046.560185185182</v>
      </c>
      <c r="I4519" t="s">
        <v>3503</v>
      </c>
      <c r="M4519" t="s">
        <v>3619</v>
      </c>
      <c r="N4519" t="s">
        <v>1088</v>
      </c>
      <c r="O4519" t="s">
        <v>3528</v>
      </c>
      <c r="Q4519" s="199">
        <v>50000</v>
      </c>
      <c r="S4519" t="s">
        <v>3512</v>
      </c>
      <c r="T4519" t="s">
        <v>3759</v>
      </c>
      <c r="U4519" s="201">
        <v>28.2</v>
      </c>
      <c r="V4519" t="s">
        <v>2743</v>
      </c>
      <c r="W4519" t="s">
        <v>1090</v>
      </c>
      <c r="X4519" t="s">
        <v>1091</v>
      </c>
      <c r="Y4519" t="s">
        <v>2729</v>
      </c>
      <c r="Z4519" t="s">
        <v>2952</v>
      </c>
      <c r="AA4519">
        <v>113111</v>
      </c>
      <c r="AB4519" s="198">
        <v>37073</v>
      </c>
      <c r="AC4519" s="198">
        <v>37103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31</v>
      </c>
      <c r="F4520" s="213">
        <f t="shared" si="355"/>
        <v>155000</v>
      </c>
      <c r="G4520" s="202">
        <v>1335299</v>
      </c>
      <c r="H4520" s="198">
        <v>37046.560381944444</v>
      </c>
      <c r="I4520" t="s">
        <v>2660</v>
      </c>
      <c r="M4520" t="s">
        <v>3505</v>
      </c>
      <c r="N4520" t="s">
        <v>2383</v>
      </c>
      <c r="O4520" t="s">
        <v>2604</v>
      </c>
      <c r="P4520" s="199">
        <v>5000</v>
      </c>
      <c r="S4520" t="s">
        <v>3506</v>
      </c>
      <c r="T4520" t="s">
        <v>3759</v>
      </c>
      <c r="U4520" s="201">
        <v>4.0549999999999997</v>
      </c>
      <c r="V4520" t="s">
        <v>3997</v>
      </c>
      <c r="W4520" t="s">
        <v>2810</v>
      </c>
      <c r="X4520" t="s">
        <v>2384</v>
      </c>
      <c r="Y4520" t="s">
        <v>3777</v>
      </c>
      <c r="Z4520" t="s">
        <v>2952</v>
      </c>
      <c r="AA4520" t="s">
        <v>707</v>
      </c>
      <c r="AB4520" s="198">
        <v>37073.875</v>
      </c>
      <c r="AC4520" s="198">
        <v>37103.875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25</v>
      </c>
      <c r="F4521" s="213">
        <f t="shared" si="355"/>
        <v>25000</v>
      </c>
      <c r="G4521" s="202">
        <v>1335302</v>
      </c>
      <c r="H4521" s="198">
        <v>37046.560648148145</v>
      </c>
      <c r="I4521" t="s">
        <v>3531</v>
      </c>
      <c r="M4521" t="s">
        <v>3505</v>
      </c>
      <c r="N4521" t="s">
        <v>2383</v>
      </c>
      <c r="O4521" t="s">
        <v>1693</v>
      </c>
      <c r="P4521" s="199">
        <v>1000</v>
      </c>
      <c r="S4521" t="s">
        <v>3506</v>
      </c>
      <c r="T4521" t="s">
        <v>3759</v>
      </c>
      <c r="U4521" s="201">
        <v>3.95</v>
      </c>
      <c r="V4521" t="s">
        <v>3720</v>
      </c>
      <c r="W4521" t="s">
        <v>2644</v>
      </c>
      <c r="X4521" t="s">
        <v>2259</v>
      </c>
      <c r="Y4521" t="s">
        <v>3777</v>
      </c>
      <c r="Z4521" t="s">
        <v>2952</v>
      </c>
      <c r="AA4521" t="s">
        <v>708</v>
      </c>
      <c r="AB4521" s="198">
        <v>37048.875</v>
      </c>
      <c r="AC4521" s="198">
        <v>37072.875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31</v>
      </c>
      <c r="F4522" s="213">
        <f t="shared" si="355"/>
        <v>155000</v>
      </c>
      <c r="G4522" s="202">
        <v>1335303</v>
      </c>
      <c r="H4522" s="198">
        <v>37046.560682870368</v>
      </c>
      <c r="I4522" t="s">
        <v>2387</v>
      </c>
      <c r="M4522" t="s">
        <v>3505</v>
      </c>
      <c r="N4522" t="s">
        <v>2383</v>
      </c>
      <c r="O4522" t="s">
        <v>2604</v>
      </c>
      <c r="Q4522" s="199">
        <v>5000</v>
      </c>
      <c r="S4522" t="s">
        <v>3506</v>
      </c>
      <c r="T4522" t="s">
        <v>3759</v>
      </c>
      <c r="U4522" s="201">
        <v>4.0599999999999996</v>
      </c>
      <c r="V4522" t="s">
        <v>2205</v>
      </c>
      <c r="W4522" t="s">
        <v>2810</v>
      </c>
      <c r="X4522" t="s">
        <v>2384</v>
      </c>
      <c r="Y4522" t="s">
        <v>3777</v>
      </c>
      <c r="Z4522" t="s">
        <v>2952</v>
      </c>
      <c r="AA4522" t="s">
        <v>709</v>
      </c>
      <c r="AB4522" s="198">
        <v>37073.875</v>
      </c>
      <c r="AC4522" s="198">
        <v>37103.875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151</v>
      </c>
      <c r="F4523" s="213">
        <f t="shared" si="355"/>
        <v>755000</v>
      </c>
      <c r="G4523" s="202">
        <v>1335306</v>
      </c>
      <c r="H4523" s="198">
        <v>37046.561006944445</v>
      </c>
      <c r="I4523" t="s">
        <v>2370</v>
      </c>
      <c r="M4523" t="s">
        <v>3505</v>
      </c>
      <c r="N4523" t="s">
        <v>2605</v>
      </c>
      <c r="O4523" t="s">
        <v>2471</v>
      </c>
      <c r="P4523" s="199">
        <v>5000</v>
      </c>
      <c r="S4523" t="s">
        <v>3506</v>
      </c>
      <c r="T4523" t="s">
        <v>3759</v>
      </c>
      <c r="U4523" s="201">
        <v>1.38</v>
      </c>
      <c r="V4523" t="s">
        <v>2232</v>
      </c>
      <c r="W4523" t="s">
        <v>2606</v>
      </c>
      <c r="X4523" t="s">
        <v>2607</v>
      </c>
      <c r="Y4523" t="s">
        <v>3777</v>
      </c>
      <c r="Z4523" t="s">
        <v>2952</v>
      </c>
      <c r="AA4523" t="s">
        <v>710</v>
      </c>
      <c r="AB4523" s="198">
        <v>37196</v>
      </c>
      <c r="AC4523" s="198">
        <v>37346</v>
      </c>
    </row>
    <row r="4524" spans="1:29" x14ac:dyDescent="0.2">
      <c r="A4524" s="44" t="str">
        <f t="shared" si="351"/>
        <v>US Natural Gas Physical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1</v>
      </c>
      <c r="F4524" s="213">
        <f t="shared" si="355"/>
        <v>10000</v>
      </c>
      <c r="G4524" s="202">
        <v>1335307</v>
      </c>
      <c r="H4524" s="198">
        <v>37046.561261574076</v>
      </c>
      <c r="I4524" t="s">
        <v>2543</v>
      </c>
      <c r="M4524" t="s">
        <v>3505</v>
      </c>
      <c r="N4524" t="s">
        <v>3885</v>
      </c>
      <c r="O4524" t="s">
        <v>630</v>
      </c>
      <c r="Q4524" s="199">
        <v>10000</v>
      </c>
      <c r="S4524" t="s">
        <v>3506</v>
      </c>
      <c r="T4524" t="s">
        <v>3759</v>
      </c>
      <c r="U4524" s="201">
        <v>3.9550000000000001</v>
      </c>
      <c r="V4524" t="s">
        <v>3374</v>
      </c>
      <c r="W4524" t="s">
        <v>2265</v>
      </c>
      <c r="X4524" t="s">
        <v>2266</v>
      </c>
      <c r="Y4524" t="s">
        <v>2596</v>
      </c>
      <c r="Z4524" t="s">
        <v>2952</v>
      </c>
      <c r="AA4524">
        <v>828829</v>
      </c>
      <c r="AB4524" s="198">
        <v>37048.875</v>
      </c>
      <c r="AC4524" s="198">
        <v>37048.875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31</v>
      </c>
      <c r="F4525" s="213">
        <f t="shared" si="355"/>
        <v>310000</v>
      </c>
      <c r="G4525" s="202">
        <v>1335309</v>
      </c>
      <c r="H4525" s="198">
        <v>37046.561469907407</v>
      </c>
      <c r="I4525" t="s">
        <v>3531</v>
      </c>
      <c r="M4525" t="s">
        <v>3505</v>
      </c>
      <c r="N4525" t="s">
        <v>2383</v>
      </c>
      <c r="O4525" t="s">
        <v>2393</v>
      </c>
      <c r="P4525" s="199">
        <v>10000</v>
      </c>
      <c r="S4525" t="s">
        <v>3506</v>
      </c>
      <c r="T4525" t="s">
        <v>3759</v>
      </c>
      <c r="U4525" s="201">
        <v>4.1425000000000001</v>
      </c>
      <c r="V4525" t="s">
        <v>1482</v>
      </c>
      <c r="W4525" t="s">
        <v>2810</v>
      </c>
      <c r="X4525" t="s">
        <v>2384</v>
      </c>
      <c r="Y4525" t="s">
        <v>3777</v>
      </c>
      <c r="Z4525" t="s">
        <v>2952</v>
      </c>
      <c r="AA4525" t="s">
        <v>711</v>
      </c>
      <c r="AB4525" s="198">
        <v>37104.875</v>
      </c>
      <c r="AC4525" s="198">
        <v>37134.875</v>
      </c>
    </row>
    <row r="4526" spans="1:29" x14ac:dyDescent="0.2">
      <c r="A4526" s="44" t="str">
        <f t="shared" si="351"/>
        <v xml:space="preserve"> Natural Gas Physical</v>
      </c>
      <c r="B4526" s="44" t="str">
        <f t="shared" si="352"/>
        <v/>
      </c>
      <c r="C4526" s="44" t="str">
        <f t="shared" si="353"/>
        <v>Natural Gas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10000</v>
      </c>
      <c r="G4526" s="202">
        <v>1335311</v>
      </c>
      <c r="H4526" s="198">
        <v>37046.561597222222</v>
      </c>
      <c r="I4526" t="s">
        <v>2511</v>
      </c>
      <c r="M4526" t="s">
        <v>3505</v>
      </c>
      <c r="N4526" t="s">
        <v>3089</v>
      </c>
      <c r="O4526" t="s">
        <v>2015</v>
      </c>
      <c r="P4526" s="199">
        <v>10000</v>
      </c>
      <c r="S4526" t="s">
        <v>3827</v>
      </c>
      <c r="T4526" t="s">
        <v>3090</v>
      </c>
      <c r="U4526" s="201">
        <v>4.8550000000000004</v>
      </c>
      <c r="V4526" t="s">
        <v>2746</v>
      </c>
      <c r="W4526" t="s">
        <v>3091</v>
      </c>
      <c r="X4526" t="s">
        <v>3092</v>
      </c>
      <c r="Y4526" t="s">
        <v>2596</v>
      </c>
      <c r="Z4526" t="s">
        <v>2953</v>
      </c>
      <c r="AA4526">
        <v>828831</v>
      </c>
      <c r="AB4526" s="198">
        <v>37046.875</v>
      </c>
      <c r="AC4526" s="198">
        <v>37046.875</v>
      </c>
    </row>
    <row r="4527" spans="1:29" x14ac:dyDescent="0.2">
      <c r="A4527" s="44" t="str">
        <f t="shared" si="351"/>
        <v xml:space="preserve"> Natural Gas Physical</v>
      </c>
      <c r="B4527" s="44" t="str">
        <f t="shared" si="352"/>
        <v/>
      </c>
      <c r="C4527" s="44" t="str">
        <f t="shared" si="353"/>
        <v>Natural Gas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123</v>
      </c>
      <c r="F4527" s="213">
        <f t="shared" si="355"/>
        <v>1230000</v>
      </c>
      <c r="G4527" s="202">
        <v>1335312</v>
      </c>
      <c r="H4527" s="198">
        <v>37046.561828703707</v>
      </c>
      <c r="I4527" t="s">
        <v>3547</v>
      </c>
      <c r="M4527" t="s">
        <v>3505</v>
      </c>
      <c r="N4527" t="s">
        <v>2194</v>
      </c>
      <c r="O4527" t="s">
        <v>3989</v>
      </c>
      <c r="P4527" s="199">
        <v>10000</v>
      </c>
      <c r="S4527" t="s">
        <v>3506</v>
      </c>
      <c r="T4527" t="s">
        <v>3759</v>
      </c>
      <c r="U4527" s="201">
        <v>7.0000000000000007E-2</v>
      </c>
      <c r="V4527" t="s">
        <v>3519</v>
      </c>
      <c r="W4527" t="s">
        <v>3082</v>
      </c>
      <c r="X4527" t="s">
        <v>2625</v>
      </c>
      <c r="Y4527" t="s">
        <v>2596</v>
      </c>
      <c r="Z4527" t="s">
        <v>2952</v>
      </c>
      <c r="AA4527" t="s">
        <v>712</v>
      </c>
      <c r="AB4527" s="198">
        <v>37073</v>
      </c>
      <c r="AC4527" s="198">
        <v>37195</v>
      </c>
    </row>
    <row r="4528" spans="1:29" x14ac:dyDescent="0.2">
      <c r="A4528" s="44" t="str">
        <f t="shared" si="351"/>
        <v>US Oil Products Financial</v>
      </c>
      <c r="B4528" s="44" t="str">
        <f t="shared" si="352"/>
        <v>US</v>
      </c>
      <c r="C4528" s="44" t="str">
        <f t="shared" si="353"/>
        <v>Oil Products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3</v>
      </c>
      <c r="F4528" s="213">
        <f t="shared" si="355"/>
        <v>75000</v>
      </c>
      <c r="G4528" s="202">
        <v>1335313</v>
      </c>
      <c r="H4528" s="198">
        <v>37046.562210648146</v>
      </c>
      <c r="I4528" t="s">
        <v>2392</v>
      </c>
      <c r="M4528" t="s">
        <v>3509</v>
      </c>
      <c r="N4528" t="s">
        <v>2226</v>
      </c>
      <c r="O4528" t="s">
        <v>713</v>
      </c>
      <c r="Q4528" s="199">
        <v>25000</v>
      </c>
      <c r="S4528" t="s">
        <v>2655</v>
      </c>
      <c r="T4528" t="s">
        <v>3759</v>
      </c>
      <c r="U4528" s="201">
        <v>-4.05</v>
      </c>
      <c r="V4528" t="s">
        <v>3300</v>
      </c>
      <c r="W4528" t="s">
        <v>2245</v>
      </c>
      <c r="X4528" t="s">
        <v>2228</v>
      </c>
      <c r="Y4528" t="s">
        <v>3777</v>
      </c>
      <c r="Z4528" t="s">
        <v>2952</v>
      </c>
      <c r="AA4528" t="s">
        <v>714</v>
      </c>
      <c r="AB4528" s="198">
        <v>37165</v>
      </c>
      <c r="AC4528" s="198">
        <v>37256</v>
      </c>
    </row>
    <row r="4529" spans="1:31" x14ac:dyDescent="0.2">
      <c r="A4529" s="44" t="str">
        <f t="shared" si="351"/>
        <v>US Power Physical</v>
      </c>
      <c r="B4529" s="44" t="str">
        <f t="shared" si="352"/>
        <v>US</v>
      </c>
      <c r="C4529" s="44" t="str">
        <f t="shared" si="353"/>
        <v>Power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365</v>
      </c>
      <c r="F4529" s="213">
        <f t="shared" si="355"/>
        <v>18250</v>
      </c>
      <c r="G4529" s="202">
        <v>1335318</v>
      </c>
      <c r="H4529" s="198">
        <v>37046.562372685185</v>
      </c>
      <c r="I4529" t="s">
        <v>3732</v>
      </c>
      <c r="M4529" t="s">
        <v>2717</v>
      </c>
      <c r="N4529" t="s">
        <v>3532</v>
      </c>
      <c r="O4529" t="s">
        <v>715</v>
      </c>
      <c r="Q4529" s="199">
        <v>50</v>
      </c>
      <c r="S4529" t="s">
        <v>3504</v>
      </c>
      <c r="T4529" t="s">
        <v>3759</v>
      </c>
      <c r="U4529" s="201">
        <v>40.25</v>
      </c>
      <c r="V4529" t="s">
        <v>3053</v>
      </c>
      <c r="W4529" t="s">
        <v>3540</v>
      </c>
      <c r="X4529" t="s">
        <v>3226</v>
      </c>
      <c r="Y4529" t="s">
        <v>1097</v>
      </c>
      <c r="Z4529" t="s">
        <v>2947</v>
      </c>
      <c r="AA4529">
        <v>631649.1</v>
      </c>
      <c r="AB4529" s="198">
        <v>37622.594444444447</v>
      </c>
      <c r="AC4529" s="198">
        <v>37986.594444444447</v>
      </c>
    </row>
    <row r="4530" spans="1:31" x14ac:dyDescent="0.2">
      <c r="A4530" s="44" t="str">
        <f t="shared" si="351"/>
        <v>US Power Physical</v>
      </c>
      <c r="B4530" s="44" t="str">
        <f t="shared" si="352"/>
        <v>US</v>
      </c>
      <c r="C4530" s="44" t="str">
        <f t="shared" si="353"/>
        <v>Power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5</v>
      </c>
      <c r="F4530" s="213">
        <f t="shared" si="355"/>
        <v>250</v>
      </c>
      <c r="G4530" s="202">
        <v>1335319</v>
      </c>
      <c r="H4530" s="198">
        <v>37046.562430555554</v>
      </c>
      <c r="I4530" t="s">
        <v>3546</v>
      </c>
      <c r="M4530" t="s">
        <v>2717</v>
      </c>
      <c r="N4530" t="s">
        <v>3532</v>
      </c>
      <c r="O4530" t="s">
        <v>3466</v>
      </c>
      <c r="Q4530" s="199">
        <v>50</v>
      </c>
      <c r="S4530" t="s">
        <v>3504</v>
      </c>
      <c r="T4530" t="s">
        <v>3759</v>
      </c>
      <c r="U4530" s="201">
        <v>34.5</v>
      </c>
      <c r="V4530" t="s">
        <v>2741</v>
      </c>
      <c r="W4530" t="s">
        <v>3548</v>
      </c>
      <c r="X4530" t="s">
        <v>3549</v>
      </c>
      <c r="Y4530" t="s">
        <v>1097</v>
      </c>
      <c r="Z4530" t="s">
        <v>2947</v>
      </c>
      <c r="AA4530">
        <v>631650.1</v>
      </c>
      <c r="AB4530" s="198">
        <v>37053.875</v>
      </c>
      <c r="AC4530" s="198">
        <v>37057.875</v>
      </c>
    </row>
    <row r="4531" spans="1:31" x14ac:dyDescent="0.2">
      <c r="A4531" s="44" t="str">
        <f t="shared" si="351"/>
        <v>US Crude Financial</v>
      </c>
      <c r="B4531" s="44" t="str">
        <f t="shared" si="352"/>
        <v>US</v>
      </c>
      <c r="C4531" s="44" t="str">
        <f t="shared" si="353"/>
        <v>Crude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1</v>
      </c>
      <c r="F4531" s="213">
        <f t="shared" si="355"/>
        <v>50000</v>
      </c>
      <c r="G4531" s="202">
        <v>1335320</v>
      </c>
      <c r="H4531" s="198">
        <v>37046.5625462963</v>
      </c>
      <c r="I4531" t="s">
        <v>1087</v>
      </c>
      <c r="M4531" t="s">
        <v>3619</v>
      </c>
      <c r="N4531" t="s">
        <v>1088</v>
      </c>
      <c r="O4531" t="s">
        <v>3528</v>
      </c>
      <c r="P4531" s="199">
        <v>50000</v>
      </c>
      <c r="S4531" t="s">
        <v>3512</v>
      </c>
      <c r="T4531" t="s">
        <v>3759</v>
      </c>
      <c r="U4531" s="201">
        <v>28.18</v>
      </c>
      <c r="V4531" t="s">
        <v>1089</v>
      </c>
      <c r="W4531" t="s">
        <v>1090</v>
      </c>
      <c r="X4531" t="s">
        <v>1091</v>
      </c>
      <c r="Y4531" t="s">
        <v>2729</v>
      </c>
      <c r="Z4531" t="s">
        <v>2952</v>
      </c>
      <c r="AA4531">
        <v>113112</v>
      </c>
      <c r="AB4531" s="198">
        <v>37073</v>
      </c>
      <c r="AC4531" s="198">
        <v>37103</v>
      </c>
    </row>
    <row r="4532" spans="1:31" x14ac:dyDescent="0.2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50000</v>
      </c>
      <c r="G4532" s="202">
        <v>1335321</v>
      </c>
      <c r="H4532" s="198">
        <v>37046.56287037037</v>
      </c>
      <c r="I4532" t="s">
        <v>1087</v>
      </c>
      <c r="M4532" t="s">
        <v>3619</v>
      </c>
      <c r="N4532" t="s">
        <v>1088</v>
      </c>
      <c r="O4532" t="s">
        <v>3528</v>
      </c>
      <c r="P4532" s="199">
        <v>50000</v>
      </c>
      <c r="S4532" t="s">
        <v>3512</v>
      </c>
      <c r="T4532" t="s">
        <v>3759</v>
      </c>
      <c r="U4532" s="201">
        <v>28.16</v>
      </c>
      <c r="V4532" t="s">
        <v>1089</v>
      </c>
      <c r="W4532" t="s">
        <v>1090</v>
      </c>
      <c r="X4532" t="s">
        <v>1091</v>
      </c>
      <c r="Y4532" t="s">
        <v>2729</v>
      </c>
      <c r="Z4532" t="s">
        <v>2952</v>
      </c>
      <c r="AA4532">
        <v>113113</v>
      </c>
      <c r="AB4532" s="198">
        <v>37073</v>
      </c>
      <c r="AC4532" s="198">
        <v>37103</v>
      </c>
    </row>
    <row r="4533" spans="1:31" x14ac:dyDescent="0.2">
      <c r="A4533" s="44" t="str">
        <f t="shared" si="351"/>
        <v xml:space="preserve"> Natural Gas Physical</v>
      </c>
      <c r="B4533" s="44" t="str">
        <f t="shared" si="352"/>
        <v/>
      </c>
      <c r="C4533" s="44" t="str">
        <f t="shared" si="353"/>
        <v>Natural Gas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10000</v>
      </c>
      <c r="G4533" s="202">
        <v>1335324</v>
      </c>
      <c r="H4533" s="198">
        <v>37046.563148148147</v>
      </c>
      <c r="I4533" t="s">
        <v>2608</v>
      </c>
      <c r="M4533" t="s">
        <v>3505</v>
      </c>
      <c r="N4533" t="s">
        <v>3089</v>
      </c>
      <c r="O4533" t="s">
        <v>2015</v>
      </c>
      <c r="P4533" s="199">
        <v>10000</v>
      </c>
      <c r="S4533" t="s">
        <v>3827</v>
      </c>
      <c r="T4533" t="s">
        <v>3090</v>
      </c>
      <c r="U4533" s="201">
        <v>4.8499999999999996</v>
      </c>
      <c r="V4533" t="s">
        <v>3462</v>
      </c>
      <c r="W4533" t="s">
        <v>3091</v>
      </c>
      <c r="X4533" t="s">
        <v>3092</v>
      </c>
      <c r="Y4533" t="s">
        <v>2596</v>
      </c>
      <c r="Z4533" t="s">
        <v>2953</v>
      </c>
      <c r="AA4533">
        <v>828834</v>
      </c>
      <c r="AB4533" s="198">
        <v>37046.875</v>
      </c>
      <c r="AC4533" s="198">
        <v>37046.875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31</v>
      </c>
      <c r="F4534" s="213">
        <f t="shared" si="355"/>
        <v>155000</v>
      </c>
      <c r="G4534" s="202">
        <v>1335325</v>
      </c>
      <c r="H4534" s="198">
        <v>37046.563171296293</v>
      </c>
      <c r="I4534" t="s">
        <v>2382</v>
      </c>
      <c r="M4534" t="s">
        <v>3505</v>
      </c>
      <c r="N4534" t="s">
        <v>2383</v>
      </c>
      <c r="O4534" t="s">
        <v>2604</v>
      </c>
      <c r="Q4534" s="199">
        <v>5000</v>
      </c>
      <c r="S4534" t="s">
        <v>3506</v>
      </c>
      <c r="T4534" t="s">
        <v>3759</v>
      </c>
      <c r="U4534" s="201">
        <v>4.0625</v>
      </c>
      <c r="V4534" t="s">
        <v>3672</v>
      </c>
      <c r="W4534" t="s">
        <v>2810</v>
      </c>
      <c r="X4534" t="s">
        <v>2384</v>
      </c>
      <c r="Y4534" t="s">
        <v>3777</v>
      </c>
      <c r="Z4534" t="s">
        <v>2952</v>
      </c>
      <c r="AA4534" t="s">
        <v>716</v>
      </c>
      <c r="AB4534" s="198">
        <v>37073.875</v>
      </c>
      <c r="AC4534" s="198">
        <v>37103.875</v>
      </c>
    </row>
    <row r="4535" spans="1:31" x14ac:dyDescent="0.2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3</v>
      </c>
      <c r="F4535" s="213">
        <f t="shared" si="355"/>
        <v>150</v>
      </c>
      <c r="G4535" s="202">
        <v>1335326</v>
      </c>
      <c r="H4535" s="198">
        <v>37046.563310185185</v>
      </c>
      <c r="I4535" t="s">
        <v>3554</v>
      </c>
      <c r="M4535" t="s">
        <v>2717</v>
      </c>
      <c r="N4535" t="s">
        <v>3532</v>
      </c>
      <c r="O4535" t="s">
        <v>1600</v>
      </c>
      <c r="Q4535" s="199">
        <v>50</v>
      </c>
      <c r="S4535" t="s">
        <v>3504</v>
      </c>
      <c r="T4535" t="s">
        <v>3759</v>
      </c>
      <c r="U4535" s="201">
        <v>36.75</v>
      </c>
      <c r="V4535" t="s">
        <v>3031</v>
      </c>
      <c r="W4535" t="s">
        <v>3450</v>
      </c>
      <c r="X4535" t="s">
        <v>3539</v>
      </c>
      <c r="Y4535" t="s">
        <v>1097</v>
      </c>
      <c r="Z4535" t="s">
        <v>2947</v>
      </c>
      <c r="AA4535">
        <v>631652.1</v>
      </c>
      <c r="AB4535" s="198">
        <v>37048.875</v>
      </c>
      <c r="AC4535" s="198">
        <v>37050.875</v>
      </c>
    </row>
    <row r="4536" spans="1:31" x14ac:dyDescent="0.2">
      <c r="A4536" s="44" t="str">
        <f t="shared" si="351"/>
        <v>US Natural Gas Physical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1</v>
      </c>
      <c r="F4536" s="213">
        <f t="shared" si="355"/>
        <v>10000</v>
      </c>
      <c r="G4536" s="202">
        <v>1335327</v>
      </c>
      <c r="H4536" s="198">
        <v>37046.563356481478</v>
      </c>
      <c r="I4536" t="s">
        <v>2580</v>
      </c>
      <c r="M4536" t="s">
        <v>3505</v>
      </c>
      <c r="N4536" t="s">
        <v>3885</v>
      </c>
      <c r="O4536" t="s">
        <v>717</v>
      </c>
      <c r="Q4536" s="199">
        <v>10000</v>
      </c>
      <c r="S4536" t="s">
        <v>3506</v>
      </c>
      <c r="T4536" t="s">
        <v>3759</v>
      </c>
      <c r="U4536" s="201">
        <v>3.87</v>
      </c>
      <c r="V4536" t="s">
        <v>3523</v>
      </c>
      <c r="W4536" t="s">
        <v>2477</v>
      </c>
      <c r="X4536" t="s">
        <v>3078</v>
      </c>
      <c r="Y4536" t="s">
        <v>2596</v>
      </c>
      <c r="Z4536" t="s">
        <v>2952</v>
      </c>
      <c r="AA4536">
        <v>828835</v>
      </c>
      <c r="AB4536" s="198">
        <v>37048.875</v>
      </c>
      <c r="AC4536" s="198">
        <v>37048.875</v>
      </c>
    </row>
    <row r="4537" spans="1:31" x14ac:dyDescent="0.2">
      <c r="A4537" s="44" t="str">
        <f t="shared" si="351"/>
        <v>US Power Physical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50</v>
      </c>
      <c r="G4537" s="202">
        <v>1335328</v>
      </c>
      <c r="H4537" s="198">
        <v>37046.563506944447</v>
      </c>
      <c r="I4537" t="s">
        <v>3554</v>
      </c>
      <c r="M4537" t="s">
        <v>2717</v>
      </c>
      <c r="N4537" t="s">
        <v>3532</v>
      </c>
      <c r="O4537" t="s">
        <v>268</v>
      </c>
      <c r="P4537" s="199">
        <v>50</v>
      </c>
      <c r="S4537" t="s">
        <v>3504</v>
      </c>
      <c r="T4537" t="s">
        <v>3759</v>
      </c>
      <c r="U4537" s="201">
        <v>37</v>
      </c>
      <c r="V4537" t="s">
        <v>3031</v>
      </c>
      <c r="W4537" t="s">
        <v>3450</v>
      </c>
      <c r="X4537" t="s">
        <v>3539</v>
      </c>
      <c r="Y4537" t="s">
        <v>1097</v>
      </c>
      <c r="Z4537" t="s">
        <v>2947</v>
      </c>
      <c r="AA4537">
        <v>631653.1</v>
      </c>
      <c r="AB4537" s="198">
        <v>37048.875</v>
      </c>
      <c r="AC4537" s="198">
        <v>37048.875</v>
      </c>
      <c r="AE4537" s="116">
        <f>IF(S4537="Gallon",F4537/42,F4537)</f>
        <v>50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31</v>
      </c>
      <c r="F4538" s="213">
        <f t="shared" si="355"/>
        <v>310000</v>
      </c>
      <c r="G4538" s="202">
        <v>1335329</v>
      </c>
      <c r="H4538" s="198">
        <v>37046.563645833332</v>
      </c>
      <c r="I4538" t="s">
        <v>3731</v>
      </c>
      <c r="M4538" t="s">
        <v>3505</v>
      </c>
      <c r="N4538" t="s">
        <v>2383</v>
      </c>
      <c r="O4538" t="s">
        <v>2604</v>
      </c>
      <c r="P4538" s="199">
        <v>10000</v>
      </c>
      <c r="S4538" t="s">
        <v>3506</v>
      </c>
      <c r="T4538" t="s">
        <v>3759</v>
      </c>
      <c r="U4538" s="201">
        <v>4.0575000000000001</v>
      </c>
      <c r="V4538" t="s">
        <v>1454</v>
      </c>
      <c r="W4538" t="s">
        <v>2810</v>
      </c>
      <c r="X4538" t="s">
        <v>2384</v>
      </c>
      <c r="Y4538" t="s">
        <v>3777</v>
      </c>
      <c r="Z4538" t="s">
        <v>2952</v>
      </c>
      <c r="AA4538" t="s">
        <v>718</v>
      </c>
      <c r="AB4538" s="198">
        <v>37073.875</v>
      </c>
      <c r="AC4538" s="198">
        <v>37103.875</v>
      </c>
    </row>
    <row r="4539" spans="1:31" x14ac:dyDescent="0.2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50000</v>
      </c>
      <c r="G4539" s="202">
        <v>1335338</v>
      </c>
      <c r="H4539" s="198">
        <v>37046.564444444448</v>
      </c>
      <c r="I4539" t="s">
        <v>1087</v>
      </c>
      <c r="M4539" t="s">
        <v>3619</v>
      </c>
      <c r="N4539" t="s">
        <v>1088</v>
      </c>
      <c r="O4539" t="s">
        <v>3528</v>
      </c>
      <c r="Q4539" s="199">
        <v>50000</v>
      </c>
      <c r="S4539" t="s">
        <v>3512</v>
      </c>
      <c r="T4539" t="s">
        <v>3759</v>
      </c>
      <c r="U4539" s="201">
        <v>28.18</v>
      </c>
      <c r="V4539" t="s">
        <v>2584</v>
      </c>
      <c r="W4539" t="s">
        <v>1090</v>
      </c>
      <c r="X4539" t="s">
        <v>1091</v>
      </c>
      <c r="Y4539" t="s">
        <v>2729</v>
      </c>
      <c r="Z4539" t="s">
        <v>2952</v>
      </c>
      <c r="AA4539">
        <v>113114</v>
      </c>
      <c r="AB4539" s="198">
        <v>37073</v>
      </c>
      <c r="AC4539" s="198">
        <v>37103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25</v>
      </c>
      <c r="F4540" s="213">
        <f t="shared" si="355"/>
        <v>125000</v>
      </c>
      <c r="G4540" s="202">
        <v>1335339</v>
      </c>
      <c r="H4540" s="198">
        <v>37046.56449074074</v>
      </c>
      <c r="I4540" t="s">
        <v>2613</v>
      </c>
      <c r="M4540" t="s">
        <v>3505</v>
      </c>
      <c r="N4540" t="s">
        <v>2383</v>
      </c>
      <c r="O4540" t="s">
        <v>1693</v>
      </c>
      <c r="P4540" s="199">
        <v>5000</v>
      </c>
      <c r="S4540" t="s">
        <v>3506</v>
      </c>
      <c r="T4540" t="s">
        <v>3759</v>
      </c>
      <c r="U4540" s="201">
        <v>3.9550000000000001</v>
      </c>
      <c r="V4540" t="s">
        <v>3068</v>
      </c>
      <c r="W4540" t="s">
        <v>2644</v>
      </c>
      <c r="X4540" t="s">
        <v>2259</v>
      </c>
      <c r="Y4540" t="s">
        <v>3777</v>
      </c>
      <c r="Z4540" t="s">
        <v>2952</v>
      </c>
      <c r="AA4540" t="s">
        <v>719</v>
      </c>
      <c r="AB4540" s="198">
        <v>37048.875</v>
      </c>
      <c r="AC4540" s="198">
        <v>37072.875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155000</v>
      </c>
      <c r="G4541" s="202">
        <v>1335340</v>
      </c>
      <c r="H4541" s="198">
        <v>37046.564513888887</v>
      </c>
      <c r="I4541" t="s">
        <v>2378</v>
      </c>
      <c r="M4541" t="s">
        <v>3505</v>
      </c>
      <c r="N4541" t="s">
        <v>2383</v>
      </c>
      <c r="O4541" t="s">
        <v>2604</v>
      </c>
      <c r="Q4541" s="199">
        <v>5000</v>
      </c>
      <c r="S4541" t="s">
        <v>3506</v>
      </c>
      <c r="T4541" t="s">
        <v>3759</v>
      </c>
      <c r="U4541" s="201">
        <v>4.0549999999999997</v>
      </c>
      <c r="V4541" t="s">
        <v>2627</v>
      </c>
      <c r="W4541" t="s">
        <v>2810</v>
      </c>
      <c r="X4541" t="s">
        <v>2384</v>
      </c>
      <c r="Y4541" t="s">
        <v>3777</v>
      </c>
      <c r="Z4541" t="s">
        <v>2952</v>
      </c>
      <c r="AA4541" t="s">
        <v>720</v>
      </c>
      <c r="AB4541" s="198">
        <v>37073.875</v>
      </c>
      <c r="AC4541" s="198">
        <v>37103.875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31</v>
      </c>
      <c r="F4542" s="213">
        <f t="shared" si="355"/>
        <v>310000</v>
      </c>
      <c r="G4542" s="202">
        <v>1335348</v>
      </c>
      <c r="H4542" s="198">
        <v>37046.564791666664</v>
      </c>
      <c r="I4542" t="s">
        <v>1087</v>
      </c>
      <c r="M4542" t="s">
        <v>3505</v>
      </c>
      <c r="N4542" t="s">
        <v>2383</v>
      </c>
      <c r="O4542" t="s">
        <v>2604</v>
      </c>
      <c r="Q4542" s="199">
        <v>10000</v>
      </c>
      <c r="S4542" t="s">
        <v>3506</v>
      </c>
      <c r="T4542" t="s">
        <v>3759</v>
      </c>
      <c r="U4542" s="201">
        <v>4.0575000000000001</v>
      </c>
      <c r="V4542" t="s">
        <v>3683</v>
      </c>
      <c r="W4542" t="s">
        <v>2810</v>
      </c>
      <c r="X4542" t="s">
        <v>2384</v>
      </c>
      <c r="Y4542" t="s">
        <v>3777</v>
      </c>
      <c r="Z4542" t="s">
        <v>2952</v>
      </c>
      <c r="AA4542" t="s">
        <v>721</v>
      </c>
      <c r="AB4542" s="198">
        <v>37073.875</v>
      </c>
      <c r="AC4542" s="198">
        <v>37103.875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31</v>
      </c>
      <c r="F4543" s="213">
        <f t="shared" si="355"/>
        <v>77500</v>
      </c>
      <c r="G4543" s="202">
        <v>1335350</v>
      </c>
      <c r="H4543" s="198">
        <v>37046.564953703702</v>
      </c>
      <c r="I4543" t="s">
        <v>2378</v>
      </c>
      <c r="M4543" t="s">
        <v>3505</v>
      </c>
      <c r="N4543" t="s">
        <v>2383</v>
      </c>
      <c r="O4543" t="s">
        <v>2604</v>
      </c>
      <c r="P4543" s="199">
        <v>2500</v>
      </c>
      <c r="S4543" t="s">
        <v>3506</v>
      </c>
      <c r="T4543" t="s">
        <v>3759</v>
      </c>
      <c r="U4543" s="201">
        <v>4.0549999999999997</v>
      </c>
      <c r="V4543" t="s">
        <v>3191</v>
      </c>
      <c r="W4543" t="s">
        <v>2810</v>
      </c>
      <c r="X4543" t="s">
        <v>2384</v>
      </c>
      <c r="Y4543" t="s">
        <v>3777</v>
      </c>
      <c r="Z4543" t="s">
        <v>2952</v>
      </c>
      <c r="AA4543" t="s">
        <v>722</v>
      </c>
      <c r="AB4543" s="198">
        <v>37073.875</v>
      </c>
      <c r="AC4543" s="198">
        <v>37103.875</v>
      </c>
    </row>
    <row r="4544" spans="1:31" x14ac:dyDescent="0.2">
      <c r="A4544" s="44" t="str">
        <f t="shared" si="351"/>
        <v>US Power Physical</v>
      </c>
      <c r="B4544" s="44" t="str">
        <f t="shared" si="352"/>
        <v>US</v>
      </c>
      <c r="C4544" s="44" t="str">
        <f t="shared" si="353"/>
        <v>Power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25</v>
      </c>
      <c r="F4544" s="213">
        <f t="shared" si="355"/>
        <v>625</v>
      </c>
      <c r="G4544" s="202">
        <v>1335354</v>
      </c>
      <c r="H4544" s="198">
        <v>37046.565613425926</v>
      </c>
      <c r="I4544" t="s">
        <v>3554</v>
      </c>
      <c r="M4544" t="s">
        <v>2717</v>
      </c>
      <c r="N4544" t="s">
        <v>3468</v>
      </c>
      <c r="O4544" t="s">
        <v>300</v>
      </c>
      <c r="P4544" s="199">
        <v>25</v>
      </c>
      <c r="S4544" t="s">
        <v>3504</v>
      </c>
      <c r="T4544" t="s">
        <v>3759</v>
      </c>
      <c r="U4544" s="201">
        <v>194</v>
      </c>
      <c r="V4544" t="s">
        <v>3378</v>
      </c>
      <c r="W4544" t="s">
        <v>3473</v>
      </c>
      <c r="X4544" t="s">
        <v>3469</v>
      </c>
      <c r="Y4544" t="s">
        <v>1097</v>
      </c>
      <c r="Z4544" t="s">
        <v>2947</v>
      </c>
      <c r="AA4544">
        <v>631657.1</v>
      </c>
      <c r="AB4544" s="198">
        <v>37048.875</v>
      </c>
      <c r="AC4544" s="198">
        <v>37072.875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31</v>
      </c>
      <c r="F4545" s="213">
        <f t="shared" si="355"/>
        <v>155000</v>
      </c>
      <c r="G4545" s="202">
        <v>1335355</v>
      </c>
      <c r="H4545" s="198">
        <v>37046.565925925926</v>
      </c>
      <c r="I4545" t="s">
        <v>3660</v>
      </c>
      <c r="M4545" t="s">
        <v>3505</v>
      </c>
      <c r="N4545" t="s">
        <v>2383</v>
      </c>
      <c r="O4545" t="s">
        <v>2604</v>
      </c>
      <c r="Q4545" s="199">
        <v>5000</v>
      </c>
      <c r="S4545" t="s">
        <v>3506</v>
      </c>
      <c r="T4545" t="s">
        <v>3759</v>
      </c>
      <c r="U4545" s="201">
        <v>4.0599999999999996</v>
      </c>
      <c r="V4545" t="s">
        <v>3291</v>
      </c>
      <c r="W4545" t="s">
        <v>2810</v>
      </c>
      <c r="X4545" t="s">
        <v>2384</v>
      </c>
      <c r="Y4545" t="s">
        <v>3777</v>
      </c>
      <c r="Z4545" t="s">
        <v>2952</v>
      </c>
      <c r="AA4545" t="s">
        <v>723</v>
      </c>
      <c r="AB4545" s="198">
        <v>37073.875</v>
      </c>
      <c r="AC4545" s="198">
        <v>37103.875</v>
      </c>
    </row>
    <row r="4546" spans="1:29" x14ac:dyDescent="0.2">
      <c r="A4546" s="44" t="str">
        <f t="shared" si="351"/>
        <v>US Power Physical</v>
      </c>
      <c r="B4546" s="44" t="str">
        <f t="shared" si="352"/>
        <v>US</v>
      </c>
      <c r="C4546" s="44" t="str">
        <f t="shared" si="353"/>
        <v>Power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</v>
      </c>
      <c r="F4546" s="213">
        <f t="shared" si="355"/>
        <v>150</v>
      </c>
      <c r="G4546" s="202">
        <v>1335357</v>
      </c>
      <c r="H4546" s="198">
        <v>37046.566296296296</v>
      </c>
      <c r="I4546" t="s">
        <v>3542</v>
      </c>
      <c r="J4546" t="s">
        <v>2532</v>
      </c>
      <c r="K4546" t="s">
        <v>2373</v>
      </c>
      <c r="M4546" t="s">
        <v>2717</v>
      </c>
      <c r="N4546" t="s">
        <v>3532</v>
      </c>
      <c r="O4546" t="s">
        <v>1608</v>
      </c>
      <c r="Q4546" s="199">
        <v>50</v>
      </c>
      <c r="S4546" t="s">
        <v>3504</v>
      </c>
      <c r="T4546" t="s">
        <v>3759</v>
      </c>
      <c r="U4546" s="201">
        <v>22.75</v>
      </c>
      <c r="V4546" t="s">
        <v>512</v>
      </c>
      <c r="W4546" t="s">
        <v>3536</v>
      </c>
      <c r="X4546" t="s">
        <v>3537</v>
      </c>
      <c r="Y4546" t="s">
        <v>1097</v>
      </c>
      <c r="Z4546" t="s">
        <v>2947</v>
      </c>
      <c r="AA4546">
        <v>631658.1</v>
      </c>
      <c r="AB4546" s="198">
        <v>37048.875</v>
      </c>
      <c r="AC4546" s="198">
        <v>37050.875</v>
      </c>
    </row>
    <row r="4547" spans="1:29" x14ac:dyDescent="0.2">
      <c r="A4547" s="44" t="str">
        <f t="shared" si="351"/>
        <v xml:space="preserve"> Natural Gas Physical</v>
      </c>
      <c r="B4547" s="44" t="str">
        <f t="shared" si="352"/>
        <v/>
      </c>
      <c r="C4547" s="44" t="str">
        <f t="shared" si="353"/>
        <v>Natural Gas</v>
      </c>
      <c r="D4547" s="44" t="str">
        <f t="shared" si="354"/>
        <v>Physical</v>
      </c>
      <c r="E4547" s="44">
        <f>IF(VLOOKUP(S4547,'DD-Lookup'!$J$6:$L$50,3,FALSE)="Monthly",(YEAR(AC4547)-YEAR(AB4547))*12+MONTH(AC4547)-MONTH(AB4547)+1,(AC4547-AB4547+1))</f>
        <v>31</v>
      </c>
      <c r="F4547" s="213">
        <f t="shared" si="355"/>
        <v>155000</v>
      </c>
      <c r="G4547" s="202">
        <v>1335360</v>
      </c>
      <c r="H4547" s="198">
        <v>37046.566527777781</v>
      </c>
      <c r="I4547" t="s">
        <v>2430</v>
      </c>
      <c r="M4547" t="s">
        <v>3505</v>
      </c>
      <c r="N4547" t="s">
        <v>3089</v>
      </c>
      <c r="O4547" t="s">
        <v>3967</v>
      </c>
      <c r="Q4547" s="199">
        <v>5000</v>
      </c>
      <c r="S4547" t="s">
        <v>3827</v>
      </c>
      <c r="T4547" t="s">
        <v>3090</v>
      </c>
      <c r="U4547" s="201">
        <v>5.25</v>
      </c>
      <c r="V4547" t="s">
        <v>2431</v>
      </c>
      <c r="W4547" t="s">
        <v>2574</v>
      </c>
      <c r="X4547" t="s">
        <v>3092</v>
      </c>
      <c r="Y4547" t="s">
        <v>2596</v>
      </c>
      <c r="Z4547" t="s">
        <v>2953</v>
      </c>
      <c r="AA4547">
        <v>828836</v>
      </c>
      <c r="AB4547" s="198">
        <v>37073.875</v>
      </c>
      <c r="AC4547" s="198">
        <v>37103.875</v>
      </c>
    </row>
    <row r="4548" spans="1:29" x14ac:dyDescent="0.2">
      <c r="A4548" s="44" t="str">
        <f t="shared" si="351"/>
        <v>US Power Physical</v>
      </c>
      <c r="B4548" s="44" t="str">
        <f t="shared" si="352"/>
        <v>US</v>
      </c>
      <c r="C4548" s="44" t="str">
        <f t="shared" si="353"/>
        <v>Power</v>
      </c>
      <c r="D4548" s="44" t="str">
        <f t="shared" si="354"/>
        <v>Physical</v>
      </c>
      <c r="E4548" s="44">
        <f>IF(VLOOKUP(S4548,'DD-Lookup'!$J$6:$L$50,3,FALSE)="Monthly",(YEAR(AC4548)-YEAR(AB4548))*12+MONTH(AC4548)-MONTH(AB4548)+1,(AC4548-AB4548+1))</f>
        <v>30</v>
      </c>
      <c r="F4548" s="213">
        <f t="shared" si="355"/>
        <v>1500</v>
      </c>
      <c r="G4548" s="202">
        <v>1335361</v>
      </c>
      <c r="H4548" s="198">
        <v>37046.566574074073</v>
      </c>
      <c r="I4548" t="s">
        <v>3531</v>
      </c>
      <c r="M4548" t="s">
        <v>2717</v>
      </c>
      <c r="N4548" t="s">
        <v>3532</v>
      </c>
      <c r="O4548" t="s">
        <v>2994</v>
      </c>
      <c r="P4548" s="199">
        <v>50</v>
      </c>
      <c r="S4548" t="s">
        <v>3504</v>
      </c>
      <c r="T4548" t="s">
        <v>3759</v>
      </c>
      <c r="U4548" s="201">
        <v>53.5</v>
      </c>
      <c r="V4548" t="s">
        <v>724</v>
      </c>
      <c r="W4548" t="s">
        <v>3540</v>
      </c>
      <c r="X4548" t="s">
        <v>3226</v>
      </c>
      <c r="Y4548" t="s">
        <v>1097</v>
      </c>
      <c r="Z4548" t="s">
        <v>2947</v>
      </c>
      <c r="AA4548">
        <v>631659.1</v>
      </c>
      <c r="AB4548" s="198">
        <v>37408.875</v>
      </c>
      <c r="AC4548" s="198">
        <v>37437.875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151</v>
      </c>
      <c r="F4549" s="213">
        <f t="shared" si="355"/>
        <v>755000</v>
      </c>
      <c r="G4549" s="202">
        <v>1335364</v>
      </c>
      <c r="H4549" s="198">
        <v>37046.566770833335</v>
      </c>
      <c r="I4549" t="s">
        <v>2389</v>
      </c>
      <c r="M4549" t="s">
        <v>3505</v>
      </c>
      <c r="N4549" t="s">
        <v>2383</v>
      </c>
      <c r="O4549" t="s">
        <v>2622</v>
      </c>
      <c r="Q4549" s="199">
        <v>5000</v>
      </c>
      <c r="S4549" t="s">
        <v>3506</v>
      </c>
      <c r="T4549" t="s">
        <v>3759</v>
      </c>
      <c r="U4549" s="201">
        <v>4.47</v>
      </c>
      <c r="V4549" t="s">
        <v>2390</v>
      </c>
      <c r="W4549" t="s">
        <v>2810</v>
      </c>
      <c r="X4549" t="s">
        <v>2384</v>
      </c>
      <c r="Y4549" t="s">
        <v>3777</v>
      </c>
      <c r="Z4549" t="s">
        <v>2952</v>
      </c>
      <c r="AA4549" t="s">
        <v>725</v>
      </c>
      <c r="AB4549" s="198">
        <v>37196</v>
      </c>
      <c r="AC4549" s="198">
        <v>37346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225000</v>
      </c>
      <c r="G4550" s="202">
        <v>1335365</v>
      </c>
      <c r="H4550" s="198">
        <v>37046.56695601852</v>
      </c>
      <c r="I4550" t="s">
        <v>3652</v>
      </c>
      <c r="M4550" t="s">
        <v>3505</v>
      </c>
      <c r="N4550" t="s">
        <v>2383</v>
      </c>
      <c r="O4550" t="s">
        <v>3101</v>
      </c>
      <c r="P4550" s="199">
        <v>7500</v>
      </c>
      <c r="S4550" t="s">
        <v>3506</v>
      </c>
      <c r="T4550" t="s">
        <v>3759</v>
      </c>
      <c r="U4550" s="201">
        <v>4.1825000000000001</v>
      </c>
      <c r="V4550" t="s">
        <v>1859</v>
      </c>
      <c r="W4550" t="s">
        <v>2810</v>
      </c>
      <c r="X4550" t="s">
        <v>2384</v>
      </c>
      <c r="Y4550" t="s">
        <v>3777</v>
      </c>
      <c r="Z4550" t="s">
        <v>2952</v>
      </c>
      <c r="AA4550" t="s">
        <v>726</v>
      </c>
      <c r="AB4550" s="198">
        <v>37135.875</v>
      </c>
      <c r="AC4550" s="198">
        <v>37164.875</v>
      </c>
    </row>
    <row r="4551" spans="1:29" x14ac:dyDescent="0.2">
      <c r="A4551" s="44" t="str">
        <f t="shared" si="351"/>
        <v>US Crude Financial</v>
      </c>
      <c r="B4551" s="44" t="str">
        <f t="shared" si="352"/>
        <v>US</v>
      </c>
      <c r="C4551" s="44" t="str">
        <f t="shared" si="353"/>
        <v>Crude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3">
        <f t="shared" si="355"/>
        <v>50000</v>
      </c>
      <c r="G4551" s="202">
        <v>1335368</v>
      </c>
      <c r="H4551" s="198">
        <v>37046.567025462966</v>
      </c>
      <c r="I4551" t="s">
        <v>1087</v>
      </c>
      <c r="M4551" t="s">
        <v>3619</v>
      </c>
      <c r="N4551" t="s">
        <v>1088</v>
      </c>
      <c r="O4551" t="s">
        <v>3528</v>
      </c>
      <c r="P4551" s="199">
        <v>50000</v>
      </c>
      <c r="S4551" t="s">
        <v>3512</v>
      </c>
      <c r="T4551" t="s">
        <v>3759</v>
      </c>
      <c r="U4551" s="201">
        <v>28.18</v>
      </c>
      <c r="V4551" t="s">
        <v>3074</v>
      </c>
      <c r="W4551" t="s">
        <v>1090</v>
      </c>
      <c r="X4551" t="s">
        <v>1091</v>
      </c>
      <c r="Y4551" t="s">
        <v>2729</v>
      </c>
      <c r="Z4551" t="s">
        <v>2952</v>
      </c>
      <c r="AA4551">
        <v>113118</v>
      </c>
      <c r="AB4551" s="198">
        <v>37073</v>
      </c>
      <c r="AC4551" s="198">
        <v>37103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1335372</v>
      </c>
      <c r="H4552" s="198">
        <v>37046.567465277774</v>
      </c>
      <c r="I4552" t="s">
        <v>2382</v>
      </c>
      <c r="M4552" t="s">
        <v>3619</v>
      </c>
      <c r="N4552" t="s">
        <v>1088</v>
      </c>
      <c r="O4552" t="s">
        <v>3528</v>
      </c>
      <c r="P4552" s="199">
        <v>50000</v>
      </c>
      <c r="S4552" t="s">
        <v>3512</v>
      </c>
      <c r="T4552" t="s">
        <v>3759</v>
      </c>
      <c r="U4552" s="201">
        <v>28.16</v>
      </c>
      <c r="V4552" t="s">
        <v>2582</v>
      </c>
      <c r="W4552" t="s">
        <v>1090</v>
      </c>
      <c r="X4552" t="s">
        <v>1091</v>
      </c>
      <c r="Y4552" t="s">
        <v>2729</v>
      </c>
      <c r="Z4552" t="s">
        <v>2952</v>
      </c>
      <c r="AA4552">
        <v>113119</v>
      </c>
      <c r="AB4552" s="198">
        <v>37073</v>
      </c>
      <c r="AC4552" s="198">
        <v>37103</v>
      </c>
    </row>
    <row r="4553" spans="1:29" x14ac:dyDescent="0.2">
      <c r="A4553" s="44" t="str">
        <f t="shared" si="351"/>
        <v>US Natural Gas Physical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Physical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10000</v>
      </c>
      <c r="G4553" s="202">
        <v>1335374</v>
      </c>
      <c r="H4553" s="198">
        <v>37046.567650462966</v>
      </c>
      <c r="I4553" t="s">
        <v>3542</v>
      </c>
      <c r="M4553" t="s">
        <v>3505</v>
      </c>
      <c r="N4553" t="s">
        <v>3885</v>
      </c>
      <c r="O4553" t="s">
        <v>630</v>
      </c>
      <c r="Q4553" s="199">
        <v>10000</v>
      </c>
      <c r="S4553" t="s">
        <v>3506</v>
      </c>
      <c r="T4553" t="s">
        <v>3759</v>
      </c>
      <c r="U4553" s="201">
        <v>3.96</v>
      </c>
      <c r="V4553" t="s">
        <v>2545</v>
      </c>
      <c r="W4553" t="s">
        <v>2265</v>
      </c>
      <c r="X4553" t="s">
        <v>2266</v>
      </c>
      <c r="Y4553" t="s">
        <v>2596</v>
      </c>
      <c r="Z4553" t="s">
        <v>2952</v>
      </c>
      <c r="AA4553">
        <v>828837</v>
      </c>
      <c r="AB4553" s="198">
        <v>37048.875</v>
      </c>
      <c r="AC4553" s="198">
        <v>37048.875</v>
      </c>
    </row>
    <row r="4554" spans="1:29" x14ac:dyDescent="0.2">
      <c r="A4554" s="44" t="str">
        <f t="shared" si="351"/>
        <v>US Power Physical</v>
      </c>
      <c r="B4554" s="44" t="str">
        <f t="shared" si="352"/>
        <v>US</v>
      </c>
      <c r="C4554" s="44" t="str">
        <f t="shared" si="353"/>
        <v>Power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25</v>
      </c>
      <c r="F4554" s="213">
        <f t="shared" si="355"/>
        <v>625</v>
      </c>
      <c r="G4554" s="202">
        <v>1335375</v>
      </c>
      <c r="H4554" s="198">
        <v>37046.567847222221</v>
      </c>
      <c r="I4554" t="s">
        <v>2378</v>
      </c>
      <c r="M4554" t="s">
        <v>2717</v>
      </c>
      <c r="N4554" t="s">
        <v>3468</v>
      </c>
      <c r="O4554" t="s">
        <v>482</v>
      </c>
      <c r="P4554" s="199">
        <v>25</v>
      </c>
      <c r="S4554" t="s">
        <v>3504</v>
      </c>
      <c r="T4554" t="s">
        <v>3759</v>
      </c>
      <c r="U4554" s="201">
        <v>145</v>
      </c>
      <c r="V4554" t="s">
        <v>3916</v>
      </c>
      <c r="W4554" t="s">
        <v>3492</v>
      </c>
      <c r="X4554" t="s">
        <v>3038</v>
      </c>
      <c r="Y4554" t="s">
        <v>1097</v>
      </c>
      <c r="Z4554" t="s">
        <v>2947</v>
      </c>
      <c r="AA4554">
        <v>631662.1</v>
      </c>
      <c r="AB4554" s="198">
        <v>37048.875</v>
      </c>
      <c r="AC4554" s="198">
        <v>37072.875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151</v>
      </c>
      <c r="F4555" s="213">
        <f t="shared" ref="F4555:F4618" si="360">E4555*SUM(P4555:Q4555)</f>
        <v>755000</v>
      </c>
      <c r="G4555" s="202">
        <v>1335378</v>
      </c>
      <c r="H4555" s="198">
        <v>37046.568067129629</v>
      </c>
      <c r="I4555" t="s">
        <v>2358</v>
      </c>
      <c r="M4555" t="s">
        <v>3505</v>
      </c>
      <c r="N4555" t="s">
        <v>2383</v>
      </c>
      <c r="O4555" t="s">
        <v>2622</v>
      </c>
      <c r="Q4555" s="199">
        <v>5000</v>
      </c>
      <c r="S4555" t="s">
        <v>3506</v>
      </c>
      <c r="T4555" t="s">
        <v>3759</v>
      </c>
      <c r="U4555" s="201">
        <v>4.4749999999999996</v>
      </c>
      <c r="V4555" t="s">
        <v>2626</v>
      </c>
      <c r="W4555" t="s">
        <v>2810</v>
      </c>
      <c r="X4555" t="s">
        <v>2384</v>
      </c>
      <c r="Y4555" t="s">
        <v>3777</v>
      </c>
      <c r="Z4555" t="s">
        <v>2952</v>
      </c>
      <c r="AA4555" t="s">
        <v>727</v>
      </c>
      <c r="AB4555" s="198">
        <v>37196</v>
      </c>
      <c r="AC4555" s="198">
        <v>37346</v>
      </c>
    </row>
    <row r="4556" spans="1:29" x14ac:dyDescent="0.2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775</v>
      </c>
      <c r="G4556" s="202">
        <v>1335379</v>
      </c>
      <c r="H4556" s="198">
        <v>37046.568113425928</v>
      </c>
      <c r="I4556" t="s">
        <v>2592</v>
      </c>
      <c r="M4556" t="s">
        <v>2717</v>
      </c>
      <c r="N4556" t="s">
        <v>3468</v>
      </c>
      <c r="O4556" t="s">
        <v>2469</v>
      </c>
      <c r="P4556" s="199">
        <v>25</v>
      </c>
      <c r="S4556" t="s">
        <v>3504</v>
      </c>
      <c r="T4556" t="s">
        <v>3759</v>
      </c>
      <c r="U4556" s="201">
        <v>302</v>
      </c>
      <c r="V4556" t="s">
        <v>3166</v>
      </c>
      <c r="W4556" t="s">
        <v>2520</v>
      </c>
      <c r="X4556" t="s">
        <v>3469</v>
      </c>
      <c r="Y4556" t="s">
        <v>1097</v>
      </c>
      <c r="Z4556" t="s">
        <v>2947</v>
      </c>
      <c r="AA4556">
        <v>631663.1</v>
      </c>
      <c r="AB4556" s="198">
        <v>37104.875</v>
      </c>
      <c r="AC4556" s="198">
        <v>37134.875</v>
      </c>
    </row>
    <row r="4557" spans="1:29" x14ac:dyDescent="0.2">
      <c r="A4557" s="44" t="str">
        <f t="shared" si="356"/>
        <v>US Crude Financial</v>
      </c>
      <c r="B4557" s="44" t="str">
        <f t="shared" si="357"/>
        <v>US</v>
      </c>
      <c r="C4557" s="44" t="str">
        <f t="shared" si="358"/>
        <v>Crude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3">
        <f t="shared" si="360"/>
        <v>50000</v>
      </c>
      <c r="G4557" s="202">
        <v>1335380</v>
      </c>
      <c r="H4557" s="198">
        <v>37046.568194444444</v>
      </c>
      <c r="I4557" t="s">
        <v>1087</v>
      </c>
      <c r="M4557" t="s">
        <v>3619</v>
      </c>
      <c r="N4557" t="s">
        <v>1088</v>
      </c>
      <c r="O4557" t="s">
        <v>3528</v>
      </c>
      <c r="Q4557" s="199">
        <v>50000</v>
      </c>
      <c r="S4557" t="s">
        <v>3512</v>
      </c>
      <c r="T4557" t="s">
        <v>3759</v>
      </c>
      <c r="U4557" s="201">
        <v>28.18</v>
      </c>
      <c r="V4557" t="s">
        <v>3074</v>
      </c>
      <c r="W4557" t="s">
        <v>1090</v>
      </c>
      <c r="X4557" t="s">
        <v>1091</v>
      </c>
      <c r="Y4557" t="s">
        <v>2729</v>
      </c>
      <c r="Z4557" t="s">
        <v>2952</v>
      </c>
      <c r="AA4557">
        <v>113120</v>
      </c>
      <c r="AB4557" s="198">
        <v>37073</v>
      </c>
      <c r="AC4557" s="198">
        <v>37103</v>
      </c>
    </row>
    <row r="4558" spans="1:29" x14ac:dyDescent="0.2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50000</v>
      </c>
      <c r="G4558" s="202">
        <v>1335383</v>
      </c>
      <c r="H4558" s="198">
        <v>37046.568703703706</v>
      </c>
      <c r="I4558" t="s">
        <v>1087</v>
      </c>
      <c r="M4558" t="s">
        <v>3619</v>
      </c>
      <c r="N4558" t="s">
        <v>1088</v>
      </c>
      <c r="O4558" t="s">
        <v>3528</v>
      </c>
      <c r="Q4558" s="199">
        <v>50000</v>
      </c>
      <c r="S4558" t="s">
        <v>3512</v>
      </c>
      <c r="T4558" t="s">
        <v>3759</v>
      </c>
      <c r="U4558" s="201">
        <v>28.2</v>
      </c>
      <c r="V4558" t="s">
        <v>2584</v>
      </c>
      <c r="W4558" t="s">
        <v>1090</v>
      </c>
      <c r="X4558" t="s">
        <v>1091</v>
      </c>
      <c r="Y4558" t="s">
        <v>2729</v>
      </c>
      <c r="Z4558" t="s">
        <v>2952</v>
      </c>
      <c r="AA4558">
        <v>113121</v>
      </c>
      <c r="AB4558" s="198">
        <v>37073</v>
      </c>
      <c r="AC4558" s="198">
        <v>37103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151</v>
      </c>
      <c r="F4559" s="213">
        <f t="shared" si="360"/>
        <v>755000</v>
      </c>
      <c r="G4559" s="202">
        <v>1335384</v>
      </c>
      <c r="H4559" s="198">
        <v>37046.56890046296</v>
      </c>
      <c r="I4559" t="s">
        <v>2374</v>
      </c>
      <c r="M4559" t="s">
        <v>3505</v>
      </c>
      <c r="N4559" t="s">
        <v>2383</v>
      </c>
      <c r="O4559" t="s">
        <v>2622</v>
      </c>
      <c r="P4559" s="199">
        <v>5000</v>
      </c>
      <c r="S4559" t="s">
        <v>3506</v>
      </c>
      <c r="T4559" t="s">
        <v>3759</v>
      </c>
      <c r="U4559" s="201">
        <v>4.47</v>
      </c>
      <c r="V4559" t="s">
        <v>728</v>
      </c>
      <c r="W4559" t="s">
        <v>2810</v>
      </c>
      <c r="X4559" t="s">
        <v>2384</v>
      </c>
      <c r="Y4559" t="s">
        <v>3777</v>
      </c>
      <c r="Z4559" t="s">
        <v>2952</v>
      </c>
      <c r="AA4559" t="s">
        <v>729</v>
      </c>
      <c r="AB4559" s="198">
        <v>37196</v>
      </c>
      <c r="AC4559" s="198">
        <v>37346</v>
      </c>
    </row>
    <row r="4560" spans="1:29" x14ac:dyDescent="0.2">
      <c r="A4560" s="44" t="str">
        <f t="shared" si="356"/>
        <v>US Power Physical</v>
      </c>
      <c r="B4560" s="44" t="str">
        <f t="shared" si="357"/>
        <v>US</v>
      </c>
      <c r="C4560" s="44" t="str">
        <f t="shared" si="358"/>
        <v>Power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25</v>
      </c>
      <c r="F4560" s="213">
        <f t="shared" si="360"/>
        <v>625</v>
      </c>
      <c r="G4560" s="202">
        <v>1335385</v>
      </c>
      <c r="H4560" s="198">
        <v>37046.568981481483</v>
      </c>
      <c r="I4560" t="s">
        <v>3531</v>
      </c>
      <c r="M4560" t="s">
        <v>2717</v>
      </c>
      <c r="N4560" t="s">
        <v>3470</v>
      </c>
      <c r="O4560" t="s">
        <v>116</v>
      </c>
      <c r="P4560" s="199">
        <v>25</v>
      </c>
      <c r="S4560" t="s">
        <v>3504</v>
      </c>
      <c r="T4560" t="s">
        <v>3759</v>
      </c>
      <c r="U4560" s="201">
        <v>158</v>
      </c>
      <c r="V4560" t="s">
        <v>3515</v>
      </c>
      <c r="W4560" t="s">
        <v>3475</v>
      </c>
      <c r="X4560" t="s">
        <v>3472</v>
      </c>
      <c r="Y4560" t="s">
        <v>1097</v>
      </c>
      <c r="Z4560" t="s">
        <v>2947</v>
      </c>
      <c r="AA4560">
        <v>631664.1</v>
      </c>
      <c r="AB4560" s="198">
        <v>37048.875</v>
      </c>
      <c r="AC4560" s="198">
        <v>37072.875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31</v>
      </c>
      <c r="F4561" s="213">
        <f t="shared" si="360"/>
        <v>310000</v>
      </c>
      <c r="G4561" s="202">
        <v>1335386</v>
      </c>
      <c r="H4561" s="198">
        <v>37046.569039351853</v>
      </c>
      <c r="I4561" t="s">
        <v>3644</v>
      </c>
      <c r="M4561" t="s">
        <v>3505</v>
      </c>
      <c r="N4561" t="s">
        <v>2383</v>
      </c>
      <c r="O4561" t="s">
        <v>2604</v>
      </c>
      <c r="Q4561" s="199">
        <v>10000</v>
      </c>
      <c r="S4561" t="s">
        <v>3506</v>
      </c>
      <c r="T4561" t="s">
        <v>3759</v>
      </c>
      <c r="U4561" s="201">
        <v>4.0750000000000002</v>
      </c>
      <c r="V4561" t="s">
        <v>3645</v>
      </c>
      <c r="W4561" t="s">
        <v>2810</v>
      </c>
      <c r="X4561" t="s">
        <v>2384</v>
      </c>
      <c r="Y4561" t="s">
        <v>3777</v>
      </c>
      <c r="Z4561" t="s">
        <v>2952</v>
      </c>
      <c r="AA4561" t="s">
        <v>730</v>
      </c>
      <c r="AB4561" s="198">
        <v>37073.875</v>
      </c>
      <c r="AC4561" s="198">
        <v>37103.875</v>
      </c>
    </row>
    <row r="4562" spans="1:31" x14ac:dyDescent="0.2">
      <c r="A4562" s="44" t="str">
        <f t="shared" si="356"/>
        <v>US Natural Gas Physical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10000</v>
      </c>
      <c r="G4562" s="202">
        <v>1335387</v>
      </c>
      <c r="H4562" s="198">
        <v>37046.569305555553</v>
      </c>
      <c r="I4562" t="s">
        <v>2502</v>
      </c>
      <c r="M4562" t="s">
        <v>3505</v>
      </c>
      <c r="N4562" t="s">
        <v>3885</v>
      </c>
      <c r="O4562" t="s">
        <v>630</v>
      </c>
      <c r="Q4562" s="199">
        <v>10000</v>
      </c>
      <c r="S4562" t="s">
        <v>3506</v>
      </c>
      <c r="T4562" t="s">
        <v>3759</v>
      </c>
      <c r="U4562" s="201">
        <v>3.97</v>
      </c>
      <c r="V4562" t="s">
        <v>3516</v>
      </c>
      <c r="W4562" t="s">
        <v>2265</v>
      </c>
      <c r="X4562" t="s">
        <v>2266</v>
      </c>
      <c r="Y4562" t="s">
        <v>2596</v>
      </c>
      <c r="Z4562" t="s">
        <v>2952</v>
      </c>
      <c r="AA4562">
        <v>828838</v>
      </c>
      <c r="AB4562" s="198">
        <v>37048.875</v>
      </c>
      <c r="AC4562" s="198">
        <v>37048.875</v>
      </c>
    </row>
    <row r="4563" spans="1:31" x14ac:dyDescent="0.2">
      <c r="A4563" s="44" t="str">
        <f t="shared" si="356"/>
        <v xml:space="preserve"> Natural Gas Physical</v>
      </c>
      <c r="B4563" s="44" t="str">
        <f t="shared" si="357"/>
        <v/>
      </c>
      <c r="C4563" s="44" t="str">
        <f t="shared" si="358"/>
        <v>Natural Gas</v>
      </c>
      <c r="D4563" s="44" t="str">
        <f t="shared" si="359"/>
        <v>Physical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10000</v>
      </c>
      <c r="G4563" s="202">
        <v>1335388</v>
      </c>
      <c r="H4563" s="198">
        <v>37046.569456018522</v>
      </c>
      <c r="I4563" t="s">
        <v>3547</v>
      </c>
      <c r="M4563" t="s">
        <v>3505</v>
      </c>
      <c r="N4563" t="s">
        <v>3089</v>
      </c>
      <c r="O4563" t="s">
        <v>2015</v>
      </c>
      <c r="Q4563" s="199">
        <v>10000</v>
      </c>
      <c r="S4563" t="s">
        <v>3827</v>
      </c>
      <c r="T4563" t="s">
        <v>3090</v>
      </c>
      <c r="U4563" s="201">
        <v>4.8525</v>
      </c>
      <c r="V4563" t="s">
        <v>2206</v>
      </c>
      <c r="W4563" t="s">
        <v>3091</v>
      </c>
      <c r="X4563" t="s">
        <v>3092</v>
      </c>
      <c r="Y4563" t="s">
        <v>2596</v>
      </c>
      <c r="Z4563" t="s">
        <v>2953</v>
      </c>
      <c r="AA4563">
        <v>828839</v>
      </c>
      <c r="AB4563" s="198">
        <v>37046.875</v>
      </c>
      <c r="AC4563" s="198">
        <v>37046.875</v>
      </c>
    </row>
    <row r="4564" spans="1:31" x14ac:dyDescent="0.2">
      <c r="A4564" s="44" t="str">
        <f t="shared" si="356"/>
        <v>US Power Physical</v>
      </c>
      <c r="B4564" s="44" t="str">
        <f t="shared" si="357"/>
        <v>US</v>
      </c>
      <c r="C4564" s="44" t="str">
        <f t="shared" si="358"/>
        <v>Power</v>
      </c>
      <c r="D4564" s="44" t="str">
        <f t="shared" si="359"/>
        <v>Physical</v>
      </c>
      <c r="E4564" s="44">
        <f>IF(VLOOKUP(S4564,'DD-Lookup'!$J$6:$L$50,3,FALSE)="Monthly",(YEAR(AC4564)-YEAR(AB4564))*12+MONTH(AC4564)-MONTH(AB4564)+1,(AC4564-AB4564+1))</f>
        <v>92</v>
      </c>
      <c r="F4564" s="213">
        <f t="shared" si="360"/>
        <v>2300</v>
      </c>
      <c r="G4564" s="202">
        <v>1335389</v>
      </c>
      <c r="H4564" s="198">
        <v>37046.569571759261</v>
      </c>
      <c r="I4564" t="s">
        <v>2345</v>
      </c>
      <c r="M4564" t="s">
        <v>2717</v>
      </c>
      <c r="N4564" t="s">
        <v>3468</v>
      </c>
      <c r="O4564" t="s">
        <v>3193</v>
      </c>
      <c r="P4564" s="199">
        <v>25</v>
      </c>
      <c r="S4564" t="s">
        <v>3504</v>
      </c>
      <c r="T4564" t="s">
        <v>3759</v>
      </c>
      <c r="U4564" s="201">
        <v>95</v>
      </c>
      <c r="V4564" t="s">
        <v>2320</v>
      </c>
      <c r="W4564" t="s">
        <v>2520</v>
      </c>
      <c r="X4564" t="s">
        <v>3469</v>
      </c>
      <c r="Y4564" t="s">
        <v>1097</v>
      </c>
      <c r="Z4564" t="s">
        <v>2947</v>
      </c>
      <c r="AA4564">
        <v>631666.1</v>
      </c>
      <c r="AB4564" s="198">
        <v>37165.564583333333</v>
      </c>
      <c r="AC4564" s="198">
        <v>37256.564583333333</v>
      </c>
    </row>
    <row r="4565" spans="1:31" x14ac:dyDescent="0.2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31</v>
      </c>
      <c r="F4565" s="213">
        <f t="shared" si="360"/>
        <v>775</v>
      </c>
      <c r="G4565" s="202">
        <v>1335391</v>
      </c>
      <c r="H4565" s="198">
        <v>37046.569664351853</v>
      </c>
      <c r="I4565" t="s">
        <v>2345</v>
      </c>
      <c r="M4565" t="s">
        <v>2717</v>
      </c>
      <c r="N4565" t="s">
        <v>3470</v>
      </c>
      <c r="O4565" t="s">
        <v>3932</v>
      </c>
      <c r="P4565" s="199">
        <v>25</v>
      </c>
      <c r="S4565" t="s">
        <v>3504</v>
      </c>
      <c r="T4565" t="s">
        <v>3759</v>
      </c>
      <c r="U4565" s="201">
        <v>252</v>
      </c>
      <c r="V4565" t="s">
        <v>2320</v>
      </c>
      <c r="W4565" t="s">
        <v>3165</v>
      </c>
      <c r="X4565" t="s">
        <v>3472</v>
      </c>
      <c r="Y4565" t="s">
        <v>1097</v>
      </c>
      <c r="Z4565" t="s">
        <v>2947</v>
      </c>
      <c r="AA4565">
        <v>631667.1</v>
      </c>
      <c r="AB4565" s="198">
        <v>37104.875</v>
      </c>
      <c r="AC4565" s="198">
        <v>37134.875</v>
      </c>
    </row>
    <row r="4566" spans="1:31" x14ac:dyDescent="0.2">
      <c r="A4566" s="44" t="str">
        <f t="shared" si="356"/>
        <v>US Natural Gas Physical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Physical</v>
      </c>
      <c r="E4566" s="44">
        <f>IF(VLOOKUP(S4566,'DD-Lookup'!$J$6:$L$50,3,FALSE)="Monthly",(YEAR(AC4566)-YEAR(AB4566))*12+MONTH(AC4566)-MONTH(AB4566)+1,(AC4566-AB4566+1))</f>
        <v>1</v>
      </c>
      <c r="F4566" s="213">
        <f t="shared" si="360"/>
        <v>10000</v>
      </c>
      <c r="G4566" s="202">
        <v>1335393</v>
      </c>
      <c r="H4566" s="198">
        <v>37046.569733796299</v>
      </c>
      <c r="I4566" t="s">
        <v>3531</v>
      </c>
      <c r="M4566" t="s">
        <v>3505</v>
      </c>
      <c r="N4566" t="s">
        <v>3885</v>
      </c>
      <c r="O4566" t="s">
        <v>731</v>
      </c>
      <c r="Q4566" s="199">
        <v>10000</v>
      </c>
      <c r="S4566" t="s">
        <v>3506</v>
      </c>
      <c r="T4566" t="s">
        <v>3759</v>
      </c>
      <c r="U4566" s="201">
        <v>3.9249999999999998</v>
      </c>
      <c r="V4566" t="s">
        <v>3833</v>
      </c>
      <c r="W4566" t="s">
        <v>2271</v>
      </c>
      <c r="X4566" t="s">
        <v>2272</v>
      </c>
      <c r="Y4566" t="s">
        <v>2596</v>
      </c>
      <c r="Z4566" t="s">
        <v>2952</v>
      </c>
      <c r="AA4566">
        <v>828840</v>
      </c>
      <c r="AB4566" s="198">
        <v>37048.875</v>
      </c>
      <c r="AC4566" s="198">
        <v>37048.875</v>
      </c>
    </row>
    <row r="4567" spans="1:31" x14ac:dyDescent="0.2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10000</v>
      </c>
      <c r="G4567" s="202">
        <v>1335394</v>
      </c>
      <c r="H4567" s="198">
        <v>37046.570034722223</v>
      </c>
      <c r="I4567" t="s">
        <v>2543</v>
      </c>
      <c r="M4567" t="s">
        <v>3505</v>
      </c>
      <c r="N4567" t="s">
        <v>3885</v>
      </c>
      <c r="O4567" t="s">
        <v>630</v>
      </c>
      <c r="P4567" s="199">
        <v>10000</v>
      </c>
      <c r="S4567" t="s">
        <v>3506</v>
      </c>
      <c r="T4567" t="s">
        <v>3759</v>
      </c>
      <c r="U4567" s="201">
        <v>3.9649999999999999</v>
      </c>
      <c r="V4567" t="s">
        <v>3374</v>
      </c>
      <c r="W4567" t="s">
        <v>2265</v>
      </c>
      <c r="X4567" t="s">
        <v>2266</v>
      </c>
      <c r="Y4567" t="s">
        <v>2596</v>
      </c>
      <c r="Z4567" t="s">
        <v>2952</v>
      </c>
      <c r="AA4567">
        <v>828841</v>
      </c>
      <c r="AB4567" s="198">
        <v>37048.875</v>
      </c>
      <c r="AC4567" s="198">
        <v>37048.875</v>
      </c>
    </row>
    <row r="4568" spans="1:31" x14ac:dyDescent="0.2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92</v>
      </c>
      <c r="F4568" s="213">
        <f t="shared" si="360"/>
        <v>2300</v>
      </c>
      <c r="G4568" s="202">
        <v>1335395</v>
      </c>
      <c r="H4568" s="198">
        <v>37046.570081018515</v>
      </c>
      <c r="I4568" t="s">
        <v>2391</v>
      </c>
      <c r="M4568" t="s">
        <v>2717</v>
      </c>
      <c r="N4568" t="s">
        <v>3470</v>
      </c>
      <c r="O4568" t="s">
        <v>3224</v>
      </c>
      <c r="Q4568" s="199">
        <v>25</v>
      </c>
      <c r="S4568" t="s">
        <v>3504</v>
      </c>
      <c r="T4568" t="s">
        <v>3759</v>
      </c>
      <c r="U4568" s="201">
        <v>108</v>
      </c>
      <c r="V4568" t="s">
        <v>3042</v>
      </c>
      <c r="W4568" t="s">
        <v>3165</v>
      </c>
      <c r="X4568" t="s">
        <v>3167</v>
      </c>
      <c r="Y4568" t="s">
        <v>1097</v>
      </c>
      <c r="Z4568" t="s">
        <v>2947</v>
      </c>
      <c r="AA4568">
        <v>631668.1</v>
      </c>
      <c r="AB4568" s="198">
        <v>37165</v>
      </c>
      <c r="AC4568" s="198">
        <v>37256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13">
        <f t="shared" si="360"/>
        <v>155000</v>
      </c>
      <c r="G4569" s="202">
        <v>1335396</v>
      </c>
      <c r="H4569" s="198">
        <v>37046.570092592592</v>
      </c>
      <c r="I4569" t="s">
        <v>2382</v>
      </c>
      <c r="M4569" t="s">
        <v>3505</v>
      </c>
      <c r="N4569" t="s">
        <v>2383</v>
      </c>
      <c r="O4569" t="s">
        <v>2604</v>
      </c>
      <c r="P4569" s="199">
        <v>5000</v>
      </c>
      <c r="S4569" t="s">
        <v>3506</v>
      </c>
      <c r="T4569" t="s">
        <v>3759</v>
      </c>
      <c r="U4569" s="201">
        <v>4.0724999999999998</v>
      </c>
      <c r="V4569" t="s">
        <v>3956</v>
      </c>
      <c r="W4569" t="s">
        <v>2810</v>
      </c>
      <c r="X4569" t="s">
        <v>2384</v>
      </c>
      <c r="Y4569" t="s">
        <v>3777</v>
      </c>
      <c r="Z4569" t="s">
        <v>2952</v>
      </c>
      <c r="AA4569" t="s">
        <v>732</v>
      </c>
      <c r="AB4569" s="198">
        <v>37073.875</v>
      </c>
      <c r="AC4569" s="198">
        <v>37103.875</v>
      </c>
    </row>
    <row r="4570" spans="1:31" x14ac:dyDescent="0.2">
      <c r="A4570" s="44" t="str">
        <f t="shared" si="356"/>
        <v>US Power Physical</v>
      </c>
      <c r="B4570" s="44" t="str">
        <f t="shared" si="357"/>
        <v>US</v>
      </c>
      <c r="C4570" s="44" t="str">
        <f t="shared" si="358"/>
        <v>Power</v>
      </c>
      <c r="D4570" s="44" t="str">
        <f t="shared" si="359"/>
        <v>Physical</v>
      </c>
      <c r="E4570" s="44">
        <f>IF(VLOOKUP(S4570,'DD-Lookup'!$J$6:$L$50,3,FALSE)="Monthly",(YEAR(AC4570)-YEAR(AB4570))*12+MONTH(AC4570)-MONTH(AB4570)+1,(AC4570-AB4570+1))</f>
        <v>25</v>
      </c>
      <c r="F4570" s="213">
        <f t="shared" si="360"/>
        <v>625</v>
      </c>
      <c r="G4570" s="202">
        <v>1335397</v>
      </c>
      <c r="H4570" s="198">
        <v>37046.570277777777</v>
      </c>
      <c r="I4570" t="s">
        <v>3732</v>
      </c>
      <c r="M4570" t="s">
        <v>2717</v>
      </c>
      <c r="N4570" t="s">
        <v>3468</v>
      </c>
      <c r="O4570" t="s">
        <v>300</v>
      </c>
      <c r="P4570" s="199">
        <v>25</v>
      </c>
      <c r="S4570" t="s">
        <v>3504</v>
      </c>
      <c r="T4570" t="s">
        <v>3759</v>
      </c>
      <c r="U4570" s="201">
        <v>185</v>
      </c>
      <c r="V4570" t="s">
        <v>1086</v>
      </c>
      <c r="W4570" t="s">
        <v>3473</v>
      </c>
      <c r="X4570" t="s">
        <v>3469</v>
      </c>
      <c r="Y4570" t="s">
        <v>1097</v>
      </c>
      <c r="Z4570" t="s">
        <v>2947</v>
      </c>
      <c r="AA4570">
        <v>631669.1</v>
      </c>
      <c r="AB4570" s="198">
        <v>37048.875</v>
      </c>
      <c r="AC4570" s="198">
        <v>37072.875</v>
      </c>
    </row>
    <row r="4571" spans="1:31" x14ac:dyDescent="0.2">
      <c r="A4571" s="44" t="str">
        <f t="shared" si="356"/>
        <v xml:space="preserve"> Natural Gas Physical</v>
      </c>
      <c r="B4571" s="44" t="str">
        <f t="shared" si="357"/>
        <v/>
      </c>
      <c r="C4571" s="44" t="str">
        <f t="shared" si="358"/>
        <v>Natural Gas</v>
      </c>
      <c r="D4571" s="44" t="str">
        <f t="shared" si="359"/>
        <v>Physical</v>
      </c>
      <c r="E4571" s="44">
        <f>IF(VLOOKUP(S4571,'DD-Lookup'!$J$6:$L$50,3,FALSE)="Monthly",(YEAR(AC4571)-YEAR(AB4571))*12+MONTH(AC4571)-MONTH(AB4571)+1,(AC4571-AB4571+1))</f>
        <v>1</v>
      </c>
      <c r="F4571" s="213">
        <f t="shared" si="360"/>
        <v>10000</v>
      </c>
      <c r="G4571" s="202">
        <v>1335398</v>
      </c>
      <c r="H4571" s="198">
        <v>37046.570335648146</v>
      </c>
      <c r="I4571" t="s">
        <v>3547</v>
      </c>
      <c r="M4571" t="s">
        <v>3505</v>
      </c>
      <c r="N4571" t="s">
        <v>3089</v>
      </c>
      <c r="O4571" t="s">
        <v>2015</v>
      </c>
      <c r="Q4571" s="199">
        <v>10000</v>
      </c>
      <c r="S4571" t="s">
        <v>3827</v>
      </c>
      <c r="T4571" t="s">
        <v>3090</v>
      </c>
      <c r="U4571" s="201">
        <v>4.8550000000000004</v>
      </c>
      <c r="V4571" t="s">
        <v>2206</v>
      </c>
      <c r="W4571" t="s">
        <v>3091</v>
      </c>
      <c r="X4571" t="s">
        <v>3092</v>
      </c>
      <c r="Y4571" t="s">
        <v>2596</v>
      </c>
      <c r="Z4571" t="s">
        <v>2953</v>
      </c>
      <c r="AA4571">
        <v>828842</v>
      </c>
      <c r="AB4571" s="198">
        <v>37046.875</v>
      </c>
      <c r="AC4571" s="198">
        <v>37046.875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25</v>
      </c>
      <c r="F4572" s="213">
        <f t="shared" si="360"/>
        <v>125000</v>
      </c>
      <c r="G4572" s="202">
        <v>1335399</v>
      </c>
      <c r="H4572" s="198">
        <v>37046.570960648147</v>
      </c>
      <c r="I4572" t="s">
        <v>3546</v>
      </c>
      <c r="M4572" t="s">
        <v>3505</v>
      </c>
      <c r="N4572" t="s">
        <v>2383</v>
      </c>
      <c r="O4572" t="s">
        <v>733</v>
      </c>
      <c r="P4572" s="199">
        <v>5000</v>
      </c>
      <c r="S4572" t="s">
        <v>3506</v>
      </c>
      <c r="T4572" t="s">
        <v>3759</v>
      </c>
      <c r="U4572" s="201">
        <v>9.6999999999999993</v>
      </c>
      <c r="V4572" t="s">
        <v>3500</v>
      </c>
      <c r="W4572" t="s">
        <v>3075</v>
      </c>
      <c r="X4572" t="s">
        <v>3712</v>
      </c>
      <c r="Y4572" t="s">
        <v>3777</v>
      </c>
      <c r="Z4572" t="s">
        <v>2952</v>
      </c>
      <c r="AA4572" t="s">
        <v>734</v>
      </c>
      <c r="AB4572" s="198">
        <v>37048.875</v>
      </c>
      <c r="AC4572" s="198">
        <v>37072.875</v>
      </c>
      <c r="AE4572" s="116">
        <f>IF(S4572="Gallon",F4572/42,F4572)</f>
        <v>125000</v>
      </c>
    </row>
    <row r="4573" spans="1:31" x14ac:dyDescent="0.2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30</v>
      </c>
      <c r="F4573" s="213">
        <f t="shared" si="360"/>
        <v>750</v>
      </c>
      <c r="G4573" s="202">
        <v>1335400</v>
      </c>
      <c r="H4573" s="198">
        <v>37046.57099537037</v>
      </c>
      <c r="I4573" t="s">
        <v>3531</v>
      </c>
      <c r="J4573" t="s">
        <v>2532</v>
      </c>
      <c r="K4573" t="s">
        <v>2373</v>
      </c>
      <c r="M4573" t="s">
        <v>2717</v>
      </c>
      <c r="N4573" t="s">
        <v>3470</v>
      </c>
      <c r="O4573" t="s">
        <v>3170</v>
      </c>
      <c r="P4573" s="199">
        <v>25</v>
      </c>
      <c r="S4573" t="s">
        <v>3504</v>
      </c>
      <c r="T4573" t="s">
        <v>3759</v>
      </c>
      <c r="U4573" s="201">
        <v>167</v>
      </c>
      <c r="V4573" t="s">
        <v>3563</v>
      </c>
      <c r="W4573" t="s">
        <v>3165</v>
      </c>
      <c r="X4573" t="s">
        <v>3167</v>
      </c>
      <c r="Y4573" t="s">
        <v>1097</v>
      </c>
      <c r="Z4573" t="s">
        <v>2947</v>
      </c>
      <c r="AA4573">
        <v>631670.1</v>
      </c>
      <c r="AB4573" s="198">
        <v>37135.875</v>
      </c>
      <c r="AC4573" s="198">
        <v>37164.875</v>
      </c>
    </row>
    <row r="4574" spans="1:31" x14ac:dyDescent="0.2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31</v>
      </c>
      <c r="F4574" s="213">
        <f t="shared" si="360"/>
        <v>775</v>
      </c>
      <c r="G4574" s="202">
        <v>1335401</v>
      </c>
      <c r="H4574" s="198">
        <v>37046.571053240739</v>
      </c>
      <c r="I4574" t="s">
        <v>3546</v>
      </c>
      <c r="M4574" t="s">
        <v>2717</v>
      </c>
      <c r="N4574" t="s">
        <v>3468</v>
      </c>
      <c r="O4574" t="s">
        <v>3172</v>
      </c>
      <c r="P4574" s="199">
        <v>25</v>
      </c>
      <c r="S4574" t="s">
        <v>3504</v>
      </c>
      <c r="T4574" t="s">
        <v>3759</v>
      </c>
      <c r="U4574" s="201">
        <v>262</v>
      </c>
      <c r="V4574" t="s">
        <v>3935</v>
      </c>
      <c r="W4574" t="s">
        <v>2520</v>
      </c>
      <c r="X4574" t="s">
        <v>3469</v>
      </c>
      <c r="Y4574" t="s">
        <v>1097</v>
      </c>
      <c r="Z4574" t="s">
        <v>2947</v>
      </c>
      <c r="AA4574">
        <v>631671.1</v>
      </c>
      <c r="AB4574" s="198">
        <v>37073.875</v>
      </c>
      <c r="AC4574" s="198">
        <v>37103.875</v>
      </c>
    </row>
    <row r="4575" spans="1:31" x14ac:dyDescent="0.2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31</v>
      </c>
      <c r="F4575" s="213">
        <f t="shared" si="360"/>
        <v>155000</v>
      </c>
      <c r="G4575" s="202">
        <v>1335402</v>
      </c>
      <c r="H4575" s="198">
        <v>37046.571064814816</v>
      </c>
      <c r="I4575" t="s">
        <v>3547</v>
      </c>
      <c r="M4575" t="s">
        <v>3505</v>
      </c>
      <c r="N4575" t="s">
        <v>3089</v>
      </c>
      <c r="O4575" t="s">
        <v>3967</v>
      </c>
      <c r="P4575" s="199">
        <v>5000</v>
      </c>
      <c r="S4575" t="s">
        <v>3827</v>
      </c>
      <c r="T4575" t="s">
        <v>3090</v>
      </c>
      <c r="U4575" s="201">
        <v>5.25</v>
      </c>
      <c r="V4575" t="s">
        <v>2206</v>
      </c>
      <c r="W4575" t="s">
        <v>2574</v>
      </c>
      <c r="X4575" t="s">
        <v>3092</v>
      </c>
      <c r="Y4575" t="s">
        <v>2596</v>
      </c>
      <c r="Z4575" t="s">
        <v>2953</v>
      </c>
      <c r="AA4575">
        <v>828843</v>
      </c>
      <c r="AB4575" s="198">
        <v>37073.875</v>
      </c>
      <c r="AC4575" s="198">
        <v>37103.875</v>
      </c>
    </row>
    <row r="4576" spans="1:31" x14ac:dyDescent="0.2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775</v>
      </c>
      <c r="G4576" s="202">
        <v>1335404</v>
      </c>
      <c r="H4576" s="198">
        <v>37046.57136574074</v>
      </c>
      <c r="I4576" t="s">
        <v>2360</v>
      </c>
      <c r="M4576" t="s">
        <v>2717</v>
      </c>
      <c r="N4576" t="s">
        <v>3468</v>
      </c>
      <c r="O4576" t="s">
        <v>2469</v>
      </c>
      <c r="P4576" s="199">
        <v>25</v>
      </c>
      <c r="S4576" t="s">
        <v>3504</v>
      </c>
      <c r="T4576" t="s">
        <v>3759</v>
      </c>
      <c r="U4576" s="201">
        <v>297</v>
      </c>
      <c r="V4576" t="s">
        <v>2234</v>
      </c>
      <c r="W4576" t="s">
        <v>2520</v>
      </c>
      <c r="X4576" t="s">
        <v>3469</v>
      </c>
      <c r="Y4576" t="s">
        <v>1097</v>
      </c>
      <c r="Z4576" t="s">
        <v>2947</v>
      </c>
      <c r="AA4576">
        <v>631672.1</v>
      </c>
      <c r="AB4576" s="198">
        <v>37104.875</v>
      </c>
      <c r="AC4576" s="198">
        <v>37134.875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13">
        <f t="shared" si="360"/>
        <v>310000</v>
      </c>
      <c r="G4577" s="202">
        <v>1335405</v>
      </c>
      <c r="H4577" s="198">
        <v>37046.571562500001</v>
      </c>
      <c r="I4577" t="s">
        <v>2382</v>
      </c>
      <c r="M4577" t="s">
        <v>3505</v>
      </c>
      <c r="N4577" t="s">
        <v>2383</v>
      </c>
      <c r="O4577" t="s">
        <v>2604</v>
      </c>
      <c r="P4577" s="199">
        <v>10000</v>
      </c>
      <c r="S4577" t="s">
        <v>3506</v>
      </c>
      <c r="T4577" t="s">
        <v>3759</v>
      </c>
      <c r="U4577" s="201">
        <v>4.07</v>
      </c>
      <c r="V4577" t="s">
        <v>2454</v>
      </c>
      <c r="W4577" t="s">
        <v>2810</v>
      </c>
      <c r="X4577" t="s">
        <v>2384</v>
      </c>
      <c r="Y4577" t="s">
        <v>3777</v>
      </c>
      <c r="Z4577" t="s">
        <v>2952</v>
      </c>
      <c r="AA4577" t="s">
        <v>735</v>
      </c>
      <c r="AB4577" s="198">
        <v>37073.875</v>
      </c>
      <c r="AC4577" s="198">
        <v>37103.875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310000</v>
      </c>
      <c r="G4578" s="202">
        <v>1335406</v>
      </c>
      <c r="H4578" s="198">
        <v>37046.571701388886</v>
      </c>
      <c r="I4578" t="s">
        <v>3063</v>
      </c>
      <c r="M4578" t="s">
        <v>3505</v>
      </c>
      <c r="N4578" t="s">
        <v>2383</v>
      </c>
      <c r="O4578" t="s">
        <v>2604</v>
      </c>
      <c r="Q4578" s="199">
        <v>10000</v>
      </c>
      <c r="S4578" t="s">
        <v>3506</v>
      </c>
      <c r="T4578" t="s">
        <v>3759</v>
      </c>
      <c r="U4578" s="201">
        <v>4.0724999999999998</v>
      </c>
      <c r="V4578" t="s">
        <v>3520</v>
      </c>
      <c r="W4578" t="s">
        <v>2810</v>
      </c>
      <c r="X4578" t="s">
        <v>2384</v>
      </c>
      <c r="Y4578" t="s">
        <v>3777</v>
      </c>
      <c r="Z4578" t="s">
        <v>2952</v>
      </c>
      <c r="AA4578" t="s">
        <v>736</v>
      </c>
      <c r="AB4578" s="198">
        <v>37073.875</v>
      </c>
      <c r="AC4578" s="198">
        <v>37103.875</v>
      </c>
    </row>
    <row r="4579" spans="1:29" x14ac:dyDescent="0.2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25000</v>
      </c>
      <c r="G4579" s="202">
        <v>1335407</v>
      </c>
      <c r="H4579" s="198">
        <v>37046.572002314817</v>
      </c>
      <c r="I4579" t="s">
        <v>1087</v>
      </c>
      <c r="M4579" t="s">
        <v>3619</v>
      </c>
      <c r="N4579" t="s">
        <v>1088</v>
      </c>
      <c r="O4579" t="s">
        <v>3528</v>
      </c>
      <c r="P4579" s="199">
        <v>25000</v>
      </c>
      <c r="S4579" t="s">
        <v>3512</v>
      </c>
      <c r="T4579" t="s">
        <v>3759</v>
      </c>
      <c r="U4579" s="201">
        <v>28.18</v>
      </c>
      <c r="V4579" t="s">
        <v>2634</v>
      </c>
      <c r="W4579" t="s">
        <v>1090</v>
      </c>
      <c r="X4579" t="s">
        <v>1091</v>
      </c>
      <c r="Y4579" t="s">
        <v>2729</v>
      </c>
      <c r="Z4579" t="s">
        <v>2952</v>
      </c>
      <c r="AA4579">
        <v>113122</v>
      </c>
      <c r="AB4579" s="198">
        <v>37073</v>
      </c>
      <c r="AC4579" s="198">
        <v>37103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300000</v>
      </c>
      <c r="G4580" s="202">
        <v>1335408</v>
      </c>
      <c r="H4580" s="198">
        <v>37046.572083333333</v>
      </c>
      <c r="I4580" t="s">
        <v>2613</v>
      </c>
      <c r="M4580" t="s">
        <v>3505</v>
      </c>
      <c r="N4580" t="s">
        <v>2383</v>
      </c>
      <c r="O4580" t="s">
        <v>3101</v>
      </c>
      <c r="P4580" s="199">
        <v>10000</v>
      </c>
      <c r="S4580" t="s">
        <v>3506</v>
      </c>
      <c r="T4580" t="s">
        <v>3759</v>
      </c>
      <c r="U4580" s="201">
        <v>4.1900000000000004</v>
      </c>
      <c r="V4580" t="s">
        <v>2616</v>
      </c>
      <c r="W4580" t="s">
        <v>2810</v>
      </c>
      <c r="X4580" t="s">
        <v>2384</v>
      </c>
      <c r="Y4580" t="s">
        <v>3777</v>
      </c>
      <c r="Z4580" t="s">
        <v>2952</v>
      </c>
      <c r="AA4580" t="s">
        <v>737</v>
      </c>
      <c r="AB4580" s="198">
        <v>37135.875</v>
      </c>
      <c r="AC4580" s="198">
        <v>37164.875</v>
      </c>
    </row>
    <row r="4581" spans="1:29" x14ac:dyDescent="0.2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25000</v>
      </c>
      <c r="G4581" s="202">
        <v>1335409</v>
      </c>
      <c r="H4581" s="198">
        <v>37046.572083333333</v>
      </c>
      <c r="I4581" t="s">
        <v>1087</v>
      </c>
      <c r="M4581" t="s">
        <v>3619</v>
      </c>
      <c r="N4581" t="s">
        <v>1088</v>
      </c>
      <c r="O4581" t="s">
        <v>3528</v>
      </c>
      <c r="P4581" s="199">
        <v>25000</v>
      </c>
      <c r="S4581" t="s">
        <v>3512</v>
      </c>
      <c r="T4581" t="s">
        <v>3759</v>
      </c>
      <c r="U4581" s="201">
        <v>28.18</v>
      </c>
      <c r="V4581" t="s">
        <v>2584</v>
      </c>
      <c r="W4581" t="s">
        <v>1090</v>
      </c>
      <c r="X4581" t="s">
        <v>1091</v>
      </c>
      <c r="Y4581" t="s">
        <v>2729</v>
      </c>
      <c r="Z4581" t="s">
        <v>2952</v>
      </c>
      <c r="AA4581">
        <v>113123</v>
      </c>
      <c r="AB4581" s="198">
        <v>37073</v>
      </c>
      <c r="AC4581" s="198">
        <v>37103</v>
      </c>
    </row>
    <row r="4582" spans="1:29" x14ac:dyDescent="0.2">
      <c r="A4582" s="44" t="str">
        <f t="shared" si="356"/>
        <v>US Power Physical</v>
      </c>
      <c r="B4582" s="44" t="str">
        <f t="shared" si="357"/>
        <v>US</v>
      </c>
      <c r="C4582" s="44" t="str">
        <f t="shared" si="358"/>
        <v>Power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92</v>
      </c>
      <c r="F4582" s="213">
        <f t="shared" si="360"/>
        <v>2300</v>
      </c>
      <c r="G4582" s="202">
        <v>1335413</v>
      </c>
      <c r="H4582" s="198">
        <v>37046.572430555556</v>
      </c>
      <c r="I4582" t="s">
        <v>2345</v>
      </c>
      <c r="M4582" t="s">
        <v>2717</v>
      </c>
      <c r="N4582" t="s">
        <v>3470</v>
      </c>
      <c r="O4582" t="s">
        <v>3224</v>
      </c>
      <c r="P4582" s="199">
        <v>25</v>
      </c>
      <c r="S4582" t="s">
        <v>3504</v>
      </c>
      <c r="T4582" t="s">
        <v>3759</v>
      </c>
      <c r="U4582" s="201">
        <v>106</v>
      </c>
      <c r="V4582" t="s">
        <v>2320</v>
      </c>
      <c r="W4582" t="s">
        <v>3165</v>
      </c>
      <c r="X4582" t="s">
        <v>3167</v>
      </c>
      <c r="Y4582" t="s">
        <v>1097</v>
      </c>
      <c r="Z4582" t="s">
        <v>2947</v>
      </c>
      <c r="AA4582">
        <v>631674.1</v>
      </c>
      <c r="AB4582" s="198">
        <v>37165</v>
      </c>
      <c r="AC4582" s="198">
        <v>37256</v>
      </c>
    </row>
    <row r="4583" spans="1:29" x14ac:dyDescent="0.2">
      <c r="A4583" s="44" t="str">
        <f t="shared" si="356"/>
        <v>US Crude Financial</v>
      </c>
      <c r="B4583" s="44" t="str">
        <f t="shared" si="357"/>
        <v>US</v>
      </c>
      <c r="C4583" s="44" t="str">
        <f t="shared" si="358"/>
        <v>Crude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50000</v>
      </c>
      <c r="G4583" s="202">
        <v>1335414</v>
      </c>
      <c r="H4583" s="198">
        <v>37046.572500000002</v>
      </c>
      <c r="I4583" t="s">
        <v>2382</v>
      </c>
      <c r="M4583" t="s">
        <v>3619</v>
      </c>
      <c r="N4583" t="s">
        <v>1088</v>
      </c>
      <c r="O4583" t="s">
        <v>3528</v>
      </c>
      <c r="P4583" s="199">
        <v>50000</v>
      </c>
      <c r="S4583" t="s">
        <v>3512</v>
      </c>
      <c r="T4583" t="s">
        <v>3759</v>
      </c>
      <c r="U4583" s="201">
        <v>28.16</v>
      </c>
      <c r="V4583" t="s">
        <v>3830</v>
      </c>
      <c r="W4583" t="s">
        <v>1090</v>
      </c>
      <c r="X4583" t="s">
        <v>1091</v>
      </c>
      <c r="Y4583" t="s">
        <v>2729</v>
      </c>
      <c r="Z4583" t="s">
        <v>2952</v>
      </c>
      <c r="AA4583">
        <v>113124</v>
      </c>
      <c r="AB4583" s="198">
        <v>37073</v>
      </c>
      <c r="AC4583" s="198">
        <v>37103</v>
      </c>
    </row>
    <row r="4584" spans="1:29" x14ac:dyDescent="0.2">
      <c r="A4584" s="44" t="str">
        <f t="shared" si="356"/>
        <v>US Crude Financial</v>
      </c>
      <c r="B4584" s="44" t="str">
        <f t="shared" si="357"/>
        <v>US</v>
      </c>
      <c r="C4584" s="44" t="str">
        <f t="shared" si="358"/>
        <v>Crude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</v>
      </c>
      <c r="F4584" s="213">
        <f t="shared" si="360"/>
        <v>50000</v>
      </c>
      <c r="G4584" s="202">
        <v>1335415</v>
      </c>
      <c r="H4584" s="198">
        <v>37046.572870370372</v>
      </c>
      <c r="I4584" t="s">
        <v>2382</v>
      </c>
      <c r="M4584" t="s">
        <v>3619</v>
      </c>
      <c r="N4584" t="s">
        <v>1088</v>
      </c>
      <c r="O4584" t="s">
        <v>3528</v>
      </c>
      <c r="P4584" s="199">
        <v>50000</v>
      </c>
      <c r="S4584" t="s">
        <v>3512</v>
      </c>
      <c r="T4584" t="s">
        <v>3759</v>
      </c>
      <c r="U4584" s="201">
        <v>28.14</v>
      </c>
      <c r="V4584" t="s">
        <v>3830</v>
      </c>
      <c r="W4584" t="s">
        <v>1090</v>
      </c>
      <c r="X4584" t="s">
        <v>1091</v>
      </c>
      <c r="Y4584" t="s">
        <v>2729</v>
      </c>
      <c r="Z4584" t="s">
        <v>2952</v>
      </c>
      <c r="AA4584">
        <v>113125</v>
      </c>
      <c r="AB4584" s="198">
        <v>37073</v>
      </c>
      <c r="AC4584" s="198">
        <v>37103</v>
      </c>
    </row>
    <row r="4585" spans="1:29" x14ac:dyDescent="0.2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151</v>
      </c>
      <c r="F4585" s="213">
        <f t="shared" si="360"/>
        <v>755000</v>
      </c>
      <c r="G4585" s="202">
        <v>1335416</v>
      </c>
      <c r="H4585" s="198">
        <v>37046.573113425926</v>
      </c>
      <c r="I4585" t="s">
        <v>2374</v>
      </c>
      <c r="M4585" t="s">
        <v>3505</v>
      </c>
      <c r="N4585" t="s">
        <v>2383</v>
      </c>
      <c r="O4585" t="s">
        <v>2622</v>
      </c>
      <c r="P4585" s="199">
        <v>5000</v>
      </c>
      <c r="S4585" t="s">
        <v>3506</v>
      </c>
      <c r="T4585" t="s">
        <v>3759</v>
      </c>
      <c r="U4585" s="201">
        <v>4.47</v>
      </c>
      <c r="V4585" t="s">
        <v>728</v>
      </c>
      <c r="W4585" t="s">
        <v>2810</v>
      </c>
      <c r="X4585" t="s">
        <v>2384</v>
      </c>
      <c r="Y4585" t="s">
        <v>3777</v>
      </c>
      <c r="Z4585" t="s">
        <v>2952</v>
      </c>
      <c r="AA4585" t="s">
        <v>738</v>
      </c>
      <c r="AB4585" s="198">
        <v>37196</v>
      </c>
      <c r="AC4585" s="198">
        <v>37346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310000</v>
      </c>
      <c r="G4586" s="202">
        <v>1335417</v>
      </c>
      <c r="H4586" s="198">
        <v>37046.573217592595</v>
      </c>
      <c r="I4586" t="s">
        <v>3731</v>
      </c>
      <c r="M4586" t="s">
        <v>3505</v>
      </c>
      <c r="N4586" t="s">
        <v>2383</v>
      </c>
      <c r="O4586" t="s">
        <v>2604</v>
      </c>
      <c r="P4586" s="199">
        <v>10000</v>
      </c>
      <c r="S4586" t="s">
        <v>3506</v>
      </c>
      <c r="T4586" t="s">
        <v>3759</v>
      </c>
      <c r="U4586" s="201">
        <v>4.0674999999999999</v>
      </c>
      <c r="V4586" t="s">
        <v>1454</v>
      </c>
      <c r="W4586" t="s">
        <v>2810</v>
      </c>
      <c r="X4586" t="s">
        <v>2384</v>
      </c>
      <c r="Y4586" t="s">
        <v>3777</v>
      </c>
      <c r="Z4586" t="s">
        <v>2952</v>
      </c>
      <c r="AA4586" t="s">
        <v>739</v>
      </c>
      <c r="AB4586" s="198">
        <v>37073.875</v>
      </c>
      <c r="AC4586" s="198">
        <v>37103.875</v>
      </c>
    </row>
    <row r="4587" spans="1:29" x14ac:dyDescent="0.2">
      <c r="A4587" s="44" t="str">
        <f t="shared" si="356"/>
        <v>US Power Physical</v>
      </c>
      <c r="B4587" s="44" t="str">
        <f t="shared" si="357"/>
        <v>US</v>
      </c>
      <c r="C4587" s="44" t="str">
        <f t="shared" si="358"/>
        <v>Power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5</v>
      </c>
      <c r="F4587" s="213">
        <f t="shared" si="360"/>
        <v>250</v>
      </c>
      <c r="G4587" s="202">
        <v>1335418</v>
      </c>
      <c r="H4587" s="198">
        <v>37046.573263888888</v>
      </c>
      <c r="I4587" t="s">
        <v>3547</v>
      </c>
      <c r="M4587" t="s">
        <v>2717</v>
      </c>
      <c r="N4587" t="s">
        <v>3532</v>
      </c>
      <c r="O4587" t="s">
        <v>3466</v>
      </c>
      <c r="P4587" s="199">
        <v>50</v>
      </c>
      <c r="S4587" t="s">
        <v>3504</v>
      </c>
      <c r="T4587" t="s">
        <v>3759</v>
      </c>
      <c r="U4587" s="201">
        <v>34.5</v>
      </c>
      <c r="V4587" t="s">
        <v>1098</v>
      </c>
      <c r="W4587" t="s">
        <v>3548</v>
      </c>
      <c r="X4587" t="s">
        <v>3549</v>
      </c>
      <c r="Y4587" t="s">
        <v>1097</v>
      </c>
      <c r="Z4587" t="s">
        <v>2947</v>
      </c>
      <c r="AA4587">
        <v>631675.1</v>
      </c>
      <c r="AB4587" s="198">
        <v>37053.875</v>
      </c>
      <c r="AC4587" s="198">
        <v>37057.875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31</v>
      </c>
      <c r="F4588" s="213">
        <f t="shared" si="360"/>
        <v>155000</v>
      </c>
      <c r="G4588" s="202">
        <v>1335419</v>
      </c>
      <c r="H4588" s="198">
        <v>37046.573275462964</v>
      </c>
      <c r="I4588" t="s">
        <v>2484</v>
      </c>
      <c r="M4588" t="s">
        <v>3505</v>
      </c>
      <c r="N4588" t="s">
        <v>2605</v>
      </c>
      <c r="O4588" t="s">
        <v>3002</v>
      </c>
      <c r="P4588" s="199">
        <v>5000</v>
      </c>
      <c r="S4588" t="s">
        <v>3506</v>
      </c>
      <c r="T4588" t="s">
        <v>3759</v>
      </c>
      <c r="U4588" s="201">
        <v>0.46500000000000002</v>
      </c>
      <c r="V4588" t="s">
        <v>572</v>
      </c>
      <c r="W4588" t="s">
        <v>2606</v>
      </c>
      <c r="X4588" t="s">
        <v>2607</v>
      </c>
      <c r="Y4588" t="s">
        <v>3777</v>
      </c>
      <c r="Z4588" t="s">
        <v>2952</v>
      </c>
      <c r="AA4588" t="s">
        <v>740</v>
      </c>
      <c r="AB4588" s="198">
        <v>37165.875</v>
      </c>
      <c r="AC4588" s="198">
        <v>37195.875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25</v>
      </c>
      <c r="F4589" s="213">
        <f t="shared" si="360"/>
        <v>250000</v>
      </c>
      <c r="G4589" s="202">
        <v>1335420</v>
      </c>
      <c r="H4589" s="198">
        <v>37046.573287037034</v>
      </c>
      <c r="I4589" t="s">
        <v>2378</v>
      </c>
      <c r="M4589" t="s">
        <v>3505</v>
      </c>
      <c r="N4589" t="s">
        <v>2383</v>
      </c>
      <c r="O4589" t="s">
        <v>594</v>
      </c>
      <c r="P4589" s="199">
        <v>10000</v>
      </c>
      <c r="S4589" t="s">
        <v>3506</v>
      </c>
      <c r="T4589" t="s">
        <v>3759</v>
      </c>
      <c r="U4589" s="201">
        <v>3.8149999999999999</v>
      </c>
      <c r="V4589" t="s">
        <v>2627</v>
      </c>
      <c r="W4589" t="s">
        <v>3497</v>
      </c>
      <c r="X4589" t="s">
        <v>3498</v>
      </c>
      <c r="Y4589" t="s">
        <v>3777</v>
      </c>
      <c r="Z4589" t="s">
        <v>2952</v>
      </c>
      <c r="AA4589" t="s">
        <v>741</v>
      </c>
      <c r="AB4589" s="198">
        <v>37048.875</v>
      </c>
      <c r="AC4589" s="198">
        <v>37072.875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31</v>
      </c>
      <c r="F4590" s="213">
        <f t="shared" si="360"/>
        <v>310000</v>
      </c>
      <c r="G4590" s="202">
        <v>1335422</v>
      </c>
      <c r="H4590" s="198">
        <v>37046.573414351849</v>
      </c>
      <c r="I4590" t="s">
        <v>2374</v>
      </c>
      <c r="M4590" t="s">
        <v>3505</v>
      </c>
      <c r="N4590" t="s">
        <v>2383</v>
      </c>
      <c r="O4590" t="s">
        <v>2604</v>
      </c>
      <c r="P4590" s="199">
        <v>10000</v>
      </c>
      <c r="S4590" t="s">
        <v>3506</v>
      </c>
      <c r="T4590" t="s">
        <v>3759</v>
      </c>
      <c r="U4590" s="201">
        <v>4.0650000000000004</v>
      </c>
      <c r="V4590" t="s">
        <v>3892</v>
      </c>
      <c r="W4590" t="s">
        <v>2810</v>
      </c>
      <c r="X4590" t="s">
        <v>2384</v>
      </c>
      <c r="Y4590" t="s">
        <v>3777</v>
      </c>
      <c r="Z4590" t="s">
        <v>2952</v>
      </c>
      <c r="AA4590" t="s">
        <v>742</v>
      </c>
      <c r="AB4590" s="198">
        <v>37073.875</v>
      </c>
      <c r="AC4590" s="198">
        <v>37103.875</v>
      </c>
    </row>
    <row r="4591" spans="1:29" x14ac:dyDescent="0.2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50000</v>
      </c>
      <c r="G4591" s="202">
        <v>1335423</v>
      </c>
      <c r="H4591" s="198">
        <v>37046.57366898148</v>
      </c>
      <c r="I4591" t="s">
        <v>1087</v>
      </c>
      <c r="M4591" t="s">
        <v>3619</v>
      </c>
      <c r="N4591" t="s">
        <v>1088</v>
      </c>
      <c r="O4591" t="s">
        <v>3528</v>
      </c>
      <c r="P4591" s="199">
        <v>50000</v>
      </c>
      <c r="S4591" t="s">
        <v>3512</v>
      </c>
      <c r="T4591" t="s">
        <v>3759</v>
      </c>
      <c r="U4591" s="201">
        <v>28.12</v>
      </c>
      <c r="V4591" t="s">
        <v>3074</v>
      </c>
      <c r="W4591" t="s">
        <v>1090</v>
      </c>
      <c r="X4591" t="s">
        <v>1091</v>
      </c>
      <c r="Y4591" t="s">
        <v>2729</v>
      </c>
      <c r="Z4591" t="s">
        <v>2952</v>
      </c>
      <c r="AA4591">
        <v>113126</v>
      </c>
      <c r="AB4591" s="198">
        <v>37073</v>
      </c>
      <c r="AC4591" s="198">
        <v>37103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214</v>
      </c>
      <c r="F4592" s="213">
        <f t="shared" si="360"/>
        <v>107000</v>
      </c>
      <c r="G4592" s="202">
        <v>1335424</v>
      </c>
      <c r="H4592" s="198">
        <v>37046.573993055557</v>
      </c>
      <c r="I4592" t="s">
        <v>3069</v>
      </c>
      <c r="M4592" t="s">
        <v>3505</v>
      </c>
      <c r="N4592" t="s">
        <v>2605</v>
      </c>
      <c r="O4592" t="s">
        <v>3463</v>
      </c>
      <c r="Q4592" s="199">
        <v>500</v>
      </c>
      <c r="S4592" t="s">
        <v>3506</v>
      </c>
      <c r="T4592" t="s">
        <v>3759</v>
      </c>
      <c r="U4592" s="201">
        <v>1</v>
      </c>
      <c r="V4592" t="s">
        <v>2473</v>
      </c>
      <c r="W4592" t="s">
        <v>2494</v>
      </c>
      <c r="X4592" t="s">
        <v>2495</v>
      </c>
      <c r="Y4592" t="s">
        <v>3777</v>
      </c>
      <c r="Z4592" t="s">
        <v>2952</v>
      </c>
      <c r="AA4592" t="s">
        <v>743</v>
      </c>
      <c r="AB4592" s="198">
        <v>37347</v>
      </c>
      <c r="AC4592" s="198">
        <v>37560</v>
      </c>
    </row>
    <row r="4593" spans="1:29" x14ac:dyDescent="0.2">
      <c r="A4593" s="44" t="str">
        <f t="shared" si="356"/>
        <v>US Crude Financial</v>
      </c>
      <c r="B4593" s="44" t="str">
        <f t="shared" si="357"/>
        <v>US</v>
      </c>
      <c r="C4593" s="44" t="str">
        <f t="shared" si="358"/>
        <v>Crude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1</v>
      </c>
      <c r="F4593" s="213">
        <f t="shared" si="360"/>
        <v>50000</v>
      </c>
      <c r="G4593" s="202">
        <v>1335425</v>
      </c>
      <c r="H4593" s="198">
        <v>37046.574004629627</v>
      </c>
      <c r="I4593" t="s">
        <v>1087</v>
      </c>
      <c r="M4593" t="s">
        <v>3619</v>
      </c>
      <c r="N4593" t="s">
        <v>1088</v>
      </c>
      <c r="O4593" t="s">
        <v>3528</v>
      </c>
      <c r="Q4593" s="199">
        <v>50000</v>
      </c>
      <c r="S4593" t="s">
        <v>3512</v>
      </c>
      <c r="T4593" t="s">
        <v>3759</v>
      </c>
      <c r="U4593" s="201">
        <v>28.14</v>
      </c>
      <c r="V4593" t="s">
        <v>2584</v>
      </c>
      <c r="W4593" t="s">
        <v>1090</v>
      </c>
      <c r="X4593" t="s">
        <v>1091</v>
      </c>
      <c r="Y4593" t="s">
        <v>2729</v>
      </c>
      <c r="Z4593" t="s">
        <v>2952</v>
      </c>
      <c r="AA4593">
        <v>113127</v>
      </c>
      <c r="AB4593" s="198">
        <v>37073</v>
      </c>
      <c r="AC4593" s="198">
        <v>37103</v>
      </c>
    </row>
    <row r="4594" spans="1:29" x14ac:dyDescent="0.2">
      <c r="A4594" s="44" t="str">
        <f t="shared" si="356"/>
        <v>US Natural Gas Physical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1</v>
      </c>
      <c r="F4594" s="213">
        <f t="shared" si="360"/>
        <v>10000</v>
      </c>
      <c r="G4594" s="202">
        <v>1335426</v>
      </c>
      <c r="H4594" s="198">
        <v>37046.574074074073</v>
      </c>
      <c r="I4594" t="s">
        <v>2618</v>
      </c>
      <c r="M4594" t="s">
        <v>3505</v>
      </c>
      <c r="N4594" t="s">
        <v>3885</v>
      </c>
      <c r="O4594" t="s">
        <v>630</v>
      </c>
      <c r="P4594" s="199">
        <v>10000</v>
      </c>
      <c r="S4594" t="s">
        <v>3506</v>
      </c>
      <c r="T4594" t="s">
        <v>3759</v>
      </c>
      <c r="U4594" s="201">
        <v>3.96</v>
      </c>
      <c r="V4594" t="s">
        <v>2458</v>
      </c>
      <c r="W4594" t="s">
        <v>2265</v>
      </c>
      <c r="X4594" t="s">
        <v>2266</v>
      </c>
      <c r="Y4594" t="s">
        <v>2596</v>
      </c>
      <c r="Z4594" t="s">
        <v>2952</v>
      </c>
      <c r="AA4594">
        <v>828846</v>
      </c>
      <c r="AB4594" s="198">
        <v>37048.875</v>
      </c>
      <c r="AC4594" s="198">
        <v>37048.875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31</v>
      </c>
      <c r="F4595" s="213">
        <f t="shared" si="360"/>
        <v>310000</v>
      </c>
      <c r="G4595" s="202">
        <v>1335427</v>
      </c>
      <c r="H4595" s="198">
        <v>37046.574166666665</v>
      </c>
      <c r="I4595" t="s">
        <v>2387</v>
      </c>
      <c r="M4595" t="s">
        <v>3505</v>
      </c>
      <c r="N4595" t="s">
        <v>2383</v>
      </c>
      <c r="O4595" t="s">
        <v>2604</v>
      </c>
      <c r="P4595" s="199">
        <v>10000</v>
      </c>
      <c r="S4595" t="s">
        <v>3506</v>
      </c>
      <c r="T4595" t="s">
        <v>3759</v>
      </c>
      <c r="U4595" s="201">
        <v>4.0625</v>
      </c>
      <c r="V4595" t="s">
        <v>3653</v>
      </c>
      <c r="W4595" t="s">
        <v>2810</v>
      </c>
      <c r="X4595" t="s">
        <v>2384</v>
      </c>
      <c r="Y4595" t="s">
        <v>3777</v>
      </c>
      <c r="Z4595" t="s">
        <v>2952</v>
      </c>
      <c r="AA4595" t="s">
        <v>744</v>
      </c>
      <c r="AB4595" s="198">
        <v>37073.875</v>
      </c>
      <c r="AC4595" s="198">
        <v>37103.875</v>
      </c>
    </row>
    <row r="4596" spans="1:29" x14ac:dyDescent="0.2">
      <c r="A4596" s="44" t="str">
        <f t="shared" si="356"/>
        <v>US Natural Gas Physical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25</v>
      </c>
      <c r="F4596" s="213">
        <f t="shared" si="360"/>
        <v>12500</v>
      </c>
      <c r="G4596" s="202">
        <v>1335428</v>
      </c>
      <c r="H4596" s="198">
        <v>37046.57435185185</v>
      </c>
      <c r="I4596" t="s">
        <v>2491</v>
      </c>
      <c r="M4596" t="s">
        <v>3505</v>
      </c>
      <c r="N4596" t="s">
        <v>3885</v>
      </c>
      <c r="O4596" t="s">
        <v>745</v>
      </c>
      <c r="P4596" s="199">
        <v>500</v>
      </c>
      <c r="S4596" t="s">
        <v>3506</v>
      </c>
      <c r="T4596" t="s">
        <v>3759</v>
      </c>
      <c r="U4596" s="201">
        <v>4.1050000000000004</v>
      </c>
      <c r="V4596" t="s">
        <v>62</v>
      </c>
      <c r="W4596" t="s">
        <v>2280</v>
      </c>
      <c r="X4596" t="s">
        <v>2281</v>
      </c>
      <c r="Y4596" t="s">
        <v>2596</v>
      </c>
      <c r="Z4596" t="s">
        <v>2952</v>
      </c>
      <c r="AA4596">
        <v>828847</v>
      </c>
      <c r="AB4596" s="198">
        <v>37048.875</v>
      </c>
      <c r="AC4596" s="198">
        <v>37072.875</v>
      </c>
    </row>
    <row r="4597" spans="1:29" x14ac:dyDescent="0.2">
      <c r="A4597" s="44" t="str">
        <f t="shared" si="356"/>
        <v>US Crude Financial</v>
      </c>
      <c r="B4597" s="44" t="str">
        <f t="shared" si="357"/>
        <v>US</v>
      </c>
      <c r="C4597" s="44" t="str">
        <f t="shared" si="358"/>
        <v>Crude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3">
        <f t="shared" si="360"/>
        <v>50000</v>
      </c>
      <c r="G4597" s="202">
        <v>1335430</v>
      </c>
      <c r="H4597" s="198">
        <v>37046.57440972222</v>
      </c>
      <c r="I4597" t="s">
        <v>3729</v>
      </c>
      <c r="M4597" t="s">
        <v>3619</v>
      </c>
      <c r="N4597" t="s">
        <v>1088</v>
      </c>
      <c r="O4597" t="s">
        <v>3528</v>
      </c>
      <c r="P4597" s="199">
        <v>50000</v>
      </c>
      <c r="S4597" t="s">
        <v>3512</v>
      </c>
      <c r="T4597" t="s">
        <v>3759</v>
      </c>
      <c r="U4597" s="201">
        <v>28.12</v>
      </c>
      <c r="V4597" t="s">
        <v>2290</v>
      </c>
      <c r="W4597" t="s">
        <v>1090</v>
      </c>
      <c r="X4597" t="s">
        <v>1091</v>
      </c>
      <c r="Y4597" t="s">
        <v>2729</v>
      </c>
      <c r="Z4597" t="s">
        <v>2952</v>
      </c>
      <c r="AA4597">
        <v>113128</v>
      </c>
      <c r="AB4597" s="198">
        <v>37073</v>
      </c>
      <c r="AC4597" s="198">
        <v>37103</v>
      </c>
    </row>
    <row r="4598" spans="1:29" x14ac:dyDescent="0.2">
      <c r="A4598" s="44" t="str">
        <f t="shared" si="356"/>
        <v>US Crude Financial</v>
      </c>
      <c r="B4598" s="44" t="str">
        <f t="shared" si="357"/>
        <v>US</v>
      </c>
      <c r="C4598" s="44" t="str">
        <f t="shared" si="358"/>
        <v>Crude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50000</v>
      </c>
      <c r="G4598" s="202">
        <v>1335431</v>
      </c>
      <c r="H4598" s="198">
        <v>37046.574525462966</v>
      </c>
      <c r="I4598" t="s">
        <v>1087</v>
      </c>
      <c r="M4598" t="s">
        <v>3619</v>
      </c>
      <c r="N4598" t="s">
        <v>1088</v>
      </c>
      <c r="O4598" t="s">
        <v>3528</v>
      </c>
      <c r="Q4598" s="199">
        <v>50000</v>
      </c>
      <c r="S4598" t="s">
        <v>3512</v>
      </c>
      <c r="T4598" t="s">
        <v>3759</v>
      </c>
      <c r="U4598" s="201">
        <v>28.14</v>
      </c>
      <c r="V4598" t="s">
        <v>3074</v>
      </c>
      <c r="W4598" t="s">
        <v>1090</v>
      </c>
      <c r="X4598" t="s">
        <v>1091</v>
      </c>
      <c r="Y4598" t="s">
        <v>2729</v>
      </c>
      <c r="Z4598" t="s">
        <v>2952</v>
      </c>
      <c r="AA4598">
        <v>113129</v>
      </c>
      <c r="AB4598" s="198">
        <v>37073</v>
      </c>
      <c r="AC4598" s="198">
        <v>37103</v>
      </c>
    </row>
    <row r="4599" spans="1:29" x14ac:dyDescent="0.2">
      <c r="A4599" s="44" t="str">
        <f t="shared" si="356"/>
        <v>US Crude Financial</v>
      </c>
      <c r="B4599" s="44" t="str">
        <f t="shared" si="357"/>
        <v>US</v>
      </c>
      <c r="C4599" s="44" t="str">
        <f t="shared" si="358"/>
        <v>Crude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</v>
      </c>
      <c r="F4599" s="213">
        <f t="shared" si="360"/>
        <v>30000</v>
      </c>
      <c r="G4599" s="202">
        <v>1335433</v>
      </c>
      <c r="H4599" s="198">
        <v>37046.574687499997</v>
      </c>
      <c r="I4599" t="s">
        <v>2382</v>
      </c>
      <c r="M4599" t="s">
        <v>3619</v>
      </c>
      <c r="N4599" t="s">
        <v>1088</v>
      </c>
      <c r="O4599" t="s">
        <v>3528</v>
      </c>
      <c r="Q4599" s="199">
        <v>30000</v>
      </c>
      <c r="S4599" t="s">
        <v>3512</v>
      </c>
      <c r="T4599" t="s">
        <v>3759</v>
      </c>
      <c r="U4599" s="201">
        <v>28.16</v>
      </c>
      <c r="V4599" t="s">
        <v>3654</v>
      </c>
      <c r="W4599" t="s">
        <v>1090</v>
      </c>
      <c r="X4599" t="s">
        <v>1091</v>
      </c>
      <c r="Y4599" t="s">
        <v>2729</v>
      </c>
      <c r="Z4599" t="s">
        <v>2952</v>
      </c>
      <c r="AA4599">
        <v>113130</v>
      </c>
      <c r="AB4599" s="198">
        <v>37073</v>
      </c>
      <c r="AC4599" s="198">
        <v>37103</v>
      </c>
    </row>
    <row r="4600" spans="1:29" x14ac:dyDescent="0.2">
      <c r="A4600" s="44" t="str">
        <f t="shared" si="356"/>
        <v>US Crude Financial</v>
      </c>
      <c r="B4600" s="44" t="str">
        <f t="shared" si="357"/>
        <v>US</v>
      </c>
      <c r="C4600" s="44" t="str">
        <f t="shared" si="358"/>
        <v>Crude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20000</v>
      </c>
      <c r="G4600" s="202">
        <v>1335434</v>
      </c>
      <c r="H4600" s="198">
        <v>37046.57472222222</v>
      </c>
      <c r="I4600" t="s">
        <v>1087</v>
      </c>
      <c r="M4600" t="s">
        <v>3619</v>
      </c>
      <c r="N4600" t="s">
        <v>1088</v>
      </c>
      <c r="O4600" t="s">
        <v>3528</v>
      </c>
      <c r="Q4600" s="199">
        <v>20000</v>
      </c>
      <c r="S4600" t="s">
        <v>3512</v>
      </c>
      <c r="T4600" t="s">
        <v>3759</v>
      </c>
      <c r="U4600" s="201">
        <v>28.16</v>
      </c>
      <c r="V4600" t="s">
        <v>2584</v>
      </c>
      <c r="W4600" t="s">
        <v>1090</v>
      </c>
      <c r="X4600" t="s">
        <v>1091</v>
      </c>
      <c r="Y4600" t="s">
        <v>2729</v>
      </c>
      <c r="Z4600" t="s">
        <v>2952</v>
      </c>
      <c r="AA4600">
        <v>113131</v>
      </c>
      <c r="AB4600" s="198">
        <v>37073</v>
      </c>
      <c r="AC4600" s="198">
        <v>37103</v>
      </c>
    </row>
    <row r="4601" spans="1:29" x14ac:dyDescent="0.2">
      <c r="A4601" s="44" t="str">
        <f t="shared" si="356"/>
        <v>US Crude Financial</v>
      </c>
      <c r="B4601" s="44" t="str">
        <f t="shared" si="357"/>
        <v>US</v>
      </c>
      <c r="C4601" s="44" t="str">
        <f t="shared" si="358"/>
        <v>Crude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50000</v>
      </c>
      <c r="G4601" s="202">
        <v>1335435</v>
      </c>
      <c r="H4601" s="198">
        <v>37046.575127314813</v>
      </c>
      <c r="I4601" t="s">
        <v>2382</v>
      </c>
      <c r="M4601" t="s">
        <v>3619</v>
      </c>
      <c r="N4601" t="s">
        <v>1088</v>
      </c>
      <c r="O4601" t="s">
        <v>3528</v>
      </c>
      <c r="Q4601" s="199">
        <v>50000</v>
      </c>
      <c r="S4601" t="s">
        <v>3512</v>
      </c>
      <c r="T4601" t="s">
        <v>3759</v>
      </c>
      <c r="U4601" s="201">
        <v>28.18</v>
      </c>
      <c r="V4601" t="s">
        <v>2582</v>
      </c>
      <c r="W4601" t="s">
        <v>1090</v>
      </c>
      <c r="X4601" t="s">
        <v>1091</v>
      </c>
      <c r="Y4601" t="s">
        <v>2729</v>
      </c>
      <c r="Z4601" t="s">
        <v>2952</v>
      </c>
      <c r="AA4601">
        <v>113132</v>
      </c>
      <c r="AB4601" s="198">
        <v>37073</v>
      </c>
      <c r="AC4601" s="198">
        <v>37103</v>
      </c>
    </row>
    <row r="4602" spans="1:29" x14ac:dyDescent="0.2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31</v>
      </c>
      <c r="F4602" s="213">
        <f t="shared" si="360"/>
        <v>155000</v>
      </c>
      <c r="G4602" s="202">
        <v>1335436</v>
      </c>
      <c r="H4602" s="198">
        <v>37046.575312499997</v>
      </c>
      <c r="I4602" t="s">
        <v>2387</v>
      </c>
      <c r="M4602" t="s">
        <v>3505</v>
      </c>
      <c r="N4602" t="s">
        <v>2383</v>
      </c>
      <c r="O4602" t="s">
        <v>2604</v>
      </c>
      <c r="P4602" s="199">
        <v>5000</v>
      </c>
      <c r="S4602" t="s">
        <v>3506</v>
      </c>
      <c r="T4602" t="s">
        <v>3759</v>
      </c>
      <c r="U4602" s="201">
        <v>4.0599999999999996</v>
      </c>
      <c r="V4602" t="s">
        <v>2388</v>
      </c>
      <c r="W4602" t="s">
        <v>2810</v>
      </c>
      <c r="X4602" t="s">
        <v>2384</v>
      </c>
      <c r="Y4602" t="s">
        <v>3777</v>
      </c>
      <c r="Z4602" t="s">
        <v>2952</v>
      </c>
      <c r="AA4602" t="s">
        <v>746</v>
      </c>
      <c r="AB4602" s="198">
        <v>37073.875</v>
      </c>
      <c r="AC4602" s="198">
        <v>37103.875</v>
      </c>
    </row>
    <row r="4603" spans="1:29" x14ac:dyDescent="0.2">
      <c r="A4603" s="44" t="str">
        <f t="shared" si="356"/>
        <v>US Crude Financial</v>
      </c>
      <c r="B4603" s="44" t="str">
        <f t="shared" si="357"/>
        <v>US</v>
      </c>
      <c r="C4603" s="44" t="str">
        <f t="shared" si="358"/>
        <v>Crude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</v>
      </c>
      <c r="F4603" s="213">
        <f t="shared" si="360"/>
        <v>50000</v>
      </c>
      <c r="G4603" s="202">
        <v>1335437</v>
      </c>
      <c r="H4603" s="198">
        <v>37046.57534722222</v>
      </c>
      <c r="I4603" t="s">
        <v>2382</v>
      </c>
      <c r="M4603" t="s">
        <v>3619</v>
      </c>
      <c r="N4603" t="s">
        <v>1088</v>
      </c>
      <c r="O4603" t="s">
        <v>3528</v>
      </c>
      <c r="Q4603" s="199">
        <v>50000</v>
      </c>
      <c r="S4603" t="s">
        <v>3512</v>
      </c>
      <c r="T4603" t="s">
        <v>3759</v>
      </c>
      <c r="U4603" s="201">
        <v>28.2</v>
      </c>
      <c r="V4603" t="s">
        <v>2582</v>
      </c>
      <c r="W4603" t="s">
        <v>1090</v>
      </c>
      <c r="X4603" t="s">
        <v>1091</v>
      </c>
      <c r="Y4603" t="s">
        <v>2729</v>
      </c>
      <c r="Z4603" t="s">
        <v>2952</v>
      </c>
      <c r="AA4603">
        <v>113133</v>
      </c>
      <c r="AB4603" s="198">
        <v>37073</v>
      </c>
      <c r="AC4603" s="198">
        <v>37103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61</v>
      </c>
      <c r="F4604" s="213">
        <f t="shared" si="360"/>
        <v>82350</v>
      </c>
      <c r="G4604" s="202">
        <v>1335438</v>
      </c>
      <c r="H4604" s="198">
        <v>37046.575370370374</v>
      </c>
      <c r="I4604" t="s">
        <v>2358</v>
      </c>
      <c r="M4604" t="s">
        <v>3505</v>
      </c>
      <c r="N4604" t="s">
        <v>2605</v>
      </c>
      <c r="O4604" t="s">
        <v>2534</v>
      </c>
      <c r="Q4604" s="199">
        <v>1350</v>
      </c>
      <c r="S4604" t="s">
        <v>3506</v>
      </c>
      <c r="T4604" t="s">
        <v>3759</v>
      </c>
      <c r="U4604" s="201">
        <v>3.35</v>
      </c>
      <c r="V4604" t="s">
        <v>3296</v>
      </c>
      <c r="W4604" t="s">
        <v>2494</v>
      </c>
      <c r="X4604" t="s">
        <v>2495</v>
      </c>
      <c r="Y4604" t="s">
        <v>3777</v>
      </c>
      <c r="Z4604" t="s">
        <v>2952</v>
      </c>
      <c r="AA4604" t="s">
        <v>747</v>
      </c>
      <c r="AB4604" s="198">
        <v>37196</v>
      </c>
      <c r="AC4604" s="198">
        <v>37256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31</v>
      </c>
      <c r="F4605" s="213">
        <f t="shared" si="360"/>
        <v>155000</v>
      </c>
      <c r="G4605" s="202">
        <v>1335439</v>
      </c>
      <c r="H4605" s="198">
        <v>37046.57539351852</v>
      </c>
      <c r="I4605" t="s">
        <v>2613</v>
      </c>
      <c r="M4605" t="s">
        <v>3505</v>
      </c>
      <c r="N4605" t="s">
        <v>2383</v>
      </c>
      <c r="O4605" t="s">
        <v>2604</v>
      </c>
      <c r="P4605" s="199">
        <v>5000</v>
      </c>
      <c r="S4605" t="s">
        <v>3506</v>
      </c>
      <c r="T4605" t="s">
        <v>3759</v>
      </c>
      <c r="U4605" s="201">
        <v>4.0599999999999996</v>
      </c>
      <c r="V4605" t="s">
        <v>2404</v>
      </c>
      <c r="W4605" t="s">
        <v>2810</v>
      </c>
      <c r="X4605" t="s">
        <v>2384</v>
      </c>
      <c r="Y4605" t="s">
        <v>3777</v>
      </c>
      <c r="Z4605" t="s">
        <v>2952</v>
      </c>
      <c r="AA4605" t="s">
        <v>748</v>
      </c>
      <c r="AB4605" s="198">
        <v>37073.875</v>
      </c>
      <c r="AC4605" s="198">
        <v>37103.875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151</v>
      </c>
      <c r="F4606" s="213">
        <f t="shared" si="360"/>
        <v>755000</v>
      </c>
      <c r="G4606" s="202">
        <v>1335440</v>
      </c>
      <c r="H4606" s="198">
        <v>37046.57540509259</v>
      </c>
      <c r="I4606" t="s">
        <v>2613</v>
      </c>
      <c r="M4606" t="s">
        <v>3505</v>
      </c>
      <c r="N4606" t="s">
        <v>2383</v>
      </c>
      <c r="O4606" t="s">
        <v>2622</v>
      </c>
      <c r="P4606" s="199">
        <v>5000</v>
      </c>
      <c r="S4606" t="s">
        <v>3506</v>
      </c>
      <c r="T4606" t="s">
        <v>3759</v>
      </c>
      <c r="U4606" s="201">
        <v>4.46</v>
      </c>
      <c r="V4606" t="s">
        <v>3663</v>
      </c>
      <c r="W4606" t="s">
        <v>2810</v>
      </c>
      <c r="X4606" t="s">
        <v>2384</v>
      </c>
      <c r="Y4606" t="s">
        <v>3777</v>
      </c>
      <c r="Z4606" t="s">
        <v>2952</v>
      </c>
      <c r="AA4606" t="s">
        <v>749</v>
      </c>
      <c r="AB4606" s="198">
        <v>37196</v>
      </c>
      <c r="AC4606" s="198">
        <v>37346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90</v>
      </c>
      <c r="F4607" s="213">
        <f t="shared" si="360"/>
        <v>121500</v>
      </c>
      <c r="G4607" s="202">
        <v>1335441</v>
      </c>
      <c r="H4607" s="198">
        <v>37046.57545138889</v>
      </c>
      <c r="I4607" t="s">
        <v>2358</v>
      </c>
      <c r="M4607" t="s">
        <v>3505</v>
      </c>
      <c r="N4607" t="s">
        <v>2605</v>
      </c>
      <c r="O4607" t="s">
        <v>2537</v>
      </c>
      <c r="Q4607" s="199">
        <v>1350</v>
      </c>
      <c r="S4607" t="s">
        <v>3506</v>
      </c>
      <c r="T4607" t="s">
        <v>3759</v>
      </c>
      <c r="U4607" s="201">
        <v>2.15</v>
      </c>
      <c r="V4607" t="s">
        <v>3296</v>
      </c>
      <c r="W4607" t="s">
        <v>2494</v>
      </c>
      <c r="X4607" t="s">
        <v>2495</v>
      </c>
      <c r="Y4607" t="s">
        <v>3777</v>
      </c>
      <c r="Z4607" t="s">
        <v>2952</v>
      </c>
      <c r="AA4607" t="s">
        <v>750</v>
      </c>
      <c r="AB4607" s="198">
        <v>37257</v>
      </c>
      <c r="AC4607" s="198">
        <v>37346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31</v>
      </c>
      <c r="F4608" s="213">
        <f t="shared" si="360"/>
        <v>155000</v>
      </c>
      <c r="G4608" s="202">
        <v>1335442</v>
      </c>
      <c r="H4608" s="198">
        <v>37046.575462962966</v>
      </c>
      <c r="I4608" t="s">
        <v>3627</v>
      </c>
      <c r="M4608" t="s">
        <v>3505</v>
      </c>
      <c r="N4608" t="s">
        <v>2605</v>
      </c>
      <c r="O4608" t="s">
        <v>751</v>
      </c>
      <c r="P4608" s="199">
        <v>5000</v>
      </c>
      <c r="S4608" t="s">
        <v>3506</v>
      </c>
      <c r="T4608" t="s">
        <v>3759</v>
      </c>
      <c r="U4608" s="201">
        <v>0.245</v>
      </c>
      <c r="V4608" t="s">
        <v>2396</v>
      </c>
      <c r="W4608" t="s">
        <v>2606</v>
      </c>
      <c r="X4608" t="s">
        <v>2607</v>
      </c>
      <c r="Y4608" t="s">
        <v>3777</v>
      </c>
      <c r="Z4608" t="s">
        <v>2952</v>
      </c>
      <c r="AA4608" t="s">
        <v>752</v>
      </c>
      <c r="AB4608" s="198">
        <v>37165.875</v>
      </c>
      <c r="AC4608" s="198">
        <v>37195.875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3">
        <f t="shared" si="360"/>
        <v>155000</v>
      </c>
      <c r="G4609" s="202">
        <v>1335443</v>
      </c>
      <c r="H4609" s="198">
        <v>37046.575509259259</v>
      </c>
      <c r="I4609" t="s">
        <v>3627</v>
      </c>
      <c r="M4609" t="s">
        <v>3505</v>
      </c>
      <c r="N4609" t="s">
        <v>2605</v>
      </c>
      <c r="O4609" t="s">
        <v>3376</v>
      </c>
      <c r="P4609" s="199">
        <v>5000</v>
      </c>
      <c r="S4609" t="s">
        <v>3506</v>
      </c>
      <c r="T4609" t="s">
        <v>3759</v>
      </c>
      <c r="U4609" s="201">
        <v>0.245</v>
      </c>
      <c r="V4609" t="s">
        <v>2396</v>
      </c>
      <c r="W4609" t="s">
        <v>2606</v>
      </c>
      <c r="X4609" t="s">
        <v>2607</v>
      </c>
      <c r="Y4609" t="s">
        <v>3777</v>
      </c>
      <c r="Z4609" t="s">
        <v>2952</v>
      </c>
      <c r="AA4609" t="s">
        <v>753</v>
      </c>
      <c r="AB4609" s="198">
        <v>37165</v>
      </c>
      <c r="AC4609" s="198">
        <v>37195</v>
      </c>
      <c r="AE4609" s="116">
        <f>IF(S4609="Gallon",F4609/42,F4609)</f>
        <v>155000</v>
      </c>
    </row>
    <row r="4610" spans="1:31" x14ac:dyDescent="0.2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50000</v>
      </c>
      <c r="G4610" s="202">
        <v>1335444</v>
      </c>
      <c r="H4610" s="198">
        <v>37046.575509259259</v>
      </c>
      <c r="I4610" t="s">
        <v>2382</v>
      </c>
      <c r="M4610" t="s">
        <v>3619</v>
      </c>
      <c r="N4610" t="s">
        <v>1088</v>
      </c>
      <c r="O4610" t="s">
        <v>3528</v>
      </c>
      <c r="Q4610" s="199">
        <v>50000</v>
      </c>
      <c r="S4610" t="s">
        <v>3512</v>
      </c>
      <c r="T4610" t="s">
        <v>3759</v>
      </c>
      <c r="U4610" s="201">
        <v>28.22</v>
      </c>
      <c r="V4610" t="s">
        <v>3654</v>
      </c>
      <c r="W4610" t="s">
        <v>1090</v>
      </c>
      <c r="X4610" t="s">
        <v>1091</v>
      </c>
      <c r="Y4610" t="s">
        <v>2729</v>
      </c>
      <c r="Z4610" t="s">
        <v>2952</v>
      </c>
      <c r="AA4610">
        <v>113134</v>
      </c>
      <c r="AB4610" s="198">
        <v>37073</v>
      </c>
      <c r="AC4610" s="198">
        <v>37103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365</v>
      </c>
      <c r="F4611" s="213">
        <f t="shared" si="360"/>
        <v>912500</v>
      </c>
      <c r="G4611" s="202">
        <v>1335445</v>
      </c>
      <c r="H4611" s="198">
        <v>37046.575659722221</v>
      </c>
      <c r="I4611" t="s">
        <v>3684</v>
      </c>
      <c r="M4611" t="s">
        <v>3505</v>
      </c>
      <c r="N4611" t="s">
        <v>2383</v>
      </c>
      <c r="O4611" t="s">
        <v>2643</v>
      </c>
      <c r="P4611" s="199">
        <v>2500</v>
      </c>
      <c r="S4611" t="s">
        <v>3506</v>
      </c>
      <c r="T4611" t="s">
        <v>3759</v>
      </c>
      <c r="U4611" s="201">
        <v>4.1050000000000004</v>
      </c>
      <c r="V4611" t="s">
        <v>638</v>
      </c>
      <c r="W4611" t="s">
        <v>2810</v>
      </c>
      <c r="X4611" t="s">
        <v>2384</v>
      </c>
      <c r="Y4611" t="s">
        <v>3777</v>
      </c>
      <c r="Z4611" t="s">
        <v>2952</v>
      </c>
      <c r="AA4611" t="s">
        <v>754</v>
      </c>
      <c r="AB4611" s="198">
        <v>37257.875</v>
      </c>
      <c r="AC4611" s="198">
        <v>37621.875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310000</v>
      </c>
      <c r="G4612" s="202">
        <v>1335446</v>
      </c>
      <c r="H4612" s="198">
        <v>37046.575868055559</v>
      </c>
      <c r="I4612" t="s">
        <v>2370</v>
      </c>
      <c r="M4612" t="s">
        <v>3505</v>
      </c>
      <c r="N4612" t="s">
        <v>2605</v>
      </c>
      <c r="O4612" t="s">
        <v>755</v>
      </c>
      <c r="P4612" s="199">
        <v>10000</v>
      </c>
      <c r="S4612" t="s">
        <v>3506</v>
      </c>
      <c r="T4612" t="s">
        <v>3759</v>
      </c>
      <c r="U4612" s="201">
        <v>0.46</v>
      </c>
      <c r="V4612" t="s">
        <v>2232</v>
      </c>
      <c r="W4612" t="s">
        <v>2606</v>
      </c>
      <c r="X4612" t="s">
        <v>2607</v>
      </c>
      <c r="Y4612" t="s">
        <v>3777</v>
      </c>
      <c r="Z4612" t="s">
        <v>2952</v>
      </c>
      <c r="AA4612" t="s">
        <v>756</v>
      </c>
      <c r="AB4612" s="198">
        <v>37073.875</v>
      </c>
      <c r="AC4612" s="198">
        <v>37103.875</v>
      </c>
    </row>
    <row r="4613" spans="1:31" x14ac:dyDescent="0.2">
      <c r="A4613" s="44" t="str">
        <f t="shared" si="356"/>
        <v>US Crude Financial</v>
      </c>
      <c r="B4613" s="44" t="str">
        <f t="shared" si="357"/>
        <v>US</v>
      </c>
      <c r="C4613" s="44" t="str">
        <f t="shared" si="358"/>
        <v>Crude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3">
        <f t="shared" si="360"/>
        <v>50000</v>
      </c>
      <c r="G4613" s="202">
        <v>1335447</v>
      </c>
      <c r="H4613" s="198">
        <v>37046.575879629629</v>
      </c>
      <c r="I4613" t="s">
        <v>1087</v>
      </c>
      <c r="M4613" t="s">
        <v>3619</v>
      </c>
      <c r="N4613" t="s">
        <v>1088</v>
      </c>
      <c r="O4613" t="s">
        <v>3528</v>
      </c>
      <c r="Q4613" s="199">
        <v>50000</v>
      </c>
      <c r="S4613" t="s">
        <v>3512</v>
      </c>
      <c r="T4613" t="s">
        <v>3759</v>
      </c>
      <c r="U4613" s="201">
        <v>28.24</v>
      </c>
      <c r="V4613" t="s">
        <v>2584</v>
      </c>
      <c r="W4613" t="s">
        <v>1090</v>
      </c>
      <c r="X4613" t="s">
        <v>1091</v>
      </c>
      <c r="Y4613" t="s">
        <v>2729</v>
      </c>
      <c r="Z4613" t="s">
        <v>2952</v>
      </c>
      <c r="AA4613">
        <v>113135</v>
      </c>
      <c r="AB4613" s="198">
        <v>37073</v>
      </c>
      <c r="AC4613" s="198">
        <v>37103</v>
      </c>
    </row>
    <row r="4614" spans="1:31" x14ac:dyDescent="0.2">
      <c r="A4614" s="44" t="str">
        <f t="shared" si="356"/>
        <v>US Crude Financial</v>
      </c>
      <c r="B4614" s="44" t="str">
        <f t="shared" si="357"/>
        <v>US</v>
      </c>
      <c r="C4614" s="44" t="str">
        <f t="shared" si="358"/>
        <v>Crude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50000</v>
      </c>
      <c r="G4614" s="202">
        <v>1335448</v>
      </c>
      <c r="H4614" s="198">
        <v>37046.575995370367</v>
      </c>
      <c r="I4614" t="s">
        <v>1087</v>
      </c>
      <c r="M4614" t="s">
        <v>3619</v>
      </c>
      <c r="N4614" t="s">
        <v>1088</v>
      </c>
      <c r="O4614" t="s">
        <v>3528</v>
      </c>
      <c r="Q4614" s="199">
        <v>50000</v>
      </c>
      <c r="S4614" t="s">
        <v>3512</v>
      </c>
      <c r="T4614" t="s">
        <v>3759</v>
      </c>
      <c r="U4614" s="201">
        <v>28.26</v>
      </c>
      <c r="V4614" t="s">
        <v>1089</v>
      </c>
      <c r="W4614" t="s">
        <v>1090</v>
      </c>
      <c r="X4614" t="s">
        <v>1091</v>
      </c>
      <c r="Y4614" t="s">
        <v>2729</v>
      </c>
      <c r="Z4614" t="s">
        <v>2952</v>
      </c>
      <c r="AA4614">
        <v>113136</v>
      </c>
      <c r="AB4614" s="198">
        <v>37073</v>
      </c>
      <c r="AC4614" s="198">
        <v>37103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31</v>
      </c>
      <c r="F4615" s="213">
        <f t="shared" si="360"/>
        <v>310000</v>
      </c>
      <c r="G4615" s="202">
        <v>1335449</v>
      </c>
      <c r="H4615" s="198">
        <v>37046.576006944444</v>
      </c>
      <c r="I4615" t="s">
        <v>3731</v>
      </c>
      <c r="M4615" t="s">
        <v>3505</v>
      </c>
      <c r="N4615" t="s">
        <v>2383</v>
      </c>
      <c r="O4615" t="s">
        <v>2604</v>
      </c>
      <c r="Q4615" s="199">
        <v>10000</v>
      </c>
      <c r="S4615" t="s">
        <v>3506</v>
      </c>
      <c r="T4615" t="s">
        <v>3759</v>
      </c>
      <c r="U4615" s="201">
        <v>4.0625</v>
      </c>
      <c r="V4615" t="s">
        <v>1454</v>
      </c>
      <c r="W4615" t="s">
        <v>2810</v>
      </c>
      <c r="X4615" t="s">
        <v>2384</v>
      </c>
      <c r="Y4615" t="s">
        <v>3777</v>
      </c>
      <c r="Z4615" t="s">
        <v>2952</v>
      </c>
      <c r="AA4615" t="s">
        <v>757</v>
      </c>
      <c r="AB4615" s="198">
        <v>37073.875</v>
      </c>
      <c r="AC4615" s="198">
        <v>37103.875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365</v>
      </c>
      <c r="F4616" s="213">
        <f t="shared" si="360"/>
        <v>1825000</v>
      </c>
      <c r="G4616" s="202">
        <v>1335451</v>
      </c>
      <c r="H4616" s="198">
        <v>37046.576203703706</v>
      </c>
      <c r="I4616" t="s">
        <v>2600</v>
      </c>
      <c r="M4616" t="s">
        <v>3505</v>
      </c>
      <c r="N4616" t="s">
        <v>2383</v>
      </c>
      <c r="O4616" t="s">
        <v>2643</v>
      </c>
      <c r="Q4616" s="199">
        <v>5000</v>
      </c>
      <c r="S4616" t="s">
        <v>3506</v>
      </c>
      <c r="T4616" t="s">
        <v>3759</v>
      </c>
      <c r="U4616" s="201">
        <v>4.1150000000000002</v>
      </c>
      <c r="V4616" t="s">
        <v>2601</v>
      </c>
      <c r="W4616" t="s">
        <v>2810</v>
      </c>
      <c r="X4616" t="s">
        <v>2384</v>
      </c>
      <c r="Y4616" t="s">
        <v>3777</v>
      </c>
      <c r="Z4616" t="s">
        <v>2952</v>
      </c>
      <c r="AA4616" t="s">
        <v>758</v>
      </c>
      <c r="AB4616" s="198">
        <v>37257.875</v>
      </c>
      <c r="AC4616" s="198">
        <v>37621.875</v>
      </c>
    </row>
    <row r="4617" spans="1:31" x14ac:dyDescent="0.2">
      <c r="A4617" s="44" t="str">
        <f t="shared" si="356"/>
        <v>US Crude Financial</v>
      </c>
      <c r="B4617" s="44" t="str">
        <f t="shared" si="357"/>
        <v>US</v>
      </c>
      <c r="C4617" s="44" t="str">
        <f t="shared" si="358"/>
        <v>Crude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3">
        <f t="shared" si="360"/>
        <v>50000</v>
      </c>
      <c r="G4617" s="202">
        <v>1335452</v>
      </c>
      <c r="H4617" s="198">
        <v>37046.576307870368</v>
      </c>
      <c r="I4617" t="s">
        <v>2382</v>
      </c>
      <c r="M4617" t="s">
        <v>3619</v>
      </c>
      <c r="N4617" t="s">
        <v>1088</v>
      </c>
      <c r="O4617" t="s">
        <v>3528</v>
      </c>
      <c r="Q4617" s="199">
        <v>50000</v>
      </c>
      <c r="S4617" t="s">
        <v>3512</v>
      </c>
      <c r="T4617" t="s">
        <v>3759</v>
      </c>
      <c r="U4617" s="201">
        <v>28.28</v>
      </c>
      <c r="V4617" t="s">
        <v>3830</v>
      </c>
      <c r="W4617" t="s">
        <v>1090</v>
      </c>
      <c r="X4617" t="s">
        <v>1091</v>
      </c>
      <c r="Y4617" t="s">
        <v>2729</v>
      </c>
      <c r="Z4617" t="s">
        <v>2952</v>
      </c>
      <c r="AA4617">
        <v>113137</v>
      </c>
      <c r="AB4617" s="198">
        <v>37073</v>
      </c>
      <c r="AC4617" s="198">
        <v>37103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365</v>
      </c>
      <c r="F4618" s="213">
        <f t="shared" si="360"/>
        <v>1825000</v>
      </c>
      <c r="G4618" s="202">
        <v>1335453</v>
      </c>
      <c r="H4618" s="198">
        <v>37046.576365740744</v>
      </c>
      <c r="I4618" t="s">
        <v>2600</v>
      </c>
      <c r="M4618" t="s">
        <v>3505</v>
      </c>
      <c r="N4618" t="s">
        <v>2383</v>
      </c>
      <c r="O4618" t="s">
        <v>2643</v>
      </c>
      <c r="Q4618" s="199">
        <v>5000</v>
      </c>
      <c r="S4618" t="s">
        <v>3506</v>
      </c>
      <c r="T4618" t="s">
        <v>3759</v>
      </c>
      <c r="U4618" s="201">
        <v>4.1150000000000002</v>
      </c>
      <c r="V4618" t="s">
        <v>2610</v>
      </c>
      <c r="W4618" t="s">
        <v>2810</v>
      </c>
      <c r="X4618" t="s">
        <v>2384</v>
      </c>
      <c r="Y4618" t="s">
        <v>3777</v>
      </c>
      <c r="Z4618" t="s">
        <v>2952</v>
      </c>
      <c r="AA4618" t="s">
        <v>759</v>
      </c>
      <c r="AB4618" s="198">
        <v>37257.875</v>
      </c>
      <c r="AC4618" s="198">
        <v>37621.875</v>
      </c>
    </row>
    <row r="4619" spans="1:31" x14ac:dyDescent="0.2">
      <c r="A4619" s="44" t="str">
        <f t="shared" ref="A4619:A4682" si="361">B4619&amp;" "&amp;C4619&amp;" "&amp;D4619</f>
        <v>US Crude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Crude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3">
        <f t="shared" ref="F4619:F4682" si="365">E4619*SUM(P4619:Q4619)</f>
        <v>50000</v>
      </c>
      <c r="G4619" s="202">
        <v>1335454</v>
      </c>
      <c r="H4619" s="198">
        <v>37046.576504629629</v>
      </c>
      <c r="I4619" t="s">
        <v>1087</v>
      </c>
      <c r="M4619" t="s">
        <v>3619</v>
      </c>
      <c r="N4619" t="s">
        <v>1088</v>
      </c>
      <c r="O4619" t="s">
        <v>3528</v>
      </c>
      <c r="P4619" s="199">
        <v>50000</v>
      </c>
      <c r="S4619" t="s">
        <v>3512</v>
      </c>
      <c r="T4619" t="s">
        <v>3759</v>
      </c>
      <c r="U4619" s="201">
        <v>28.26</v>
      </c>
      <c r="V4619" t="s">
        <v>2584</v>
      </c>
      <c r="W4619" t="s">
        <v>1090</v>
      </c>
      <c r="X4619" t="s">
        <v>1091</v>
      </c>
      <c r="Y4619" t="s">
        <v>2729</v>
      </c>
      <c r="Z4619" t="s">
        <v>2952</v>
      </c>
      <c r="AA4619">
        <v>113138</v>
      </c>
      <c r="AB4619" s="198">
        <v>37073</v>
      </c>
      <c r="AC4619" s="198">
        <v>37103</v>
      </c>
    </row>
    <row r="4620" spans="1:31" x14ac:dyDescent="0.2">
      <c r="A4620" s="44" t="str">
        <f t="shared" si="361"/>
        <v>US Crude Financial</v>
      </c>
      <c r="B4620" s="44" t="str">
        <f t="shared" si="362"/>
        <v>US</v>
      </c>
      <c r="C4620" s="44" t="str">
        <f t="shared" si="363"/>
        <v>Crude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50000</v>
      </c>
      <c r="G4620" s="202">
        <v>1335460</v>
      </c>
      <c r="H4620" s="198">
        <v>37046.57675925926</v>
      </c>
      <c r="I4620" t="s">
        <v>2382</v>
      </c>
      <c r="M4620" t="s">
        <v>3619</v>
      </c>
      <c r="N4620" t="s">
        <v>1088</v>
      </c>
      <c r="O4620" t="s">
        <v>3528</v>
      </c>
      <c r="P4620" s="199">
        <v>50000</v>
      </c>
      <c r="S4620" t="s">
        <v>3512</v>
      </c>
      <c r="T4620" t="s">
        <v>3759</v>
      </c>
      <c r="U4620" s="201">
        <v>28.24</v>
      </c>
      <c r="V4620" t="s">
        <v>2582</v>
      </c>
      <c r="W4620" t="s">
        <v>1090</v>
      </c>
      <c r="X4620" t="s">
        <v>1091</v>
      </c>
      <c r="Y4620" t="s">
        <v>2729</v>
      </c>
      <c r="Z4620" t="s">
        <v>2952</v>
      </c>
      <c r="AA4620">
        <v>113139</v>
      </c>
      <c r="AB4620" s="198">
        <v>37073</v>
      </c>
      <c r="AC4620" s="198">
        <v>37103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77500</v>
      </c>
      <c r="G4621" s="202">
        <v>1335462</v>
      </c>
      <c r="H4621" s="198">
        <v>37046.576956018522</v>
      </c>
      <c r="I4621" t="s">
        <v>2387</v>
      </c>
      <c r="M4621" t="s">
        <v>3505</v>
      </c>
      <c r="N4621" t="s">
        <v>2383</v>
      </c>
      <c r="O4621" t="s">
        <v>2604</v>
      </c>
      <c r="Q4621" s="199">
        <v>2500</v>
      </c>
      <c r="S4621" t="s">
        <v>3506</v>
      </c>
      <c r="T4621" t="s">
        <v>3759</v>
      </c>
      <c r="U4621" s="201">
        <v>4.07</v>
      </c>
      <c r="V4621" t="s">
        <v>2388</v>
      </c>
      <c r="W4621" t="s">
        <v>2810</v>
      </c>
      <c r="X4621" t="s">
        <v>2384</v>
      </c>
      <c r="Y4621" t="s">
        <v>3777</v>
      </c>
      <c r="Z4621" t="s">
        <v>2952</v>
      </c>
      <c r="AA4621" t="s">
        <v>760</v>
      </c>
      <c r="AB4621" s="198">
        <v>37073.875</v>
      </c>
      <c r="AC4621" s="198">
        <v>37103.875</v>
      </c>
    </row>
    <row r="4622" spans="1:31" x14ac:dyDescent="0.2">
      <c r="A4622" s="44" t="str">
        <f t="shared" si="361"/>
        <v>US Crude Financial</v>
      </c>
      <c r="B4622" s="44" t="str">
        <f t="shared" si="362"/>
        <v>US</v>
      </c>
      <c r="C4622" s="44" t="str">
        <f t="shared" si="363"/>
        <v>Crude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13">
        <f t="shared" si="365"/>
        <v>25000</v>
      </c>
      <c r="G4622" s="202">
        <v>1335463</v>
      </c>
      <c r="H4622" s="198">
        <v>37046.576956018522</v>
      </c>
      <c r="I4622" t="s">
        <v>2382</v>
      </c>
      <c r="M4622" t="s">
        <v>3619</v>
      </c>
      <c r="N4622" t="s">
        <v>1088</v>
      </c>
      <c r="O4622" t="s">
        <v>3528</v>
      </c>
      <c r="P4622" s="199">
        <v>25000</v>
      </c>
      <c r="S4622" t="s">
        <v>3512</v>
      </c>
      <c r="T4622" t="s">
        <v>3759</v>
      </c>
      <c r="U4622" s="201">
        <v>28.22</v>
      </c>
      <c r="V4622" t="s">
        <v>2582</v>
      </c>
      <c r="W4622" t="s">
        <v>1090</v>
      </c>
      <c r="X4622" t="s">
        <v>1091</v>
      </c>
      <c r="Y4622" t="s">
        <v>2729</v>
      </c>
      <c r="Z4622" t="s">
        <v>2952</v>
      </c>
      <c r="AA4622">
        <v>113141</v>
      </c>
      <c r="AB4622" s="198">
        <v>37073</v>
      </c>
      <c r="AC4622" s="198">
        <v>37103</v>
      </c>
    </row>
    <row r="4623" spans="1:31" x14ac:dyDescent="0.2">
      <c r="A4623" s="44" t="str">
        <f t="shared" si="361"/>
        <v>US Natural Gas Physical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Physical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10000</v>
      </c>
      <c r="G4623" s="202">
        <v>1335464</v>
      </c>
      <c r="H4623" s="198">
        <v>37046.576990740738</v>
      </c>
      <c r="I4623" t="s">
        <v>2543</v>
      </c>
      <c r="M4623" t="s">
        <v>3505</v>
      </c>
      <c r="N4623" t="s">
        <v>3885</v>
      </c>
      <c r="O4623" t="s">
        <v>630</v>
      </c>
      <c r="Q4623" s="199">
        <v>10000</v>
      </c>
      <c r="S4623" t="s">
        <v>3506</v>
      </c>
      <c r="T4623" t="s">
        <v>3759</v>
      </c>
      <c r="U4623" s="201">
        <v>3.96</v>
      </c>
      <c r="V4623" t="s">
        <v>3374</v>
      </c>
      <c r="W4623" t="s">
        <v>2265</v>
      </c>
      <c r="X4623" t="s">
        <v>2266</v>
      </c>
      <c r="Y4623" t="s">
        <v>2596</v>
      </c>
      <c r="Z4623" t="s">
        <v>2952</v>
      </c>
      <c r="AA4623">
        <v>828849</v>
      </c>
      <c r="AB4623" s="198">
        <v>37048.875</v>
      </c>
      <c r="AC4623" s="198">
        <v>37048.875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310000</v>
      </c>
      <c r="G4624" s="202">
        <v>1335467</v>
      </c>
      <c r="H4624" s="198">
        <v>37046.577199074076</v>
      </c>
      <c r="I4624" t="s">
        <v>2600</v>
      </c>
      <c r="M4624" t="s">
        <v>3505</v>
      </c>
      <c r="N4624" t="s">
        <v>2605</v>
      </c>
      <c r="O4624" t="s">
        <v>3372</v>
      </c>
      <c r="P4624" s="199">
        <v>10000</v>
      </c>
      <c r="S4624" t="s">
        <v>3506</v>
      </c>
      <c r="T4624" t="s">
        <v>3759</v>
      </c>
      <c r="U4624" s="201">
        <v>0.23</v>
      </c>
      <c r="V4624" t="s">
        <v>3711</v>
      </c>
      <c r="W4624" t="s">
        <v>2606</v>
      </c>
      <c r="X4624" t="s">
        <v>2607</v>
      </c>
      <c r="Y4624" t="s">
        <v>3777</v>
      </c>
      <c r="Z4624" t="s">
        <v>2952</v>
      </c>
      <c r="AA4624" t="s">
        <v>761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310000</v>
      </c>
      <c r="G4625" s="202">
        <v>1335468</v>
      </c>
      <c r="H4625" s="198">
        <v>37046.577256944445</v>
      </c>
      <c r="I4625" t="s">
        <v>2600</v>
      </c>
      <c r="M4625" t="s">
        <v>3505</v>
      </c>
      <c r="N4625" t="s">
        <v>2605</v>
      </c>
      <c r="O4625" t="s">
        <v>3288</v>
      </c>
      <c r="P4625" s="199">
        <v>10000</v>
      </c>
      <c r="S4625" t="s">
        <v>3506</v>
      </c>
      <c r="T4625" t="s">
        <v>3759</v>
      </c>
      <c r="U4625" s="201">
        <v>-0.82</v>
      </c>
      <c r="V4625" t="s">
        <v>2508</v>
      </c>
      <c r="W4625" t="s">
        <v>2547</v>
      </c>
      <c r="X4625" t="s">
        <v>2548</v>
      </c>
      <c r="Y4625" t="s">
        <v>3777</v>
      </c>
      <c r="Z4625" t="s">
        <v>2952</v>
      </c>
      <c r="AA4625" t="s">
        <v>762</v>
      </c>
      <c r="AB4625" s="198">
        <v>37073.875</v>
      </c>
      <c r="AC4625" s="198">
        <v>37103.875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25</v>
      </c>
      <c r="F4626" s="213">
        <f t="shared" si="365"/>
        <v>125000</v>
      </c>
      <c r="G4626" s="202">
        <v>1335469</v>
      </c>
      <c r="H4626" s="198">
        <v>37046.577314814815</v>
      </c>
      <c r="I4626" t="s">
        <v>2600</v>
      </c>
      <c r="M4626" t="s">
        <v>3505</v>
      </c>
      <c r="N4626" t="s">
        <v>2383</v>
      </c>
      <c r="O4626" t="s">
        <v>763</v>
      </c>
      <c r="Q4626" s="199">
        <v>5000</v>
      </c>
      <c r="S4626" t="s">
        <v>3506</v>
      </c>
      <c r="T4626" t="s">
        <v>3759</v>
      </c>
      <c r="U4626" s="201">
        <v>2.88</v>
      </c>
      <c r="V4626" t="s">
        <v>2508</v>
      </c>
      <c r="W4626" t="s">
        <v>3084</v>
      </c>
      <c r="X4626" t="s">
        <v>2394</v>
      </c>
      <c r="Y4626" t="s">
        <v>3777</v>
      </c>
      <c r="Z4626" t="s">
        <v>2952</v>
      </c>
      <c r="AA4626" t="s">
        <v>764</v>
      </c>
      <c r="AB4626" s="198">
        <v>37048.875</v>
      </c>
      <c r="AC4626" s="198">
        <v>37072.875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31</v>
      </c>
      <c r="F4627" s="213">
        <f t="shared" si="365"/>
        <v>310000</v>
      </c>
      <c r="G4627" s="202">
        <v>1335471</v>
      </c>
      <c r="H4627" s="198">
        <v>37046.577986111108</v>
      </c>
      <c r="I4627" t="s">
        <v>2600</v>
      </c>
      <c r="M4627" t="s">
        <v>3505</v>
      </c>
      <c r="N4627" t="s">
        <v>2383</v>
      </c>
      <c r="O4627" t="s">
        <v>2604</v>
      </c>
      <c r="Q4627" s="199">
        <v>10000</v>
      </c>
      <c r="S4627" t="s">
        <v>3506</v>
      </c>
      <c r="T4627" t="s">
        <v>3759</v>
      </c>
      <c r="U4627" s="201">
        <v>4.0724999999999998</v>
      </c>
      <c r="V4627" t="s">
        <v>2328</v>
      </c>
      <c r="W4627" t="s">
        <v>2810</v>
      </c>
      <c r="X4627" t="s">
        <v>2384</v>
      </c>
      <c r="Y4627" t="s">
        <v>3777</v>
      </c>
      <c r="Z4627" t="s">
        <v>2952</v>
      </c>
      <c r="AA4627" t="s">
        <v>765</v>
      </c>
      <c r="AB4627" s="198">
        <v>37073.875</v>
      </c>
      <c r="AC4627" s="198">
        <v>37103.875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123</v>
      </c>
      <c r="F4628" s="213">
        <f t="shared" si="365"/>
        <v>3690000</v>
      </c>
      <c r="G4628" s="202">
        <v>1335472</v>
      </c>
      <c r="H4628" s="198">
        <v>37046.577997685185</v>
      </c>
      <c r="I4628" t="s">
        <v>2382</v>
      </c>
      <c r="M4628" t="s">
        <v>3505</v>
      </c>
      <c r="N4628" t="s">
        <v>2605</v>
      </c>
      <c r="O4628" t="s">
        <v>2996</v>
      </c>
      <c r="Q4628" s="199">
        <v>30000</v>
      </c>
      <c r="S4628" t="s">
        <v>3506</v>
      </c>
      <c r="T4628" t="s">
        <v>3759</v>
      </c>
      <c r="U4628" s="201">
        <v>2.75E-2</v>
      </c>
      <c r="V4628" t="s">
        <v>2612</v>
      </c>
      <c r="W4628" t="s">
        <v>2489</v>
      </c>
      <c r="X4628" t="s">
        <v>2490</v>
      </c>
      <c r="Y4628" t="s">
        <v>3777</v>
      </c>
      <c r="Z4628" t="s">
        <v>2952</v>
      </c>
      <c r="AA4628" t="s">
        <v>766</v>
      </c>
      <c r="AB4628" s="198">
        <v>37073</v>
      </c>
      <c r="AC4628" s="198">
        <v>37195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151</v>
      </c>
      <c r="F4629" s="213">
        <f t="shared" si="365"/>
        <v>755000</v>
      </c>
      <c r="G4629" s="202">
        <v>1335476</v>
      </c>
      <c r="H4629" s="198">
        <v>37046.578356481485</v>
      </c>
      <c r="I4629" t="s">
        <v>2600</v>
      </c>
      <c r="M4629" t="s">
        <v>3505</v>
      </c>
      <c r="N4629" t="s">
        <v>2383</v>
      </c>
      <c r="O4629" t="s">
        <v>2622</v>
      </c>
      <c r="Q4629" s="199">
        <v>5000</v>
      </c>
      <c r="S4629" t="s">
        <v>3506</v>
      </c>
      <c r="T4629" t="s">
        <v>3759</v>
      </c>
      <c r="U4629" s="201">
        <v>4.4800000000000004</v>
      </c>
      <c r="V4629" t="s">
        <v>2601</v>
      </c>
      <c r="W4629" t="s">
        <v>2810</v>
      </c>
      <c r="X4629" t="s">
        <v>2384</v>
      </c>
      <c r="Y4629" t="s">
        <v>3777</v>
      </c>
      <c r="Z4629" t="s">
        <v>2952</v>
      </c>
      <c r="AA4629" t="s">
        <v>767</v>
      </c>
      <c r="AB4629" s="198">
        <v>37196</v>
      </c>
      <c r="AC4629" s="198">
        <v>37346</v>
      </c>
    </row>
    <row r="4630" spans="1:29" x14ac:dyDescent="0.2">
      <c r="A4630" s="44" t="str">
        <f t="shared" si="361"/>
        <v>US Power Physical</v>
      </c>
      <c r="B4630" s="44" t="str">
        <f t="shared" si="362"/>
        <v>US</v>
      </c>
      <c r="C4630" s="44" t="str">
        <f t="shared" si="363"/>
        <v>Power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59</v>
      </c>
      <c r="F4630" s="213">
        <f t="shared" si="365"/>
        <v>2950</v>
      </c>
      <c r="G4630" s="202">
        <v>1335478</v>
      </c>
      <c r="H4630" s="198">
        <v>37046.578483796293</v>
      </c>
      <c r="I4630" t="s">
        <v>2378</v>
      </c>
      <c r="M4630" t="s">
        <v>2717</v>
      </c>
      <c r="N4630" t="s">
        <v>3532</v>
      </c>
      <c r="O4630" t="s">
        <v>2250</v>
      </c>
      <c r="P4630" s="199">
        <v>50</v>
      </c>
      <c r="S4630" t="s">
        <v>3504</v>
      </c>
      <c r="T4630" t="s">
        <v>3759</v>
      </c>
      <c r="U4630" s="201">
        <v>38</v>
      </c>
      <c r="V4630" t="s">
        <v>3326</v>
      </c>
      <c r="W4630" t="s">
        <v>3552</v>
      </c>
      <c r="X4630" t="s">
        <v>3553</v>
      </c>
      <c r="Y4630" t="s">
        <v>1097</v>
      </c>
      <c r="Z4630" t="s">
        <v>2947</v>
      </c>
      <c r="AA4630">
        <v>631680.1</v>
      </c>
      <c r="AB4630" s="198">
        <v>37257.71597222222</v>
      </c>
      <c r="AC4630" s="198">
        <v>37315.71597222222</v>
      </c>
    </row>
    <row r="4631" spans="1:29" x14ac:dyDescent="0.2">
      <c r="A4631" s="44" t="str">
        <f t="shared" si="361"/>
        <v>US Crude Financial</v>
      </c>
      <c r="B4631" s="44" t="str">
        <f t="shared" si="362"/>
        <v>US</v>
      </c>
      <c r="C4631" s="44" t="str">
        <f t="shared" si="363"/>
        <v>Crude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</v>
      </c>
      <c r="F4631" s="213">
        <f t="shared" si="365"/>
        <v>50000</v>
      </c>
      <c r="G4631" s="202">
        <v>1335479</v>
      </c>
      <c r="H4631" s="198">
        <v>37046.578587962962</v>
      </c>
      <c r="I4631" t="s">
        <v>1087</v>
      </c>
      <c r="M4631" t="s">
        <v>3619</v>
      </c>
      <c r="N4631" t="s">
        <v>1088</v>
      </c>
      <c r="O4631" t="s">
        <v>3528</v>
      </c>
      <c r="P4631" s="199">
        <v>50000</v>
      </c>
      <c r="S4631" t="s">
        <v>3512</v>
      </c>
      <c r="T4631" t="s">
        <v>3759</v>
      </c>
      <c r="U4631" s="201">
        <v>28.2</v>
      </c>
      <c r="V4631" t="s">
        <v>1089</v>
      </c>
      <c r="W4631" t="s">
        <v>1090</v>
      </c>
      <c r="X4631" t="s">
        <v>1091</v>
      </c>
      <c r="Y4631" t="s">
        <v>2729</v>
      </c>
      <c r="Z4631" t="s">
        <v>2952</v>
      </c>
      <c r="AA4631">
        <v>113142</v>
      </c>
      <c r="AB4631" s="198">
        <v>37073</v>
      </c>
      <c r="AC4631" s="198">
        <v>37103</v>
      </c>
    </row>
    <row r="4632" spans="1:29" x14ac:dyDescent="0.2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365</v>
      </c>
      <c r="F4632" s="213">
        <f t="shared" si="365"/>
        <v>9125</v>
      </c>
      <c r="G4632" s="202">
        <v>1335480</v>
      </c>
      <c r="H4632" s="198">
        <v>37046.578645833331</v>
      </c>
      <c r="I4632" t="s">
        <v>3554</v>
      </c>
      <c r="M4632" t="s">
        <v>2717</v>
      </c>
      <c r="N4632" t="s">
        <v>3470</v>
      </c>
      <c r="O4632" t="s">
        <v>382</v>
      </c>
      <c r="P4632" s="199">
        <v>25</v>
      </c>
      <c r="S4632" t="s">
        <v>3504</v>
      </c>
      <c r="T4632" t="s">
        <v>3759</v>
      </c>
      <c r="U4632" s="201">
        <v>42.5</v>
      </c>
      <c r="V4632" t="s">
        <v>1817</v>
      </c>
      <c r="W4632" t="s">
        <v>2558</v>
      </c>
      <c r="X4632" t="s">
        <v>3167</v>
      </c>
      <c r="Y4632" t="s">
        <v>1097</v>
      </c>
      <c r="Z4632" t="s">
        <v>2947</v>
      </c>
      <c r="AA4632">
        <v>631681.1</v>
      </c>
      <c r="AB4632" s="198">
        <v>37622</v>
      </c>
      <c r="AC4632" s="198">
        <v>37986</v>
      </c>
    </row>
    <row r="4633" spans="1:29" x14ac:dyDescent="0.2">
      <c r="A4633" s="44" t="str">
        <f t="shared" si="361"/>
        <v>US Power Financial</v>
      </c>
      <c r="B4633" s="44" t="str">
        <f t="shared" si="362"/>
        <v>US</v>
      </c>
      <c r="C4633" s="44" t="str">
        <f t="shared" si="363"/>
        <v>Power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5</v>
      </c>
      <c r="F4633" s="213">
        <f t="shared" si="365"/>
        <v>250</v>
      </c>
      <c r="G4633" s="202">
        <v>1335482</v>
      </c>
      <c r="H4633" s="198">
        <v>37046.578784722224</v>
      </c>
      <c r="I4633" t="s">
        <v>2474</v>
      </c>
      <c r="M4633" t="s">
        <v>2717</v>
      </c>
      <c r="N4633" t="s">
        <v>1094</v>
      </c>
      <c r="O4633" t="s">
        <v>3305</v>
      </c>
      <c r="Q4633" s="199">
        <v>50</v>
      </c>
      <c r="S4633" t="s">
        <v>3504</v>
      </c>
      <c r="T4633" t="s">
        <v>3759</v>
      </c>
      <c r="U4633" s="201">
        <v>34</v>
      </c>
      <c r="V4633" t="s">
        <v>1593</v>
      </c>
      <c r="W4633" t="s">
        <v>2359</v>
      </c>
      <c r="X4633" t="s">
        <v>3539</v>
      </c>
      <c r="Y4633" t="s">
        <v>1097</v>
      </c>
      <c r="Z4633" t="s">
        <v>2952</v>
      </c>
      <c r="AA4633">
        <v>631682.1</v>
      </c>
      <c r="AB4633" s="198">
        <v>37053.875</v>
      </c>
      <c r="AC4633" s="198">
        <v>37057.875</v>
      </c>
    </row>
    <row r="4634" spans="1:29" x14ac:dyDescent="0.2">
      <c r="A4634" s="44" t="str">
        <f t="shared" si="361"/>
        <v>US Crude Financial</v>
      </c>
      <c r="B4634" s="44" t="str">
        <f t="shared" si="362"/>
        <v>US</v>
      </c>
      <c r="C4634" s="44" t="str">
        <f t="shared" si="363"/>
        <v>Crude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</v>
      </c>
      <c r="F4634" s="213">
        <f t="shared" si="365"/>
        <v>50000</v>
      </c>
      <c r="G4634" s="202">
        <v>1335483</v>
      </c>
      <c r="H4634" s="198">
        <v>37046.578842592593</v>
      </c>
      <c r="I4634" t="s">
        <v>2382</v>
      </c>
      <c r="M4634" t="s">
        <v>3619</v>
      </c>
      <c r="N4634" t="s">
        <v>1088</v>
      </c>
      <c r="O4634" t="s">
        <v>3528</v>
      </c>
      <c r="P4634" s="199">
        <v>50000</v>
      </c>
      <c r="S4634" t="s">
        <v>3512</v>
      </c>
      <c r="T4634" t="s">
        <v>3759</v>
      </c>
      <c r="U4634" s="201">
        <v>28.18</v>
      </c>
      <c r="V4634" t="s">
        <v>3654</v>
      </c>
      <c r="W4634" t="s">
        <v>1090</v>
      </c>
      <c r="X4634" t="s">
        <v>1091</v>
      </c>
      <c r="Y4634" t="s">
        <v>2729</v>
      </c>
      <c r="Z4634" t="s">
        <v>2952</v>
      </c>
      <c r="AA4634">
        <v>113143</v>
      </c>
      <c r="AB4634" s="198">
        <v>37073</v>
      </c>
      <c r="AC4634" s="198">
        <v>37103</v>
      </c>
    </row>
    <row r="4635" spans="1:29" x14ac:dyDescent="0.2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31</v>
      </c>
      <c r="F4635" s="213">
        <f t="shared" si="365"/>
        <v>155000</v>
      </c>
      <c r="G4635" s="202">
        <v>1335485</v>
      </c>
      <c r="H4635" s="198">
        <v>37046.578958333332</v>
      </c>
      <c r="I4635" t="s">
        <v>2382</v>
      </c>
      <c r="M4635" t="s">
        <v>3505</v>
      </c>
      <c r="N4635" t="s">
        <v>2383</v>
      </c>
      <c r="O4635" t="s">
        <v>2604</v>
      </c>
      <c r="Q4635" s="199">
        <v>5000</v>
      </c>
      <c r="S4635" t="s">
        <v>3506</v>
      </c>
      <c r="T4635" t="s">
        <v>3759</v>
      </c>
      <c r="U4635" s="201">
        <v>4.0750000000000002</v>
      </c>
      <c r="V4635" t="s">
        <v>3956</v>
      </c>
      <c r="W4635" t="s">
        <v>2810</v>
      </c>
      <c r="X4635" t="s">
        <v>2384</v>
      </c>
      <c r="Y4635" t="s">
        <v>3777</v>
      </c>
      <c r="Z4635" t="s">
        <v>2952</v>
      </c>
      <c r="AA4635" t="s">
        <v>768</v>
      </c>
      <c r="AB4635" s="198">
        <v>37073.875</v>
      </c>
      <c r="AC4635" s="198">
        <v>37103.875</v>
      </c>
    </row>
    <row r="4636" spans="1:29" x14ac:dyDescent="0.2">
      <c r="A4636" s="44" t="str">
        <f t="shared" si="361"/>
        <v xml:space="preserve"> Natural Gas Physical</v>
      </c>
      <c r="B4636" s="44" t="str">
        <f t="shared" si="362"/>
        <v/>
      </c>
      <c r="C4636" s="44" t="str">
        <f t="shared" si="363"/>
        <v>Natural Gas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5000</v>
      </c>
      <c r="G4636" s="202">
        <v>1335486</v>
      </c>
      <c r="H4636" s="198">
        <v>37046.579004629632</v>
      </c>
      <c r="I4636" t="s">
        <v>2192</v>
      </c>
      <c r="M4636" t="s">
        <v>3505</v>
      </c>
      <c r="N4636" t="s">
        <v>3089</v>
      </c>
      <c r="O4636" t="s">
        <v>2015</v>
      </c>
      <c r="P4636" s="199">
        <v>5000</v>
      </c>
      <c r="S4636" t="s">
        <v>3827</v>
      </c>
      <c r="T4636" t="s">
        <v>3090</v>
      </c>
      <c r="U4636" s="201">
        <v>4.8624999999999998</v>
      </c>
      <c r="V4636" t="s">
        <v>2193</v>
      </c>
      <c r="W4636" t="s">
        <v>3091</v>
      </c>
      <c r="X4636" t="s">
        <v>3092</v>
      </c>
      <c r="Y4636" t="s">
        <v>2596</v>
      </c>
      <c r="Z4636" t="s">
        <v>2953</v>
      </c>
      <c r="AA4636">
        <v>828852</v>
      </c>
      <c r="AB4636" s="198">
        <v>37046.875</v>
      </c>
      <c r="AC4636" s="198">
        <v>37046.875</v>
      </c>
    </row>
    <row r="4637" spans="1:29" x14ac:dyDescent="0.2">
      <c r="A4637" s="44" t="str">
        <f t="shared" si="361"/>
        <v>US Natural Gas Physical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10000</v>
      </c>
      <c r="G4637" s="202">
        <v>1335487</v>
      </c>
      <c r="H4637" s="198">
        <v>37046.579155092593</v>
      </c>
      <c r="I4637" t="s">
        <v>2543</v>
      </c>
      <c r="M4637" t="s">
        <v>3505</v>
      </c>
      <c r="N4637" t="s">
        <v>3885</v>
      </c>
      <c r="O4637" t="s">
        <v>630</v>
      </c>
      <c r="P4637" s="199">
        <v>10000</v>
      </c>
      <c r="S4637" t="s">
        <v>3506</v>
      </c>
      <c r="T4637" t="s">
        <v>3759</v>
      </c>
      <c r="U4637" s="201">
        <v>3.9649999999999999</v>
      </c>
      <c r="V4637" t="s">
        <v>3374</v>
      </c>
      <c r="W4637" t="s">
        <v>2265</v>
      </c>
      <c r="X4637" t="s">
        <v>2266</v>
      </c>
      <c r="Y4637" t="s">
        <v>2596</v>
      </c>
      <c r="Z4637" t="s">
        <v>2952</v>
      </c>
      <c r="AA4637">
        <v>828853</v>
      </c>
      <c r="AB4637" s="198">
        <v>37048.875</v>
      </c>
      <c r="AC4637" s="198">
        <v>37048.875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13">
        <f t="shared" si="365"/>
        <v>150000</v>
      </c>
      <c r="G4638" s="202">
        <v>1335488</v>
      </c>
      <c r="H4638" s="198">
        <v>37046.579212962963</v>
      </c>
      <c r="I4638" t="s">
        <v>2219</v>
      </c>
      <c r="M4638" t="s">
        <v>3505</v>
      </c>
      <c r="N4638" t="s">
        <v>2605</v>
      </c>
      <c r="O4638" t="s">
        <v>3893</v>
      </c>
      <c r="P4638" s="199">
        <v>5000</v>
      </c>
      <c r="S4638" t="s">
        <v>3506</v>
      </c>
      <c r="T4638" t="s">
        <v>3759</v>
      </c>
      <c r="U4638" s="201">
        <v>0.3775</v>
      </c>
      <c r="V4638" t="s">
        <v>769</v>
      </c>
      <c r="W4638" t="s">
        <v>2606</v>
      </c>
      <c r="X4638" t="s">
        <v>2607</v>
      </c>
      <c r="Y4638" t="s">
        <v>3777</v>
      </c>
      <c r="Z4638" t="s">
        <v>2952</v>
      </c>
      <c r="AA4638" t="s">
        <v>770</v>
      </c>
      <c r="AB4638" s="198">
        <v>37135.875</v>
      </c>
      <c r="AC4638" s="198">
        <v>37164.875</v>
      </c>
    </row>
    <row r="4639" spans="1:29" x14ac:dyDescent="0.2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31</v>
      </c>
      <c r="F4639" s="213">
        <f t="shared" si="365"/>
        <v>775</v>
      </c>
      <c r="G4639" s="202">
        <v>1335490</v>
      </c>
      <c r="H4639" s="198">
        <v>37046.579375000001</v>
      </c>
      <c r="I4639" t="s">
        <v>3546</v>
      </c>
      <c r="M4639" t="s">
        <v>2717</v>
      </c>
      <c r="N4639" t="s">
        <v>3470</v>
      </c>
      <c r="O4639" t="s">
        <v>771</v>
      </c>
      <c r="P4639" s="199">
        <v>25</v>
      </c>
      <c r="S4639" t="s">
        <v>3504</v>
      </c>
      <c r="T4639" t="s">
        <v>3759</v>
      </c>
      <c r="U4639" s="201">
        <v>217</v>
      </c>
      <c r="V4639" t="s">
        <v>3935</v>
      </c>
      <c r="W4639" t="s">
        <v>3475</v>
      </c>
      <c r="X4639" t="s">
        <v>3472</v>
      </c>
      <c r="Y4639" t="s">
        <v>1097</v>
      </c>
      <c r="Z4639" t="s">
        <v>2947</v>
      </c>
      <c r="AA4639">
        <v>631683.1</v>
      </c>
      <c r="AB4639" s="198">
        <v>37073.875</v>
      </c>
      <c r="AC4639" s="198">
        <v>37103.875</v>
      </c>
    </row>
    <row r="4640" spans="1:29" x14ac:dyDescent="0.2">
      <c r="A4640" s="44" t="str">
        <f t="shared" si="361"/>
        <v>US Crude Financial</v>
      </c>
      <c r="B4640" s="44" t="str">
        <f t="shared" si="362"/>
        <v>US</v>
      </c>
      <c r="C4640" s="44" t="str">
        <f t="shared" si="363"/>
        <v>Crude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</v>
      </c>
      <c r="F4640" s="213">
        <f t="shared" si="365"/>
        <v>50000</v>
      </c>
      <c r="G4640" s="202">
        <v>1335492</v>
      </c>
      <c r="H4640" s="198">
        <v>37046.579606481479</v>
      </c>
      <c r="I4640" t="s">
        <v>2382</v>
      </c>
      <c r="M4640" t="s">
        <v>3619</v>
      </c>
      <c r="N4640" t="s">
        <v>1088</v>
      </c>
      <c r="O4640" t="s">
        <v>3528</v>
      </c>
      <c r="Q4640" s="199">
        <v>50000</v>
      </c>
      <c r="S4640" t="s">
        <v>3512</v>
      </c>
      <c r="T4640" t="s">
        <v>3759</v>
      </c>
      <c r="U4640" s="201">
        <v>28.22</v>
      </c>
      <c r="V4640" t="s">
        <v>2582</v>
      </c>
      <c r="W4640" t="s">
        <v>1090</v>
      </c>
      <c r="X4640" t="s">
        <v>1091</v>
      </c>
      <c r="Y4640" t="s">
        <v>2729</v>
      </c>
      <c r="Z4640" t="s">
        <v>2952</v>
      </c>
      <c r="AA4640">
        <v>113145</v>
      </c>
      <c r="AB4640" s="198">
        <v>37073</v>
      </c>
      <c r="AC4640" s="198">
        <v>37103</v>
      </c>
    </row>
    <row r="4641" spans="1:29" x14ac:dyDescent="0.2">
      <c r="A4641" s="44" t="str">
        <f t="shared" si="361"/>
        <v>US Crude Financial</v>
      </c>
      <c r="B4641" s="44" t="str">
        <f t="shared" si="362"/>
        <v>US</v>
      </c>
      <c r="C4641" s="44" t="str">
        <f t="shared" si="363"/>
        <v>Crude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50000</v>
      </c>
      <c r="G4641" s="202">
        <v>1335494</v>
      </c>
      <c r="H4641" s="198">
        <v>37046.579652777778</v>
      </c>
      <c r="I4641" t="s">
        <v>2382</v>
      </c>
      <c r="M4641" t="s">
        <v>3619</v>
      </c>
      <c r="N4641" t="s">
        <v>1088</v>
      </c>
      <c r="O4641" t="s">
        <v>3528</v>
      </c>
      <c r="Q4641" s="199">
        <v>50000</v>
      </c>
      <c r="S4641" t="s">
        <v>3512</v>
      </c>
      <c r="T4641" t="s">
        <v>3759</v>
      </c>
      <c r="U4641" s="201">
        <v>28.24</v>
      </c>
      <c r="V4641" t="s">
        <v>2582</v>
      </c>
      <c r="W4641" t="s">
        <v>1090</v>
      </c>
      <c r="X4641" t="s">
        <v>1091</v>
      </c>
      <c r="Y4641" t="s">
        <v>2729</v>
      </c>
      <c r="Z4641" t="s">
        <v>2952</v>
      </c>
      <c r="AA4641">
        <v>113146</v>
      </c>
      <c r="AB4641" s="198">
        <v>37073</v>
      </c>
      <c r="AC4641" s="198">
        <v>37103</v>
      </c>
    </row>
    <row r="4642" spans="1:29" x14ac:dyDescent="0.2">
      <c r="A4642" s="44" t="str">
        <f t="shared" si="361"/>
        <v>US Crude Financial</v>
      </c>
      <c r="B4642" s="44" t="str">
        <f t="shared" si="362"/>
        <v>US</v>
      </c>
      <c r="C4642" s="44" t="str">
        <f t="shared" si="363"/>
        <v>Crude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</v>
      </c>
      <c r="F4642" s="213">
        <f t="shared" si="365"/>
        <v>50000</v>
      </c>
      <c r="G4642" s="202">
        <v>1335496</v>
      </c>
      <c r="H4642" s="198">
        <v>37046.579710648148</v>
      </c>
      <c r="I4642" t="s">
        <v>3729</v>
      </c>
      <c r="M4642" t="s">
        <v>3619</v>
      </c>
      <c r="N4642" t="s">
        <v>1088</v>
      </c>
      <c r="O4642" t="s">
        <v>3528</v>
      </c>
      <c r="P4642" s="199">
        <v>50000</v>
      </c>
      <c r="S4642" t="s">
        <v>3512</v>
      </c>
      <c r="T4642" t="s">
        <v>3759</v>
      </c>
      <c r="U4642" s="201">
        <v>28.22</v>
      </c>
      <c r="V4642" t="s">
        <v>2290</v>
      </c>
      <c r="W4642" t="s">
        <v>1090</v>
      </c>
      <c r="X4642" t="s">
        <v>1091</v>
      </c>
      <c r="Y4642" t="s">
        <v>2729</v>
      </c>
      <c r="Z4642" t="s">
        <v>2952</v>
      </c>
      <c r="AA4642">
        <v>113147</v>
      </c>
      <c r="AB4642" s="198">
        <v>37073</v>
      </c>
      <c r="AC4642" s="198">
        <v>37103</v>
      </c>
    </row>
    <row r="4643" spans="1:29" x14ac:dyDescent="0.2">
      <c r="A4643" s="44" t="str">
        <f t="shared" si="361"/>
        <v>US Crude Financial</v>
      </c>
      <c r="B4643" s="44" t="str">
        <f t="shared" si="362"/>
        <v>US</v>
      </c>
      <c r="C4643" s="44" t="str">
        <f t="shared" si="363"/>
        <v>Crude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50000</v>
      </c>
      <c r="G4643" s="202">
        <v>1335497</v>
      </c>
      <c r="H4643" s="198">
        <v>37046.579780092594</v>
      </c>
      <c r="I4643" t="s">
        <v>2382</v>
      </c>
      <c r="M4643" t="s">
        <v>3619</v>
      </c>
      <c r="N4643" t="s">
        <v>1088</v>
      </c>
      <c r="O4643" t="s">
        <v>3528</v>
      </c>
      <c r="Q4643" s="199">
        <v>50000</v>
      </c>
      <c r="S4643" t="s">
        <v>3512</v>
      </c>
      <c r="T4643" t="s">
        <v>3759</v>
      </c>
      <c r="U4643" s="201">
        <v>28.24</v>
      </c>
      <c r="V4643" t="s">
        <v>2582</v>
      </c>
      <c r="W4643" t="s">
        <v>1090</v>
      </c>
      <c r="X4643" t="s">
        <v>1091</v>
      </c>
      <c r="Y4643" t="s">
        <v>2729</v>
      </c>
      <c r="Z4643" t="s">
        <v>2952</v>
      </c>
      <c r="AA4643">
        <v>113148</v>
      </c>
      <c r="AB4643" s="198">
        <v>37073</v>
      </c>
      <c r="AC4643" s="198">
        <v>37103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13">
        <f t="shared" si="365"/>
        <v>310000</v>
      </c>
      <c r="G4644" s="202">
        <v>1335498</v>
      </c>
      <c r="H4644" s="198">
        <v>37046.57980324074</v>
      </c>
      <c r="I4644" t="s">
        <v>3729</v>
      </c>
      <c r="M4644" t="s">
        <v>3505</v>
      </c>
      <c r="N4644" t="s">
        <v>2605</v>
      </c>
      <c r="O4644" t="s">
        <v>3288</v>
      </c>
      <c r="P4644" s="199">
        <v>10000</v>
      </c>
      <c r="S4644" t="s">
        <v>3506</v>
      </c>
      <c r="T4644" t="s">
        <v>3759</v>
      </c>
      <c r="U4644" s="201">
        <v>-0.83</v>
      </c>
      <c r="V4644" t="s">
        <v>2521</v>
      </c>
      <c r="W4644" t="s">
        <v>2547</v>
      </c>
      <c r="X4644" t="s">
        <v>2548</v>
      </c>
      <c r="Y4644" t="s">
        <v>3777</v>
      </c>
      <c r="Z4644" t="s">
        <v>2952</v>
      </c>
      <c r="AA4644" t="s">
        <v>772</v>
      </c>
      <c r="AB4644" s="198">
        <v>37073.875</v>
      </c>
      <c r="AC4644" s="198">
        <v>37103.875</v>
      </c>
    </row>
    <row r="4645" spans="1:29" x14ac:dyDescent="0.2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31</v>
      </c>
      <c r="F4645" s="213">
        <f t="shared" si="365"/>
        <v>310000</v>
      </c>
      <c r="G4645" s="202">
        <v>1335499</v>
      </c>
      <c r="H4645" s="198">
        <v>37046.579872685186</v>
      </c>
      <c r="I4645" t="s">
        <v>3729</v>
      </c>
      <c r="M4645" t="s">
        <v>3505</v>
      </c>
      <c r="N4645" t="s">
        <v>2605</v>
      </c>
      <c r="O4645" t="s">
        <v>4020</v>
      </c>
      <c r="P4645" s="199">
        <v>10000</v>
      </c>
      <c r="S4645" t="s">
        <v>3506</v>
      </c>
      <c r="T4645" t="s">
        <v>3759</v>
      </c>
      <c r="U4645" s="201">
        <v>-0.73</v>
      </c>
      <c r="V4645" t="s">
        <v>2521</v>
      </c>
      <c r="W4645" t="s">
        <v>2547</v>
      </c>
      <c r="X4645" t="s">
        <v>2548</v>
      </c>
      <c r="Y4645" t="s">
        <v>3777</v>
      </c>
      <c r="Z4645" t="s">
        <v>2952</v>
      </c>
      <c r="AA4645" t="s">
        <v>773</v>
      </c>
      <c r="AB4645" s="198">
        <v>37104.875</v>
      </c>
      <c r="AC4645" s="198">
        <v>37134.875</v>
      </c>
    </row>
    <row r="4646" spans="1:29" x14ac:dyDescent="0.2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30</v>
      </c>
      <c r="F4646" s="213">
        <f t="shared" si="365"/>
        <v>300000</v>
      </c>
      <c r="G4646" s="202">
        <v>1335500</v>
      </c>
      <c r="H4646" s="198">
        <v>37046.579918981479</v>
      </c>
      <c r="I4646" t="s">
        <v>3729</v>
      </c>
      <c r="M4646" t="s">
        <v>3505</v>
      </c>
      <c r="N4646" t="s">
        <v>2605</v>
      </c>
      <c r="O4646" t="s">
        <v>3294</v>
      </c>
      <c r="P4646" s="199">
        <v>10000</v>
      </c>
      <c r="S4646" t="s">
        <v>3506</v>
      </c>
      <c r="T4646" t="s">
        <v>3759</v>
      </c>
      <c r="U4646" s="201">
        <v>-0.72</v>
      </c>
      <c r="V4646" t="s">
        <v>2521</v>
      </c>
      <c r="W4646" t="s">
        <v>2547</v>
      </c>
      <c r="X4646" t="s">
        <v>2548</v>
      </c>
      <c r="Y4646" t="s">
        <v>3777</v>
      </c>
      <c r="Z4646" t="s">
        <v>2952</v>
      </c>
      <c r="AA4646" t="s">
        <v>774</v>
      </c>
      <c r="AB4646" s="198">
        <v>37135.875</v>
      </c>
      <c r="AC4646" s="198">
        <v>37164.875</v>
      </c>
    </row>
    <row r="4647" spans="1:29" x14ac:dyDescent="0.2">
      <c r="A4647" s="44" t="str">
        <f t="shared" si="361"/>
        <v>US Natural Gas Financial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31</v>
      </c>
      <c r="F4647" s="213">
        <f t="shared" si="365"/>
        <v>310000</v>
      </c>
      <c r="G4647" s="202">
        <v>1335502</v>
      </c>
      <c r="H4647" s="198">
        <v>37046.580011574071</v>
      </c>
      <c r="I4647" t="s">
        <v>2613</v>
      </c>
      <c r="M4647" t="s">
        <v>3505</v>
      </c>
      <c r="N4647" t="s">
        <v>2383</v>
      </c>
      <c r="O4647" t="s">
        <v>2604</v>
      </c>
      <c r="P4647" s="199">
        <v>10000</v>
      </c>
      <c r="S4647" t="s">
        <v>3506</v>
      </c>
      <c r="T4647" t="s">
        <v>3759</v>
      </c>
      <c r="U4647" s="201">
        <v>4.0724999999999998</v>
      </c>
      <c r="V4647" t="s">
        <v>2616</v>
      </c>
      <c r="W4647" t="s">
        <v>2810</v>
      </c>
      <c r="X4647" t="s">
        <v>2384</v>
      </c>
      <c r="Y4647" t="s">
        <v>3777</v>
      </c>
      <c r="Z4647" t="s">
        <v>2952</v>
      </c>
      <c r="AA4647" t="s">
        <v>775</v>
      </c>
      <c r="AB4647" s="198">
        <v>37073.875</v>
      </c>
      <c r="AC4647" s="198">
        <v>37103.875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365</v>
      </c>
      <c r="F4648" s="213">
        <f t="shared" si="365"/>
        <v>547500</v>
      </c>
      <c r="G4648" s="202">
        <v>1335503</v>
      </c>
      <c r="H4648" s="198">
        <v>37046.580474537041</v>
      </c>
      <c r="I4648" t="s">
        <v>3081</v>
      </c>
      <c r="M4648" t="s">
        <v>3505</v>
      </c>
      <c r="N4648" t="s">
        <v>2383</v>
      </c>
      <c r="O4648" t="s">
        <v>2643</v>
      </c>
      <c r="Q4648" s="199">
        <v>1500</v>
      </c>
      <c r="S4648" t="s">
        <v>3506</v>
      </c>
      <c r="T4648" t="s">
        <v>3759</v>
      </c>
      <c r="U4648" s="201">
        <v>4.12</v>
      </c>
      <c r="V4648" t="s">
        <v>2197</v>
      </c>
      <c r="W4648" t="s">
        <v>2810</v>
      </c>
      <c r="X4648" t="s">
        <v>2384</v>
      </c>
      <c r="Y4648" t="s">
        <v>3777</v>
      </c>
      <c r="Z4648" t="s">
        <v>2952</v>
      </c>
      <c r="AA4648" t="s">
        <v>776</v>
      </c>
      <c r="AB4648" s="198">
        <v>37257.875</v>
      </c>
      <c r="AC4648" s="198">
        <v>37621.875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31</v>
      </c>
      <c r="F4649" s="213">
        <f t="shared" si="365"/>
        <v>155000</v>
      </c>
      <c r="G4649" s="202">
        <v>1335504</v>
      </c>
      <c r="H4649" s="198">
        <v>37046.580659722225</v>
      </c>
      <c r="I4649" t="s">
        <v>3684</v>
      </c>
      <c r="M4649" t="s">
        <v>3505</v>
      </c>
      <c r="N4649" t="s">
        <v>2383</v>
      </c>
      <c r="O4649" t="s">
        <v>2604</v>
      </c>
      <c r="P4649" s="199">
        <v>5000</v>
      </c>
      <c r="S4649" t="s">
        <v>3506</v>
      </c>
      <c r="T4649" t="s">
        <v>3759</v>
      </c>
      <c r="U4649" s="201">
        <v>4.0724999999999998</v>
      </c>
      <c r="V4649" t="s">
        <v>638</v>
      </c>
      <c r="W4649" t="s">
        <v>2810</v>
      </c>
      <c r="X4649" t="s">
        <v>2384</v>
      </c>
      <c r="Y4649" t="s">
        <v>3777</v>
      </c>
      <c r="Z4649" t="s">
        <v>2952</v>
      </c>
      <c r="AA4649" t="s">
        <v>777</v>
      </c>
      <c r="AB4649" s="198">
        <v>37073.875</v>
      </c>
      <c r="AC4649" s="198">
        <v>37103.875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365</v>
      </c>
      <c r="F4650" s="213">
        <f t="shared" si="365"/>
        <v>1825000</v>
      </c>
      <c r="G4650" s="202">
        <v>1335505</v>
      </c>
      <c r="H4650" s="198">
        <v>37046.580706018518</v>
      </c>
      <c r="I4650" t="s">
        <v>2600</v>
      </c>
      <c r="M4650" t="s">
        <v>3505</v>
      </c>
      <c r="N4650" t="s">
        <v>2383</v>
      </c>
      <c r="O4650" t="s">
        <v>2643</v>
      </c>
      <c r="Q4650" s="199">
        <v>5000</v>
      </c>
      <c r="S4650" t="s">
        <v>3506</v>
      </c>
      <c r="T4650" t="s">
        <v>3759</v>
      </c>
      <c r="U4650" s="201">
        <v>4.1150000000000002</v>
      </c>
      <c r="V4650" t="s">
        <v>2601</v>
      </c>
      <c r="W4650" t="s">
        <v>2810</v>
      </c>
      <c r="X4650" t="s">
        <v>2384</v>
      </c>
      <c r="Y4650" t="s">
        <v>3777</v>
      </c>
      <c r="Z4650" t="s">
        <v>2952</v>
      </c>
      <c r="AA4650" t="s">
        <v>778</v>
      </c>
      <c r="AB4650" s="198">
        <v>37257.875</v>
      </c>
      <c r="AC4650" s="198">
        <v>37621.875</v>
      </c>
    </row>
    <row r="4651" spans="1:29" x14ac:dyDescent="0.2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31</v>
      </c>
      <c r="F4651" s="213">
        <f t="shared" si="365"/>
        <v>155000</v>
      </c>
      <c r="G4651" s="202">
        <v>1335507</v>
      </c>
      <c r="H4651" s="198">
        <v>37046.580763888887</v>
      </c>
      <c r="I4651" t="s">
        <v>3684</v>
      </c>
      <c r="M4651" t="s">
        <v>3505</v>
      </c>
      <c r="N4651" t="s">
        <v>2383</v>
      </c>
      <c r="O4651" t="s">
        <v>2393</v>
      </c>
      <c r="P4651" s="199">
        <v>5000</v>
      </c>
      <c r="S4651" t="s">
        <v>3506</v>
      </c>
      <c r="T4651" t="s">
        <v>3759</v>
      </c>
      <c r="U4651" s="201">
        <v>4.1550000000000002</v>
      </c>
      <c r="V4651" t="s">
        <v>638</v>
      </c>
      <c r="W4651" t="s">
        <v>2810</v>
      </c>
      <c r="X4651" t="s">
        <v>2384</v>
      </c>
      <c r="Y4651" t="s">
        <v>3777</v>
      </c>
      <c r="Z4651" t="s">
        <v>2952</v>
      </c>
      <c r="AA4651" t="s">
        <v>779</v>
      </c>
      <c r="AB4651" s="198">
        <v>37104.875</v>
      </c>
      <c r="AC4651" s="198">
        <v>37134.875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31</v>
      </c>
      <c r="F4652" s="213">
        <f t="shared" si="365"/>
        <v>310000</v>
      </c>
      <c r="G4652" s="202">
        <v>1335512</v>
      </c>
      <c r="H4652" s="198">
        <v>37046.581238425926</v>
      </c>
      <c r="I4652" t="s">
        <v>2358</v>
      </c>
      <c r="M4652" t="s">
        <v>3505</v>
      </c>
      <c r="N4652" t="s">
        <v>2383</v>
      </c>
      <c r="O4652" t="s">
        <v>2604</v>
      </c>
      <c r="Q4652" s="199">
        <v>10000</v>
      </c>
      <c r="S4652" t="s">
        <v>3506</v>
      </c>
      <c r="T4652" t="s">
        <v>3759</v>
      </c>
      <c r="U4652" s="201">
        <v>4.0774999999999997</v>
      </c>
      <c r="V4652" t="s">
        <v>2195</v>
      </c>
      <c r="W4652" t="s">
        <v>2810</v>
      </c>
      <c r="X4652" t="s">
        <v>2384</v>
      </c>
      <c r="Y4652" t="s">
        <v>3777</v>
      </c>
      <c r="Z4652" t="s">
        <v>2952</v>
      </c>
      <c r="AA4652" t="s">
        <v>780</v>
      </c>
      <c r="AB4652" s="198">
        <v>37073.875</v>
      </c>
      <c r="AC4652" s="198">
        <v>37103.875</v>
      </c>
    </row>
    <row r="4653" spans="1:29" x14ac:dyDescent="0.2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365</v>
      </c>
      <c r="F4653" s="213">
        <f t="shared" si="365"/>
        <v>912500</v>
      </c>
      <c r="G4653" s="202">
        <v>1335513</v>
      </c>
      <c r="H4653" s="198">
        <v>37046.581493055557</v>
      </c>
      <c r="I4653" t="s">
        <v>2600</v>
      </c>
      <c r="M4653" t="s">
        <v>3505</v>
      </c>
      <c r="N4653" t="s">
        <v>2383</v>
      </c>
      <c r="O4653" t="s">
        <v>2643</v>
      </c>
      <c r="Q4653" s="199">
        <v>2500</v>
      </c>
      <c r="S4653" t="s">
        <v>3506</v>
      </c>
      <c r="T4653" t="s">
        <v>3759</v>
      </c>
      <c r="U4653" s="201">
        <v>4.1150000000000002</v>
      </c>
      <c r="V4653" t="s">
        <v>3465</v>
      </c>
      <c r="W4653" t="s">
        <v>2810</v>
      </c>
      <c r="X4653" t="s">
        <v>2384</v>
      </c>
      <c r="Y4653" t="s">
        <v>3777</v>
      </c>
      <c r="Z4653" t="s">
        <v>2952</v>
      </c>
      <c r="AA4653" t="s">
        <v>781</v>
      </c>
      <c r="AB4653" s="198">
        <v>37257.875</v>
      </c>
      <c r="AC4653" s="198">
        <v>37621.875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365</v>
      </c>
      <c r="F4654" s="213">
        <f t="shared" si="365"/>
        <v>912500</v>
      </c>
      <c r="G4654" s="202">
        <v>1335514</v>
      </c>
      <c r="H4654" s="198">
        <v>37046.58152777778</v>
      </c>
      <c r="I4654" t="s">
        <v>3627</v>
      </c>
      <c r="M4654" t="s">
        <v>3505</v>
      </c>
      <c r="N4654" t="s">
        <v>2383</v>
      </c>
      <c r="O4654" t="s">
        <v>2643</v>
      </c>
      <c r="Q4654" s="199">
        <v>2500</v>
      </c>
      <c r="S4654" t="s">
        <v>3506</v>
      </c>
      <c r="T4654" t="s">
        <v>3759</v>
      </c>
      <c r="U4654" s="201">
        <v>4.1150000000000002</v>
      </c>
      <c r="V4654" t="s">
        <v>3066</v>
      </c>
      <c r="W4654" t="s">
        <v>2810</v>
      </c>
      <c r="X4654" t="s">
        <v>2384</v>
      </c>
      <c r="Y4654" t="s">
        <v>3777</v>
      </c>
      <c r="Z4654" t="s">
        <v>2952</v>
      </c>
      <c r="AA4654" t="s">
        <v>782</v>
      </c>
      <c r="AB4654" s="198">
        <v>37257.875</v>
      </c>
      <c r="AC4654" s="198">
        <v>37621.875</v>
      </c>
    </row>
    <row r="4655" spans="1:29" x14ac:dyDescent="0.2">
      <c r="A4655" s="44" t="str">
        <f t="shared" si="361"/>
        <v>US Crude Financial</v>
      </c>
      <c r="B4655" s="44" t="str">
        <f t="shared" si="362"/>
        <v>US</v>
      </c>
      <c r="C4655" s="44" t="str">
        <f t="shared" si="363"/>
        <v>Crude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50000</v>
      </c>
      <c r="G4655" s="202">
        <v>1335515</v>
      </c>
      <c r="H4655" s="198">
        <v>37046.581770833334</v>
      </c>
      <c r="I4655" t="s">
        <v>2382</v>
      </c>
      <c r="M4655" t="s">
        <v>3619</v>
      </c>
      <c r="N4655" t="s">
        <v>1088</v>
      </c>
      <c r="O4655" t="s">
        <v>3528</v>
      </c>
      <c r="Q4655" s="199">
        <v>50000</v>
      </c>
      <c r="S4655" t="s">
        <v>3512</v>
      </c>
      <c r="T4655" t="s">
        <v>3759</v>
      </c>
      <c r="U4655" s="201">
        <v>28.26</v>
      </c>
      <c r="V4655" t="s">
        <v>2582</v>
      </c>
      <c r="W4655" t="s">
        <v>1090</v>
      </c>
      <c r="X4655" t="s">
        <v>1091</v>
      </c>
      <c r="Y4655" t="s">
        <v>2729</v>
      </c>
      <c r="Z4655" t="s">
        <v>2952</v>
      </c>
      <c r="AA4655">
        <v>113152</v>
      </c>
      <c r="AB4655" s="198">
        <v>37073</v>
      </c>
      <c r="AC4655" s="198">
        <v>37103</v>
      </c>
    </row>
    <row r="4656" spans="1:29" x14ac:dyDescent="0.2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31</v>
      </c>
      <c r="F4656" s="213">
        <f t="shared" si="365"/>
        <v>310000</v>
      </c>
      <c r="G4656" s="202">
        <v>1335517</v>
      </c>
      <c r="H4656" s="198">
        <v>37046.582013888888</v>
      </c>
      <c r="I4656" t="s">
        <v>2382</v>
      </c>
      <c r="M4656" t="s">
        <v>3505</v>
      </c>
      <c r="N4656" t="s">
        <v>2383</v>
      </c>
      <c r="O4656" t="s">
        <v>2604</v>
      </c>
      <c r="Q4656" s="199">
        <v>10000</v>
      </c>
      <c r="S4656" t="s">
        <v>3506</v>
      </c>
      <c r="T4656" t="s">
        <v>3759</v>
      </c>
      <c r="U4656" s="201">
        <v>4.08</v>
      </c>
      <c r="V4656" t="s">
        <v>2454</v>
      </c>
      <c r="W4656" t="s">
        <v>2810</v>
      </c>
      <c r="X4656" t="s">
        <v>2384</v>
      </c>
      <c r="Y4656" t="s">
        <v>3777</v>
      </c>
      <c r="Z4656" t="s">
        <v>2952</v>
      </c>
      <c r="AA4656" t="s">
        <v>783</v>
      </c>
      <c r="AB4656" s="198">
        <v>37073.875</v>
      </c>
      <c r="AC4656" s="198">
        <v>37103.875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123</v>
      </c>
      <c r="F4657" s="213">
        <f t="shared" si="365"/>
        <v>615000</v>
      </c>
      <c r="G4657" s="202">
        <v>1335518</v>
      </c>
      <c r="H4657" s="198">
        <v>37046.582048611112</v>
      </c>
      <c r="I4657" t="s">
        <v>2273</v>
      </c>
      <c r="M4657" t="s">
        <v>3505</v>
      </c>
      <c r="N4657" t="s">
        <v>2383</v>
      </c>
      <c r="O4657" t="s">
        <v>3144</v>
      </c>
      <c r="Q4657" s="199">
        <v>5000</v>
      </c>
      <c r="S4657" t="s">
        <v>3506</v>
      </c>
      <c r="T4657" t="s">
        <v>3759</v>
      </c>
      <c r="U4657" s="201">
        <v>4.17</v>
      </c>
      <c r="V4657" t="s">
        <v>2560</v>
      </c>
      <c r="W4657" t="s">
        <v>2810</v>
      </c>
      <c r="X4657" t="s">
        <v>2384</v>
      </c>
      <c r="Y4657" t="s">
        <v>3777</v>
      </c>
      <c r="Z4657" t="s">
        <v>2952</v>
      </c>
      <c r="AA4657" t="s">
        <v>784</v>
      </c>
      <c r="AB4657" s="198">
        <v>37073</v>
      </c>
      <c r="AC4657" s="198">
        <v>37195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31</v>
      </c>
      <c r="F4658" s="213">
        <f t="shared" si="365"/>
        <v>155000</v>
      </c>
      <c r="G4658" s="202">
        <v>1335519</v>
      </c>
      <c r="H4658" s="198">
        <v>37046.582152777781</v>
      </c>
      <c r="I4658" t="s">
        <v>2660</v>
      </c>
      <c r="M4658" t="s">
        <v>3505</v>
      </c>
      <c r="N4658" t="s">
        <v>2605</v>
      </c>
      <c r="O4658" t="s">
        <v>3238</v>
      </c>
      <c r="P4658" s="199">
        <v>5000</v>
      </c>
      <c r="S4658" t="s">
        <v>3506</v>
      </c>
      <c r="T4658" t="s">
        <v>3759</v>
      </c>
      <c r="U4658" s="201">
        <v>0.02</v>
      </c>
      <c r="V4658" t="s">
        <v>2199</v>
      </c>
      <c r="W4658" t="s">
        <v>2489</v>
      </c>
      <c r="X4658" t="s">
        <v>2490</v>
      </c>
      <c r="Y4658" t="s">
        <v>3777</v>
      </c>
      <c r="Z4658" t="s">
        <v>2952</v>
      </c>
      <c r="AA4658" t="s">
        <v>785</v>
      </c>
      <c r="AB4658" s="198">
        <v>37104.875</v>
      </c>
      <c r="AC4658" s="198">
        <v>37134.875</v>
      </c>
    </row>
    <row r="4659" spans="1:29" x14ac:dyDescent="0.2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31</v>
      </c>
      <c r="F4659" s="213">
        <f t="shared" si="365"/>
        <v>310000</v>
      </c>
      <c r="G4659" s="202">
        <v>1335520</v>
      </c>
      <c r="H4659" s="198">
        <v>37046.58216435185</v>
      </c>
      <c r="I4659" t="s">
        <v>1087</v>
      </c>
      <c r="M4659" t="s">
        <v>3505</v>
      </c>
      <c r="N4659" t="s">
        <v>2383</v>
      </c>
      <c r="O4659" t="s">
        <v>2604</v>
      </c>
      <c r="Q4659" s="199">
        <v>10000</v>
      </c>
      <c r="S4659" t="s">
        <v>3506</v>
      </c>
      <c r="T4659" t="s">
        <v>3759</v>
      </c>
      <c r="U4659" s="201">
        <v>4.0824999999999996</v>
      </c>
      <c r="V4659" t="s">
        <v>2440</v>
      </c>
      <c r="W4659" t="s">
        <v>2810</v>
      </c>
      <c r="X4659" t="s">
        <v>2384</v>
      </c>
      <c r="Y4659" t="s">
        <v>3777</v>
      </c>
      <c r="Z4659" t="s">
        <v>2952</v>
      </c>
      <c r="AA4659" t="s">
        <v>786</v>
      </c>
      <c r="AB4659" s="198">
        <v>37073.875</v>
      </c>
      <c r="AC4659" s="198">
        <v>37103.875</v>
      </c>
    </row>
    <row r="4660" spans="1:29" x14ac:dyDescent="0.2">
      <c r="A4660" s="44" t="str">
        <f t="shared" si="361"/>
        <v xml:space="preserve"> Natural Gas Physical</v>
      </c>
      <c r="B4660" s="44" t="str">
        <f t="shared" si="362"/>
        <v/>
      </c>
      <c r="C4660" s="44" t="str">
        <f t="shared" si="363"/>
        <v>Natural Gas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1</v>
      </c>
      <c r="F4660" s="213">
        <f t="shared" si="365"/>
        <v>5000</v>
      </c>
      <c r="G4660" s="202">
        <v>1335522</v>
      </c>
      <c r="H4660" s="198">
        <v>37046.582465277781</v>
      </c>
      <c r="I4660" t="s">
        <v>2542</v>
      </c>
      <c r="M4660" t="s">
        <v>3505</v>
      </c>
      <c r="N4660" t="s">
        <v>3089</v>
      </c>
      <c r="O4660" t="s">
        <v>49</v>
      </c>
      <c r="Q4660" s="199">
        <v>5000</v>
      </c>
      <c r="S4660" t="s">
        <v>3827</v>
      </c>
      <c r="T4660" t="s">
        <v>3090</v>
      </c>
      <c r="U4660" s="201">
        <v>4.8949999999999996</v>
      </c>
      <c r="V4660" t="s">
        <v>3835</v>
      </c>
      <c r="W4660" t="s">
        <v>3091</v>
      </c>
      <c r="X4660" t="s">
        <v>3092</v>
      </c>
      <c r="Y4660" t="s">
        <v>2596</v>
      </c>
      <c r="Z4660" t="s">
        <v>2953</v>
      </c>
      <c r="AA4660">
        <v>828855</v>
      </c>
      <c r="AB4660" s="198">
        <v>37047.875</v>
      </c>
      <c r="AC4660" s="198">
        <v>37047.875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31</v>
      </c>
      <c r="F4661" s="213">
        <f t="shared" si="365"/>
        <v>155000</v>
      </c>
      <c r="G4661" s="202">
        <v>1335523</v>
      </c>
      <c r="H4661" s="198">
        <v>37046.582499999997</v>
      </c>
      <c r="I4661" t="s">
        <v>2592</v>
      </c>
      <c r="M4661" t="s">
        <v>3505</v>
      </c>
      <c r="N4661" t="s">
        <v>2605</v>
      </c>
      <c r="O4661" t="s">
        <v>2493</v>
      </c>
      <c r="P4661" s="199">
        <v>5000</v>
      </c>
      <c r="S4661" t="s">
        <v>3506</v>
      </c>
      <c r="T4661" t="s">
        <v>3759</v>
      </c>
      <c r="U4661" s="201">
        <v>6.16</v>
      </c>
      <c r="V4661" t="s">
        <v>3559</v>
      </c>
      <c r="W4661" t="s">
        <v>2494</v>
      </c>
      <c r="X4661" t="s">
        <v>2495</v>
      </c>
      <c r="Y4661" t="s">
        <v>3777</v>
      </c>
      <c r="Z4661" t="s">
        <v>2952</v>
      </c>
      <c r="AA4661" t="s">
        <v>787</v>
      </c>
      <c r="AB4661" s="198">
        <v>37073.875</v>
      </c>
      <c r="AC4661" s="198">
        <v>37103.875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155000</v>
      </c>
      <c r="G4662" s="202">
        <v>1335524</v>
      </c>
      <c r="H4662" s="198">
        <v>37046.58253472222</v>
      </c>
      <c r="I4662" t="s">
        <v>2592</v>
      </c>
      <c r="M4662" t="s">
        <v>3505</v>
      </c>
      <c r="N4662" t="s">
        <v>2605</v>
      </c>
      <c r="O4662" t="s">
        <v>2497</v>
      </c>
      <c r="P4662" s="199">
        <v>5000</v>
      </c>
      <c r="S4662" t="s">
        <v>3506</v>
      </c>
      <c r="T4662" t="s">
        <v>3759</v>
      </c>
      <c r="U4662" s="201">
        <v>6.16</v>
      </c>
      <c r="V4662" t="s">
        <v>3559</v>
      </c>
      <c r="W4662" t="s">
        <v>2494</v>
      </c>
      <c r="X4662" t="s">
        <v>2495</v>
      </c>
      <c r="Y4662" t="s">
        <v>3777</v>
      </c>
      <c r="Z4662" t="s">
        <v>2952</v>
      </c>
      <c r="AA4662" t="s">
        <v>788</v>
      </c>
      <c r="AB4662" s="198">
        <v>37104.875</v>
      </c>
      <c r="AC4662" s="198">
        <v>37134.875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25000</v>
      </c>
      <c r="G4663" s="202">
        <v>1335525</v>
      </c>
      <c r="H4663" s="198">
        <v>37046.582546296297</v>
      </c>
      <c r="I4663" t="s">
        <v>2382</v>
      </c>
      <c r="M4663" t="s">
        <v>3619</v>
      </c>
      <c r="N4663" t="s">
        <v>3239</v>
      </c>
      <c r="O4663" t="s">
        <v>3240</v>
      </c>
      <c r="Q4663" s="199">
        <v>25000</v>
      </c>
      <c r="S4663" t="s">
        <v>3508</v>
      </c>
      <c r="T4663" t="s">
        <v>3759</v>
      </c>
      <c r="U4663" s="201">
        <v>-0.27</v>
      </c>
      <c r="V4663" t="s">
        <v>3705</v>
      </c>
      <c r="W4663" t="s">
        <v>3204</v>
      </c>
      <c r="X4663" t="s">
        <v>3241</v>
      </c>
      <c r="Y4663" t="s">
        <v>3777</v>
      </c>
      <c r="Z4663" t="s">
        <v>2952</v>
      </c>
      <c r="AA4663" t="s">
        <v>789</v>
      </c>
      <c r="AB4663" s="198">
        <v>37073</v>
      </c>
      <c r="AC4663" s="198">
        <v>37103</v>
      </c>
    </row>
    <row r="4664" spans="1:29" x14ac:dyDescent="0.2">
      <c r="A4664" s="44" t="str">
        <f t="shared" si="361"/>
        <v>US Natural Gas Physical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1000</v>
      </c>
      <c r="G4664" s="202">
        <v>1335526</v>
      </c>
      <c r="H4664" s="198">
        <v>37046.582627314812</v>
      </c>
      <c r="I4664" t="s">
        <v>2645</v>
      </c>
      <c r="M4664" t="s">
        <v>3505</v>
      </c>
      <c r="N4664" t="s">
        <v>3885</v>
      </c>
      <c r="O4664" t="s">
        <v>790</v>
      </c>
      <c r="P4664" s="199">
        <v>1000</v>
      </c>
      <c r="S4664" t="s">
        <v>3506</v>
      </c>
      <c r="T4664" t="s">
        <v>3759</v>
      </c>
      <c r="U4664" s="201">
        <v>3.835</v>
      </c>
      <c r="V4664" t="s">
        <v>2646</v>
      </c>
      <c r="W4664" t="s">
        <v>2271</v>
      </c>
      <c r="X4664" t="s">
        <v>3078</v>
      </c>
      <c r="Y4664" t="s">
        <v>2596</v>
      </c>
      <c r="Z4664" t="s">
        <v>2952</v>
      </c>
      <c r="AA4664">
        <v>828856</v>
      </c>
      <c r="AB4664" s="198">
        <v>37048.875</v>
      </c>
      <c r="AC4664" s="198">
        <v>37048.875</v>
      </c>
    </row>
    <row r="4665" spans="1:29" x14ac:dyDescent="0.2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3">
        <f t="shared" si="365"/>
        <v>310000</v>
      </c>
      <c r="G4665" s="202">
        <v>1335528</v>
      </c>
      <c r="H4665" s="198">
        <v>37046.582662037035</v>
      </c>
      <c r="I4665" t="s">
        <v>2389</v>
      </c>
      <c r="M4665" t="s">
        <v>3505</v>
      </c>
      <c r="N4665" t="s">
        <v>2383</v>
      </c>
      <c r="O4665" t="s">
        <v>2604</v>
      </c>
      <c r="P4665" s="199">
        <v>10000</v>
      </c>
      <c r="S4665" t="s">
        <v>3506</v>
      </c>
      <c r="T4665" t="s">
        <v>3759</v>
      </c>
      <c r="U4665" s="201">
        <v>4.08</v>
      </c>
      <c r="V4665" t="s">
        <v>2390</v>
      </c>
      <c r="W4665" t="s">
        <v>2810</v>
      </c>
      <c r="X4665" t="s">
        <v>2384</v>
      </c>
      <c r="Y4665" t="s">
        <v>3777</v>
      </c>
      <c r="Z4665" t="s">
        <v>2952</v>
      </c>
      <c r="AA4665" t="s">
        <v>791</v>
      </c>
      <c r="AB4665" s="198">
        <v>37073.875</v>
      </c>
      <c r="AC4665" s="198">
        <v>37103.875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31</v>
      </c>
      <c r="F4666" s="213">
        <f t="shared" si="365"/>
        <v>310000</v>
      </c>
      <c r="G4666" s="202">
        <v>1335530</v>
      </c>
      <c r="H4666" s="198">
        <v>37046.582789351851</v>
      </c>
      <c r="I4666" t="s">
        <v>2543</v>
      </c>
      <c r="M4666" t="s">
        <v>3505</v>
      </c>
      <c r="N4666" t="s">
        <v>2383</v>
      </c>
      <c r="O4666" t="s">
        <v>2604</v>
      </c>
      <c r="Q4666" s="199">
        <v>10000</v>
      </c>
      <c r="S4666" t="s">
        <v>3506</v>
      </c>
      <c r="T4666" t="s">
        <v>3759</v>
      </c>
      <c r="U4666" s="201">
        <v>4.0824999999999996</v>
      </c>
      <c r="V4666" t="s">
        <v>2299</v>
      </c>
      <c r="W4666" t="s">
        <v>2810</v>
      </c>
      <c r="X4666" t="s">
        <v>2384</v>
      </c>
      <c r="Y4666" t="s">
        <v>3777</v>
      </c>
      <c r="Z4666" t="s">
        <v>2952</v>
      </c>
      <c r="AA4666" t="s">
        <v>792</v>
      </c>
      <c r="AB4666" s="198">
        <v>37073.875</v>
      </c>
      <c r="AC4666" s="198">
        <v>37103.875</v>
      </c>
    </row>
    <row r="4667" spans="1:29" x14ac:dyDescent="0.2">
      <c r="A4667" s="44" t="str">
        <f t="shared" si="361"/>
        <v>US Natural Gas Physical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1</v>
      </c>
      <c r="F4667" s="213">
        <f t="shared" si="365"/>
        <v>10000</v>
      </c>
      <c r="G4667" s="202">
        <v>1335531</v>
      </c>
      <c r="H4667" s="198">
        <v>37046.58284722222</v>
      </c>
      <c r="I4667" t="s">
        <v>3731</v>
      </c>
      <c r="M4667" t="s">
        <v>3505</v>
      </c>
      <c r="N4667" t="s">
        <v>3885</v>
      </c>
      <c r="O4667" t="s">
        <v>630</v>
      </c>
      <c r="Q4667" s="199">
        <v>10000</v>
      </c>
      <c r="S4667" t="s">
        <v>3506</v>
      </c>
      <c r="T4667" t="s">
        <v>3759</v>
      </c>
      <c r="U4667" s="201">
        <v>3.97</v>
      </c>
      <c r="V4667" t="s">
        <v>1770</v>
      </c>
      <c r="W4667" t="s">
        <v>2265</v>
      </c>
      <c r="X4667" t="s">
        <v>2266</v>
      </c>
      <c r="Y4667" t="s">
        <v>2596</v>
      </c>
      <c r="Z4667" t="s">
        <v>2952</v>
      </c>
      <c r="AA4667">
        <v>828857</v>
      </c>
      <c r="AB4667" s="198">
        <v>37048.875</v>
      </c>
      <c r="AC4667" s="198">
        <v>37048.875</v>
      </c>
    </row>
    <row r="4668" spans="1:29" x14ac:dyDescent="0.2">
      <c r="A4668" s="44" t="str">
        <f t="shared" si="361"/>
        <v>US Natural Gas Physical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123</v>
      </c>
      <c r="F4668" s="213">
        <f t="shared" si="365"/>
        <v>615000</v>
      </c>
      <c r="G4668" s="202">
        <v>1335532</v>
      </c>
      <c r="H4668" s="198">
        <v>37046.58289351852</v>
      </c>
      <c r="I4668" t="s">
        <v>2370</v>
      </c>
      <c r="J4668" t="s">
        <v>2532</v>
      </c>
      <c r="K4668" t="s">
        <v>2373</v>
      </c>
      <c r="M4668" t="s">
        <v>3505</v>
      </c>
      <c r="N4668" t="s">
        <v>3955</v>
      </c>
      <c r="O4668" t="s">
        <v>492</v>
      </c>
      <c r="Q4668" s="199">
        <v>5000</v>
      </c>
      <c r="S4668" t="s">
        <v>3506</v>
      </c>
      <c r="T4668" t="s">
        <v>3759</v>
      </c>
      <c r="U4668" s="201">
        <v>-7.4999999999999997E-3</v>
      </c>
      <c r="V4668" t="s">
        <v>2295</v>
      </c>
      <c r="W4668" t="s">
        <v>494</v>
      </c>
      <c r="X4668" t="s">
        <v>2641</v>
      </c>
      <c r="Y4668" t="s">
        <v>2596</v>
      </c>
      <c r="Z4668" t="s">
        <v>2952</v>
      </c>
      <c r="AA4668" t="s">
        <v>793</v>
      </c>
      <c r="AB4668" s="198">
        <v>37073</v>
      </c>
      <c r="AC4668" s="198">
        <v>37195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31</v>
      </c>
      <c r="F4669" s="213">
        <f t="shared" si="365"/>
        <v>775000</v>
      </c>
      <c r="G4669" s="202">
        <v>1335533</v>
      </c>
      <c r="H4669" s="198">
        <v>37046.582986111112</v>
      </c>
      <c r="I4669" t="s">
        <v>2600</v>
      </c>
      <c r="M4669" t="s">
        <v>3505</v>
      </c>
      <c r="N4669" t="s">
        <v>2605</v>
      </c>
      <c r="O4669" t="s">
        <v>794</v>
      </c>
      <c r="P4669" s="199">
        <v>25000</v>
      </c>
      <c r="S4669" t="s">
        <v>3506</v>
      </c>
      <c r="T4669" t="s">
        <v>3759</v>
      </c>
      <c r="U4669" s="201">
        <v>-7.7499999999999999E-2</v>
      </c>
      <c r="V4669" t="s">
        <v>3711</v>
      </c>
      <c r="W4669" t="s">
        <v>2515</v>
      </c>
      <c r="X4669" t="s">
        <v>2516</v>
      </c>
      <c r="Y4669" t="s">
        <v>3777</v>
      </c>
      <c r="Z4669" t="s">
        <v>2952</v>
      </c>
      <c r="AA4669" t="s">
        <v>795</v>
      </c>
      <c r="AB4669" s="198">
        <v>37073.875</v>
      </c>
      <c r="AC4669" s="198">
        <v>37103.875</v>
      </c>
    </row>
    <row r="4670" spans="1:29" x14ac:dyDescent="0.2">
      <c r="A4670" s="44" t="str">
        <f t="shared" si="361"/>
        <v>US Natural Gas Financial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31</v>
      </c>
      <c r="F4670" s="213">
        <f t="shared" si="365"/>
        <v>465000</v>
      </c>
      <c r="G4670" s="202">
        <v>1335535</v>
      </c>
      <c r="H4670" s="198">
        <v>37046.583240740743</v>
      </c>
      <c r="I4670" t="s">
        <v>3652</v>
      </c>
      <c r="M4670" t="s">
        <v>3505</v>
      </c>
      <c r="N4670" t="s">
        <v>2383</v>
      </c>
      <c r="O4670" t="s">
        <v>2604</v>
      </c>
      <c r="Q4670" s="199">
        <v>15000</v>
      </c>
      <c r="S4670" t="s">
        <v>3506</v>
      </c>
      <c r="T4670" t="s">
        <v>3759</v>
      </c>
      <c r="U4670" s="201">
        <v>4.09</v>
      </c>
      <c r="V4670" t="s">
        <v>2485</v>
      </c>
      <c r="W4670" t="s">
        <v>2810</v>
      </c>
      <c r="X4670" t="s">
        <v>2384</v>
      </c>
      <c r="Y4670" t="s">
        <v>3777</v>
      </c>
      <c r="Z4670" t="s">
        <v>2952</v>
      </c>
      <c r="AA4670" t="s">
        <v>796</v>
      </c>
      <c r="AB4670" s="198">
        <v>37073.875</v>
      </c>
      <c r="AC4670" s="198">
        <v>37103.875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31</v>
      </c>
      <c r="F4671" s="213">
        <f t="shared" si="365"/>
        <v>155000</v>
      </c>
      <c r="G4671" s="202">
        <v>1335537</v>
      </c>
      <c r="H4671" s="198">
        <v>37046.583287037036</v>
      </c>
      <c r="I4671" t="s">
        <v>2543</v>
      </c>
      <c r="M4671" t="s">
        <v>3505</v>
      </c>
      <c r="N4671" t="s">
        <v>2383</v>
      </c>
      <c r="O4671" t="s">
        <v>2604</v>
      </c>
      <c r="Q4671" s="199">
        <v>5000</v>
      </c>
      <c r="S4671" t="s">
        <v>3506</v>
      </c>
      <c r="T4671" t="s">
        <v>3759</v>
      </c>
      <c r="U4671" s="201">
        <v>4.09</v>
      </c>
      <c r="V4671" t="s">
        <v>2299</v>
      </c>
      <c r="W4671" t="s">
        <v>2810</v>
      </c>
      <c r="X4671" t="s">
        <v>2384</v>
      </c>
      <c r="Y4671" t="s">
        <v>3777</v>
      </c>
      <c r="Z4671" t="s">
        <v>2952</v>
      </c>
      <c r="AA4671" t="s">
        <v>797</v>
      </c>
      <c r="AB4671" s="198">
        <v>37073.875</v>
      </c>
      <c r="AC4671" s="198">
        <v>37103.875</v>
      </c>
    </row>
    <row r="4672" spans="1:29" x14ac:dyDescent="0.2">
      <c r="A4672" s="44" t="str">
        <f t="shared" si="361"/>
        <v>US Natural Gas Physical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Physical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5000</v>
      </c>
      <c r="G4672" s="202">
        <v>1335540</v>
      </c>
      <c r="H4672" s="198">
        <v>37046.583460648151</v>
      </c>
      <c r="I4672" t="s">
        <v>3021</v>
      </c>
      <c r="M4672" t="s">
        <v>3505</v>
      </c>
      <c r="N4672" t="s">
        <v>3885</v>
      </c>
      <c r="O4672" t="s">
        <v>798</v>
      </c>
      <c r="P4672" s="199">
        <v>5000</v>
      </c>
      <c r="S4672" t="s">
        <v>3506</v>
      </c>
      <c r="T4672" t="s">
        <v>3759</v>
      </c>
      <c r="U4672" s="201">
        <v>3.875</v>
      </c>
      <c r="V4672" t="s">
        <v>3022</v>
      </c>
      <c r="W4672" t="s">
        <v>2271</v>
      </c>
      <c r="X4672" t="s">
        <v>3078</v>
      </c>
      <c r="Y4672" t="s">
        <v>2596</v>
      </c>
      <c r="Z4672" t="s">
        <v>2952</v>
      </c>
      <c r="AA4672">
        <v>828860</v>
      </c>
      <c r="AB4672" s="198">
        <v>37048.875</v>
      </c>
      <c r="AC4672" s="198">
        <v>37048.875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123</v>
      </c>
      <c r="F4673" s="213">
        <f t="shared" si="365"/>
        <v>615000</v>
      </c>
      <c r="G4673" s="202">
        <v>1335541</v>
      </c>
      <c r="H4673" s="198">
        <v>37046.583483796298</v>
      </c>
      <c r="I4673" t="s">
        <v>2543</v>
      </c>
      <c r="M4673" t="s">
        <v>3505</v>
      </c>
      <c r="N4673" t="s">
        <v>2383</v>
      </c>
      <c r="O4673" t="s">
        <v>3144</v>
      </c>
      <c r="Q4673" s="199">
        <v>5000</v>
      </c>
      <c r="S4673" t="s">
        <v>3506</v>
      </c>
      <c r="T4673" t="s">
        <v>3759</v>
      </c>
      <c r="U4673" s="201">
        <v>4.18</v>
      </c>
      <c r="V4673" t="s">
        <v>2299</v>
      </c>
      <c r="W4673" t="s">
        <v>2810</v>
      </c>
      <c r="X4673" t="s">
        <v>2384</v>
      </c>
      <c r="Y4673" t="s">
        <v>3777</v>
      </c>
      <c r="Z4673" t="s">
        <v>2952</v>
      </c>
      <c r="AA4673" t="s">
        <v>799</v>
      </c>
      <c r="AB4673" s="198">
        <v>37073</v>
      </c>
      <c r="AC4673" s="198">
        <v>37195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620000</v>
      </c>
      <c r="G4674" s="202">
        <v>1335542</v>
      </c>
      <c r="H4674" s="198">
        <v>37046.583495370367</v>
      </c>
      <c r="I4674" t="s">
        <v>3652</v>
      </c>
      <c r="M4674" t="s">
        <v>3505</v>
      </c>
      <c r="N4674" t="s">
        <v>2383</v>
      </c>
      <c r="O4674" t="s">
        <v>2604</v>
      </c>
      <c r="Q4674" s="199">
        <v>20000</v>
      </c>
      <c r="S4674" t="s">
        <v>3506</v>
      </c>
      <c r="T4674" t="s">
        <v>3759</v>
      </c>
      <c r="U4674" s="201">
        <v>4.0999999999999996</v>
      </c>
      <c r="V4674" t="s">
        <v>2485</v>
      </c>
      <c r="W4674" t="s">
        <v>2810</v>
      </c>
      <c r="X4674" t="s">
        <v>2384</v>
      </c>
      <c r="Y4674" t="s">
        <v>3777</v>
      </c>
      <c r="Z4674" t="s">
        <v>2952</v>
      </c>
      <c r="AA4674" t="s">
        <v>800</v>
      </c>
      <c r="AB4674" s="198">
        <v>37073.875</v>
      </c>
      <c r="AC4674" s="198">
        <v>37103.875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310000</v>
      </c>
      <c r="G4675" s="202">
        <v>1335543</v>
      </c>
      <c r="H4675" s="198">
        <v>37046.583622685182</v>
      </c>
      <c r="I4675" t="s">
        <v>2600</v>
      </c>
      <c r="M4675" t="s">
        <v>3505</v>
      </c>
      <c r="N4675" t="s">
        <v>2605</v>
      </c>
      <c r="O4675" t="s">
        <v>3288</v>
      </c>
      <c r="P4675" s="199">
        <v>10000</v>
      </c>
      <c r="S4675" t="s">
        <v>3506</v>
      </c>
      <c r="T4675" t="s">
        <v>3759</v>
      </c>
      <c r="U4675" s="201">
        <v>-0.84</v>
      </c>
      <c r="V4675" t="s">
        <v>2508</v>
      </c>
      <c r="W4675" t="s">
        <v>2547</v>
      </c>
      <c r="X4675" t="s">
        <v>2548</v>
      </c>
      <c r="Y4675" t="s">
        <v>3777</v>
      </c>
      <c r="Z4675" t="s">
        <v>2952</v>
      </c>
      <c r="AA4675" t="s">
        <v>801</v>
      </c>
      <c r="AB4675" s="198">
        <v>37073.875</v>
      </c>
      <c r="AC4675" s="198">
        <v>37103.875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31</v>
      </c>
      <c r="F4676" s="213">
        <f t="shared" si="365"/>
        <v>620000</v>
      </c>
      <c r="G4676" s="202">
        <v>1335544</v>
      </c>
      <c r="H4676" s="198">
        <v>37046.583657407406</v>
      </c>
      <c r="I4676" t="s">
        <v>1087</v>
      </c>
      <c r="M4676" t="s">
        <v>3505</v>
      </c>
      <c r="N4676" t="s">
        <v>2383</v>
      </c>
      <c r="O4676" t="s">
        <v>2604</v>
      </c>
      <c r="P4676" s="199">
        <v>20000</v>
      </c>
      <c r="S4676" t="s">
        <v>3506</v>
      </c>
      <c r="T4676" t="s">
        <v>3759</v>
      </c>
      <c r="U4676" s="201">
        <v>4.0949999999999998</v>
      </c>
      <c r="V4676" t="s">
        <v>3683</v>
      </c>
      <c r="W4676" t="s">
        <v>2810</v>
      </c>
      <c r="X4676" t="s">
        <v>2384</v>
      </c>
      <c r="Y4676" t="s">
        <v>3777</v>
      </c>
      <c r="Z4676" t="s">
        <v>2952</v>
      </c>
      <c r="AA4676" t="s">
        <v>802</v>
      </c>
      <c r="AB4676" s="198">
        <v>37073.875</v>
      </c>
      <c r="AC4676" s="198">
        <v>37103.875</v>
      </c>
    </row>
    <row r="4677" spans="1:29" x14ac:dyDescent="0.2">
      <c r="A4677" s="44" t="str">
        <f t="shared" si="361"/>
        <v>US Crude Financial</v>
      </c>
      <c r="B4677" s="44" t="str">
        <f t="shared" si="362"/>
        <v>US</v>
      </c>
      <c r="C4677" s="44" t="str">
        <f t="shared" si="363"/>
        <v>Crude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1</v>
      </c>
      <c r="F4677" s="213">
        <f t="shared" si="365"/>
        <v>50000</v>
      </c>
      <c r="G4677" s="202">
        <v>1335545</v>
      </c>
      <c r="H4677" s="198">
        <v>37046.583715277775</v>
      </c>
      <c r="I4677" t="s">
        <v>2382</v>
      </c>
      <c r="M4677" t="s">
        <v>3619</v>
      </c>
      <c r="N4677" t="s">
        <v>1088</v>
      </c>
      <c r="O4677" t="s">
        <v>3528</v>
      </c>
      <c r="P4677" s="199">
        <v>50000</v>
      </c>
      <c r="S4677" t="s">
        <v>3512</v>
      </c>
      <c r="T4677" t="s">
        <v>3759</v>
      </c>
      <c r="U4677" s="201">
        <v>28.22</v>
      </c>
      <c r="V4677" t="s">
        <v>3830</v>
      </c>
      <c r="W4677" t="s">
        <v>1090</v>
      </c>
      <c r="X4677" t="s">
        <v>1091</v>
      </c>
      <c r="Y4677" t="s">
        <v>2729</v>
      </c>
      <c r="Z4677" t="s">
        <v>2952</v>
      </c>
      <c r="AA4677">
        <v>113157</v>
      </c>
      <c r="AB4677" s="198">
        <v>37073</v>
      </c>
      <c r="AC4677" s="198">
        <v>37103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620000</v>
      </c>
      <c r="G4678" s="202">
        <v>1335546</v>
      </c>
      <c r="H4678" s="198">
        <v>37046.583761574075</v>
      </c>
      <c r="I4678" t="s">
        <v>2358</v>
      </c>
      <c r="M4678" t="s">
        <v>3505</v>
      </c>
      <c r="N4678" t="s">
        <v>2383</v>
      </c>
      <c r="O4678" t="s">
        <v>2604</v>
      </c>
      <c r="Q4678" s="199">
        <v>20000</v>
      </c>
      <c r="S4678" t="s">
        <v>3506</v>
      </c>
      <c r="T4678" t="s">
        <v>3759</v>
      </c>
      <c r="U4678" s="201">
        <v>4.0999999999999996</v>
      </c>
      <c r="V4678" t="s">
        <v>615</v>
      </c>
      <c r="W4678" t="s">
        <v>2810</v>
      </c>
      <c r="X4678" t="s">
        <v>2384</v>
      </c>
      <c r="Y4678" t="s">
        <v>3777</v>
      </c>
      <c r="Z4678" t="s">
        <v>2952</v>
      </c>
      <c r="AA4678" t="s">
        <v>803</v>
      </c>
      <c r="AB4678" s="198">
        <v>37073.875</v>
      </c>
      <c r="AC4678" s="198">
        <v>37103.875</v>
      </c>
    </row>
    <row r="4679" spans="1:29" x14ac:dyDescent="0.2">
      <c r="A4679" s="44" t="str">
        <f t="shared" si="361"/>
        <v>US Natural Gas Physical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Physical</v>
      </c>
      <c r="E4679" s="44">
        <f>IF(VLOOKUP(S4679,'DD-Lookup'!$J$6:$L$50,3,FALSE)="Monthly",(YEAR(AC4679)-YEAR(AB4679))*12+MONTH(AC4679)-MONTH(AB4679)+1,(AC4679-AB4679+1))</f>
        <v>25</v>
      </c>
      <c r="F4679" s="213">
        <f t="shared" si="365"/>
        <v>237500</v>
      </c>
      <c r="G4679" s="202">
        <v>1335547</v>
      </c>
      <c r="H4679" s="198">
        <v>37046.58384259259</v>
      </c>
      <c r="I4679" t="s">
        <v>3069</v>
      </c>
      <c r="M4679" t="s">
        <v>3505</v>
      </c>
      <c r="N4679" t="s">
        <v>3885</v>
      </c>
      <c r="O4679" t="s">
        <v>745</v>
      </c>
      <c r="P4679" s="199">
        <v>9500</v>
      </c>
      <c r="S4679" t="s">
        <v>3506</v>
      </c>
      <c r="T4679" t="s">
        <v>3759</v>
      </c>
      <c r="U4679" s="201">
        <v>4.1349999999999998</v>
      </c>
      <c r="V4679" t="s">
        <v>3896</v>
      </c>
      <c r="W4679" t="s">
        <v>2280</v>
      </c>
      <c r="X4679" t="s">
        <v>2281</v>
      </c>
      <c r="Y4679" t="s">
        <v>2596</v>
      </c>
      <c r="Z4679" t="s">
        <v>2952</v>
      </c>
      <c r="AA4679">
        <v>828861</v>
      </c>
      <c r="AB4679" s="198">
        <v>37048.875</v>
      </c>
      <c r="AC4679" s="198">
        <v>37072.875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465000</v>
      </c>
      <c r="G4680" s="202">
        <v>1335549</v>
      </c>
      <c r="H4680" s="198">
        <v>37046.583865740744</v>
      </c>
      <c r="I4680" t="s">
        <v>3652</v>
      </c>
      <c r="M4680" t="s">
        <v>3505</v>
      </c>
      <c r="N4680" t="s">
        <v>2383</v>
      </c>
      <c r="O4680" t="s">
        <v>2604</v>
      </c>
      <c r="Q4680" s="199">
        <v>15000</v>
      </c>
      <c r="S4680" t="s">
        <v>3506</v>
      </c>
      <c r="T4680" t="s">
        <v>3759</v>
      </c>
      <c r="U4680" s="201">
        <v>4.1050000000000004</v>
      </c>
      <c r="V4680" t="s">
        <v>2485</v>
      </c>
      <c r="W4680" t="s">
        <v>2810</v>
      </c>
      <c r="X4680" t="s">
        <v>2384</v>
      </c>
      <c r="Y4680" t="s">
        <v>3777</v>
      </c>
      <c r="Z4680" t="s">
        <v>2952</v>
      </c>
      <c r="AA4680" t="s">
        <v>804</v>
      </c>
      <c r="AB4680" s="198">
        <v>37073.875</v>
      </c>
      <c r="AC4680" s="198">
        <v>37103.875</v>
      </c>
    </row>
    <row r="4681" spans="1:29" x14ac:dyDescent="0.2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1335550</v>
      </c>
      <c r="H4681" s="198">
        <v>37046.58390046296</v>
      </c>
      <c r="I4681" t="s">
        <v>1087</v>
      </c>
      <c r="M4681" t="s">
        <v>3619</v>
      </c>
      <c r="N4681" t="s">
        <v>3233</v>
      </c>
      <c r="O4681" t="s">
        <v>3854</v>
      </c>
      <c r="Q4681" s="199">
        <v>50000</v>
      </c>
      <c r="S4681" t="s">
        <v>3512</v>
      </c>
      <c r="T4681" t="s">
        <v>3759</v>
      </c>
      <c r="U4681" s="201">
        <v>0.62</v>
      </c>
      <c r="V4681" t="s">
        <v>1089</v>
      </c>
      <c r="W4681" t="s">
        <v>3234</v>
      </c>
      <c r="X4681" t="s">
        <v>3235</v>
      </c>
      <c r="Y4681" t="s">
        <v>3777</v>
      </c>
      <c r="Z4681" t="s">
        <v>2952</v>
      </c>
      <c r="AA4681" t="s">
        <v>805</v>
      </c>
      <c r="AB4681" s="198">
        <v>37073</v>
      </c>
      <c r="AC4681" s="198">
        <v>37103</v>
      </c>
    </row>
    <row r="4682" spans="1:29" x14ac:dyDescent="0.2">
      <c r="A4682" s="44" t="str">
        <f t="shared" si="361"/>
        <v>US Crude Financial</v>
      </c>
      <c r="B4682" s="44" t="str">
        <f t="shared" si="362"/>
        <v>US</v>
      </c>
      <c r="C4682" s="44" t="str">
        <f t="shared" si="363"/>
        <v>Crude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50000</v>
      </c>
      <c r="G4682" s="202">
        <v>1335553</v>
      </c>
      <c r="H4682" s="198">
        <v>37046.58394675926</v>
      </c>
      <c r="I4682" t="s">
        <v>1087</v>
      </c>
      <c r="M4682" t="s">
        <v>3619</v>
      </c>
      <c r="N4682" t="s">
        <v>3233</v>
      </c>
      <c r="O4682" t="s">
        <v>3854</v>
      </c>
      <c r="Q4682" s="199">
        <v>50000</v>
      </c>
      <c r="S4682" t="s">
        <v>3512</v>
      </c>
      <c r="T4682" t="s">
        <v>3759</v>
      </c>
      <c r="U4682" s="201">
        <v>0.62</v>
      </c>
      <c r="V4682" t="s">
        <v>1089</v>
      </c>
      <c r="W4682" t="s">
        <v>3234</v>
      </c>
      <c r="X4682" t="s">
        <v>3235</v>
      </c>
      <c r="Y4682" t="s">
        <v>3777</v>
      </c>
      <c r="Z4682" t="s">
        <v>2952</v>
      </c>
      <c r="AA4682" t="s">
        <v>806</v>
      </c>
      <c r="AB4682" s="198">
        <v>37073</v>
      </c>
      <c r="AC4682" s="198">
        <v>37103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465000</v>
      </c>
      <c r="G4683" s="202">
        <v>1335552</v>
      </c>
      <c r="H4683" s="198">
        <v>37046.58394675926</v>
      </c>
      <c r="I4683" t="s">
        <v>1087</v>
      </c>
      <c r="M4683" t="s">
        <v>3505</v>
      </c>
      <c r="N4683" t="s">
        <v>2383</v>
      </c>
      <c r="O4683" t="s">
        <v>2604</v>
      </c>
      <c r="P4683" s="199">
        <v>15000</v>
      </c>
      <c r="S4683" t="s">
        <v>3506</v>
      </c>
      <c r="T4683" t="s">
        <v>3759</v>
      </c>
      <c r="U4683" s="201">
        <v>4.0999999999999996</v>
      </c>
      <c r="V4683" t="s">
        <v>3683</v>
      </c>
      <c r="W4683" t="s">
        <v>2810</v>
      </c>
      <c r="X4683" t="s">
        <v>2384</v>
      </c>
      <c r="Y4683" t="s">
        <v>3777</v>
      </c>
      <c r="Z4683" t="s">
        <v>2952</v>
      </c>
      <c r="AA4683" t="s">
        <v>807</v>
      </c>
      <c r="AB4683" s="198">
        <v>37073.875</v>
      </c>
      <c r="AC4683" s="198">
        <v>37103.875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465000</v>
      </c>
      <c r="G4684" s="202">
        <v>1335556</v>
      </c>
      <c r="H4684" s="198">
        <v>37046.584108796298</v>
      </c>
      <c r="I4684" t="s">
        <v>2382</v>
      </c>
      <c r="M4684" t="s">
        <v>3505</v>
      </c>
      <c r="N4684" t="s">
        <v>2383</v>
      </c>
      <c r="O4684" t="s">
        <v>2604</v>
      </c>
      <c r="P4684" s="199">
        <v>15000</v>
      </c>
      <c r="S4684" t="s">
        <v>3506</v>
      </c>
      <c r="T4684" t="s">
        <v>3759</v>
      </c>
      <c r="U4684" s="201">
        <v>4.0949999999999998</v>
      </c>
      <c r="V4684" t="s">
        <v>1965</v>
      </c>
      <c r="W4684" t="s">
        <v>2810</v>
      </c>
      <c r="X4684" t="s">
        <v>2384</v>
      </c>
      <c r="Y4684" t="s">
        <v>3777</v>
      </c>
      <c r="Z4684" t="s">
        <v>2952</v>
      </c>
      <c r="AA4684" t="s">
        <v>808</v>
      </c>
      <c r="AB4684" s="198">
        <v>37073.875</v>
      </c>
      <c r="AC4684" s="198">
        <v>37103.875</v>
      </c>
    </row>
    <row r="4685" spans="1:29" x14ac:dyDescent="0.2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92</v>
      </c>
      <c r="F4685" s="213">
        <f t="shared" si="370"/>
        <v>4600</v>
      </c>
      <c r="G4685" s="202">
        <v>1335559</v>
      </c>
      <c r="H4685" s="198">
        <v>37046.584282407406</v>
      </c>
      <c r="I4685" t="s">
        <v>2360</v>
      </c>
      <c r="M4685" t="s">
        <v>2717</v>
      </c>
      <c r="N4685" t="s">
        <v>3532</v>
      </c>
      <c r="O4685" t="s">
        <v>2333</v>
      </c>
      <c r="Q4685" s="199">
        <v>50</v>
      </c>
      <c r="S4685" t="s">
        <v>3504</v>
      </c>
      <c r="T4685" t="s">
        <v>3759</v>
      </c>
      <c r="U4685" s="201">
        <v>50.5</v>
      </c>
      <c r="V4685" t="s">
        <v>1611</v>
      </c>
      <c r="W4685" t="s">
        <v>2369</v>
      </c>
      <c r="X4685" t="s">
        <v>3555</v>
      </c>
      <c r="Y4685" t="s">
        <v>1097</v>
      </c>
      <c r="Z4685" t="s">
        <v>2947</v>
      </c>
      <c r="AA4685">
        <v>631702.1</v>
      </c>
      <c r="AB4685" s="198">
        <v>37165.71597222222</v>
      </c>
      <c r="AC4685" s="198">
        <v>37256.71597222222</v>
      </c>
    </row>
    <row r="4686" spans="1:29" x14ac:dyDescent="0.2">
      <c r="A4686" s="44" t="str">
        <f t="shared" si="366"/>
        <v>US Weather Financial</v>
      </c>
      <c r="B4686" s="44" t="str">
        <f t="shared" si="367"/>
        <v>US</v>
      </c>
      <c r="C4686" s="44" t="str">
        <f t="shared" si="368"/>
        <v>Weather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30</v>
      </c>
      <c r="F4686" s="213">
        <f t="shared" si="370"/>
        <v>90</v>
      </c>
      <c r="G4686" s="202">
        <v>1335560</v>
      </c>
      <c r="H4686" s="198">
        <v>37046.584351851852</v>
      </c>
      <c r="I4686" t="s">
        <v>2600</v>
      </c>
      <c r="M4686" t="s">
        <v>2656</v>
      </c>
      <c r="N4686" t="s">
        <v>3724</v>
      </c>
      <c r="O4686" t="s">
        <v>4000</v>
      </c>
      <c r="Q4686" s="199">
        <v>3</v>
      </c>
      <c r="S4686" t="s">
        <v>2657</v>
      </c>
      <c r="T4686" t="s">
        <v>3759</v>
      </c>
      <c r="U4686" s="201">
        <v>444</v>
      </c>
      <c r="V4686" t="s">
        <v>809</v>
      </c>
      <c r="W4686" t="s">
        <v>3285</v>
      </c>
      <c r="X4686" t="s">
        <v>3725</v>
      </c>
      <c r="Y4686" t="s">
        <v>2656</v>
      </c>
      <c r="Z4686" t="s">
        <v>2952</v>
      </c>
      <c r="AA4686">
        <v>1335560</v>
      </c>
      <c r="AB4686" s="198">
        <v>37043.915972222225</v>
      </c>
      <c r="AC4686" s="198">
        <v>37072.915972222225</v>
      </c>
    </row>
    <row r="4687" spans="1:29" x14ac:dyDescent="0.2">
      <c r="A4687" s="44" t="str">
        <f t="shared" si="366"/>
        <v>US Crude Financial</v>
      </c>
      <c r="B4687" s="44" t="str">
        <f t="shared" si="367"/>
        <v>US</v>
      </c>
      <c r="C4687" s="44" t="str">
        <f t="shared" si="368"/>
        <v>Crude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50000</v>
      </c>
      <c r="G4687" s="202">
        <v>1335561</v>
      </c>
      <c r="H4687" s="198">
        <v>37046.584398148145</v>
      </c>
      <c r="I4687" t="s">
        <v>2382</v>
      </c>
      <c r="M4687" t="s">
        <v>3619</v>
      </c>
      <c r="N4687" t="s">
        <v>1088</v>
      </c>
      <c r="O4687" t="s">
        <v>3528</v>
      </c>
      <c r="Q4687" s="199">
        <v>50000</v>
      </c>
      <c r="S4687" t="s">
        <v>3512</v>
      </c>
      <c r="T4687" t="s">
        <v>3759</v>
      </c>
      <c r="U4687" s="201">
        <v>28.24</v>
      </c>
      <c r="V4687" t="s">
        <v>2582</v>
      </c>
      <c r="W4687" t="s">
        <v>1090</v>
      </c>
      <c r="X4687" t="s">
        <v>1091</v>
      </c>
      <c r="Y4687" t="s">
        <v>2729</v>
      </c>
      <c r="Z4687" t="s">
        <v>2952</v>
      </c>
      <c r="AA4687">
        <v>113162</v>
      </c>
      <c r="AB4687" s="198">
        <v>37073</v>
      </c>
      <c r="AC4687" s="198">
        <v>37103</v>
      </c>
    </row>
    <row r="4688" spans="1:29" x14ac:dyDescent="0.2">
      <c r="A4688" s="44" t="str">
        <f t="shared" si="366"/>
        <v>US Natural Gas Physical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Physical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4400</v>
      </c>
      <c r="G4688" s="202">
        <v>1335564</v>
      </c>
      <c r="H4688" s="198">
        <v>37046.584479166668</v>
      </c>
      <c r="I4688" t="s">
        <v>2580</v>
      </c>
      <c r="M4688" t="s">
        <v>3505</v>
      </c>
      <c r="N4688" t="s">
        <v>3885</v>
      </c>
      <c r="O4688" t="s">
        <v>717</v>
      </c>
      <c r="P4688" s="199">
        <v>4400</v>
      </c>
      <c r="S4688" t="s">
        <v>3506</v>
      </c>
      <c r="T4688" t="s">
        <v>3759</v>
      </c>
      <c r="U4688" s="201">
        <v>3.89</v>
      </c>
      <c r="V4688" t="s">
        <v>3523</v>
      </c>
      <c r="W4688" t="s">
        <v>2477</v>
      </c>
      <c r="X4688" t="s">
        <v>3078</v>
      </c>
      <c r="Y4688" t="s">
        <v>2596</v>
      </c>
      <c r="Z4688" t="s">
        <v>2952</v>
      </c>
      <c r="AA4688">
        <v>828862</v>
      </c>
      <c r="AB4688" s="198">
        <v>37048.875</v>
      </c>
      <c r="AC4688" s="198">
        <v>37048.875</v>
      </c>
    </row>
    <row r="4689" spans="1:29" x14ac:dyDescent="0.2">
      <c r="A4689" s="44" t="str">
        <f t="shared" si="366"/>
        <v>US Crude Financial</v>
      </c>
      <c r="B4689" s="44" t="str">
        <f t="shared" si="367"/>
        <v>US</v>
      </c>
      <c r="C4689" s="44" t="str">
        <f t="shared" si="368"/>
        <v>Crude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50000</v>
      </c>
      <c r="G4689" s="202">
        <v>1335565</v>
      </c>
      <c r="H4689" s="198">
        <v>37046.58452546296</v>
      </c>
      <c r="I4689" t="s">
        <v>2382</v>
      </c>
      <c r="M4689" t="s">
        <v>3619</v>
      </c>
      <c r="N4689" t="s">
        <v>1088</v>
      </c>
      <c r="O4689" t="s">
        <v>3528</v>
      </c>
      <c r="Q4689" s="199">
        <v>50000</v>
      </c>
      <c r="S4689" t="s">
        <v>3512</v>
      </c>
      <c r="T4689" t="s">
        <v>3759</v>
      </c>
      <c r="U4689" s="201">
        <v>28.26</v>
      </c>
      <c r="V4689" t="s">
        <v>3830</v>
      </c>
      <c r="W4689" t="s">
        <v>1090</v>
      </c>
      <c r="X4689" t="s">
        <v>1091</v>
      </c>
      <c r="Y4689" t="s">
        <v>2729</v>
      </c>
      <c r="Z4689" t="s">
        <v>2952</v>
      </c>
      <c r="AA4689">
        <v>113163</v>
      </c>
      <c r="AB4689" s="198">
        <v>37073</v>
      </c>
      <c r="AC4689" s="198">
        <v>37103</v>
      </c>
    </row>
    <row r="4690" spans="1:29" x14ac:dyDescent="0.2">
      <c r="A4690" s="44" t="str">
        <f t="shared" si="366"/>
        <v>US Natural Gas Physical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10000</v>
      </c>
      <c r="G4690" s="202">
        <v>1335566</v>
      </c>
      <c r="H4690" s="198">
        <v>37046.584560185183</v>
      </c>
      <c r="I4690" t="s">
        <v>2543</v>
      </c>
      <c r="M4690" t="s">
        <v>3505</v>
      </c>
      <c r="N4690" t="s">
        <v>3885</v>
      </c>
      <c r="O4690" t="s">
        <v>630</v>
      </c>
      <c r="P4690" s="199">
        <v>10000</v>
      </c>
      <c r="S4690" t="s">
        <v>3506</v>
      </c>
      <c r="T4690" t="s">
        <v>3759</v>
      </c>
      <c r="U4690" s="201">
        <v>3.98</v>
      </c>
      <c r="V4690" t="s">
        <v>3374</v>
      </c>
      <c r="W4690" t="s">
        <v>2265</v>
      </c>
      <c r="X4690" t="s">
        <v>2266</v>
      </c>
      <c r="Y4690" t="s">
        <v>2596</v>
      </c>
      <c r="Z4690" t="s">
        <v>2952</v>
      </c>
      <c r="AA4690">
        <v>828863</v>
      </c>
      <c r="AB4690" s="198">
        <v>37048.875</v>
      </c>
      <c r="AC4690" s="198">
        <v>37048.875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13">
        <f t="shared" si="370"/>
        <v>310000</v>
      </c>
      <c r="G4691" s="202">
        <v>1335567</v>
      </c>
      <c r="H4691" s="198">
        <v>37046.584594907406</v>
      </c>
      <c r="I4691" t="s">
        <v>2358</v>
      </c>
      <c r="M4691" t="s">
        <v>3505</v>
      </c>
      <c r="N4691" t="s">
        <v>2383</v>
      </c>
      <c r="O4691" t="s">
        <v>2604</v>
      </c>
      <c r="Q4691" s="199">
        <v>10000</v>
      </c>
      <c r="S4691" t="s">
        <v>3506</v>
      </c>
      <c r="T4691" t="s">
        <v>3759</v>
      </c>
      <c r="U4691" s="201">
        <v>4.0949999999999998</v>
      </c>
      <c r="V4691" t="s">
        <v>2195</v>
      </c>
      <c r="W4691" t="s">
        <v>2810</v>
      </c>
      <c r="X4691" t="s">
        <v>2384</v>
      </c>
      <c r="Y4691" t="s">
        <v>3777</v>
      </c>
      <c r="Z4691" t="s">
        <v>2952</v>
      </c>
      <c r="AA4691" t="s">
        <v>810</v>
      </c>
      <c r="AB4691" s="198">
        <v>37073.875</v>
      </c>
      <c r="AC4691" s="198">
        <v>37103.875</v>
      </c>
    </row>
    <row r="4692" spans="1:29" x14ac:dyDescent="0.2">
      <c r="A4692" s="44" t="str">
        <f t="shared" si="366"/>
        <v>US Natural Gas Financial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123</v>
      </c>
      <c r="F4692" s="213">
        <f t="shared" si="370"/>
        <v>615000</v>
      </c>
      <c r="G4692" s="202">
        <v>1335568</v>
      </c>
      <c r="H4692" s="198">
        <v>37046.584606481483</v>
      </c>
      <c r="I4692" t="s">
        <v>2389</v>
      </c>
      <c r="M4692" t="s">
        <v>3505</v>
      </c>
      <c r="N4692" t="s">
        <v>2383</v>
      </c>
      <c r="O4692" t="s">
        <v>3144</v>
      </c>
      <c r="P4692" s="199">
        <v>5000</v>
      </c>
      <c r="S4692" t="s">
        <v>3506</v>
      </c>
      <c r="T4692" t="s">
        <v>3759</v>
      </c>
      <c r="U4692" s="201">
        <v>4.1749999999999998</v>
      </c>
      <c r="V4692" t="s">
        <v>2390</v>
      </c>
      <c r="W4692" t="s">
        <v>2810</v>
      </c>
      <c r="X4692" t="s">
        <v>2384</v>
      </c>
      <c r="Y4692" t="s">
        <v>3777</v>
      </c>
      <c r="Z4692" t="s">
        <v>2952</v>
      </c>
      <c r="AA4692" t="s">
        <v>811</v>
      </c>
      <c r="AB4692" s="198">
        <v>37073</v>
      </c>
      <c r="AC4692" s="198">
        <v>37195</v>
      </c>
    </row>
    <row r="4693" spans="1:29" x14ac:dyDescent="0.2">
      <c r="A4693" s="44" t="str">
        <f t="shared" si="366"/>
        <v xml:space="preserve"> Natural Gas Physical</v>
      </c>
      <c r="B4693" s="44" t="str">
        <f t="shared" si="367"/>
        <v/>
      </c>
      <c r="C4693" s="44" t="str">
        <f t="shared" si="368"/>
        <v>Natural Gas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1</v>
      </c>
      <c r="F4693" s="213">
        <f t="shared" si="370"/>
        <v>5000</v>
      </c>
      <c r="G4693" s="202">
        <v>1335569</v>
      </c>
      <c r="H4693" s="198">
        <v>37046.584675925929</v>
      </c>
      <c r="I4693" t="s">
        <v>2542</v>
      </c>
      <c r="M4693" t="s">
        <v>3505</v>
      </c>
      <c r="N4693" t="s">
        <v>3089</v>
      </c>
      <c r="O4693" t="s">
        <v>49</v>
      </c>
      <c r="Q4693" s="199">
        <v>5000</v>
      </c>
      <c r="S4693" t="s">
        <v>3827</v>
      </c>
      <c r="T4693" t="s">
        <v>3090</v>
      </c>
      <c r="U4693" s="201">
        <v>4.92</v>
      </c>
      <c r="V4693" t="s">
        <v>3835</v>
      </c>
      <c r="W4693" t="s">
        <v>3091</v>
      </c>
      <c r="X4693" t="s">
        <v>3092</v>
      </c>
      <c r="Y4693" t="s">
        <v>2596</v>
      </c>
      <c r="Z4693" t="s">
        <v>2953</v>
      </c>
      <c r="AA4693">
        <v>828864</v>
      </c>
      <c r="AB4693" s="198">
        <v>37047.875</v>
      </c>
      <c r="AC4693" s="198">
        <v>37047.875</v>
      </c>
    </row>
    <row r="4694" spans="1:29" x14ac:dyDescent="0.2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31</v>
      </c>
      <c r="F4694" s="213">
        <f t="shared" si="370"/>
        <v>155000</v>
      </c>
      <c r="G4694" s="202">
        <v>1335570</v>
      </c>
      <c r="H4694" s="198">
        <v>37046.584699074076</v>
      </c>
      <c r="I4694" t="s">
        <v>2382</v>
      </c>
      <c r="M4694" t="s">
        <v>3505</v>
      </c>
      <c r="N4694" t="s">
        <v>2383</v>
      </c>
      <c r="O4694" t="s">
        <v>2604</v>
      </c>
      <c r="Q4694" s="199">
        <v>5000</v>
      </c>
      <c r="S4694" t="s">
        <v>3506</v>
      </c>
      <c r="T4694" t="s">
        <v>3759</v>
      </c>
      <c r="U4694" s="201">
        <v>4.0949999999999998</v>
      </c>
      <c r="V4694" t="s">
        <v>2454</v>
      </c>
      <c r="W4694" t="s">
        <v>2810</v>
      </c>
      <c r="X4694" t="s">
        <v>2384</v>
      </c>
      <c r="Y4694" t="s">
        <v>3777</v>
      </c>
      <c r="Z4694" t="s">
        <v>2952</v>
      </c>
      <c r="AA4694" t="s">
        <v>812</v>
      </c>
      <c r="AB4694" s="198">
        <v>37073.875</v>
      </c>
      <c r="AC4694" s="198">
        <v>37103.875</v>
      </c>
    </row>
    <row r="4695" spans="1:29" x14ac:dyDescent="0.2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25</v>
      </c>
      <c r="F4695" s="213">
        <f t="shared" si="370"/>
        <v>250000</v>
      </c>
      <c r="G4695" s="202">
        <v>1335572</v>
      </c>
      <c r="H4695" s="198">
        <v>37046.584780092591</v>
      </c>
      <c r="I4695" t="s">
        <v>2378</v>
      </c>
      <c r="M4695" t="s">
        <v>3505</v>
      </c>
      <c r="N4695" t="s">
        <v>2383</v>
      </c>
      <c r="O4695" t="s">
        <v>1693</v>
      </c>
      <c r="Q4695" s="199">
        <v>10000</v>
      </c>
      <c r="S4695" t="s">
        <v>3506</v>
      </c>
      <c r="T4695" t="s">
        <v>3759</v>
      </c>
      <c r="U4695" s="201">
        <v>3.99</v>
      </c>
      <c r="V4695" t="s">
        <v>3175</v>
      </c>
      <c r="W4695" t="s">
        <v>2644</v>
      </c>
      <c r="X4695" t="s">
        <v>2259</v>
      </c>
      <c r="Y4695" t="s">
        <v>3777</v>
      </c>
      <c r="Z4695" t="s">
        <v>2952</v>
      </c>
      <c r="AA4695" t="s">
        <v>813</v>
      </c>
      <c r="AB4695" s="198">
        <v>37048.875</v>
      </c>
      <c r="AC4695" s="198">
        <v>37072.875</v>
      </c>
    </row>
    <row r="4696" spans="1:29" x14ac:dyDescent="0.2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10000</v>
      </c>
      <c r="G4696" s="202">
        <v>1335571</v>
      </c>
      <c r="H4696" s="198">
        <v>37046.584780092591</v>
      </c>
      <c r="I4696" t="s">
        <v>1087</v>
      </c>
      <c r="M4696" t="s">
        <v>3619</v>
      </c>
      <c r="N4696" t="s">
        <v>1088</v>
      </c>
      <c r="O4696" t="s">
        <v>2442</v>
      </c>
      <c r="P4696" s="199">
        <v>10000</v>
      </c>
      <c r="S4696" t="s">
        <v>3512</v>
      </c>
      <c r="T4696" t="s">
        <v>3759</v>
      </c>
      <c r="U4696" s="201">
        <v>28.24</v>
      </c>
      <c r="V4696" t="s">
        <v>2584</v>
      </c>
      <c r="W4696" t="s">
        <v>1090</v>
      </c>
      <c r="X4696" t="s">
        <v>2283</v>
      </c>
      <c r="Y4696" t="s">
        <v>2729</v>
      </c>
      <c r="Z4696" t="s">
        <v>2952</v>
      </c>
      <c r="AA4696">
        <v>113164</v>
      </c>
      <c r="AB4696" s="198">
        <v>37073</v>
      </c>
      <c r="AC4696" s="198">
        <v>37103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123</v>
      </c>
      <c r="F4697" s="213">
        <f t="shared" si="370"/>
        <v>615000</v>
      </c>
      <c r="G4697" s="202">
        <v>1335573</v>
      </c>
      <c r="H4697" s="198">
        <v>37046.584861111114</v>
      </c>
      <c r="I4697" t="s">
        <v>2389</v>
      </c>
      <c r="M4697" t="s">
        <v>3505</v>
      </c>
      <c r="N4697" t="s">
        <v>2383</v>
      </c>
      <c r="O4697" t="s">
        <v>3144</v>
      </c>
      <c r="P4697" s="199">
        <v>5000</v>
      </c>
      <c r="S4697" t="s">
        <v>3506</v>
      </c>
      <c r="T4697" t="s">
        <v>3759</v>
      </c>
      <c r="U4697" s="201">
        <v>4.1749999999999998</v>
      </c>
      <c r="V4697" t="s">
        <v>2390</v>
      </c>
      <c r="W4697" t="s">
        <v>2810</v>
      </c>
      <c r="X4697" t="s">
        <v>2384</v>
      </c>
      <c r="Y4697" t="s">
        <v>3777</v>
      </c>
      <c r="Z4697" t="s">
        <v>2952</v>
      </c>
      <c r="AA4697" t="s">
        <v>814</v>
      </c>
      <c r="AB4697" s="198">
        <v>37073</v>
      </c>
      <c r="AC4697" s="198">
        <v>37195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3">
        <f t="shared" si="370"/>
        <v>249990</v>
      </c>
      <c r="G4698" s="202">
        <v>1335574</v>
      </c>
      <c r="H4698" s="198">
        <v>37046.584872685184</v>
      </c>
      <c r="I4698" t="s">
        <v>2660</v>
      </c>
      <c r="M4698" t="s">
        <v>3505</v>
      </c>
      <c r="N4698" t="s">
        <v>2605</v>
      </c>
      <c r="O4698" t="s">
        <v>3901</v>
      </c>
      <c r="P4698" s="199">
        <v>8333</v>
      </c>
      <c r="S4698" t="s">
        <v>3506</v>
      </c>
      <c r="T4698" t="s">
        <v>3759</v>
      </c>
      <c r="U4698" s="201">
        <v>5.0000000000000001E-3</v>
      </c>
      <c r="V4698" t="s">
        <v>2199</v>
      </c>
      <c r="W4698" t="s">
        <v>2489</v>
      </c>
      <c r="X4698" t="s">
        <v>2490</v>
      </c>
      <c r="Y4698" t="s">
        <v>3777</v>
      </c>
      <c r="Z4698" t="s">
        <v>2952</v>
      </c>
      <c r="AA4698" t="s">
        <v>815</v>
      </c>
      <c r="AB4698" s="198">
        <v>37135.875</v>
      </c>
      <c r="AC4698" s="198">
        <v>37164.875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151</v>
      </c>
      <c r="F4699" s="213">
        <f t="shared" si="370"/>
        <v>755000</v>
      </c>
      <c r="G4699" s="202">
        <v>1335575</v>
      </c>
      <c r="H4699" s="198">
        <v>37046.584965277776</v>
      </c>
      <c r="I4699" t="s">
        <v>2382</v>
      </c>
      <c r="M4699" t="s">
        <v>3505</v>
      </c>
      <c r="N4699" t="s">
        <v>2383</v>
      </c>
      <c r="O4699" t="s">
        <v>2622</v>
      </c>
      <c r="P4699" s="199">
        <v>5000</v>
      </c>
      <c r="S4699" t="s">
        <v>3506</v>
      </c>
      <c r="T4699" t="s">
        <v>3759</v>
      </c>
      <c r="U4699" s="201">
        <v>4.49</v>
      </c>
      <c r="V4699" t="s">
        <v>2564</v>
      </c>
      <c r="W4699" t="s">
        <v>2810</v>
      </c>
      <c r="X4699" t="s">
        <v>2384</v>
      </c>
      <c r="Y4699" t="s">
        <v>3777</v>
      </c>
      <c r="Z4699" t="s">
        <v>2952</v>
      </c>
      <c r="AA4699" t="s">
        <v>816</v>
      </c>
      <c r="AB4699" s="198">
        <v>37196</v>
      </c>
      <c r="AC4699" s="198">
        <v>37346</v>
      </c>
    </row>
    <row r="4700" spans="1:29" x14ac:dyDescent="0.2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50000</v>
      </c>
      <c r="G4700" s="202">
        <v>1335576</v>
      </c>
      <c r="H4700" s="198">
        <v>37046.584999999999</v>
      </c>
      <c r="I4700" t="s">
        <v>1087</v>
      </c>
      <c r="M4700" t="s">
        <v>3619</v>
      </c>
      <c r="N4700" t="s">
        <v>1088</v>
      </c>
      <c r="O4700" t="s">
        <v>3528</v>
      </c>
      <c r="P4700" s="199">
        <v>50000</v>
      </c>
      <c r="S4700" t="s">
        <v>3512</v>
      </c>
      <c r="T4700" t="s">
        <v>3759</v>
      </c>
      <c r="U4700" s="201">
        <v>28.22</v>
      </c>
      <c r="V4700" t="s">
        <v>3074</v>
      </c>
      <c r="W4700" t="s">
        <v>1090</v>
      </c>
      <c r="X4700" t="s">
        <v>1091</v>
      </c>
      <c r="Y4700" t="s">
        <v>2729</v>
      </c>
      <c r="Z4700" t="s">
        <v>2952</v>
      </c>
      <c r="AA4700">
        <v>113165</v>
      </c>
      <c r="AB4700" s="198">
        <v>37073</v>
      </c>
      <c r="AC4700" s="198">
        <v>37103</v>
      </c>
    </row>
    <row r="4701" spans="1:29" x14ac:dyDescent="0.2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30</v>
      </c>
      <c r="F4701" s="213">
        <f t="shared" si="370"/>
        <v>1500</v>
      </c>
      <c r="G4701" s="202">
        <v>1335577</v>
      </c>
      <c r="H4701" s="198">
        <v>37046.585011574076</v>
      </c>
      <c r="I4701" t="s">
        <v>3547</v>
      </c>
      <c r="M4701" t="s">
        <v>2717</v>
      </c>
      <c r="N4701" t="s">
        <v>2375</v>
      </c>
      <c r="O4701" t="s">
        <v>1640</v>
      </c>
      <c r="P4701" s="199">
        <v>50</v>
      </c>
      <c r="S4701" t="s">
        <v>3504</v>
      </c>
      <c r="T4701" t="s">
        <v>3759</v>
      </c>
      <c r="U4701" s="201">
        <v>46.5</v>
      </c>
      <c r="V4701" t="s">
        <v>3676</v>
      </c>
      <c r="W4701" t="s">
        <v>2631</v>
      </c>
      <c r="X4701" t="s">
        <v>2632</v>
      </c>
      <c r="Y4701" t="s">
        <v>1097</v>
      </c>
      <c r="Z4701" t="s">
        <v>2947</v>
      </c>
      <c r="AA4701">
        <v>631704.1</v>
      </c>
      <c r="AB4701" s="198">
        <v>37135.875</v>
      </c>
      <c r="AC4701" s="198">
        <v>37164.875</v>
      </c>
    </row>
    <row r="4702" spans="1:29" x14ac:dyDescent="0.2">
      <c r="A4702" s="44" t="str">
        <f t="shared" si="366"/>
        <v>US Natural Gas Physical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10000</v>
      </c>
      <c r="G4702" s="202">
        <v>1335579</v>
      </c>
      <c r="H4702" s="198">
        <v>37046.585057870368</v>
      </c>
      <c r="I4702" t="s">
        <v>3542</v>
      </c>
      <c r="M4702" t="s">
        <v>3505</v>
      </c>
      <c r="N4702" t="s">
        <v>3885</v>
      </c>
      <c r="O4702" t="s">
        <v>630</v>
      </c>
      <c r="P4702" s="199">
        <v>10000</v>
      </c>
      <c r="S4702" t="s">
        <v>3506</v>
      </c>
      <c r="T4702" t="s">
        <v>3759</v>
      </c>
      <c r="U4702" s="201">
        <v>3.97</v>
      </c>
      <c r="V4702" t="s">
        <v>2545</v>
      </c>
      <c r="W4702" t="s">
        <v>2265</v>
      </c>
      <c r="X4702" t="s">
        <v>2266</v>
      </c>
      <c r="Y4702" t="s">
        <v>2596</v>
      </c>
      <c r="Z4702" t="s">
        <v>2952</v>
      </c>
      <c r="AA4702">
        <v>828865</v>
      </c>
      <c r="AB4702" s="198">
        <v>37048.875</v>
      </c>
      <c r="AC4702" s="198">
        <v>37048.875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31</v>
      </c>
      <c r="F4703" s="213">
        <f t="shared" si="370"/>
        <v>155000</v>
      </c>
      <c r="G4703" s="202">
        <v>1335580</v>
      </c>
      <c r="H4703" s="198">
        <v>37046.585069444445</v>
      </c>
      <c r="I4703" t="s">
        <v>2345</v>
      </c>
      <c r="M4703" t="s">
        <v>3505</v>
      </c>
      <c r="N4703" t="s">
        <v>2605</v>
      </c>
      <c r="O4703" t="s">
        <v>2493</v>
      </c>
      <c r="P4703" s="199">
        <v>5000</v>
      </c>
      <c r="S4703" t="s">
        <v>3506</v>
      </c>
      <c r="T4703" t="s">
        <v>3759</v>
      </c>
      <c r="U4703" s="201">
        <v>6.06</v>
      </c>
      <c r="V4703" t="s">
        <v>3005</v>
      </c>
      <c r="W4703" t="s">
        <v>2494</v>
      </c>
      <c r="X4703" t="s">
        <v>2495</v>
      </c>
      <c r="Y4703" t="s">
        <v>3777</v>
      </c>
      <c r="Z4703" t="s">
        <v>2952</v>
      </c>
      <c r="AA4703" t="s">
        <v>817</v>
      </c>
      <c r="AB4703" s="198">
        <v>37073.875</v>
      </c>
      <c r="AC4703" s="198">
        <v>37103.875</v>
      </c>
    </row>
    <row r="4704" spans="1:29" x14ac:dyDescent="0.2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50000</v>
      </c>
      <c r="G4704" s="202">
        <v>1335581</v>
      </c>
      <c r="H4704" s="198">
        <v>37046.585138888891</v>
      </c>
      <c r="I4704" t="s">
        <v>2330</v>
      </c>
      <c r="M4704" t="s">
        <v>3619</v>
      </c>
      <c r="N4704" t="s">
        <v>1088</v>
      </c>
      <c r="O4704" t="s">
        <v>2442</v>
      </c>
      <c r="P4704" s="199">
        <v>50000</v>
      </c>
      <c r="S4704" t="s">
        <v>3512</v>
      </c>
      <c r="T4704" t="s">
        <v>3759</v>
      </c>
      <c r="U4704" s="201">
        <v>28.2</v>
      </c>
      <c r="V4704" t="s">
        <v>3250</v>
      </c>
      <c r="W4704" t="s">
        <v>1090</v>
      </c>
      <c r="X4704" t="s">
        <v>2283</v>
      </c>
      <c r="Y4704" t="s">
        <v>2729</v>
      </c>
      <c r="Z4704" t="s">
        <v>2952</v>
      </c>
      <c r="AA4704">
        <v>113166</v>
      </c>
      <c r="AB4704" s="198">
        <v>37073</v>
      </c>
      <c r="AC4704" s="198">
        <v>37103</v>
      </c>
    </row>
    <row r="4705" spans="1:29" x14ac:dyDescent="0.2">
      <c r="A4705" s="44" t="str">
        <f t="shared" si="366"/>
        <v>US Natural Gas Physical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1</v>
      </c>
      <c r="F4705" s="213">
        <f t="shared" si="370"/>
        <v>10000</v>
      </c>
      <c r="G4705" s="202">
        <v>1335583</v>
      </c>
      <c r="H4705" s="198">
        <v>37046.58525462963</v>
      </c>
      <c r="I4705" t="s">
        <v>3542</v>
      </c>
      <c r="M4705" t="s">
        <v>3505</v>
      </c>
      <c r="N4705" t="s">
        <v>3885</v>
      </c>
      <c r="O4705" t="s">
        <v>630</v>
      </c>
      <c r="P4705" s="199">
        <v>10000</v>
      </c>
      <c r="S4705" t="s">
        <v>3506</v>
      </c>
      <c r="T4705" t="s">
        <v>3759</v>
      </c>
      <c r="U4705" s="201">
        <v>3.96</v>
      </c>
      <c r="V4705" t="s">
        <v>2545</v>
      </c>
      <c r="W4705" t="s">
        <v>2265</v>
      </c>
      <c r="X4705" t="s">
        <v>2266</v>
      </c>
      <c r="Y4705" t="s">
        <v>2596</v>
      </c>
      <c r="Z4705" t="s">
        <v>2952</v>
      </c>
      <c r="AA4705">
        <v>828867</v>
      </c>
      <c r="AB4705" s="198">
        <v>37048.875</v>
      </c>
      <c r="AC4705" s="198">
        <v>37048.875</v>
      </c>
    </row>
    <row r="4706" spans="1:29" x14ac:dyDescent="0.2">
      <c r="A4706" s="44" t="str">
        <f t="shared" si="366"/>
        <v xml:space="preserve"> Natural Gas Physical</v>
      </c>
      <c r="B4706" s="44" t="str">
        <f t="shared" si="367"/>
        <v/>
      </c>
      <c r="C4706" s="44" t="str">
        <f t="shared" si="368"/>
        <v>Natural Gas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1</v>
      </c>
      <c r="F4706" s="213">
        <f t="shared" si="370"/>
        <v>2000</v>
      </c>
      <c r="G4706" s="202">
        <v>1335584</v>
      </c>
      <c r="H4706" s="198">
        <v>37046.585335648146</v>
      </c>
      <c r="I4706" t="s">
        <v>3842</v>
      </c>
      <c r="M4706" t="s">
        <v>3505</v>
      </c>
      <c r="N4706" t="s">
        <v>3089</v>
      </c>
      <c r="O4706" t="s">
        <v>49</v>
      </c>
      <c r="P4706" s="199">
        <v>2000</v>
      </c>
      <c r="S4706" t="s">
        <v>3827</v>
      </c>
      <c r="T4706" t="s">
        <v>3090</v>
      </c>
      <c r="U4706" s="201">
        <v>4.91</v>
      </c>
      <c r="V4706" t="s">
        <v>4009</v>
      </c>
      <c r="W4706" t="s">
        <v>3091</v>
      </c>
      <c r="X4706" t="s">
        <v>3092</v>
      </c>
      <c r="Y4706" t="s">
        <v>2596</v>
      </c>
      <c r="Z4706" t="s">
        <v>2953</v>
      </c>
      <c r="AA4706">
        <v>828868</v>
      </c>
      <c r="AB4706" s="198">
        <v>37047.875</v>
      </c>
      <c r="AC4706" s="198">
        <v>37047.875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123</v>
      </c>
      <c r="F4707" s="213">
        <f t="shared" si="370"/>
        <v>615000</v>
      </c>
      <c r="G4707" s="202">
        <v>1335586</v>
      </c>
      <c r="H4707" s="198">
        <v>37046.585393518515</v>
      </c>
      <c r="I4707" t="s">
        <v>2382</v>
      </c>
      <c r="M4707" t="s">
        <v>3505</v>
      </c>
      <c r="N4707" t="s">
        <v>2383</v>
      </c>
      <c r="O4707" t="s">
        <v>3144</v>
      </c>
      <c r="P4707" s="199">
        <v>5000</v>
      </c>
      <c r="S4707" t="s">
        <v>3506</v>
      </c>
      <c r="T4707" t="s">
        <v>3759</v>
      </c>
      <c r="U4707" s="201">
        <v>4.17</v>
      </c>
      <c r="V4707" t="s">
        <v>2470</v>
      </c>
      <c r="W4707" t="s">
        <v>2810</v>
      </c>
      <c r="X4707" t="s">
        <v>2384</v>
      </c>
      <c r="Y4707" t="s">
        <v>3777</v>
      </c>
      <c r="Z4707" t="s">
        <v>2952</v>
      </c>
      <c r="AA4707" t="s">
        <v>818</v>
      </c>
      <c r="AB4707" s="198">
        <v>37073</v>
      </c>
      <c r="AC4707" s="198">
        <v>37195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30</v>
      </c>
      <c r="F4708" s="213">
        <f t="shared" si="370"/>
        <v>150000</v>
      </c>
      <c r="G4708" s="202">
        <v>1335589</v>
      </c>
      <c r="H4708" s="198">
        <v>37046.585555555554</v>
      </c>
      <c r="I4708" t="s">
        <v>2592</v>
      </c>
      <c r="M4708" t="s">
        <v>3505</v>
      </c>
      <c r="N4708" t="s">
        <v>2605</v>
      </c>
      <c r="O4708" t="s">
        <v>2498</v>
      </c>
      <c r="P4708" s="199">
        <v>5000</v>
      </c>
      <c r="S4708" t="s">
        <v>3506</v>
      </c>
      <c r="T4708" t="s">
        <v>3759</v>
      </c>
      <c r="U4708" s="201">
        <v>5.18</v>
      </c>
      <c r="V4708" t="s">
        <v>3559</v>
      </c>
      <c r="W4708" t="s">
        <v>2494</v>
      </c>
      <c r="X4708" t="s">
        <v>2495</v>
      </c>
      <c r="Y4708" t="s">
        <v>3777</v>
      </c>
      <c r="Z4708" t="s">
        <v>2952</v>
      </c>
      <c r="AA4708" t="s">
        <v>819</v>
      </c>
      <c r="AB4708" s="198">
        <v>37135.875</v>
      </c>
      <c r="AC4708" s="198">
        <v>37164.875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31</v>
      </c>
      <c r="F4709" s="213">
        <f t="shared" si="370"/>
        <v>465000</v>
      </c>
      <c r="G4709" s="202">
        <v>1335590</v>
      </c>
      <c r="H4709" s="198">
        <v>37046.585578703707</v>
      </c>
      <c r="I4709" t="s">
        <v>1087</v>
      </c>
      <c r="M4709" t="s">
        <v>3505</v>
      </c>
      <c r="N4709" t="s">
        <v>2383</v>
      </c>
      <c r="O4709" t="s">
        <v>2604</v>
      </c>
      <c r="Q4709" s="199">
        <v>15000</v>
      </c>
      <c r="S4709" t="s">
        <v>3506</v>
      </c>
      <c r="T4709" t="s">
        <v>3759</v>
      </c>
      <c r="U4709" s="201">
        <v>4.085</v>
      </c>
      <c r="V4709" t="s">
        <v>3683</v>
      </c>
      <c r="W4709" t="s">
        <v>2810</v>
      </c>
      <c r="X4709" t="s">
        <v>2384</v>
      </c>
      <c r="Y4709" t="s">
        <v>3777</v>
      </c>
      <c r="Z4709" t="s">
        <v>2952</v>
      </c>
      <c r="AA4709" t="s">
        <v>820</v>
      </c>
      <c r="AB4709" s="198">
        <v>37073.875</v>
      </c>
      <c r="AC4709" s="198">
        <v>37103.875</v>
      </c>
    </row>
    <row r="4710" spans="1:29" x14ac:dyDescent="0.2">
      <c r="A4710" s="44" t="str">
        <f t="shared" si="366"/>
        <v>US Oil Products Financial</v>
      </c>
      <c r="B4710" s="44" t="str">
        <f t="shared" si="367"/>
        <v>US</v>
      </c>
      <c r="C4710" s="44" t="str">
        <f t="shared" si="368"/>
        <v>Oil Products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3</v>
      </c>
      <c r="F4710" s="213">
        <f t="shared" si="370"/>
        <v>75000</v>
      </c>
      <c r="G4710" s="202">
        <v>1335591</v>
      </c>
      <c r="H4710" s="198">
        <v>37046.585659722223</v>
      </c>
      <c r="I4710" t="s">
        <v>1087</v>
      </c>
      <c r="M4710" t="s">
        <v>3509</v>
      </c>
      <c r="N4710" t="s">
        <v>821</v>
      </c>
      <c r="O4710" t="s">
        <v>822</v>
      </c>
      <c r="Q4710" s="199">
        <v>25000</v>
      </c>
      <c r="S4710" t="s">
        <v>3512</v>
      </c>
      <c r="T4710" t="s">
        <v>3759</v>
      </c>
      <c r="U4710" s="201">
        <v>17.600000000000001</v>
      </c>
      <c r="V4710" t="s">
        <v>4005</v>
      </c>
      <c r="W4710" t="s">
        <v>4018</v>
      </c>
      <c r="X4710" t="s">
        <v>823</v>
      </c>
      <c r="Y4710" t="s">
        <v>2729</v>
      </c>
      <c r="Z4710" t="s">
        <v>2952</v>
      </c>
      <c r="AA4710">
        <v>113170</v>
      </c>
      <c r="AB4710" s="198">
        <v>37073</v>
      </c>
      <c r="AC4710" s="198">
        <v>37164</v>
      </c>
    </row>
    <row r="4711" spans="1:29" x14ac:dyDescent="0.2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25</v>
      </c>
      <c r="F4711" s="213">
        <f t="shared" si="370"/>
        <v>250000</v>
      </c>
      <c r="G4711" s="202">
        <v>1335593</v>
      </c>
      <c r="H4711" s="198">
        <v>37046.585856481484</v>
      </c>
      <c r="I4711" t="s">
        <v>3660</v>
      </c>
      <c r="M4711" t="s">
        <v>3505</v>
      </c>
      <c r="N4711" t="s">
        <v>2383</v>
      </c>
      <c r="O4711" t="s">
        <v>1693</v>
      </c>
      <c r="P4711" s="199">
        <v>10000</v>
      </c>
      <c r="S4711" t="s">
        <v>3506</v>
      </c>
      <c r="T4711" t="s">
        <v>3759</v>
      </c>
      <c r="U4711" s="201">
        <v>3.9750000000000001</v>
      </c>
      <c r="V4711" t="s">
        <v>2132</v>
      </c>
      <c r="W4711" t="s">
        <v>2644</v>
      </c>
      <c r="X4711" t="s">
        <v>2259</v>
      </c>
      <c r="Y4711" t="s">
        <v>3777</v>
      </c>
      <c r="Z4711" t="s">
        <v>2952</v>
      </c>
      <c r="AA4711" t="s">
        <v>824</v>
      </c>
      <c r="AB4711" s="198">
        <v>37048.875</v>
      </c>
      <c r="AC4711" s="198">
        <v>37072.875</v>
      </c>
    </row>
    <row r="4712" spans="1:29" x14ac:dyDescent="0.2">
      <c r="A4712" s="44" t="str">
        <f t="shared" si="366"/>
        <v>US Natural Gas Physical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Physical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77500</v>
      </c>
      <c r="G4712" s="202">
        <v>1335595</v>
      </c>
      <c r="H4712" s="198">
        <v>37046.585925925923</v>
      </c>
      <c r="I4712" t="s">
        <v>2638</v>
      </c>
      <c r="M4712" t="s">
        <v>3505</v>
      </c>
      <c r="N4712" t="s">
        <v>3926</v>
      </c>
      <c r="O4712" t="s">
        <v>825</v>
      </c>
      <c r="P4712" s="199">
        <v>2500</v>
      </c>
      <c r="S4712" t="s">
        <v>3506</v>
      </c>
      <c r="T4712" t="s">
        <v>3759</v>
      </c>
      <c r="U4712" s="201">
        <v>0.16</v>
      </c>
      <c r="V4712" t="s">
        <v>2475</v>
      </c>
      <c r="W4712" t="s">
        <v>3060</v>
      </c>
      <c r="X4712" t="s">
        <v>826</v>
      </c>
      <c r="Y4712" t="s">
        <v>2596</v>
      </c>
      <c r="Z4712" t="s">
        <v>2952</v>
      </c>
      <c r="AA4712" t="s">
        <v>827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Natural Gas Physical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31</v>
      </c>
      <c r="F4713" s="213">
        <f t="shared" si="370"/>
        <v>77500</v>
      </c>
      <c r="G4713" s="202">
        <v>1335596</v>
      </c>
      <c r="H4713" s="198">
        <v>37046.5859837963</v>
      </c>
      <c r="I4713" t="s">
        <v>2638</v>
      </c>
      <c r="M4713" t="s">
        <v>3505</v>
      </c>
      <c r="N4713" t="s">
        <v>3926</v>
      </c>
      <c r="O4713" t="s">
        <v>825</v>
      </c>
      <c r="P4713" s="199">
        <v>2500</v>
      </c>
      <c r="S4713" t="s">
        <v>3506</v>
      </c>
      <c r="T4713" t="s">
        <v>3759</v>
      </c>
      <c r="U4713" s="201">
        <v>0.14000000000000001</v>
      </c>
      <c r="V4713" t="s">
        <v>2475</v>
      </c>
      <c r="W4713" t="s">
        <v>3060</v>
      </c>
      <c r="X4713" t="s">
        <v>826</v>
      </c>
      <c r="Y4713" t="s">
        <v>2596</v>
      </c>
      <c r="Z4713" t="s">
        <v>2952</v>
      </c>
      <c r="AA4713" t="s">
        <v>828</v>
      </c>
      <c r="AB4713" s="198">
        <v>37073.875</v>
      </c>
      <c r="AC4713" s="198">
        <v>37103.875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155000</v>
      </c>
      <c r="G4714" s="202">
        <v>1335598</v>
      </c>
      <c r="H4714" s="198">
        <v>37046.586041666669</v>
      </c>
      <c r="I4714" t="s">
        <v>2374</v>
      </c>
      <c r="M4714" t="s">
        <v>3505</v>
      </c>
      <c r="N4714" t="s">
        <v>2383</v>
      </c>
      <c r="O4714" t="s">
        <v>2604</v>
      </c>
      <c r="Q4714" s="199">
        <v>5000</v>
      </c>
      <c r="S4714" t="s">
        <v>3506</v>
      </c>
      <c r="T4714" t="s">
        <v>3759</v>
      </c>
      <c r="U4714" s="201">
        <v>4.09</v>
      </c>
      <c r="V4714" t="s">
        <v>3892</v>
      </c>
      <c r="W4714" t="s">
        <v>2810</v>
      </c>
      <c r="X4714" t="s">
        <v>2384</v>
      </c>
      <c r="Y4714" t="s">
        <v>3777</v>
      </c>
      <c r="Z4714" t="s">
        <v>2952</v>
      </c>
      <c r="AA4714" t="s">
        <v>829</v>
      </c>
      <c r="AB4714" s="198">
        <v>37073.875</v>
      </c>
      <c r="AC4714" s="198">
        <v>37103.875</v>
      </c>
    </row>
    <row r="4715" spans="1:29" x14ac:dyDescent="0.2">
      <c r="A4715" s="44" t="str">
        <f t="shared" si="366"/>
        <v>US Natural Gas Physical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10000</v>
      </c>
      <c r="G4715" s="202">
        <v>1335599</v>
      </c>
      <c r="H4715" s="198">
        <v>37046.586134259262</v>
      </c>
      <c r="I4715" t="s">
        <v>2543</v>
      </c>
      <c r="M4715" t="s">
        <v>3505</v>
      </c>
      <c r="N4715" t="s">
        <v>3885</v>
      </c>
      <c r="O4715" t="s">
        <v>630</v>
      </c>
      <c r="Q4715" s="199">
        <v>10000</v>
      </c>
      <c r="S4715" t="s">
        <v>3506</v>
      </c>
      <c r="T4715" t="s">
        <v>3759</v>
      </c>
      <c r="U4715" s="201">
        <v>3.97</v>
      </c>
      <c r="V4715" t="s">
        <v>3374</v>
      </c>
      <c r="W4715" t="s">
        <v>2265</v>
      </c>
      <c r="X4715" t="s">
        <v>2266</v>
      </c>
      <c r="Y4715" t="s">
        <v>2596</v>
      </c>
      <c r="Z4715" t="s">
        <v>2952</v>
      </c>
      <c r="AA4715">
        <v>828874</v>
      </c>
      <c r="AB4715" s="198">
        <v>37048.875</v>
      </c>
      <c r="AC4715" s="198">
        <v>37048.875</v>
      </c>
    </row>
    <row r="4716" spans="1:29" x14ac:dyDescent="0.2">
      <c r="A4716" s="44" t="str">
        <f t="shared" si="366"/>
        <v>US Crude Financial</v>
      </c>
      <c r="B4716" s="44" t="str">
        <f t="shared" si="367"/>
        <v>US</v>
      </c>
      <c r="C4716" s="44" t="str">
        <f t="shared" si="368"/>
        <v>Crude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3">
        <f t="shared" si="370"/>
        <v>50000</v>
      </c>
      <c r="G4716" s="202">
        <v>1335600</v>
      </c>
      <c r="H4716" s="198">
        <v>37046.586180555554</v>
      </c>
      <c r="I4716" t="s">
        <v>2382</v>
      </c>
      <c r="M4716" t="s">
        <v>3619</v>
      </c>
      <c r="N4716" t="s">
        <v>1088</v>
      </c>
      <c r="O4716" t="s">
        <v>3528</v>
      </c>
      <c r="P4716" s="199">
        <v>50000</v>
      </c>
      <c r="S4716" t="s">
        <v>3512</v>
      </c>
      <c r="T4716" t="s">
        <v>3759</v>
      </c>
      <c r="U4716" s="201">
        <v>28.16</v>
      </c>
      <c r="V4716" t="s">
        <v>2582</v>
      </c>
      <c r="W4716" t="s">
        <v>1090</v>
      </c>
      <c r="X4716" t="s">
        <v>1091</v>
      </c>
      <c r="Y4716" t="s">
        <v>2729</v>
      </c>
      <c r="Z4716" t="s">
        <v>2952</v>
      </c>
      <c r="AA4716">
        <v>113171</v>
      </c>
      <c r="AB4716" s="198">
        <v>37073</v>
      </c>
      <c r="AC4716" s="198">
        <v>37103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155000</v>
      </c>
      <c r="G4717" s="202">
        <v>1335601</v>
      </c>
      <c r="H4717" s="198">
        <v>37046.586226851854</v>
      </c>
      <c r="I4717" t="s">
        <v>2345</v>
      </c>
      <c r="M4717" t="s">
        <v>3505</v>
      </c>
      <c r="N4717" t="s">
        <v>2605</v>
      </c>
      <c r="O4717" t="s">
        <v>2504</v>
      </c>
      <c r="P4717" s="199">
        <v>5000</v>
      </c>
      <c r="S4717" t="s">
        <v>3506</v>
      </c>
      <c r="T4717" t="s">
        <v>3759</v>
      </c>
      <c r="U4717" s="201">
        <v>3.3</v>
      </c>
      <c r="V4717" t="s">
        <v>3005</v>
      </c>
      <c r="W4717" t="s">
        <v>2494</v>
      </c>
      <c r="X4717" t="s">
        <v>2495</v>
      </c>
      <c r="Y4717" t="s">
        <v>3777</v>
      </c>
      <c r="Z4717" t="s">
        <v>2952</v>
      </c>
      <c r="AA4717" t="s">
        <v>830</v>
      </c>
      <c r="AB4717" s="198">
        <v>37165.875</v>
      </c>
      <c r="AC4717" s="198">
        <v>37195.875</v>
      </c>
    </row>
    <row r="4718" spans="1:29" x14ac:dyDescent="0.2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61</v>
      </c>
      <c r="F4718" s="213">
        <f t="shared" si="370"/>
        <v>305000</v>
      </c>
      <c r="G4718" s="202">
        <v>1335602</v>
      </c>
      <c r="H4718" s="198">
        <v>37046.586261574077</v>
      </c>
      <c r="I4718" t="s">
        <v>2345</v>
      </c>
      <c r="M4718" t="s">
        <v>3505</v>
      </c>
      <c r="N4718" t="s">
        <v>2605</v>
      </c>
      <c r="O4718" t="s">
        <v>2534</v>
      </c>
      <c r="P4718" s="199">
        <v>5000</v>
      </c>
      <c r="S4718" t="s">
        <v>3506</v>
      </c>
      <c r="T4718" t="s">
        <v>3759</v>
      </c>
      <c r="U4718" s="201">
        <v>3.1</v>
      </c>
      <c r="V4718" t="s">
        <v>3005</v>
      </c>
      <c r="W4718" t="s">
        <v>2494</v>
      </c>
      <c r="X4718" t="s">
        <v>2495</v>
      </c>
      <c r="Y4718" t="s">
        <v>3777</v>
      </c>
      <c r="Z4718" t="s">
        <v>2952</v>
      </c>
      <c r="AA4718" t="s">
        <v>831</v>
      </c>
      <c r="AB4718" s="198">
        <v>37196</v>
      </c>
      <c r="AC4718" s="198">
        <v>37256</v>
      </c>
    </row>
    <row r="4719" spans="1:29" x14ac:dyDescent="0.2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50000</v>
      </c>
      <c r="G4719" s="202">
        <v>1335603</v>
      </c>
      <c r="H4719" s="198">
        <v>37046.586585648147</v>
      </c>
      <c r="I4719" t="s">
        <v>2382</v>
      </c>
      <c r="M4719" t="s">
        <v>3619</v>
      </c>
      <c r="N4719" t="s">
        <v>1088</v>
      </c>
      <c r="O4719" t="s">
        <v>3528</v>
      </c>
      <c r="P4719" s="199">
        <v>50000</v>
      </c>
      <c r="S4719" t="s">
        <v>3512</v>
      </c>
      <c r="T4719" t="s">
        <v>3759</v>
      </c>
      <c r="U4719" s="201">
        <v>28.14</v>
      </c>
      <c r="V4719" t="s">
        <v>3830</v>
      </c>
      <c r="W4719" t="s">
        <v>1090</v>
      </c>
      <c r="X4719" t="s">
        <v>1091</v>
      </c>
      <c r="Y4719" t="s">
        <v>2729</v>
      </c>
      <c r="Z4719" t="s">
        <v>2952</v>
      </c>
      <c r="AA4719">
        <v>113172</v>
      </c>
      <c r="AB4719" s="198">
        <v>37073</v>
      </c>
      <c r="AC4719" s="198">
        <v>37103</v>
      </c>
    </row>
    <row r="4720" spans="1:29" x14ac:dyDescent="0.2">
      <c r="A4720" s="44" t="str">
        <f t="shared" si="366"/>
        <v>US Crude Financial</v>
      </c>
      <c r="B4720" s="44" t="str">
        <f t="shared" si="367"/>
        <v>US</v>
      </c>
      <c r="C4720" s="44" t="str">
        <f t="shared" si="368"/>
        <v>Crude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13">
        <f t="shared" si="370"/>
        <v>50000</v>
      </c>
      <c r="G4720" s="202">
        <v>1335604</v>
      </c>
      <c r="H4720" s="198">
        <v>37046.586655092593</v>
      </c>
      <c r="I4720" t="s">
        <v>2382</v>
      </c>
      <c r="M4720" t="s">
        <v>3619</v>
      </c>
      <c r="N4720" t="s">
        <v>1088</v>
      </c>
      <c r="O4720" t="s">
        <v>3528</v>
      </c>
      <c r="P4720" s="199">
        <v>50000</v>
      </c>
      <c r="S4720" t="s">
        <v>3512</v>
      </c>
      <c r="T4720" t="s">
        <v>3759</v>
      </c>
      <c r="U4720" s="201">
        <v>28.12</v>
      </c>
      <c r="V4720" t="s">
        <v>2582</v>
      </c>
      <c r="W4720" t="s">
        <v>1090</v>
      </c>
      <c r="X4720" t="s">
        <v>1091</v>
      </c>
      <c r="Y4720" t="s">
        <v>2729</v>
      </c>
      <c r="Z4720" t="s">
        <v>2952</v>
      </c>
      <c r="AA4720">
        <v>113173</v>
      </c>
      <c r="AB4720" s="198">
        <v>37073</v>
      </c>
      <c r="AC4720" s="198">
        <v>37103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465000</v>
      </c>
      <c r="G4721" s="202">
        <v>1335606</v>
      </c>
      <c r="H4721" s="198">
        <v>37046.586875000001</v>
      </c>
      <c r="I4721" t="s">
        <v>3731</v>
      </c>
      <c r="M4721" t="s">
        <v>3505</v>
      </c>
      <c r="N4721" t="s">
        <v>2383</v>
      </c>
      <c r="O4721" t="s">
        <v>2604</v>
      </c>
      <c r="P4721" s="199">
        <v>15000</v>
      </c>
      <c r="S4721" t="s">
        <v>3506</v>
      </c>
      <c r="T4721" t="s">
        <v>3759</v>
      </c>
      <c r="U4721" s="201">
        <v>4.085</v>
      </c>
      <c r="V4721" t="s">
        <v>2386</v>
      </c>
      <c r="W4721" t="s">
        <v>2810</v>
      </c>
      <c r="X4721" t="s">
        <v>2384</v>
      </c>
      <c r="Y4721" t="s">
        <v>3777</v>
      </c>
      <c r="Z4721" t="s">
        <v>2952</v>
      </c>
      <c r="AA4721" t="s">
        <v>832</v>
      </c>
      <c r="AB4721" s="198">
        <v>37073.875</v>
      </c>
      <c r="AC4721" s="198">
        <v>37103.875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25</v>
      </c>
      <c r="F4722" s="213">
        <f t="shared" si="370"/>
        <v>250000</v>
      </c>
      <c r="G4722" s="202">
        <v>1335607</v>
      </c>
      <c r="H4722" s="198">
        <v>37046.58693287037</v>
      </c>
      <c r="I4722" t="s">
        <v>3660</v>
      </c>
      <c r="M4722" t="s">
        <v>3505</v>
      </c>
      <c r="N4722" t="s">
        <v>2383</v>
      </c>
      <c r="O4722" t="s">
        <v>1693</v>
      </c>
      <c r="P4722" s="199">
        <v>10000</v>
      </c>
      <c r="S4722" t="s">
        <v>3506</v>
      </c>
      <c r="T4722" t="s">
        <v>3759</v>
      </c>
      <c r="U4722" s="201">
        <v>3.98</v>
      </c>
      <c r="V4722" t="s">
        <v>2132</v>
      </c>
      <c r="W4722" t="s">
        <v>2644</v>
      </c>
      <c r="X4722" t="s">
        <v>2259</v>
      </c>
      <c r="Y4722" t="s">
        <v>3777</v>
      </c>
      <c r="Z4722" t="s">
        <v>2952</v>
      </c>
      <c r="AA4722" t="s">
        <v>833</v>
      </c>
      <c r="AB4722" s="198">
        <v>37048.875</v>
      </c>
      <c r="AC4722" s="198">
        <v>37072.875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123</v>
      </c>
      <c r="F4723" s="213">
        <f t="shared" si="370"/>
        <v>615000</v>
      </c>
      <c r="G4723" s="202">
        <v>1335610</v>
      </c>
      <c r="H4723" s="198">
        <v>37046.587430555555</v>
      </c>
      <c r="I4723" t="s">
        <v>2638</v>
      </c>
      <c r="M4723" t="s">
        <v>3505</v>
      </c>
      <c r="N4723" t="s">
        <v>2383</v>
      </c>
      <c r="O4723" t="s">
        <v>3144</v>
      </c>
      <c r="P4723" s="199">
        <v>5000</v>
      </c>
      <c r="S4723" t="s">
        <v>3506</v>
      </c>
      <c r="T4723" t="s">
        <v>3759</v>
      </c>
      <c r="U4723" s="201">
        <v>4.17</v>
      </c>
      <c r="V4723" t="s">
        <v>2336</v>
      </c>
      <c r="W4723" t="s">
        <v>2810</v>
      </c>
      <c r="X4723" t="s">
        <v>2384</v>
      </c>
      <c r="Y4723" t="s">
        <v>3777</v>
      </c>
      <c r="Z4723" t="s">
        <v>2952</v>
      </c>
      <c r="AA4723" t="s">
        <v>834</v>
      </c>
      <c r="AB4723" s="198">
        <v>37073</v>
      </c>
      <c r="AC4723" s="198">
        <v>37195</v>
      </c>
    </row>
    <row r="4724" spans="1:29" x14ac:dyDescent="0.2">
      <c r="A4724" s="44" t="str">
        <f t="shared" si="366"/>
        <v>US Natural Gas Physical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Physical</v>
      </c>
      <c r="E4724" s="44">
        <f>IF(VLOOKUP(S4724,'DD-Lookup'!$J$6:$L$50,3,FALSE)="Monthly",(YEAR(AC4724)-YEAR(AB4724))*12+MONTH(AC4724)-MONTH(AB4724)+1,(AC4724-AB4724+1))</f>
        <v>1</v>
      </c>
      <c r="F4724" s="213">
        <f t="shared" si="370"/>
        <v>10000</v>
      </c>
      <c r="G4724" s="202">
        <v>1335611</v>
      </c>
      <c r="H4724" s="198">
        <v>37046.587453703702</v>
      </c>
      <c r="I4724" t="s">
        <v>3542</v>
      </c>
      <c r="M4724" t="s">
        <v>3505</v>
      </c>
      <c r="N4724" t="s">
        <v>3885</v>
      </c>
      <c r="O4724" t="s">
        <v>630</v>
      </c>
      <c r="P4724" s="199">
        <v>10000</v>
      </c>
      <c r="S4724" t="s">
        <v>3506</v>
      </c>
      <c r="T4724" t="s">
        <v>3759</v>
      </c>
      <c r="U4724" s="201">
        <v>3.97</v>
      </c>
      <c r="V4724" t="s">
        <v>2545</v>
      </c>
      <c r="W4724" t="s">
        <v>2265</v>
      </c>
      <c r="X4724" t="s">
        <v>2266</v>
      </c>
      <c r="Y4724" t="s">
        <v>2596</v>
      </c>
      <c r="Z4724" t="s">
        <v>2952</v>
      </c>
      <c r="AA4724">
        <v>828877</v>
      </c>
      <c r="AB4724" s="198">
        <v>37048.875</v>
      </c>
      <c r="AC4724" s="198">
        <v>37048.875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750</v>
      </c>
      <c r="G4725" s="202">
        <v>1335612</v>
      </c>
      <c r="H4725" s="198">
        <v>37046.587534722225</v>
      </c>
      <c r="I4725" t="s">
        <v>2592</v>
      </c>
      <c r="M4725" t="s">
        <v>2717</v>
      </c>
      <c r="N4725" t="s">
        <v>3470</v>
      </c>
      <c r="O4725" t="s">
        <v>3194</v>
      </c>
      <c r="P4725" s="199">
        <v>25</v>
      </c>
      <c r="S4725" t="s">
        <v>3504</v>
      </c>
      <c r="T4725" t="s">
        <v>3759</v>
      </c>
      <c r="U4725" s="201">
        <v>170</v>
      </c>
      <c r="V4725" t="s">
        <v>3166</v>
      </c>
      <c r="W4725" t="s">
        <v>3165</v>
      </c>
      <c r="X4725" t="s">
        <v>3167</v>
      </c>
      <c r="Y4725" t="s">
        <v>1097</v>
      </c>
      <c r="Z4725" t="s">
        <v>2947</v>
      </c>
      <c r="AA4725">
        <v>631708.1</v>
      </c>
      <c r="AB4725" s="198">
        <v>37135.875</v>
      </c>
      <c r="AC4725" s="198">
        <v>37164.875</v>
      </c>
    </row>
    <row r="4726" spans="1:29" x14ac:dyDescent="0.2">
      <c r="A4726" s="44" t="str">
        <f t="shared" si="366"/>
        <v>US Crude Financial</v>
      </c>
      <c r="B4726" s="44" t="str">
        <f t="shared" si="367"/>
        <v>US</v>
      </c>
      <c r="C4726" s="44" t="str">
        <f t="shared" si="368"/>
        <v>Crude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50000</v>
      </c>
      <c r="G4726" s="202">
        <v>1335613</v>
      </c>
      <c r="H4726" s="198">
        <v>37046.587627314817</v>
      </c>
      <c r="I4726" t="s">
        <v>2382</v>
      </c>
      <c r="M4726" t="s">
        <v>3619</v>
      </c>
      <c r="N4726" t="s">
        <v>1088</v>
      </c>
      <c r="O4726" t="s">
        <v>3528</v>
      </c>
      <c r="P4726" s="199">
        <v>50000</v>
      </c>
      <c r="S4726" t="s">
        <v>3512</v>
      </c>
      <c r="T4726" t="s">
        <v>3759</v>
      </c>
      <c r="U4726" s="201">
        <v>28.1</v>
      </c>
      <c r="V4726" t="s">
        <v>2582</v>
      </c>
      <c r="W4726" t="s">
        <v>1090</v>
      </c>
      <c r="X4726" t="s">
        <v>1091</v>
      </c>
      <c r="Y4726" t="s">
        <v>2729</v>
      </c>
      <c r="Z4726" t="s">
        <v>2952</v>
      </c>
      <c r="AA4726">
        <v>113174</v>
      </c>
      <c r="AB4726" s="198">
        <v>37073</v>
      </c>
      <c r="AC4726" s="198">
        <v>37103</v>
      </c>
    </row>
    <row r="4727" spans="1:29" x14ac:dyDescent="0.2">
      <c r="A4727" s="44" t="str">
        <f t="shared" si="366"/>
        <v>US Crude Financial</v>
      </c>
      <c r="B4727" s="44" t="str">
        <f t="shared" si="367"/>
        <v>US</v>
      </c>
      <c r="C4727" s="44" t="str">
        <f t="shared" si="368"/>
        <v>Crude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50000</v>
      </c>
      <c r="G4727" s="202">
        <v>1335615</v>
      </c>
      <c r="H4727" s="198">
        <v>37046.587685185186</v>
      </c>
      <c r="I4727" t="s">
        <v>3729</v>
      </c>
      <c r="M4727" t="s">
        <v>3619</v>
      </c>
      <c r="N4727" t="s">
        <v>1088</v>
      </c>
      <c r="O4727" t="s">
        <v>3528</v>
      </c>
      <c r="P4727" s="199">
        <v>50000</v>
      </c>
      <c r="S4727" t="s">
        <v>3512</v>
      </c>
      <c r="T4727" t="s">
        <v>3759</v>
      </c>
      <c r="U4727" s="201">
        <v>28.1</v>
      </c>
      <c r="V4727" t="s">
        <v>2290</v>
      </c>
      <c r="W4727" t="s">
        <v>1090</v>
      </c>
      <c r="X4727" t="s">
        <v>1091</v>
      </c>
      <c r="Y4727" t="s">
        <v>2729</v>
      </c>
      <c r="Z4727" t="s">
        <v>2952</v>
      </c>
      <c r="AA4727">
        <v>113176</v>
      </c>
      <c r="AB4727" s="198">
        <v>37073</v>
      </c>
      <c r="AC4727" s="198">
        <v>37103</v>
      </c>
    </row>
    <row r="4728" spans="1:29" x14ac:dyDescent="0.2">
      <c r="A4728" s="44" t="str">
        <f t="shared" si="366"/>
        <v>US Power Physical</v>
      </c>
      <c r="B4728" s="44" t="str">
        <f t="shared" si="367"/>
        <v>US</v>
      </c>
      <c r="C4728" s="44" t="str">
        <f t="shared" si="368"/>
        <v>Power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30</v>
      </c>
      <c r="F4728" s="213">
        <f t="shared" si="370"/>
        <v>1500</v>
      </c>
      <c r="G4728" s="202">
        <v>1335617</v>
      </c>
      <c r="H4728" s="198">
        <v>37046.588182870371</v>
      </c>
      <c r="I4728" t="s">
        <v>3554</v>
      </c>
      <c r="M4728" t="s">
        <v>2717</v>
      </c>
      <c r="N4728" t="s">
        <v>3532</v>
      </c>
      <c r="O4728" t="s">
        <v>2298</v>
      </c>
      <c r="Q4728" s="199">
        <v>50</v>
      </c>
      <c r="S4728" t="s">
        <v>3504</v>
      </c>
      <c r="T4728" t="s">
        <v>3759</v>
      </c>
      <c r="U4728" s="201">
        <v>50.25</v>
      </c>
      <c r="V4728" t="s">
        <v>3677</v>
      </c>
      <c r="W4728" t="s">
        <v>2369</v>
      </c>
      <c r="X4728" t="s">
        <v>3555</v>
      </c>
      <c r="Y4728" t="s">
        <v>1097</v>
      </c>
      <c r="Z4728" t="s">
        <v>2947</v>
      </c>
      <c r="AA4728">
        <v>631710.1</v>
      </c>
      <c r="AB4728" s="198">
        <v>37135.71597222222</v>
      </c>
      <c r="AC4728" s="198">
        <v>37164.71597222222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1335618</v>
      </c>
      <c r="H4729" s="198">
        <v>37046.588240740741</v>
      </c>
      <c r="I4729" t="s">
        <v>3731</v>
      </c>
      <c r="M4729" t="s">
        <v>3505</v>
      </c>
      <c r="N4729" t="s">
        <v>2383</v>
      </c>
      <c r="O4729" t="s">
        <v>2604</v>
      </c>
      <c r="P4729" s="199">
        <v>10000</v>
      </c>
      <c r="S4729" t="s">
        <v>3506</v>
      </c>
      <c r="T4729" t="s">
        <v>3759</v>
      </c>
      <c r="U4729" s="201">
        <v>4.08</v>
      </c>
      <c r="V4729" t="s">
        <v>1454</v>
      </c>
      <c r="W4729" t="s">
        <v>2810</v>
      </c>
      <c r="X4729" t="s">
        <v>2384</v>
      </c>
      <c r="Y4729" t="s">
        <v>3777</v>
      </c>
      <c r="Z4729" t="s">
        <v>2952</v>
      </c>
      <c r="AA4729" t="s">
        <v>835</v>
      </c>
      <c r="AB4729" s="198">
        <v>37073.875</v>
      </c>
      <c r="AC4729" s="198">
        <v>37103.875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3">
        <f t="shared" si="370"/>
        <v>155000</v>
      </c>
      <c r="G4730" s="202">
        <v>1335619</v>
      </c>
      <c r="H4730" s="198">
        <v>37046.588275462964</v>
      </c>
      <c r="I4730" t="s">
        <v>3731</v>
      </c>
      <c r="M4730" t="s">
        <v>3505</v>
      </c>
      <c r="N4730" t="s">
        <v>2383</v>
      </c>
      <c r="O4730" t="s">
        <v>2604</v>
      </c>
      <c r="P4730" s="199">
        <v>5000</v>
      </c>
      <c r="S4730" t="s">
        <v>3506</v>
      </c>
      <c r="T4730" t="s">
        <v>3759</v>
      </c>
      <c r="U4730" s="201">
        <v>4.08</v>
      </c>
      <c r="V4730" t="s">
        <v>2386</v>
      </c>
      <c r="W4730" t="s">
        <v>2810</v>
      </c>
      <c r="X4730" t="s">
        <v>2384</v>
      </c>
      <c r="Y4730" t="s">
        <v>3777</v>
      </c>
      <c r="Z4730" t="s">
        <v>2952</v>
      </c>
      <c r="AA4730" t="s">
        <v>836</v>
      </c>
      <c r="AB4730" s="198">
        <v>37073.875</v>
      </c>
      <c r="AC4730" s="198">
        <v>37103.875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1335620</v>
      </c>
      <c r="H4731" s="198">
        <v>37046.58834490741</v>
      </c>
      <c r="I4731" t="s">
        <v>1087</v>
      </c>
      <c r="M4731" t="s">
        <v>3619</v>
      </c>
      <c r="N4731" t="s">
        <v>1088</v>
      </c>
      <c r="O4731" t="s">
        <v>3528</v>
      </c>
      <c r="P4731" s="199">
        <v>50000</v>
      </c>
      <c r="S4731" t="s">
        <v>3512</v>
      </c>
      <c r="T4731" t="s">
        <v>3759</v>
      </c>
      <c r="U4731" s="201">
        <v>28.08</v>
      </c>
      <c r="V4731" t="s">
        <v>2634</v>
      </c>
      <c r="W4731" t="s">
        <v>1090</v>
      </c>
      <c r="X4731" t="s">
        <v>1091</v>
      </c>
      <c r="Y4731" t="s">
        <v>2729</v>
      </c>
      <c r="Z4731" t="s">
        <v>2952</v>
      </c>
      <c r="AA4731">
        <v>113177</v>
      </c>
      <c r="AB4731" s="198">
        <v>37073</v>
      </c>
      <c r="AC4731" s="198">
        <v>37103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25</v>
      </c>
      <c r="F4732" s="213">
        <f t="shared" si="370"/>
        <v>250000</v>
      </c>
      <c r="G4732" s="202">
        <v>1335621</v>
      </c>
      <c r="H4732" s="198">
        <v>37046.588356481479</v>
      </c>
      <c r="I4732" t="s">
        <v>2378</v>
      </c>
      <c r="M4732" t="s">
        <v>3505</v>
      </c>
      <c r="N4732" t="s">
        <v>2383</v>
      </c>
      <c r="O4732" t="s">
        <v>1693</v>
      </c>
      <c r="P4732" s="199">
        <v>10000</v>
      </c>
      <c r="S4732" t="s">
        <v>3506</v>
      </c>
      <c r="T4732" t="s">
        <v>3759</v>
      </c>
      <c r="U4732" s="201">
        <v>3.97</v>
      </c>
      <c r="V4732" t="s">
        <v>3175</v>
      </c>
      <c r="W4732" t="s">
        <v>2644</v>
      </c>
      <c r="X4732" t="s">
        <v>2259</v>
      </c>
      <c r="Y4732" t="s">
        <v>3777</v>
      </c>
      <c r="Z4732" t="s">
        <v>2952</v>
      </c>
      <c r="AA4732" t="s">
        <v>837</v>
      </c>
      <c r="AB4732" s="198">
        <v>37048.875</v>
      </c>
      <c r="AC4732" s="198">
        <v>37072.875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123</v>
      </c>
      <c r="F4733" s="213">
        <f t="shared" si="370"/>
        <v>615000</v>
      </c>
      <c r="G4733" s="202">
        <v>1335623</v>
      </c>
      <c r="H4733" s="198">
        <v>37046.588368055556</v>
      </c>
      <c r="I4733" t="s">
        <v>173</v>
      </c>
      <c r="M4733" t="s">
        <v>3505</v>
      </c>
      <c r="N4733" t="s">
        <v>2383</v>
      </c>
      <c r="O4733" t="s">
        <v>3144</v>
      </c>
      <c r="P4733" s="199">
        <v>5000</v>
      </c>
      <c r="S4733" t="s">
        <v>3506</v>
      </c>
      <c r="T4733" t="s">
        <v>3759</v>
      </c>
      <c r="U4733" s="201">
        <v>4.165</v>
      </c>
      <c r="V4733" t="s">
        <v>174</v>
      </c>
      <c r="W4733" t="s">
        <v>2810</v>
      </c>
      <c r="X4733" t="s">
        <v>2384</v>
      </c>
      <c r="Y4733" t="s">
        <v>3777</v>
      </c>
      <c r="Z4733" t="s">
        <v>2952</v>
      </c>
      <c r="AA4733" t="s">
        <v>838</v>
      </c>
      <c r="AB4733" s="198">
        <v>37073</v>
      </c>
      <c r="AC4733" s="198">
        <v>37195</v>
      </c>
    </row>
    <row r="4734" spans="1:29" x14ac:dyDescent="0.2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365</v>
      </c>
      <c r="F4734" s="213">
        <f t="shared" si="370"/>
        <v>1825000</v>
      </c>
      <c r="G4734" s="202">
        <v>1335624</v>
      </c>
      <c r="H4734" s="198">
        <v>37046.588402777779</v>
      </c>
      <c r="I4734" t="s">
        <v>2600</v>
      </c>
      <c r="M4734" t="s">
        <v>3505</v>
      </c>
      <c r="N4734" t="s">
        <v>2383</v>
      </c>
      <c r="O4734" t="s">
        <v>2643</v>
      </c>
      <c r="P4734" s="199">
        <v>5000</v>
      </c>
      <c r="S4734" t="s">
        <v>3506</v>
      </c>
      <c r="T4734" t="s">
        <v>3759</v>
      </c>
      <c r="U4734" s="201">
        <v>4.1150000000000002</v>
      </c>
      <c r="V4734" t="s">
        <v>2601</v>
      </c>
      <c r="W4734" t="s">
        <v>2810</v>
      </c>
      <c r="X4734" t="s">
        <v>2384</v>
      </c>
      <c r="Y4734" t="s">
        <v>3777</v>
      </c>
      <c r="Z4734" t="s">
        <v>2952</v>
      </c>
      <c r="AA4734" t="s">
        <v>839</v>
      </c>
      <c r="AB4734" s="198">
        <v>37257.875</v>
      </c>
      <c r="AC4734" s="198">
        <v>37621.875</v>
      </c>
    </row>
    <row r="4735" spans="1:29" x14ac:dyDescent="0.2">
      <c r="A4735" s="44" t="str">
        <f t="shared" si="366"/>
        <v>US Crude Financial</v>
      </c>
      <c r="B4735" s="44" t="str">
        <f t="shared" si="367"/>
        <v>US</v>
      </c>
      <c r="C4735" s="44" t="str">
        <f t="shared" si="368"/>
        <v>Crude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13">
        <f t="shared" si="370"/>
        <v>50000</v>
      </c>
      <c r="G4735" s="202">
        <v>1335625</v>
      </c>
      <c r="H4735" s="198">
        <v>37046.588425925926</v>
      </c>
      <c r="I4735" t="s">
        <v>2382</v>
      </c>
      <c r="M4735" t="s">
        <v>3619</v>
      </c>
      <c r="N4735" t="s">
        <v>1088</v>
      </c>
      <c r="O4735" t="s">
        <v>3528</v>
      </c>
      <c r="P4735" s="199">
        <v>50000</v>
      </c>
      <c r="S4735" t="s">
        <v>3512</v>
      </c>
      <c r="T4735" t="s">
        <v>3759</v>
      </c>
      <c r="U4735" s="201">
        <v>28.08</v>
      </c>
      <c r="V4735" t="s">
        <v>2582</v>
      </c>
      <c r="W4735" t="s">
        <v>1090</v>
      </c>
      <c r="X4735" t="s">
        <v>1091</v>
      </c>
      <c r="Y4735" t="s">
        <v>2729</v>
      </c>
      <c r="Z4735" t="s">
        <v>2952</v>
      </c>
      <c r="AA4735">
        <v>113179</v>
      </c>
      <c r="AB4735" s="198">
        <v>37073</v>
      </c>
      <c r="AC4735" s="198">
        <v>37103</v>
      </c>
    </row>
    <row r="4736" spans="1:29" x14ac:dyDescent="0.2">
      <c r="A4736" s="44" t="str">
        <f t="shared" si="366"/>
        <v>US Crude Financial</v>
      </c>
      <c r="B4736" s="44" t="str">
        <f t="shared" si="367"/>
        <v>US</v>
      </c>
      <c r="C4736" s="44" t="str">
        <f t="shared" si="368"/>
        <v>Crude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3">
        <f t="shared" si="370"/>
        <v>25000</v>
      </c>
      <c r="G4736" s="202">
        <v>1335628</v>
      </c>
      <c r="H4736" s="198">
        <v>37046.588587962964</v>
      </c>
      <c r="I4736" t="s">
        <v>2382</v>
      </c>
      <c r="M4736" t="s">
        <v>3619</v>
      </c>
      <c r="N4736" t="s">
        <v>3239</v>
      </c>
      <c r="O4736" t="s">
        <v>3240</v>
      </c>
      <c r="P4736" s="199">
        <v>25000</v>
      </c>
      <c r="S4736" t="s">
        <v>3508</v>
      </c>
      <c r="T4736" t="s">
        <v>3759</v>
      </c>
      <c r="U4736" s="201">
        <v>-0.28000000000000003</v>
      </c>
      <c r="V4736" t="s">
        <v>2582</v>
      </c>
      <c r="W4736" t="s">
        <v>3204</v>
      </c>
      <c r="X4736" t="s">
        <v>3241</v>
      </c>
      <c r="Y4736" t="s">
        <v>3777</v>
      </c>
      <c r="Z4736" t="s">
        <v>2952</v>
      </c>
      <c r="AA4736" t="s">
        <v>840</v>
      </c>
      <c r="AB4736" s="198">
        <v>37073</v>
      </c>
      <c r="AC4736" s="198">
        <v>37103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123</v>
      </c>
      <c r="F4737" s="213">
        <f t="shared" si="370"/>
        <v>615000</v>
      </c>
      <c r="G4737" s="202">
        <v>1335631</v>
      </c>
      <c r="H4737" s="198">
        <v>37046.588761574072</v>
      </c>
      <c r="I4737" t="s">
        <v>2592</v>
      </c>
      <c r="M4737" t="s">
        <v>3505</v>
      </c>
      <c r="N4737" t="s">
        <v>2383</v>
      </c>
      <c r="O4737" t="s">
        <v>3144</v>
      </c>
      <c r="Q4737" s="199">
        <v>5000</v>
      </c>
      <c r="S4737" t="s">
        <v>3506</v>
      </c>
      <c r="T4737" t="s">
        <v>3759</v>
      </c>
      <c r="U4737" s="201">
        <v>4.17</v>
      </c>
      <c r="V4737" t="s">
        <v>2279</v>
      </c>
      <c r="W4737" t="s">
        <v>2810</v>
      </c>
      <c r="X4737" t="s">
        <v>2384</v>
      </c>
      <c r="Y4737" t="s">
        <v>3777</v>
      </c>
      <c r="Z4737" t="s">
        <v>2952</v>
      </c>
      <c r="AA4737" t="s">
        <v>841</v>
      </c>
      <c r="AB4737" s="198">
        <v>37073</v>
      </c>
      <c r="AC4737" s="198">
        <v>37195</v>
      </c>
    </row>
    <row r="4738" spans="1:29" x14ac:dyDescent="0.2">
      <c r="A4738" s="44" t="str">
        <f t="shared" si="366"/>
        <v>US Crude Financial</v>
      </c>
      <c r="B4738" s="44" t="str">
        <f t="shared" si="367"/>
        <v>US</v>
      </c>
      <c r="C4738" s="44" t="str">
        <f t="shared" si="368"/>
        <v>Crude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50000</v>
      </c>
      <c r="G4738" s="202">
        <v>1335633</v>
      </c>
      <c r="H4738" s="198">
        <v>37046.588784722226</v>
      </c>
      <c r="I4738" t="s">
        <v>1087</v>
      </c>
      <c r="M4738" t="s">
        <v>3619</v>
      </c>
      <c r="N4738" t="s">
        <v>1088</v>
      </c>
      <c r="O4738" t="s">
        <v>3528</v>
      </c>
      <c r="Q4738" s="199">
        <v>50000</v>
      </c>
      <c r="S4738" t="s">
        <v>3512</v>
      </c>
      <c r="T4738" t="s">
        <v>3759</v>
      </c>
      <c r="U4738" s="201">
        <v>28.1</v>
      </c>
      <c r="V4738" t="s">
        <v>3074</v>
      </c>
      <c r="W4738" t="s">
        <v>1090</v>
      </c>
      <c r="X4738" t="s">
        <v>1091</v>
      </c>
      <c r="Y4738" t="s">
        <v>2729</v>
      </c>
      <c r="Z4738" t="s">
        <v>2952</v>
      </c>
      <c r="AA4738">
        <v>113180</v>
      </c>
      <c r="AB4738" s="198">
        <v>37073</v>
      </c>
      <c r="AC4738" s="198">
        <v>37103</v>
      </c>
    </row>
    <row r="4739" spans="1:29" x14ac:dyDescent="0.2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30</v>
      </c>
      <c r="F4739" s="213">
        <f t="shared" si="370"/>
        <v>1500</v>
      </c>
      <c r="G4739" s="202">
        <v>1335635</v>
      </c>
      <c r="H4739" s="198">
        <v>37046.588877314818</v>
      </c>
      <c r="I4739" t="s">
        <v>3547</v>
      </c>
      <c r="M4739" t="s">
        <v>2717</v>
      </c>
      <c r="N4739" t="s">
        <v>2375</v>
      </c>
      <c r="O4739" t="s">
        <v>1640</v>
      </c>
      <c r="P4739" s="199">
        <v>50</v>
      </c>
      <c r="S4739" t="s">
        <v>3504</v>
      </c>
      <c r="T4739" t="s">
        <v>3759</v>
      </c>
      <c r="U4739" s="201">
        <v>46.25</v>
      </c>
      <c r="V4739" t="s">
        <v>3676</v>
      </c>
      <c r="W4739" t="s">
        <v>2631</v>
      </c>
      <c r="X4739" t="s">
        <v>2632</v>
      </c>
      <c r="Y4739" t="s">
        <v>1097</v>
      </c>
      <c r="Z4739" t="s">
        <v>2947</v>
      </c>
      <c r="AA4739">
        <v>631711.1</v>
      </c>
      <c r="AB4739" s="198">
        <v>37135.875</v>
      </c>
      <c r="AC4739" s="198">
        <v>37164.875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465000</v>
      </c>
      <c r="G4740" s="202">
        <v>1335636</v>
      </c>
      <c r="H4740" s="198">
        <v>37046.588888888888</v>
      </c>
      <c r="I4740" t="s">
        <v>2382</v>
      </c>
      <c r="M4740" t="s">
        <v>3505</v>
      </c>
      <c r="N4740" t="s">
        <v>2383</v>
      </c>
      <c r="O4740" t="s">
        <v>2604</v>
      </c>
      <c r="P4740" s="199">
        <v>15000</v>
      </c>
      <c r="S4740" t="s">
        <v>3506</v>
      </c>
      <c r="T4740" t="s">
        <v>3759</v>
      </c>
      <c r="U4740" s="201">
        <v>4.0750000000000002</v>
      </c>
      <c r="V4740" t="s">
        <v>2454</v>
      </c>
      <c r="W4740" t="s">
        <v>2810</v>
      </c>
      <c r="X4740" t="s">
        <v>2384</v>
      </c>
      <c r="Y4740" t="s">
        <v>3777</v>
      </c>
      <c r="Z4740" t="s">
        <v>2952</v>
      </c>
      <c r="AA4740" t="s">
        <v>842</v>
      </c>
      <c r="AB4740" s="198">
        <v>37073.875</v>
      </c>
      <c r="AC4740" s="198">
        <v>37103.875</v>
      </c>
    </row>
    <row r="4741" spans="1:29" x14ac:dyDescent="0.2">
      <c r="A4741" s="44" t="str">
        <f t="shared" si="366"/>
        <v>US Crude Financial</v>
      </c>
      <c r="B4741" s="44" t="str">
        <f t="shared" si="367"/>
        <v>US</v>
      </c>
      <c r="C4741" s="44" t="str">
        <f t="shared" si="368"/>
        <v>Crude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</v>
      </c>
      <c r="F4741" s="213">
        <f t="shared" si="370"/>
        <v>25000</v>
      </c>
      <c r="G4741" s="202">
        <v>1335637</v>
      </c>
      <c r="H4741" s="198">
        <v>37046.588888888888</v>
      </c>
      <c r="I4741" t="s">
        <v>2382</v>
      </c>
      <c r="M4741" t="s">
        <v>3619</v>
      </c>
      <c r="N4741" t="s">
        <v>3239</v>
      </c>
      <c r="O4741" t="s">
        <v>3240</v>
      </c>
      <c r="P4741" s="199">
        <v>25000</v>
      </c>
      <c r="S4741" t="s">
        <v>3508</v>
      </c>
      <c r="T4741" t="s">
        <v>3759</v>
      </c>
      <c r="U4741" s="201">
        <v>-0.28999999999999998</v>
      </c>
      <c r="V4741" t="s">
        <v>3705</v>
      </c>
      <c r="W4741" t="s">
        <v>3204</v>
      </c>
      <c r="X4741" t="s">
        <v>3241</v>
      </c>
      <c r="Y4741" t="s">
        <v>3777</v>
      </c>
      <c r="Z4741" t="s">
        <v>2952</v>
      </c>
      <c r="AA4741" t="s">
        <v>843</v>
      </c>
      <c r="AB4741" s="198">
        <v>37073</v>
      </c>
      <c r="AC4741" s="198">
        <v>37103</v>
      </c>
    </row>
    <row r="4742" spans="1:29" x14ac:dyDescent="0.2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3">
        <f t="shared" si="370"/>
        <v>25000</v>
      </c>
      <c r="G4742" s="202">
        <v>1335639</v>
      </c>
      <c r="H4742" s="198">
        <v>37046.588993055557</v>
      </c>
      <c r="I4742" t="s">
        <v>1087</v>
      </c>
      <c r="M4742" t="s">
        <v>3619</v>
      </c>
      <c r="N4742" t="s">
        <v>1088</v>
      </c>
      <c r="O4742" t="s">
        <v>3528</v>
      </c>
      <c r="P4742" s="199">
        <v>25000</v>
      </c>
      <c r="S4742" t="s">
        <v>3512</v>
      </c>
      <c r="T4742" t="s">
        <v>3759</v>
      </c>
      <c r="U4742" s="201">
        <v>28.08</v>
      </c>
      <c r="V4742" t="s">
        <v>2634</v>
      </c>
      <c r="W4742" t="s">
        <v>1090</v>
      </c>
      <c r="X4742" t="s">
        <v>1091</v>
      </c>
      <c r="Y4742" t="s">
        <v>2729</v>
      </c>
      <c r="Z4742" t="s">
        <v>2952</v>
      </c>
      <c r="AA4742">
        <v>113181</v>
      </c>
      <c r="AB4742" s="198">
        <v>37073</v>
      </c>
      <c r="AC4742" s="198">
        <v>37103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465000</v>
      </c>
      <c r="G4743" s="202">
        <v>1335640</v>
      </c>
      <c r="H4743" s="198">
        <v>37046.589039351849</v>
      </c>
      <c r="I4743" t="s">
        <v>3652</v>
      </c>
      <c r="M4743" t="s">
        <v>3505</v>
      </c>
      <c r="N4743" t="s">
        <v>2383</v>
      </c>
      <c r="O4743" t="s">
        <v>2604</v>
      </c>
      <c r="P4743" s="199">
        <v>15000</v>
      </c>
      <c r="S4743" t="s">
        <v>3506</v>
      </c>
      <c r="T4743" t="s">
        <v>3759</v>
      </c>
      <c r="U4743" s="201">
        <v>4.0750000000000002</v>
      </c>
      <c r="V4743" t="s">
        <v>2485</v>
      </c>
      <c r="W4743" t="s">
        <v>2810</v>
      </c>
      <c r="X4743" t="s">
        <v>2384</v>
      </c>
      <c r="Y4743" t="s">
        <v>3777</v>
      </c>
      <c r="Z4743" t="s">
        <v>2952</v>
      </c>
      <c r="AA4743" t="s">
        <v>844</v>
      </c>
      <c r="AB4743" s="198">
        <v>37073.875</v>
      </c>
      <c r="AC4743" s="198">
        <v>37103.875</v>
      </c>
    </row>
    <row r="4744" spans="1:29" x14ac:dyDescent="0.2">
      <c r="A4744" s="44" t="str">
        <f t="shared" si="366"/>
        <v>US Power Physical</v>
      </c>
      <c r="B4744" s="44" t="str">
        <f t="shared" si="367"/>
        <v>US</v>
      </c>
      <c r="C4744" s="44" t="str">
        <f t="shared" si="368"/>
        <v>Power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5</v>
      </c>
      <c r="F4744" s="213">
        <f t="shared" si="370"/>
        <v>250</v>
      </c>
      <c r="G4744" s="202">
        <v>1335641</v>
      </c>
      <c r="H4744" s="198">
        <v>37046.589050925926</v>
      </c>
      <c r="I4744" t="s">
        <v>2345</v>
      </c>
      <c r="J4744" t="s">
        <v>2532</v>
      </c>
      <c r="K4744" t="s">
        <v>2373</v>
      </c>
      <c r="M4744" t="s">
        <v>2717</v>
      </c>
      <c r="N4744" t="s">
        <v>3532</v>
      </c>
      <c r="O4744" t="s">
        <v>845</v>
      </c>
      <c r="P4744" s="199">
        <v>50</v>
      </c>
      <c r="S4744" t="s">
        <v>3504</v>
      </c>
      <c r="T4744" t="s">
        <v>3759</v>
      </c>
      <c r="U4744" s="201">
        <v>48.5</v>
      </c>
      <c r="V4744" t="s">
        <v>3035</v>
      </c>
      <c r="W4744" t="s">
        <v>3450</v>
      </c>
      <c r="X4744" t="s">
        <v>3539</v>
      </c>
      <c r="Y4744" t="s">
        <v>1097</v>
      </c>
      <c r="Z4744" t="s">
        <v>2947</v>
      </c>
      <c r="AA4744">
        <v>631712.1</v>
      </c>
      <c r="AB4744" s="198">
        <v>37060.875</v>
      </c>
      <c r="AC4744" s="198">
        <v>37064.875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155000</v>
      </c>
      <c r="G4745" s="202">
        <v>1335642</v>
      </c>
      <c r="H4745" s="198">
        <v>37046.589085648149</v>
      </c>
      <c r="I4745" t="s">
        <v>3531</v>
      </c>
      <c r="M4745" t="s">
        <v>3505</v>
      </c>
      <c r="N4745" t="s">
        <v>2383</v>
      </c>
      <c r="O4745" t="s">
        <v>3196</v>
      </c>
      <c r="Q4745" s="199">
        <v>5000</v>
      </c>
      <c r="S4745" t="s">
        <v>3506</v>
      </c>
      <c r="T4745" t="s">
        <v>3759</v>
      </c>
      <c r="U4745" s="201">
        <v>4.0750000000000002</v>
      </c>
      <c r="V4745" t="s">
        <v>3720</v>
      </c>
      <c r="W4745" t="s">
        <v>2810</v>
      </c>
      <c r="X4745" t="s">
        <v>2384</v>
      </c>
      <c r="Y4745" t="s">
        <v>3777</v>
      </c>
      <c r="Z4745" t="s">
        <v>2952</v>
      </c>
      <c r="AA4745" t="s">
        <v>846</v>
      </c>
      <c r="AB4745" s="198">
        <v>37073.915972222225</v>
      </c>
      <c r="AC4745" s="198">
        <v>37103.915972222225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31</v>
      </c>
      <c r="F4746" s="213">
        <f t="shared" si="370"/>
        <v>620000</v>
      </c>
      <c r="G4746" s="202">
        <v>1335644</v>
      </c>
      <c r="H4746" s="198">
        <v>37046.589178240742</v>
      </c>
      <c r="I4746" t="s">
        <v>3731</v>
      </c>
      <c r="M4746" t="s">
        <v>3505</v>
      </c>
      <c r="N4746" t="s">
        <v>2383</v>
      </c>
      <c r="O4746" t="s">
        <v>2604</v>
      </c>
      <c r="P4746" s="199">
        <v>20000</v>
      </c>
      <c r="S4746" t="s">
        <v>3506</v>
      </c>
      <c r="T4746" t="s">
        <v>3759</v>
      </c>
      <c r="U4746" s="201">
        <v>4.0750000000000002</v>
      </c>
      <c r="V4746" t="s">
        <v>2386</v>
      </c>
      <c r="W4746" t="s">
        <v>2810</v>
      </c>
      <c r="X4746" t="s">
        <v>2384</v>
      </c>
      <c r="Y4746" t="s">
        <v>3777</v>
      </c>
      <c r="Z4746" t="s">
        <v>2952</v>
      </c>
      <c r="AA4746" t="s">
        <v>847</v>
      </c>
      <c r="AB4746" s="198">
        <v>37073.875</v>
      </c>
      <c r="AC4746" s="198">
        <v>37103.875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31</v>
      </c>
      <c r="F4747" s="213">
        <f t="shared" ref="F4747:F4810" si="375">E4747*SUM(P4747:Q4747)</f>
        <v>620000</v>
      </c>
      <c r="G4747" s="202">
        <v>1335646</v>
      </c>
      <c r="H4747" s="198">
        <v>37046.589224537034</v>
      </c>
      <c r="I4747" t="s">
        <v>3729</v>
      </c>
      <c r="M4747" t="s">
        <v>3505</v>
      </c>
      <c r="N4747" t="s">
        <v>2383</v>
      </c>
      <c r="O4747" t="s">
        <v>2604</v>
      </c>
      <c r="P4747" s="199">
        <v>20000</v>
      </c>
      <c r="S4747" t="s">
        <v>3506</v>
      </c>
      <c r="T4747" t="s">
        <v>3759</v>
      </c>
      <c r="U4747" s="201">
        <v>4.07</v>
      </c>
      <c r="V4747" t="s">
        <v>3198</v>
      </c>
      <c r="W4747" t="s">
        <v>2810</v>
      </c>
      <c r="X4747" t="s">
        <v>2384</v>
      </c>
      <c r="Y4747" t="s">
        <v>3777</v>
      </c>
      <c r="Z4747" t="s">
        <v>2952</v>
      </c>
      <c r="AA4747" t="s">
        <v>848</v>
      </c>
      <c r="AB4747" s="198">
        <v>37073.875</v>
      </c>
      <c r="AC4747" s="198">
        <v>37103.875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25</v>
      </c>
      <c r="F4748" s="213">
        <f t="shared" si="375"/>
        <v>125000</v>
      </c>
      <c r="G4748" s="202">
        <v>1335647</v>
      </c>
      <c r="H4748" s="198">
        <v>37046.589247685188</v>
      </c>
      <c r="I4748" t="s">
        <v>3669</v>
      </c>
      <c r="M4748" t="s">
        <v>3505</v>
      </c>
      <c r="N4748" t="s">
        <v>2383</v>
      </c>
      <c r="O4748" t="s">
        <v>1693</v>
      </c>
      <c r="P4748" s="199">
        <v>5000</v>
      </c>
      <c r="S4748" t="s">
        <v>3506</v>
      </c>
      <c r="T4748" t="s">
        <v>3759</v>
      </c>
      <c r="U4748" s="201">
        <v>3.9649999999999999</v>
      </c>
      <c r="V4748" t="s">
        <v>2249</v>
      </c>
      <c r="W4748" t="s">
        <v>2644</v>
      </c>
      <c r="X4748" t="s">
        <v>2259</v>
      </c>
      <c r="Y4748" t="s">
        <v>3777</v>
      </c>
      <c r="Z4748" t="s">
        <v>2952</v>
      </c>
      <c r="AA4748" t="s">
        <v>849</v>
      </c>
      <c r="AB4748" s="198">
        <v>37048.875</v>
      </c>
      <c r="AC4748" s="198">
        <v>37072.875</v>
      </c>
    </row>
    <row r="4749" spans="1:29" x14ac:dyDescent="0.2">
      <c r="A4749" s="44" t="str">
        <f t="shared" si="371"/>
        <v>US Natural Gas Physical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10000</v>
      </c>
      <c r="G4749" s="202">
        <v>1335648</v>
      </c>
      <c r="H4749" s="198">
        <v>37046.589282407411</v>
      </c>
      <c r="I4749" t="s">
        <v>2543</v>
      </c>
      <c r="M4749" t="s">
        <v>3505</v>
      </c>
      <c r="N4749" t="s">
        <v>3885</v>
      </c>
      <c r="O4749" t="s">
        <v>630</v>
      </c>
      <c r="P4749" s="199">
        <v>10000</v>
      </c>
      <c r="S4749" t="s">
        <v>3506</v>
      </c>
      <c r="T4749" t="s">
        <v>3759</v>
      </c>
      <c r="U4749" s="201">
        <v>3.96</v>
      </c>
      <c r="V4749" t="s">
        <v>3374</v>
      </c>
      <c r="W4749" t="s">
        <v>2265</v>
      </c>
      <c r="X4749" t="s">
        <v>2266</v>
      </c>
      <c r="Y4749" t="s">
        <v>2596</v>
      </c>
      <c r="Z4749" t="s">
        <v>2952</v>
      </c>
      <c r="AA4749">
        <v>828878</v>
      </c>
      <c r="AB4749" s="198">
        <v>37048.875</v>
      </c>
      <c r="AC4749" s="198">
        <v>37048.875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620000</v>
      </c>
      <c r="G4750" s="202">
        <v>1335650</v>
      </c>
      <c r="H4750" s="198">
        <v>37046.589444444442</v>
      </c>
      <c r="I4750" t="s">
        <v>1087</v>
      </c>
      <c r="M4750" t="s">
        <v>3505</v>
      </c>
      <c r="N4750" t="s">
        <v>2383</v>
      </c>
      <c r="O4750" t="s">
        <v>2604</v>
      </c>
      <c r="Q4750" s="199">
        <v>20000</v>
      </c>
      <c r="S4750" t="s">
        <v>3506</v>
      </c>
      <c r="T4750" t="s">
        <v>3759</v>
      </c>
      <c r="U4750" s="201">
        <v>4.07</v>
      </c>
      <c r="V4750" t="s">
        <v>3683</v>
      </c>
      <c r="W4750" t="s">
        <v>2810</v>
      </c>
      <c r="X4750" t="s">
        <v>2384</v>
      </c>
      <c r="Y4750" t="s">
        <v>3777</v>
      </c>
      <c r="Z4750" t="s">
        <v>2952</v>
      </c>
      <c r="AA4750" t="s">
        <v>850</v>
      </c>
      <c r="AB4750" s="198">
        <v>37073.875</v>
      </c>
      <c r="AC4750" s="198">
        <v>37103.875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25</v>
      </c>
      <c r="F4751" s="213">
        <f t="shared" si="375"/>
        <v>125000</v>
      </c>
      <c r="G4751" s="202">
        <v>1335651</v>
      </c>
      <c r="H4751" s="198">
        <v>37046.589456018519</v>
      </c>
      <c r="I4751" t="s">
        <v>2613</v>
      </c>
      <c r="M4751" t="s">
        <v>3505</v>
      </c>
      <c r="N4751" t="s">
        <v>2383</v>
      </c>
      <c r="O4751" t="s">
        <v>1693</v>
      </c>
      <c r="P4751" s="199">
        <v>5000</v>
      </c>
      <c r="S4751" t="s">
        <v>3506</v>
      </c>
      <c r="T4751" t="s">
        <v>3759</v>
      </c>
      <c r="U4751" s="201">
        <v>3.9649999999999999</v>
      </c>
      <c r="V4751" t="s">
        <v>3068</v>
      </c>
      <c r="W4751" t="s">
        <v>2644</v>
      </c>
      <c r="X4751" t="s">
        <v>2259</v>
      </c>
      <c r="Y4751" t="s">
        <v>3777</v>
      </c>
      <c r="Z4751" t="s">
        <v>2952</v>
      </c>
      <c r="AA4751" t="s">
        <v>851</v>
      </c>
      <c r="AB4751" s="198">
        <v>37048.875</v>
      </c>
      <c r="AC4751" s="198">
        <v>37072.875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31</v>
      </c>
      <c r="F4752" s="213">
        <f t="shared" si="375"/>
        <v>3100</v>
      </c>
      <c r="G4752" s="202">
        <v>1335653</v>
      </c>
      <c r="H4752" s="198">
        <v>37046.589583333334</v>
      </c>
      <c r="I4752" t="s">
        <v>3904</v>
      </c>
      <c r="M4752" t="s">
        <v>3505</v>
      </c>
      <c r="N4752" t="s">
        <v>2524</v>
      </c>
      <c r="O4752" t="s">
        <v>3373</v>
      </c>
      <c r="Q4752" s="199">
        <v>100</v>
      </c>
      <c r="S4752" t="s">
        <v>2525</v>
      </c>
      <c r="T4752" t="s">
        <v>3759</v>
      </c>
      <c r="U4752" s="201">
        <v>0.28749999999999998</v>
      </c>
      <c r="V4752" t="s">
        <v>3905</v>
      </c>
      <c r="W4752" t="s">
        <v>2526</v>
      </c>
      <c r="X4752" t="s">
        <v>2527</v>
      </c>
      <c r="Y4752" t="s">
        <v>3777</v>
      </c>
      <c r="Z4752" t="s">
        <v>2952</v>
      </c>
      <c r="AA4752" t="s">
        <v>852</v>
      </c>
      <c r="AB4752" s="198">
        <v>37073</v>
      </c>
      <c r="AC4752" s="198">
        <v>37103</v>
      </c>
    </row>
    <row r="4753" spans="1:29" x14ac:dyDescent="0.2">
      <c r="A4753" s="44" t="str">
        <f t="shared" si="371"/>
        <v>US Crude Financial</v>
      </c>
      <c r="B4753" s="44" t="str">
        <f t="shared" si="372"/>
        <v>US</v>
      </c>
      <c r="C4753" s="44" t="str">
        <f t="shared" si="373"/>
        <v>Crude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3">
        <f t="shared" si="375"/>
        <v>50000</v>
      </c>
      <c r="G4753" s="202">
        <v>1335655</v>
      </c>
      <c r="H4753" s="198">
        <v>37046.589594907404</v>
      </c>
      <c r="I4753" t="s">
        <v>1087</v>
      </c>
      <c r="M4753" t="s">
        <v>3619</v>
      </c>
      <c r="N4753" t="s">
        <v>1088</v>
      </c>
      <c r="O4753" t="s">
        <v>3528</v>
      </c>
      <c r="Q4753" s="199">
        <v>50000</v>
      </c>
      <c r="S4753" t="s">
        <v>3512</v>
      </c>
      <c r="T4753" t="s">
        <v>3759</v>
      </c>
      <c r="U4753" s="201">
        <v>28.12</v>
      </c>
      <c r="V4753" t="s">
        <v>2584</v>
      </c>
      <c r="W4753" t="s">
        <v>1090</v>
      </c>
      <c r="X4753" t="s">
        <v>1091</v>
      </c>
      <c r="Y4753" t="s">
        <v>2729</v>
      </c>
      <c r="Z4753" t="s">
        <v>2952</v>
      </c>
      <c r="AA4753">
        <v>113182</v>
      </c>
      <c r="AB4753" s="198">
        <v>37073</v>
      </c>
      <c r="AC4753" s="198">
        <v>37103</v>
      </c>
    </row>
    <row r="4754" spans="1:29" x14ac:dyDescent="0.2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31</v>
      </c>
      <c r="F4754" s="213">
        <f t="shared" si="375"/>
        <v>232500</v>
      </c>
      <c r="G4754" s="202">
        <v>1335656</v>
      </c>
      <c r="H4754" s="198">
        <v>37046.589861111112</v>
      </c>
      <c r="I4754" t="s">
        <v>3729</v>
      </c>
      <c r="M4754" t="s">
        <v>3505</v>
      </c>
      <c r="N4754" t="s">
        <v>2383</v>
      </c>
      <c r="O4754" t="s">
        <v>2604</v>
      </c>
      <c r="P4754" s="199">
        <v>7500</v>
      </c>
      <c r="S4754" t="s">
        <v>3506</v>
      </c>
      <c r="T4754" t="s">
        <v>3759</v>
      </c>
      <c r="U4754" s="201">
        <v>4.07</v>
      </c>
      <c r="V4754" t="s">
        <v>3033</v>
      </c>
      <c r="W4754" t="s">
        <v>2810</v>
      </c>
      <c r="X4754" t="s">
        <v>2384</v>
      </c>
      <c r="Y4754" t="s">
        <v>3777</v>
      </c>
      <c r="Z4754" t="s">
        <v>2952</v>
      </c>
      <c r="AA4754" t="s">
        <v>853</v>
      </c>
      <c r="AB4754" s="198">
        <v>37073.875</v>
      </c>
      <c r="AC4754" s="198">
        <v>37103.875</v>
      </c>
    </row>
    <row r="4755" spans="1:29" x14ac:dyDescent="0.2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1335657</v>
      </c>
      <c r="H4755" s="198">
        <v>37046.589872685188</v>
      </c>
      <c r="I4755" t="s">
        <v>2260</v>
      </c>
      <c r="M4755" t="s">
        <v>3505</v>
      </c>
      <c r="N4755" t="s">
        <v>3089</v>
      </c>
      <c r="O4755" t="s">
        <v>2015</v>
      </c>
      <c r="Q4755" s="199">
        <v>10000</v>
      </c>
      <c r="S4755" t="s">
        <v>3827</v>
      </c>
      <c r="T4755" t="s">
        <v>3090</v>
      </c>
      <c r="U4755" s="201">
        <v>4.87</v>
      </c>
      <c r="V4755" t="s">
        <v>2436</v>
      </c>
      <c r="W4755" t="s">
        <v>3091</v>
      </c>
      <c r="X4755" t="s">
        <v>3092</v>
      </c>
      <c r="Y4755" t="s">
        <v>2596</v>
      </c>
      <c r="Z4755" t="s">
        <v>2953</v>
      </c>
      <c r="AA4755">
        <v>828879</v>
      </c>
      <c r="AB4755" s="198">
        <v>37046.875</v>
      </c>
      <c r="AC4755" s="198">
        <v>37046.875</v>
      </c>
    </row>
    <row r="4756" spans="1:29" x14ac:dyDescent="0.2">
      <c r="A4756" s="44" t="str">
        <f t="shared" si="371"/>
        <v>US Crude Financial</v>
      </c>
      <c r="B4756" s="44" t="str">
        <f t="shared" si="372"/>
        <v>US</v>
      </c>
      <c r="C4756" s="44" t="str">
        <f t="shared" si="373"/>
        <v>Crude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50000</v>
      </c>
      <c r="G4756" s="202">
        <v>1335658</v>
      </c>
      <c r="H4756" s="198">
        <v>37046.589895833335</v>
      </c>
      <c r="I4756" t="s">
        <v>1087</v>
      </c>
      <c r="M4756" t="s">
        <v>3619</v>
      </c>
      <c r="N4756" t="s">
        <v>1088</v>
      </c>
      <c r="O4756" t="s">
        <v>3528</v>
      </c>
      <c r="Q4756" s="199">
        <v>50000</v>
      </c>
      <c r="S4756" t="s">
        <v>3512</v>
      </c>
      <c r="T4756" t="s">
        <v>3759</v>
      </c>
      <c r="U4756" s="201">
        <v>28.14</v>
      </c>
      <c r="V4756" t="s">
        <v>2584</v>
      </c>
      <c r="W4756" t="s">
        <v>1090</v>
      </c>
      <c r="X4756" t="s">
        <v>1091</v>
      </c>
      <c r="Y4756" t="s">
        <v>2729</v>
      </c>
      <c r="Z4756" t="s">
        <v>2952</v>
      </c>
      <c r="AA4756">
        <v>113183</v>
      </c>
      <c r="AB4756" s="198">
        <v>37073</v>
      </c>
      <c r="AC4756" s="198">
        <v>37103</v>
      </c>
    </row>
    <row r="4757" spans="1:29" x14ac:dyDescent="0.2">
      <c r="A4757" s="44" t="str">
        <f t="shared" si="371"/>
        <v>US Power Physical</v>
      </c>
      <c r="B4757" s="44" t="str">
        <f t="shared" si="372"/>
        <v>US</v>
      </c>
      <c r="C4757" s="44" t="str">
        <f t="shared" si="373"/>
        <v>Power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3</v>
      </c>
      <c r="F4757" s="213">
        <f t="shared" si="375"/>
        <v>150</v>
      </c>
      <c r="G4757" s="202">
        <v>1335659</v>
      </c>
      <c r="H4757" s="198">
        <v>37046.589942129627</v>
      </c>
      <c r="I4757" t="s">
        <v>3534</v>
      </c>
      <c r="M4757" t="s">
        <v>2717</v>
      </c>
      <c r="N4757" t="s">
        <v>3532</v>
      </c>
      <c r="O4757" t="s">
        <v>1608</v>
      </c>
      <c r="P4757" s="199">
        <v>50</v>
      </c>
      <c r="S4757" t="s">
        <v>3504</v>
      </c>
      <c r="T4757" t="s">
        <v>3759</v>
      </c>
      <c r="U4757" s="201">
        <v>22.5</v>
      </c>
      <c r="V4757" t="s">
        <v>3535</v>
      </c>
      <c r="W4757" t="s">
        <v>3536</v>
      </c>
      <c r="X4757" t="s">
        <v>3537</v>
      </c>
      <c r="Y4757" t="s">
        <v>1097</v>
      </c>
      <c r="Z4757" t="s">
        <v>2947</v>
      </c>
      <c r="AA4757">
        <v>631719.1</v>
      </c>
      <c r="AB4757" s="198">
        <v>37048.875</v>
      </c>
      <c r="AC4757" s="198">
        <v>37050.875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31</v>
      </c>
      <c r="F4758" s="213">
        <f t="shared" si="375"/>
        <v>155000</v>
      </c>
      <c r="G4758" s="202">
        <v>1335660</v>
      </c>
      <c r="H4758" s="198">
        <v>37046.59003472222</v>
      </c>
      <c r="I4758" t="s">
        <v>3652</v>
      </c>
      <c r="M4758" t="s">
        <v>3505</v>
      </c>
      <c r="N4758" t="s">
        <v>2383</v>
      </c>
      <c r="O4758" t="s">
        <v>2604</v>
      </c>
      <c r="P4758" s="199">
        <v>5000</v>
      </c>
      <c r="S4758" t="s">
        <v>3506</v>
      </c>
      <c r="T4758" t="s">
        <v>3759</v>
      </c>
      <c r="U4758" s="201">
        <v>4.07</v>
      </c>
      <c r="V4758" t="s">
        <v>2485</v>
      </c>
      <c r="W4758" t="s">
        <v>2810</v>
      </c>
      <c r="X4758" t="s">
        <v>2384</v>
      </c>
      <c r="Y4758" t="s">
        <v>3777</v>
      </c>
      <c r="Z4758" t="s">
        <v>2952</v>
      </c>
      <c r="AA4758" t="s">
        <v>854</v>
      </c>
      <c r="AB4758" s="198">
        <v>37073.875</v>
      </c>
      <c r="AC4758" s="198">
        <v>37103.875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123</v>
      </c>
      <c r="F4759" s="213">
        <f t="shared" si="375"/>
        <v>615000</v>
      </c>
      <c r="G4759" s="202">
        <v>1335662</v>
      </c>
      <c r="H4759" s="198">
        <v>37046.590115740742</v>
      </c>
      <c r="I4759" t="s">
        <v>3627</v>
      </c>
      <c r="M4759" t="s">
        <v>3505</v>
      </c>
      <c r="N4759" t="s">
        <v>2383</v>
      </c>
      <c r="O4759" t="s">
        <v>3144</v>
      </c>
      <c r="P4759" s="199">
        <v>5000</v>
      </c>
      <c r="S4759" t="s">
        <v>3506</v>
      </c>
      <c r="T4759" t="s">
        <v>3759</v>
      </c>
      <c r="U4759" s="201">
        <v>4.16</v>
      </c>
      <c r="V4759" t="s">
        <v>3066</v>
      </c>
      <c r="W4759" t="s">
        <v>2810</v>
      </c>
      <c r="X4759" t="s">
        <v>2384</v>
      </c>
      <c r="Y4759" t="s">
        <v>3777</v>
      </c>
      <c r="Z4759" t="s">
        <v>2952</v>
      </c>
      <c r="AA4759" t="s">
        <v>855</v>
      </c>
      <c r="AB4759" s="198">
        <v>37073</v>
      </c>
      <c r="AC4759" s="198">
        <v>37195</v>
      </c>
    </row>
    <row r="4760" spans="1:29" x14ac:dyDescent="0.2">
      <c r="A4760" s="44" t="str">
        <f t="shared" si="371"/>
        <v xml:space="preserve"> Natural Gas Physical</v>
      </c>
      <c r="B4760" s="44" t="str">
        <f t="shared" si="372"/>
        <v/>
      </c>
      <c r="C4760" s="44" t="str">
        <f t="shared" si="373"/>
        <v>Natural Gas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3000</v>
      </c>
      <c r="G4760" s="202">
        <v>1335664</v>
      </c>
      <c r="H4760" s="198">
        <v>37046.590219907404</v>
      </c>
      <c r="I4760" t="s">
        <v>3842</v>
      </c>
      <c r="M4760" t="s">
        <v>3505</v>
      </c>
      <c r="N4760" t="s">
        <v>3089</v>
      </c>
      <c r="O4760" t="s">
        <v>2015</v>
      </c>
      <c r="P4760" s="199">
        <v>3000</v>
      </c>
      <c r="S4760" t="s">
        <v>3827</v>
      </c>
      <c r="T4760" t="s">
        <v>3090</v>
      </c>
      <c r="U4760" s="201">
        <v>4.8650000000000002</v>
      </c>
      <c r="V4760" t="s">
        <v>4009</v>
      </c>
      <c r="W4760" t="s">
        <v>3091</v>
      </c>
      <c r="X4760" t="s">
        <v>3092</v>
      </c>
      <c r="Y4760" t="s">
        <v>2596</v>
      </c>
      <c r="Z4760" t="s">
        <v>2953</v>
      </c>
      <c r="AA4760">
        <v>828880</v>
      </c>
      <c r="AB4760" s="198">
        <v>37046.875</v>
      </c>
      <c r="AC4760" s="198">
        <v>37046.875</v>
      </c>
    </row>
    <row r="4761" spans="1:29" x14ac:dyDescent="0.2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3">
        <f t="shared" si="375"/>
        <v>40000</v>
      </c>
      <c r="G4761" s="202">
        <v>1335667</v>
      </c>
      <c r="H4761" s="198">
        <v>37046.590289351851</v>
      </c>
      <c r="I4761" t="s">
        <v>2382</v>
      </c>
      <c r="M4761" t="s">
        <v>3619</v>
      </c>
      <c r="N4761" t="s">
        <v>1088</v>
      </c>
      <c r="O4761" t="s">
        <v>3528</v>
      </c>
      <c r="Q4761" s="199">
        <v>40000</v>
      </c>
      <c r="S4761" t="s">
        <v>3512</v>
      </c>
      <c r="T4761" t="s">
        <v>3759</v>
      </c>
      <c r="U4761" s="201">
        <v>28.14</v>
      </c>
      <c r="V4761" t="s">
        <v>3654</v>
      </c>
      <c r="W4761" t="s">
        <v>1090</v>
      </c>
      <c r="X4761" t="s">
        <v>1091</v>
      </c>
      <c r="Y4761" t="s">
        <v>2729</v>
      </c>
      <c r="Z4761" t="s">
        <v>2952</v>
      </c>
      <c r="AA4761">
        <v>113186</v>
      </c>
      <c r="AB4761" s="198">
        <v>37073</v>
      </c>
      <c r="AC4761" s="198">
        <v>37103</v>
      </c>
    </row>
    <row r="4762" spans="1:29" x14ac:dyDescent="0.2">
      <c r="A4762" s="44" t="str">
        <f t="shared" si="371"/>
        <v>US Crude Financial</v>
      </c>
      <c r="B4762" s="44" t="str">
        <f t="shared" si="372"/>
        <v>US</v>
      </c>
      <c r="C4762" s="44" t="str">
        <f t="shared" si="373"/>
        <v>Crude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3">
        <f t="shared" si="375"/>
        <v>50000</v>
      </c>
      <c r="G4762" s="202">
        <v>1335671</v>
      </c>
      <c r="H4762" s="198">
        <v>37046.590624999997</v>
      </c>
      <c r="I4762" t="s">
        <v>1087</v>
      </c>
      <c r="M4762" t="s">
        <v>3619</v>
      </c>
      <c r="N4762" t="s">
        <v>1088</v>
      </c>
      <c r="O4762" t="s">
        <v>2442</v>
      </c>
      <c r="Q4762" s="199">
        <v>50000</v>
      </c>
      <c r="S4762" t="s">
        <v>3512</v>
      </c>
      <c r="T4762" t="s">
        <v>3759</v>
      </c>
      <c r="U4762" s="201">
        <v>28.12</v>
      </c>
      <c r="V4762" t="s">
        <v>3683</v>
      </c>
      <c r="W4762" t="s">
        <v>1090</v>
      </c>
      <c r="X4762" t="s">
        <v>2283</v>
      </c>
      <c r="Y4762" t="s">
        <v>2729</v>
      </c>
      <c r="Z4762" t="s">
        <v>2952</v>
      </c>
      <c r="AA4762">
        <v>113189</v>
      </c>
      <c r="AB4762" s="198">
        <v>37073</v>
      </c>
      <c r="AC4762" s="198">
        <v>37103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31</v>
      </c>
      <c r="F4763" s="213">
        <f t="shared" si="375"/>
        <v>155000</v>
      </c>
      <c r="G4763" s="202">
        <v>1335672</v>
      </c>
      <c r="H4763" s="198">
        <v>37046.590740740743</v>
      </c>
      <c r="I4763" t="s">
        <v>2378</v>
      </c>
      <c r="M4763" t="s">
        <v>3505</v>
      </c>
      <c r="N4763" t="s">
        <v>2605</v>
      </c>
      <c r="O4763" t="s">
        <v>856</v>
      </c>
      <c r="Q4763" s="199">
        <v>5000</v>
      </c>
      <c r="S4763" t="s">
        <v>3506</v>
      </c>
      <c r="T4763" t="s">
        <v>3759</v>
      </c>
      <c r="U4763" s="201">
        <v>2</v>
      </c>
      <c r="V4763" t="s">
        <v>3086</v>
      </c>
      <c r="W4763" t="s">
        <v>3075</v>
      </c>
      <c r="X4763" t="s">
        <v>3712</v>
      </c>
      <c r="Y4763" t="s">
        <v>3777</v>
      </c>
      <c r="Z4763" t="s">
        <v>2952</v>
      </c>
      <c r="AA4763" t="s">
        <v>857</v>
      </c>
      <c r="AB4763" s="198">
        <v>37073.875</v>
      </c>
      <c r="AC4763" s="198">
        <v>37103.875</v>
      </c>
    </row>
    <row r="4764" spans="1:29" x14ac:dyDescent="0.2">
      <c r="A4764" s="44" t="str">
        <f t="shared" si="371"/>
        <v>US Crude Financial</v>
      </c>
      <c r="B4764" s="44" t="str">
        <f t="shared" si="372"/>
        <v>US</v>
      </c>
      <c r="C4764" s="44" t="str">
        <f t="shared" si="373"/>
        <v>Crude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</v>
      </c>
      <c r="F4764" s="213">
        <f t="shared" si="375"/>
        <v>50000</v>
      </c>
      <c r="G4764" s="202">
        <v>1335674</v>
      </c>
      <c r="H4764" s="198">
        <v>37046.59101851852</v>
      </c>
      <c r="I4764" t="s">
        <v>1087</v>
      </c>
      <c r="M4764" t="s">
        <v>3619</v>
      </c>
      <c r="N4764" t="s">
        <v>1088</v>
      </c>
      <c r="O4764" t="s">
        <v>2442</v>
      </c>
      <c r="Q4764" s="199">
        <v>50000</v>
      </c>
      <c r="S4764" t="s">
        <v>3512</v>
      </c>
      <c r="T4764" t="s">
        <v>3759</v>
      </c>
      <c r="U4764" s="201">
        <v>28.14</v>
      </c>
      <c r="V4764" t="s">
        <v>3683</v>
      </c>
      <c r="W4764" t="s">
        <v>1090</v>
      </c>
      <c r="X4764" t="s">
        <v>2283</v>
      </c>
      <c r="Y4764" t="s">
        <v>2729</v>
      </c>
      <c r="Z4764" t="s">
        <v>2952</v>
      </c>
      <c r="AA4764">
        <v>113190</v>
      </c>
      <c r="AB4764" s="198">
        <v>37073</v>
      </c>
      <c r="AC4764" s="198">
        <v>37103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25</v>
      </c>
      <c r="F4765" s="213">
        <f t="shared" si="375"/>
        <v>250000</v>
      </c>
      <c r="G4765" s="202">
        <v>1335677</v>
      </c>
      <c r="H4765" s="198">
        <v>37046.591446759259</v>
      </c>
      <c r="I4765" t="s">
        <v>3729</v>
      </c>
      <c r="M4765" t="s">
        <v>3505</v>
      </c>
      <c r="N4765" t="s">
        <v>2383</v>
      </c>
      <c r="O4765" t="s">
        <v>510</v>
      </c>
      <c r="Q4765" s="199">
        <v>10000</v>
      </c>
      <c r="S4765" t="s">
        <v>3506</v>
      </c>
      <c r="T4765" t="s">
        <v>3759</v>
      </c>
      <c r="U4765" s="201">
        <v>4.0049999999999999</v>
      </c>
      <c r="V4765" t="s">
        <v>2521</v>
      </c>
      <c r="W4765" t="s">
        <v>3084</v>
      </c>
      <c r="X4765" t="s">
        <v>2394</v>
      </c>
      <c r="Y4765" t="s">
        <v>3777</v>
      </c>
      <c r="Z4765" t="s">
        <v>2952</v>
      </c>
      <c r="AA4765" t="s">
        <v>858</v>
      </c>
      <c r="AB4765" s="198">
        <v>37048.875</v>
      </c>
      <c r="AC4765" s="198">
        <v>37072.875</v>
      </c>
    </row>
    <row r="4766" spans="1:29" x14ac:dyDescent="0.2">
      <c r="A4766" s="44" t="str">
        <f t="shared" si="371"/>
        <v>US Power Financial</v>
      </c>
      <c r="B4766" s="44" t="str">
        <f t="shared" si="372"/>
        <v>US</v>
      </c>
      <c r="C4766" s="44" t="str">
        <f t="shared" si="373"/>
        <v>Power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5</v>
      </c>
      <c r="F4766" s="213">
        <f t="shared" si="375"/>
        <v>250</v>
      </c>
      <c r="G4766" s="202">
        <v>1335678</v>
      </c>
      <c r="H4766" s="198">
        <v>37046.59165509259</v>
      </c>
      <c r="I4766" t="s">
        <v>2600</v>
      </c>
      <c r="M4766" t="s">
        <v>2717</v>
      </c>
      <c r="N4766" t="s">
        <v>1094</v>
      </c>
      <c r="O4766" t="s">
        <v>859</v>
      </c>
      <c r="Q4766" s="199">
        <v>50</v>
      </c>
      <c r="S4766" t="s">
        <v>3504</v>
      </c>
      <c r="T4766" t="s">
        <v>3759</v>
      </c>
      <c r="U4766" s="201">
        <v>51.75</v>
      </c>
      <c r="V4766" t="s">
        <v>3004</v>
      </c>
      <c r="W4766" t="s">
        <v>2359</v>
      </c>
      <c r="X4766" t="s">
        <v>3539</v>
      </c>
      <c r="Y4766" t="s">
        <v>1097</v>
      </c>
      <c r="Z4766" t="s">
        <v>2952</v>
      </c>
      <c r="AA4766">
        <v>631726.1</v>
      </c>
      <c r="AB4766" s="198">
        <v>37053.875</v>
      </c>
      <c r="AC4766" s="198">
        <v>37057.875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31</v>
      </c>
      <c r="F4767" s="213">
        <f t="shared" si="375"/>
        <v>310000</v>
      </c>
      <c r="G4767" s="202">
        <v>1335682</v>
      </c>
      <c r="H4767" s="198">
        <v>37046.591805555552</v>
      </c>
      <c r="I4767" t="s">
        <v>2387</v>
      </c>
      <c r="M4767" t="s">
        <v>3505</v>
      </c>
      <c r="N4767" t="s">
        <v>2383</v>
      </c>
      <c r="O4767" t="s">
        <v>2604</v>
      </c>
      <c r="P4767" s="199">
        <v>10000</v>
      </c>
      <c r="S4767" t="s">
        <v>3506</v>
      </c>
      <c r="T4767" t="s">
        <v>3759</v>
      </c>
      <c r="U4767" s="201">
        <v>4.07</v>
      </c>
      <c r="V4767" t="s">
        <v>3653</v>
      </c>
      <c r="W4767" t="s">
        <v>2810</v>
      </c>
      <c r="X4767" t="s">
        <v>2384</v>
      </c>
      <c r="Y4767" t="s">
        <v>3777</v>
      </c>
      <c r="Z4767" t="s">
        <v>2952</v>
      </c>
      <c r="AA4767" t="s">
        <v>860</v>
      </c>
      <c r="AB4767" s="198">
        <v>37073.875</v>
      </c>
      <c r="AC4767" s="198">
        <v>37103.875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310000</v>
      </c>
      <c r="G4768" s="202">
        <v>1335685</v>
      </c>
      <c r="H4768" s="198">
        <v>37046.592615740738</v>
      </c>
      <c r="I4768" t="s">
        <v>3069</v>
      </c>
      <c r="M4768" t="s">
        <v>3505</v>
      </c>
      <c r="N4768" t="s">
        <v>2605</v>
      </c>
      <c r="O4768" t="s">
        <v>3288</v>
      </c>
      <c r="Q4768" s="199">
        <v>10000</v>
      </c>
      <c r="S4768" t="s">
        <v>3506</v>
      </c>
      <c r="T4768" t="s">
        <v>3759</v>
      </c>
      <c r="U4768" s="201">
        <v>-0.83</v>
      </c>
      <c r="V4768" t="s">
        <v>2473</v>
      </c>
      <c r="W4768" t="s">
        <v>2547</v>
      </c>
      <c r="X4768" t="s">
        <v>2548</v>
      </c>
      <c r="Y4768" t="s">
        <v>3777</v>
      </c>
      <c r="Z4768" t="s">
        <v>2952</v>
      </c>
      <c r="AA4768" t="s">
        <v>861</v>
      </c>
      <c r="AB4768" s="198">
        <v>37073.875</v>
      </c>
      <c r="AC4768" s="198">
        <v>37103.875</v>
      </c>
    </row>
    <row r="4769" spans="1:29" x14ac:dyDescent="0.2">
      <c r="A4769" s="44" t="str">
        <f t="shared" si="371"/>
        <v>US Power Physical</v>
      </c>
      <c r="B4769" s="44" t="str">
        <f t="shared" si="372"/>
        <v>US</v>
      </c>
      <c r="C4769" s="44" t="str">
        <f t="shared" si="373"/>
        <v>Power</v>
      </c>
      <c r="D4769" s="44" t="str">
        <f t="shared" si="374"/>
        <v>Physical</v>
      </c>
      <c r="E4769" s="44">
        <f>IF(VLOOKUP(S4769,'DD-Lookup'!$J$6:$L$50,3,FALSE)="Monthly",(YEAR(AC4769)-YEAR(AB4769))*12+MONTH(AC4769)-MONTH(AB4769)+1,(AC4769-AB4769+1))</f>
        <v>3</v>
      </c>
      <c r="F4769" s="213">
        <f t="shared" si="375"/>
        <v>150</v>
      </c>
      <c r="G4769" s="202">
        <v>1335686</v>
      </c>
      <c r="H4769" s="198">
        <v>37046.592638888891</v>
      </c>
      <c r="I4769" t="s">
        <v>3732</v>
      </c>
      <c r="M4769" t="s">
        <v>2717</v>
      </c>
      <c r="N4769" t="s">
        <v>3532</v>
      </c>
      <c r="O4769" t="s">
        <v>1626</v>
      </c>
      <c r="P4769" s="199">
        <v>50</v>
      </c>
      <c r="S4769" t="s">
        <v>3504</v>
      </c>
      <c r="T4769" t="s">
        <v>3759</v>
      </c>
      <c r="U4769" s="201">
        <v>23</v>
      </c>
      <c r="V4769" t="s">
        <v>3025</v>
      </c>
      <c r="W4769" t="s">
        <v>3543</v>
      </c>
      <c r="X4769" t="s">
        <v>3533</v>
      </c>
      <c r="Y4769" t="s">
        <v>1097</v>
      </c>
      <c r="Z4769" t="s">
        <v>2947</v>
      </c>
      <c r="AA4769">
        <v>631729.1</v>
      </c>
      <c r="AB4769" s="198">
        <v>37048.875</v>
      </c>
      <c r="AC4769" s="198">
        <v>37050.875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31</v>
      </c>
      <c r="F4770" s="213">
        <f t="shared" si="375"/>
        <v>310000</v>
      </c>
      <c r="G4770" s="202">
        <v>1335688</v>
      </c>
      <c r="H4770" s="198">
        <v>37046.592650462961</v>
      </c>
      <c r="I4770" t="s">
        <v>2613</v>
      </c>
      <c r="M4770" t="s">
        <v>3505</v>
      </c>
      <c r="N4770" t="s">
        <v>2383</v>
      </c>
      <c r="O4770" t="s">
        <v>2604</v>
      </c>
      <c r="P4770" s="199">
        <v>10000</v>
      </c>
      <c r="S4770" t="s">
        <v>3506</v>
      </c>
      <c r="T4770" t="s">
        <v>3759</v>
      </c>
      <c r="U4770" s="201">
        <v>4.07</v>
      </c>
      <c r="V4770" t="s">
        <v>2616</v>
      </c>
      <c r="W4770" t="s">
        <v>2810</v>
      </c>
      <c r="X4770" t="s">
        <v>2384</v>
      </c>
      <c r="Y4770" t="s">
        <v>3777</v>
      </c>
      <c r="Z4770" t="s">
        <v>2952</v>
      </c>
      <c r="AA4770" t="s">
        <v>862</v>
      </c>
      <c r="AB4770" s="198">
        <v>37073.875</v>
      </c>
      <c r="AC4770" s="198">
        <v>37103.875</v>
      </c>
    </row>
    <row r="4771" spans="1:29" x14ac:dyDescent="0.2">
      <c r="A4771" s="44" t="str">
        <f t="shared" si="371"/>
        <v>US Crude Financial</v>
      </c>
      <c r="B4771" s="44" t="str">
        <f t="shared" si="372"/>
        <v>US</v>
      </c>
      <c r="C4771" s="44" t="str">
        <f t="shared" si="373"/>
        <v>Crude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3">
        <f t="shared" si="375"/>
        <v>25000</v>
      </c>
      <c r="G4771" s="202">
        <v>1335690</v>
      </c>
      <c r="H4771" s="198">
        <v>37046.592789351853</v>
      </c>
      <c r="I4771" t="s">
        <v>1087</v>
      </c>
      <c r="M4771" t="s">
        <v>3619</v>
      </c>
      <c r="N4771" t="s">
        <v>3239</v>
      </c>
      <c r="O4771" t="s">
        <v>3240</v>
      </c>
      <c r="Q4771" s="199">
        <v>25000</v>
      </c>
      <c r="S4771" t="s">
        <v>3508</v>
      </c>
      <c r="T4771" t="s">
        <v>3759</v>
      </c>
      <c r="U4771" s="201">
        <v>-0.28000000000000003</v>
      </c>
      <c r="V4771" t="s">
        <v>3227</v>
      </c>
      <c r="W4771" t="s">
        <v>3204</v>
      </c>
      <c r="X4771" t="s">
        <v>3241</v>
      </c>
      <c r="Y4771" t="s">
        <v>3777</v>
      </c>
      <c r="Z4771" t="s">
        <v>2952</v>
      </c>
      <c r="AA4771" t="s">
        <v>863</v>
      </c>
      <c r="AB4771" s="198">
        <v>37073</v>
      </c>
      <c r="AC4771" s="198">
        <v>37103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697500</v>
      </c>
      <c r="G4772" s="202">
        <v>1335691</v>
      </c>
      <c r="H4772" s="198">
        <v>37046.592847222222</v>
      </c>
      <c r="I4772" t="s">
        <v>1087</v>
      </c>
      <c r="M4772" t="s">
        <v>3505</v>
      </c>
      <c r="N4772" t="s">
        <v>2383</v>
      </c>
      <c r="O4772" t="s">
        <v>2604</v>
      </c>
      <c r="Q4772" s="199">
        <v>22500</v>
      </c>
      <c r="S4772" t="s">
        <v>3506</v>
      </c>
      <c r="T4772" t="s">
        <v>3759</v>
      </c>
      <c r="U4772" s="201">
        <v>4.0750000000000002</v>
      </c>
      <c r="V4772" t="s">
        <v>2440</v>
      </c>
      <c r="W4772" t="s">
        <v>2810</v>
      </c>
      <c r="X4772" t="s">
        <v>2384</v>
      </c>
      <c r="Y4772" t="s">
        <v>3777</v>
      </c>
      <c r="Z4772" t="s">
        <v>2952</v>
      </c>
      <c r="AA4772" t="s">
        <v>864</v>
      </c>
      <c r="AB4772" s="198">
        <v>37073.875</v>
      </c>
      <c r="AC4772" s="198">
        <v>37103.875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151</v>
      </c>
      <c r="F4773" s="213">
        <f t="shared" si="375"/>
        <v>377500</v>
      </c>
      <c r="G4773" s="202">
        <v>1335694</v>
      </c>
      <c r="H4773" s="198">
        <v>37046.593356481484</v>
      </c>
      <c r="I4773" t="s">
        <v>2382</v>
      </c>
      <c r="M4773" t="s">
        <v>3505</v>
      </c>
      <c r="N4773" t="s">
        <v>2383</v>
      </c>
      <c r="O4773" t="s">
        <v>2622</v>
      </c>
      <c r="Q4773" s="199">
        <v>2500</v>
      </c>
      <c r="S4773" t="s">
        <v>3506</v>
      </c>
      <c r="T4773" t="s">
        <v>3759</v>
      </c>
      <c r="U4773" s="201">
        <v>4.4800000000000004</v>
      </c>
      <c r="V4773" t="s">
        <v>2564</v>
      </c>
      <c r="W4773" t="s">
        <v>2810</v>
      </c>
      <c r="X4773" t="s">
        <v>2384</v>
      </c>
      <c r="Y4773" t="s">
        <v>3777</v>
      </c>
      <c r="Z4773" t="s">
        <v>2952</v>
      </c>
      <c r="AA4773" t="s">
        <v>865</v>
      </c>
      <c r="AB4773" s="198">
        <v>37196</v>
      </c>
      <c r="AC4773" s="198">
        <v>37346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61</v>
      </c>
      <c r="F4774" s="213">
        <f t="shared" si="375"/>
        <v>305000</v>
      </c>
      <c r="G4774" s="202">
        <v>1335696</v>
      </c>
      <c r="H4774" s="198">
        <v>37046.594699074078</v>
      </c>
      <c r="I4774" t="s">
        <v>2635</v>
      </c>
      <c r="M4774" t="s">
        <v>3505</v>
      </c>
      <c r="N4774" t="s">
        <v>2605</v>
      </c>
      <c r="O4774" t="s">
        <v>2534</v>
      </c>
      <c r="Q4774" s="199">
        <v>5000</v>
      </c>
      <c r="S4774" t="s">
        <v>3506</v>
      </c>
      <c r="T4774" t="s">
        <v>3759</v>
      </c>
      <c r="U4774" s="201">
        <v>3.25</v>
      </c>
      <c r="V4774" t="s">
        <v>2426</v>
      </c>
      <c r="W4774" t="s">
        <v>2494</v>
      </c>
      <c r="X4774" t="s">
        <v>2495</v>
      </c>
      <c r="Y4774" t="s">
        <v>3777</v>
      </c>
      <c r="Z4774" t="s">
        <v>2952</v>
      </c>
      <c r="AA4774" t="s">
        <v>866</v>
      </c>
      <c r="AB4774" s="198">
        <v>37196</v>
      </c>
      <c r="AC4774" s="198">
        <v>37256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214</v>
      </c>
      <c r="F4775" s="213">
        <f t="shared" si="375"/>
        <v>1070000</v>
      </c>
      <c r="G4775" s="202">
        <v>1335697</v>
      </c>
      <c r="H4775" s="198">
        <v>37046.595347222225</v>
      </c>
      <c r="I4775" t="s">
        <v>2382</v>
      </c>
      <c r="M4775" t="s">
        <v>3505</v>
      </c>
      <c r="N4775" t="s">
        <v>2605</v>
      </c>
      <c r="O4775" t="s">
        <v>867</v>
      </c>
      <c r="Q4775" s="199">
        <v>5000</v>
      </c>
      <c r="S4775" t="s">
        <v>3506</v>
      </c>
      <c r="T4775" t="s">
        <v>3759</v>
      </c>
      <c r="U4775" s="201">
        <v>2.5000000000000001E-2</v>
      </c>
      <c r="V4775" t="s">
        <v>2441</v>
      </c>
      <c r="W4775" t="s">
        <v>2489</v>
      </c>
      <c r="X4775" t="s">
        <v>2490</v>
      </c>
      <c r="Y4775" t="s">
        <v>3777</v>
      </c>
      <c r="Z4775" t="s">
        <v>2952</v>
      </c>
      <c r="AA4775" t="s">
        <v>868</v>
      </c>
      <c r="AB4775" s="198">
        <v>37347</v>
      </c>
      <c r="AC4775" s="198">
        <v>37560</v>
      </c>
    </row>
    <row r="4776" spans="1:29" x14ac:dyDescent="0.2">
      <c r="A4776" s="44" t="str">
        <f t="shared" si="371"/>
        <v xml:space="preserve"> Natural Gas Physical</v>
      </c>
      <c r="B4776" s="44" t="str">
        <f t="shared" si="372"/>
        <v/>
      </c>
      <c r="C4776" s="44" t="str">
        <f t="shared" si="373"/>
        <v>Natural Gas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1</v>
      </c>
      <c r="F4776" s="213">
        <f t="shared" si="375"/>
        <v>10000</v>
      </c>
      <c r="G4776" s="202">
        <v>1335698</v>
      </c>
      <c r="H4776" s="198">
        <v>37046.595925925925</v>
      </c>
      <c r="I4776" t="s">
        <v>2260</v>
      </c>
      <c r="M4776" t="s">
        <v>3505</v>
      </c>
      <c r="N4776" t="s">
        <v>3089</v>
      </c>
      <c r="O4776" t="s">
        <v>2015</v>
      </c>
      <c r="Q4776" s="199">
        <v>10000</v>
      </c>
      <c r="S4776" t="s">
        <v>3827</v>
      </c>
      <c r="T4776" t="s">
        <v>3090</v>
      </c>
      <c r="U4776" s="201">
        <v>4.875</v>
      </c>
      <c r="V4776" t="s">
        <v>2436</v>
      </c>
      <c r="W4776" t="s">
        <v>3091</v>
      </c>
      <c r="X4776" t="s">
        <v>3092</v>
      </c>
      <c r="Y4776" t="s">
        <v>2596</v>
      </c>
      <c r="Z4776" t="s">
        <v>2953</v>
      </c>
      <c r="AA4776">
        <v>828886</v>
      </c>
      <c r="AB4776" s="198">
        <v>37046.875</v>
      </c>
      <c r="AC4776" s="198">
        <v>37046.875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155000</v>
      </c>
      <c r="G4777" s="202">
        <v>1335699</v>
      </c>
      <c r="H4777" s="198">
        <v>37046.596446759257</v>
      </c>
      <c r="I4777" t="s">
        <v>3069</v>
      </c>
      <c r="M4777" t="s">
        <v>3505</v>
      </c>
      <c r="N4777" t="s">
        <v>2605</v>
      </c>
      <c r="O4777" t="s">
        <v>340</v>
      </c>
      <c r="Q4777" s="199">
        <v>5000</v>
      </c>
      <c r="S4777" t="s">
        <v>3506</v>
      </c>
      <c r="T4777" t="s">
        <v>3759</v>
      </c>
      <c r="U4777" s="201">
        <v>-1.2949999999999999</v>
      </c>
      <c r="V4777" t="s">
        <v>2473</v>
      </c>
      <c r="W4777" t="s">
        <v>3099</v>
      </c>
      <c r="X4777" t="s">
        <v>3100</v>
      </c>
      <c r="Y4777" t="s">
        <v>3777</v>
      </c>
      <c r="Z4777" t="s">
        <v>2952</v>
      </c>
      <c r="AA4777" t="s">
        <v>869</v>
      </c>
      <c r="AB4777" s="198">
        <v>37104.875</v>
      </c>
      <c r="AC4777" s="198">
        <v>37134.875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3">
        <f t="shared" si="375"/>
        <v>155000</v>
      </c>
      <c r="G4778" s="202">
        <v>1335700</v>
      </c>
      <c r="H4778" s="198">
        <v>37046.59652777778</v>
      </c>
      <c r="I4778" t="s">
        <v>3069</v>
      </c>
      <c r="M4778" t="s">
        <v>3505</v>
      </c>
      <c r="N4778" t="s">
        <v>2605</v>
      </c>
      <c r="O4778" t="s">
        <v>3455</v>
      </c>
      <c r="Q4778" s="199">
        <v>5000</v>
      </c>
      <c r="S4778" t="s">
        <v>3506</v>
      </c>
      <c r="T4778" t="s">
        <v>3759</v>
      </c>
      <c r="U4778" s="201">
        <v>-1.2949999999999999</v>
      </c>
      <c r="V4778" t="s">
        <v>2473</v>
      </c>
      <c r="W4778" t="s">
        <v>3099</v>
      </c>
      <c r="X4778" t="s">
        <v>3100</v>
      </c>
      <c r="Y4778" t="s">
        <v>3777</v>
      </c>
      <c r="Z4778" t="s">
        <v>2952</v>
      </c>
      <c r="AA4778" t="s">
        <v>870</v>
      </c>
      <c r="AB4778" s="198">
        <v>37073.875</v>
      </c>
      <c r="AC4778" s="198">
        <v>37103.875</v>
      </c>
    </row>
    <row r="4779" spans="1:29" x14ac:dyDescent="0.2">
      <c r="A4779" s="44" t="str">
        <f t="shared" si="371"/>
        <v xml:space="preserve"> Natural Gas Physical</v>
      </c>
      <c r="B4779" s="44" t="str">
        <f t="shared" si="372"/>
        <v/>
      </c>
      <c r="C4779" s="44" t="str">
        <f t="shared" si="373"/>
        <v>Natural Gas</v>
      </c>
      <c r="D4779" s="44" t="str">
        <f t="shared" si="374"/>
        <v>Physical</v>
      </c>
      <c r="E4779" s="44">
        <f>IF(VLOOKUP(S4779,'DD-Lookup'!$J$6:$L$50,3,FALSE)="Monthly",(YEAR(AC4779)-YEAR(AB4779))*12+MONTH(AC4779)-MONTH(AB4779)+1,(AC4779-AB4779+1))</f>
        <v>151</v>
      </c>
      <c r="F4779" s="213">
        <f t="shared" si="375"/>
        <v>755000</v>
      </c>
      <c r="G4779" s="202">
        <v>1335701</v>
      </c>
      <c r="H4779" s="198">
        <v>37046.597129629627</v>
      </c>
      <c r="I4779" t="s">
        <v>2608</v>
      </c>
      <c r="M4779" t="s">
        <v>3505</v>
      </c>
      <c r="N4779" t="s">
        <v>2194</v>
      </c>
      <c r="O4779" t="s">
        <v>135</v>
      </c>
      <c r="Q4779" s="199">
        <v>5000</v>
      </c>
      <c r="S4779" t="s">
        <v>3506</v>
      </c>
      <c r="T4779" t="s">
        <v>3759</v>
      </c>
      <c r="U4779" s="201">
        <v>0.24</v>
      </c>
      <c r="V4779" t="s">
        <v>871</v>
      </c>
      <c r="W4779" t="s">
        <v>3082</v>
      </c>
      <c r="X4779" t="s">
        <v>2625</v>
      </c>
      <c r="Y4779" t="s">
        <v>2596</v>
      </c>
      <c r="Z4779" t="s">
        <v>2952</v>
      </c>
      <c r="AA4779" t="s">
        <v>872</v>
      </c>
      <c r="AB4779" s="198">
        <v>37196</v>
      </c>
      <c r="AC4779" s="198">
        <v>37346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151</v>
      </c>
      <c r="F4780" s="213">
        <f t="shared" si="375"/>
        <v>1510000</v>
      </c>
      <c r="G4780" s="202">
        <v>1335702</v>
      </c>
      <c r="H4780" s="198">
        <v>37046.598090277781</v>
      </c>
      <c r="I4780" t="s">
        <v>2600</v>
      </c>
      <c r="M4780" t="s">
        <v>3505</v>
      </c>
      <c r="N4780" t="s">
        <v>2605</v>
      </c>
      <c r="O4780" t="s">
        <v>873</v>
      </c>
      <c r="P4780" s="199">
        <v>10000</v>
      </c>
      <c r="S4780" t="s">
        <v>3506</v>
      </c>
      <c r="T4780" t="s">
        <v>3759</v>
      </c>
      <c r="U4780" s="201">
        <v>-8.5000000000000006E-2</v>
      </c>
      <c r="V4780" t="s">
        <v>3711</v>
      </c>
      <c r="W4780" t="s">
        <v>3480</v>
      </c>
      <c r="X4780" t="s">
        <v>3481</v>
      </c>
      <c r="Y4780" t="s">
        <v>3777</v>
      </c>
      <c r="Z4780" t="s">
        <v>2952</v>
      </c>
      <c r="AA4780" t="s">
        <v>874</v>
      </c>
      <c r="AB4780" s="198">
        <v>37196</v>
      </c>
      <c r="AC4780" s="198">
        <v>37346</v>
      </c>
    </row>
    <row r="4781" spans="1:29" x14ac:dyDescent="0.2">
      <c r="A4781" s="44" t="str">
        <f t="shared" si="371"/>
        <v>US Power Physical</v>
      </c>
      <c r="B4781" s="44" t="str">
        <f t="shared" si="372"/>
        <v>US</v>
      </c>
      <c r="C4781" s="44" t="str">
        <f t="shared" si="373"/>
        <v>Power</v>
      </c>
      <c r="D4781" s="44" t="str">
        <f t="shared" si="374"/>
        <v>Physical</v>
      </c>
      <c r="E4781" s="44">
        <f>IF(VLOOKUP(S4781,'DD-Lookup'!$J$6:$L$50,3,FALSE)="Monthly",(YEAR(AC4781)-YEAR(AB4781))*12+MONTH(AC4781)-MONTH(AB4781)+1,(AC4781-AB4781+1))</f>
        <v>5</v>
      </c>
      <c r="F4781" s="213">
        <f t="shared" si="375"/>
        <v>250</v>
      </c>
      <c r="G4781" s="202">
        <v>1335703</v>
      </c>
      <c r="H4781" s="198">
        <v>37046.59815972222</v>
      </c>
      <c r="I4781" t="s">
        <v>2382</v>
      </c>
      <c r="M4781" t="s">
        <v>2717</v>
      </c>
      <c r="N4781" t="s">
        <v>3532</v>
      </c>
      <c r="O4781" t="s">
        <v>3466</v>
      </c>
      <c r="P4781" s="199">
        <v>50</v>
      </c>
      <c r="S4781" t="s">
        <v>3504</v>
      </c>
      <c r="T4781" t="s">
        <v>3759</v>
      </c>
      <c r="U4781" s="201">
        <v>34.25</v>
      </c>
      <c r="V4781" t="s">
        <v>3246</v>
      </c>
      <c r="W4781" t="s">
        <v>3548</v>
      </c>
      <c r="X4781" t="s">
        <v>3549</v>
      </c>
      <c r="Y4781" t="s">
        <v>1097</v>
      </c>
      <c r="Z4781" t="s">
        <v>2947</v>
      </c>
      <c r="AA4781">
        <v>631755.1</v>
      </c>
      <c r="AB4781" s="198">
        <v>37053.875</v>
      </c>
      <c r="AC4781" s="198">
        <v>37057.875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155000</v>
      </c>
      <c r="G4782" s="202">
        <v>1335704</v>
      </c>
      <c r="H4782" s="198">
        <v>37046.598275462966</v>
      </c>
      <c r="I4782" t="s">
        <v>2382</v>
      </c>
      <c r="M4782" t="s">
        <v>3505</v>
      </c>
      <c r="N4782" t="s">
        <v>2605</v>
      </c>
      <c r="O4782" t="s">
        <v>875</v>
      </c>
      <c r="P4782" s="199">
        <v>5000</v>
      </c>
      <c r="S4782" t="s">
        <v>3506</v>
      </c>
      <c r="T4782" t="s">
        <v>3759</v>
      </c>
      <c r="U4782" s="201">
        <v>0.18</v>
      </c>
      <c r="V4782" t="s">
        <v>1965</v>
      </c>
      <c r="W4782" t="s">
        <v>2606</v>
      </c>
      <c r="X4782" t="s">
        <v>2607</v>
      </c>
      <c r="Y4782" t="s">
        <v>3777</v>
      </c>
      <c r="Z4782" t="s">
        <v>2952</v>
      </c>
      <c r="AA4782" t="s">
        <v>876</v>
      </c>
      <c r="AB4782" s="198">
        <v>37104.875</v>
      </c>
      <c r="AC4782" s="198">
        <v>37134.875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25</v>
      </c>
      <c r="F4783" s="213">
        <f t="shared" si="375"/>
        <v>250000</v>
      </c>
      <c r="G4783" s="202">
        <v>1335705</v>
      </c>
      <c r="H4783" s="198">
        <v>37046.599039351851</v>
      </c>
      <c r="I4783" t="s">
        <v>2635</v>
      </c>
      <c r="M4783" t="s">
        <v>3505</v>
      </c>
      <c r="N4783" t="s">
        <v>2383</v>
      </c>
      <c r="O4783" t="s">
        <v>487</v>
      </c>
      <c r="Q4783" s="199">
        <v>10000</v>
      </c>
      <c r="S4783" t="s">
        <v>3506</v>
      </c>
      <c r="T4783" t="s">
        <v>3759</v>
      </c>
      <c r="U4783" s="201">
        <v>3.9550000000000001</v>
      </c>
      <c r="V4783" t="s">
        <v>2522</v>
      </c>
      <c r="W4783" t="s">
        <v>2489</v>
      </c>
      <c r="X4783" t="s">
        <v>2490</v>
      </c>
      <c r="Y4783" t="s">
        <v>3777</v>
      </c>
      <c r="Z4783" t="s">
        <v>2952</v>
      </c>
      <c r="AA4783" t="s">
        <v>877</v>
      </c>
      <c r="AB4783" s="198">
        <v>37048.875</v>
      </c>
      <c r="AC4783" s="198">
        <v>37072.875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151</v>
      </c>
      <c r="F4784" s="213">
        <f t="shared" si="375"/>
        <v>755000</v>
      </c>
      <c r="G4784" s="202">
        <v>1335706</v>
      </c>
      <c r="H4784" s="198">
        <v>37046.599097222221</v>
      </c>
      <c r="I4784" t="s">
        <v>2561</v>
      </c>
      <c r="M4784" t="s">
        <v>3505</v>
      </c>
      <c r="N4784" t="s">
        <v>2383</v>
      </c>
      <c r="O4784" t="s">
        <v>2622</v>
      </c>
      <c r="Q4784" s="199">
        <v>5000</v>
      </c>
      <c r="S4784" t="s">
        <v>3506</v>
      </c>
      <c r="T4784" t="s">
        <v>3759</v>
      </c>
      <c r="U4784" s="201">
        <v>4.4800000000000004</v>
      </c>
      <c r="V4784" t="s">
        <v>3689</v>
      </c>
      <c r="W4784" t="s">
        <v>2810</v>
      </c>
      <c r="X4784" t="s">
        <v>2384</v>
      </c>
      <c r="Y4784" t="s">
        <v>3777</v>
      </c>
      <c r="Z4784" t="s">
        <v>2952</v>
      </c>
      <c r="AA4784" t="s">
        <v>878</v>
      </c>
      <c r="AB4784" s="198">
        <v>37196</v>
      </c>
      <c r="AC4784" s="198">
        <v>37346</v>
      </c>
    </row>
    <row r="4785" spans="1:31" x14ac:dyDescent="0.2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31</v>
      </c>
      <c r="F4785" s="213">
        <f t="shared" si="375"/>
        <v>775</v>
      </c>
      <c r="G4785" s="202">
        <v>1335707</v>
      </c>
      <c r="H4785" s="198">
        <v>37046.599537037036</v>
      </c>
      <c r="I4785" t="s">
        <v>2360</v>
      </c>
      <c r="M4785" t="s">
        <v>2717</v>
      </c>
      <c r="N4785" t="s">
        <v>3470</v>
      </c>
      <c r="O4785" t="s">
        <v>879</v>
      </c>
      <c r="P4785" s="199">
        <v>25</v>
      </c>
      <c r="S4785" t="s">
        <v>3504</v>
      </c>
      <c r="T4785" t="s">
        <v>3759</v>
      </c>
      <c r="U4785" s="201">
        <v>120</v>
      </c>
      <c r="V4785" t="s">
        <v>3906</v>
      </c>
      <c r="W4785" t="s">
        <v>2997</v>
      </c>
      <c r="X4785" t="s">
        <v>3472</v>
      </c>
      <c r="Y4785" t="s">
        <v>1097</v>
      </c>
      <c r="Z4785" t="s">
        <v>2947</v>
      </c>
      <c r="AA4785">
        <v>631761.1</v>
      </c>
      <c r="AB4785" s="198">
        <v>37104.875</v>
      </c>
      <c r="AC4785" s="198">
        <v>37134.875</v>
      </c>
    </row>
    <row r="4786" spans="1:31" x14ac:dyDescent="0.2">
      <c r="A4786" s="44" t="str">
        <f t="shared" si="371"/>
        <v>US Natural Gas Physical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10000</v>
      </c>
      <c r="G4786" s="202">
        <v>1335708</v>
      </c>
      <c r="H4786" s="198">
        <v>37046.59957175926</v>
      </c>
      <c r="I4786" t="s">
        <v>3731</v>
      </c>
      <c r="M4786" t="s">
        <v>3505</v>
      </c>
      <c r="N4786" t="s">
        <v>3885</v>
      </c>
      <c r="O4786" t="s">
        <v>630</v>
      </c>
      <c r="Q4786" s="199">
        <v>10000</v>
      </c>
      <c r="S4786" t="s">
        <v>3506</v>
      </c>
      <c r="T4786" t="s">
        <v>3759</v>
      </c>
      <c r="U4786" s="201">
        <v>3.9649999999999999</v>
      </c>
      <c r="V4786" t="s">
        <v>1770</v>
      </c>
      <c r="W4786" t="s">
        <v>2265</v>
      </c>
      <c r="X4786" t="s">
        <v>2266</v>
      </c>
      <c r="Y4786" t="s">
        <v>2596</v>
      </c>
      <c r="Z4786" t="s">
        <v>2952</v>
      </c>
      <c r="AA4786">
        <v>828896</v>
      </c>
      <c r="AB4786" s="198">
        <v>37048.875</v>
      </c>
      <c r="AC4786" s="198">
        <v>37048.875</v>
      </c>
    </row>
    <row r="4787" spans="1:31" x14ac:dyDescent="0.2">
      <c r="A4787" s="44" t="str">
        <f t="shared" si="371"/>
        <v xml:space="preserve"> Natural Gas Physical</v>
      </c>
      <c r="B4787" s="44" t="str">
        <f t="shared" si="372"/>
        <v/>
      </c>
      <c r="C4787" s="44" t="str">
        <f t="shared" si="373"/>
        <v>Natural Gas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1</v>
      </c>
      <c r="F4787" s="213">
        <f t="shared" si="375"/>
        <v>10000</v>
      </c>
      <c r="G4787" s="202">
        <v>1335709</v>
      </c>
      <c r="H4787" s="198">
        <v>37046.599675925929</v>
      </c>
      <c r="I4787" t="s">
        <v>3301</v>
      </c>
      <c r="M4787" t="s">
        <v>3505</v>
      </c>
      <c r="N4787" t="s">
        <v>3089</v>
      </c>
      <c r="O4787" t="s">
        <v>2015</v>
      </c>
      <c r="P4787" s="199">
        <v>10000</v>
      </c>
      <c r="S4787" t="s">
        <v>3827</v>
      </c>
      <c r="T4787" t="s">
        <v>3090</v>
      </c>
      <c r="U4787" s="201">
        <v>4.87</v>
      </c>
      <c r="V4787" t="s">
        <v>3302</v>
      </c>
      <c r="W4787" t="s">
        <v>3091</v>
      </c>
      <c r="X4787" t="s">
        <v>3092</v>
      </c>
      <c r="Y4787" t="s">
        <v>2596</v>
      </c>
      <c r="Z4787" t="s">
        <v>2953</v>
      </c>
      <c r="AA4787">
        <v>828897</v>
      </c>
      <c r="AB4787" s="198">
        <v>37046.875</v>
      </c>
      <c r="AC4787" s="198">
        <v>37046.875</v>
      </c>
      <c r="AE4787" s="116">
        <f>IF(S4787="Gallon",F4787/42,F4787)</f>
        <v>10000</v>
      </c>
    </row>
    <row r="4788" spans="1:31" x14ac:dyDescent="0.2">
      <c r="A4788" s="44" t="str">
        <f t="shared" si="371"/>
        <v>US Crude Financial</v>
      </c>
      <c r="B4788" s="44" t="str">
        <f t="shared" si="372"/>
        <v>US</v>
      </c>
      <c r="C4788" s="44" t="str">
        <f t="shared" si="373"/>
        <v>Crude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50000</v>
      </c>
      <c r="G4788" s="202">
        <v>1335710</v>
      </c>
      <c r="H4788" s="198">
        <v>37046.600787037038</v>
      </c>
      <c r="I4788" t="s">
        <v>1087</v>
      </c>
      <c r="M4788" t="s">
        <v>3619</v>
      </c>
      <c r="N4788" t="s">
        <v>1088</v>
      </c>
      <c r="O4788" t="s">
        <v>3528</v>
      </c>
      <c r="P4788" s="199">
        <v>50000</v>
      </c>
      <c r="S4788" t="s">
        <v>3512</v>
      </c>
      <c r="T4788" t="s">
        <v>3759</v>
      </c>
      <c r="U4788" s="201">
        <v>28.14</v>
      </c>
      <c r="V4788" t="s">
        <v>1089</v>
      </c>
      <c r="W4788" t="s">
        <v>1090</v>
      </c>
      <c r="X4788" t="s">
        <v>1091</v>
      </c>
      <c r="Y4788" t="s">
        <v>2729</v>
      </c>
      <c r="Z4788" t="s">
        <v>2952</v>
      </c>
      <c r="AA4788">
        <v>113268</v>
      </c>
      <c r="AB4788" s="198">
        <v>37073</v>
      </c>
      <c r="AC4788" s="198">
        <v>37103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123</v>
      </c>
      <c r="F4789" s="213">
        <f t="shared" si="375"/>
        <v>3075000</v>
      </c>
      <c r="G4789" s="202">
        <v>1335711</v>
      </c>
      <c r="H4789" s="198">
        <v>37046.600844907407</v>
      </c>
      <c r="I4789" t="s">
        <v>3669</v>
      </c>
      <c r="M4789" t="s">
        <v>3505</v>
      </c>
      <c r="N4789" t="s">
        <v>2605</v>
      </c>
      <c r="O4789" t="s">
        <v>880</v>
      </c>
      <c r="P4789" s="199">
        <v>25000</v>
      </c>
      <c r="S4789" t="s">
        <v>3506</v>
      </c>
      <c r="T4789" t="s">
        <v>3759</v>
      </c>
      <c r="U4789" s="201">
        <v>-0.08</v>
      </c>
      <c r="V4789" t="s">
        <v>2249</v>
      </c>
      <c r="W4789" t="s">
        <v>2515</v>
      </c>
      <c r="X4789" t="s">
        <v>2516</v>
      </c>
      <c r="Y4789" t="s">
        <v>3777</v>
      </c>
      <c r="Z4789" t="s">
        <v>2952</v>
      </c>
      <c r="AA4789" t="s">
        <v>881</v>
      </c>
      <c r="AB4789" s="198">
        <v>37073</v>
      </c>
      <c r="AC4789" s="198">
        <v>37195</v>
      </c>
      <c r="AE4789" s="116">
        <f>IF(S4789="Gallon",F4789/42,F4789)</f>
        <v>3075000</v>
      </c>
    </row>
    <row r="4790" spans="1:31" x14ac:dyDescent="0.2">
      <c r="A4790" s="44" t="str">
        <f t="shared" si="371"/>
        <v>US Crude Financial</v>
      </c>
      <c r="B4790" s="44" t="str">
        <f t="shared" si="372"/>
        <v>US</v>
      </c>
      <c r="C4790" s="44" t="str">
        <f t="shared" si="373"/>
        <v>Crude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50000</v>
      </c>
      <c r="G4790" s="202">
        <v>1335712</v>
      </c>
      <c r="H4790" s="198">
        <v>37046.600891203707</v>
      </c>
      <c r="I4790" t="s">
        <v>3503</v>
      </c>
      <c r="M4790" t="s">
        <v>3619</v>
      </c>
      <c r="N4790" t="s">
        <v>1088</v>
      </c>
      <c r="O4790" t="s">
        <v>3528</v>
      </c>
      <c r="P4790" s="199">
        <v>50000</v>
      </c>
      <c r="S4790" t="s">
        <v>3512</v>
      </c>
      <c r="T4790" t="s">
        <v>3759</v>
      </c>
      <c r="U4790" s="201">
        <v>28.12</v>
      </c>
      <c r="V4790" t="s">
        <v>2743</v>
      </c>
      <c r="W4790" t="s">
        <v>1090</v>
      </c>
      <c r="X4790" t="s">
        <v>1091</v>
      </c>
      <c r="Y4790" t="s">
        <v>2729</v>
      </c>
      <c r="Z4790" t="s">
        <v>2952</v>
      </c>
      <c r="AA4790">
        <v>113269</v>
      </c>
      <c r="AB4790" s="198">
        <v>37073</v>
      </c>
      <c r="AC4790" s="198">
        <v>37103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465000</v>
      </c>
      <c r="G4791" s="202">
        <v>1335713</v>
      </c>
      <c r="H4791" s="198">
        <v>37046.601099537038</v>
      </c>
      <c r="I4791" t="s">
        <v>2382</v>
      </c>
      <c r="M4791" t="s">
        <v>3505</v>
      </c>
      <c r="N4791" t="s">
        <v>2383</v>
      </c>
      <c r="O4791" t="s">
        <v>2604</v>
      </c>
      <c r="Q4791" s="199">
        <v>15000</v>
      </c>
      <c r="S4791" t="s">
        <v>3506</v>
      </c>
      <c r="T4791" t="s">
        <v>3759</v>
      </c>
      <c r="U4791" s="201">
        <v>4.08</v>
      </c>
      <c r="V4791" t="s">
        <v>2454</v>
      </c>
      <c r="W4791" t="s">
        <v>2810</v>
      </c>
      <c r="X4791" t="s">
        <v>2384</v>
      </c>
      <c r="Y4791" t="s">
        <v>3777</v>
      </c>
      <c r="Z4791" t="s">
        <v>2952</v>
      </c>
      <c r="AA4791" t="s">
        <v>882</v>
      </c>
      <c r="AB4791" s="198">
        <v>37073.875</v>
      </c>
      <c r="AC4791" s="198">
        <v>37103.875</v>
      </c>
    </row>
    <row r="4792" spans="1:31" x14ac:dyDescent="0.2">
      <c r="A4792" s="44" t="str">
        <f t="shared" si="371"/>
        <v>US Crude Financial</v>
      </c>
      <c r="B4792" s="44" t="str">
        <f t="shared" si="372"/>
        <v>US</v>
      </c>
      <c r="C4792" s="44" t="str">
        <f t="shared" si="373"/>
        <v>Crude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1</v>
      </c>
      <c r="F4792" s="213">
        <f t="shared" si="375"/>
        <v>50000</v>
      </c>
      <c r="G4792" s="202">
        <v>1335715</v>
      </c>
      <c r="H4792" s="198">
        <v>37046.602002314816</v>
      </c>
      <c r="I4792" t="s">
        <v>2382</v>
      </c>
      <c r="M4792" t="s">
        <v>3619</v>
      </c>
      <c r="N4792" t="s">
        <v>1088</v>
      </c>
      <c r="O4792" t="s">
        <v>3528</v>
      </c>
      <c r="Q4792" s="199">
        <v>50000</v>
      </c>
      <c r="S4792" t="s">
        <v>3512</v>
      </c>
      <c r="T4792" t="s">
        <v>3759</v>
      </c>
      <c r="U4792" s="201">
        <v>28.12</v>
      </c>
      <c r="V4792" t="s">
        <v>2582</v>
      </c>
      <c r="W4792" t="s">
        <v>1090</v>
      </c>
      <c r="X4792" t="s">
        <v>1091</v>
      </c>
      <c r="Y4792" t="s">
        <v>2729</v>
      </c>
      <c r="Z4792" t="s">
        <v>2952</v>
      </c>
      <c r="AA4792">
        <v>113281</v>
      </c>
      <c r="AB4792" s="198">
        <v>37073</v>
      </c>
      <c r="AC4792" s="198">
        <v>37103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25</v>
      </c>
      <c r="F4793" s="213">
        <f t="shared" si="375"/>
        <v>250000</v>
      </c>
      <c r="G4793" s="202">
        <v>1335722</v>
      </c>
      <c r="H4793" s="198">
        <v>37046.603055555555</v>
      </c>
      <c r="I4793" t="s">
        <v>2600</v>
      </c>
      <c r="M4793" t="s">
        <v>3505</v>
      </c>
      <c r="N4793" t="s">
        <v>2383</v>
      </c>
      <c r="O4793" t="s">
        <v>594</v>
      </c>
      <c r="Q4793" s="199">
        <v>10000</v>
      </c>
      <c r="S4793" t="s">
        <v>3506</v>
      </c>
      <c r="T4793" t="s">
        <v>3759</v>
      </c>
      <c r="U4793" s="201">
        <v>3.8250000000000002</v>
      </c>
      <c r="V4793" t="s">
        <v>1888</v>
      </c>
      <c r="W4793" t="s">
        <v>3497</v>
      </c>
      <c r="X4793" t="s">
        <v>3498</v>
      </c>
      <c r="Y4793" t="s">
        <v>3777</v>
      </c>
      <c r="Z4793" t="s">
        <v>2952</v>
      </c>
      <c r="AA4793" t="s">
        <v>883</v>
      </c>
      <c r="AB4793" s="198">
        <v>37048.875</v>
      </c>
      <c r="AC4793" s="198">
        <v>37072.875</v>
      </c>
    </row>
    <row r="4794" spans="1:31" x14ac:dyDescent="0.2">
      <c r="A4794" s="44" t="str">
        <f t="shared" si="371"/>
        <v>US Power Financial</v>
      </c>
      <c r="B4794" s="44" t="str">
        <f t="shared" si="372"/>
        <v>US</v>
      </c>
      <c r="C4794" s="44" t="str">
        <f t="shared" si="373"/>
        <v>Power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5</v>
      </c>
      <c r="F4794" s="213">
        <f t="shared" si="375"/>
        <v>250</v>
      </c>
      <c r="G4794" s="202">
        <v>1335724</v>
      </c>
      <c r="H4794" s="198">
        <v>37046.603518518517</v>
      </c>
      <c r="I4794" t="s">
        <v>2474</v>
      </c>
      <c r="M4794" t="s">
        <v>2717</v>
      </c>
      <c r="N4794" t="s">
        <v>1094</v>
      </c>
      <c r="O4794" t="s">
        <v>3305</v>
      </c>
      <c r="Q4794" s="199">
        <v>50</v>
      </c>
      <c r="S4794" t="s">
        <v>3504</v>
      </c>
      <c r="T4794" t="s">
        <v>3759</v>
      </c>
      <c r="U4794" s="201">
        <v>34.25</v>
      </c>
      <c r="V4794" t="s">
        <v>3855</v>
      </c>
      <c r="W4794" t="s">
        <v>2359</v>
      </c>
      <c r="X4794" t="s">
        <v>3539</v>
      </c>
      <c r="Y4794" t="s">
        <v>1097</v>
      </c>
      <c r="Z4794" t="s">
        <v>2952</v>
      </c>
      <c r="AA4794">
        <v>631775.1</v>
      </c>
      <c r="AB4794" s="198">
        <v>37053.875</v>
      </c>
      <c r="AC4794" s="198">
        <v>37057.875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31</v>
      </c>
      <c r="F4795" s="213">
        <f t="shared" si="375"/>
        <v>465000</v>
      </c>
      <c r="G4795" s="202">
        <v>1335727</v>
      </c>
      <c r="H4795" s="198">
        <v>37046.604328703703</v>
      </c>
      <c r="I4795" t="s">
        <v>2389</v>
      </c>
      <c r="M4795" t="s">
        <v>3505</v>
      </c>
      <c r="N4795" t="s">
        <v>2383</v>
      </c>
      <c r="O4795" t="s">
        <v>2604</v>
      </c>
      <c r="P4795" s="199">
        <v>15000</v>
      </c>
      <c r="S4795" t="s">
        <v>3506</v>
      </c>
      <c r="T4795" t="s">
        <v>3759</v>
      </c>
      <c r="U4795" s="201">
        <v>4.08</v>
      </c>
      <c r="V4795" t="s">
        <v>2390</v>
      </c>
      <c r="W4795" t="s">
        <v>2810</v>
      </c>
      <c r="X4795" t="s">
        <v>2384</v>
      </c>
      <c r="Y4795" t="s">
        <v>3777</v>
      </c>
      <c r="Z4795" t="s">
        <v>2952</v>
      </c>
      <c r="AA4795" t="s">
        <v>884</v>
      </c>
      <c r="AB4795" s="198">
        <v>37073.875</v>
      </c>
      <c r="AC4795" s="198">
        <v>37103.875</v>
      </c>
    </row>
    <row r="4796" spans="1:31" x14ac:dyDescent="0.2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10000</v>
      </c>
      <c r="G4796" s="202">
        <v>1335728</v>
      </c>
      <c r="H4796" s="198">
        <v>37046.604537037034</v>
      </c>
      <c r="I4796" t="s">
        <v>3501</v>
      </c>
      <c r="M4796" t="s">
        <v>3505</v>
      </c>
      <c r="N4796" t="s">
        <v>3885</v>
      </c>
      <c r="O4796" t="s">
        <v>630</v>
      </c>
      <c r="Q4796" s="199">
        <v>10000</v>
      </c>
      <c r="S4796" t="s">
        <v>3506</v>
      </c>
      <c r="T4796" t="s">
        <v>3759</v>
      </c>
      <c r="U4796" s="201">
        <v>3.97</v>
      </c>
      <c r="V4796" t="s">
        <v>1893</v>
      </c>
      <c r="W4796" t="s">
        <v>2265</v>
      </c>
      <c r="X4796" t="s">
        <v>2266</v>
      </c>
      <c r="Y4796" t="s">
        <v>2596</v>
      </c>
      <c r="Z4796" t="s">
        <v>2952</v>
      </c>
      <c r="AA4796">
        <v>828902</v>
      </c>
      <c r="AB4796" s="198">
        <v>37048.875</v>
      </c>
      <c r="AC4796" s="198">
        <v>37048.875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25</v>
      </c>
      <c r="F4797" s="213">
        <f t="shared" si="375"/>
        <v>250000</v>
      </c>
      <c r="G4797" s="202">
        <v>1335729</v>
      </c>
      <c r="H4797" s="198">
        <v>37046.604571759257</v>
      </c>
      <c r="I4797" t="s">
        <v>2600</v>
      </c>
      <c r="M4797" t="s">
        <v>3505</v>
      </c>
      <c r="N4797" t="s">
        <v>2383</v>
      </c>
      <c r="O4797" t="s">
        <v>487</v>
      </c>
      <c r="P4797" s="199">
        <v>10000</v>
      </c>
      <c r="S4797" t="s">
        <v>3506</v>
      </c>
      <c r="T4797" t="s">
        <v>3759</v>
      </c>
      <c r="U4797" s="201">
        <v>3.9350000000000001</v>
      </c>
      <c r="V4797" t="s">
        <v>1888</v>
      </c>
      <c r="W4797" t="s">
        <v>2489</v>
      </c>
      <c r="X4797" t="s">
        <v>2490</v>
      </c>
      <c r="Y4797" t="s">
        <v>3777</v>
      </c>
      <c r="Z4797" t="s">
        <v>2952</v>
      </c>
      <c r="AA4797" t="s">
        <v>885</v>
      </c>
      <c r="AB4797" s="198">
        <v>37048.875</v>
      </c>
      <c r="AC4797" s="198">
        <v>37072.875</v>
      </c>
    </row>
    <row r="4798" spans="1:31" x14ac:dyDescent="0.2">
      <c r="A4798" s="44" t="str">
        <f t="shared" si="371"/>
        <v>US Power Physical</v>
      </c>
      <c r="B4798" s="44" t="str">
        <f t="shared" si="372"/>
        <v>US</v>
      </c>
      <c r="C4798" s="44" t="str">
        <f t="shared" si="373"/>
        <v>Power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5</v>
      </c>
      <c r="F4798" s="213">
        <f t="shared" si="375"/>
        <v>250</v>
      </c>
      <c r="G4798" s="202">
        <v>1335735</v>
      </c>
      <c r="H4798" s="198">
        <v>37046.60527777778</v>
      </c>
      <c r="I4798" t="s">
        <v>2660</v>
      </c>
      <c r="M4798" t="s">
        <v>2717</v>
      </c>
      <c r="N4798" t="s">
        <v>3532</v>
      </c>
      <c r="O4798" t="s">
        <v>3466</v>
      </c>
      <c r="P4798" s="199">
        <v>50</v>
      </c>
      <c r="S4798" t="s">
        <v>3504</v>
      </c>
      <c r="T4798" t="s">
        <v>3759</v>
      </c>
      <c r="U4798" s="201">
        <v>34.5</v>
      </c>
      <c r="V4798" t="s">
        <v>2353</v>
      </c>
      <c r="W4798" t="s">
        <v>3548</v>
      </c>
      <c r="X4798" t="s">
        <v>3549</v>
      </c>
      <c r="Y4798" t="s">
        <v>1097</v>
      </c>
      <c r="Z4798" t="s">
        <v>2947</v>
      </c>
      <c r="AA4798">
        <v>631784.1</v>
      </c>
      <c r="AB4798" s="198">
        <v>37053.875</v>
      </c>
      <c r="AC4798" s="198">
        <v>37057.875</v>
      </c>
    </row>
    <row r="4799" spans="1:31" x14ac:dyDescent="0.2">
      <c r="A4799" s="44" t="str">
        <f t="shared" si="371"/>
        <v>US Petchems Financial</v>
      </c>
      <c r="B4799" s="44" t="str">
        <f t="shared" si="372"/>
        <v>US</v>
      </c>
      <c r="C4799" s="44" t="str">
        <f t="shared" si="373"/>
        <v>Petchems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</v>
      </c>
      <c r="F4799" s="213">
        <f t="shared" si="375"/>
        <v>10000</v>
      </c>
      <c r="G4799" s="202">
        <v>1335737</v>
      </c>
      <c r="H4799" s="198">
        <v>37046.606168981481</v>
      </c>
      <c r="I4799" t="s">
        <v>886</v>
      </c>
      <c r="M4799" t="s">
        <v>177</v>
      </c>
      <c r="N4799" t="s">
        <v>887</v>
      </c>
      <c r="O4799" t="s">
        <v>888</v>
      </c>
      <c r="P4799" s="199">
        <v>10000</v>
      </c>
      <c r="S4799" t="s">
        <v>2655</v>
      </c>
      <c r="T4799" t="s">
        <v>3759</v>
      </c>
      <c r="U4799" s="201">
        <v>1.075</v>
      </c>
      <c r="V4799" t="s">
        <v>889</v>
      </c>
      <c r="W4799" t="s">
        <v>890</v>
      </c>
      <c r="X4799" t="s">
        <v>891</v>
      </c>
      <c r="Y4799" t="s">
        <v>2729</v>
      </c>
      <c r="Z4799" t="s">
        <v>2952</v>
      </c>
      <c r="AA4799">
        <v>113326</v>
      </c>
      <c r="AB4799" s="198">
        <v>37135.875</v>
      </c>
      <c r="AC4799" s="198">
        <v>37164.875</v>
      </c>
    </row>
    <row r="4800" spans="1:31" x14ac:dyDescent="0.2">
      <c r="A4800" s="44" t="str">
        <f t="shared" si="371"/>
        <v xml:space="preserve"> Natural Gas Physical</v>
      </c>
      <c r="B4800" s="44" t="str">
        <f t="shared" si="372"/>
        <v/>
      </c>
      <c r="C4800" s="44" t="str">
        <f t="shared" si="373"/>
        <v>Natural Gas</v>
      </c>
      <c r="D4800" s="44" t="str">
        <f t="shared" si="374"/>
        <v>Physical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10000</v>
      </c>
      <c r="G4800" s="202">
        <v>1335740</v>
      </c>
      <c r="H4800" s="198">
        <v>37046.606319444443</v>
      </c>
      <c r="I4800" t="s">
        <v>2652</v>
      </c>
      <c r="M4800" t="s">
        <v>3505</v>
      </c>
      <c r="N4800" t="s">
        <v>3089</v>
      </c>
      <c r="O4800" t="s">
        <v>2015</v>
      </c>
      <c r="Q4800" s="199">
        <v>10000</v>
      </c>
      <c r="S4800" t="s">
        <v>3827</v>
      </c>
      <c r="T4800" t="s">
        <v>3090</v>
      </c>
      <c r="U4800" s="201">
        <v>4.875</v>
      </c>
      <c r="V4800" t="s">
        <v>2653</v>
      </c>
      <c r="W4800" t="s">
        <v>3091</v>
      </c>
      <c r="X4800" t="s">
        <v>3092</v>
      </c>
      <c r="Y4800" t="s">
        <v>2596</v>
      </c>
      <c r="Z4800" t="s">
        <v>2953</v>
      </c>
      <c r="AA4800">
        <v>828905</v>
      </c>
      <c r="AB4800" s="198">
        <v>37046.875</v>
      </c>
      <c r="AC4800" s="198">
        <v>37046.875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775000</v>
      </c>
      <c r="G4801" s="202">
        <v>1335741</v>
      </c>
      <c r="H4801" s="198">
        <v>37046.606365740743</v>
      </c>
      <c r="I4801" t="s">
        <v>2600</v>
      </c>
      <c r="M4801" t="s">
        <v>3505</v>
      </c>
      <c r="N4801" t="s">
        <v>2605</v>
      </c>
      <c r="O4801" t="s">
        <v>794</v>
      </c>
      <c r="Q4801" s="199">
        <v>25000</v>
      </c>
      <c r="S4801" t="s">
        <v>3506</v>
      </c>
      <c r="T4801" t="s">
        <v>3759</v>
      </c>
      <c r="U4801" s="201">
        <v>-0.08</v>
      </c>
      <c r="V4801" t="s">
        <v>3711</v>
      </c>
      <c r="W4801" t="s">
        <v>2515</v>
      </c>
      <c r="X4801" t="s">
        <v>2516</v>
      </c>
      <c r="Y4801" t="s">
        <v>3777</v>
      </c>
      <c r="Z4801" t="s">
        <v>2952</v>
      </c>
      <c r="AA4801" t="s">
        <v>892</v>
      </c>
      <c r="AB4801" s="198">
        <v>37073.875</v>
      </c>
      <c r="AC4801" s="198">
        <v>37103.875</v>
      </c>
    </row>
    <row r="4802" spans="1:29" x14ac:dyDescent="0.2">
      <c r="A4802" s="44" t="str">
        <f t="shared" si="371"/>
        <v xml:space="preserve"> Natural Gas Financial</v>
      </c>
      <c r="B4802" s="44" t="str">
        <f t="shared" si="372"/>
        <v/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214</v>
      </c>
      <c r="F4802" s="213">
        <f t="shared" si="375"/>
        <v>1070000</v>
      </c>
      <c r="G4802" s="202">
        <v>1335742</v>
      </c>
      <c r="H4802" s="198">
        <v>37046.60670138889</v>
      </c>
      <c r="I4802" t="s">
        <v>3669</v>
      </c>
      <c r="M4802" t="s">
        <v>3505</v>
      </c>
      <c r="N4802" t="s">
        <v>3721</v>
      </c>
      <c r="O4802" t="s">
        <v>3197</v>
      </c>
      <c r="Q4802" s="199">
        <v>5000</v>
      </c>
      <c r="S4802" t="s">
        <v>3506</v>
      </c>
      <c r="T4802" t="s">
        <v>3759</v>
      </c>
      <c r="U4802" s="201">
        <v>-0.39</v>
      </c>
      <c r="V4802" t="s">
        <v>893</v>
      </c>
      <c r="W4802" t="s">
        <v>3722</v>
      </c>
      <c r="X4802" t="s">
        <v>3723</v>
      </c>
      <c r="Y4802" t="s">
        <v>3777</v>
      </c>
      <c r="Z4802" t="s">
        <v>2953</v>
      </c>
      <c r="AA4802" t="s">
        <v>894</v>
      </c>
      <c r="AB4802" s="198">
        <v>37347</v>
      </c>
      <c r="AC4802" s="198">
        <v>37560</v>
      </c>
    </row>
    <row r="4803" spans="1:29" x14ac:dyDescent="0.2">
      <c r="A4803" s="44" t="str">
        <f t="shared" si="371"/>
        <v>US Power Financial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</v>
      </c>
      <c r="G4803" s="202">
        <v>1335743</v>
      </c>
      <c r="H4803" s="198">
        <v>37046.607083333336</v>
      </c>
      <c r="I4803" t="s">
        <v>2363</v>
      </c>
      <c r="M4803" t="s">
        <v>2717</v>
      </c>
      <c r="N4803" t="s">
        <v>1094</v>
      </c>
      <c r="O4803" t="s">
        <v>895</v>
      </c>
      <c r="Q4803" s="199">
        <v>50</v>
      </c>
      <c r="S4803" t="s">
        <v>3504</v>
      </c>
      <c r="T4803" t="s">
        <v>3759</v>
      </c>
      <c r="U4803" s="201">
        <v>23</v>
      </c>
      <c r="V4803" t="s">
        <v>896</v>
      </c>
      <c r="W4803" t="s">
        <v>1095</v>
      </c>
      <c r="X4803" t="s">
        <v>1096</v>
      </c>
      <c r="Y4803" t="s">
        <v>1097</v>
      </c>
      <c r="Z4803" t="s">
        <v>2952</v>
      </c>
      <c r="AA4803">
        <v>631796.1</v>
      </c>
      <c r="AB4803" s="198">
        <v>37046.875</v>
      </c>
      <c r="AC4803" s="198">
        <v>37046.875</v>
      </c>
    </row>
    <row r="4804" spans="1:29" x14ac:dyDescent="0.2">
      <c r="A4804" s="44" t="str">
        <f t="shared" si="371"/>
        <v xml:space="preserve"> Natural Gas Physical</v>
      </c>
      <c r="B4804" s="44" t="str">
        <f t="shared" si="372"/>
        <v/>
      </c>
      <c r="C4804" s="44" t="str">
        <f t="shared" si="373"/>
        <v>Natural Gas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10000</v>
      </c>
      <c r="G4804" s="202">
        <v>1335744</v>
      </c>
      <c r="H4804" s="198">
        <v>37046.607430555552</v>
      </c>
      <c r="I4804" t="s">
        <v>3274</v>
      </c>
      <c r="M4804" t="s">
        <v>3505</v>
      </c>
      <c r="N4804" t="s">
        <v>3089</v>
      </c>
      <c r="O4804" t="s">
        <v>2015</v>
      </c>
      <c r="P4804" s="199">
        <v>10000</v>
      </c>
      <c r="S4804" t="s">
        <v>3827</v>
      </c>
      <c r="T4804" t="s">
        <v>3090</v>
      </c>
      <c r="U4804" s="201">
        <v>4.87</v>
      </c>
      <c r="V4804" t="s">
        <v>3275</v>
      </c>
      <c r="W4804" t="s">
        <v>3091</v>
      </c>
      <c r="X4804" t="s">
        <v>3092</v>
      </c>
      <c r="Y4804" t="s">
        <v>2596</v>
      </c>
      <c r="Z4804" t="s">
        <v>2953</v>
      </c>
      <c r="AA4804">
        <v>828906</v>
      </c>
      <c r="AB4804" s="198">
        <v>37046.875</v>
      </c>
      <c r="AC4804" s="198">
        <v>37046.875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25</v>
      </c>
      <c r="F4805" s="213">
        <f t="shared" si="375"/>
        <v>250000</v>
      </c>
      <c r="G4805" s="202">
        <v>1335754</v>
      </c>
      <c r="H4805" s="198">
        <v>37046.60864583333</v>
      </c>
      <c r="I4805" t="s">
        <v>2600</v>
      </c>
      <c r="M4805" t="s">
        <v>3505</v>
      </c>
      <c r="N4805" t="s">
        <v>2383</v>
      </c>
      <c r="O4805" t="s">
        <v>1693</v>
      </c>
      <c r="P4805" s="199">
        <v>10000</v>
      </c>
      <c r="S4805" t="s">
        <v>3506</v>
      </c>
      <c r="T4805" t="s">
        <v>3759</v>
      </c>
      <c r="U4805" s="201">
        <v>3.97</v>
      </c>
      <c r="V4805" t="s">
        <v>2610</v>
      </c>
      <c r="W4805" t="s">
        <v>2644</v>
      </c>
      <c r="X4805" t="s">
        <v>2259</v>
      </c>
      <c r="Y4805" t="s">
        <v>3777</v>
      </c>
      <c r="Z4805" t="s">
        <v>2952</v>
      </c>
      <c r="AA4805" t="s">
        <v>897</v>
      </c>
      <c r="AB4805" s="198">
        <v>37048.875</v>
      </c>
      <c r="AC4805" s="198">
        <v>37072.875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155000</v>
      </c>
      <c r="G4806" s="202">
        <v>1335755</v>
      </c>
      <c r="H4806" s="198">
        <v>37046.608854166669</v>
      </c>
      <c r="I4806" t="s">
        <v>2479</v>
      </c>
      <c r="M4806" t="s">
        <v>3505</v>
      </c>
      <c r="N4806" t="s">
        <v>2605</v>
      </c>
      <c r="O4806" t="s">
        <v>3288</v>
      </c>
      <c r="Q4806" s="199">
        <v>5000</v>
      </c>
      <c r="S4806" t="s">
        <v>3506</v>
      </c>
      <c r="T4806" t="s">
        <v>3759</v>
      </c>
      <c r="U4806" s="201">
        <v>-0.83</v>
      </c>
      <c r="V4806" t="s">
        <v>3228</v>
      </c>
      <c r="W4806" t="s">
        <v>2547</v>
      </c>
      <c r="X4806" t="s">
        <v>2548</v>
      </c>
      <c r="Y4806" t="s">
        <v>3777</v>
      </c>
      <c r="Z4806" t="s">
        <v>2952</v>
      </c>
      <c r="AA4806" t="s">
        <v>898</v>
      </c>
      <c r="AB4806" s="198">
        <v>37073.875</v>
      </c>
      <c r="AC4806" s="198">
        <v>37103.875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3">
        <f t="shared" si="375"/>
        <v>150000</v>
      </c>
      <c r="G4807" s="202">
        <v>1335756</v>
      </c>
      <c r="H4807" s="198">
        <v>37046.608923611115</v>
      </c>
      <c r="I4807" t="s">
        <v>2613</v>
      </c>
      <c r="M4807" t="s">
        <v>3505</v>
      </c>
      <c r="N4807" t="s">
        <v>2383</v>
      </c>
      <c r="O4807" t="s">
        <v>3101</v>
      </c>
      <c r="Q4807" s="199">
        <v>5000</v>
      </c>
      <c r="S4807" t="s">
        <v>3506</v>
      </c>
      <c r="T4807" t="s">
        <v>3759</v>
      </c>
      <c r="U4807" s="201">
        <v>4.21</v>
      </c>
      <c r="V4807" t="s">
        <v>2576</v>
      </c>
      <c r="W4807" t="s">
        <v>2810</v>
      </c>
      <c r="X4807" t="s">
        <v>2384</v>
      </c>
      <c r="Y4807" t="s">
        <v>3777</v>
      </c>
      <c r="Z4807" t="s">
        <v>2952</v>
      </c>
      <c r="AA4807" t="s">
        <v>899</v>
      </c>
      <c r="AB4807" s="198">
        <v>37135.875</v>
      </c>
      <c r="AC4807" s="198">
        <v>37164.875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31</v>
      </c>
      <c r="F4808" s="213">
        <f t="shared" si="375"/>
        <v>77500</v>
      </c>
      <c r="G4808" s="202">
        <v>1335759</v>
      </c>
      <c r="H4808" s="198">
        <v>37046.609537037039</v>
      </c>
      <c r="I4808" t="s">
        <v>3069</v>
      </c>
      <c r="M4808" t="s">
        <v>3505</v>
      </c>
      <c r="N4808" t="s">
        <v>2383</v>
      </c>
      <c r="O4808" t="s">
        <v>2604</v>
      </c>
      <c r="Q4808" s="199">
        <v>2500</v>
      </c>
      <c r="S4808" t="s">
        <v>3506</v>
      </c>
      <c r="T4808" t="s">
        <v>3759</v>
      </c>
      <c r="U4808" s="201">
        <v>4.09</v>
      </c>
      <c r="V4808" t="s">
        <v>2544</v>
      </c>
      <c r="W4808" t="s">
        <v>2810</v>
      </c>
      <c r="X4808" t="s">
        <v>2384</v>
      </c>
      <c r="Y4808" t="s">
        <v>3777</v>
      </c>
      <c r="Z4808" t="s">
        <v>2952</v>
      </c>
      <c r="AA4808" t="s">
        <v>900</v>
      </c>
      <c r="AB4808" s="198">
        <v>37073.875</v>
      </c>
      <c r="AC4808" s="198">
        <v>37103.875</v>
      </c>
    </row>
    <row r="4809" spans="1:29" x14ac:dyDescent="0.2">
      <c r="A4809" s="44" t="str">
        <f t="shared" si="371"/>
        <v>US Crude Financial</v>
      </c>
      <c r="B4809" s="44" t="str">
        <f t="shared" si="372"/>
        <v>US</v>
      </c>
      <c r="C4809" s="44" t="str">
        <f t="shared" si="373"/>
        <v>Crude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3">
        <f t="shared" si="375"/>
        <v>50000</v>
      </c>
      <c r="G4809" s="202">
        <v>1335760</v>
      </c>
      <c r="H4809" s="198">
        <v>37046.609583333331</v>
      </c>
      <c r="I4809" t="s">
        <v>1087</v>
      </c>
      <c r="M4809" t="s">
        <v>3619</v>
      </c>
      <c r="N4809" t="s">
        <v>1088</v>
      </c>
      <c r="O4809" t="s">
        <v>2442</v>
      </c>
      <c r="Q4809" s="199">
        <v>50000</v>
      </c>
      <c r="S4809" t="s">
        <v>3512</v>
      </c>
      <c r="T4809" t="s">
        <v>3759</v>
      </c>
      <c r="U4809" s="201">
        <v>28.12</v>
      </c>
      <c r="V4809" t="s">
        <v>3683</v>
      </c>
      <c r="W4809" t="s">
        <v>1090</v>
      </c>
      <c r="X4809" t="s">
        <v>2283</v>
      </c>
      <c r="Y4809" t="s">
        <v>2729</v>
      </c>
      <c r="Z4809" t="s">
        <v>2952</v>
      </c>
      <c r="AA4809">
        <v>113339</v>
      </c>
      <c r="AB4809" s="198">
        <v>37073</v>
      </c>
      <c r="AC4809" s="198">
        <v>37103</v>
      </c>
    </row>
    <row r="4810" spans="1:29" x14ac:dyDescent="0.2">
      <c r="A4810" s="44" t="str">
        <f t="shared" si="371"/>
        <v>US Crude Financial</v>
      </c>
      <c r="B4810" s="44" t="str">
        <f t="shared" si="372"/>
        <v>US</v>
      </c>
      <c r="C4810" s="44" t="str">
        <f t="shared" si="373"/>
        <v>Crude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</v>
      </c>
      <c r="F4810" s="213">
        <f t="shared" si="375"/>
        <v>50000</v>
      </c>
      <c r="G4810" s="202">
        <v>1335761</v>
      </c>
      <c r="H4810" s="198">
        <v>37046.609791666669</v>
      </c>
      <c r="I4810" t="s">
        <v>1087</v>
      </c>
      <c r="M4810" t="s">
        <v>3619</v>
      </c>
      <c r="N4810" t="s">
        <v>1088</v>
      </c>
      <c r="O4810" t="s">
        <v>2442</v>
      </c>
      <c r="Q4810" s="199">
        <v>50000</v>
      </c>
      <c r="S4810" t="s">
        <v>3512</v>
      </c>
      <c r="T4810" t="s">
        <v>3759</v>
      </c>
      <c r="U4810" s="201">
        <v>28.14</v>
      </c>
      <c r="V4810" t="s">
        <v>3683</v>
      </c>
      <c r="W4810" t="s">
        <v>1090</v>
      </c>
      <c r="X4810" t="s">
        <v>2283</v>
      </c>
      <c r="Y4810" t="s">
        <v>2729</v>
      </c>
      <c r="Z4810" t="s">
        <v>2952</v>
      </c>
      <c r="AA4810">
        <v>113340</v>
      </c>
      <c r="AB4810" s="198">
        <v>37073</v>
      </c>
      <c r="AC4810" s="198">
        <v>37103</v>
      </c>
    </row>
    <row r="4811" spans="1:29" x14ac:dyDescent="0.2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5</v>
      </c>
      <c r="F4811" s="213">
        <f t="shared" ref="F4811:F4874" si="380">E4811*SUM(P4811:Q4811)</f>
        <v>250</v>
      </c>
      <c r="G4811" s="202">
        <v>1335762</v>
      </c>
      <c r="H4811" s="198">
        <v>37046.610648148147</v>
      </c>
      <c r="I4811" t="s">
        <v>3731</v>
      </c>
      <c r="M4811" t="s">
        <v>2717</v>
      </c>
      <c r="N4811" t="s">
        <v>3532</v>
      </c>
      <c r="O4811" t="s">
        <v>3466</v>
      </c>
      <c r="Q4811" s="199">
        <v>50</v>
      </c>
      <c r="S4811" t="s">
        <v>3504</v>
      </c>
      <c r="T4811" t="s">
        <v>3759</v>
      </c>
      <c r="U4811" s="201">
        <v>34</v>
      </c>
      <c r="V4811" t="s">
        <v>3137</v>
      </c>
      <c r="W4811" t="s">
        <v>3548</v>
      </c>
      <c r="X4811" t="s">
        <v>3549</v>
      </c>
      <c r="Y4811" t="s">
        <v>1097</v>
      </c>
      <c r="Z4811" t="s">
        <v>2947</v>
      </c>
      <c r="AA4811">
        <v>631815.1</v>
      </c>
      <c r="AB4811" s="198">
        <v>37053.875</v>
      </c>
      <c r="AC4811" s="198">
        <v>37057.875</v>
      </c>
    </row>
    <row r="4812" spans="1:29" x14ac:dyDescent="0.2">
      <c r="A4812" s="44" t="str">
        <f t="shared" si="376"/>
        <v xml:space="preserve"> Natural Gas Physical</v>
      </c>
      <c r="B4812" s="44" t="str">
        <f t="shared" si="377"/>
        <v/>
      </c>
      <c r="C4812" s="44" t="str">
        <f t="shared" si="378"/>
        <v>Natural Gas</v>
      </c>
      <c r="D4812" s="44" t="str">
        <f t="shared" si="379"/>
        <v>Physical</v>
      </c>
      <c r="E4812" s="44">
        <f>IF(VLOOKUP(S4812,'DD-Lookup'!$J$6:$L$50,3,FALSE)="Monthly",(YEAR(AC4812)-YEAR(AB4812))*12+MONTH(AC4812)-MONTH(AB4812)+1,(AC4812-AB4812+1))</f>
        <v>1</v>
      </c>
      <c r="F4812" s="213">
        <f t="shared" si="380"/>
        <v>5000</v>
      </c>
      <c r="G4812" s="202">
        <v>1335765</v>
      </c>
      <c r="H4812" s="198">
        <v>37046.611215277779</v>
      </c>
      <c r="I4812" t="s">
        <v>3848</v>
      </c>
      <c r="M4812" t="s">
        <v>3505</v>
      </c>
      <c r="N4812" t="s">
        <v>3089</v>
      </c>
      <c r="O4812" t="s">
        <v>2015</v>
      </c>
      <c r="P4812" s="199">
        <v>5000</v>
      </c>
      <c r="S4812" t="s">
        <v>3827</v>
      </c>
      <c r="T4812" t="s">
        <v>3090</v>
      </c>
      <c r="U4812" s="201">
        <v>4.8650000000000002</v>
      </c>
      <c r="V4812" t="s">
        <v>3849</v>
      </c>
      <c r="W4812" t="s">
        <v>3091</v>
      </c>
      <c r="X4812" t="s">
        <v>3092</v>
      </c>
      <c r="Y4812" t="s">
        <v>2596</v>
      </c>
      <c r="Z4812" t="s">
        <v>2953</v>
      </c>
      <c r="AA4812">
        <v>828913</v>
      </c>
      <c r="AB4812" s="198">
        <v>37046.875</v>
      </c>
      <c r="AC4812" s="198">
        <v>37046.875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155000</v>
      </c>
      <c r="G4813" s="202">
        <v>1335766</v>
      </c>
      <c r="H4813" s="198">
        <v>37046.612349537034</v>
      </c>
      <c r="I4813" t="s">
        <v>2586</v>
      </c>
      <c r="M4813" t="s">
        <v>3505</v>
      </c>
      <c r="N4813" t="s">
        <v>2383</v>
      </c>
      <c r="O4813" t="s">
        <v>2604</v>
      </c>
      <c r="P4813" s="199">
        <v>5000</v>
      </c>
      <c r="S4813" t="s">
        <v>3506</v>
      </c>
      <c r="T4813" t="s">
        <v>3759</v>
      </c>
      <c r="U4813" s="201">
        <v>4.08</v>
      </c>
      <c r="V4813" t="s">
        <v>2208</v>
      </c>
      <c r="W4813" t="s">
        <v>2810</v>
      </c>
      <c r="X4813" t="s">
        <v>2384</v>
      </c>
      <c r="Y4813" t="s">
        <v>3777</v>
      </c>
      <c r="Z4813" t="s">
        <v>2952</v>
      </c>
      <c r="AA4813" t="s">
        <v>901</v>
      </c>
      <c r="AB4813" s="198">
        <v>37073.875</v>
      </c>
      <c r="AC4813" s="198">
        <v>37103.875</v>
      </c>
    </row>
    <row r="4814" spans="1:29" x14ac:dyDescent="0.2">
      <c r="A4814" s="44" t="str">
        <f t="shared" si="376"/>
        <v>US Petchems Financial</v>
      </c>
      <c r="B4814" s="44" t="str">
        <f t="shared" si="377"/>
        <v>US</v>
      </c>
      <c r="C4814" s="44" t="str">
        <f t="shared" si="378"/>
        <v>Petchems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10000</v>
      </c>
      <c r="G4814" s="202">
        <v>1335768</v>
      </c>
      <c r="H4814" s="198">
        <v>37046.612488425926</v>
      </c>
      <c r="I4814" t="s">
        <v>886</v>
      </c>
      <c r="M4814" t="s">
        <v>177</v>
      </c>
      <c r="N4814" t="s">
        <v>902</v>
      </c>
      <c r="O4814" t="s">
        <v>903</v>
      </c>
      <c r="P4814" s="199">
        <v>10000</v>
      </c>
      <c r="S4814" t="s">
        <v>2655</v>
      </c>
      <c r="T4814" t="s">
        <v>3759</v>
      </c>
      <c r="U4814" s="201">
        <v>1.1499999999999999</v>
      </c>
      <c r="V4814" t="s">
        <v>889</v>
      </c>
      <c r="W4814" t="s">
        <v>904</v>
      </c>
      <c r="X4814" t="s">
        <v>905</v>
      </c>
      <c r="Y4814" t="s">
        <v>2729</v>
      </c>
      <c r="Z4814" t="s">
        <v>2952</v>
      </c>
      <c r="AA4814">
        <v>113362</v>
      </c>
      <c r="AB4814" s="198">
        <v>37073.875</v>
      </c>
      <c r="AC4814" s="198">
        <v>37103.875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123</v>
      </c>
      <c r="F4815" s="213">
        <f t="shared" si="380"/>
        <v>307500</v>
      </c>
      <c r="G4815" s="202">
        <v>1335769</v>
      </c>
      <c r="H4815" s="198">
        <v>37046.612500000003</v>
      </c>
      <c r="I4815" t="s">
        <v>3531</v>
      </c>
      <c r="M4815" t="s">
        <v>3505</v>
      </c>
      <c r="N4815" t="s">
        <v>2383</v>
      </c>
      <c r="O4815" t="s">
        <v>3144</v>
      </c>
      <c r="Q4815" s="199">
        <v>2500</v>
      </c>
      <c r="S4815" t="s">
        <v>3506</v>
      </c>
      <c r="T4815" t="s">
        <v>3759</v>
      </c>
      <c r="U4815" s="201">
        <v>4.1749999999999998</v>
      </c>
      <c r="V4815" t="s">
        <v>906</v>
      </c>
      <c r="W4815" t="s">
        <v>2810</v>
      </c>
      <c r="X4815" t="s">
        <v>2384</v>
      </c>
      <c r="Y4815" t="s">
        <v>3777</v>
      </c>
      <c r="Z4815" t="s">
        <v>2952</v>
      </c>
      <c r="AA4815" t="s">
        <v>907</v>
      </c>
      <c r="AB4815" s="198">
        <v>37073</v>
      </c>
      <c r="AC4815" s="198">
        <v>37195</v>
      </c>
    </row>
    <row r="4816" spans="1:29" x14ac:dyDescent="0.2">
      <c r="A4816" s="44" t="str">
        <f t="shared" si="376"/>
        <v xml:space="preserve"> Natural Gas Physical</v>
      </c>
      <c r="B4816" s="44" t="str">
        <f t="shared" si="377"/>
        <v/>
      </c>
      <c r="C4816" s="44" t="str">
        <f t="shared" si="378"/>
        <v>Natural Gas</v>
      </c>
      <c r="D4816" s="44" t="str">
        <f t="shared" si="379"/>
        <v>Physical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3000</v>
      </c>
      <c r="G4816" s="202">
        <v>1335770</v>
      </c>
      <c r="H4816" s="198">
        <v>37046.612858796296</v>
      </c>
      <c r="I4816" t="s">
        <v>2652</v>
      </c>
      <c r="M4816" t="s">
        <v>3505</v>
      </c>
      <c r="N4816" t="s">
        <v>3089</v>
      </c>
      <c r="O4816" t="s">
        <v>2015</v>
      </c>
      <c r="Q4816" s="199">
        <v>3000</v>
      </c>
      <c r="S4816" t="s">
        <v>3827</v>
      </c>
      <c r="T4816" t="s">
        <v>3090</v>
      </c>
      <c r="U4816" s="201">
        <v>4.875</v>
      </c>
      <c r="V4816" t="s">
        <v>2653</v>
      </c>
      <c r="W4816" t="s">
        <v>3091</v>
      </c>
      <c r="X4816" t="s">
        <v>3092</v>
      </c>
      <c r="Y4816" t="s">
        <v>2596</v>
      </c>
      <c r="Z4816" t="s">
        <v>2953</v>
      </c>
      <c r="AA4816">
        <v>828915</v>
      </c>
      <c r="AB4816" s="198">
        <v>37046.875</v>
      </c>
      <c r="AC4816" s="198">
        <v>37046.875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31</v>
      </c>
      <c r="F4817" s="213">
        <f t="shared" si="380"/>
        <v>387500</v>
      </c>
      <c r="G4817" s="202">
        <v>1335771</v>
      </c>
      <c r="H4817" s="198">
        <v>37046.612939814811</v>
      </c>
      <c r="I4817" t="s">
        <v>2389</v>
      </c>
      <c r="M4817" t="s">
        <v>3505</v>
      </c>
      <c r="N4817" t="s">
        <v>2383</v>
      </c>
      <c r="O4817" t="s">
        <v>2604</v>
      </c>
      <c r="P4817" s="199">
        <v>12500</v>
      </c>
      <c r="S4817" t="s">
        <v>3506</v>
      </c>
      <c r="T4817" t="s">
        <v>3759</v>
      </c>
      <c r="U4817" s="201">
        <v>4.08</v>
      </c>
      <c r="V4817" t="s">
        <v>2390</v>
      </c>
      <c r="W4817" t="s">
        <v>2810</v>
      </c>
      <c r="X4817" t="s">
        <v>2384</v>
      </c>
      <c r="Y4817" t="s">
        <v>3777</v>
      </c>
      <c r="Z4817" t="s">
        <v>2952</v>
      </c>
      <c r="AA4817" t="s">
        <v>908</v>
      </c>
      <c r="AB4817" s="198">
        <v>37073.875</v>
      </c>
      <c r="AC4817" s="198">
        <v>37103.875</v>
      </c>
    </row>
    <row r="4818" spans="1:29" x14ac:dyDescent="0.2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1550</v>
      </c>
      <c r="G4818" s="202">
        <v>1335774</v>
      </c>
      <c r="H4818" s="198">
        <v>37046.613865740743</v>
      </c>
      <c r="I4818" t="s">
        <v>3732</v>
      </c>
      <c r="M4818" t="s">
        <v>2717</v>
      </c>
      <c r="N4818" t="s">
        <v>3532</v>
      </c>
      <c r="O4818" t="s">
        <v>3876</v>
      </c>
      <c r="Q4818" s="199">
        <v>50</v>
      </c>
      <c r="S4818" t="s">
        <v>3504</v>
      </c>
      <c r="T4818" t="s">
        <v>3759</v>
      </c>
      <c r="U4818" s="201">
        <v>85.75</v>
      </c>
      <c r="V4818" t="s">
        <v>3053</v>
      </c>
      <c r="W4818" t="s">
        <v>3552</v>
      </c>
      <c r="X4818" t="s">
        <v>3553</v>
      </c>
      <c r="Y4818" t="s">
        <v>1097</v>
      </c>
      <c r="Z4818" t="s">
        <v>2947</v>
      </c>
      <c r="AA4818">
        <v>631828.1</v>
      </c>
      <c r="AB4818" s="198">
        <v>37073.875</v>
      </c>
      <c r="AC4818" s="198">
        <v>37103.875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310000</v>
      </c>
      <c r="G4819" s="202">
        <v>1335777</v>
      </c>
      <c r="H4819" s="198">
        <v>37046.61445601852</v>
      </c>
      <c r="I4819" t="s">
        <v>3669</v>
      </c>
      <c r="M4819" t="s">
        <v>3505</v>
      </c>
      <c r="N4819" t="s">
        <v>2383</v>
      </c>
      <c r="O4819" t="s">
        <v>2393</v>
      </c>
      <c r="Q4819" s="199">
        <v>10000</v>
      </c>
      <c r="S4819" t="s">
        <v>3506</v>
      </c>
      <c r="T4819" t="s">
        <v>3759</v>
      </c>
      <c r="U4819" s="201">
        <v>4.1624999999999996</v>
      </c>
      <c r="V4819" t="s">
        <v>2611</v>
      </c>
      <c r="W4819" t="s">
        <v>2810</v>
      </c>
      <c r="X4819" t="s">
        <v>2384</v>
      </c>
      <c r="Y4819" t="s">
        <v>3777</v>
      </c>
      <c r="Z4819" t="s">
        <v>2952</v>
      </c>
      <c r="AA4819" t="s">
        <v>909</v>
      </c>
      <c r="AB4819" s="198">
        <v>37104.875</v>
      </c>
      <c r="AC4819" s="198">
        <v>37134.875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3">
        <f t="shared" si="380"/>
        <v>225000</v>
      </c>
      <c r="G4820" s="202">
        <v>1335779</v>
      </c>
      <c r="H4820" s="198">
        <v>37046.614571759259</v>
      </c>
      <c r="I4820" t="s">
        <v>3669</v>
      </c>
      <c r="M4820" t="s">
        <v>3505</v>
      </c>
      <c r="N4820" t="s">
        <v>2383</v>
      </c>
      <c r="O4820" t="s">
        <v>3101</v>
      </c>
      <c r="Q4820" s="199">
        <v>7500</v>
      </c>
      <c r="S4820" t="s">
        <v>3506</v>
      </c>
      <c r="T4820" t="s">
        <v>3759</v>
      </c>
      <c r="U4820" s="201">
        <v>4.2</v>
      </c>
      <c r="V4820" t="s">
        <v>2611</v>
      </c>
      <c r="W4820" t="s">
        <v>2810</v>
      </c>
      <c r="X4820" t="s">
        <v>2384</v>
      </c>
      <c r="Y4820" t="s">
        <v>3777</v>
      </c>
      <c r="Z4820" t="s">
        <v>2952</v>
      </c>
      <c r="AA4820" t="s">
        <v>910</v>
      </c>
      <c r="AB4820" s="198">
        <v>37135.875</v>
      </c>
      <c r="AC4820" s="198">
        <v>37164.875</v>
      </c>
    </row>
    <row r="4821" spans="1:29" x14ac:dyDescent="0.2">
      <c r="A4821" s="44" t="str">
        <f t="shared" si="376"/>
        <v>US Power Financial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5</v>
      </c>
      <c r="F4821" s="213">
        <f t="shared" si="380"/>
        <v>250</v>
      </c>
      <c r="G4821" s="202">
        <v>1335782</v>
      </c>
      <c r="H4821" s="198">
        <v>37046.614803240744</v>
      </c>
      <c r="I4821" t="s">
        <v>2345</v>
      </c>
      <c r="M4821" t="s">
        <v>2717</v>
      </c>
      <c r="N4821" t="s">
        <v>1094</v>
      </c>
      <c r="O4821" t="s">
        <v>3930</v>
      </c>
      <c r="P4821" s="199">
        <v>50</v>
      </c>
      <c r="S4821" t="s">
        <v>3504</v>
      </c>
      <c r="T4821" t="s">
        <v>3759</v>
      </c>
      <c r="U4821" s="201">
        <v>44.75</v>
      </c>
      <c r="V4821" t="s">
        <v>3141</v>
      </c>
      <c r="W4821" t="s">
        <v>2359</v>
      </c>
      <c r="X4821" t="s">
        <v>3539</v>
      </c>
      <c r="Y4821" t="s">
        <v>1097</v>
      </c>
      <c r="Z4821" t="s">
        <v>2952</v>
      </c>
      <c r="AA4821">
        <v>631831.1</v>
      </c>
      <c r="AB4821" s="198">
        <v>37053.875</v>
      </c>
      <c r="AC4821" s="198">
        <v>37057.875</v>
      </c>
    </row>
    <row r="4822" spans="1:29" x14ac:dyDescent="0.2">
      <c r="A4822" s="44" t="str">
        <f t="shared" si="376"/>
        <v xml:space="preserve"> Natural Gas Physical</v>
      </c>
      <c r="B4822" s="44" t="str">
        <f t="shared" si="377"/>
        <v/>
      </c>
      <c r="C4822" s="44" t="str">
        <f t="shared" si="378"/>
        <v>Natural Gas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310000</v>
      </c>
      <c r="G4822" s="202">
        <v>1335784</v>
      </c>
      <c r="H4822" s="198">
        <v>37046.614895833336</v>
      </c>
      <c r="I4822" t="s">
        <v>3547</v>
      </c>
      <c r="M4822" t="s">
        <v>3505</v>
      </c>
      <c r="N4822" t="s">
        <v>3276</v>
      </c>
      <c r="O4822" t="s">
        <v>3010</v>
      </c>
      <c r="Q4822" s="199">
        <v>10000</v>
      </c>
      <c r="S4822" t="s">
        <v>3506</v>
      </c>
      <c r="T4822" t="s">
        <v>3759</v>
      </c>
      <c r="U4822" s="201">
        <v>0.09</v>
      </c>
      <c r="V4822" t="s">
        <v>3519</v>
      </c>
      <c r="W4822" t="s">
        <v>3082</v>
      </c>
      <c r="X4822" t="s">
        <v>2625</v>
      </c>
      <c r="Y4822" t="s">
        <v>2596</v>
      </c>
      <c r="Z4822" t="s">
        <v>2952</v>
      </c>
      <c r="AA4822" t="s">
        <v>911</v>
      </c>
      <c r="AB4822" s="198">
        <v>37073.875</v>
      </c>
      <c r="AC4822" s="198">
        <v>37103.875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310000</v>
      </c>
      <c r="G4823" s="202">
        <v>1335785</v>
      </c>
      <c r="H4823" s="198">
        <v>37046.615648148145</v>
      </c>
      <c r="I4823" t="s">
        <v>2378</v>
      </c>
      <c r="M4823" t="s">
        <v>3505</v>
      </c>
      <c r="N4823" t="s">
        <v>2383</v>
      </c>
      <c r="O4823" t="s">
        <v>2604</v>
      </c>
      <c r="P4823" s="199">
        <v>10000</v>
      </c>
      <c r="S4823" t="s">
        <v>3506</v>
      </c>
      <c r="T4823" t="s">
        <v>3759</v>
      </c>
      <c r="U4823" s="201">
        <v>4.08</v>
      </c>
      <c r="V4823" t="s">
        <v>40</v>
      </c>
      <c r="W4823" t="s">
        <v>2810</v>
      </c>
      <c r="X4823" t="s">
        <v>2384</v>
      </c>
      <c r="Y4823" t="s">
        <v>3777</v>
      </c>
      <c r="Z4823" t="s">
        <v>2952</v>
      </c>
      <c r="AA4823" t="s">
        <v>912</v>
      </c>
      <c r="AB4823" s="198">
        <v>37073.875</v>
      </c>
      <c r="AC4823" s="198">
        <v>37103.875</v>
      </c>
    </row>
    <row r="4824" spans="1:29" x14ac:dyDescent="0.2">
      <c r="A4824" s="44" t="str">
        <f t="shared" si="376"/>
        <v>US Power Physical</v>
      </c>
      <c r="B4824" s="44" t="str">
        <f t="shared" si="377"/>
        <v>US</v>
      </c>
      <c r="C4824" s="44" t="str">
        <f t="shared" si="378"/>
        <v>Power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3</v>
      </c>
      <c r="F4824" s="213">
        <f t="shared" si="380"/>
        <v>150</v>
      </c>
      <c r="G4824" s="202">
        <v>1335786</v>
      </c>
      <c r="H4824" s="198">
        <v>37046.615659722222</v>
      </c>
      <c r="I4824" t="s">
        <v>2660</v>
      </c>
      <c r="M4824" t="s">
        <v>2717</v>
      </c>
      <c r="N4824" t="s">
        <v>3532</v>
      </c>
      <c r="O4824" t="s">
        <v>1592</v>
      </c>
      <c r="Q4824" s="199">
        <v>50</v>
      </c>
      <c r="S4824" t="s">
        <v>3504</v>
      </c>
      <c r="T4824" t="s">
        <v>3759</v>
      </c>
      <c r="U4824" s="201">
        <v>26.75</v>
      </c>
      <c r="V4824" t="s">
        <v>2353</v>
      </c>
      <c r="W4824" t="s">
        <v>3548</v>
      </c>
      <c r="X4824" t="s">
        <v>3549</v>
      </c>
      <c r="Y4824" t="s">
        <v>1097</v>
      </c>
      <c r="Z4824" t="s">
        <v>2947</v>
      </c>
      <c r="AA4824">
        <v>631833.1</v>
      </c>
      <c r="AB4824" s="198">
        <v>37048.875</v>
      </c>
      <c r="AC4824" s="198">
        <v>37050.875</v>
      </c>
    </row>
    <row r="4825" spans="1:29" x14ac:dyDescent="0.2">
      <c r="A4825" s="44" t="str">
        <f t="shared" si="376"/>
        <v>US Power Physical</v>
      </c>
      <c r="B4825" s="44" t="str">
        <f t="shared" si="377"/>
        <v>US</v>
      </c>
      <c r="C4825" s="44" t="str">
        <f t="shared" si="378"/>
        <v>Power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25</v>
      </c>
      <c r="F4825" s="213">
        <f t="shared" si="380"/>
        <v>1250</v>
      </c>
      <c r="G4825" s="202">
        <v>1335787</v>
      </c>
      <c r="H4825" s="198">
        <v>37046.615717592591</v>
      </c>
      <c r="I4825" t="s">
        <v>2378</v>
      </c>
      <c r="M4825" t="s">
        <v>2717</v>
      </c>
      <c r="N4825" t="s">
        <v>3532</v>
      </c>
      <c r="O4825" t="s">
        <v>1709</v>
      </c>
      <c r="P4825" s="199">
        <v>50</v>
      </c>
      <c r="S4825" t="s">
        <v>3504</v>
      </c>
      <c r="T4825" t="s">
        <v>3759</v>
      </c>
      <c r="U4825" s="201">
        <v>51</v>
      </c>
      <c r="V4825" t="s">
        <v>3670</v>
      </c>
      <c r="W4825" t="s">
        <v>3540</v>
      </c>
      <c r="X4825" t="s">
        <v>2368</v>
      </c>
      <c r="Y4825" t="s">
        <v>1097</v>
      </c>
      <c r="Z4825" t="s">
        <v>2947</v>
      </c>
      <c r="AA4825">
        <v>631835.1</v>
      </c>
      <c r="AB4825" s="198">
        <v>37048.875</v>
      </c>
      <c r="AC4825" s="198">
        <v>37072.875</v>
      </c>
    </row>
    <row r="4826" spans="1:29" x14ac:dyDescent="0.2">
      <c r="A4826" s="44" t="str">
        <f t="shared" si="376"/>
        <v>US Power Financial</v>
      </c>
      <c r="B4826" s="44" t="str">
        <f t="shared" si="377"/>
        <v>US</v>
      </c>
      <c r="C4826" s="44" t="str">
        <f t="shared" si="378"/>
        <v>Power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</v>
      </c>
      <c r="F4826" s="213">
        <f t="shared" si="380"/>
        <v>150</v>
      </c>
      <c r="G4826" s="202">
        <v>1335789</v>
      </c>
      <c r="H4826" s="198">
        <v>37046.616365740738</v>
      </c>
      <c r="I4826" t="s">
        <v>3531</v>
      </c>
      <c r="M4826" t="s">
        <v>2717</v>
      </c>
      <c r="N4826" t="s">
        <v>1094</v>
      </c>
      <c r="O4826" t="s">
        <v>913</v>
      </c>
      <c r="P4826" s="199">
        <v>50</v>
      </c>
      <c r="S4826" t="s">
        <v>3504</v>
      </c>
      <c r="T4826" t="s">
        <v>3759</v>
      </c>
      <c r="U4826" s="201">
        <v>26.5</v>
      </c>
      <c r="V4826" t="s">
        <v>1673</v>
      </c>
      <c r="W4826" t="s">
        <v>3548</v>
      </c>
      <c r="X4826" t="s">
        <v>3549</v>
      </c>
      <c r="Y4826" t="s">
        <v>1097</v>
      </c>
      <c r="Z4826" t="s">
        <v>2952</v>
      </c>
      <c r="AA4826">
        <v>631837.1</v>
      </c>
      <c r="AB4826" s="198">
        <v>37048.875</v>
      </c>
      <c r="AC4826" s="198">
        <v>37050.875</v>
      </c>
    </row>
    <row r="4827" spans="1:29" x14ac:dyDescent="0.2">
      <c r="A4827" s="44" t="str">
        <f t="shared" si="376"/>
        <v>US Power Physical</v>
      </c>
      <c r="B4827" s="44" t="str">
        <f t="shared" si="377"/>
        <v>US</v>
      </c>
      <c r="C4827" s="44" t="str">
        <f t="shared" si="378"/>
        <v>Power</v>
      </c>
      <c r="D4827" s="44" t="str">
        <f t="shared" si="379"/>
        <v>Physical</v>
      </c>
      <c r="E4827" s="44">
        <f>IF(VLOOKUP(S4827,'DD-Lookup'!$J$6:$L$50,3,FALSE)="Monthly",(YEAR(AC4827)-YEAR(AB4827))*12+MONTH(AC4827)-MONTH(AB4827)+1,(AC4827-AB4827+1))</f>
        <v>25</v>
      </c>
      <c r="F4827" s="213">
        <f t="shared" si="380"/>
        <v>1250</v>
      </c>
      <c r="G4827" s="202">
        <v>1335790</v>
      </c>
      <c r="H4827" s="198">
        <v>37046.616990740738</v>
      </c>
      <c r="I4827" t="s">
        <v>2355</v>
      </c>
      <c r="M4827" t="s">
        <v>2717</v>
      </c>
      <c r="N4827" t="s">
        <v>3532</v>
      </c>
      <c r="O4827" t="s">
        <v>1690</v>
      </c>
      <c r="P4827" s="199">
        <v>50</v>
      </c>
      <c r="S4827" t="s">
        <v>3504</v>
      </c>
      <c r="T4827" t="s">
        <v>3759</v>
      </c>
      <c r="U4827" s="201">
        <v>42</v>
      </c>
      <c r="V4827" t="s">
        <v>1100</v>
      </c>
      <c r="W4827" t="s">
        <v>3536</v>
      </c>
      <c r="X4827" t="s">
        <v>3537</v>
      </c>
      <c r="Y4827" t="s">
        <v>1097</v>
      </c>
      <c r="Z4827" t="s">
        <v>2947</v>
      </c>
      <c r="AA4827">
        <v>631840.1</v>
      </c>
      <c r="AB4827" s="198">
        <v>37048.875</v>
      </c>
      <c r="AC4827" s="198">
        <v>37072.875</v>
      </c>
    </row>
    <row r="4828" spans="1:29" x14ac:dyDescent="0.2">
      <c r="A4828" s="44" t="str">
        <f t="shared" si="376"/>
        <v>US Power Financial</v>
      </c>
      <c r="B4828" s="44" t="str">
        <f t="shared" si="377"/>
        <v>US</v>
      </c>
      <c r="C4828" s="44" t="str">
        <f t="shared" si="378"/>
        <v>Power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</v>
      </c>
      <c r="F4828" s="213">
        <f t="shared" si="380"/>
        <v>50</v>
      </c>
      <c r="G4828" s="202">
        <v>1335791</v>
      </c>
      <c r="H4828" s="198">
        <v>37046.617025462961</v>
      </c>
      <c r="I4828" t="s">
        <v>2600</v>
      </c>
      <c r="M4828" t="s">
        <v>2717</v>
      </c>
      <c r="N4828" t="s">
        <v>1094</v>
      </c>
      <c r="O4828" t="s">
        <v>581</v>
      </c>
      <c r="Q4828" s="199">
        <v>50</v>
      </c>
      <c r="S4828" t="s">
        <v>3504</v>
      </c>
      <c r="T4828" t="s">
        <v>3759</v>
      </c>
      <c r="U4828" s="201">
        <v>29.5</v>
      </c>
      <c r="V4828" t="s">
        <v>3004</v>
      </c>
      <c r="W4828" t="s">
        <v>2359</v>
      </c>
      <c r="X4828" t="s">
        <v>3539</v>
      </c>
      <c r="Y4828" t="s">
        <v>1097</v>
      </c>
      <c r="Z4828" t="s">
        <v>2952</v>
      </c>
      <c r="AA4828">
        <v>631841.1</v>
      </c>
      <c r="AB4828" s="198">
        <v>37048.875</v>
      </c>
      <c r="AC4828" s="198">
        <v>37048.875</v>
      </c>
    </row>
    <row r="4829" spans="1:29" x14ac:dyDescent="0.2">
      <c r="A4829" s="44" t="str">
        <f t="shared" si="376"/>
        <v>US Power Physical</v>
      </c>
      <c r="B4829" s="44" t="str">
        <f t="shared" si="377"/>
        <v>US</v>
      </c>
      <c r="C4829" s="44" t="str">
        <f t="shared" si="378"/>
        <v>Power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3</v>
      </c>
      <c r="F4829" s="213">
        <f t="shared" si="380"/>
        <v>150</v>
      </c>
      <c r="G4829" s="202">
        <v>1335793</v>
      </c>
      <c r="H4829" s="198">
        <v>37046.617569444446</v>
      </c>
      <c r="I4829" t="s">
        <v>3546</v>
      </c>
      <c r="M4829" t="s">
        <v>2717</v>
      </c>
      <c r="N4829" t="s">
        <v>3532</v>
      </c>
      <c r="O4829" t="s">
        <v>1608</v>
      </c>
      <c r="Q4829" s="199">
        <v>50</v>
      </c>
      <c r="S4829" t="s">
        <v>3504</v>
      </c>
      <c r="T4829" t="s">
        <v>3759</v>
      </c>
      <c r="U4829" s="201">
        <v>22.5</v>
      </c>
      <c r="V4829" t="s">
        <v>3875</v>
      </c>
      <c r="W4829" t="s">
        <v>3536</v>
      </c>
      <c r="X4829" t="s">
        <v>3537</v>
      </c>
      <c r="Y4829" t="s">
        <v>1097</v>
      </c>
      <c r="Z4829" t="s">
        <v>2947</v>
      </c>
      <c r="AA4829">
        <v>631843.1</v>
      </c>
      <c r="AB4829" s="198">
        <v>37048.875</v>
      </c>
      <c r="AC4829" s="198">
        <v>37050.875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25</v>
      </c>
      <c r="F4830" s="213">
        <f t="shared" si="380"/>
        <v>125000</v>
      </c>
      <c r="G4830" s="202">
        <v>1335794</v>
      </c>
      <c r="H4830" s="198">
        <v>37046.618981481479</v>
      </c>
      <c r="I4830" t="s">
        <v>2374</v>
      </c>
      <c r="M4830" t="s">
        <v>3505</v>
      </c>
      <c r="N4830" t="s">
        <v>2383</v>
      </c>
      <c r="O4830" t="s">
        <v>1693</v>
      </c>
      <c r="P4830" s="199">
        <v>5000</v>
      </c>
      <c r="S4830" t="s">
        <v>3506</v>
      </c>
      <c r="T4830" t="s">
        <v>3759</v>
      </c>
      <c r="U4830" s="201">
        <v>3.97</v>
      </c>
      <c r="V4830" t="s">
        <v>3898</v>
      </c>
      <c r="W4830" t="s">
        <v>2644</v>
      </c>
      <c r="X4830" t="s">
        <v>2259</v>
      </c>
      <c r="Y4830" t="s">
        <v>3777</v>
      </c>
      <c r="Z4830" t="s">
        <v>2952</v>
      </c>
      <c r="AA4830" t="s">
        <v>914</v>
      </c>
      <c r="AB4830" s="198">
        <v>37048.875</v>
      </c>
      <c r="AC4830" s="198">
        <v>37072.875</v>
      </c>
    </row>
    <row r="4831" spans="1:29" x14ac:dyDescent="0.2">
      <c r="A4831" s="44" t="str">
        <f t="shared" si="376"/>
        <v>US Natural Gas Financial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151</v>
      </c>
      <c r="F4831" s="213">
        <f t="shared" si="380"/>
        <v>755000</v>
      </c>
      <c r="G4831" s="202">
        <v>1335795</v>
      </c>
      <c r="H4831" s="198">
        <v>37046.619305555556</v>
      </c>
      <c r="I4831" t="s">
        <v>3627</v>
      </c>
      <c r="M4831" t="s">
        <v>3505</v>
      </c>
      <c r="N4831" t="s">
        <v>2383</v>
      </c>
      <c r="O4831" t="s">
        <v>2622</v>
      </c>
      <c r="Q4831" s="199">
        <v>5000</v>
      </c>
      <c r="S4831" t="s">
        <v>3506</v>
      </c>
      <c r="T4831" t="s">
        <v>3759</v>
      </c>
      <c r="U4831" s="201">
        <v>4.4850000000000003</v>
      </c>
      <c r="V4831" t="s">
        <v>2041</v>
      </c>
      <c r="W4831" t="s">
        <v>2810</v>
      </c>
      <c r="X4831" t="s">
        <v>2384</v>
      </c>
      <c r="Y4831" t="s">
        <v>3777</v>
      </c>
      <c r="Z4831" t="s">
        <v>2952</v>
      </c>
      <c r="AA4831" t="s">
        <v>915</v>
      </c>
      <c r="AB4831" s="198">
        <v>37196</v>
      </c>
      <c r="AC4831" s="198">
        <v>37346</v>
      </c>
    </row>
    <row r="4832" spans="1:29" x14ac:dyDescent="0.2">
      <c r="A4832" s="44" t="str">
        <f t="shared" si="376"/>
        <v xml:space="preserve"> Natural Gas Physical</v>
      </c>
      <c r="B4832" s="44" t="str">
        <f t="shared" si="377"/>
        <v/>
      </c>
      <c r="C4832" s="44" t="str">
        <f t="shared" si="378"/>
        <v>Natural Gas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1</v>
      </c>
      <c r="F4832" s="213">
        <f t="shared" si="380"/>
        <v>5000</v>
      </c>
      <c r="G4832" s="202">
        <v>1335796</v>
      </c>
      <c r="H4832" s="198">
        <v>37046.619386574072</v>
      </c>
      <c r="I4832" t="s">
        <v>2192</v>
      </c>
      <c r="M4832" t="s">
        <v>3505</v>
      </c>
      <c r="N4832" t="s">
        <v>3089</v>
      </c>
      <c r="O4832" t="s">
        <v>2015</v>
      </c>
      <c r="P4832" s="199">
        <v>5000</v>
      </c>
      <c r="S4832" t="s">
        <v>3827</v>
      </c>
      <c r="T4832" t="s">
        <v>3090</v>
      </c>
      <c r="U4832" s="201">
        <v>4.8650000000000002</v>
      </c>
      <c r="V4832" t="s">
        <v>2193</v>
      </c>
      <c r="W4832" t="s">
        <v>3091</v>
      </c>
      <c r="X4832" t="s">
        <v>3092</v>
      </c>
      <c r="Y4832" t="s">
        <v>2596</v>
      </c>
      <c r="Z4832" t="s">
        <v>2953</v>
      </c>
      <c r="AA4832">
        <v>828919</v>
      </c>
      <c r="AB4832" s="198">
        <v>37046.875</v>
      </c>
      <c r="AC4832" s="198">
        <v>37046.875</v>
      </c>
    </row>
    <row r="4833" spans="1:29" x14ac:dyDescent="0.2">
      <c r="A4833" s="44" t="str">
        <f t="shared" si="376"/>
        <v>US Power Financial</v>
      </c>
      <c r="B4833" s="44" t="str">
        <f t="shared" si="377"/>
        <v>US</v>
      </c>
      <c r="C4833" s="44" t="str">
        <f t="shared" si="378"/>
        <v>Power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25</v>
      </c>
      <c r="F4833" s="213">
        <f t="shared" si="380"/>
        <v>1250</v>
      </c>
      <c r="G4833" s="202">
        <v>1335798</v>
      </c>
      <c r="H4833" s="198">
        <v>37046.619583333333</v>
      </c>
      <c r="I4833" t="s">
        <v>2345</v>
      </c>
      <c r="M4833" t="s">
        <v>2717</v>
      </c>
      <c r="N4833" t="s">
        <v>1094</v>
      </c>
      <c r="O4833" t="s">
        <v>1666</v>
      </c>
      <c r="P4833" s="199">
        <v>50</v>
      </c>
      <c r="S4833" t="s">
        <v>3504</v>
      </c>
      <c r="T4833" t="s">
        <v>3759</v>
      </c>
      <c r="U4833" s="201">
        <v>49.5</v>
      </c>
      <c r="V4833" t="s">
        <v>3141</v>
      </c>
      <c r="W4833" t="s">
        <v>2359</v>
      </c>
      <c r="X4833" t="s">
        <v>3539</v>
      </c>
      <c r="Y4833" t="s">
        <v>1097</v>
      </c>
      <c r="Z4833" t="s">
        <v>2952</v>
      </c>
      <c r="AA4833">
        <v>631845.1</v>
      </c>
      <c r="AB4833" s="198">
        <v>37048.875</v>
      </c>
      <c r="AC4833" s="198">
        <v>37072.875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25</v>
      </c>
      <c r="F4834" s="213">
        <f t="shared" si="380"/>
        <v>250000</v>
      </c>
      <c r="G4834" s="202">
        <v>1335799</v>
      </c>
      <c r="H4834" s="198">
        <v>37046.619606481479</v>
      </c>
      <c r="I4834" t="s">
        <v>2613</v>
      </c>
      <c r="M4834" t="s">
        <v>3505</v>
      </c>
      <c r="N4834" t="s">
        <v>2383</v>
      </c>
      <c r="O4834" t="s">
        <v>1693</v>
      </c>
      <c r="Q4834" s="199">
        <v>10000</v>
      </c>
      <c r="S4834" t="s">
        <v>3506</v>
      </c>
      <c r="T4834" t="s">
        <v>3759</v>
      </c>
      <c r="U4834" s="201">
        <v>3.98</v>
      </c>
      <c r="V4834" t="s">
        <v>3068</v>
      </c>
      <c r="W4834" t="s">
        <v>2644</v>
      </c>
      <c r="X4834" t="s">
        <v>2259</v>
      </c>
      <c r="Y4834" t="s">
        <v>3777</v>
      </c>
      <c r="Z4834" t="s">
        <v>2952</v>
      </c>
      <c r="AA4834" t="s">
        <v>916</v>
      </c>
      <c r="AB4834" s="198">
        <v>37048.875</v>
      </c>
      <c r="AC4834" s="198">
        <v>37072.875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151</v>
      </c>
      <c r="F4835" s="213">
        <f t="shared" si="380"/>
        <v>755000</v>
      </c>
      <c r="G4835" s="202">
        <v>1335800</v>
      </c>
      <c r="H4835" s="198">
        <v>37046.619756944441</v>
      </c>
      <c r="I4835" t="s">
        <v>3627</v>
      </c>
      <c r="M4835" t="s">
        <v>3505</v>
      </c>
      <c r="N4835" t="s">
        <v>2383</v>
      </c>
      <c r="O4835" t="s">
        <v>2622</v>
      </c>
      <c r="Q4835" s="199">
        <v>5000</v>
      </c>
      <c r="S4835" t="s">
        <v>3506</v>
      </c>
      <c r="T4835" t="s">
        <v>3759</v>
      </c>
      <c r="U4835" s="201">
        <v>4.49</v>
      </c>
      <c r="V4835" t="s">
        <v>2041</v>
      </c>
      <c r="W4835" t="s">
        <v>2810</v>
      </c>
      <c r="X4835" t="s">
        <v>2384</v>
      </c>
      <c r="Y4835" t="s">
        <v>3777</v>
      </c>
      <c r="Z4835" t="s">
        <v>2952</v>
      </c>
      <c r="AA4835" t="s">
        <v>917</v>
      </c>
      <c r="AB4835" s="198">
        <v>37196</v>
      </c>
      <c r="AC4835" s="198">
        <v>37346</v>
      </c>
    </row>
    <row r="4836" spans="1:29" x14ac:dyDescent="0.2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155000</v>
      </c>
      <c r="G4836" s="202">
        <v>1335801</v>
      </c>
      <c r="H4836" s="198">
        <v>37046.620046296295</v>
      </c>
      <c r="I4836" t="s">
        <v>2633</v>
      </c>
      <c r="M4836" t="s">
        <v>3505</v>
      </c>
      <c r="N4836" t="s">
        <v>2383</v>
      </c>
      <c r="O4836" t="s">
        <v>2604</v>
      </c>
      <c r="P4836" s="199">
        <v>5000</v>
      </c>
      <c r="S4836" t="s">
        <v>3506</v>
      </c>
      <c r="T4836" t="s">
        <v>3759</v>
      </c>
      <c r="U4836" s="201">
        <v>4.08</v>
      </c>
      <c r="V4836" t="s">
        <v>3322</v>
      </c>
      <c r="W4836" t="s">
        <v>2810</v>
      </c>
      <c r="X4836" t="s">
        <v>2384</v>
      </c>
      <c r="Y4836" t="s">
        <v>3777</v>
      </c>
      <c r="Z4836" t="s">
        <v>2952</v>
      </c>
      <c r="AA4836" t="s">
        <v>918</v>
      </c>
      <c r="AB4836" s="198">
        <v>37073.875</v>
      </c>
      <c r="AC4836" s="198">
        <v>37103.875</v>
      </c>
    </row>
    <row r="4837" spans="1:29" x14ac:dyDescent="0.2">
      <c r="A4837" s="44" t="str">
        <f t="shared" si="376"/>
        <v>US Power Physical</v>
      </c>
      <c r="B4837" s="44" t="str">
        <f t="shared" si="377"/>
        <v>US</v>
      </c>
      <c r="C4837" s="44" t="str">
        <f t="shared" si="378"/>
        <v>Power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1550</v>
      </c>
      <c r="G4837" s="202">
        <v>1335807</v>
      </c>
      <c r="H4837" s="198">
        <v>37046.621365740742</v>
      </c>
      <c r="I4837" t="s">
        <v>3554</v>
      </c>
      <c r="M4837" t="s">
        <v>2717</v>
      </c>
      <c r="N4837" t="s">
        <v>3532</v>
      </c>
      <c r="O4837" t="s">
        <v>3876</v>
      </c>
      <c r="Q4837" s="199">
        <v>50</v>
      </c>
      <c r="S4837" t="s">
        <v>3504</v>
      </c>
      <c r="T4837" t="s">
        <v>3759</v>
      </c>
      <c r="U4837" s="201">
        <v>86.25</v>
      </c>
      <c r="V4837" t="s">
        <v>3674</v>
      </c>
      <c r="W4837" t="s">
        <v>3552</v>
      </c>
      <c r="X4837" t="s">
        <v>3553</v>
      </c>
      <c r="Y4837" t="s">
        <v>1097</v>
      </c>
      <c r="Z4837" t="s">
        <v>2947</v>
      </c>
      <c r="AA4837">
        <v>631850.1</v>
      </c>
      <c r="AB4837" s="198">
        <v>37073.875</v>
      </c>
      <c r="AC4837" s="198">
        <v>37103.875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365</v>
      </c>
      <c r="F4838" s="213">
        <f t="shared" si="380"/>
        <v>1825000</v>
      </c>
      <c r="G4838" s="202">
        <v>1335808</v>
      </c>
      <c r="H4838" s="198">
        <v>37046.621979166666</v>
      </c>
      <c r="I4838" t="s">
        <v>3627</v>
      </c>
      <c r="M4838" t="s">
        <v>3505</v>
      </c>
      <c r="N4838" t="s">
        <v>2383</v>
      </c>
      <c r="O4838" t="s">
        <v>2643</v>
      </c>
      <c r="Q4838" s="199">
        <v>5000</v>
      </c>
      <c r="S4838" t="s">
        <v>3506</v>
      </c>
      <c r="T4838" t="s">
        <v>3759</v>
      </c>
      <c r="U4838" s="201">
        <v>4.13</v>
      </c>
      <c r="V4838" t="s">
        <v>2041</v>
      </c>
      <c r="W4838" t="s">
        <v>2810</v>
      </c>
      <c r="X4838" t="s">
        <v>2384</v>
      </c>
      <c r="Y4838" t="s">
        <v>3777</v>
      </c>
      <c r="Z4838" t="s">
        <v>2952</v>
      </c>
      <c r="AA4838" t="s">
        <v>919</v>
      </c>
      <c r="AB4838" s="198">
        <v>37257.875</v>
      </c>
      <c r="AC4838" s="198">
        <v>37621.875</v>
      </c>
    </row>
    <row r="4839" spans="1:29" x14ac:dyDescent="0.2">
      <c r="A4839" s="44" t="str">
        <f t="shared" si="376"/>
        <v>US Power Physical</v>
      </c>
      <c r="B4839" s="44" t="str">
        <f t="shared" si="377"/>
        <v>US</v>
      </c>
      <c r="C4839" s="44" t="str">
        <f t="shared" si="378"/>
        <v>Power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5</v>
      </c>
      <c r="F4839" s="213">
        <f t="shared" si="380"/>
        <v>250</v>
      </c>
      <c r="G4839" s="202">
        <v>1335810</v>
      </c>
      <c r="H4839" s="198">
        <v>37046.62300925926</v>
      </c>
      <c r="I4839" t="s">
        <v>2352</v>
      </c>
      <c r="M4839" t="s">
        <v>2717</v>
      </c>
      <c r="N4839" t="s">
        <v>3532</v>
      </c>
      <c r="O4839" t="s">
        <v>1735</v>
      </c>
      <c r="P4839" s="199">
        <v>50</v>
      </c>
      <c r="S4839" t="s">
        <v>3504</v>
      </c>
      <c r="T4839" t="s">
        <v>3759</v>
      </c>
      <c r="U4839" s="201">
        <v>49.5</v>
      </c>
      <c r="V4839" t="s">
        <v>2268</v>
      </c>
      <c r="W4839" t="s">
        <v>2380</v>
      </c>
      <c r="X4839" t="s">
        <v>3710</v>
      </c>
      <c r="Y4839" t="s">
        <v>1097</v>
      </c>
      <c r="Z4839" t="s">
        <v>2947</v>
      </c>
      <c r="AA4839">
        <v>631855.1</v>
      </c>
      <c r="AB4839" s="198">
        <v>37053.875</v>
      </c>
      <c r="AC4839" s="198">
        <v>37057.875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25</v>
      </c>
      <c r="F4840" s="213">
        <f t="shared" si="380"/>
        <v>375000</v>
      </c>
      <c r="G4840" s="202">
        <v>1335812</v>
      </c>
      <c r="H4840" s="198">
        <v>37046.623263888891</v>
      </c>
      <c r="I4840" t="s">
        <v>2600</v>
      </c>
      <c r="M4840" t="s">
        <v>3505</v>
      </c>
      <c r="N4840" t="s">
        <v>2383</v>
      </c>
      <c r="O4840" t="s">
        <v>592</v>
      </c>
      <c r="Q4840" s="199">
        <v>15000</v>
      </c>
      <c r="S4840" t="s">
        <v>3506</v>
      </c>
      <c r="T4840" t="s">
        <v>3759</v>
      </c>
      <c r="U4840" s="201">
        <v>4.03</v>
      </c>
      <c r="V4840" t="s">
        <v>1888</v>
      </c>
      <c r="W4840" t="s">
        <v>2489</v>
      </c>
      <c r="X4840" t="s">
        <v>2490</v>
      </c>
      <c r="Y4840" t="s">
        <v>3777</v>
      </c>
      <c r="Z4840" t="s">
        <v>2952</v>
      </c>
      <c r="AA4840" t="s">
        <v>920</v>
      </c>
      <c r="AB4840" s="198">
        <v>37048.875</v>
      </c>
      <c r="AC4840" s="198">
        <v>37072.875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25</v>
      </c>
      <c r="F4841" s="213">
        <f t="shared" si="380"/>
        <v>375000</v>
      </c>
      <c r="G4841" s="202">
        <v>1335814</v>
      </c>
      <c r="H4841" s="198">
        <v>37046.625254629631</v>
      </c>
      <c r="I4841" t="s">
        <v>2600</v>
      </c>
      <c r="M4841" t="s">
        <v>3505</v>
      </c>
      <c r="N4841" t="s">
        <v>2383</v>
      </c>
      <c r="O4841" t="s">
        <v>592</v>
      </c>
      <c r="Q4841" s="199">
        <v>15000</v>
      </c>
      <c r="S4841" t="s">
        <v>3506</v>
      </c>
      <c r="T4841" t="s">
        <v>3759</v>
      </c>
      <c r="U4841" s="201">
        <v>4.04</v>
      </c>
      <c r="V4841" t="s">
        <v>1888</v>
      </c>
      <c r="W4841" t="s">
        <v>2489</v>
      </c>
      <c r="X4841" t="s">
        <v>2490</v>
      </c>
      <c r="Y4841" t="s">
        <v>3777</v>
      </c>
      <c r="Z4841" t="s">
        <v>2952</v>
      </c>
      <c r="AA4841" t="s">
        <v>921</v>
      </c>
      <c r="AB4841" s="198">
        <v>37048.875</v>
      </c>
      <c r="AC4841" s="198">
        <v>37072.875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3">
        <f t="shared" si="380"/>
        <v>465000</v>
      </c>
      <c r="G4842" s="202">
        <v>1335815</v>
      </c>
      <c r="H4842" s="198">
        <v>37046.625451388885</v>
      </c>
      <c r="I4842" t="s">
        <v>2378</v>
      </c>
      <c r="M4842" t="s">
        <v>3505</v>
      </c>
      <c r="N4842" t="s">
        <v>2383</v>
      </c>
      <c r="O4842" t="s">
        <v>2604</v>
      </c>
      <c r="Q4842" s="199">
        <v>15000</v>
      </c>
      <c r="S4842" t="s">
        <v>3506</v>
      </c>
      <c r="T4842" t="s">
        <v>3759</v>
      </c>
      <c r="U4842" s="201">
        <v>4.09</v>
      </c>
      <c r="V4842" t="s">
        <v>2627</v>
      </c>
      <c r="W4842" t="s">
        <v>2810</v>
      </c>
      <c r="X4842" t="s">
        <v>2384</v>
      </c>
      <c r="Y4842" t="s">
        <v>3777</v>
      </c>
      <c r="Z4842" t="s">
        <v>2952</v>
      </c>
      <c r="AA4842" t="s">
        <v>922</v>
      </c>
      <c r="AB4842" s="198">
        <v>37073.875</v>
      </c>
      <c r="AC4842" s="198">
        <v>37103.875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365</v>
      </c>
      <c r="F4843" s="213">
        <f t="shared" si="380"/>
        <v>1825000</v>
      </c>
      <c r="G4843" s="202">
        <v>1335818</v>
      </c>
      <c r="H4843" s="198">
        <v>37046.625636574077</v>
      </c>
      <c r="I4843" t="s">
        <v>2600</v>
      </c>
      <c r="M4843" t="s">
        <v>3505</v>
      </c>
      <c r="N4843" t="s">
        <v>2383</v>
      </c>
      <c r="O4843" t="s">
        <v>2643</v>
      </c>
      <c r="Q4843" s="199">
        <v>5000</v>
      </c>
      <c r="S4843" t="s">
        <v>3506</v>
      </c>
      <c r="T4843" t="s">
        <v>3759</v>
      </c>
      <c r="U4843" s="201">
        <v>4.1349999999999998</v>
      </c>
      <c r="V4843" t="s">
        <v>2601</v>
      </c>
      <c r="W4843" t="s">
        <v>2810</v>
      </c>
      <c r="X4843" t="s">
        <v>2384</v>
      </c>
      <c r="Y4843" t="s">
        <v>3777</v>
      </c>
      <c r="Z4843" t="s">
        <v>2952</v>
      </c>
      <c r="AA4843" t="s">
        <v>923</v>
      </c>
      <c r="AB4843" s="198">
        <v>37257.875</v>
      </c>
      <c r="AC4843" s="198">
        <v>37621.875</v>
      </c>
    </row>
    <row r="4844" spans="1:29" x14ac:dyDescent="0.2">
      <c r="A4844" s="44" t="str">
        <f t="shared" si="376"/>
        <v>US Crude Financial</v>
      </c>
      <c r="B4844" s="44" t="str">
        <f t="shared" si="377"/>
        <v>US</v>
      </c>
      <c r="C4844" s="44" t="str">
        <f t="shared" si="378"/>
        <v>Crude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</v>
      </c>
      <c r="F4844" s="213">
        <f t="shared" si="380"/>
        <v>50000</v>
      </c>
      <c r="G4844" s="202">
        <v>1335820</v>
      </c>
      <c r="H4844" s="198">
        <v>37046.625810185185</v>
      </c>
      <c r="I4844" t="s">
        <v>1087</v>
      </c>
      <c r="M4844" t="s">
        <v>3619</v>
      </c>
      <c r="N4844" t="s">
        <v>1088</v>
      </c>
      <c r="O4844" t="s">
        <v>3528</v>
      </c>
      <c r="P4844" s="199">
        <v>50000</v>
      </c>
      <c r="S4844" t="s">
        <v>3512</v>
      </c>
      <c r="T4844" t="s">
        <v>3759</v>
      </c>
      <c r="U4844" s="201">
        <v>28.12</v>
      </c>
      <c r="V4844" t="s">
        <v>1089</v>
      </c>
      <c r="W4844" t="s">
        <v>1090</v>
      </c>
      <c r="X4844" t="s">
        <v>1091</v>
      </c>
      <c r="Y4844" t="s">
        <v>2729</v>
      </c>
      <c r="Z4844" t="s">
        <v>2952</v>
      </c>
      <c r="AA4844">
        <v>113586</v>
      </c>
      <c r="AB4844" s="198">
        <v>37073</v>
      </c>
      <c r="AC4844" s="198">
        <v>37103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31</v>
      </c>
      <c r="F4845" s="213">
        <f t="shared" si="380"/>
        <v>465000</v>
      </c>
      <c r="G4845" s="202">
        <v>1335822</v>
      </c>
      <c r="H4845" s="198">
        <v>37046.625983796293</v>
      </c>
      <c r="I4845" t="s">
        <v>3542</v>
      </c>
      <c r="M4845" t="s">
        <v>3505</v>
      </c>
      <c r="N4845" t="s">
        <v>2383</v>
      </c>
      <c r="O4845" t="s">
        <v>2604</v>
      </c>
      <c r="Q4845" s="199">
        <v>15000</v>
      </c>
      <c r="S4845" t="s">
        <v>3506</v>
      </c>
      <c r="T4845" t="s">
        <v>3759</v>
      </c>
      <c r="U4845" s="201">
        <v>4.0949999999999998</v>
      </c>
      <c r="V4845" t="s">
        <v>2231</v>
      </c>
      <c r="W4845" t="s">
        <v>2810</v>
      </c>
      <c r="X4845" t="s">
        <v>2384</v>
      </c>
      <c r="Y4845" t="s">
        <v>3777</v>
      </c>
      <c r="Z4845" t="s">
        <v>2952</v>
      </c>
      <c r="AA4845" t="s">
        <v>924</v>
      </c>
      <c r="AB4845" s="198">
        <v>37073.875</v>
      </c>
      <c r="AC4845" s="198">
        <v>37103.875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31</v>
      </c>
      <c r="F4846" s="213">
        <f t="shared" si="380"/>
        <v>310000</v>
      </c>
      <c r="G4846" s="202">
        <v>1335824</v>
      </c>
      <c r="H4846" s="198">
        <v>37046.627465277779</v>
      </c>
      <c r="I4846" t="s">
        <v>2374</v>
      </c>
      <c r="M4846" t="s">
        <v>3505</v>
      </c>
      <c r="N4846" t="s">
        <v>2383</v>
      </c>
      <c r="O4846" t="s">
        <v>2604</v>
      </c>
      <c r="Q4846" s="199">
        <v>10000</v>
      </c>
      <c r="S4846" t="s">
        <v>3506</v>
      </c>
      <c r="T4846" t="s">
        <v>3759</v>
      </c>
      <c r="U4846" s="201">
        <v>4.0999999999999996</v>
      </c>
      <c r="V4846" t="s">
        <v>1753</v>
      </c>
      <c r="W4846" t="s">
        <v>2810</v>
      </c>
      <c r="X4846" t="s">
        <v>2384</v>
      </c>
      <c r="Y4846" t="s">
        <v>3777</v>
      </c>
      <c r="Z4846" t="s">
        <v>2952</v>
      </c>
      <c r="AA4846" t="s">
        <v>925</v>
      </c>
      <c r="AB4846" s="198">
        <v>37073.875</v>
      </c>
      <c r="AC4846" s="198">
        <v>37103.875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13">
        <f t="shared" si="380"/>
        <v>310000</v>
      </c>
      <c r="G4847" s="202">
        <v>1335826</v>
      </c>
      <c r="H4847" s="198">
        <v>37046.627766203703</v>
      </c>
      <c r="I4847" t="s">
        <v>3058</v>
      </c>
      <c r="M4847" t="s">
        <v>3505</v>
      </c>
      <c r="N4847" t="s">
        <v>2383</v>
      </c>
      <c r="O4847" t="s">
        <v>2604</v>
      </c>
      <c r="P4847" s="199">
        <v>10000</v>
      </c>
      <c r="S4847" t="s">
        <v>3506</v>
      </c>
      <c r="T4847" t="s">
        <v>3759</v>
      </c>
      <c r="U4847" s="201">
        <v>4.09</v>
      </c>
      <c r="V4847" t="s">
        <v>926</v>
      </c>
      <c r="W4847" t="s">
        <v>2810</v>
      </c>
      <c r="X4847" t="s">
        <v>2384</v>
      </c>
      <c r="Y4847" t="s">
        <v>3777</v>
      </c>
      <c r="Z4847" t="s">
        <v>2952</v>
      </c>
      <c r="AA4847" t="s">
        <v>927</v>
      </c>
      <c r="AB4847" s="198">
        <v>37073.875</v>
      </c>
      <c r="AC4847" s="198">
        <v>37103.875</v>
      </c>
    </row>
    <row r="4848" spans="1:29" x14ac:dyDescent="0.2">
      <c r="A4848" s="44" t="str">
        <f t="shared" si="376"/>
        <v>US Crude Financial</v>
      </c>
      <c r="B4848" s="44" t="str">
        <f t="shared" si="377"/>
        <v>US</v>
      </c>
      <c r="C4848" s="44" t="str">
        <f t="shared" si="378"/>
        <v>Crude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1</v>
      </c>
      <c r="F4848" s="213">
        <f t="shared" si="380"/>
        <v>50000</v>
      </c>
      <c r="G4848" s="202">
        <v>1335829</v>
      </c>
      <c r="H4848" s="198">
        <v>37046.628495370373</v>
      </c>
      <c r="I4848" t="s">
        <v>1087</v>
      </c>
      <c r="M4848" t="s">
        <v>3619</v>
      </c>
      <c r="N4848" t="s">
        <v>1088</v>
      </c>
      <c r="O4848" t="s">
        <v>3528</v>
      </c>
      <c r="Q4848" s="199">
        <v>50000</v>
      </c>
      <c r="S4848" t="s">
        <v>3512</v>
      </c>
      <c r="T4848" t="s">
        <v>3759</v>
      </c>
      <c r="U4848" s="201">
        <v>28.12</v>
      </c>
      <c r="V4848" t="s">
        <v>2634</v>
      </c>
      <c r="W4848" t="s">
        <v>1090</v>
      </c>
      <c r="X4848" t="s">
        <v>1091</v>
      </c>
      <c r="Y4848" t="s">
        <v>2729</v>
      </c>
      <c r="Z4848" t="s">
        <v>2952</v>
      </c>
      <c r="AA4848">
        <v>113589</v>
      </c>
      <c r="AB4848" s="198">
        <v>37073</v>
      </c>
      <c r="AC4848" s="198">
        <v>37103</v>
      </c>
    </row>
    <row r="4849" spans="1:29" x14ac:dyDescent="0.2">
      <c r="A4849" s="44" t="str">
        <f t="shared" si="376"/>
        <v xml:space="preserve"> Natural Gas Physical</v>
      </c>
      <c r="B4849" s="44" t="str">
        <f t="shared" si="377"/>
        <v/>
      </c>
      <c r="C4849" s="44" t="str">
        <f t="shared" si="378"/>
        <v>Natural Gas</v>
      </c>
      <c r="D4849" s="44" t="str">
        <f t="shared" si="379"/>
        <v>Physical</v>
      </c>
      <c r="E4849" s="44">
        <f>IF(VLOOKUP(S4849,'DD-Lookup'!$J$6:$L$50,3,FALSE)="Monthly",(YEAR(AC4849)-YEAR(AB4849))*12+MONTH(AC4849)-MONTH(AB4849)+1,(AC4849-AB4849+1))</f>
        <v>1</v>
      </c>
      <c r="F4849" s="213">
        <f t="shared" si="380"/>
        <v>5000</v>
      </c>
      <c r="G4849" s="202">
        <v>1335831</v>
      </c>
      <c r="H4849" s="198">
        <v>37046.629837962966</v>
      </c>
      <c r="I4849" t="s">
        <v>3839</v>
      </c>
      <c r="M4849" t="s">
        <v>3505</v>
      </c>
      <c r="N4849" t="s">
        <v>3089</v>
      </c>
      <c r="O4849" t="s">
        <v>49</v>
      </c>
      <c r="P4849" s="199">
        <v>5000</v>
      </c>
      <c r="S4849" t="s">
        <v>3827</v>
      </c>
      <c r="T4849" t="s">
        <v>3090</v>
      </c>
      <c r="U4849" s="201">
        <v>4.8899999999999997</v>
      </c>
      <c r="V4849" t="s">
        <v>3961</v>
      </c>
      <c r="W4849" t="s">
        <v>3091</v>
      </c>
      <c r="X4849" t="s">
        <v>3092</v>
      </c>
      <c r="Y4849" t="s">
        <v>2596</v>
      </c>
      <c r="Z4849" t="s">
        <v>2953</v>
      </c>
      <c r="AA4849">
        <v>828920</v>
      </c>
      <c r="AB4849" s="198">
        <v>37047.875</v>
      </c>
      <c r="AC4849" s="198">
        <v>37047.875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31</v>
      </c>
      <c r="F4850" s="213">
        <f t="shared" si="380"/>
        <v>3100</v>
      </c>
      <c r="G4850" s="202">
        <v>1335832</v>
      </c>
      <c r="H4850" s="198">
        <v>37046.630069444444</v>
      </c>
      <c r="I4850" t="s">
        <v>2638</v>
      </c>
      <c r="M4850" t="s">
        <v>3505</v>
      </c>
      <c r="N4850" t="s">
        <v>2579</v>
      </c>
      <c r="O4850" t="s">
        <v>108</v>
      </c>
      <c r="P4850" s="199">
        <v>100</v>
      </c>
      <c r="S4850" t="s">
        <v>2525</v>
      </c>
      <c r="T4850" t="s">
        <v>3759</v>
      </c>
      <c r="U4850" s="201">
        <v>0.19750000000000001</v>
      </c>
      <c r="V4850" t="s">
        <v>3688</v>
      </c>
      <c r="W4850" t="s">
        <v>2526</v>
      </c>
      <c r="X4850" t="s">
        <v>2527</v>
      </c>
      <c r="Y4850" t="s">
        <v>3777</v>
      </c>
      <c r="Z4850" t="s">
        <v>2952</v>
      </c>
      <c r="AA4850" t="s">
        <v>928</v>
      </c>
      <c r="AB4850" s="198">
        <v>37073</v>
      </c>
      <c r="AC4850" s="198">
        <v>37103</v>
      </c>
    </row>
    <row r="4851" spans="1:29" x14ac:dyDescent="0.2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365</v>
      </c>
      <c r="F4851" s="213">
        <f t="shared" si="380"/>
        <v>1825000</v>
      </c>
      <c r="G4851" s="202">
        <v>1335834</v>
      </c>
      <c r="H4851" s="198">
        <v>37046.630243055559</v>
      </c>
      <c r="I4851" t="s">
        <v>2600</v>
      </c>
      <c r="M4851" t="s">
        <v>3505</v>
      </c>
      <c r="N4851" t="s">
        <v>2383</v>
      </c>
      <c r="O4851" t="s">
        <v>2643</v>
      </c>
      <c r="Q4851" s="199">
        <v>5000</v>
      </c>
      <c r="S4851" t="s">
        <v>3506</v>
      </c>
      <c r="T4851" t="s">
        <v>3759</v>
      </c>
      <c r="U4851" s="201">
        <v>4.1449999999999996</v>
      </c>
      <c r="V4851" t="s">
        <v>2601</v>
      </c>
      <c r="W4851" t="s">
        <v>2810</v>
      </c>
      <c r="X4851" t="s">
        <v>2384</v>
      </c>
      <c r="Y4851" t="s">
        <v>3777</v>
      </c>
      <c r="Z4851" t="s">
        <v>2952</v>
      </c>
      <c r="AA4851" t="s">
        <v>929</v>
      </c>
      <c r="AB4851" s="198">
        <v>37257.875</v>
      </c>
      <c r="AC4851" s="198">
        <v>37621.875</v>
      </c>
    </row>
    <row r="4852" spans="1:29" x14ac:dyDescent="0.2">
      <c r="A4852" s="44" t="str">
        <f t="shared" si="376"/>
        <v>US Crude Financial</v>
      </c>
      <c r="B4852" s="44" t="str">
        <f t="shared" si="377"/>
        <v>US</v>
      </c>
      <c r="C4852" s="44" t="str">
        <f t="shared" si="378"/>
        <v>Crude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50000</v>
      </c>
      <c r="G4852" s="202">
        <v>1335837</v>
      </c>
      <c r="H4852" s="198">
        <v>37046.630740740744</v>
      </c>
      <c r="I4852" t="s">
        <v>1087</v>
      </c>
      <c r="M4852" t="s">
        <v>3619</v>
      </c>
      <c r="N4852" t="s">
        <v>1088</v>
      </c>
      <c r="O4852" t="s">
        <v>3528</v>
      </c>
      <c r="Q4852" s="199">
        <v>50000</v>
      </c>
      <c r="S4852" t="s">
        <v>3512</v>
      </c>
      <c r="T4852" t="s">
        <v>3759</v>
      </c>
      <c r="U4852" s="201">
        <v>28.14</v>
      </c>
      <c r="V4852" t="s">
        <v>1089</v>
      </c>
      <c r="W4852" t="s">
        <v>1090</v>
      </c>
      <c r="X4852" t="s">
        <v>1091</v>
      </c>
      <c r="Y4852" t="s">
        <v>2729</v>
      </c>
      <c r="Z4852" t="s">
        <v>2952</v>
      </c>
      <c r="AA4852">
        <v>113588</v>
      </c>
      <c r="AB4852" s="198">
        <v>37073</v>
      </c>
      <c r="AC4852" s="198">
        <v>37103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31</v>
      </c>
      <c r="F4853" s="213">
        <f t="shared" si="380"/>
        <v>155000</v>
      </c>
      <c r="G4853" s="202">
        <v>1335838</v>
      </c>
      <c r="H4853" s="198">
        <v>37046.630983796298</v>
      </c>
      <c r="I4853" t="s">
        <v>2374</v>
      </c>
      <c r="M4853" t="s">
        <v>3505</v>
      </c>
      <c r="N4853" t="s">
        <v>2383</v>
      </c>
      <c r="O4853" t="s">
        <v>2604</v>
      </c>
      <c r="Q4853" s="199">
        <v>5000</v>
      </c>
      <c r="S4853" t="s">
        <v>3506</v>
      </c>
      <c r="T4853" t="s">
        <v>3759</v>
      </c>
      <c r="U4853" s="201">
        <v>4.0999999999999996</v>
      </c>
      <c r="V4853" t="s">
        <v>3892</v>
      </c>
      <c r="W4853" t="s">
        <v>2810</v>
      </c>
      <c r="X4853" t="s">
        <v>2384</v>
      </c>
      <c r="Y4853" t="s">
        <v>3777</v>
      </c>
      <c r="Z4853" t="s">
        <v>2952</v>
      </c>
      <c r="AA4853" t="s">
        <v>930</v>
      </c>
      <c r="AB4853" s="198">
        <v>37073.875</v>
      </c>
      <c r="AC4853" s="198">
        <v>37103.875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31</v>
      </c>
      <c r="F4854" s="213">
        <f t="shared" si="380"/>
        <v>155000</v>
      </c>
      <c r="G4854" s="202">
        <v>1335842</v>
      </c>
      <c r="H4854" s="198">
        <v>37046.632013888891</v>
      </c>
      <c r="I4854" t="s">
        <v>3069</v>
      </c>
      <c r="M4854" t="s">
        <v>3505</v>
      </c>
      <c r="N4854" t="s">
        <v>2605</v>
      </c>
      <c r="O4854" t="s">
        <v>2497</v>
      </c>
      <c r="P4854" s="199">
        <v>5000</v>
      </c>
      <c r="S4854" t="s">
        <v>3506</v>
      </c>
      <c r="T4854" t="s">
        <v>3759</v>
      </c>
      <c r="U4854" s="201">
        <v>6.16</v>
      </c>
      <c r="V4854" t="s">
        <v>2473</v>
      </c>
      <c r="W4854" t="s">
        <v>2494</v>
      </c>
      <c r="X4854" t="s">
        <v>2495</v>
      </c>
      <c r="Y4854" t="s">
        <v>3777</v>
      </c>
      <c r="Z4854" t="s">
        <v>2952</v>
      </c>
      <c r="AA4854" t="s">
        <v>931</v>
      </c>
      <c r="AB4854" s="198">
        <v>37104.875</v>
      </c>
      <c r="AC4854" s="198">
        <v>37134.875</v>
      </c>
    </row>
    <row r="4855" spans="1:29" x14ac:dyDescent="0.2">
      <c r="A4855" s="44" t="str">
        <f t="shared" si="376"/>
        <v>US Power Physical</v>
      </c>
      <c r="B4855" s="44" t="str">
        <f t="shared" si="377"/>
        <v>US</v>
      </c>
      <c r="C4855" s="44" t="str">
        <f t="shared" si="378"/>
        <v>Power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5</v>
      </c>
      <c r="F4855" s="213">
        <f t="shared" si="380"/>
        <v>250</v>
      </c>
      <c r="G4855" s="202">
        <v>1335843</v>
      </c>
      <c r="H4855" s="198">
        <v>37046.632303240738</v>
      </c>
      <c r="I4855" t="s">
        <v>3554</v>
      </c>
      <c r="M4855" t="s">
        <v>2717</v>
      </c>
      <c r="N4855" t="s">
        <v>3532</v>
      </c>
      <c r="O4855" t="s">
        <v>3466</v>
      </c>
      <c r="P4855" s="199">
        <v>50</v>
      </c>
      <c r="S4855" t="s">
        <v>3504</v>
      </c>
      <c r="T4855" t="s">
        <v>3759</v>
      </c>
      <c r="U4855" s="201">
        <v>34.5</v>
      </c>
      <c r="V4855" t="s">
        <v>3048</v>
      </c>
      <c r="W4855" t="s">
        <v>3548</v>
      </c>
      <c r="X4855" t="s">
        <v>3549</v>
      </c>
      <c r="Y4855" t="s">
        <v>1097</v>
      </c>
      <c r="Z4855" t="s">
        <v>2947</v>
      </c>
      <c r="AA4855">
        <v>631877.1</v>
      </c>
      <c r="AB4855" s="198">
        <v>37053.875</v>
      </c>
      <c r="AC4855" s="198">
        <v>37057.875</v>
      </c>
    </row>
    <row r="4856" spans="1:29" x14ac:dyDescent="0.2">
      <c r="A4856" s="44" t="str">
        <f t="shared" si="376"/>
        <v xml:space="preserve"> Natural Gas Physical</v>
      </c>
      <c r="B4856" s="44" t="str">
        <f t="shared" si="377"/>
        <v/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10000</v>
      </c>
      <c r="G4856" s="202">
        <v>1335844</v>
      </c>
      <c r="H4856" s="198">
        <v>37046.632349537038</v>
      </c>
      <c r="I4856" t="s">
        <v>2608</v>
      </c>
      <c r="M4856" t="s">
        <v>3505</v>
      </c>
      <c r="N4856" t="s">
        <v>3089</v>
      </c>
      <c r="O4856" t="s">
        <v>2015</v>
      </c>
      <c r="P4856" s="199">
        <v>10000</v>
      </c>
      <c r="S4856" t="s">
        <v>3827</v>
      </c>
      <c r="T4856" t="s">
        <v>3090</v>
      </c>
      <c r="U4856" s="201">
        <v>4.8600000000000003</v>
      </c>
      <c r="V4856" t="s">
        <v>3462</v>
      </c>
      <c r="W4856" t="s">
        <v>3091</v>
      </c>
      <c r="X4856" t="s">
        <v>3092</v>
      </c>
      <c r="Y4856" t="s">
        <v>2596</v>
      </c>
      <c r="Z4856" t="s">
        <v>2953</v>
      </c>
      <c r="AA4856">
        <v>828923</v>
      </c>
      <c r="AB4856" s="198">
        <v>37046.875</v>
      </c>
      <c r="AC4856" s="198">
        <v>37046.875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775000</v>
      </c>
      <c r="G4857" s="202">
        <v>1335845</v>
      </c>
      <c r="H4857" s="198">
        <v>37046.632523148146</v>
      </c>
      <c r="I4857" t="s">
        <v>2600</v>
      </c>
      <c r="M4857" t="s">
        <v>3505</v>
      </c>
      <c r="N4857" t="s">
        <v>2605</v>
      </c>
      <c r="O4857" t="s">
        <v>794</v>
      </c>
      <c r="Q4857" s="199">
        <v>25000</v>
      </c>
      <c r="S4857" t="s">
        <v>3506</v>
      </c>
      <c r="T4857" t="s">
        <v>3759</v>
      </c>
      <c r="U4857" s="201">
        <v>-8.2500000000000004E-2</v>
      </c>
      <c r="V4857" t="s">
        <v>3711</v>
      </c>
      <c r="W4857" t="s">
        <v>2515</v>
      </c>
      <c r="X4857" t="s">
        <v>2516</v>
      </c>
      <c r="Y4857" t="s">
        <v>3777</v>
      </c>
      <c r="Z4857" t="s">
        <v>2952</v>
      </c>
      <c r="AA4857" t="s">
        <v>932</v>
      </c>
      <c r="AB4857" s="198">
        <v>37073.875</v>
      </c>
      <c r="AC4857" s="198">
        <v>37103.875</v>
      </c>
    </row>
    <row r="4858" spans="1:29" x14ac:dyDescent="0.2">
      <c r="A4858" s="44" t="str">
        <f t="shared" si="376"/>
        <v>US Power Financial</v>
      </c>
      <c r="B4858" s="44" t="str">
        <f t="shared" si="377"/>
        <v>US</v>
      </c>
      <c r="C4858" s="44" t="str">
        <f t="shared" si="378"/>
        <v>Power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</v>
      </c>
      <c r="G4858" s="202">
        <v>1335846</v>
      </c>
      <c r="H4858" s="198">
        <v>37046.632847222223</v>
      </c>
      <c r="I4858" t="s">
        <v>3671</v>
      </c>
      <c r="M4858" t="s">
        <v>2717</v>
      </c>
      <c r="N4858" t="s">
        <v>1094</v>
      </c>
      <c r="O4858" t="s">
        <v>581</v>
      </c>
      <c r="P4858" s="199">
        <v>50</v>
      </c>
      <c r="S4858" t="s">
        <v>3504</v>
      </c>
      <c r="T4858" t="s">
        <v>3759</v>
      </c>
      <c r="U4858" s="201">
        <v>29.75</v>
      </c>
      <c r="V4858" t="s">
        <v>3242</v>
      </c>
      <c r="W4858" t="s">
        <v>2359</v>
      </c>
      <c r="X4858" t="s">
        <v>3539</v>
      </c>
      <c r="Y4858" t="s">
        <v>1097</v>
      </c>
      <c r="Z4858" t="s">
        <v>2952</v>
      </c>
      <c r="AA4858">
        <v>631879.1</v>
      </c>
      <c r="AB4858" s="198">
        <v>37048.875</v>
      </c>
      <c r="AC4858" s="198">
        <v>37048.875</v>
      </c>
    </row>
    <row r="4859" spans="1:29" x14ac:dyDescent="0.2">
      <c r="A4859" s="44" t="str">
        <f t="shared" si="376"/>
        <v>US Natural Gas Physical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25</v>
      </c>
      <c r="F4859" s="213">
        <f t="shared" si="380"/>
        <v>7500</v>
      </c>
      <c r="G4859" s="202">
        <v>1335848</v>
      </c>
      <c r="H4859" s="198">
        <v>37046.634895833333</v>
      </c>
      <c r="I4859" t="s">
        <v>2491</v>
      </c>
      <c r="M4859" t="s">
        <v>3505</v>
      </c>
      <c r="N4859" t="s">
        <v>3885</v>
      </c>
      <c r="O4859" t="s">
        <v>745</v>
      </c>
      <c r="P4859" s="199">
        <v>300</v>
      </c>
      <c r="S4859" t="s">
        <v>3506</v>
      </c>
      <c r="T4859" t="s">
        <v>3759</v>
      </c>
      <c r="U4859" s="201">
        <v>4.1349999999999998</v>
      </c>
      <c r="V4859" t="s">
        <v>62</v>
      </c>
      <c r="W4859" t="s">
        <v>2280</v>
      </c>
      <c r="X4859" t="s">
        <v>2281</v>
      </c>
      <c r="Y4859" t="s">
        <v>2596</v>
      </c>
      <c r="Z4859" t="s">
        <v>2952</v>
      </c>
      <c r="AA4859">
        <v>828925</v>
      </c>
      <c r="AB4859" s="198">
        <v>37048.875</v>
      </c>
      <c r="AC4859" s="198">
        <v>37072.875</v>
      </c>
    </row>
    <row r="4860" spans="1:29" x14ac:dyDescent="0.2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123</v>
      </c>
      <c r="F4860" s="213">
        <f t="shared" si="380"/>
        <v>615000</v>
      </c>
      <c r="G4860" s="202">
        <v>1335850</v>
      </c>
      <c r="H4860" s="198">
        <v>37046.634976851848</v>
      </c>
      <c r="I4860" t="s">
        <v>2543</v>
      </c>
      <c r="M4860" t="s">
        <v>3505</v>
      </c>
      <c r="N4860" t="s">
        <v>2383</v>
      </c>
      <c r="O4860" t="s">
        <v>3144</v>
      </c>
      <c r="P4860" s="199">
        <v>5000</v>
      </c>
      <c r="S4860" t="s">
        <v>3506</v>
      </c>
      <c r="T4860" t="s">
        <v>3759</v>
      </c>
      <c r="U4860" s="201">
        <v>4.1849999999999996</v>
      </c>
      <c r="V4860" t="s">
        <v>2299</v>
      </c>
      <c r="W4860" t="s">
        <v>2810</v>
      </c>
      <c r="X4860" t="s">
        <v>2384</v>
      </c>
      <c r="Y4860" t="s">
        <v>3777</v>
      </c>
      <c r="Z4860" t="s">
        <v>2952</v>
      </c>
      <c r="AA4860" t="s">
        <v>933</v>
      </c>
      <c r="AB4860" s="198">
        <v>37073</v>
      </c>
      <c r="AC4860" s="198">
        <v>37195</v>
      </c>
    </row>
    <row r="4861" spans="1:29" x14ac:dyDescent="0.2">
      <c r="A4861" s="44" t="str">
        <f t="shared" si="376"/>
        <v>US Power Financial</v>
      </c>
      <c r="B4861" s="44" t="str">
        <f t="shared" si="377"/>
        <v>US</v>
      </c>
      <c r="C4861" s="44" t="str">
        <f t="shared" si="378"/>
        <v>Power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25</v>
      </c>
      <c r="F4861" s="213">
        <f t="shared" si="380"/>
        <v>1250</v>
      </c>
      <c r="G4861" s="202">
        <v>1335851</v>
      </c>
      <c r="H4861" s="198">
        <v>37046.635034722225</v>
      </c>
      <c r="I4861" t="s">
        <v>2613</v>
      </c>
      <c r="M4861" t="s">
        <v>2717</v>
      </c>
      <c r="N4861" t="s">
        <v>1094</v>
      </c>
      <c r="O4861" t="s">
        <v>934</v>
      </c>
      <c r="Q4861" s="199">
        <v>50</v>
      </c>
      <c r="S4861" t="s">
        <v>3504</v>
      </c>
      <c r="T4861" t="s">
        <v>3759</v>
      </c>
      <c r="U4861" s="201">
        <v>38.25</v>
      </c>
      <c r="V4861" t="s">
        <v>3366</v>
      </c>
      <c r="W4861" t="s">
        <v>2359</v>
      </c>
      <c r="X4861" t="s">
        <v>3539</v>
      </c>
      <c r="Y4861" t="s">
        <v>1097</v>
      </c>
      <c r="Z4861" t="s">
        <v>2952</v>
      </c>
      <c r="AA4861">
        <v>631881.1</v>
      </c>
      <c r="AB4861" s="198">
        <v>37048.875</v>
      </c>
      <c r="AC4861" s="198">
        <v>37072.875</v>
      </c>
    </row>
    <row r="4862" spans="1:29" x14ac:dyDescent="0.2">
      <c r="A4862" s="44" t="str">
        <f t="shared" si="376"/>
        <v xml:space="preserve"> Natural Gas Physical</v>
      </c>
      <c r="B4862" s="44" t="str">
        <f t="shared" si="377"/>
        <v/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5000</v>
      </c>
      <c r="G4862" s="202">
        <v>1335852</v>
      </c>
      <c r="H4862" s="198">
        <v>37046.635879629626</v>
      </c>
      <c r="I4862" t="s">
        <v>3848</v>
      </c>
      <c r="M4862" t="s">
        <v>3505</v>
      </c>
      <c r="N4862" t="s">
        <v>3089</v>
      </c>
      <c r="O4862" t="s">
        <v>2015</v>
      </c>
      <c r="P4862" s="199">
        <v>5000</v>
      </c>
      <c r="S4862" t="s">
        <v>3827</v>
      </c>
      <c r="T4862" t="s">
        <v>3090</v>
      </c>
      <c r="U4862" s="201">
        <v>4.8550000000000004</v>
      </c>
      <c r="V4862" t="s">
        <v>3849</v>
      </c>
      <c r="W4862" t="s">
        <v>3091</v>
      </c>
      <c r="X4862" t="s">
        <v>3092</v>
      </c>
      <c r="Y4862" t="s">
        <v>2596</v>
      </c>
      <c r="Z4862" t="s">
        <v>2953</v>
      </c>
      <c r="AA4862">
        <v>828926</v>
      </c>
      <c r="AB4862" s="198">
        <v>37046.875</v>
      </c>
      <c r="AC4862" s="198">
        <v>37046.875</v>
      </c>
    </row>
    <row r="4863" spans="1:29" x14ac:dyDescent="0.2">
      <c r="A4863" s="44" t="str">
        <f t="shared" si="376"/>
        <v>US Natural Gas Physical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25</v>
      </c>
      <c r="F4863" s="213">
        <f t="shared" si="380"/>
        <v>242500</v>
      </c>
      <c r="G4863" s="202">
        <v>1335854</v>
      </c>
      <c r="H4863" s="198">
        <v>37046.636712962965</v>
      </c>
      <c r="I4863" t="s">
        <v>3069</v>
      </c>
      <c r="M4863" t="s">
        <v>3505</v>
      </c>
      <c r="N4863" t="s">
        <v>3885</v>
      </c>
      <c r="O4863" t="s">
        <v>745</v>
      </c>
      <c r="P4863" s="199">
        <v>9700</v>
      </c>
      <c r="S4863" t="s">
        <v>3506</v>
      </c>
      <c r="T4863" t="s">
        <v>3759</v>
      </c>
      <c r="U4863" s="201">
        <v>4.1399999999999997</v>
      </c>
      <c r="V4863" t="s">
        <v>3896</v>
      </c>
      <c r="W4863" t="s">
        <v>2280</v>
      </c>
      <c r="X4863" t="s">
        <v>2281</v>
      </c>
      <c r="Y4863" t="s">
        <v>2596</v>
      </c>
      <c r="Z4863" t="s">
        <v>2952</v>
      </c>
      <c r="AA4863">
        <v>828927</v>
      </c>
      <c r="AB4863" s="198">
        <v>37048.875</v>
      </c>
      <c r="AC4863" s="198">
        <v>37072.875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25</v>
      </c>
      <c r="F4864" s="213">
        <f t="shared" si="380"/>
        <v>250000</v>
      </c>
      <c r="G4864" s="202">
        <v>1335859</v>
      </c>
      <c r="H4864" s="198">
        <v>37046.638368055559</v>
      </c>
      <c r="I4864" t="s">
        <v>2358</v>
      </c>
      <c r="M4864" t="s">
        <v>3505</v>
      </c>
      <c r="N4864" t="s">
        <v>2383</v>
      </c>
      <c r="O4864" t="s">
        <v>1693</v>
      </c>
      <c r="Q4864" s="199">
        <v>10000</v>
      </c>
      <c r="S4864" t="s">
        <v>3506</v>
      </c>
      <c r="T4864" t="s">
        <v>3759</v>
      </c>
      <c r="U4864" s="201">
        <v>4.0049999999999999</v>
      </c>
      <c r="V4864" t="s">
        <v>3032</v>
      </c>
      <c r="W4864" t="s">
        <v>2644</v>
      </c>
      <c r="X4864" t="s">
        <v>2259</v>
      </c>
      <c r="Y4864" t="s">
        <v>3777</v>
      </c>
      <c r="Z4864" t="s">
        <v>2952</v>
      </c>
      <c r="AA4864" t="s">
        <v>935</v>
      </c>
      <c r="AB4864" s="198">
        <v>37048.875</v>
      </c>
      <c r="AC4864" s="198">
        <v>37072.875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31</v>
      </c>
      <c r="F4865" s="213">
        <f t="shared" si="380"/>
        <v>465000</v>
      </c>
      <c r="G4865" s="202">
        <v>1335860</v>
      </c>
      <c r="H4865" s="198">
        <v>37046.638784722221</v>
      </c>
      <c r="I4865" t="s">
        <v>2600</v>
      </c>
      <c r="M4865" t="s">
        <v>3505</v>
      </c>
      <c r="N4865" t="s">
        <v>2383</v>
      </c>
      <c r="O4865" t="s">
        <v>2604</v>
      </c>
      <c r="Q4865" s="199">
        <v>15000</v>
      </c>
      <c r="S4865" t="s">
        <v>3506</v>
      </c>
      <c r="T4865" t="s">
        <v>3759</v>
      </c>
      <c r="U4865" s="201">
        <v>4.1050000000000004</v>
      </c>
      <c r="V4865" t="s">
        <v>3479</v>
      </c>
      <c r="W4865" t="s">
        <v>2810</v>
      </c>
      <c r="X4865" t="s">
        <v>2384</v>
      </c>
      <c r="Y4865" t="s">
        <v>3777</v>
      </c>
      <c r="Z4865" t="s">
        <v>2952</v>
      </c>
      <c r="AA4865" t="s">
        <v>936</v>
      </c>
      <c r="AB4865" s="198">
        <v>37073.875</v>
      </c>
      <c r="AC4865" s="198">
        <v>37103.875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365</v>
      </c>
      <c r="F4866" s="213">
        <f t="shared" si="380"/>
        <v>1825000</v>
      </c>
      <c r="G4866" s="202">
        <v>1335861</v>
      </c>
      <c r="H4866" s="198">
        <v>37046.638888888891</v>
      </c>
      <c r="I4866" t="s">
        <v>2600</v>
      </c>
      <c r="M4866" t="s">
        <v>3505</v>
      </c>
      <c r="N4866" t="s">
        <v>2383</v>
      </c>
      <c r="O4866" t="s">
        <v>2643</v>
      </c>
      <c r="Q4866" s="199">
        <v>5000</v>
      </c>
      <c r="S4866" t="s">
        <v>3506</v>
      </c>
      <c r="T4866" t="s">
        <v>3759</v>
      </c>
      <c r="U4866" s="201">
        <v>4.1550000000000002</v>
      </c>
      <c r="V4866" t="s">
        <v>2601</v>
      </c>
      <c r="W4866" t="s">
        <v>2810</v>
      </c>
      <c r="X4866" t="s">
        <v>2384</v>
      </c>
      <c r="Y4866" t="s">
        <v>3777</v>
      </c>
      <c r="Z4866" t="s">
        <v>2952</v>
      </c>
      <c r="AA4866" t="s">
        <v>937</v>
      </c>
      <c r="AB4866" s="198">
        <v>37257.875</v>
      </c>
      <c r="AC4866" s="198">
        <v>37621.875</v>
      </c>
    </row>
    <row r="4867" spans="1:29" x14ac:dyDescent="0.2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3">
        <f t="shared" si="380"/>
        <v>310000</v>
      </c>
      <c r="G4867" s="202">
        <v>1335862</v>
      </c>
      <c r="H4867" s="198">
        <v>37046.63958333333</v>
      </c>
      <c r="I4867" t="s">
        <v>2592</v>
      </c>
      <c r="M4867" t="s">
        <v>3505</v>
      </c>
      <c r="N4867" t="s">
        <v>2383</v>
      </c>
      <c r="O4867" t="s">
        <v>2604</v>
      </c>
      <c r="P4867" s="199">
        <v>10000</v>
      </c>
      <c r="S4867" t="s">
        <v>3506</v>
      </c>
      <c r="T4867" t="s">
        <v>3759</v>
      </c>
      <c r="U4867" s="201">
        <v>4.0999999999999996</v>
      </c>
      <c r="V4867" t="s">
        <v>938</v>
      </c>
      <c r="W4867" t="s">
        <v>2810</v>
      </c>
      <c r="X4867" t="s">
        <v>2384</v>
      </c>
      <c r="Y4867" t="s">
        <v>3777</v>
      </c>
      <c r="Z4867" t="s">
        <v>2952</v>
      </c>
      <c r="AA4867" t="s">
        <v>939</v>
      </c>
      <c r="AB4867" s="198">
        <v>37073.875</v>
      </c>
      <c r="AC4867" s="198">
        <v>37103.875</v>
      </c>
    </row>
    <row r="4868" spans="1:29" x14ac:dyDescent="0.2">
      <c r="A4868" s="44" t="str">
        <f t="shared" si="376"/>
        <v>US Natural Gas Physical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Physical</v>
      </c>
      <c r="E4868" s="44">
        <f>IF(VLOOKUP(S4868,'DD-Lookup'!$J$6:$L$50,3,FALSE)="Monthly",(YEAR(AC4868)-YEAR(AB4868))*12+MONTH(AC4868)-MONTH(AB4868)+1,(AC4868-AB4868+1))</f>
        <v>1</v>
      </c>
      <c r="F4868" s="213">
        <f t="shared" si="380"/>
        <v>10000</v>
      </c>
      <c r="G4868" s="202">
        <v>1335863</v>
      </c>
      <c r="H4868" s="198">
        <v>37046.639733796299</v>
      </c>
      <c r="I4868" t="s">
        <v>2502</v>
      </c>
      <c r="M4868" t="s">
        <v>3505</v>
      </c>
      <c r="N4868" t="s">
        <v>3885</v>
      </c>
      <c r="O4868" t="s">
        <v>630</v>
      </c>
      <c r="P4868" s="199">
        <v>10000</v>
      </c>
      <c r="S4868" t="s">
        <v>3506</v>
      </c>
      <c r="T4868" t="s">
        <v>3759</v>
      </c>
      <c r="U4868" s="201">
        <v>3.9750000000000001</v>
      </c>
      <c r="V4868" t="s">
        <v>3516</v>
      </c>
      <c r="W4868" t="s">
        <v>2265</v>
      </c>
      <c r="X4868" t="s">
        <v>2266</v>
      </c>
      <c r="Y4868" t="s">
        <v>2596</v>
      </c>
      <c r="Z4868" t="s">
        <v>2952</v>
      </c>
      <c r="AA4868">
        <v>828930</v>
      </c>
      <c r="AB4868" s="198">
        <v>37048.875</v>
      </c>
      <c r="AC4868" s="198">
        <v>37048.875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25</v>
      </c>
      <c r="F4869" s="213">
        <f t="shared" si="380"/>
        <v>250000</v>
      </c>
      <c r="G4869" s="202">
        <v>1335864</v>
      </c>
      <c r="H4869" s="198">
        <v>37046.639803240738</v>
      </c>
      <c r="I4869" t="s">
        <v>2325</v>
      </c>
      <c r="M4869" t="s">
        <v>3505</v>
      </c>
      <c r="N4869" t="s">
        <v>2383</v>
      </c>
      <c r="O4869" t="s">
        <v>1693</v>
      </c>
      <c r="P4869" s="199">
        <v>10000</v>
      </c>
      <c r="S4869" t="s">
        <v>3506</v>
      </c>
      <c r="T4869" t="s">
        <v>3759</v>
      </c>
      <c r="U4869" s="201">
        <v>4</v>
      </c>
      <c r="V4869" t="s">
        <v>3018</v>
      </c>
      <c r="W4869" t="s">
        <v>2644</v>
      </c>
      <c r="X4869" t="s">
        <v>2259</v>
      </c>
      <c r="Y4869" t="s">
        <v>3777</v>
      </c>
      <c r="Z4869" t="s">
        <v>2952</v>
      </c>
      <c r="AA4869" t="s">
        <v>940</v>
      </c>
      <c r="AB4869" s="198">
        <v>37048.875</v>
      </c>
      <c r="AC4869" s="198">
        <v>37072.875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25</v>
      </c>
      <c r="F4870" s="213">
        <f t="shared" si="380"/>
        <v>250000</v>
      </c>
      <c r="G4870" s="202">
        <v>1335865</v>
      </c>
      <c r="H4870" s="198">
        <v>37046.640370370369</v>
      </c>
      <c r="I4870" t="s">
        <v>2325</v>
      </c>
      <c r="M4870" t="s">
        <v>3505</v>
      </c>
      <c r="N4870" t="s">
        <v>2383</v>
      </c>
      <c r="O4870" t="s">
        <v>592</v>
      </c>
      <c r="P4870" s="199">
        <v>10000</v>
      </c>
      <c r="S4870" t="s">
        <v>3506</v>
      </c>
      <c r="T4870" t="s">
        <v>3759</v>
      </c>
      <c r="U4870" s="201">
        <v>4.05</v>
      </c>
      <c r="V4870" t="s">
        <v>3018</v>
      </c>
      <c r="W4870" t="s">
        <v>2489</v>
      </c>
      <c r="X4870" t="s">
        <v>2490</v>
      </c>
      <c r="Y4870" t="s">
        <v>3777</v>
      </c>
      <c r="Z4870" t="s">
        <v>2952</v>
      </c>
      <c r="AA4870" t="s">
        <v>941</v>
      </c>
      <c r="AB4870" s="198">
        <v>37048.875</v>
      </c>
      <c r="AC4870" s="198">
        <v>37072.875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151</v>
      </c>
      <c r="F4871" s="213">
        <f t="shared" si="380"/>
        <v>755000</v>
      </c>
      <c r="G4871" s="202">
        <v>1335866</v>
      </c>
      <c r="H4871" s="198">
        <v>37046.641076388885</v>
      </c>
      <c r="I4871" t="s">
        <v>2374</v>
      </c>
      <c r="M4871" t="s">
        <v>3505</v>
      </c>
      <c r="N4871" t="s">
        <v>2383</v>
      </c>
      <c r="O4871" t="s">
        <v>2622</v>
      </c>
      <c r="Q4871" s="199">
        <v>5000</v>
      </c>
      <c r="S4871" t="s">
        <v>3506</v>
      </c>
      <c r="T4871" t="s">
        <v>3759</v>
      </c>
      <c r="U4871" s="201">
        <v>4.5149999999999997</v>
      </c>
      <c r="V4871" t="s">
        <v>728</v>
      </c>
      <c r="W4871" t="s">
        <v>2810</v>
      </c>
      <c r="X4871" t="s">
        <v>2384</v>
      </c>
      <c r="Y4871" t="s">
        <v>3777</v>
      </c>
      <c r="Z4871" t="s">
        <v>2952</v>
      </c>
      <c r="AA4871" t="s">
        <v>942</v>
      </c>
      <c r="AB4871" s="198">
        <v>37196</v>
      </c>
      <c r="AC4871" s="198">
        <v>37346</v>
      </c>
    </row>
    <row r="4872" spans="1:29" x14ac:dyDescent="0.2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31</v>
      </c>
      <c r="F4872" s="213">
        <f t="shared" si="380"/>
        <v>465000</v>
      </c>
      <c r="G4872" s="202">
        <v>1335867</v>
      </c>
      <c r="H4872" s="198">
        <v>37046.642187500001</v>
      </c>
      <c r="I4872" t="s">
        <v>2533</v>
      </c>
      <c r="M4872" t="s">
        <v>3505</v>
      </c>
      <c r="N4872" t="s">
        <v>2383</v>
      </c>
      <c r="O4872" t="s">
        <v>2393</v>
      </c>
      <c r="Q4872" s="199">
        <v>15000</v>
      </c>
      <c r="S4872" t="s">
        <v>3506</v>
      </c>
      <c r="T4872" t="s">
        <v>3759</v>
      </c>
      <c r="U4872" s="201">
        <v>4.1875</v>
      </c>
      <c r="V4872" t="s">
        <v>2076</v>
      </c>
      <c r="W4872" t="s">
        <v>2810</v>
      </c>
      <c r="X4872" t="s">
        <v>2384</v>
      </c>
      <c r="Y4872" t="s">
        <v>3777</v>
      </c>
      <c r="Z4872" t="s">
        <v>2952</v>
      </c>
      <c r="AA4872" t="s">
        <v>943</v>
      </c>
      <c r="AB4872" s="198">
        <v>37104.875</v>
      </c>
      <c r="AC4872" s="198">
        <v>37134.875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25</v>
      </c>
      <c r="F4873" s="213">
        <f t="shared" si="380"/>
        <v>250000</v>
      </c>
      <c r="G4873" s="202">
        <v>1335869</v>
      </c>
      <c r="H4873" s="198">
        <v>37046.643217592595</v>
      </c>
      <c r="I4873" t="s">
        <v>2378</v>
      </c>
      <c r="M4873" t="s">
        <v>3505</v>
      </c>
      <c r="N4873" t="s">
        <v>2383</v>
      </c>
      <c r="O4873" t="s">
        <v>1693</v>
      </c>
      <c r="Q4873" s="199">
        <v>10000</v>
      </c>
      <c r="S4873" t="s">
        <v>3506</v>
      </c>
      <c r="T4873" t="s">
        <v>3759</v>
      </c>
      <c r="U4873" s="201">
        <v>4.0049999999999999</v>
      </c>
      <c r="V4873" t="s">
        <v>3175</v>
      </c>
      <c r="W4873" t="s">
        <v>2644</v>
      </c>
      <c r="X4873" t="s">
        <v>2259</v>
      </c>
      <c r="Y4873" t="s">
        <v>3777</v>
      </c>
      <c r="Z4873" t="s">
        <v>2952</v>
      </c>
      <c r="AA4873" t="s">
        <v>944</v>
      </c>
      <c r="AB4873" s="198">
        <v>37048.875</v>
      </c>
      <c r="AC4873" s="198">
        <v>37072.875</v>
      </c>
    </row>
    <row r="4874" spans="1:29" x14ac:dyDescent="0.2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31</v>
      </c>
      <c r="F4874" s="213">
        <f t="shared" si="380"/>
        <v>465000</v>
      </c>
      <c r="G4874" s="202">
        <v>1335870</v>
      </c>
      <c r="H4874" s="198">
        <v>37046.643414351849</v>
      </c>
      <c r="I4874" t="s">
        <v>2358</v>
      </c>
      <c r="M4874" t="s">
        <v>3505</v>
      </c>
      <c r="N4874" t="s">
        <v>2383</v>
      </c>
      <c r="O4874" t="s">
        <v>2604</v>
      </c>
      <c r="Q4874" s="199">
        <v>15000</v>
      </c>
      <c r="S4874" t="s">
        <v>3506</v>
      </c>
      <c r="T4874" t="s">
        <v>3759</v>
      </c>
      <c r="U4874" s="201">
        <v>4.1100000000000003</v>
      </c>
      <c r="V4874" t="s">
        <v>2626</v>
      </c>
      <c r="W4874" t="s">
        <v>2810</v>
      </c>
      <c r="X4874" t="s">
        <v>2384</v>
      </c>
      <c r="Y4874" t="s">
        <v>3777</v>
      </c>
      <c r="Z4874" t="s">
        <v>2952</v>
      </c>
      <c r="AA4874" t="s">
        <v>945</v>
      </c>
      <c r="AB4874" s="198">
        <v>37073.875</v>
      </c>
      <c r="AC4874" s="198">
        <v>37103.875</v>
      </c>
    </row>
    <row r="4875" spans="1:29" x14ac:dyDescent="0.2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50000</v>
      </c>
      <c r="G4875" s="202">
        <v>1335871</v>
      </c>
      <c r="H4875" s="198">
        <v>37046.643530092595</v>
      </c>
      <c r="I4875" t="s">
        <v>2382</v>
      </c>
      <c r="M4875" t="s">
        <v>3619</v>
      </c>
      <c r="N4875" t="s">
        <v>1088</v>
      </c>
      <c r="O4875" t="s">
        <v>3528</v>
      </c>
      <c r="P4875" s="199">
        <v>50000</v>
      </c>
      <c r="S4875" t="s">
        <v>3512</v>
      </c>
      <c r="T4875" t="s">
        <v>3759</v>
      </c>
      <c r="U4875" s="201">
        <v>28.12</v>
      </c>
      <c r="V4875" t="s">
        <v>2582</v>
      </c>
      <c r="W4875" t="s">
        <v>1090</v>
      </c>
      <c r="X4875" t="s">
        <v>1091</v>
      </c>
      <c r="Y4875" t="s">
        <v>2729</v>
      </c>
      <c r="Z4875" t="s">
        <v>2952</v>
      </c>
      <c r="AA4875">
        <v>113592</v>
      </c>
      <c r="AB4875" s="198">
        <v>37073</v>
      </c>
      <c r="AC4875" s="198">
        <v>37103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31</v>
      </c>
      <c r="F4876" s="213">
        <f t="shared" si="385"/>
        <v>155000</v>
      </c>
      <c r="G4876" s="202">
        <v>1335872</v>
      </c>
      <c r="H4876" s="198">
        <v>37046.644224537034</v>
      </c>
      <c r="I4876" t="s">
        <v>2633</v>
      </c>
      <c r="M4876" t="s">
        <v>3505</v>
      </c>
      <c r="N4876" t="s">
        <v>2383</v>
      </c>
      <c r="O4876" t="s">
        <v>2604</v>
      </c>
      <c r="P4876" s="199">
        <v>5000</v>
      </c>
      <c r="S4876" t="s">
        <v>3506</v>
      </c>
      <c r="T4876" t="s">
        <v>3759</v>
      </c>
      <c r="U4876" s="201">
        <v>4.1050000000000004</v>
      </c>
      <c r="V4876" t="s">
        <v>3322</v>
      </c>
      <c r="W4876" t="s">
        <v>2810</v>
      </c>
      <c r="X4876" t="s">
        <v>2384</v>
      </c>
      <c r="Y4876" t="s">
        <v>3777</v>
      </c>
      <c r="Z4876" t="s">
        <v>2952</v>
      </c>
      <c r="AA4876" t="s">
        <v>946</v>
      </c>
      <c r="AB4876" s="198">
        <v>37073.875</v>
      </c>
      <c r="AC4876" s="198">
        <v>37103.875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31</v>
      </c>
      <c r="F4877" s="213">
        <f t="shared" si="385"/>
        <v>77500</v>
      </c>
      <c r="G4877" s="202">
        <v>1335873</v>
      </c>
      <c r="H4877" s="198">
        <v>37046.644444444442</v>
      </c>
      <c r="I4877" t="s">
        <v>3071</v>
      </c>
      <c r="M4877" t="s">
        <v>3505</v>
      </c>
      <c r="N4877" t="s">
        <v>2383</v>
      </c>
      <c r="O4877" t="s">
        <v>2393</v>
      </c>
      <c r="P4877" s="199">
        <v>2500</v>
      </c>
      <c r="S4877" t="s">
        <v>3506</v>
      </c>
      <c r="T4877" t="s">
        <v>3759</v>
      </c>
      <c r="U4877" s="201">
        <v>4.1875</v>
      </c>
      <c r="V4877" t="s">
        <v>2335</v>
      </c>
      <c r="W4877" t="s">
        <v>2810</v>
      </c>
      <c r="X4877" t="s">
        <v>2384</v>
      </c>
      <c r="Y4877" t="s">
        <v>3777</v>
      </c>
      <c r="Z4877" t="s">
        <v>2952</v>
      </c>
      <c r="AA4877" t="s">
        <v>947</v>
      </c>
      <c r="AB4877" s="198">
        <v>37104.875</v>
      </c>
      <c r="AC4877" s="198">
        <v>37134.875</v>
      </c>
    </row>
    <row r="4878" spans="1:29" x14ac:dyDescent="0.2">
      <c r="A4878" s="44" t="str">
        <f t="shared" si="381"/>
        <v xml:space="preserve"> Natural Gas Physical</v>
      </c>
      <c r="B4878" s="44" t="str">
        <f t="shared" si="382"/>
        <v/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1</v>
      </c>
      <c r="F4878" s="213">
        <f t="shared" si="385"/>
        <v>5000</v>
      </c>
      <c r="G4878" s="202">
        <v>1335876</v>
      </c>
      <c r="H4878" s="198">
        <v>37046.645046296297</v>
      </c>
      <c r="I4878" t="s">
        <v>2542</v>
      </c>
      <c r="M4878" t="s">
        <v>3505</v>
      </c>
      <c r="N4878" t="s">
        <v>3089</v>
      </c>
      <c r="O4878" t="s">
        <v>2015</v>
      </c>
      <c r="Q4878" s="199">
        <v>5000</v>
      </c>
      <c r="S4878" t="s">
        <v>3827</v>
      </c>
      <c r="T4878" t="s">
        <v>3090</v>
      </c>
      <c r="U4878" s="201">
        <v>4.8650000000000002</v>
      </c>
      <c r="V4878" t="s">
        <v>3835</v>
      </c>
      <c r="W4878" t="s">
        <v>3091</v>
      </c>
      <c r="X4878" t="s">
        <v>3092</v>
      </c>
      <c r="Y4878" t="s">
        <v>2596</v>
      </c>
      <c r="Z4878" t="s">
        <v>2953</v>
      </c>
      <c r="AA4878">
        <v>828933</v>
      </c>
      <c r="AB4878" s="198">
        <v>37046.875</v>
      </c>
      <c r="AC4878" s="198">
        <v>37046.875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123</v>
      </c>
      <c r="F4879" s="213">
        <f t="shared" si="385"/>
        <v>615000</v>
      </c>
      <c r="G4879" s="202">
        <v>1335877</v>
      </c>
      <c r="H4879" s="198">
        <v>37046.645138888889</v>
      </c>
      <c r="I4879" t="s">
        <v>173</v>
      </c>
      <c r="M4879" t="s">
        <v>3505</v>
      </c>
      <c r="N4879" t="s">
        <v>2383</v>
      </c>
      <c r="O4879" t="s">
        <v>3144</v>
      </c>
      <c r="P4879" s="199">
        <v>5000</v>
      </c>
      <c r="S4879" t="s">
        <v>3506</v>
      </c>
      <c r="T4879" t="s">
        <v>3759</v>
      </c>
      <c r="U4879" s="201">
        <v>4.1950000000000003</v>
      </c>
      <c r="V4879" t="s">
        <v>174</v>
      </c>
      <c r="W4879" t="s">
        <v>2810</v>
      </c>
      <c r="X4879" t="s">
        <v>2384</v>
      </c>
      <c r="Y4879" t="s">
        <v>3777</v>
      </c>
      <c r="Z4879" t="s">
        <v>2952</v>
      </c>
      <c r="AA4879" t="s">
        <v>948</v>
      </c>
      <c r="AB4879" s="198">
        <v>37073</v>
      </c>
      <c r="AC4879" s="198">
        <v>37195</v>
      </c>
    </row>
    <row r="4880" spans="1:29" x14ac:dyDescent="0.2">
      <c r="A4880" s="44" t="str">
        <f t="shared" si="381"/>
        <v>US Power Physical</v>
      </c>
      <c r="B4880" s="44" t="str">
        <f t="shared" si="382"/>
        <v>US</v>
      </c>
      <c r="C4880" s="44" t="str">
        <f t="shared" si="383"/>
        <v>Power</v>
      </c>
      <c r="D4880" s="44" t="str">
        <f t="shared" si="384"/>
        <v>Physical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25</v>
      </c>
      <c r="G4880" s="202">
        <v>1335878</v>
      </c>
      <c r="H4880" s="198">
        <v>37046.645150462966</v>
      </c>
      <c r="I4880" t="s">
        <v>3040</v>
      </c>
      <c r="M4880" t="s">
        <v>2717</v>
      </c>
      <c r="N4880" t="s">
        <v>3468</v>
      </c>
      <c r="O4880" t="s">
        <v>949</v>
      </c>
      <c r="P4880" s="199">
        <v>25</v>
      </c>
      <c r="S4880" t="s">
        <v>3504</v>
      </c>
      <c r="T4880" t="s">
        <v>3759</v>
      </c>
      <c r="U4880" s="201">
        <v>110</v>
      </c>
      <c r="V4880" t="s">
        <v>950</v>
      </c>
      <c r="W4880" t="s">
        <v>3473</v>
      </c>
      <c r="X4880" t="s">
        <v>3469</v>
      </c>
      <c r="Y4880" t="s">
        <v>1097</v>
      </c>
      <c r="Z4880" t="s">
        <v>2947</v>
      </c>
      <c r="AA4880">
        <v>631907.1</v>
      </c>
      <c r="AB4880" s="198">
        <v>37048.875</v>
      </c>
      <c r="AC4880" s="198">
        <v>37048.875</v>
      </c>
    </row>
    <row r="4881" spans="1:29" x14ac:dyDescent="0.2">
      <c r="A4881" s="44" t="str">
        <f t="shared" si="381"/>
        <v>US Power Physical</v>
      </c>
      <c r="B4881" s="44" t="str">
        <f t="shared" si="382"/>
        <v>US</v>
      </c>
      <c r="C4881" s="44" t="str">
        <f t="shared" si="383"/>
        <v>Power</v>
      </c>
      <c r="D4881" s="44" t="str">
        <f t="shared" si="384"/>
        <v>Physical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25</v>
      </c>
      <c r="G4881" s="202">
        <v>1335879</v>
      </c>
      <c r="H4881" s="198">
        <v>37046.645474537036</v>
      </c>
      <c r="I4881" t="s">
        <v>3040</v>
      </c>
      <c r="M4881" t="s">
        <v>2717</v>
      </c>
      <c r="N4881" t="s">
        <v>3468</v>
      </c>
      <c r="O4881" t="s">
        <v>949</v>
      </c>
      <c r="P4881" s="199">
        <v>25</v>
      </c>
      <c r="S4881" t="s">
        <v>3504</v>
      </c>
      <c r="T4881" t="s">
        <v>3759</v>
      </c>
      <c r="U4881" s="201">
        <v>110</v>
      </c>
      <c r="V4881" t="s">
        <v>1809</v>
      </c>
      <c r="W4881" t="s">
        <v>3473</v>
      </c>
      <c r="X4881" t="s">
        <v>3469</v>
      </c>
      <c r="Y4881" t="s">
        <v>1097</v>
      </c>
      <c r="Z4881" t="s">
        <v>2947</v>
      </c>
      <c r="AA4881">
        <v>631908.1</v>
      </c>
      <c r="AB4881" s="198">
        <v>37048.875</v>
      </c>
      <c r="AC4881" s="198">
        <v>37048.875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31</v>
      </c>
      <c r="F4882" s="213">
        <f t="shared" si="385"/>
        <v>155000</v>
      </c>
      <c r="G4882" s="202">
        <v>1335880</v>
      </c>
      <c r="H4882" s="198">
        <v>37046.645694444444</v>
      </c>
      <c r="I4882" t="s">
        <v>2378</v>
      </c>
      <c r="M4882" t="s">
        <v>3505</v>
      </c>
      <c r="N4882" t="s">
        <v>2383</v>
      </c>
      <c r="O4882" t="s">
        <v>2604</v>
      </c>
      <c r="Q4882" s="199">
        <v>5000</v>
      </c>
      <c r="S4882" t="s">
        <v>3506</v>
      </c>
      <c r="T4882" t="s">
        <v>3759</v>
      </c>
      <c r="U4882" s="201">
        <v>4.1100000000000003</v>
      </c>
      <c r="V4882" t="s">
        <v>2627</v>
      </c>
      <c r="W4882" t="s">
        <v>2810</v>
      </c>
      <c r="X4882" t="s">
        <v>2384</v>
      </c>
      <c r="Y4882" t="s">
        <v>3777</v>
      </c>
      <c r="Z4882" t="s">
        <v>2952</v>
      </c>
      <c r="AA4882" t="s">
        <v>951</v>
      </c>
      <c r="AB4882" s="198">
        <v>37073.875</v>
      </c>
      <c r="AC4882" s="198">
        <v>37103.875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465000</v>
      </c>
      <c r="G4883" s="202">
        <v>1335881</v>
      </c>
      <c r="H4883" s="198">
        <v>37046.645891203705</v>
      </c>
      <c r="I4883" t="s">
        <v>3627</v>
      </c>
      <c r="M4883" t="s">
        <v>3505</v>
      </c>
      <c r="N4883" t="s">
        <v>2383</v>
      </c>
      <c r="O4883" t="s">
        <v>2604</v>
      </c>
      <c r="P4883" s="199">
        <v>15000</v>
      </c>
      <c r="S4883" t="s">
        <v>3506</v>
      </c>
      <c r="T4883" t="s">
        <v>3759</v>
      </c>
      <c r="U4883" s="201">
        <v>4.0999999999999996</v>
      </c>
      <c r="V4883" t="s">
        <v>3066</v>
      </c>
      <c r="W4883" t="s">
        <v>2810</v>
      </c>
      <c r="X4883" t="s">
        <v>2384</v>
      </c>
      <c r="Y4883" t="s">
        <v>3777</v>
      </c>
      <c r="Z4883" t="s">
        <v>2952</v>
      </c>
      <c r="AA4883" t="s">
        <v>952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25</v>
      </c>
      <c r="F4884" s="213">
        <f t="shared" si="385"/>
        <v>375000</v>
      </c>
      <c r="G4884" s="202">
        <v>1335882</v>
      </c>
      <c r="H4884" s="198">
        <v>37046.645995370367</v>
      </c>
      <c r="I4884" t="s">
        <v>2600</v>
      </c>
      <c r="M4884" t="s">
        <v>3505</v>
      </c>
      <c r="N4884" t="s">
        <v>2383</v>
      </c>
      <c r="O4884" t="s">
        <v>592</v>
      </c>
      <c r="P4884" s="199">
        <v>15000</v>
      </c>
      <c r="S4884" t="s">
        <v>3506</v>
      </c>
      <c r="T4884" t="s">
        <v>3759</v>
      </c>
      <c r="U4884" s="201">
        <v>4.0599999999999996</v>
      </c>
      <c r="V4884" t="s">
        <v>1888</v>
      </c>
      <c r="W4884" t="s">
        <v>2489</v>
      </c>
      <c r="X4884" t="s">
        <v>2490</v>
      </c>
      <c r="Y4884" t="s">
        <v>3777</v>
      </c>
      <c r="Z4884" t="s">
        <v>2952</v>
      </c>
      <c r="AA4884" t="s">
        <v>953</v>
      </c>
      <c r="AB4884" s="198">
        <v>37048.875</v>
      </c>
      <c r="AC4884" s="198">
        <v>37072.875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310000</v>
      </c>
      <c r="G4885" s="202">
        <v>1335883</v>
      </c>
      <c r="H4885" s="198">
        <v>37046.64644675926</v>
      </c>
      <c r="I4885" t="s">
        <v>3069</v>
      </c>
      <c r="M4885" t="s">
        <v>3505</v>
      </c>
      <c r="N4885" t="s">
        <v>2383</v>
      </c>
      <c r="O4885" t="s">
        <v>2604</v>
      </c>
      <c r="Q4885" s="199">
        <v>10000</v>
      </c>
      <c r="S4885" t="s">
        <v>3506</v>
      </c>
      <c r="T4885" t="s">
        <v>3759</v>
      </c>
      <c r="U4885" s="201">
        <v>4.1050000000000004</v>
      </c>
      <c r="V4885" t="s">
        <v>2544</v>
      </c>
      <c r="W4885" t="s">
        <v>2810</v>
      </c>
      <c r="X4885" t="s">
        <v>2384</v>
      </c>
      <c r="Y4885" t="s">
        <v>3777</v>
      </c>
      <c r="Z4885" t="s">
        <v>2952</v>
      </c>
      <c r="AA4885" t="s">
        <v>954</v>
      </c>
      <c r="AB4885" s="198">
        <v>37073.875</v>
      </c>
      <c r="AC4885" s="198">
        <v>37103.875</v>
      </c>
    </row>
    <row r="4886" spans="1:29" x14ac:dyDescent="0.2">
      <c r="A4886" s="44" t="str">
        <f t="shared" si="381"/>
        <v>US Power Physical</v>
      </c>
      <c r="B4886" s="44" t="str">
        <f t="shared" si="382"/>
        <v>US</v>
      </c>
      <c r="C4886" s="44" t="str">
        <f t="shared" si="383"/>
        <v>Power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25</v>
      </c>
      <c r="G4886" s="202">
        <v>1335885</v>
      </c>
      <c r="H4886" s="198">
        <v>37046.647013888891</v>
      </c>
      <c r="I4886" t="s">
        <v>3040</v>
      </c>
      <c r="M4886" t="s">
        <v>2717</v>
      </c>
      <c r="N4886" t="s">
        <v>3468</v>
      </c>
      <c r="O4886" t="s">
        <v>949</v>
      </c>
      <c r="P4886" s="199">
        <v>25</v>
      </c>
      <c r="S4886" t="s">
        <v>3504</v>
      </c>
      <c r="T4886" t="s">
        <v>3759</v>
      </c>
      <c r="U4886" s="201">
        <v>110</v>
      </c>
      <c r="V4886" t="s">
        <v>1809</v>
      </c>
      <c r="W4886" t="s">
        <v>3473</v>
      </c>
      <c r="X4886" t="s">
        <v>3469</v>
      </c>
      <c r="Y4886" t="s">
        <v>1097</v>
      </c>
      <c r="Z4886" t="s">
        <v>2947</v>
      </c>
      <c r="AA4886">
        <v>631911.1</v>
      </c>
      <c r="AB4886" s="198">
        <v>37048.875</v>
      </c>
      <c r="AC4886" s="198">
        <v>37048.875</v>
      </c>
    </row>
    <row r="4887" spans="1:29" x14ac:dyDescent="0.2">
      <c r="A4887" s="44" t="str">
        <f t="shared" si="381"/>
        <v>US Power Physical</v>
      </c>
      <c r="B4887" s="44" t="str">
        <f t="shared" si="382"/>
        <v>US</v>
      </c>
      <c r="C4887" s="44" t="str">
        <f t="shared" si="383"/>
        <v>Power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25</v>
      </c>
      <c r="G4887" s="202">
        <v>1335886</v>
      </c>
      <c r="H4887" s="198">
        <v>37046.648263888892</v>
      </c>
      <c r="I4887" t="s">
        <v>3040</v>
      </c>
      <c r="M4887" t="s">
        <v>2717</v>
      </c>
      <c r="N4887" t="s">
        <v>3468</v>
      </c>
      <c r="O4887" t="s">
        <v>949</v>
      </c>
      <c r="P4887" s="199">
        <v>25</v>
      </c>
      <c r="S4887" t="s">
        <v>3504</v>
      </c>
      <c r="T4887" t="s">
        <v>3759</v>
      </c>
      <c r="U4887" s="201">
        <v>110</v>
      </c>
      <c r="V4887" t="s">
        <v>950</v>
      </c>
      <c r="W4887" t="s">
        <v>3473</v>
      </c>
      <c r="X4887" t="s">
        <v>3469</v>
      </c>
      <c r="Y4887" t="s">
        <v>1097</v>
      </c>
      <c r="Z4887" t="s">
        <v>2947</v>
      </c>
      <c r="AA4887">
        <v>631914.1</v>
      </c>
      <c r="AB4887" s="198">
        <v>37048.875</v>
      </c>
      <c r="AC4887" s="198">
        <v>37048.875</v>
      </c>
    </row>
    <row r="4888" spans="1:29" x14ac:dyDescent="0.2">
      <c r="A4888" s="44" t="str">
        <f t="shared" si="381"/>
        <v>US Natural Gas Physical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Physical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10000</v>
      </c>
      <c r="G4888" s="202">
        <v>1335887</v>
      </c>
      <c r="H4888" s="198">
        <v>37046.648541666669</v>
      </c>
      <c r="I4888" t="s">
        <v>3531</v>
      </c>
      <c r="M4888" t="s">
        <v>3505</v>
      </c>
      <c r="N4888" t="s">
        <v>3885</v>
      </c>
      <c r="O4888" t="s">
        <v>731</v>
      </c>
      <c r="Q4888" s="199">
        <v>10000</v>
      </c>
      <c r="S4888" t="s">
        <v>3506</v>
      </c>
      <c r="T4888" t="s">
        <v>3759</v>
      </c>
      <c r="U4888" s="201">
        <v>3.9350000000000001</v>
      </c>
      <c r="V4888" t="s">
        <v>3833</v>
      </c>
      <c r="W4888" t="s">
        <v>2271</v>
      </c>
      <c r="X4888" t="s">
        <v>2272</v>
      </c>
      <c r="Y4888" t="s">
        <v>2596</v>
      </c>
      <c r="Z4888" t="s">
        <v>2952</v>
      </c>
      <c r="AA4888">
        <v>828935</v>
      </c>
      <c r="AB4888" s="198">
        <v>37048.875</v>
      </c>
      <c r="AC4888" s="198">
        <v>37048.875</v>
      </c>
    </row>
    <row r="4889" spans="1:29" x14ac:dyDescent="0.2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151</v>
      </c>
      <c r="F4889" s="213">
        <f t="shared" si="385"/>
        <v>1510000</v>
      </c>
      <c r="G4889" s="202">
        <v>1335888</v>
      </c>
      <c r="H4889" s="198">
        <v>37046.648923611108</v>
      </c>
      <c r="I4889" t="s">
        <v>2382</v>
      </c>
      <c r="J4889" t="s">
        <v>2372</v>
      </c>
      <c r="K4889" t="s">
        <v>2373</v>
      </c>
      <c r="M4889" t="s">
        <v>3505</v>
      </c>
      <c r="N4889" t="s">
        <v>2605</v>
      </c>
      <c r="O4889" t="s">
        <v>955</v>
      </c>
      <c r="Q4889" s="199">
        <v>10000</v>
      </c>
      <c r="S4889" t="s">
        <v>3506</v>
      </c>
      <c r="T4889" t="s">
        <v>3759</v>
      </c>
      <c r="U4889" s="201">
        <v>-8.5000000000000006E-2</v>
      </c>
      <c r="V4889" t="s">
        <v>956</v>
      </c>
      <c r="W4889" t="s">
        <v>3480</v>
      </c>
      <c r="X4889" t="s">
        <v>3481</v>
      </c>
      <c r="Y4889" t="s">
        <v>3777</v>
      </c>
      <c r="Z4889" t="s">
        <v>2952</v>
      </c>
      <c r="AA4889" t="s">
        <v>957</v>
      </c>
      <c r="AB4889" s="198">
        <v>37196</v>
      </c>
      <c r="AC4889" s="198">
        <v>37346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25</v>
      </c>
      <c r="F4890" s="213">
        <f t="shared" si="385"/>
        <v>375000</v>
      </c>
      <c r="G4890" s="202">
        <v>1335890</v>
      </c>
      <c r="H4890" s="198">
        <v>37046.64949074074</v>
      </c>
      <c r="I4890" t="s">
        <v>2600</v>
      </c>
      <c r="M4890" t="s">
        <v>3505</v>
      </c>
      <c r="N4890" t="s">
        <v>2383</v>
      </c>
      <c r="O4890" t="s">
        <v>592</v>
      </c>
      <c r="P4890" s="199">
        <v>15000</v>
      </c>
      <c r="S4890" t="s">
        <v>3506</v>
      </c>
      <c r="T4890" t="s">
        <v>3759</v>
      </c>
      <c r="U4890" s="201">
        <v>4.05</v>
      </c>
      <c r="V4890" t="s">
        <v>1888</v>
      </c>
      <c r="W4890" t="s">
        <v>2489</v>
      </c>
      <c r="X4890" t="s">
        <v>2490</v>
      </c>
      <c r="Y4890" t="s">
        <v>3777</v>
      </c>
      <c r="Z4890" t="s">
        <v>2952</v>
      </c>
      <c r="AA4890" t="s">
        <v>958</v>
      </c>
      <c r="AB4890" s="198">
        <v>37048.875</v>
      </c>
      <c r="AC4890" s="198">
        <v>37072.875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123</v>
      </c>
      <c r="F4891" s="213">
        <f t="shared" si="385"/>
        <v>615000</v>
      </c>
      <c r="G4891" s="202">
        <v>1335893</v>
      </c>
      <c r="H4891" s="198">
        <v>37046.649768518517</v>
      </c>
      <c r="I4891" t="s">
        <v>2660</v>
      </c>
      <c r="M4891" t="s">
        <v>3505</v>
      </c>
      <c r="N4891" t="s">
        <v>2383</v>
      </c>
      <c r="O4891" t="s">
        <v>3144</v>
      </c>
      <c r="P4891" s="199">
        <v>5000</v>
      </c>
      <c r="S4891" t="s">
        <v>3506</v>
      </c>
      <c r="T4891" t="s">
        <v>3759</v>
      </c>
      <c r="U4891" s="201">
        <v>4.1950000000000003</v>
      </c>
      <c r="V4891" t="s">
        <v>3646</v>
      </c>
      <c r="W4891" t="s">
        <v>2810</v>
      </c>
      <c r="X4891" t="s">
        <v>2384</v>
      </c>
      <c r="Y4891" t="s">
        <v>3777</v>
      </c>
      <c r="Z4891" t="s">
        <v>2952</v>
      </c>
      <c r="AA4891" t="s">
        <v>959</v>
      </c>
      <c r="AB4891" s="198">
        <v>37073</v>
      </c>
      <c r="AC4891" s="198">
        <v>37195</v>
      </c>
    </row>
    <row r="4892" spans="1:29" x14ac:dyDescent="0.2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1</v>
      </c>
      <c r="F4892" s="213">
        <f t="shared" si="385"/>
        <v>10000</v>
      </c>
      <c r="G4892" s="202">
        <v>1335895</v>
      </c>
      <c r="H4892" s="198">
        <v>37046.650057870371</v>
      </c>
      <c r="I4892" t="s">
        <v>2543</v>
      </c>
      <c r="M4892" t="s">
        <v>3505</v>
      </c>
      <c r="N4892" t="s">
        <v>3885</v>
      </c>
      <c r="O4892" t="s">
        <v>630</v>
      </c>
      <c r="P4892" s="199">
        <v>10000</v>
      </c>
      <c r="S4892" t="s">
        <v>3506</v>
      </c>
      <c r="T4892" t="s">
        <v>3759</v>
      </c>
      <c r="U4892" s="201">
        <v>3.9750000000000001</v>
      </c>
      <c r="V4892" t="s">
        <v>3374</v>
      </c>
      <c r="W4892" t="s">
        <v>2265</v>
      </c>
      <c r="X4892" t="s">
        <v>2266</v>
      </c>
      <c r="Y4892" t="s">
        <v>2596</v>
      </c>
      <c r="Z4892" t="s">
        <v>2952</v>
      </c>
      <c r="AA4892">
        <v>828936</v>
      </c>
      <c r="AB4892" s="198">
        <v>37048.875</v>
      </c>
      <c r="AC4892" s="198">
        <v>37048.875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123</v>
      </c>
      <c r="F4893" s="213">
        <f t="shared" si="385"/>
        <v>615000</v>
      </c>
      <c r="G4893" s="202">
        <v>1335897</v>
      </c>
      <c r="H4893" s="198">
        <v>37046.650312500002</v>
      </c>
      <c r="I4893" t="s">
        <v>2543</v>
      </c>
      <c r="M4893" t="s">
        <v>3505</v>
      </c>
      <c r="N4893" t="s">
        <v>2383</v>
      </c>
      <c r="O4893" t="s">
        <v>3144</v>
      </c>
      <c r="P4893" s="199">
        <v>5000</v>
      </c>
      <c r="S4893" t="s">
        <v>3506</v>
      </c>
      <c r="T4893" t="s">
        <v>3759</v>
      </c>
      <c r="U4893" s="201">
        <v>4.1900000000000004</v>
      </c>
      <c r="V4893" t="s">
        <v>2299</v>
      </c>
      <c r="W4893" t="s">
        <v>2810</v>
      </c>
      <c r="X4893" t="s">
        <v>2384</v>
      </c>
      <c r="Y4893" t="s">
        <v>3777</v>
      </c>
      <c r="Z4893" t="s">
        <v>2952</v>
      </c>
      <c r="AA4893" t="s">
        <v>960</v>
      </c>
      <c r="AB4893" s="198">
        <v>37073</v>
      </c>
      <c r="AC4893" s="198">
        <v>37195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25</v>
      </c>
      <c r="F4894" s="213">
        <f t="shared" si="385"/>
        <v>250000</v>
      </c>
      <c r="G4894" s="202">
        <v>1335901</v>
      </c>
      <c r="H4894" s="198">
        <v>37046.651516203703</v>
      </c>
      <c r="I4894" t="s">
        <v>2600</v>
      </c>
      <c r="M4894" t="s">
        <v>3505</v>
      </c>
      <c r="N4894" t="s">
        <v>2383</v>
      </c>
      <c r="O4894" t="s">
        <v>1693</v>
      </c>
      <c r="Q4894" s="199">
        <v>10000</v>
      </c>
      <c r="S4894" t="s">
        <v>3506</v>
      </c>
      <c r="T4894" t="s">
        <v>3759</v>
      </c>
      <c r="U4894" s="201">
        <v>4</v>
      </c>
      <c r="V4894" t="s">
        <v>3479</v>
      </c>
      <c r="W4894" t="s">
        <v>2644</v>
      </c>
      <c r="X4894" t="s">
        <v>2259</v>
      </c>
      <c r="Y4894" t="s">
        <v>3777</v>
      </c>
      <c r="Z4894" t="s">
        <v>2952</v>
      </c>
      <c r="AA4894" t="s">
        <v>961</v>
      </c>
      <c r="AB4894" s="198">
        <v>37048.875</v>
      </c>
      <c r="AC4894" s="198">
        <v>37072.875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25</v>
      </c>
      <c r="F4895" s="213">
        <f t="shared" si="385"/>
        <v>250000</v>
      </c>
      <c r="G4895" s="202">
        <v>1335902</v>
      </c>
      <c r="H4895" s="198">
        <v>37046.651597222219</v>
      </c>
      <c r="I4895" t="s">
        <v>2600</v>
      </c>
      <c r="M4895" t="s">
        <v>3505</v>
      </c>
      <c r="N4895" t="s">
        <v>2383</v>
      </c>
      <c r="O4895" t="s">
        <v>1693</v>
      </c>
      <c r="Q4895" s="199">
        <v>10000</v>
      </c>
      <c r="S4895" t="s">
        <v>3506</v>
      </c>
      <c r="T4895" t="s">
        <v>3759</v>
      </c>
      <c r="U4895" s="201">
        <v>4.0049999999999999</v>
      </c>
      <c r="V4895" t="s">
        <v>3479</v>
      </c>
      <c r="W4895" t="s">
        <v>2644</v>
      </c>
      <c r="X4895" t="s">
        <v>2259</v>
      </c>
      <c r="Y4895" t="s">
        <v>3777</v>
      </c>
      <c r="Z4895" t="s">
        <v>2952</v>
      </c>
      <c r="AA4895" t="s">
        <v>962</v>
      </c>
      <c r="AB4895" s="198">
        <v>37048.875</v>
      </c>
      <c r="AC4895" s="198">
        <v>37072.875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25</v>
      </c>
      <c r="F4896" s="213">
        <f t="shared" si="385"/>
        <v>250000</v>
      </c>
      <c r="G4896" s="202">
        <v>1335903</v>
      </c>
      <c r="H4896" s="198">
        <v>37046.651701388888</v>
      </c>
      <c r="I4896" t="s">
        <v>2600</v>
      </c>
      <c r="M4896" t="s">
        <v>3505</v>
      </c>
      <c r="N4896" t="s">
        <v>2383</v>
      </c>
      <c r="O4896" t="s">
        <v>1693</v>
      </c>
      <c r="Q4896" s="199">
        <v>10000</v>
      </c>
      <c r="S4896" t="s">
        <v>3506</v>
      </c>
      <c r="T4896" t="s">
        <v>3759</v>
      </c>
      <c r="U4896" s="201">
        <v>4.01</v>
      </c>
      <c r="V4896" t="s">
        <v>3479</v>
      </c>
      <c r="W4896" t="s">
        <v>2644</v>
      </c>
      <c r="X4896" t="s">
        <v>2259</v>
      </c>
      <c r="Y4896" t="s">
        <v>3777</v>
      </c>
      <c r="Z4896" t="s">
        <v>2952</v>
      </c>
      <c r="AA4896" t="s">
        <v>963</v>
      </c>
      <c r="AB4896" s="198">
        <v>37048.875</v>
      </c>
      <c r="AC4896" s="198">
        <v>37072.875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25</v>
      </c>
      <c r="F4897" s="213">
        <f t="shared" si="385"/>
        <v>250000</v>
      </c>
      <c r="G4897" s="202">
        <v>1335905</v>
      </c>
      <c r="H4897" s="198">
        <v>37046.65179398148</v>
      </c>
      <c r="I4897" t="s">
        <v>2600</v>
      </c>
      <c r="M4897" t="s">
        <v>3505</v>
      </c>
      <c r="N4897" t="s">
        <v>2383</v>
      </c>
      <c r="O4897" t="s">
        <v>1693</v>
      </c>
      <c r="Q4897" s="199">
        <v>10000</v>
      </c>
      <c r="S4897" t="s">
        <v>3506</v>
      </c>
      <c r="T4897" t="s">
        <v>3759</v>
      </c>
      <c r="U4897" s="201">
        <v>4.0149999999999997</v>
      </c>
      <c r="V4897" t="s">
        <v>3479</v>
      </c>
      <c r="W4897" t="s">
        <v>2644</v>
      </c>
      <c r="X4897" t="s">
        <v>2259</v>
      </c>
      <c r="Y4897" t="s">
        <v>3777</v>
      </c>
      <c r="Z4897" t="s">
        <v>2952</v>
      </c>
      <c r="AA4897" t="s">
        <v>964</v>
      </c>
      <c r="AB4897" s="198">
        <v>37048.875</v>
      </c>
      <c r="AC4897" s="198">
        <v>37072.875</v>
      </c>
    </row>
    <row r="4898" spans="1:29" x14ac:dyDescent="0.2">
      <c r="A4898" s="44" t="str">
        <f t="shared" si="381"/>
        <v xml:space="preserve"> Natural Gas Physical</v>
      </c>
      <c r="B4898" s="44" t="str">
        <f t="shared" si="382"/>
        <v/>
      </c>
      <c r="C4898" s="44" t="str">
        <f t="shared" si="383"/>
        <v>Natural Gas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1</v>
      </c>
      <c r="F4898" s="213">
        <f t="shared" si="385"/>
        <v>1000</v>
      </c>
      <c r="G4898" s="202">
        <v>1335904</v>
      </c>
      <c r="H4898" s="198">
        <v>37046.65179398148</v>
      </c>
      <c r="I4898" t="s">
        <v>3842</v>
      </c>
      <c r="M4898" t="s">
        <v>3505</v>
      </c>
      <c r="N4898" t="s">
        <v>3089</v>
      </c>
      <c r="O4898" t="s">
        <v>2015</v>
      </c>
      <c r="P4898" s="199">
        <v>1000</v>
      </c>
      <c r="S4898" t="s">
        <v>3827</v>
      </c>
      <c r="T4898" t="s">
        <v>3090</v>
      </c>
      <c r="U4898" s="201">
        <v>4.8550000000000004</v>
      </c>
      <c r="V4898" t="s">
        <v>4009</v>
      </c>
      <c r="W4898" t="s">
        <v>3091</v>
      </c>
      <c r="X4898" t="s">
        <v>3092</v>
      </c>
      <c r="Y4898" t="s">
        <v>2596</v>
      </c>
      <c r="Z4898" t="s">
        <v>2953</v>
      </c>
      <c r="AA4898">
        <v>828940</v>
      </c>
      <c r="AB4898" s="198">
        <v>37046.875</v>
      </c>
      <c r="AC4898" s="198">
        <v>37046.875</v>
      </c>
    </row>
    <row r="4899" spans="1:29" x14ac:dyDescent="0.2">
      <c r="A4899" s="44" t="str">
        <f t="shared" si="381"/>
        <v>US Power Financial</v>
      </c>
      <c r="B4899" s="44" t="str">
        <f t="shared" si="382"/>
        <v>US</v>
      </c>
      <c r="C4899" s="44" t="str">
        <f t="shared" si="383"/>
        <v>Power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</v>
      </c>
      <c r="F4899" s="213">
        <f t="shared" si="385"/>
        <v>150</v>
      </c>
      <c r="G4899" s="202">
        <v>1335906</v>
      </c>
      <c r="H4899" s="198">
        <v>37046.652106481481</v>
      </c>
      <c r="I4899" t="s">
        <v>3531</v>
      </c>
      <c r="M4899" t="s">
        <v>2717</v>
      </c>
      <c r="N4899" t="s">
        <v>1094</v>
      </c>
      <c r="O4899" t="s">
        <v>913</v>
      </c>
      <c r="P4899" s="199">
        <v>50</v>
      </c>
      <c r="S4899" t="s">
        <v>3504</v>
      </c>
      <c r="T4899" t="s">
        <v>3759</v>
      </c>
      <c r="U4899" s="201">
        <v>26.25</v>
      </c>
      <c r="V4899" t="s">
        <v>1673</v>
      </c>
      <c r="W4899" t="s">
        <v>3548</v>
      </c>
      <c r="X4899" t="s">
        <v>3549</v>
      </c>
      <c r="Y4899" t="s">
        <v>1097</v>
      </c>
      <c r="Z4899" t="s">
        <v>2952</v>
      </c>
      <c r="AA4899">
        <v>631923.1</v>
      </c>
      <c r="AB4899" s="198">
        <v>37048.875</v>
      </c>
      <c r="AC4899" s="198">
        <v>37050.875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3">
        <f t="shared" si="385"/>
        <v>232500</v>
      </c>
      <c r="G4900" s="202">
        <v>1335907</v>
      </c>
      <c r="H4900" s="198">
        <v>37046.652141203704</v>
      </c>
      <c r="I4900" t="s">
        <v>2382</v>
      </c>
      <c r="M4900" t="s">
        <v>3505</v>
      </c>
      <c r="N4900" t="s">
        <v>2383</v>
      </c>
      <c r="O4900" t="s">
        <v>2604</v>
      </c>
      <c r="P4900" s="199">
        <v>7500</v>
      </c>
      <c r="S4900" t="s">
        <v>3506</v>
      </c>
      <c r="T4900" t="s">
        <v>3759</v>
      </c>
      <c r="U4900" s="201">
        <v>4.0999999999999996</v>
      </c>
      <c r="V4900" t="s">
        <v>2470</v>
      </c>
      <c r="W4900" t="s">
        <v>2810</v>
      </c>
      <c r="X4900" t="s">
        <v>2384</v>
      </c>
      <c r="Y4900" t="s">
        <v>3777</v>
      </c>
      <c r="Z4900" t="s">
        <v>2952</v>
      </c>
      <c r="AA4900" t="s">
        <v>965</v>
      </c>
      <c r="AB4900" s="198">
        <v>37073.875</v>
      </c>
      <c r="AC4900" s="198">
        <v>37103.875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31</v>
      </c>
      <c r="F4901" s="213">
        <f t="shared" si="385"/>
        <v>77500</v>
      </c>
      <c r="G4901" s="202">
        <v>1335910</v>
      </c>
      <c r="H4901" s="198">
        <v>37046.652627314812</v>
      </c>
      <c r="I4901" t="s">
        <v>3058</v>
      </c>
      <c r="M4901" t="s">
        <v>3505</v>
      </c>
      <c r="N4901" t="s">
        <v>2383</v>
      </c>
      <c r="O4901" t="s">
        <v>2604</v>
      </c>
      <c r="P4901" s="199">
        <v>2500</v>
      </c>
      <c r="S4901" t="s">
        <v>3506</v>
      </c>
      <c r="T4901" t="s">
        <v>3759</v>
      </c>
      <c r="U4901" s="201">
        <v>4.0949999999999998</v>
      </c>
      <c r="V4901" t="s">
        <v>926</v>
      </c>
      <c r="W4901" t="s">
        <v>2810</v>
      </c>
      <c r="X4901" t="s">
        <v>2384</v>
      </c>
      <c r="Y4901" t="s">
        <v>3777</v>
      </c>
      <c r="Z4901" t="s">
        <v>2952</v>
      </c>
      <c r="AA4901" t="s">
        <v>966</v>
      </c>
      <c r="AB4901" s="198">
        <v>37073.875</v>
      </c>
      <c r="AC4901" s="198">
        <v>37103.875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25</v>
      </c>
      <c r="F4902" s="213">
        <f t="shared" si="385"/>
        <v>250000</v>
      </c>
      <c r="G4902" s="202">
        <v>1335911</v>
      </c>
      <c r="H4902" s="198">
        <v>37046.652986111112</v>
      </c>
      <c r="I4902" t="s">
        <v>2370</v>
      </c>
      <c r="M4902" t="s">
        <v>3505</v>
      </c>
      <c r="N4902" t="s">
        <v>2383</v>
      </c>
      <c r="O4902" t="s">
        <v>1693</v>
      </c>
      <c r="P4902" s="199">
        <v>10000</v>
      </c>
      <c r="S4902" t="s">
        <v>3506</v>
      </c>
      <c r="T4902" t="s">
        <v>3759</v>
      </c>
      <c r="U4902" s="201">
        <v>4.01</v>
      </c>
      <c r="V4902" t="s">
        <v>1921</v>
      </c>
      <c r="W4902" t="s">
        <v>2644</v>
      </c>
      <c r="X4902" t="s">
        <v>2259</v>
      </c>
      <c r="Y4902" t="s">
        <v>3777</v>
      </c>
      <c r="Z4902" t="s">
        <v>2952</v>
      </c>
      <c r="AA4902" t="s">
        <v>967</v>
      </c>
      <c r="AB4902" s="198">
        <v>37048.875</v>
      </c>
      <c r="AC4902" s="198">
        <v>37072.875</v>
      </c>
    </row>
    <row r="4903" spans="1:29" x14ac:dyDescent="0.2">
      <c r="A4903" s="44" t="str">
        <f t="shared" si="381"/>
        <v>US Power Physical</v>
      </c>
      <c r="B4903" s="44" t="str">
        <f t="shared" si="382"/>
        <v>US</v>
      </c>
      <c r="C4903" s="44" t="str">
        <f t="shared" si="383"/>
        <v>Power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3</v>
      </c>
      <c r="F4903" s="213">
        <f t="shared" si="385"/>
        <v>150</v>
      </c>
      <c r="G4903" s="202">
        <v>1335912</v>
      </c>
      <c r="H4903" s="198">
        <v>37046.653229166666</v>
      </c>
      <c r="I4903" t="s">
        <v>3546</v>
      </c>
      <c r="M4903" t="s">
        <v>2717</v>
      </c>
      <c r="N4903" t="s">
        <v>3532</v>
      </c>
      <c r="O4903" t="s">
        <v>1592</v>
      </c>
      <c r="Q4903" s="199">
        <v>50</v>
      </c>
      <c r="S4903" t="s">
        <v>3504</v>
      </c>
      <c r="T4903" t="s">
        <v>3759</v>
      </c>
      <c r="U4903" s="201">
        <v>26.5</v>
      </c>
      <c r="V4903" t="s">
        <v>2741</v>
      </c>
      <c r="W4903" t="s">
        <v>3548</v>
      </c>
      <c r="X4903" t="s">
        <v>3549</v>
      </c>
      <c r="Y4903" t="s">
        <v>1097</v>
      </c>
      <c r="Z4903" t="s">
        <v>2947</v>
      </c>
      <c r="AA4903">
        <v>631924.1</v>
      </c>
      <c r="AB4903" s="198">
        <v>37048.875</v>
      </c>
      <c r="AC4903" s="198">
        <v>37050.875</v>
      </c>
    </row>
    <row r="4904" spans="1:29" x14ac:dyDescent="0.2">
      <c r="A4904" s="44" t="str">
        <f t="shared" si="381"/>
        <v>US Crude Financial</v>
      </c>
      <c r="B4904" s="44" t="str">
        <f t="shared" si="382"/>
        <v>US</v>
      </c>
      <c r="C4904" s="44" t="str">
        <f t="shared" si="383"/>
        <v>Crude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1</v>
      </c>
      <c r="F4904" s="213">
        <f t="shared" si="385"/>
        <v>50000</v>
      </c>
      <c r="G4904" s="202">
        <v>1335921</v>
      </c>
      <c r="H4904" s="198">
        <v>37046.65552083333</v>
      </c>
      <c r="I4904" t="s">
        <v>3503</v>
      </c>
      <c r="M4904" t="s">
        <v>3619</v>
      </c>
      <c r="N4904" t="s">
        <v>1088</v>
      </c>
      <c r="O4904" t="s">
        <v>3528</v>
      </c>
      <c r="P4904" s="199">
        <v>50000</v>
      </c>
      <c r="S4904" t="s">
        <v>3512</v>
      </c>
      <c r="T4904" t="s">
        <v>3759</v>
      </c>
      <c r="U4904" s="201">
        <v>28.16</v>
      </c>
      <c r="V4904" t="s">
        <v>2743</v>
      </c>
      <c r="W4904" t="s">
        <v>1090</v>
      </c>
      <c r="X4904" t="s">
        <v>1091</v>
      </c>
      <c r="Y4904" t="s">
        <v>2729</v>
      </c>
      <c r="Z4904" t="s">
        <v>2952</v>
      </c>
      <c r="AA4904">
        <v>113583</v>
      </c>
      <c r="AB4904" s="198">
        <v>37073</v>
      </c>
      <c r="AC4904" s="198">
        <v>37103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13">
        <f t="shared" si="385"/>
        <v>155000</v>
      </c>
      <c r="G4905" s="202">
        <v>1335922</v>
      </c>
      <c r="H4905" s="198">
        <v>37046.655555555553</v>
      </c>
      <c r="I4905" t="s">
        <v>2561</v>
      </c>
      <c r="M4905" t="s">
        <v>3505</v>
      </c>
      <c r="N4905" t="s">
        <v>2383</v>
      </c>
      <c r="O4905" t="s">
        <v>2604</v>
      </c>
      <c r="P4905" s="199">
        <v>5000</v>
      </c>
      <c r="S4905" t="s">
        <v>3506</v>
      </c>
      <c r="T4905" t="s">
        <v>3759</v>
      </c>
      <c r="U4905" s="201">
        <v>4.1050000000000004</v>
      </c>
      <c r="V4905" t="s">
        <v>968</v>
      </c>
      <c r="W4905" t="s">
        <v>2810</v>
      </c>
      <c r="X4905" t="s">
        <v>2384</v>
      </c>
      <c r="Y4905" t="s">
        <v>3777</v>
      </c>
      <c r="Z4905" t="s">
        <v>2952</v>
      </c>
      <c r="AA4905" t="s">
        <v>969</v>
      </c>
      <c r="AB4905" s="198">
        <v>37073.875</v>
      </c>
      <c r="AC4905" s="198">
        <v>37103.875</v>
      </c>
    </row>
    <row r="4906" spans="1:29" x14ac:dyDescent="0.2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50000</v>
      </c>
      <c r="G4906" s="202">
        <v>1335925</v>
      </c>
      <c r="H4906" s="198">
        <v>37046.656180555554</v>
      </c>
      <c r="I4906" t="s">
        <v>3503</v>
      </c>
      <c r="M4906" t="s">
        <v>3619</v>
      </c>
      <c r="N4906" t="s">
        <v>1088</v>
      </c>
      <c r="O4906" t="s">
        <v>3528</v>
      </c>
      <c r="P4906" s="199">
        <v>50000</v>
      </c>
      <c r="S4906" t="s">
        <v>3512</v>
      </c>
      <c r="T4906" t="s">
        <v>3759</v>
      </c>
      <c r="U4906" s="201">
        <v>28.16</v>
      </c>
      <c r="V4906" t="s">
        <v>2743</v>
      </c>
      <c r="W4906" t="s">
        <v>1090</v>
      </c>
      <c r="X4906" t="s">
        <v>1091</v>
      </c>
      <c r="Y4906" t="s">
        <v>2729</v>
      </c>
      <c r="Z4906" t="s">
        <v>2952</v>
      </c>
      <c r="AA4906">
        <v>113580</v>
      </c>
      <c r="AB4906" s="198">
        <v>37073</v>
      </c>
      <c r="AC4906" s="198">
        <v>37103</v>
      </c>
    </row>
    <row r="4907" spans="1:29" x14ac:dyDescent="0.2">
      <c r="A4907" s="44" t="str">
        <f t="shared" si="381"/>
        <v>US Power Physical</v>
      </c>
      <c r="B4907" s="44" t="str">
        <f t="shared" si="382"/>
        <v>US</v>
      </c>
      <c r="C4907" s="44" t="str">
        <f t="shared" si="383"/>
        <v>Power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1</v>
      </c>
      <c r="F4907" s="213">
        <f t="shared" si="385"/>
        <v>25</v>
      </c>
      <c r="G4907" s="202">
        <v>1335927</v>
      </c>
      <c r="H4907" s="198">
        <v>37046.656423611108</v>
      </c>
      <c r="I4907" t="s">
        <v>970</v>
      </c>
      <c r="J4907" t="s">
        <v>971</v>
      </c>
      <c r="K4907" t="s">
        <v>3020</v>
      </c>
      <c r="L4907">
        <v>5353</v>
      </c>
      <c r="M4907" t="s">
        <v>2717</v>
      </c>
      <c r="N4907" t="s">
        <v>3468</v>
      </c>
      <c r="O4907" t="s">
        <v>949</v>
      </c>
      <c r="Q4907" s="199">
        <v>25</v>
      </c>
      <c r="S4907" t="s">
        <v>3504</v>
      </c>
      <c r="T4907" t="s">
        <v>3759</v>
      </c>
      <c r="U4907" s="201">
        <v>115</v>
      </c>
      <c r="V4907" t="s">
        <v>972</v>
      </c>
      <c r="W4907" t="s">
        <v>3473</v>
      </c>
      <c r="X4907" t="s">
        <v>3469</v>
      </c>
      <c r="Y4907" t="s">
        <v>1097</v>
      </c>
      <c r="Z4907" t="s">
        <v>2947</v>
      </c>
      <c r="AA4907">
        <v>631936.1</v>
      </c>
      <c r="AB4907" s="198">
        <v>37048.875</v>
      </c>
      <c r="AC4907" s="198">
        <v>37048.875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25</v>
      </c>
      <c r="F4908" s="213">
        <f t="shared" si="385"/>
        <v>250000</v>
      </c>
      <c r="G4908" s="202">
        <v>1335928</v>
      </c>
      <c r="H4908" s="198">
        <v>37046.65792824074</v>
      </c>
      <c r="I4908" t="s">
        <v>2600</v>
      </c>
      <c r="M4908" t="s">
        <v>3505</v>
      </c>
      <c r="N4908" t="s">
        <v>2383</v>
      </c>
      <c r="O4908" t="s">
        <v>1693</v>
      </c>
      <c r="Q4908" s="199">
        <v>10000</v>
      </c>
      <c r="S4908" t="s">
        <v>3506</v>
      </c>
      <c r="T4908" t="s">
        <v>3759</v>
      </c>
      <c r="U4908" s="201">
        <v>4.0149999999999997</v>
      </c>
      <c r="V4908" t="s">
        <v>3479</v>
      </c>
      <c r="W4908" t="s">
        <v>2644</v>
      </c>
      <c r="X4908" t="s">
        <v>2259</v>
      </c>
      <c r="Y4908" t="s">
        <v>3777</v>
      </c>
      <c r="Z4908" t="s">
        <v>2952</v>
      </c>
      <c r="AA4908" t="s">
        <v>973</v>
      </c>
      <c r="AB4908" s="198">
        <v>37048.875</v>
      </c>
      <c r="AC4908" s="198">
        <v>37072.875</v>
      </c>
    </row>
    <row r="4909" spans="1:29" x14ac:dyDescent="0.2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25</v>
      </c>
      <c r="F4909" s="213">
        <f t="shared" si="385"/>
        <v>250000</v>
      </c>
      <c r="G4909" s="202">
        <v>1335929</v>
      </c>
      <c r="H4909" s="198">
        <v>37046.658020833333</v>
      </c>
      <c r="I4909" t="s">
        <v>2600</v>
      </c>
      <c r="M4909" t="s">
        <v>3505</v>
      </c>
      <c r="N4909" t="s">
        <v>2383</v>
      </c>
      <c r="O4909" t="s">
        <v>1693</v>
      </c>
      <c r="Q4909" s="199">
        <v>10000</v>
      </c>
      <c r="S4909" t="s">
        <v>3506</v>
      </c>
      <c r="T4909" t="s">
        <v>3759</v>
      </c>
      <c r="U4909" s="201">
        <v>4.0199999999999996</v>
      </c>
      <c r="V4909" t="s">
        <v>3479</v>
      </c>
      <c r="W4909" t="s">
        <v>2644</v>
      </c>
      <c r="X4909" t="s">
        <v>2259</v>
      </c>
      <c r="Y4909" t="s">
        <v>3777</v>
      </c>
      <c r="Z4909" t="s">
        <v>2952</v>
      </c>
      <c r="AA4909" t="s">
        <v>974</v>
      </c>
      <c r="AB4909" s="198">
        <v>37048.875</v>
      </c>
      <c r="AC4909" s="198">
        <v>37072.875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31</v>
      </c>
      <c r="F4910" s="213">
        <f t="shared" si="385"/>
        <v>310000</v>
      </c>
      <c r="G4910" s="202">
        <v>1335930</v>
      </c>
      <c r="H4910" s="198">
        <v>37046.658506944441</v>
      </c>
      <c r="I4910" t="s">
        <v>3058</v>
      </c>
      <c r="M4910" t="s">
        <v>3505</v>
      </c>
      <c r="N4910" t="s">
        <v>2383</v>
      </c>
      <c r="O4910" t="s">
        <v>2393</v>
      </c>
      <c r="P4910" s="199">
        <v>10000</v>
      </c>
      <c r="S4910" t="s">
        <v>3506</v>
      </c>
      <c r="T4910" t="s">
        <v>3759</v>
      </c>
      <c r="U4910" s="201">
        <v>4.1875</v>
      </c>
      <c r="V4910" t="s">
        <v>926</v>
      </c>
      <c r="W4910" t="s">
        <v>2810</v>
      </c>
      <c r="X4910" t="s">
        <v>2384</v>
      </c>
      <c r="Y4910" t="s">
        <v>3777</v>
      </c>
      <c r="Z4910" t="s">
        <v>2952</v>
      </c>
      <c r="AA4910" t="s">
        <v>975</v>
      </c>
      <c r="AB4910" s="198">
        <v>37104.875</v>
      </c>
      <c r="AC4910" s="198">
        <v>37134.875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310000</v>
      </c>
      <c r="G4911" s="202">
        <v>1335934</v>
      </c>
      <c r="H4911" s="198">
        <v>37046.660509259258</v>
      </c>
      <c r="I4911" t="s">
        <v>2374</v>
      </c>
      <c r="M4911" t="s">
        <v>3505</v>
      </c>
      <c r="N4911" t="s">
        <v>2383</v>
      </c>
      <c r="O4911" t="s">
        <v>2604</v>
      </c>
      <c r="Q4911" s="199">
        <v>10000</v>
      </c>
      <c r="S4911" t="s">
        <v>3506</v>
      </c>
      <c r="T4911" t="s">
        <v>3759</v>
      </c>
      <c r="U4911" s="201">
        <v>4.12</v>
      </c>
      <c r="V4911" t="s">
        <v>1753</v>
      </c>
      <c r="W4911" t="s">
        <v>2810</v>
      </c>
      <c r="X4911" t="s">
        <v>2384</v>
      </c>
      <c r="Y4911" t="s">
        <v>3777</v>
      </c>
      <c r="Z4911" t="s">
        <v>2952</v>
      </c>
      <c r="AA4911" t="s">
        <v>976</v>
      </c>
      <c r="AB4911" s="198">
        <v>37073.875</v>
      </c>
      <c r="AC4911" s="198">
        <v>37103.875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25</v>
      </c>
      <c r="F4912" s="213">
        <f t="shared" si="385"/>
        <v>125000</v>
      </c>
      <c r="G4912" s="202">
        <v>1335935</v>
      </c>
      <c r="H4912" s="198">
        <v>37046.660740740743</v>
      </c>
      <c r="I4912" t="s">
        <v>2358</v>
      </c>
      <c r="M4912" t="s">
        <v>3505</v>
      </c>
      <c r="N4912" t="s">
        <v>2383</v>
      </c>
      <c r="O4912" t="s">
        <v>1693</v>
      </c>
      <c r="Q4912" s="199">
        <v>5000</v>
      </c>
      <c r="S4912" t="s">
        <v>3506</v>
      </c>
      <c r="T4912" t="s">
        <v>3759</v>
      </c>
      <c r="U4912" s="201">
        <v>4.0199999999999996</v>
      </c>
      <c r="V4912" t="s">
        <v>3032</v>
      </c>
      <c r="W4912" t="s">
        <v>2644</v>
      </c>
      <c r="X4912" t="s">
        <v>2259</v>
      </c>
      <c r="Y4912" t="s">
        <v>3777</v>
      </c>
      <c r="Z4912" t="s">
        <v>2952</v>
      </c>
      <c r="AA4912" t="s">
        <v>977</v>
      </c>
      <c r="AB4912" s="198">
        <v>37048.875</v>
      </c>
      <c r="AC4912" s="198">
        <v>37072.875</v>
      </c>
    </row>
    <row r="4913" spans="1:29" x14ac:dyDescent="0.2">
      <c r="A4913" s="44" t="str">
        <f t="shared" si="381"/>
        <v xml:space="preserve"> Natural Gas Physical</v>
      </c>
      <c r="B4913" s="44" t="str">
        <f t="shared" si="382"/>
        <v/>
      </c>
      <c r="C4913" s="44" t="str">
        <f t="shared" si="383"/>
        <v>Natural Gas</v>
      </c>
      <c r="D4913" s="44" t="str">
        <f t="shared" si="384"/>
        <v>Physical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2000</v>
      </c>
      <c r="G4913" s="202">
        <v>1335937</v>
      </c>
      <c r="H4913" s="198">
        <v>37046.662002314813</v>
      </c>
      <c r="I4913" t="s">
        <v>3848</v>
      </c>
      <c r="M4913" t="s">
        <v>3505</v>
      </c>
      <c r="N4913" t="s">
        <v>3089</v>
      </c>
      <c r="O4913" t="s">
        <v>2015</v>
      </c>
      <c r="P4913" s="199">
        <v>2000</v>
      </c>
      <c r="S4913" t="s">
        <v>3827</v>
      </c>
      <c r="T4913" t="s">
        <v>3090</v>
      </c>
      <c r="U4913" s="201">
        <v>4.8899999999999997</v>
      </c>
      <c r="V4913" t="s">
        <v>3849</v>
      </c>
      <c r="W4913" t="s">
        <v>3091</v>
      </c>
      <c r="X4913" t="s">
        <v>3092</v>
      </c>
      <c r="Y4913" t="s">
        <v>2596</v>
      </c>
      <c r="Z4913" t="s">
        <v>2953</v>
      </c>
      <c r="AA4913">
        <v>828954</v>
      </c>
      <c r="AB4913" s="198">
        <v>37046.875</v>
      </c>
      <c r="AC4913" s="198">
        <v>37046.875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25</v>
      </c>
      <c r="F4914" s="213">
        <f t="shared" si="385"/>
        <v>250000</v>
      </c>
      <c r="G4914" s="202">
        <v>1335938</v>
      </c>
      <c r="H4914" s="198">
        <v>37046.662037037036</v>
      </c>
      <c r="I4914" t="s">
        <v>3627</v>
      </c>
      <c r="M4914" t="s">
        <v>3505</v>
      </c>
      <c r="N4914" t="s">
        <v>2383</v>
      </c>
      <c r="O4914" t="s">
        <v>1693</v>
      </c>
      <c r="Q4914" s="199">
        <v>10000</v>
      </c>
      <c r="S4914" t="s">
        <v>3506</v>
      </c>
      <c r="T4914" t="s">
        <v>3759</v>
      </c>
      <c r="U4914" s="201">
        <v>4.0250000000000004</v>
      </c>
      <c r="V4914" t="s">
        <v>3216</v>
      </c>
      <c r="W4914" t="s">
        <v>2644</v>
      </c>
      <c r="X4914" t="s">
        <v>2259</v>
      </c>
      <c r="Y4914" t="s">
        <v>3777</v>
      </c>
      <c r="Z4914" t="s">
        <v>2952</v>
      </c>
      <c r="AA4914" t="s">
        <v>978</v>
      </c>
      <c r="AB4914" s="198">
        <v>37048.875</v>
      </c>
      <c r="AC4914" s="198">
        <v>37072.875</v>
      </c>
    </row>
    <row r="4915" spans="1:29" x14ac:dyDescent="0.2">
      <c r="A4915" s="44" t="str">
        <f t="shared" si="381"/>
        <v>US Natural Gas Physical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1</v>
      </c>
      <c r="F4915" s="213">
        <f t="shared" si="385"/>
        <v>10000</v>
      </c>
      <c r="G4915" s="202">
        <v>1335940</v>
      </c>
      <c r="H4915" s="198">
        <v>37046.662187499998</v>
      </c>
      <c r="I4915" t="s">
        <v>3501</v>
      </c>
      <c r="J4915" t="s">
        <v>3894</v>
      </c>
      <c r="M4915" t="s">
        <v>3505</v>
      </c>
      <c r="N4915" t="s">
        <v>3885</v>
      </c>
      <c r="O4915" t="s">
        <v>630</v>
      </c>
      <c r="Q4915" s="199">
        <v>10000</v>
      </c>
      <c r="S4915" t="s">
        <v>3506</v>
      </c>
      <c r="T4915" t="s">
        <v>3759</v>
      </c>
      <c r="U4915" s="201">
        <v>3.9849999999999999</v>
      </c>
      <c r="V4915" t="s">
        <v>2439</v>
      </c>
      <c r="W4915" t="s">
        <v>2265</v>
      </c>
      <c r="X4915" t="s">
        <v>2266</v>
      </c>
      <c r="Y4915" t="s">
        <v>2596</v>
      </c>
      <c r="Z4915" t="s">
        <v>2952</v>
      </c>
      <c r="AA4915">
        <v>828955</v>
      </c>
      <c r="AB4915" s="198">
        <v>37048.875</v>
      </c>
      <c r="AC4915" s="198">
        <v>37048.875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155000</v>
      </c>
      <c r="G4916" s="202">
        <v>1335941</v>
      </c>
      <c r="H4916" s="198">
        <v>37046.662418981483</v>
      </c>
      <c r="I4916" t="s">
        <v>3669</v>
      </c>
      <c r="M4916" t="s">
        <v>3505</v>
      </c>
      <c r="N4916" t="s">
        <v>2383</v>
      </c>
      <c r="O4916" t="s">
        <v>3196</v>
      </c>
      <c r="Q4916" s="199">
        <v>5000</v>
      </c>
      <c r="S4916" t="s">
        <v>3506</v>
      </c>
      <c r="T4916" t="s">
        <v>3759</v>
      </c>
      <c r="U4916" s="201">
        <v>4.12</v>
      </c>
      <c r="V4916" t="s">
        <v>3289</v>
      </c>
      <c r="W4916" t="s">
        <v>2810</v>
      </c>
      <c r="X4916" t="s">
        <v>2384</v>
      </c>
      <c r="Y4916" t="s">
        <v>3777</v>
      </c>
      <c r="Z4916" t="s">
        <v>2952</v>
      </c>
      <c r="AA4916" t="s">
        <v>979</v>
      </c>
      <c r="AB4916" s="198">
        <v>37073.915972222225</v>
      </c>
      <c r="AC4916" s="198">
        <v>37103.915972222225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31</v>
      </c>
      <c r="F4917" s="213">
        <f t="shared" si="385"/>
        <v>155000</v>
      </c>
      <c r="G4917" s="202">
        <v>1335943</v>
      </c>
      <c r="H4917" s="198">
        <v>37046.662592592591</v>
      </c>
      <c r="I4917" t="s">
        <v>3731</v>
      </c>
      <c r="M4917" t="s">
        <v>3505</v>
      </c>
      <c r="N4917" t="s">
        <v>2383</v>
      </c>
      <c r="O4917" t="s">
        <v>2604</v>
      </c>
      <c r="P4917" s="199">
        <v>5000</v>
      </c>
      <c r="S4917" t="s">
        <v>3506</v>
      </c>
      <c r="T4917" t="s">
        <v>3759</v>
      </c>
      <c r="U4917" s="201">
        <v>4.12</v>
      </c>
      <c r="V4917" t="s">
        <v>1454</v>
      </c>
      <c r="W4917" t="s">
        <v>2810</v>
      </c>
      <c r="X4917" t="s">
        <v>2384</v>
      </c>
      <c r="Y4917" t="s">
        <v>3777</v>
      </c>
      <c r="Z4917" t="s">
        <v>2952</v>
      </c>
      <c r="AA4917" t="s">
        <v>980</v>
      </c>
      <c r="AB4917" s="198">
        <v>37073.875</v>
      </c>
      <c r="AC4917" s="198">
        <v>37103.875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31</v>
      </c>
      <c r="F4918" s="213">
        <f t="shared" si="385"/>
        <v>310000</v>
      </c>
      <c r="G4918" s="202">
        <v>1335944</v>
      </c>
      <c r="H4918" s="198">
        <v>37046.662754629629</v>
      </c>
      <c r="I4918" t="s">
        <v>173</v>
      </c>
      <c r="M4918" t="s">
        <v>3505</v>
      </c>
      <c r="N4918" t="s">
        <v>2383</v>
      </c>
      <c r="O4918" t="s">
        <v>2393</v>
      </c>
      <c r="P4918" s="199">
        <v>10000</v>
      </c>
      <c r="S4918" t="s">
        <v>3506</v>
      </c>
      <c r="T4918" t="s">
        <v>3759</v>
      </c>
      <c r="U4918" s="201">
        <v>4.2024999999999997</v>
      </c>
      <c r="V4918" t="s">
        <v>174</v>
      </c>
      <c r="W4918" t="s">
        <v>2810</v>
      </c>
      <c r="X4918" t="s">
        <v>2384</v>
      </c>
      <c r="Y4918" t="s">
        <v>3777</v>
      </c>
      <c r="Z4918" t="s">
        <v>2952</v>
      </c>
      <c r="AA4918" t="s">
        <v>981</v>
      </c>
      <c r="AB4918" s="198">
        <v>37104.875</v>
      </c>
      <c r="AC4918" s="198">
        <v>37134.875</v>
      </c>
    </row>
    <row r="4919" spans="1:29" x14ac:dyDescent="0.2">
      <c r="A4919" s="44" t="str">
        <f t="shared" si="381"/>
        <v>US Natural Gas Physical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1</v>
      </c>
      <c r="F4919" s="213">
        <f t="shared" si="385"/>
        <v>5000</v>
      </c>
      <c r="G4919" s="202">
        <v>1335946</v>
      </c>
      <c r="H4919" s="198">
        <v>37046.663703703707</v>
      </c>
      <c r="I4919" t="s">
        <v>2285</v>
      </c>
      <c r="M4919" t="s">
        <v>3505</v>
      </c>
      <c r="N4919" t="s">
        <v>3885</v>
      </c>
      <c r="O4919" t="s">
        <v>982</v>
      </c>
      <c r="P4919" s="199">
        <v>5000</v>
      </c>
      <c r="S4919" t="s">
        <v>3506</v>
      </c>
      <c r="T4919" t="s">
        <v>3759</v>
      </c>
      <c r="U4919" s="201">
        <v>4.2949999999999999</v>
      </c>
      <c r="V4919" t="s">
        <v>2286</v>
      </c>
      <c r="W4919" t="s">
        <v>3143</v>
      </c>
      <c r="X4919" t="s">
        <v>3065</v>
      </c>
      <c r="Y4919" t="s">
        <v>2596</v>
      </c>
      <c r="Z4919" t="s">
        <v>2952</v>
      </c>
      <c r="AA4919">
        <v>828956</v>
      </c>
      <c r="AB4919" s="198">
        <v>37048.875</v>
      </c>
      <c r="AC4919" s="198">
        <v>37048.875</v>
      </c>
    </row>
    <row r="4920" spans="1:29" x14ac:dyDescent="0.2">
      <c r="A4920" s="44" t="str">
        <f t="shared" si="381"/>
        <v>US Crude Financial</v>
      </c>
      <c r="B4920" s="44" t="str">
        <f t="shared" si="382"/>
        <v>US</v>
      </c>
      <c r="C4920" s="44" t="str">
        <f t="shared" si="383"/>
        <v>Crude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50000</v>
      </c>
      <c r="G4920" s="202">
        <v>1335947</v>
      </c>
      <c r="H4920" s="198">
        <v>37046.664976851855</v>
      </c>
      <c r="I4920" t="s">
        <v>3058</v>
      </c>
      <c r="M4920" t="s">
        <v>3619</v>
      </c>
      <c r="N4920" t="s">
        <v>1088</v>
      </c>
      <c r="O4920" t="s">
        <v>3528</v>
      </c>
      <c r="Q4920" s="199">
        <v>50000</v>
      </c>
      <c r="S4920" t="s">
        <v>3512</v>
      </c>
      <c r="T4920" t="s">
        <v>3759</v>
      </c>
      <c r="U4920" s="201">
        <v>28.2</v>
      </c>
      <c r="V4920" t="s">
        <v>926</v>
      </c>
      <c r="W4920" t="s">
        <v>1090</v>
      </c>
      <c r="X4920" t="s">
        <v>1091</v>
      </c>
      <c r="Y4920" t="s">
        <v>2729</v>
      </c>
      <c r="Z4920" t="s">
        <v>2952</v>
      </c>
      <c r="AA4920">
        <v>113578</v>
      </c>
      <c r="AB4920" s="198">
        <v>37073</v>
      </c>
      <c r="AC4920" s="198">
        <v>37103</v>
      </c>
    </row>
    <row r="4921" spans="1:29" x14ac:dyDescent="0.2">
      <c r="A4921" s="44" t="str">
        <f t="shared" si="381"/>
        <v xml:space="preserve"> Natural Gas Physical</v>
      </c>
      <c r="B4921" s="44" t="str">
        <f t="shared" si="382"/>
        <v/>
      </c>
      <c r="C4921" s="44" t="str">
        <f t="shared" si="383"/>
        <v>Natural Gas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1</v>
      </c>
      <c r="F4921" s="213">
        <f t="shared" si="385"/>
        <v>5000</v>
      </c>
      <c r="G4921" s="202">
        <v>1335948</v>
      </c>
      <c r="H4921" s="198">
        <v>37046.665138888886</v>
      </c>
      <c r="I4921" t="s">
        <v>2542</v>
      </c>
      <c r="M4921" t="s">
        <v>3505</v>
      </c>
      <c r="N4921" t="s">
        <v>3089</v>
      </c>
      <c r="O4921" t="s">
        <v>2015</v>
      </c>
      <c r="P4921" s="199">
        <v>5000</v>
      </c>
      <c r="S4921" t="s">
        <v>3827</v>
      </c>
      <c r="T4921" t="s">
        <v>3090</v>
      </c>
      <c r="U4921" s="201">
        <v>4.8899999999999997</v>
      </c>
      <c r="V4921" t="s">
        <v>3835</v>
      </c>
      <c r="W4921" t="s">
        <v>3091</v>
      </c>
      <c r="X4921" t="s">
        <v>3092</v>
      </c>
      <c r="Y4921" t="s">
        <v>2596</v>
      </c>
      <c r="Z4921" t="s">
        <v>2953</v>
      </c>
      <c r="AA4921">
        <v>828957</v>
      </c>
      <c r="AB4921" s="198">
        <v>37046.875</v>
      </c>
      <c r="AC4921" s="198">
        <v>37046.875</v>
      </c>
    </row>
    <row r="4922" spans="1:29" x14ac:dyDescent="0.2">
      <c r="A4922" s="44" t="str">
        <f t="shared" si="381"/>
        <v xml:space="preserve"> Metals Financial</v>
      </c>
      <c r="B4922" s="44" t="str">
        <f t="shared" si="382"/>
        <v/>
      </c>
      <c r="C4922" s="44" t="str">
        <f t="shared" si="383"/>
        <v>Metals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20</v>
      </c>
      <c r="G4922" s="202">
        <v>1335949</v>
      </c>
      <c r="H4922" s="198">
        <v>37046.665335648147</v>
      </c>
      <c r="I4922" t="s">
        <v>2385</v>
      </c>
      <c r="M4922" t="s">
        <v>3511</v>
      </c>
      <c r="N4922" t="s">
        <v>3768</v>
      </c>
      <c r="O4922" t="s">
        <v>3769</v>
      </c>
      <c r="P4922" s="199">
        <v>20</v>
      </c>
      <c r="S4922" t="s">
        <v>3758</v>
      </c>
      <c r="T4922" t="s">
        <v>3759</v>
      </c>
      <c r="U4922" s="201">
        <v>1508</v>
      </c>
      <c r="V4922" t="s">
        <v>3292</v>
      </c>
      <c r="W4922" t="s">
        <v>2403</v>
      </c>
      <c r="X4922" t="s">
        <v>3761</v>
      </c>
      <c r="Y4922" t="s">
        <v>3762</v>
      </c>
      <c r="Z4922" t="s">
        <v>3763</v>
      </c>
      <c r="AA4922">
        <v>2167321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155000</v>
      </c>
      <c r="G4923" s="202">
        <v>1335950</v>
      </c>
      <c r="H4923" s="198">
        <v>37046.665752314817</v>
      </c>
      <c r="I4923" t="s">
        <v>3627</v>
      </c>
      <c r="M4923" t="s">
        <v>3505</v>
      </c>
      <c r="N4923" t="s">
        <v>2605</v>
      </c>
      <c r="O4923" t="s">
        <v>2493</v>
      </c>
      <c r="P4923" s="199">
        <v>5000</v>
      </c>
      <c r="S4923" t="s">
        <v>3506</v>
      </c>
      <c r="T4923" t="s">
        <v>3759</v>
      </c>
      <c r="U4923" s="201">
        <v>6.16</v>
      </c>
      <c r="V4923" t="s">
        <v>2742</v>
      </c>
      <c r="W4923" t="s">
        <v>2494</v>
      </c>
      <c r="X4923" t="s">
        <v>2495</v>
      </c>
      <c r="Y4923" t="s">
        <v>3777</v>
      </c>
      <c r="Z4923" t="s">
        <v>2952</v>
      </c>
      <c r="AA4923" t="s">
        <v>983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 xml:space="preserve"> Natural Gas Physical</v>
      </c>
      <c r="B4924" s="44" t="str">
        <f t="shared" si="382"/>
        <v/>
      </c>
      <c r="C4924" s="44" t="str">
        <f t="shared" si="383"/>
        <v>Natural Gas</v>
      </c>
      <c r="D4924" s="44" t="str">
        <f t="shared" si="384"/>
        <v>Physical</v>
      </c>
      <c r="E4924" s="44">
        <f>IF(VLOOKUP(S4924,'DD-Lookup'!$J$6:$L$50,3,FALSE)="Monthly",(YEAR(AC4924)-YEAR(AB4924))*12+MONTH(AC4924)-MONTH(AB4924)+1,(AC4924-AB4924+1))</f>
        <v>123</v>
      </c>
      <c r="F4924" s="213">
        <f t="shared" si="385"/>
        <v>1230000</v>
      </c>
      <c r="G4924" s="202">
        <v>1335952</v>
      </c>
      <c r="H4924" s="198">
        <v>37046.666064814817</v>
      </c>
      <c r="I4924" t="s">
        <v>2260</v>
      </c>
      <c r="M4924" t="s">
        <v>3505</v>
      </c>
      <c r="N4924" t="s">
        <v>2194</v>
      </c>
      <c r="O4924" t="s">
        <v>3989</v>
      </c>
      <c r="Q4924" s="199">
        <v>10000</v>
      </c>
      <c r="S4924" t="s">
        <v>3506</v>
      </c>
      <c r="T4924" t="s">
        <v>3759</v>
      </c>
      <c r="U4924" s="201">
        <v>8.5000000000000006E-2</v>
      </c>
      <c r="V4924" t="s">
        <v>3115</v>
      </c>
      <c r="W4924" t="s">
        <v>3082</v>
      </c>
      <c r="X4924" t="s">
        <v>2625</v>
      </c>
      <c r="Y4924" t="s">
        <v>2596</v>
      </c>
      <c r="Z4924" t="s">
        <v>2952</v>
      </c>
      <c r="AA4924" t="s">
        <v>984</v>
      </c>
      <c r="AB4924" s="198">
        <v>37073</v>
      </c>
      <c r="AC4924" s="198">
        <v>37195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31</v>
      </c>
      <c r="F4925" s="213">
        <f t="shared" si="385"/>
        <v>465000</v>
      </c>
      <c r="G4925" s="202">
        <v>1335953</v>
      </c>
      <c r="H4925" s="198">
        <v>37046.666631944441</v>
      </c>
      <c r="I4925" t="s">
        <v>2613</v>
      </c>
      <c r="M4925" t="s">
        <v>3505</v>
      </c>
      <c r="N4925" t="s">
        <v>2383</v>
      </c>
      <c r="O4925" t="s">
        <v>2604</v>
      </c>
      <c r="P4925" s="199">
        <v>15000</v>
      </c>
      <c r="S4925" t="s">
        <v>3506</v>
      </c>
      <c r="T4925" t="s">
        <v>3759</v>
      </c>
      <c r="U4925" s="201">
        <v>4.1150000000000002</v>
      </c>
      <c r="V4925" t="s">
        <v>2616</v>
      </c>
      <c r="W4925" t="s">
        <v>2810</v>
      </c>
      <c r="X4925" t="s">
        <v>2384</v>
      </c>
      <c r="Y4925" t="s">
        <v>3777</v>
      </c>
      <c r="Z4925" t="s">
        <v>2952</v>
      </c>
      <c r="AA4925" t="s">
        <v>985</v>
      </c>
      <c r="AB4925" s="198">
        <v>37073.875</v>
      </c>
      <c r="AC4925" s="198">
        <v>37103.875</v>
      </c>
    </row>
    <row r="4926" spans="1:29" x14ac:dyDescent="0.2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1335954</v>
      </c>
      <c r="H4926" s="198">
        <v>37046.667071759257</v>
      </c>
      <c r="I4926" t="s">
        <v>2382</v>
      </c>
      <c r="M4926" t="s">
        <v>3619</v>
      </c>
      <c r="N4926" t="s">
        <v>1088</v>
      </c>
      <c r="O4926" t="s">
        <v>3528</v>
      </c>
      <c r="Q4926" s="199">
        <v>50000</v>
      </c>
      <c r="S4926" t="s">
        <v>3512</v>
      </c>
      <c r="T4926" t="s">
        <v>3759</v>
      </c>
      <c r="U4926" s="201">
        <v>28.22</v>
      </c>
      <c r="V4926" t="s">
        <v>3654</v>
      </c>
      <c r="W4926" t="s">
        <v>1090</v>
      </c>
      <c r="X4926" t="s">
        <v>1091</v>
      </c>
      <c r="Y4926" t="s">
        <v>2729</v>
      </c>
      <c r="Z4926" t="s">
        <v>2952</v>
      </c>
      <c r="AA4926">
        <v>113591</v>
      </c>
      <c r="AB4926" s="198">
        <v>37073</v>
      </c>
      <c r="AC4926" s="198">
        <v>37103</v>
      </c>
    </row>
    <row r="4927" spans="1:29" x14ac:dyDescent="0.2">
      <c r="A4927" s="44" t="str">
        <f t="shared" si="381"/>
        <v>US Crude Financial</v>
      </c>
      <c r="B4927" s="44" t="str">
        <f t="shared" si="382"/>
        <v>US</v>
      </c>
      <c r="C4927" s="44" t="str">
        <f t="shared" si="383"/>
        <v>Crude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1</v>
      </c>
      <c r="F4927" s="213">
        <f t="shared" si="385"/>
        <v>50000</v>
      </c>
      <c r="G4927" s="202">
        <v>1335955</v>
      </c>
      <c r="H4927" s="198">
        <v>37046.667164351849</v>
      </c>
      <c r="I4927" t="s">
        <v>1087</v>
      </c>
      <c r="M4927" t="s">
        <v>3619</v>
      </c>
      <c r="N4927" t="s">
        <v>1088</v>
      </c>
      <c r="O4927" t="s">
        <v>3528</v>
      </c>
      <c r="P4927" s="199">
        <v>50000</v>
      </c>
      <c r="S4927" t="s">
        <v>3512</v>
      </c>
      <c r="T4927" t="s">
        <v>3759</v>
      </c>
      <c r="U4927" s="201">
        <v>28.2</v>
      </c>
      <c r="V4927" t="s">
        <v>2584</v>
      </c>
      <c r="W4927" t="s">
        <v>1090</v>
      </c>
      <c r="X4927" t="s">
        <v>1091</v>
      </c>
      <c r="Y4927" t="s">
        <v>2729</v>
      </c>
      <c r="Z4927" t="s">
        <v>2952</v>
      </c>
      <c r="AA4927">
        <v>113581</v>
      </c>
      <c r="AB4927" s="198">
        <v>37073</v>
      </c>
      <c r="AC4927" s="198">
        <v>37103</v>
      </c>
    </row>
    <row r="4928" spans="1:29" x14ac:dyDescent="0.2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31</v>
      </c>
      <c r="F4928" s="213">
        <f t="shared" si="385"/>
        <v>387500</v>
      </c>
      <c r="G4928" s="202">
        <v>1335957</v>
      </c>
      <c r="H4928" s="198">
        <v>37046.669421296298</v>
      </c>
      <c r="I4928" t="s">
        <v>3069</v>
      </c>
      <c r="M4928" t="s">
        <v>3505</v>
      </c>
      <c r="N4928" t="s">
        <v>2383</v>
      </c>
      <c r="O4928" t="s">
        <v>2604</v>
      </c>
      <c r="Q4928" s="199">
        <v>12500</v>
      </c>
      <c r="S4928" t="s">
        <v>3506</v>
      </c>
      <c r="T4928" t="s">
        <v>3759</v>
      </c>
      <c r="U4928" s="201">
        <v>4.12</v>
      </c>
      <c r="V4928" t="s">
        <v>2464</v>
      </c>
      <c r="W4928" t="s">
        <v>2810</v>
      </c>
      <c r="X4928" t="s">
        <v>2384</v>
      </c>
      <c r="Y4928" t="s">
        <v>3777</v>
      </c>
      <c r="Z4928" t="s">
        <v>2952</v>
      </c>
      <c r="AA4928" t="s">
        <v>986</v>
      </c>
      <c r="AB4928" s="198">
        <v>37073.875</v>
      </c>
      <c r="AC4928" s="198">
        <v>37103.875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31</v>
      </c>
      <c r="F4929" s="213">
        <f t="shared" si="385"/>
        <v>77500</v>
      </c>
      <c r="G4929" s="202">
        <v>1335958</v>
      </c>
      <c r="H4929" s="198">
        <v>37046.669560185182</v>
      </c>
      <c r="I4929" t="s">
        <v>3669</v>
      </c>
      <c r="M4929" t="s">
        <v>3505</v>
      </c>
      <c r="N4929" t="s">
        <v>2383</v>
      </c>
      <c r="O4929" t="s">
        <v>2604</v>
      </c>
      <c r="Q4929" s="199">
        <v>2500</v>
      </c>
      <c r="S4929" t="s">
        <v>3506</v>
      </c>
      <c r="T4929" t="s">
        <v>3759</v>
      </c>
      <c r="U4929" s="201">
        <v>4.12</v>
      </c>
      <c r="V4929" t="s">
        <v>3011</v>
      </c>
      <c r="W4929" t="s">
        <v>2810</v>
      </c>
      <c r="X4929" t="s">
        <v>2384</v>
      </c>
      <c r="Y4929" t="s">
        <v>3777</v>
      </c>
      <c r="Z4929" t="s">
        <v>2952</v>
      </c>
      <c r="AA4929" t="s">
        <v>987</v>
      </c>
      <c r="AB4929" s="198">
        <v>37073.875</v>
      </c>
      <c r="AC4929" s="198">
        <v>37103.875</v>
      </c>
    </row>
    <row r="4930" spans="1:30" x14ac:dyDescent="0.2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13">
        <f t="shared" si="385"/>
        <v>50000</v>
      </c>
      <c r="G4930" s="202">
        <v>1335959</v>
      </c>
      <c r="H4930" s="198">
        <v>37046.669965277775</v>
      </c>
      <c r="I4930" t="s">
        <v>3201</v>
      </c>
      <c r="M4930" t="s">
        <v>3619</v>
      </c>
      <c r="N4930" t="s">
        <v>1088</v>
      </c>
      <c r="O4930" t="s">
        <v>3528</v>
      </c>
      <c r="P4930" s="199">
        <v>50000</v>
      </c>
      <c r="S4930" t="s">
        <v>3512</v>
      </c>
      <c r="T4930" t="s">
        <v>3759</v>
      </c>
      <c r="U4930" s="201">
        <v>28.18</v>
      </c>
      <c r="V4930" t="s">
        <v>3202</v>
      </c>
      <c r="W4930" t="s">
        <v>1090</v>
      </c>
      <c r="X4930" t="s">
        <v>1091</v>
      </c>
      <c r="Y4930" t="s">
        <v>2729</v>
      </c>
      <c r="Z4930" t="s">
        <v>2952</v>
      </c>
      <c r="AA4930">
        <v>113577</v>
      </c>
      <c r="AB4930" s="198">
        <v>37073</v>
      </c>
      <c r="AC4930" s="198">
        <v>37103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30</v>
      </c>
      <c r="F4931" s="213">
        <f t="shared" si="385"/>
        <v>150000</v>
      </c>
      <c r="G4931" s="202">
        <v>1335960</v>
      </c>
      <c r="H4931" s="198">
        <v>37046.670810185184</v>
      </c>
      <c r="I4931" t="s">
        <v>3669</v>
      </c>
      <c r="M4931" t="s">
        <v>3505</v>
      </c>
      <c r="N4931" t="s">
        <v>2383</v>
      </c>
      <c r="O4931" t="s">
        <v>3101</v>
      </c>
      <c r="Q4931" s="199">
        <v>5000</v>
      </c>
      <c r="S4931" t="s">
        <v>3506</v>
      </c>
      <c r="T4931" t="s">
        <v>3759</v>
      </c>
      <c r="U4931" s="201">
        <v>4.2450000000000001</v>
      </c>
      <c r="V4931" t="s">
        <v>3011</v>
      </c>
      <c r="W4931" t="s">
        <v>2810</v>
      </c>
      <c r="X4931" t="s">
        <v>2384</v>
      </c>
      <c r="Y4931" t="s">
        <v>3777</v>
      </c>
      <c r="Z4931" t="s">
        <v>2952</v>
      </c>
      <c r="AA4931" t="s">
        <v>988</v>
      </c>
      <c r="AB4931" s="198">
        <v>37135.875</v>
      </c>
      <c r="AC4931" s="198">
        <v>37164.875</v>
      </c>
    </row>
    <row r="4932" spans="1:30" x14ac:dyDescent="0.2">
      <c r="A4932" s="44" t="str">
        <f t="shared" si="381"/>
        <v>US Crude Financial</v>
      </c>
      <c r="B4932" s="44" t="str">
        <f t="shared" si="382"/>
        <v>US</v>
      </c>
      <c r="C4932" s="44" t="str">
        <f t="shared" si="383"/>
        <v>Crude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1</v>
      </c>
      <c r="F4932" s="213">
        <f t="shared" si="385"/>
        <v>50000</v>
      </c>
      <c r="G4932" s="202">
        <v>1335964</v>
      </c>
      <c r="H4932" s="198">
        <v>37046.671516203707</v>
      </c>
      <c r="I4932" t="s">
        <v>3503</v>
      </c>
      <c r="M4932" t="s">
        <v>3619</v>
      </c>
      <c r="N4932" t="s">
        <v>1088</v>
      </c>
      <c r="O4932" t="s">
        <v>3528</v>
      </c>
      <c r="P4932" s="199">
        <v>50000</v>
      </c>
      <c r="S4932" t="s">
        <v>3512</v>
      </c>
      <c r="T4932" t="s">
        <v>3759</v>
      </c>
      <c r="U4932" s="201">
        <v>28.16</v>
      </c>
      <c r="V4932" t="s">
        <v>2743</v>
      </c>
      <c r="W4932" t="s">
        <v>1090</v>
      </c>
      <c r="X4932" t="s">
        <v>1091</v>
      </c>
      <c r="Y4932" t="s">
        <v>2729</v>
      </c>
      <c r="Z4932" t="s">
        <v>2952</v>
      </c>
      <c r="AA4932">
        <v>113576</v>
      </c>
      <c r="AB4932" s="198">
        <v>37073</v>
      </c>
      <c r="AC4932" s="198">
        <v>37103</v>
      </c>
    </row>
    <row r="4933" spans="1:30" x14ac:dyDescent="0.2">
      <c r="A4933" s="44" t="str">
        <f t="shared" si="381"/>
        <v>US Crude Financial</v>
      </c>
      <c r="B4933" s="44" t="str">
        <f t="shared" si="382"/>
        <v>US</v>
      </c>
      <c r="C4933" s="44" t="str">
        <f t="shared" si="383"/>
        <v>Crude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</v>
      </c>
      <c r="F4933" s="213">
        <f t="shared" si="385"/>
        <v>50000</v>
      </c>
      <c r="G4933" s="202">
        <v>1335965</v>
      </c>
      <c r="H4933" s="198">
        <v>37046.673263888886</v>
      </c>
      <c r="I4933" t="s">
        <v>3503</v>
      </c>
      <c r="M4933" t="s">
        <v>3619</v>
      </c>
      <c r="N4933" t="s">
        <v>1088</v>
      </c>
      <c r="O4933" t="s">
        <v>3528</v>
      </c>
      <c r="P4933" s="199">
        <v>50000</v>
      </c>
      <c r="S4933" t="s">
        <v>3512</v>
      </c>
      <c r="T4933" t="s">
        <v>3759</v>
      </c>
      <c r="U4933" s="201">
        <v>28.14</v>
      </c>
      <c r="V4933" t="s">
        <v>2743</v>
      </c>
      <c r="W4933" t="s">
        <v>1090</v>
      </c>
      <c r="X4933" t="s">
        <v>1091</v>
      </c>
      <c r="Y4933" t="s">
        <v>2729</v>
      </c>
      <c r="Z4933" t="s">
        <v>2952</v>
      </c>
      <c r="AA4933">
        <v>113575</v>
      </c>
      <c r="AB4933" s="198">
        <v>37073</v>
      </c>
      <c r="AC4933" s="198">
        <v>37103</v>
      </c>
    </row>
    <row r="4934" spans="1:30" x14ac:dyDescent="0.2">
      <c r="A4934" s="44" t="str">
        <f t="shared" si="381"/>
        <v>US Crude Financial</v>
      </c>
      <c r="B4934" s="44" t="str">
        <f t="shared" si="382"/>
        <v>US</v>
      </c>
      <c r="C4934" s="44" t="str">
        <f t="shared" si="383"/>
        <v>Crude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1</v>
      </c>
      <c r="F4934" s="213">
        <f t="shared" si="385"/>
        <v>50000</v>
      </c>
      <c r="G4934" s="202">
        <v>1335966</v>
      </c>
      <c r="H4934" s="198">
        <v>37046.673935185187</v>
      </c>
      <c r="I4934" t="s">
        <v>2382</v>
      </c>
      <c r="M4934" t="s">
        <v>3619</v>
      </c>
      <c r="N4934" t="s">
        <v>1088</v>
      </c>
      <c r="O4934" t="s">
        <v>3528</v>
      </c>
      <c r="Q4934" s="199">
        <v>50000</v>
      </c>
      <c r="S4934" t="s">
        <v>3512</v>
      </c>
      <c r="T4934" t="s">
        <v>3759</v>
      </c>
      <c r="U4934" s="201">
        <v>28.16</v>
      </c>
      <c r="V4934" t="s">
        <v>3654</v>
      </c>
      <c r="W4934" t="s">
        <v>1090</v>
      </c>
      <c r="X4934" t="s">
        <v>1091</v>
      </c>
      <c r="Y4934" t="s">
        <v>2729</v>
      </c>
      <c r="Z4934" t="s">
        <v>2952</v>
      </c>
      <c r="AA4934">
        <v>113587</v>
      </c>
      <c r="AB4934" s="198">
        <v>37073</v>
      </c>
      <c r="AC4934" s="198">
        <v>37103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31</v>
      </c>
      <c r="F4935" s="213">
        <f t="shared" si="385"/>
        <v>465000</v>
      </c>
      <c r="G4935" s="202">
        <v>1335967</v>
      </c>
      <c r="H4935" s="198">
        <v>37046.674409722225</v>
      </c>
      <c r="I4935" t="s">
        <v>2613</v>
      </c>
      <c r="M4935" t="s">
        <v>3505</v>
      </c>
      <c r="N4935" t="s">
        <v>2383</v>
      </c>
      <c r="O4935" t="s">
        <v>2604</v>
      </c>
      <c r="P4935" s="199">
        <v>15000</v>
      </c>
      <c r="S4935" t="s">
        <v>3506</v>
      </c>
      <c r="T4935" t="s">
        <v>3759</v>
      </c>
      <c r="U4935" s="201">
        <v>4.12</v>
      </c>
      <c r="V4935" t="s">
        <v>2616</v>
      </c>
      <c r="W4935" t="s">
        <v>2810</v>
      </c>
      <c r="X4935" t="s">
        <v>2384</v>
      </c>
      <c r="Y4935" t="s">
        <v>3777</v>
      </c>
      <c r="Z4935" t="s">
        <v>2952</v>
      </c>
      <c r="AA4935" t="s">
        <v>989</v>
      </c>
      <c r="AB4935" s="198">
        <v>37073.875</v>
      </c>
      <c r="AC4935" s="198">
        <v>37103.875</v>
      </c>
    </row>
    <row r="4936" spans="1:30" x14ac:dyDescent="0.2">
      <c r="A4936" s="44" t="str">
        <f t="shared" si="381"/>
        <v>US Crude Financial</v>
      </c>
      <c r="B4936" s="44" t="str">
        <f t="shared" si="382"/>
        <v>US</v>
      </c>
      <c r="C4936" s="44" t="str">
        <f t="shared" si="383"/>
        <v>Crude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</v>
      </c>
      <c r="F4936" s="213">
        <f t="shared" si="385"/>
        <v>50000</v>
      </c>
      <c r="G4936" s="202">
        <v>1335968</v>
      </c>
      <c r="H4936" s="198">
        <v>37046.674513888887</v>
      </c>
      <c r="I4936" t="s">
        <v>3503</v>
      </c>
      <c r="M4936" t="s">
        <v>3619</v>
      </c>
      <c r="N4936" t="s">
        <v>1088</v>
      </c>
      <c r="O4936" t="s">
        <v>3528</v>
      </c>
      <c r="P4936" s="199">
        <v>50000</v>
      </c>
      <c r="S4936" t="s">
        <v>3512</v>
      </c>
      <c r="T4936" t="s">
        <v>3759</v>
      </c>
      <c r="U4936" s="201">
        <v>28.14</v>
      </c>
      <c r="V4936" t="s">
        <v>2743</v>
      </c>
      <c r="W4936" t="s">
        <v>1090</v>
      </c>
      <c r="X4936" t="s">
        <v>1091</v>
      </c>
      <c r="Y4936" t="s">
        <v>2729</v>
      </c>
      <c r="Z4936" t="s">
        <v>2952</v>
      </c>
      <c r="AA4936">
        <v>113574</v>
      </c>
      <c r="AB4936" s="198">
        <v>37073</v>
      </c>
      <c r="AC4936" s="198">
        <v>37103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31</v>
      </c>
      <c r="F4937" s="213">
        <f t="shared" si="385"/>
        <v>155000</v>
      </c>
      <c r="G4937" s="202">
        <v>1335970</v>
      </c>
      <c r="H4937" s="198">
        <v>37046.675138888888</v>
      </c>
      <c r="I4937" t="s">
        <v>3669</v>
      </c>
      <c r="M4937" t="s">
        <v>3505</v>
      </c>
      <c r="N4937" t="s">
        <v>2383</v>
      </c>
      <c r="O4937" t="s">
        <v>3196</v>
      </c>
      <c r="Q4937" s="199">
        <v>5000</v>
      </c>
      <c r="S4937" t="s">
        <v>3506</v>
      </c>
      <c r="T4937" t="s">
        <v>3759</v>
      </c>
      <c r="U4937" s="201">
        <v>4.12</v>
      </c>
      <c r="V4937" t="s">
        <v>3289</v>
      </c>
      <c r="W4937" t="s">
        <v>2810</v>
      </c>
      <c r="X4937" t="s">
        <v>2384</v>
      </c>
      <c r="Y4937" t="s">
        <v>3777</v>
      </c>
      <c r="Z4937" t="s">
        <v>2952</v>
      </c>
      <c r="AA4937" t="s">
        <v>990</v>
      </c>
      <c r="AB4937" s="198">
        <v>37073.915972222225</v>
      </c>
      <c r="AC4937" s="198">
        <v>37103.915972222225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31</v>
      </c>
      <c r="F4938" s="213">
        <f t="shared" si="385"/>
        <v>310000</v>
      </c>
      <c r="G4938" s="202">
        <v>1335971</v>
      </c>
      <c r="H4938" s="198">
        <v>37046.675451388888</v>
      </c>
      <c r="I4938" t="s">
        <v>173</v>
      </c>
      <c r="M4938" t="s">
        <v>3505</v>
      </c>
      <c r="N4938" t="s">
        <v>2383</v>
      </c>
      <c r="O4938" t="s">
        <v>2604</v>
      </c>
      <c r="Q4938" s="199">
        <v>10000</v>
      </c>
      <c r="S4938" t="s">
        <v>3506</v>
      </c>
      <c r="T4938" t="s">
        <v>3759</v>
      </c>
      <c r="U4938" s="201">
        <v>4.125</v>
      </c>
      <c r="V4938" t="s">
        <v>174</v>
      </c>
      <c r="W4938" t="s">
        <v>2810</v>
      </c>
      <c r="X4938" t="s">
        <v>2384</v>
      </c>
      <c r="Y4938" t="s">
        <v>3777</v>
      </c>
      <c r="Z4938" t="s">
        <v>2952</v>
      </c>
      <c r="AA4938" t="s">
        <v>991</v>
      </c>
      <c r="AB4938" s="198">
        <v>37073.875</v>
      </c>
      <c r="AC4938" s="198">
        <v>37103.875</v>
      </c>
      <c r="AD4938" s="19">
        <f>SUBTOTAL(9,AD570:AD4937)</f>
        <v>0</v>
      </c>
    </row>
    <row r="4939" spans="1:30" x14ac:dyDescent="0.2">
      <c r="A4939" s="44" t="str">
        <f t="shared" si="386"/>
        <v>US Crude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Crude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50000</v>
      </c>
      <c r="G4939" s="202">
        <v>1335972</v>
      </c>
      <c r="H4939" s="198">
        <v>37046.675821759258</v>
      </c>
      <c r="I4939" t="s">
        <v>3503</v>
      </c>
      <c r="M4939" t="s">
        <v>3619</v>
      </c>
      <c r="N4939" t="s">
        <v>1088</v>
      </c>
      <c r="O4939" t="s">
        <v>3528</v>
      </c>
      <c r="P4939" s="199">
        <v>50000</v>
      </c>
      <c r="S4939" t="s">
        <v>3512</v>
      </c>
      <c r="T4939" t="s">
        <v>3759</v>
      </c>
      <c r="U4939" s="201">
        <v>28.14</v>
      </c>
      <c r="V4939" t="s">
        <v>2743</v>
      </c>
      <c r="W4939" t="s">
        <v>1090</v>
      </c>
      <c r="X4939" t="s">
        <v>1091</v>
      </c>
      <c r="Y4939" t="s">
        <v>2729</v>
      </c>
      <c r="Z4939" t="s">
        <v>2952</v>
      </c>
      <c r="AA4939">
        <v>113573</v>
      </c>
      <c r="AB4939" s="198">
        <v>37073</v>
      </c>
      <c r="AC4939" s="198">
        <v>37103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310000</v>
      </c>
      <c r="G4940" s="202">
        <v>1335973</v>
      </c>
      <c r="H4940" s="198">
        <v>37046.676469907405</v>
      </c>
      <c r="I4940" t="s">
        <v>2633</v>
      </c>
      <c r="M4940" t="s">
        <v>3505</v>
      </c>
      <c r="N4940" t="s">
        <v>2383</v>
      </c>
      <c r="O4940" t="s">
        <v>2604</v>
      </c>
      <c r="Q4940" s="199">
        <v>10000</v>
      </c>
      <c r="S4940" t="s">
        <v>3506</v>
      </c>
      <c r="T4940" t="s">
        <v>3759</v>
      </c>
      <c r="U4940" s="201">
        <v>4.13</v>
      </c>
      <c r="V4940" t="s">
        <v>3322</v>
      </c>
      <c r="W4940" t="s">
        <v>2810</v>
      </c>
      <c r="X4940" t="s">
        <v>2384</v>
      </c>
      <c r="Y4940" t="s">
        <v>3777</v>
      </c>
      <c r="Z4940" t="s">
        <v>2952</v>
      </c>
      <c r="AA4940" t="s">
        <v>992</v>
      </c>
      <c r="AB4940" s="198">
        <v>37073.875</v>
      </c>
      <c r="AC4940" s="198">
        <v>37103.875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31</v>
      </c>
      <c r="F4941" s="213">
        <f t="shared" si="390"/>
        <v>310000</v>
      </c>
      <c r="G4941" s="202">
        <v>1335974</v>
      </c>
      <c r="H4941" s="198">
        <v>37046.676620370374</v>
      </c>
      <c r="I4941" t="s">
        <v>2561</v>
      </c>
      <c r="M4941" t="s">
        <v>3505</v>
      </c>
      <c r="N4941" t="s">
        <v>2383</v>
      </c>
      <c r="O4941" t="s">
        <v>2604</v>
      </c>
      <c r="P4941" s="199">
        <v>10000</v>
      </c>
      <c r="S4941" t="s">
        <v>3506</v>
      </c>
      <c r="T4941" t="s">
        <v>3759</v>
      </c>
      <c r="U4941" s="201">
        <v>4.12</v>
      </c>
      <c r="V4941" t="s">
        <v>3220</v>
      </c>
      <c r="W4941" t="s">
        <v>2810</v>
      </c>
      <c r="X4941" t="s">
        <v>2384</v>
      </c>
      <c r="Y4941" t="s">
        <v>3777</v>
      </c>
      <c r="Z4941" t="s">
        <v>2952</v>
      </c>
      <c r="AA4941" t="s">
        <v>993</v>
      </c>
      <c r="AB4941" s="198">
        <v>37073.875</v>
      </c>
      <c r="AC4941" s="198">
        <v>37103.875</v>
      </c>
    </row>
    <row r="4942" spans="1:30" x14ac:dyDescent="0.2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31</v>
      </c>
      <c r="F4942" s="213">
        <f t="shared" si="390"/>
        <v>155000</v>
      </c>
      <c r="G4942" s="202">
        <v>1335976</v>
      </c>
      <c r="H4942" s="198">
        <v>37046.681250000001</v>
      </c>
      <c r="I4942" t="s">
        <v>2633</v>
      </c>
      <c r="M4942" t="s">
        <v>3505</v>
      </c>
      <c r="N4942" t="s">
        <v>2383</v>
      </c>
      <c r="O4942" t="s">
        <v>2604</v>
      </c>
      <c r="Q4942" s="199">
        <v>5000</v>
      </c>
      <c r="S4942" t="s">
        <v>3506</v>
      </c>
      <c r="T4942" t="s">
        <v>3759</v>
      </c>
      <c r="U4942" s="201">
        <v>4.13</v>
      </c>
      <c r="V4942" t="s">
        <v>3322</v>
      </c>
      <c r="W4942" t="s">
        <v>2810</v>
      </c>
      <c r="X4942" t="s">
        <v>2384</v>
      </c>
      <c r="Y4942" t="s">
        <v>3777</v>
      </c>
      <c r="Z4942" t="s">
        <v>2952</v>
      </c>
      <c r="AA4942" t="s">
        <v>994</v>
      </c>
      <c r="AB4942" s="198">
        <v>37073.875</v>
      </c>
      <c r="AC4942" s="198">
        <v>37103.875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155000</v>
      </c>
      <c r="G4943" s="202">
        <v>1335977</v>
      </c>
      <c r="H4943" s="198">
        <v>37046.68172453704</v>
      </c>
      <c r="I4943" t="s">
        <v>2382</v>
      </c>
      <c r="M4943" t="s">
        <v>3505</v>
      </c>
      <c r="N4943" t="s">
        <v>2383</v>
      </c>
      <c r="O4943" t="s">
        <v>2604</v>
      </c>
      <c r="Q4943" s="199">
        <v>5000</v>
      </c>
      <c r="S4943" t="s">
        <v>3506</v>
      </c>
      <c r="T4943" t="s">
        <v>3759</v>
      </c>
      <c r="U4943" s="201">
        <v>4.13</v>
      </c>
      <c r="V4943" t="s">
        <v>2612</v>
      </c>
      <c r="W4943" t="s">
        <v>2810</v>
      </c>
      <c r="X4943" t="s">
        <v>2384</v>
      </c>
      <c r="Y4943" t="s">
        <v>3777</v>
      </c>
      <c r="Z4943" t="s">
        <v>2952</v>
      </c>
      <c r="AA4943" t="s">
        <v>995</v>
      </c>
      <c r="AB4943" s="198">
        <v>37073.875</v>
      </c>
      <c r="AC4943" s="198">
        <v>37103.875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310000</v>
      </c>
      <c r="G4944" s="202">
        <v>1335979</v>
      </c>
      <c r="H4944" s="198">
        <v>37046.682395833333</v>
      </c>
      <c r="I4944" t="s">
        <v>173</v>
      </c>
      <c r="M4944" t="s">
        <v>3505</v>
      </c>
      <c r="N4944" t="s">
        <v>2383</v>
      </c>
      <c r="O4944" t="s">
        <v>2604</v>
      </c>
      <c r="Q4944" s="199">
        <v>10000</v>
      </c>
      <c r="S4944" t="s">
        <v>3506</v>
      </c>
      <c r="T4944" t="s">
        <v>3759</v>
      </c>
      <c r="U4944" s="201">
        <v>4.13</v>
      </c>
      <c r="V4944" t="s">
        <v>174</v>
      </c>
      <c r="W4944" t="s">
        <v>2810</v>
      </c>
      <c r="X4944" t="s">
        <v>2384</v>
      </c>
      <c r="Y4944" t="s">
        <v>3777</v>
      </c>
      <c r="Z4944" t="s">
        <v>2952</v>
      </c>
      <c r="AA4944" t="s">
        <v>996</v>
      </c>
      <c r="AB4944" s="198">
        <v>37073.875</v>
      </c>
      <c r="AC4944" s="198">
        <v>37103.875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31</v>
      </c>
      <c r="F4945" s="213">
        <f t="shared" si="390"/>
        <v>310000</v>
      </c>
      <c r="G4945" s="202">
        <v>1335980</v>
      </c>
      <c r="H4945" s="198">
        <v>37046.682511574072</v>
      </c>
      <c r="I4945" t="s">
        <v>173</v>
      </c>
      <c r="M4945" t="s">
        <v>3505</v>
      </c>
      <c r="N4945" t="s">
        <v>2383</v>
      </c>
      <c r="O4945" t="s">
        <v>2604</v>
      </c>
      <c r="Q4945" s="199">
        <v>10000</v>
      </c>
      <c r="S4945" t="s">
        <v>3506</v>
      </c>
      <c r="T4945" t="s">
        <v>3759</v>
      </c>
      <c r="U4945" s="201">
        <v>4.1349999999999998</v>
      </c>
      <c r="V4945" t="s">
        <v>174</v>
      </c>
      <c r="W4945" t="s">
        <v>2810</v>
      </c>
      <c r="X4945" t="s">
        <v>2384</v>
      </c>
      <c r="Y4945" t="s">
        <v>3777</v>
      </c>
      <c r="Z4945" t="s">
        <v>2952</v>
      </c>
      <c r="AA4945" t="s">
        <v>997</v>
      </c>
      <c r="AB4945" s="198">
        <v>37073.875</v>
      </c>
      <c r="AC4945" s="198">
        <v>37103.875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310000</v>
      </c>
      <c r="G4946" s="202">
        <v>1335981</v>
      </c>
      <c r="H4946" s="198">
        <v>37046.682893518519</v>
      </c>
      <c r="I4946" t="s">
        <v>3531</v>
      </c>
      <c r="M4946" t="s">
        <v>3505</v>
      </c>
      <c r="N4946" t="s">
        <v>2383</v>
      </c>
      <c r="O4946" t="s">
        <v>2604</v>
      </c>
      <c r="Q4946" s="199">
        <v>10000</v>
      </c>
      <c r="S4946" t="s">
        <v>3506</v>
      </c>
      <c r="T4946" t="s">
        <v>3759</v>
      </c>
      <c r="U4946" s="201">
        <v>4.1399999999999997</v>
      </c>
      <c r="V4946" t="s">
        <v>3556</v>
      </c>
      <c r="W4946" t="s">
        <v>2810</v>
      </c>
      <c r="X4946" t="s">
        <v>2384</v>
      </c>
      <c r="Y4946" t="s">
        <v>3777</v>
      </c>
      <c r="Z4946" t="s">
        <v>2952</v>
      </c>
      <c r="AA4946" t="s">
        <v>998</v>
      </c>
      <c r="AB4946" s="198">
        <v>37073.875</v>
      </c>
      <c r="AC4946" s="198">
        <v>37103.875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310000</v>
      </c>
      <c r="G4947" s="202">
        <v>1335984</v>
      </c>
      <c r="H4947" s="198">
        <v>37046.684791666667</v>
      </c>
      <c r="I4947" t="s">
        <v>2608</v>
      </c>
      <c r="M4947" t="s">
        <v>3505</v>
      </c>
      <c r="N4947" t="s">
        <v>2383</v>
      </c>
      <c r="O4947" t="s">
        <v>2604</v>
      </c>
      <c r="Q4947" s="199">
        <v>10000</v>
      </c>
      <c r="S4947" t="s">
        <v>3506</v>
      </c>
      <c r="T4947" t="s">
        <v>3759</v>
      </c>
      <c r="U4947" s="201">
        <v>4.1449999999999996</v>
      </c>
      <c r="V4947" t="s">
        <v>2406</v>
      </c>
      <c r="W4947" t="s">
        <v>2810</v>
      </c>
      <c r="X4947" t="s">
        <v>2384</v>
      </c>
      <c r="Y4947" t="s">
        <v>3777</v>
      </c>
      <c r="Z4947" t="s">
        <v>2952</v>
      </c>
      <c r="AA4947" t="s">
        <v>999</v>
      </c>
      <c r="AB4947" s="198">
        <v>37073.875</v>
      </c>
      <c r="AC4947" s="198">
        <v>37103.875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310000</v>
      </c>
      <c r="G4948" s="202">
        <v>1335985</v>
      </c>
      <c r="H4948" s="198">
        <v>37046.684918981482</v>
      </c>
      <c r="I4948" t="s">
        <v>3669</v>
      </c>
      <c r="M4948" t="s">
        <v>3505</v>
      </c>
      <c r="N4948" t="s">
        <v>2383</v>
      </c>
      <c r="O4948" t="s">
        <v>2604</v>
      </c>
      <c r="P4948" s="199">
        <v>10000</v>
      </c>
      <c r="S4948" t="s">
        <v>3506</v>
      </c>
      <c r="T4948" t="s">
        <v>3759</v>
      </c>
      <c r="U4948" s="201">
        <v>4.1399999999999997</v>
      </c>
      <c r="V4948" t="s">
        <v>2611</v>
      </c>
      <c r="W4948" t="s">
        <v>2810</v>
      </c>
      <c r="X4948" t="s">
        <v>2384</v>
      </c>
      <c r="Y4948" t="s">
        <v>3777</v>
      </c>
      <c r="Z4948" t="s">
        <v>2952</v>
      </c>
      <c r="AA4948" t="s">
        <v>1000</v>
      </c>
      <c r="AB4948" s="198">
        <v>37073.875</v>
      </c>
      <c r="AC4948" s="198">
        <v>37103.875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310000</v>
      </c>
      <c r="G4949" s="202">
        <v>1335987</v>
      </c>
      <c r="H4949" s="198">
        <v>37046.686238425929</v>
      </c>
      <c r="I4949" t="s">
        <v>3669</v>
      </c>
      <c r="M4949" t="s">
        <v>3505</v>
      </c>
      <c r="N4949" t="s">
        <v>2383</v>
      </c>
      <c r="O4949" t="s">
        <v>2393</v>
      </c>
      <c r="P4949" s="199">
        <v>10000</v>
      </c>
      <c r="S4949" t="s">
        <v>3506</v>
      </c>
      <c r="T4949" t="s">
        <v>3759</v>
      </c>
      <c r="U4949" s="201">
        <v>4.2225000000000001</v>
      </c>
      <c r="V4949" t="s">
        <v>2611</v>
      </c>
      <c r="W4949" t="s">
        <v>2810</v>
      </c>
      <c r="X4949" t="s">
        <v>2384</v>
      </c>
      <c r="Y4949" t="s">
        <v>3777</v>
      </c>
      <c r="Z4949" t="s">
        <v>2952</v>
      </c>
      <c r="AA4949" t="s">
        <v>1001</v>
      </c>
      <c r="AB4949" s="198">
        <v>37104.875</v>
      </c>
      <c r="AC4949" s="198">
        <v>37134.875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31</v>
      </c>
      <c r="F4950" s="213">
        <f t="shared" si="390"/>
        <v>310000</v>
      </c>
      <c r="G4950" s="202">
        <v>1335991</v>
      </c>
      <c r="H4950" s="198">
        <v>37046.686967592592</v>
      </c>
      <c r="I4950" t="s">
        <v>2660</v>
      </c>
      <c r="M4950" t="s">
        <v>3505</v>
      </c>
      <c r="N4950" t="s">
        <v>2383</v>
      </c>
      <c r="O4950" t="s">
        <v>2604</v>
      </c>
      <c r="P4950" s="199">
        <v>10000</v>
      </c>
      <c r="S4950" t="s">
        <v>3506</v>
      </c>
      <c r="T4950" t="s">
        <v>3759</v>
      </c>
      <c r="U4950" s="201">
        <v>4.1349999999999998</v>
      </c>
      <c r="V4950" t="s">
        <v>1476</v>
      </c>
      <c r="W4950" t="s">
        <v>2810</v>
      </c>
      <c r="X4950" t="s">
        <v>2384</v>
      </c>
      <c r="Y4950" t="s">
        <v>3777</v>
      </c>
      <c r="Z4950" t="s">
        <v>2952</v>
      </c>
      <c r="AA4950" t="s">
        <v>1002</v>
      </c>
      <c r="AB4950" s="198">
        <v>37073.875</v>
      </c>
      <c r="AC4950" s="198">
        <v>37103.875</v>
      </c>
    </row>
    <row r="4951" spans="1:29" x14ac:dyDescent="0.2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31</v>
      </c>
      <c r="F4951" s="213">
        <f t="shared" si="390"/>
        <v>310000</v>
      </c>
      <c r="G4951" s="202">
        <v>1335993</v>
      </c>
      <c r="H4951" s="198">
        <v>37046.688078703701</v>
      </c>
      <c r="I4951" t="s">
        <v>3652</v>
      </c>
      <c r="M4951" t="s">
        <v>3505</v>
      </c>
      <c r="N4951" t="s">
        <v>2383</v>
      </c>
      <c r="O4951" t="s">
        <v>2604</v>
      </c>
      <c r="Q4951" s="199">
        <v>10000</v>
      </c>
      <c r="S4951" t="s">
        <v>3506</v>
      </c>
      <c r="T4951" t="s">
        <v>3759</v>
      </c>
      <c r="U4951" s="201">
        <v>4.1449999999999996</v>
      </c>
      <c r="V4951" t="s">
        <v>2485</v>
      </c>
      <c r="W4951" t="s">
        <v>2810</v>
      </c>
      <c r="X4951" t="s">
        <v>2384</v>
      </c>
      <c r="Y4951" t="s">
        <v>3777</v>
      </c>
      <c r="Z4951" t="s">
        <v>2952</v>
      </c>
      <c r="AA4951" t="s">
        <v>1003</v>
      </c>
      <c r="AB4951" s="198">
        <v>37073.875</v>
      </c>
      <c r="AC4951" s="198">
        <v>37103.875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31</v>
      </c>
      <c r="F4952" s="213">
        <f t="shared" si="390"/>
        <v>155000</v>
      </c>
      <c r="G4952" s="202">
        <v>1335994</v>
      </c>
      <c r="H4952" s="198">
        <v>37046.690034722225</v>
      </c>
      <c r="I4952" t="s">
        <v>2345</v>
      </c>
      <c r="M4952" t="s">
        <v>3505</v>
      </c>
      <c r="N4952" t="s">
        <v>2383</v>
      </c>
      <c r="O4952" t="s">
        <v>3196</v>
      </c>
      <c r="P4952" s="199">
        <v>5000</v>
      </c>
      <c r="S4952" t="s">
        <v>3506</v>
      </c>
      <c r="T4952" t="s">
        <v>3759</v>
      </c>
      <c r="U4952" s="201">
        <v>4.1349999999999998</v>
      </c>
      <c r="V4952" t="s">
        <v>1813</v>
      </c>
      <c r="W4952" t="s">
        <v>2810</v>
      </c>
      <c r="X4952" t="s">
        <v>2384</v>
      </c>
      <c r="Y4952" t="s">
        <v>3777</v>
      </c>
      <c r="Z4952" t="s">
        <v>2952</v>
      </c>
      <c r="AA4952" t="s">
        <v>1004</v>
      </c>
      <c r="AB4952" s="198">
        <v>37073.915972222225</v>
      </c>
      <c r="AC4952" s="198">
        <v>37103.915972222225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31</v>
      </c>
      <c r="F4953" s="213">
        <f t="shared" si="390"/>
        <v>155000</v>
      </c>
      <c r="G4953" s="202">
        <v>1335995</v>
      </c>
      <c r="H4953" s="198">
        <v>37046.690254629626</v>
      </c>
      <c r="I4953" t="s">
        <v>2378</v>
      </c>
      <c r="M4953" t="s">
        <v>3505</v>
      </c>
      <c r="N4953" t="s">
        <v>2383</v>
      </c>
      <c r="O4953" t="s">
        <v>2604</v>
      </c>
      <c r="P4953" s="199">
        <v>5000</v>
      </c>
      <c r="S4953" t="s">
        <v>3506</v>
      </c>
      <c r="T4953" t="s">
        <v>3759</v>
      </c>
      <c r="U4953" s="201">
        <v>4.1399999999999997</v>
      </c>
      <c r="V4953" t="s">
        <v>2735</v>
      </c>
      <c r="W4953" t="s">
        <v>2810</v>
      </c>
      <c r="X4953" t="s">
        <v>2384</v>
      </c>
      <c r="Y4953" t="s">
        <v>3777</v>
      </c>
      <c r="Z4953" t="s">
        <v>2952</v>
      </c>
      <c r="AA4953" t="s">
        <v>1005</v>
      </c>
      <c r="AB4953" s="198">
        <v>37073.875</v>
      </c>
      <c r="AC4953" s="198">
        <v>37103.875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31</v>
      </c>
      <c r="F4954" s="213">
        <f t="shared" si="390"/>
        <v>77500</v>
      </c>
      <c r="G4954" s="202">
        <v>1335997</v>
      </c>
      <c r="H4954" s="198">
        <v>37046.690671296295</v>
      </c>
      <c r="I4954" t="s">
        <v>2358</v>
      </c>
      <c r="M4954" t="s">
        <v>3505</v>
      </c>
      <c r="N4954" t="s">
        <v>2383</v>
      </c>
      <c r="O4954" t="s">
        <v>2604</v>
      </c>
      <c r="P4954" s="199">
        <v>2500</v>
      </c>
      <c r="S4954" t="s">
        <v>3506</v>
      </c>
      <c r="T4954" t="s">
        <v>3759</v>
      </c>
      <c r="U4954" s="201">
        <v>4.1399999999999997</v>
      </c>
      <c r="V4954" t="s">
        <v>2626</v>
      </c>
      <c r="W4954" t="s">
        <v>2810</v>
      </c>
      <c r="X4954" t="s">
        <v>2384</v>
      </c>
      <c r="Y4954" t="s">
        <v>3777</v>
      </c>
      <c r="Z4954" t="s">
        <v>2952</v>
      </c>
      <c r="AA4954" t="s">
        <v>1006</v>
      </c>
      <c r="AB4954" s="198">
        <v>37073.875</v>
      </c>
      <c r="AC4954" s="198">
        <v>37103.875</v>
      </c>
    </row>
    <row r="4955" spans="1:29" x14ac:dyDescent="0.2">
      <c r="A4955" s="44" t="str">
        <f t="shared" si="386"/>
        <v>US Crude Financial</v>
      </c>
      <c r="B4955" s="44" t="str">
        <f t="shared" si="387"/>
        <v>US</v>
      </c>
      <c r="C4955" s="44" t="str">
        <f t="shared" si="388"/>
        <v>Crude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20000</v>
      </c>
      <c r="G4955" s="202">
        <v>1335998</v>
      </c>
      <c r="H4955" s="198">
        <v>37046.690844907411</v>
      </c>
      <c r="I4955" t="s">
        <v>2358</v>
      </c>
      <c r="M4955" t="s">
        <v>3619</v>
      </c>
      <c r="N4955" t="s">
        <v>1088</v>
      </c>
      <c r="O4955" t="s">
        <v>2442</v>
      </c>
      <c r="Q4955" s="199">
        <v>20000</v>
      </c>
      <c r="S4955" t="s">
        <v>3512</v>
      </c>
      <c r="T4955" t="s">
        <v>3759</v>
      </c>
      <c r="U4955" s="201">
        <v>28.18</v>
      </c>
      <c r="V4955" t="s">
        <v>2626</v>
      </c>
      <c r="W4955" t="s">
        <v>1090</v>
      </c>
      <c r="X4955" t="s">
        <v>2283</v>
      </c>
      <c r="Y4955" t="s">
        <v>2729</v>
      </c>
      <c r="Z4955" t="s">
        <v>2952</v>
      </c>
      <c r="AA4955">
        <v>113572</v>
      </c>
      <c r="AB4955" s="198">
        <v>37073</v>
      </c>
      <c r="AC4955" s="198">
        <v>37103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31</v>
      </c>
      <c r="F4956" s="213">
        <f t="shared" si="390"/>
        <v>155000</v>
      </c>
      <c r="G4956" s="202">
        <v>1335999</v>
      </c>
      <c r="H4956" s="198">
        <v>37046.694143518522</v>
      </c>
      <c r="I4956" t="s">
        <v>2378</v>
      </c>
      <c r="M4956" t="s">
        <v>3505</v>
      </c>
      <c r="N4956" t="s">
        <v>2383</v>
      </c>
      <c r="O4956" t="s">
        <v>2604</v>
      </c>
      <c r="P4956" s="199">
        <v>5000</v>
      </c>
      <c r="S4956" t="s">
        <v>3506</v>
      </c>
      <c r="T4956" t="s">
        <v>3759</v>
      </c>
      <c r="U4956" s="201">
        <v>4.1399999999999997</v>
      </c>
      <c r="V4956" t="s">
        <v>2735</v>
      </c>
      <c r="W4956" t="s">
        <v>2810</v>
      </c>
      <c r="X4956" t="s">
        <v>2384</v>
      </c>
      <c r="Y4956" t="s">
        <v>3777</v>
      </c>
      <c r="Z4956" t="s">
        <v>2952</v>
      </c>
      <c r="AA4956" t="s">
        <v>1007</v>
      </c>
      <c r="AB4956" s="198">
        <v>37073.875</v>
      </c>
      <c r="AC4956" s="198">
        <v>37103.875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310000</v>
      </c>
      <c r="G4957" s="202">
        <v>1336003</v>
      </c>
      <c r="H4957" s="198">
        <v>37046.701597222222</v>
      </c>
      <c r="I4957" t="s">
        <v>2592</v>
      </c>
      <c r="M4957" t="s">
        <v>3505</v>
      </c>
      <c r="N4957" t="s">
        <v>2383</v>
      </c>
      <c r="O4957" t="s">
        <v>2604</v>
      </c>
      <c r="Q4957" s="199">
        <v>10000</v>
      </c>
      <c r="S4957" t="s">
        <v>3506</v>
      </c>
      <c r="T4957" t="s">
        <v>3759</v>
      </c>
      <c r="U4957" s="201">
        <v>4.1399999999999997</v>
      </c>
      <c r="V4957" t="s">
        <v>2279</v>
      </c>
      <c r="W4957" t="s">
        <v>2810</v>
      </c>
      <c r="X4957" t="s">
        <v>2384</v>
      </c>
      <c r="Y4957" t="s">
        <v>3777</v>
      </c>
      <c r="Z4957" t="s">
        <v>2952</v>
      </c>
      <c r="AA4957" t="s">
        <v>1008</v>
      </c>
      <c r="AB4957" s="198">
        <v>37073.875</v>
      </c>
      <c r="AC4957" s="198">
        <v>37103.875</v>
      </c>
    </row>
    <row r="4958" spans="1:29" x14ac:dyDescent="0.2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31</v>
      </c>
      <c r="F4958" s="213">
        <f t="shared" si="390"/>
        <v>310000</v>
      </c>
      <c r="G4958" s="202">
        <v>1336004</v>
      </c>
      <c r="H4958" s="198">
        <v>37046.701747685183</v>
      </c>
      <c r="I4958" t="s">
        <v>2592</v>
      </c>
      <c r="M4958" t="s">
        <v>3505</v>
      </c>
      <c r="N4958" t="s">
        <v>2383</v>
      </c>
      <c r="O4958" t="s">
        <v>2604</v>
      </c>
      <c r="Q4958" s="199">
        <v>10000</v>
      </c>
      <c r="S4958" t="s">
        <v>3506</v>
      </c>
      <c r="T4958" t="s">
        <v>3759</v>
      </c>
      <c r="U4958" s="201">
        <v>4.1449999999999996</v>
      </c>
      <c r="V4958" t="s">
        <v>2279</v>
      </c>
      <c r="W4958" t="s">
        <v>2810</v>
      </c>
      <c r="X4958" t="s">
        <v>2384</v>
      </c>
      <c r="Y4958" t="s">
        <v>3777</v>
      </c>
      <c r="Z4958" t="s">
        <v>2952</v>
      </c>
      <c r="AA4958" t="s">
        <v>1009</v>
      </c>
      <c r="AB4958" s="198">
        <v>37073.875</v>
      </c>
      <c r="AC4958" s="198">
        <v>37103.875</v>
      </c>
    </row>
    <row r="4959" spans="1:29" x14ac:dyDescent="0.2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155000</v>
      </c>
      <c r="G4959" s="202">
        <v>1336006</v>
      </c>
      <c r="H4959" s="198">
        <v>37046.702905092592</v>
      </c>
      <c r="I4959" t="s">
        <v>2660</v>
      </c>
      <c r="M4959" t="s">
        <v>3505</v>
      </c>
      <c r="N4959" t="s">
        <v>2383</v>
      </c>
      <c r="O4959" t="s">
        <v>2604</v>
      </c>
      <c r="P4959" s="199">
        <v>5000</v>
      </c>
      <c r="S4959" t="s">
        <v>3506</v>
      </c>
      <c r="T4959" t="s">
        <v>3759</v>
      </c>
      <c r="U4959" s="201">
        <v>4.1399999999999997</v>
      </c>
      <c r="V4959" t="s">
        <v>1476</v>
      </c>
      <c r="W4959" t="s">
        <v>2810</v>
      </c>
      <c r="X4959" t="s">
        <v>2384</v>
      </c>
      <c r="Y4959" t="s">
        <v>3777</v>
      </c>
      <c r="Z4959" t="s">
        <v>2952</v>
      </c>
      <c r="AA4959" t="s">
        <v>1010</v>
      </c>
      <c r="AB4959" s="198">
        <v>37073.875</v>
      </c>
      <c r="AC4959" s="198">
        <v>37103.875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155000</v>
      </c>
      <c r="G4960" s="202">
        <v>1336009</v>
      </c>
      <c r="H4960" s="198">
        <v>37046.70453703704</v>
      </c>
      <c r="I4960" t="s">
        <v>2592</v>
      </c>
      <c r="M4960" t="s">
        <v>3505</v>
      </c>
      <c r="N4960" t="s">
        <v>2383</v>
      </c>
      <c r="O4960" t="s">
        <v>2604</v>
      </c>
      <c r="P4960" s="199">
        <v>5000</v>
      </c>
      <c r="S4960" t="s">
        <v>3506</v>
      </c>
      <c r="T4960" t="s">
        <v>3759</v>
      </c>
      <c r="U4960" s="201">
        <v>4.1500000000000004</v>
      </c>
      <c r="V4960" t="s">
        <v>938</v>
      </c>
      <c r="W4960" t="s">
        <v>2810</v>
      </c>
      <c r="X4960" t="s">
        <v>2384</v>
      </c>
      <c r="Y4960" t="s">
        <v>3777</v>
      </c>
      <c r="Z4960" t="s">
        <v>2952</v>
      </c>
      <c r="AA4960" t="s">
        <v>1011</v>
      </c>
      <c r="AB4960" s="198">
        <v>37073.875</v>
      </c>
      <c r="AC4960" s="198">
        <v>37103.875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155000</v>
      </c>
      <c r="G4961" s="202">
        <v>1336011</v>
      </c>
      <c r="H4961" s="198">
        <v>37046.704814814817</v>
      </c>
      <c r="I4961" t="s">
        <v>2592</v>
      </c>
      <c r="M4961" t="s">
        <v>3505</v>
      </c>
      <c r="N4961" t="s">
        <v>2383</v>
      </c>
      <c r="O4961" t="s">
        <v>2604</v>
      </c>
      <c r="P4961" s="199">
        <v>5000</v>
      </c>
      <c r="S4961" t="s">
        <v>3506</v>
      </c>
      <c r="T4961" t="s">
        <v>3759</v>
      </c>
      <c r="U4961" s="201">
        <v>4.1500000000000004</v>
      </c>
      <c r="V4961" t="s">
        <v>938</v>
      </c>
      <c r="W4961" t="s">
        <v>2810</v>
      </c>
      <c r="X4961" t="s">
        <v>2384</v>
      </c>
      <c r="Y4961" t="s">
        <v>3777</v>
      </c>
      <c r="Z4961" t="s">
        <v>2952</v>
      </c>
      <c r="AA4961" t="s">
        <v>1012</v>
      </c>
      <c r="AB4961" s="198">
        <v>37073.875</v>
      </c>
      <c r="AC4961" s="198">
        <v>37103.875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31</v>
      </c>
      <c r="F4962" s="213">
        <f t="shared" si="390"/>
        <v>155000</v>
      </c>
      <c r="G4962" s="202">
        <v>1336012</v>
      </c>
      <c r="H4962" s="198">
        <v>37046.705752314818</v>
      </c>
      <c r="I4962" t="s">
        <v>2660</v>
      </c>
      <c r="M4962" t="s">
        <v>3505</v>
      </c>
      <c r="N4962" t="s">
        <v>2383</v>
      </c>
      <c r="O4962" t="s">
        <v>2604</v>
      </c>
      <c r="P4962" s="199">
        <v>5000</v>
      </c>
      <c r="S4962" t="s">
        <v>3506</v>
      </c>
      <c r="T4962" t="s">
        <v>3759</v>
      </c>
      <c r="U4962" s="201">
        <v>4.1500000000000004</v>
      </c>
      <c r="V4962" t="s">
        <v>1013</v>
      </c>
      <c r="W4962" t="s">
        <v>2810</v>
      </c>
      <c r="X4962" t="s">
        <v>2384</v>
      </c>
      <c r="Y4962" t="s">
        <v>3777</v>
      </c>
      <c r="Z4962" t="s">
        <v>2952</v>
      </c>
      <c r="AA4962" t="s">
        <v>1014</v>
      </c>
      <c r="AB4962" s="198">
        <v>37073.875</v>
      </c>
      <c r="AC4962" s="198">
        <v>37103.875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310000</v>
      </c>
      <c r="G4963" s="202">
        <v>1336013</v>
      </c>
      <c r="H4963" s="198">
        <v>37046.707824074074</v>
      </c>
      <c r="I4963" t="s">
        <v>2358</v>
      </c>
      <c r="M4963" t="s">
        <v>3505</v>
      </c>
      <c r="N4963" t="s">
        <v>2383</v>
      </c>
      <c r="O4963" t="s">
        <v>2604</v>
      </c>
      <c r="P4963" s="199">
        <v>10000</v>
      </c>
      <c r="S4963" t="s">
        <v>3506</v>
      </c>
      <c r="T4963" t="s">
        <v>3759</v>
      </c>
      <c r="U4963" s="201">
        <v>4.1449999999999996</v>
      </c>
      <c r="V4963" t="s">
        <v>2195</v>
      </c>
      <c r="W4963" t="s">
        <v>2810</v>
      </c>
      <c r="X4963" t="s">
        <v>2384</v>
      </c>
      <c r="Y4963" t="s">
        <v>3777</v>
      </c>
      <c r="Z4963" t="s">
        <v>2952</v>
      </c>
      <c r="AA4963" t="s">
        <v>1015</v>
      </c>
      <c r="AB4963" s="198">
        <v>37073.875</v>
      </c>
      <c r="AC4963" s="198">
        <v>37103.875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310000</v>
      </c>
      <c r="G4964" s="202">
        <v>1336017</v>
      </c>
      <c r="H4964" s="198">
        <v>37046.70994212963</v>
      </c>
      <c r="I4964" t="s">
        <v>2543</v>
      </c>
      <c r="M4964" t="s">
        <v>3505</v>
      </c>
      <c r="N4964" t="s">
        <v>2383</v>
      </c>
      <c r="O4964" t="s">
        <v>2604</v>
      </c>
      <c r="P4964" s="199">
        <v>10000</v>
      </c>
      <c r="S4964" t="s">
        <v>3506</v>
      </c>
      <c r="T4964" t="s">
        <v>3759</v>
      </c>
      <c r="U4964" s="201">
        <v>4.1500000000000004</v>
      </c>
      <c r="V4964" t="s">
        <v>2299</v>
      </c>
      <c r="W4964" t="s">
        <v>2810</v>
      </c>
      <c r="X4964" t="s">
        <v>2384</v>
      </c>
      <c r="Y4964" t="s">
        <v>3777</v>
      </c>
      <c r="Z4964" t="s">
        <v>2952</v>
      </c>
      <c r="AA4964" t="s">
        <v>1016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31</v>
      </c>
      <c r="F4965" s="213">
        <f t="shared" si="390"/>
        <v>310000</v>
      </c>
      <c r="G4965" s="202">
        <v>1336018</v>
      </c>
      <c r="H4965" s="198">
        <v>37046.713217592594</v>
      </c>
      <c r="I4965" t="s">
        <v>3546</v>
      </c>
      <c r="M4965" t="s">
        <v>3505</v>
      </c>
      <c r="N4965" t="s">
        <v>2383</v>
      </c>
      <c r="O4965" t="s">
        <v>3196</v>
      </c>
      <c r="Q4965" s="199">
        <v>10000</v>
      </c>
      <c r="S4965" t="s">
        <v>3506</v>
      </c>
      <c r="T4965" t="s">
        <v>3759</v>
      </c>
      <c r="U4965" s="201">
        <v>4.1500000000000004</v>
      </c>
      <c r="V4965" t="s">
        <v>3283</v>
      </c>
      <c r="W4965" t="s">
        <v>2810</v>
      </c>
      <c r="X4965" t="s">
        <v>2384</v>
      </c>
      <c r="Y4965" t="s">
        <v>3777</v>
      </c>
      <c r="Z4965" t="s">
        <v>2952</v>
      </c>
      <c r="AA4965" t="s">
        <v>1017</v>
      </c>
      <c r="AB4965" s="198">
        <v>37073.915972222225</v>
      </c>
      <c r="AC4965" s="198">
        <v>37103.915972222225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310000</v>
      </c>
      <c r="G4966" s="202">
        <v>1336019</v>
      </c>
      <c r="H4966" s="198">
        <v>37046.713738425926</v>
      </c>
      <c r="I4966" t="s">
        <v>2345</v>
      </c>
      <c r="M4966" t="s">
        <v>3505</v>
      </c>
      <c r="N4966" t="s">
        <v>2383</v>
      </c>
      <c r="O4966" t="s">
        <v>2604</v>
      </c>
      <c r="P4966" s="199">
        <v>10000</v>
      </c>
      <c r="S4966" t="s">
        <v>3506</v>
      </c>
      <c r="T4966" t="s">
        <v>3759</v>
      </c>
      <c r="U4966" s="201">
        <v>4.1500000000000004</v>
      </c>
      <c r="V4966" t="s">
        <v>2230</v>
      </c>
      <c r="W4966" t="s">
        <v>2810</v>
      </c>
      <c r="X4966" t="s">
        <v>2384</v>
      </c>
      <c r="Y4966" t="s">
        <v>3777</v>
      </c>
      <c r="Z4966" t="s">
        <v>2952</v>
      </c>
      <c r="AA4966" t="s">
        <v>1018</v>
      </c>
      <c r="AB4966" s="198">
        <v>37073.875</v>
      </c>
      <c r="AC4966" s="198">
        <v>37103.875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155000</v>
      </c>
      <c r="G4967" s="202">
        <v>1336020</v>
      </c>
      <c r="H4967" s="198">
        <v>37046.717430555553</v>
      </c>
      <c r="I4967" t="s">
        <v>2358</v>
      </c>
      <c r="M4967" t="s">
        <v>3505</v>
      </c>
      <c r="N4967" t="s">
        <v>2383</v>
      </c>
      <c r="O4967" t="s">
        <v>2604</v>
      </c>
      <c r="P4967" s="199">
        <v>5000</v>
      </c>
      <c r="S4967" t="s">
        <v>3506</v>
      </c>
      <c r="T4967" t="s">
        <v>3759</v>
      </c>
      <c r="U4967" s="201">
        <v>4.1449999999999996</v>
      </c>
      <c r="V4967" t="s">
        <v>1019</v>
      </c>
      <c r="W4967" t="s">
        <v>2810</v>
      </c>
      <c r="X4967" t="s">
        <v>2384</v>
      </c>
      <c r="Y4967" t="s">
        <v>3777</v>
      </c>
      <c r="Z4967" t="s">
        <v>2952</v>
      </c>
      <c r="AA4967" t="s">
        <v>1020</v>
      </c>
      <c r="AB4967" s="198">
        <v>37073.875</v>
      </c>
      <c r="AC4967" s="198">
        <v>37103.875</v>
      </c>
    </row>
    <row r="4968" spans="1:29" x14ac:dyDescent="0.2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31</v>
      </c>
      <c r="F4968" s="213">
        <f t="shared" si="390"/>
        <v>155000</v>
      </c>
      <c r="G4968" s="202">
        <v>1336021</v>
      </c>
      <c r="H4968" s="198">
        <v>37046.717766203707</v>
      </c>
      <c r="I4968" t="s">
        <v>3627</v>
      </c>
      <c r="M4968" t="s">
        <v>3505</v>
      </c>
      <c r="N4968" t="s">
        <v>2383</v>
      </c>
      <c r="O4968" t="s">
        <v>2604</v>
      </c>
      <c r="P4968" s="199">
        <v>5000</v>
      </c>
      <c r="S4968" t="s">
        <v>3506</v>
      </c>
      <c r="T4968" t="s">
        <v>3759</v>
      </c>
      <c r="U4968" s="201">
        <v>4.1449999999999996</v>
      </c>
      <c r="V4968" t="s">
        <v>1021</v>
      </c>
      <c r="W4968" t="s">
        <v>2810</v>
      </c>
      <c r="X4968" t="s">
        <v>2384</v>
      </c>
      <c r="Y4968" t="s">
        <v>3777</v>
      </c>
      <c r="Z4968" t="s">
        <v>2952</v>
      </c>
      <c r="AA4968" t="s">
        <v>1022</v>
      </c>
      <c r="AB4968" s="198">
        <v>37073.875</v>
      </c>
      <c r="AC4968" s="198">
        <v>37103.875</v>
      </c>
    </row>
    <row r="4969" spans="1:29" x14ac:dyDescent="0.2">
      <c r="A4969" s="44" t="str">
        <f t="shared" si="386"/>
        <v xml:space="preserve"> Metals Financial</v>
      </c>
      <c r="B4969" s="44" t="str">
        <f t="shared" si="387"/>
        <v/>
      </c>
      <c r="C4969" s="44" t="str">
        <f t="shared" si="388"/>
        <v>Metals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</v>
      </c>
      <c r="F4969" s="213">
        <f t="shared" si="390"/>
        <v>20</v>
      </c>
      <c r="G4969" s="202">
        <v>1336026</v>
      </c>
      <c r="H4969" s="198">
        <v>37046.742604166669</v>
      </c>
      <c r="I4969" t="s">
        <v>3781</v>
      </c>
      <c r="M4969" t="s">
        <v>3511</v>
      </c>
      <c r="N4969" t="s">
        <v>3768</v>
      </c>
      <c r="O4969" t="s">
        <v>3769</v>
      </c>
      <c r="Q4969" s="199">
        <v>20</v>
      </c>
      <c r="S4969" t="s">
        <v>3758</v>
      </c>
      <c r="T4969" t="s">
        <v>3759</v>
      </c>
      <c r="U4969" s="201">
        <v>1509.5</v>
      </c>
      <c r="V4969" t="s">
        <v>1505</v>
      </c>
      <c r="W4969" t="s">
        <v>2403</v>
      </c>
      <c r="X4969" t="s">
        <v>3761</v>
      </c>
      <c r="Y4969" t="s">
        <v>3762</v>
      </c>
      <c r="Z4969" t="s">
        <v>3763</v>
      </c>
      <c r="AA4969">
        <v>2167319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310000</v>
      </c>
      <c r="G4970" s="202">
        <v>1336028</v>
      </c>
      <c r="H4970" s="198">
        <v>37046.766979166663</v>
      </c>
      <c r="I4970" t="s">
        <v>3652</v>
      </c>
      <c r="M4970" t="s">
        <v>3505</v>
      </c>
      <c r="N4970" t="s">
        <v>2383</v>
      </c>
      <c r="O4970" t="s">
        <v>2604</v>
      </c>
      <c r="Q4970" s="199">
        <v>10000</v>
      </c>
      <c r="S4970" t="s">
        <v>3506</v>
      </c>
      <c r="T4970" t="s">
        <v>3759</v>
      </c>
      <c r="U4970" s="201">
        <v>4.1399999999999997</v>
      </c>
      <c r="V4970" t="s">
        <v>1859</v>
      </c>
      <c r="W4970" t="s">
        <v>2810</v>
      </c>
      <c r="X4970" t="s">
        <v>2384</v>
      </c>
      <c r="Y4970" t="s">
        <v>3777</v>
      </c>
      <c r="Z4970" t="s">
        <v>2952</v>
      </c>
      <c r="AA4970" t="s">
        <v>1023</v>
      </c>
      <c r="AB4970" s="198">
        <v>37073.875</v>
      </c>
      <c r="AC4970" s="198">
        <v>37103.875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31</v>
      </c>
      <c r="F4971" s="213">
        <f t="shared" si="390"/>
        <v>155000</v>
      </c>
      <c r="G4971" s="202">
        <v>1336029</v>
      </c>
      <c r="H4971" s="198">
        <v>37046.779918981483</v>
      </c>
      <c r="I4971" t="s">
        <v>2635</v>
      </c>
      <c r="M4971" t="s">
        <v>3505</v>
      </c>
      <c r="N4971" t="s">
        <v>2383</v>
      </c>
      <c r="O4971" t="s">
        <v>2604</v>
      </c>
      <c r="P4971" s="199">
        <v>5000</v>
      </c>
      <c r="S4971" t="s">
        <v>3506</v>
      </c>
      <c r="T4971" t="s">
        <v>3759</v>
      </c>
      <c r="U4971" s="201">
        <v>4.1349999999999998</v>
      </c>
      <c r="V4971" t="s">
        <v>1460</v>
      </c>
      <c r="W4971" t="s">
        <v>2810</v>
      </c>
      <c r="X4971" t="s">
        <v>2384</v>
      </c>
      <c r="Y4971" t="s">
        <v>3777</v>
      </c>
      <c r="Z4971" t="s">
        <v>2952</v>
      </c>
      <c r="AA4971" t="s">
        <v>1024</v>
      </c>
      <c r="AB4971" s="198">
        <v>37073.875</v>
      </c>
      <c r="AC4971" s="198">
        <v>37103.875</v>
      </c>
    </row>
    <row r="4972" spans="1:29" x14ac:dyDescent="0.2">
      <c r="A4972" s="44" t="str">
        <f t="shared" si="386"/>
        <v>US Crude Financial</v>
      </c>
      <c r="B4972" s="44" t="str">
        <f t="shared" si="387"/>
        <v>US</v>
      </c>
      <c r="C4972" s="44" t="str">
        <f t="shared" si="388"/>
        <v>Crude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</v>
      </c>
      <c r="F4972" s="213">
        <f t="shared" si="390"/>
        <v>50000</v>
      </c>
      <c r="G4972" s="202">
        <v>1336033</v>
      </c>
      <c r="H4972" s="198">
        <v>37046.807395833333</v>
      </c>
      <c r="I4972" t="s">
        <v>2382</v>
      </c>
      <c r="M4972" t="s">
        <v>3619</v>
      </c>
      <c r="N4972" t="s">
        <v>1088</v>
      </c>
      <c r="O4972" t="s">
        <v>3528</v>
      </c>
      <c r="Q4972" s="199">
        <v>50000</v>
      </c>
      <c r="S4972" t="s">
        <v>3512</v>
      </c>
      <c r="T4972" t="s">
        <v>3759</v>
      </c>
      <c r="U4972" s="201">
        <v>28.22</v>
      </c>
      <c r="V4972" t="s">
        <v>3654</v>
      </c>
      <c r="W4972" t="s">
        <v>1090</v>
      </c>
      <c r="X4972" t="s">
        <v>1091</v>
      </c>
      <c r="Y4972" t="s">
        <v>2729</v>
      </c>
      <c r="Z4972" t="s">
        <v>2952</v>
      </c>
      <c r="AA4972">
        <v>113568</v>
      </c>
      <c r="AB4972" s="198">
        <v>37073</v>
      </c>
      <c r="AC4972" s="198">
        <v>37103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155000</v>
      </c>
      <c r="G4973" s="202">
        <v>1336036</v>
      </c>
      <c r="H4973" s="198">
        <v>37046.843912037039</v>
      </c>
      <c r="I4973" t="s">
        <v>3731</v>
      </c>
      <c r="M4973" t="s">
        <v>3505</v>
      </c>
      <c r="N4973" t="s">
        <v>2383</v>
      </c>
      <c r="O4973" t="s">
        <v>2604</v>
      </c>
      <c r="P4973" s="199">
        <v>5000</v>
      </c>
      <c r="S4973" t="s">
        <v>3506</v>
      </c>
      <c r="T4973" t="s">
        <v>3759</v>
      </c>
      <c r="U4973" s="201">
        <v>4.125</v>
      </c>
      <c r="V4973" t="s">
        <v>3706</v>
      </c>
      <c r="W4973" t="s">
        <v>2810</v>
      </c>
      <c r="X4973" t="s">
        <v>2384</v>
      </c>
      <c r="Y4973" t="s">
        <v>3777</v>
      </c>
      <c r="Z4973" t="s">
        <v>2952</v>
      </c>
      <c r="AA4973" t="s">
        <v>1025</v>
      </c>
      <c r="AB4973" s="198">
        <v>37073.875</v>
      </c>
      <c r="AC4973" s="198">
        <v>37103.875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155000</v>
      </c>
      <c r="G4974" s="202">
        <v>1336043</v>
      </c>
      <c r="H4974" s="198">
        <v>37046.87841435185</v>
      </c>
      <c r="I4974" t="s">
        <v>2382</v>
      </c>
      <c r="M4974" t="s">
        <v>3505</v>
      </c>
      <c r="N4974" t="s">
        <v>2383</v>
      </c>
      <c r="O4974" t="s">
        <v>2604</v>
      </c>
      <c r="P4974" s="199">
        <v>5000</v>
      </c>
      <c r="S4974" t="s">
        <v>3506</v>
      </c>
      <c r="T4974" t="s">
        <v>3759</v>
      </c>
      <c r="U4974" s="201">
        <v>4.1449999999999996</v>
      </c>
      <c r="V4974" t="s">
        <v>3705</v>
      </c>
      <c r="W4974" t="s">
        <v>2810</v>
      </c>
      <c r="X4974" t="s">
        <v>2384</v>
      </c>
      <c r="Y4974" t="s">
        <v>3777</v>
      </c>
      <c r="Z4974" t="s">
        <v>2952</v>
      </c>
      <c r="AA4974" t="s">
        <v>1026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155000</v>
      </c>
      <c r="G4975" s="202">
        <v>1336044</v>
      </c>
      <c r="H4975" s="198">
        <v>37046.879583333335</v>
      </c>
      <c r="I4975" t="s">
        <v>2660</v>
      </c>
      <c r="M4975" t="s">
        <v>3505</v>
      </c>
      <c r="N4975" t="s">
        <v>2383</v>
      </c>
      <c r="O4975" t="s">
        <v>2604</v>
      </c>
      <c r="P4975" s="199">
        <v>5000</v>
      </c>
      <c r="S4975" t="s">
        <v>3506</v>
      </c>
      <c r="T4975" t="s">
        <v>3759</v>
      </c>
      <c r="U4975" s="201">
        <v>4.1449999999999996</v>
      </c>
      <c r="V4975" t="s">
        <v>1476</v>
      </c>
      <c r="W4975" t="s">
        <v>2810</v>
      </c>
      <c r="X4975" t="s">
        <v>2384</v>
      </c>
      <c r="Y4975" t="s">
        <v>3777</v>
      </c>
      <c r="Z4975" t="s">
        <v>2952</v>
      </c>
      <c r="AA4975" t="s">
        <v>1027</v>
      </c>
      <c r="AB4975" s="198">
        <v>37073.875</v>
      </c>
      <c r="AC4975" s="198">
        <v>37103.875</v>
      </c>
    </row>
    <row r="4976" spans="1:29" x14ac:dyDescent="0.2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1336045</v>
      </c>
      <c r="H4976" s="198">
        <v>37046.883483796293</v>
      </c>
      <c r="I4976" t="s">
        <v>2382</v>
      </c>
      <c r="M4976" t="s">
        <v>3619</v>
      </c>
      <c r="N4976" t="s">
        <v>1088</v>
      </c>
      <c r="O4976" t="s">
        <v>3528</v>
      </c>
      <c r="Q4976" s="199">
        <v>50000</v>
      </c>
      <c r="S4976" t="s">
        <v>3512</v>
      </c>
      <c r="T4976" t="s">
        <v>3759</v>
      </c>
      <c r="U4976" s="201">
        <v>28.24</v>
      </c>
      <c r="V4976" t="s">
        <v>3705</v>
      </c>
      <c r="W4976" t="s">
        <v>1090</v>
      </c>
      <c r="X4976" t="s">
        <v>1091</v>
      </c>
      <c r="Y4976" t="s">
        <v>2729</v>
      </c>
      <c r="Z4976" t="s">
        <v>2952</v>
      </c>
      <c r="AA4976">
        <v>113567</v>
      </c>
      <c r="AB4976" s="198">
        <v>37073</v>
      </c>
      <c r="AC4976" s="198">
        <v>37103</v>
      </c>
    </row>
    <row r="4977" spans="1:29" x14ac:dyDescent="0.2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77500</v>
      </c>
      <c r="G4977" s="202">
        <v>1336047</v>
      </c>
      <c r="H4977" s="198">
        <v>37046.905347222222</v>
      </c>
      <c r="I4977" t="s">
        <v>2387</v>
      </c>
      <c r="M4977" t="s">
        <v>3505</v>
      </c>
      <c r="N4977" t="s">
        <v>2383</v>
      </c>
      <c r="O4977" t="s">
        <v>2604</v>
      </c>
      <c r="P4977" s="199">
        <v>2500</v>
      </c>
      <c r="S4977" t="s">
        <v>3506</v>
      </c>
      <c r="T4977" t="s">
        <v>3759</v>
      </c>
      <c r="U4977" s="201">
        <v>4.1399999999999997</v>
      </c>
      <c r="V4977" t="s">
        <v>3178</v>
      </c>
      <c r="W4977" t="s">
        <v>2810</v>
      </c>
      <c r="X4977" t="s">
        <v>2384</v>
      </c>
      <c r="Y4977" t="s">
        <v>3777</v>
      </c>
      <c r="Z4977" t="s">
        <v>2952</v>
      </c>
      <c r="AA4977" t="s">
        <v>1028</v>
      </c>
      <c r="AB4977" s="198">
        <v>37073.875</v>
      </c>
      <c r="AC4977" s="198">
        <v>37103.875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31</v>
      </c>
      <c r="F4978" s="213">
        <f t="shared" si="390"/>
        <v>77500</v>
      </c>
      <c r="G4978" s="202">
        <v>1336048</v>
      </c>
      <c r="H4978" s="198">
        <v>37046.906180555554</v>
      </c>
      <c r="I4978" t="s">
        <v>2660</v>
      </c>
      <c r="M4978" t="s">
        <v>3505</v>
      </c>
      <c r="N4978" t="s">
        <v>2383</v>
      </c>
      <c r="O4978" t="s">
        <v>2604</v>
      </c>
      <c r="P4978" s="199">
        <v>2500</v>
      </c>
      <c r="S4978" t="s">
        <v>3506</v>
      </c>
      <c r="T4978" t="s">
        <v>3759</v>
      </c>
      <c r="U4978" s="201">
        <v>4.1399999999999997</v>
      </c>
      <c r="V4978" t="s">
        <v>1476</v>
      </c>
      <c r="W4978" t="s">
        <v>2810</v>
      </c>
      <c r="X4978" t="s">
        <v>2384</v>
      </c>
      <c r="Y4978" t="s">
        <v>3777</v>
      </c>
      <c r="Z4978" t="s">
        <v>2952</v>
      </c>
      <c r="AA4978" t="s">
        <v>1029</v>
      </c>
      <c r="AB4978" s="198">
        <v>37073.875</v>
      </c>
      <c r="AC4978" s="198">
        <v>37103.875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31</v>
      </c>
      <c r="F4979" s="213">
        <f t="shared" si="390"/>
        <v>155000</v>
      </c>
      <c r="G4979" s="202">
        <v>1336052</v>
      </c>
      <c r="H4979" s="198">
        <v>37046.915266203701</v>
      </c>
      <c r="I4979" t="s">
        <v>2660</v>
      </c>
      <c r="M4979" t="s">
        <v>3505</v>
      </c>
      <c r="N4979" t="s">
        <v>2383</v>
      </c>
      <c r="O4979" t="s">
        <v>2604</v>
      </c>
      <c r="P4979" s="199">
        <v>5000</v>
      </c>
      <c r="S4979" t="s">
        <v>3506</v>
      </c>
      <c r="T4979" t="s">
        <v>3759</v>
      </c>
      <c r="U4979" s="201">
        <v>4.1349999999999998</v>
      </c>
      <c r="V4979" t="s">
        <v>1476</v>
      </c>
      <c r="W4979" t="s">
        <v>2810</v>
      </c>
      <c r="X4979" t="s">
        <v>2384</v>
      </c>
      <c r="Y4979" t="s">
        <v>3777</v>
      </c>
      <c r="Z4979" t="s">
        <v>2952</v>
      </c>
      <c r="AA4979" t="s">
        <v>1030</v>
      </c>
      <c r="AB4979" s="198">
        <v>37073.875</v>
      </c>
      <c r="AC4979" s="198">
        <v>37103.875</v>
      </c>
    </row>
    <row r="4980" spans="1:29" x14ac:dyDescent="0.2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3" t="e">
        <f t="shared" si="390"/>
        <v>#N/A</v>
      </c>
    </row>
    <row r="4981" spans="1:29" x14ac:dyDescent="0.2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3" t="e">
        <f t="shared" si="390"/>
        <v>#N/A</v>
      </c>
    </row>
    <row r="4982" spans="1:29" x14ac:dyDescent="0.2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3" t="e">
        <f t="shared" si="390"/>
        <v>#N/A</v>
      </c>
    </row>
    <row r="4983" spans="1:29" x14ac:dyDescent="0.2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3" t="e">
        <f t="shared" si="390"/>
        <v>#N/A</v>
      </c>
    </row>
    <row r="4984" spans="1:29" x14ac:dyDescent="0.2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3" t="e">
        <f t="shared" si="390"/>
        <v>#N/A</v>
      </c>
    </row>
    <row r="4985" spans="1:29" x14ac:dyDescent="0.2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3" t="e">
        <f t="shared" si="390"/>
        <v>#N/A</v>
      </c>
    </row>
    <row r="4986" spans="1:29" x14ac:dyDescent="0.2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3" t="e">
        <f t="shared" si="390"/>
        <v>#N/A</v>
      </c>
    </row>
    <row r="4987" spans="1:29" x14ac:dyDescent="0.2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3" t="e">
        <f t="shared" si="390"/>
        <v>#N/A</v>
      </c>
    </row>
    <row r="4988" spans="1:29" x14ac:dyDescent="0.2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3" t="e">
        <f t="shared" si="390"/>
        <v>#N/A</v>
      </c>
    </row>
    <row r="4989" spans="1:29" x14ac:dyDescent="0.2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3" t="e">
        <f t="shared" si="390"/>
        <v>#N/A</v>
      </c>
    </row>
    <row r="4990" spans="1:29" x14ac:dyDescent="0.2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3" t="e">
        <f t="shared" si="390"/>
        <v>#N/A</v>
      </c>
    </row>
    <row r="4991" spans="1:29" x14ac:dyDescent="0.2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3" t="e">
        <f t="shared" si="390"/>
        <v>#N/A</v>
      </c>
    </row>
    <row r="4992" spans="1:29" x14ac:dyDescent="0.2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3" t="e">
        <f t="shared" si="390"/>
        <v>#N/A</v>
      </c>
    </row>
    <row r="4993" spans="1:6" x14ac:dyDescent="0.2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3" t="e">
        <f t="shared" si="390"/>
        <v>#N/A</v>
      </c>
    </row>
    <row r="4994" spans="1:6" x14ac:dyDescent="0.2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3" t="e">
        <f t="shared" si="390"/>
        <v>#N/A</v>
      </c>
    </row>
    <row r="4995" spans="1:6" x14ac:dyDescent="0.2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3" t="e">
        <f t="shared" si="390"/>
        <v>#N/A</v>
      </c>
    </row>
    <row r="4996" spans="1:6" x14ac:dyDescent="0.2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3" t="e">
        <f t="shared" si="390"/>
        <v>#N/A</v>
      </c>
    </row>
    <row r="4997" spans="1:6" x14ac:dyDescent="0.2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3" t="e">
        <f t="shared" si="390"/>
        <v>#N/A</v>
      </c>
    </row>
    <row r="4998" spans="1:6" x14ac:dyDescent="0.2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3" t="e">
        <f t="shared" si="390"/>
        <v>#N/A</v>
      </c>
    </row>
    <row r="4999" spans="1:6" x14ac:dyDescent="0.2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3" t="e">
        <f t="shared" si="390"/>
        <v>#N/A</v>
      </c>
    </row>
    <row r="5000" spans="1:6" x14ac:dyDescent="0.2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3" t="e">
        <f t="shared" si="390"/>
        <v>#N/A</v>
      </c>
    </row>
    <row r="5001" spans="1:6" x14ac:dyDescent="0.2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3" t="e">
        <f t="shared" si="390"/>
        <v>#N/A</v>
      </c>
    </row>
    <row r="5002" spans="1:6" x14ac:dyDescent="0.2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3" t="e">
        <f t="shared" si="390"/>
        <v>#N/A</v>
      </c>
    </row>
    <row r="5003" spans="1:6" x14ac:dyDescent="0.2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3" t="e">
        <f t="shared" ref="F5003:F5066" si="395">E5003*SUM(P5003:Q5003)</f>
        <v>#N/A</v>
      </c>
    </row>
    <row r="5004" spans="1:6" x14ac:dyDescent="0.2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3" t="e">
        <f t="shared" si="395"/>
        <v>#N/A</v>
      </c>
    </row>
    <row r="5005" spans="1:6" x14ac:dyDescent="0.2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3" t="e">
        <f t="shared" si="395"/>
        <v>#N/A</v>
      </c>
    </row>
    <row r="5006" spans="1:6" x14ac:dyDescent="0.2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3" t="e">
        <f t="shared" si="395"/>
        <v>#N/A</v>
      </c>
    </row>
    <row r="5007" spans="1:6" x14ac:dyDescent="0.2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3" t="e">
        <f t="shared" si="395"/>
        <v>#N/A</v>
      </c>
    </row>
    <row r="5008" spans="1:6" x14ac:dyDescent="0.2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3" t="e">
        <f t="shared" si="395"/>
        <v>#N/A</v>
      </c>
    </row>
    <row r="5009" spans="1:6" x14ac:dyDescent="0.2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3" t="e">
        <f t="shared" si="395"/>
        <v>#N/A</v>
      </c>
    </row>
    <row r="5010" spans="1:6" x14ac:dyDescent="0.2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3" t="e">
        <f t="shared" si="395"/>
        <v>#N/A</v>
      </c>
    </row>
    <row r="5011" spans="1:6" x14ac:dyDescent="0.2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3" t="e">
        <f t="shared" si="395"/>
        <v>#N/A</v>
      </c>
    </row>
    <row r="5012" spans="1:6" x14ac:dyDescent="0.2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3" t="e">
        <f t="shared" si="395"/>
        <v>#N/A</v>
      </c>
    </row>
    <row r="5013" spans="1:6" x14ac:dyDescent="0.2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3" t="e">
        <f t="shared" si="395"/>
        <v>#N/A</v>
      </c>
    </row>
    <row r="5014" spans="1:6" x14ac:dyDescent="0.2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3" t="e">
        <f t="shared" si="395"/>
        <v>#N/A</v>
      </c>
    </row>
    <row r="5015" spans="1:6" x14ac:dyDescent="0.2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3" t="e">
        <f t="shared" si="395"/>
        <v>#N/A</v>
      </c>
    </row>
    <row r="5016" spans="1:6" x14ac:dyDescent="0.2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3" t="e">
        <f t="shared" si="395"/>
        <v>#N/A</v>
      </c>
    </row>
    <row r="5017" spans="1:6" x14ac:dyDescent="0.2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3" t="e">
        <f t="shared" si="395"/>
        <v>#N/A</v>
      </c>
    </row>
    <row r="5018" spans="1:6" x14ac:dyDescent="0.2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3" t="e">
        <f t="shared" si="395"/>
        <v>#N/A</v>
      </c>
    </row>
    <row r="5019" spans="1:6" x14ac:dyDescent="0.2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3" t="e">
        <f t="shared" si="395"/>
        <v>#N/A</v>
      </c>
    </row>
    <row r="5020" spans="1:6" x14ac:dyDescent="0.2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3" t="e">
        <f t="shared" si="395"/>
        <v>#N/A</v>
      </c>
    </row>
    <row r="5021" spans="1:6" x14ac:dyDescent="0.2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3" t="e">
        <f t="shared" si="395"/>
        <v>#N/A</v>
      </c>
    </row>
    <row r="5022" spans="1:6" x14ac:dyDescent="0.2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3" t="e">
        <f t="shared" si="395"/>
        <v>#N/A</v>
      </c>
    </row>
    <row r="5023" spans="1:6" x14ac:dyDescent="0.2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3" t="e">
        <f t="shared" si="395"/>
        <v>#N/A</v>
      </c>
    </row>
    <row r="5024" spans="1:6" x14ac:dyDescent="0.2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3" t="e">
        <f t="shared" si="395"/>
        <v>#N/A</v>
      </c>
    </row>
    <row r="5025" spans="1:6" x14ac:dyDescent="0.2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3" t="e">
        <f t="shared" si="395"/>
        <v>#N/A</v>
      </c>
    </row>
    <row r="5026" spans="1:6" x14ac:dyDescent="0.2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3" t="e">
        <f t="shared" si="395"/>
        <v>#N/A</v>
      </c>
    </row>
    <row r="5027" spans="1:6" x14ac:dyDescent="0.2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3" t="e">
        <f t="shared" si="395"/>
        <v>#N/A</v>
      </c>
    </row>
    <row r="5028" spans="1:6" x14ac:dyDescent="0.2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3" t="e">
        <f t="shared" si="395"/>
        <v>#N/A</v>
      </c>
    </row>
    <row r="5029" spans="1:6" x14ac:dyDescent="0.2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3" t="e">
        <f t="shared" si="395"/>
        <v>#N/A</v>
      </c>
    </row>
    <row r="5030" spans="1:6" x14ac:dyDescent="0.2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3" t="e">
        <f t="shared" si="395"/>
        <v>#N/A</v>
      </c>
    </row>
    <row r="5031" spans="1:6" x14ac:dyDescent="0.2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3" t="e">
        <f t="shared" si="395"/>
        <v>#N/A</v>
      </c>
    </row>
    <row r="5032" spans="1:6" x14ac:dyDescent="0.2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3" t="e">
        <f t="shared" si="395"/>
        <v>#N/A</v>
      </c>
    </row>
    <row r="5033" spans="1:6" x14ac:dyDescent="0.2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3" t="e">
        <f t="shared" si="395"/>
        <v>#N/A</v>
      </c>
    </row>
    <row r="5034" spans="1:6" x14ac:dyDescent="0.2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3" t="e">
        <f t="shared" si="395"/>
        <v>#N/A</v>
      </c>
    </row>
    <row r="5035" spans="1:6" x14ac:dyDescent="0.2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3" t="e">
        <f t="shared" si="395"/>
        <v>#N/A</v>
      </c>
    </row>
    <row r="5036" spans="1:6" x14ac:dyDescent="0.2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3" t="e">
        <f t="shared" si="395"/>
        <v>#N/A</v>
      </c>
    </row>
    <row r="5037" spans="1:6" x14ac:dyDescent="0.2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3" t="e">
        <f t="shared" si="395"/>
        <v>#N/A</v>
      </c>
    </row>
    <row r="5038" spans="1:6" x14ac:dyDescent="0.2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3" t="e">
        <f t="shared" si="395"/>
        <v>#N/A</v>
      </c>
    </row>
    <row r="5039" spans="1:6" x14ac:dyDescent="0.2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3" t="e">
        <f t="shared" si="395"/>
        <v>#N/A</v>
      </c>
    </row>
    <row r="5040" spans="1:6" x14ac:dyDescent="0.2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3" t="e">
        <f t="shared" si="395"/>
        <v>#N/A</v>
      </c>
    </row>
    <row r="5041" spans="1:6" x14ac:dyDescent="0.2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3" t="e">
        <f t="shared" si="395"/>
        <v>#N/A</v>
      </c>
    </row>
    <row r="5042" spans="1:6" x14ac:dyDescent="0.2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3" t="e">
        <f t="shared" si="395"/>
        <v>#N/A</v>
      </c>
    </row>
    <row r="5043" spans="1:6" x14ac:dyDescent="0.2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3" t="e">
        <f t="shared" si="395"/>
        <v>#N/A</v>
      </c>
    </row>
    <row r="5044" spans="1:6" x14ac:dyDescent="0.2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3" t="e">
        <f t="shared" si="395"/>
        <v>#N/A</v>
      </c>
    </row>
    <row r="5045" spans="1:6" x14ac:dyDescent="0.2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3" t="e">
        <f t="shared" si="395"/>
        <v>#N/A</v>
      </c>
    </row>
    <row r="5046" spans="1:6" x14ac:dyDescent="0.2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3" t="e">
        <f t="shared" si="395"/>
        <v>#N/A</v>
      </c>
    </row>
    <row r="5047" spans="1:6" x14ac:dyDescent="0.2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3" t="e">
        <f t="shared" si="395"/>
        <v>#N/A</v>
      </c>
    </row>
    <row r="5048" spans="1:6" x14ac:dyDescent="0.2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3" t="e">
        <f t="shared" si="395"/>
        <v>#N/A</v>
      </c>
    </row>
    <row r="5049" spans="1:6" x14ac:dyDescent="0.2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3" t="e">
        <f t="shared" si="395"/>
        <v>#N/A</v>
      </c>
    </row>
    <row r="5050" spans="1:6" x14ac:dyDescent="0.2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3" t="e">
        <f t="shared" si="395"/>
        <v>#N/A</v>
      </c>
    </row>
    <row r="5051" spans="1:6" x14ac:dyDescent="0.2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3" t="e">
        <f t="shared" si="395"/>
        <v>#N/A</v>
      </c>
    </row>
    <row r="5052" spans="1:6" x14ac:dyDescent="0.2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3" t="e">
        <f t="shared" si="395"/>
        <v>#N/A</v>
      </c>
    </row>
    <row r="5053" spans="1:6" x14ac:dyDescent="0.2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3" t="e">
        <f t="shared" si="395"/>
        <v>#N/A</v>
      </c>
    </row>
    <row r="5054" spans="1:6" x14ac:dyDescent="0.2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3" t="e">
        <f t="shared" si="395"/>
        <v>#N/A</v>
      </c>
    </row>
    <row r="5055" spans="1:6" x14ac:dyDescent="0.2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3" t="e">
        <f t="shared" si="395"/>
        <v>#N/A</v>
      </c>
    </row>
    <row r="5056" spans="1:6" x14ac:dyDescent="0.2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3" t="e">
        <f t="shared" si="395"/>
        <v>#N/A</v>
      </c>
    </row>
    <row r="5057" spans="1:6" x14ac:dyDescent="0.2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3" t="e">
        <f t="shared" si="395"/>
        <v>#N/A</v>
      </c>
    </row>
    <row r="5058" spans="1:6" x14ac:dyDescent="0.2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3" t="e">
        <f t="shared" si="395"/>
        <v>#N/A</v>
      </c>
    </row>
    <row r="5059" spans="1:6" x14ac:dyDescent="0.2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3" t="e">
        <f t="shared" si="395"/>
        <v>#N/A</v>
      </c>
    </row>
    <row r="5060" spans="1:6" x14ac:dyDescent="0.2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3" t="e">
        <f t="shared" si="395"/>
        <v>#N/A</v>
      </c>
    </row>
    <row r="5061" spans="1:6" x14ac:dyDescent="0.2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3" t="e">
        <f t="shared" si="395"/>
        <v>#N/A</v>
      </c>
    </row>
    <row r="5062" spans="1:6" x14ac:dyDescent="0.2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3" t="e">
        <f t="shared" si="395"/>
        <v>#N/A</v>
      </c>
    </row>
    <row r="5063" spans="1:6" x14ac:dyDescent="0.2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3" t="e">
        <f t="shared" si="395"/>
        <v>#N/A</v>
      </c>
    </row>
    <row r="5064" spans="1:6" x14ac:dyDescent="0.2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3" t="e">
        <f t="shared" si="395"/>
        <v>#N/A</v>
      </c>
    </row>
    <row r="5065" spans="1:6" x14ac:dyDescent="0.2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3" t="e">
        <f t="shared" si="395"/>
        <v>#N/A</v>
      </c>
    </row>
    <row r="5066" spans="1:6" x14ac:dyDescent="0.2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3" t="e">
        <f t="shared" si="395"/>
        <v>#N/A</v>
      </c>
    </row>
    <row r="5067" spans="1:6" x14ac:dyDescent="0.2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3" t="e">
        <f t="shared" ref="F5067:F5130" si="400">E5067*SUM(P5067:Q5067)</f>
        <v>#N/A</v>
      </c>
    </row>
    <row r="5068" spans="1:6" x14ac:dyDescent="0.2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3" t="e">
        <f t="shared" si="400"/>
        <v>#N/A</v>
      </c>
    </row>
    <row r="5069" spans="1:6" x14ac:dyDescent="0.2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3" t="e">
        <f t="shared" si="400"/>
        <v>#N/A</v>
      </c>
    </row>
    <row r="5070" spans="1:6" x14ac:dyDescent="0.2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3" t="e">
        <f t="shared" si="400"/>
        <v>#N/A</v>
      </c>
    </row>
    <row r="5071" spans="1:6" x14ac:dyDescent="0.2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3" t="e">
        <f t="shared" si="400"/>
        <v>#N/A</v>
      </c>
    </row>
    <row r="5072" spans="1:6" x14ac:dyDescent="0.2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3" t="e">
        <f t="shared" si="400"/>
        <v>#N/A</v>
      </c>
    </row>
    <row r="5073" spans="1:6" x14ac:dyDescent="0.2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3" t="e">
        <f t="shared" si="400"/>
        <v>#N/A</v>
      </c>
    </row>
    <row r="5074" spans="1:6" x14ac:dyDescent="0.2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3" t="e">
        <f t="shared" si="400"/>
        <v>#N/A</v>
      </c>
    </row>
    <row r="5075" spans="1:6" x14ac:dyDescent="0.2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3" t="e">
        <f t="shared" si="400"/>
        <v>#N/A</v>
      </c>
    </row>
    <row r="5076" spans="1:6" x14ac:dyDescent="0.2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3" t="e">
        <f t="shared" si="400"/>
        <v>#N/A</v>
      </c>
    </row>
    <row r="5077" spans="1:6" x14ac:dyDescent="0.2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3" t="e">
        <f t="shared" si="400"/>
        <v>#N/A</v>
      </c>
    </row>
    <row r="5078" spans="1:6" x14ac:dyDescent="0.2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3" t="e">
        <f t="shared" si="400"/>
        <v>#N/A</v>
      </c>
    </row>
    <row r="5079" spans="1:6" x14ac:dyDescent="0.2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3" t="e">
        <f t="shared" si="400"/>
        <v>#N/A</v>
      </c>
    </row>
    <row r="5080" spans="1:6" x14ac:dyDescent="0.2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3" t="e">
        <f t="shared" si="400"/>
        <v>#N/A</v>
      </c>
    </row>
    <row r="5081" spans="1:6" x14ac:dyDescent="0.2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3" t="e">
        <f t="shared" si="400"/>
        <v>#N/A</v>
      </c>
    </row>
    <row r="5082" spans="1:6" x14ac:dyDescent="0.2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3" t="e">
        <f t="shared" si="400"/>
        <v>#N/A</v>
      </c>
    </row>
    <row r="5083" spans="1:6" x14ac:dyDescent="0.2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3" t="e">
        <f t="shared" si="400"/>
        <v>#N/A</v>
      </c>
    </row>
    <row r="5084" spans="1:6" x14ac:dyDescent="0.2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3" t="e">
        <f t="shared" si="400"/>
        <v>#N/A</v>
      </c>
    </row>
    <row r="5085" spans="1:6" x14ac:dyDescent="0.2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3" t="e">
        <f t="shared" si="400"/>
        <v>#N/A</v>
      </c>
    </row>
    <row r="5086" spans="1:6" x14ac:dyDescent="0.2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3" t="e">
        <f t="shared" si="400"/>
        <v>#N/A</v>
      </c>
    </row>
    <row r="5087" spans="1:6" x14ac:dyDescent="0.2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3" t="e">
        <f t="shared" si="400"/>
        <v>#N/A</v>
      </c>
    </row>
    <row r="5088" spans="1:6" x14ac:dyDescent="0.2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3" t="e">
        <f t="shared" si="400"/>
        <v>#N/A</v>
      </c>
    </row>
    <row r="5089" spans="1:6" x14ac:dyDescent="0.2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3" t="e">
        <f t="shared" si="400"/>
        <v>#N/A</v>
      </c>
    </row>
    <row r="5090" spans="1:6" x14ac:dyDescent="0.2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3" t="e">
        <f t="shared" si="400"/>
        <v>#N/A</v>
      </c>
    </row>
    <row r="5091" spans="1:6" x14ac:dyDescent="0.2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3" t="e">
        <f t="shared" si="400"/>
        <v>#N/A</v>
      </c>
    </row>
    <row r="5092" spans="1:6" x14ac:dyDescent="0.2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3" t="e">
        <f t="shared" si="400"/>
        <v>#N/A</v>
      </c>
    </row>
    <row r="5093" spans="1:6" x14ac:dyDescent="0.2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3" t="e">
        <f t="shared" si="400"/>
        <v>#N/A</v>
      </c>
    </row>
    <row r="5094" spans="1:6" x14ac:dyDescent="0.2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3" t="e">
        <f t="shared" si="400"/>
        <v>#N/A</v>
      </c>
    </row>
    <row r="5095" spans="1:6" x14ac:dyDescent="0.2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3" t="e">
        <f t="shared" si="400"/>
        <v>#N/A</v>
      </c>
    </row>
    <row r="5096" spans="1:6" x14ac:dyDescent="0.2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3" t="e">
        <f t="shared" si="400"/>
        <v>#N/A</v>
      </c>
    </row>
    <row r="5097" spans="1:6" x14ac:dyDescent="0.2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3" t="e">
        <f t="shared" si="400"/>
        <v>#N/A</v>
      </c>
    </row>
    <row r="5098" spans="1:6" x14ac:dyDescent="0.2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3" t="e">
        <f t="shared" si="400"/>
        <v>#N/A</v>
      </c>
    </row>
    <row r="5099" spans="1:6" x14ac:dyDescent="0.2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3" t="e">
        <f t="shared" si="400"/>
        <v>#N/A</v>
      </c>
    </row>
    <row r="5100" spans="1:6" x14ac:dyDescent="0.2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3" t="e">
        <f t="shared" si="400"/>
        <v>#N/A</v>
      </c>
    </row>
    <row r="5101" spans="1:6" x14ac:dyDescent="0.2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3" t="e">
        <f t="shared" si="400"/>
        <v>#N/A</v>
      </c>
    </row>
    <row r="5102" spans="1:6" x14ac:dyDescent="0.2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3" t="e">
        <f t="shared" si="400"/>
        <v>#N/A</v>
      </c>
    </row>
    <row r="5103" spans="1:6" x14ac:dyDescent="0.2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3" t="e">
        <f t="shared" si="400"/>
        <v>#N/A</v>
      </c>
    </row>
    <row r="5104" spans="1:6" x14ac:dyDescent="0.2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3" t="e">
        <f t="shared" si="400"/>
        <v>#N/A</v>
      </c>
    </row>
    <row r="5105" spans="1:6" x14ac:dyDescent="0.2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3" t="e">
        <f t="shared" si="400"/>
        <v>#N/A</v>
      </c>
    </row>
    <row r="5106" spans="1:6" x14ac:dyDescent="0.2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3" t="e">
        <f t="shared" si="400"/>
        <v>#N/A</v>
      </c>
    </row>
    <row r="5107" spans="1:6" x14ac:dyDescent="0.2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3" t="e">
        <f t="shared" si="400"/>
        <v>#N/A</v>
      </c>
    </row>
    <row r="5108" spans="1:6" x14ac:dyDescent="0.2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3" t="e">
        <f t="shared" si="400"/>
        <v>#N/A</v>
      </c>
    </row>
    <row r="5109" spans="1:6" x14ac:dyDescent="0.2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3" t="e">
        <f t="shared" si="400"/>
        <v>#N/A</v>
      </c>
    </row>
    <row r="5110" spans="1:6" x14ac:dyDescent="0.2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3" t="e">
        <f t="shared" si="400"/>
        <v>#N/A</v>
      </c>
    </row>
    <row r="5111" spans="1:6" x14ac:dyDescent="0.2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3" t="e">
        <f t="shared" si="400"/>
        <v>#N/A</v>
      </c>
    </row>
    <row r="5112" spans="1:6" x14ac:dyDescent="0.2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3" t="e">
        <f t="shared" si="400"/>
        <v>#N/A</v>
      </c>
    </row>
    <row r="5113" spans="1:6" x14ac:dyDescent="0.2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3" t="e">
        <f t="shared" si="400"/>
        <v>#N/A</v>
      </c>
    </row>
    <row r="5114" spans="1:6" x14ac:dyDescent="0.2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3" t="e">
        <f t="shared" si="400"/>
        <v>#N/A</v>
      </c>
    </row>
    <row r="5115" spans="1:6" x14ac:dyDescent="0.2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3" t="e">
        <f t="shared" si="400"/>
        <v>#N/A</v>
      </c>
    </row>
    <row r="5116" spans="1:6" x14ac:dyDescent="0.2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3" t="e">
        <f t="shared" si="400"/>
        <v>#N/A</v>
      </c>
    </row>
    <row r="5117" spans="1:6" x14ac:dyDescent="0.2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3" t="e">
        <f t="shared" si="400"/>
        <v>#N/A</v>
      </c>
    </row>
    <row r="5118" spans="1:6" x14ac:dyDescent="0.2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3" t="e">
        <f t="shared" si="400"/>
        <v>#N/A</v>
      </c>
    </row>
    <row r="5119" spans="1:6" x14ac:dyDescent="0.2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3" t="e">
        <f t="shared" si="400"/>
        <v>#N/A</v>
      </c>
    </row>
    <row r="5120" spans="1:6" x14ac:dyDescent="0.2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3" t="e">
        <f t="shared" si="400"/>
        <v>#N/A</v>
      </c>
    </row>
    <row r="5121" spans="1:6" x14ac:dyDescent="0.2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3" t="e">
        <f t="shared" si="400"/>
        <v>#N/A</v>
      </c>
    </row>
    <row r="5122" spans="1:6" x14ac:dyDescent="0.2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3" t="e">
        <f t="shared" si="400"/>
        <v>#N/A</v>
      </c>
    </row>
    <row r="5123" spans="1:6" x14ac:dyDescent="0.2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3" t="e">
        <f t="shared" si="400"/>
        <v>#N/A</v>
      </c>
    </row>
    <row r="5124" spans="1:6" x14ac:dyDescent="0.2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3" t="e">
        <f t="shared" si="400"/>
        <v>#N/A</v>
      </c>
    </row>
    <row r="5125" spans="1:6" x14ac:dyDescent="0.2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3" t="e">
        <f t="shared" si="400"/>
        <v>#N/A</v>
      </c>
    </row>
    <row r="5126" spans="1:6" x14ac:dyDescent="0.2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3" t="e">
        <f t="shared" si="400"/>
        <v>#N/A</v>
      </c>
    </row>
    <row r="5127" spans="1:6" x14ac:dyDescent="0.2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3" t="e">
        <f t="shared" si="400"/>
        <v>#N/A</v>
      </c>
    </row>
    <row r="5128" spans="1:6" x14ac:dyDescent="0.2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3" t="e">
        <f t="shared" si="400"/>
        <v>#N/A</v>
      </c>
    </row>
    <row r="5129" spans="1:6" x14ac:dyDescent="0.2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3" t="e">
        <f t="shared" si="400"/>
        <v>#N/A</v>
      </c>
    </row>
    <row r="5130" spans="1:6" x14ac:dyDescent="0.2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3" t="e">
        <f t="shared" si="400"/>
        <v>#N/A</v>
      </c>
    </row>
    <row r="5131" spans="1:6" x14ac:dyDescent="0.2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3" t="e">
        <f t="shared" ref="F5131:F5194" si="405">E5131*SUM(P5131:Q5131)</f>
        <v>#N/A</v>
      </c>
    </row>
    <row r="5132" spans="1:6" x14ac:dyDescent="0.2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3" t="e">
        <f t="shared" si="405"/>
        <v>#N/A</v>
      </c>
    </row>
    <row r="5133" spans="1:6" x14ac:dyDescent="0.2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3" t="e">
        <f t="shared" si="405"/>
        <v>#N/A</v>
      </c>
    </row>
    <row r="5134" spans="1:6" x14ac:dyDescent="0.2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3" t="e">
        <f t="shared" si="405"/>
        <v>#N/A</v>
      </c>
    </row>
    <row r="5135" spans="1:6" x14ac:dyDescent="0.2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3" t="e">
        <f t="shared" si="405"/>
        <v>#N/A</v>
      </c>
    </row>
    <row r="5136" spans="1:6" x14ac:dyDescent="0.2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3" t="e">
        <f t="shared" si="405"/>
        <v>#N/A</v>
      </c>
    </row>
    <row r="5137" spans="1:6" x14ac:dyDescent="0.2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3" t="e">
        <f t="shared" si="405"/>
        <v>#N/A</v>
      </c>
    </row>
    <row r="5138" spans="1:6" x14ac:dyDescent="0.2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3" t="e">
        <f t="shared" si="405"/>
        <v>#N/A</v>
      </c>
    </row>
    <row r="5139" spans="1:6" x14ac:dyDescent="0.2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3" t="e">
        <f t="shared" si="405"/>
        <v>#N/A</v>
      </c>
    </row>
    <row r="5140" spans="1:6" x14ac:dyDescent="0.2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3" t="e">
        <f t="shared" si="405"/>
        <v>#N/A</v>
      </c>
    </row>
    <row r="5141" spans="1:6" x14ac:dyDescent="0.2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3" t="e">
        <f t="shared" si="405"/>
        <v>#N/A</v>
      </c>
    </row>
    <row r="5142" spans="1:6" x14ac:dyDescent="0.2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3" t="e">
        <f t="shared" si="405"/>
        <v>#N/A</v>
      </c>
    </row>
    <row r="5143" spans="1:6" x14ac:dyDescent="0.2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3" t="e">
        <f t="shared" si="405"/>
        <v>#N/A</v>
      </c>
    </row>
    <row r="5144" spans="1:6" x14ac:dyDescent="0.2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3" t="e">
        <f t="shared" si="405"/>
        <v>#N/A</v>
      </c>
    </row>
    <row r="5145" spans="1:6" x14ac:dyDescent="0.2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3" t="e">
        <f t="shared" si="405"/>
        <v>#N/A</v>
      </c>
    </row>
    <row r="5146" spans="1:6" x14ac:dyDescent="0.2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3" t="e">
        <f t="shared" si="405"/>
        <v>#N/A</v>
      </c>
    </row>
    <row r="5147" spans="1:6" x14ac:dyDescent="0.2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3" t="e">
        <f t="shared" si="405"/>
        <v>#N/A</v>
      </c>
    </row>
    <row r="5148" spans="1:6" x14ac:dyDescent="0.2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3" t="e">
        <f t="shared" si="405"/>
        <v>#N/A</v>
      </c>
    </row>
    <row r="5149" spans="1:6" x14ac:dyDescent="0.2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3" t="e">
        <f t="shared" si="405"/>
        <v>#N/A</v>
      </c>
    </row>
    <row r="5150" spans="1:6" x14ac:dyDescent="0.2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3" t="e">
        <f t="shared" si="405"/>
        <v>#N/A</v>
      </c>
    </row>
    <row r="5151" spans="1:6" x14ac:dyDescent="0.2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3" t="e">
        <f t="shared" si="405"/>
        <v>#N/A</v>
      </c>
    </row>
    <row r="5152" spans="1:6" x14ac:dyDescent="0.2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3" t="e">
        <f t="shared" si="405"/>
        <v>#N/A</v>
      </c>
    </row>
    <row r="5153" spans="1:6" x14ac:dyDescent="0.2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3" t="e">
        <f t="shared" si="405"/>
        <v>#N/A</v>
      </c>
    </row>
    <row r="5154" spans="1:6" x14ac:dyDescent="0.2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3" t="e">
        <f t="shared" si="405"/>
        <v>#N/A</v>
      </c>
    </row>
    <row r="5155" spans="1:6" x14ac:dyDescent="0.2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3" t="e">
        <f t="shared" si="405"/>
        <v>#N/A</v>
      </c>
    </row>
    <row r="5156" spans="1:6" x14ac:dyDescent="0.2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3" t="e">
        <f t="shared" si="405"/>
        <v>#N/A</v>
      </c>
    </row>
    <row r="5157" spans="1:6" x14ac:dyDescent="0.2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3" t="e">
        <f t="shared" si="405"/>
        <v>#N/A</v>
      </c>
    </row>
    <row r="5158" spans="1:6" x14ac:dyDescent="0.2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3" t="e">
        <f t="shared" si="405"/>
        <v>#N/A</v>
      </c>
    </row>
    <row r="5159" spans="1:6" x14ac:dyDescent="0.2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3" t="e">
        <f t="shared" si="405"/>
        <v>#N/A</v>
      </c>
    </row>
    <row r="5160" spans="1:6" x14ac:dyDescent="0.2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3" t="e">
        <f t="shared" si="405"/>
        <v>#N/A</v>
      </c>
    </row>
    <row r="5161" spans="1:6" x14ac:dyDescent="0.2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3" t="e">
        <f t="shared" si="405"/>
        <v>#N/A</v>
      </c>
    </row>
    <row r="5162" spans="1:6" x14ac:dyDescent="0.2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3" t="e">
        <f t="shared" si="405"/>
        <v>#N/A</v>
      </c>
    </row>
    <row r="5163" spans="1:6" x14ac:dyDescent="0.2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3" t="e">
        <f t="shared" si="405"/>
        <v>#N/A</v>
      </c>
    </row>
    <row r="5164" spans="1:6" x14ac:dyDescent="0.2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3" t="e">
        <f t="shared" si="405"/>
        <v>#N/A</v>
      </c>
    </row>
    <row r="5165" spans="1:6" x14ac:dyDescent="0.2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3" t="e">
        <f t="shared" si="405"/>
        <v>#N/A</v>
      </c>
    </row>
    <row r="5166" spans="1:6" x14ac:dyDescent="0.2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3" t="e">
        <f t="shared" si="405"/>
        <v>#N/A</v>
      </c>
    </row>
    <row r="5167" spans="1:6" x14ac:dyDescent="0.2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3" t="e">
        <f t="shared" si="405"/>
        <v>#N/A</v>
      </c>
    </row>
    <row r="5168" spans="1:6" x14ac:dyDescent="0.2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3" t="e">
        <f t="shared" si="405"/>
        <v>#N/A</v>
      </c>
    </row>
    <row r="5169" spans="1:6" x14ac:dyDescent="0.2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3" t="e">
        <f t="shared" si="405"/>
        <v>#N/A</v>
      </c>
    </row>
    <row r="5170" spans="1:6" x14ac:dyDescent="0.2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3" t="e">
        <f t="shared" si="405"/>
        <v>#N/A</v>
      </c>
    </row>
    <row r="5171" spans="1:6" x14ac:dyDescent="0.2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3" t="e">
        <f t="shared" si="405"/>
        <v>#N/A</v>
      </c>
    </row>
    <row r="5172" spans="1:6" x14ac:dyDescent="0.2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3" t="e">
        <f t="shared" si="405"/>
        <v>#N/A</v>
      </c>
    </row>
    <row r="5173" spans="1:6" x14ac:dyDescent="0.2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3" t="e">
        <f t="shared" si="405"/>
        <v>#N/A</v>
      </c>
    </row>
    <row r="5174" spans="1:6" x14ac:dyDescent="0.2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3" t="e">
        <f t="shared" si="405"/>
        <v>#N/A</v>
      </c>
    </row>
    <row r="5175" spans="1:6" x14ac:dyDescent="0.2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3" t="e">
        <f t="shared" si="405"/>
        <v>#N/A</v>
      </c>
    </row>
    <row r="5176" spans="1:6" x14ac:dyDescent="0.2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3" t="e">
        <f t="shared" si="405"/>
        <v>#N/A</v>
      </c>
    </row>
    <row r="5177" spans="1:6" x14ac:dyDescent="0.2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3" t="e">
        <f t="shared" si="405"/>
        <v>#N/A</v>
      </c>
    </row>
    <row r="5178" spans="1:6" x14ac:dyDescent="0.2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3" t="e">
        <f t="shared" si="405"/>
        <v>#N/A</v>
      </c>
    </row>
    <row r="5179" spans="1:6" x14ac:dyDescent="0.2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3" t="e">
        <f t="shared" si="405"/>
        <v>#N/A</v>
      </c>
    </row>
    <row r="5180" spans="1:6" x14ac:dyDescent="0.2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3" t="e">
        <f t="shared" si="405"/>
        <v>#N/A</v>
      </c>
    </row>
    <row r="5181" spans="1:6" x14ac:dyDescent="0.2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3" t="e">
        <f t="shared" si="405"/>
        <v>#N/A</v>
      </c>
    </row>
    <row r="5182" spans="1:6" x14ac:dyDescent="0.2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3" t="e">
        <f t="shared" si="405"/>
        <v>#N/A</v>
      </c>
    </row>
    <row r="5183" spans="1:6" x14ac:dyDescent="0.2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3" t="e">
        <f t="shared" si="405"/>
        <v>#N/A</v>
      </c>
    </row>
    <row r="5184" spans="1:6" x14ac:dyDescent="0.2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3" t="e">
        <f t="shared" si="405"/>
        <v>#N/A</v>
      </c>
    </row>
    <row r="5185" spans="1:6" x14ac:dyDescent="0.2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3" t="e">
        <f t="shared" si="405"/>
        <v>#N/A</v>
      </c>
    </row>
    <row r="5186" spans="1:6" x14ac:dyDescent="0.2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3" t="e">
        <f t="shared" si="405"/>
        <v>#N/A</v>
      </c>
    </row>
    <row r="5187" spans="1:6" x14ac:dyDescent="0.2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3" t="e">
        <f t="shared" si="405"/>
        <v>#N/A</v>
      </c>
    </row>
    <row r="5188" spans="1:6" x14ac:dyDescent="0.2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3" t="e">
        <f t="shared" si="405"/>
        <v>#N/A</v>
      </c>
    </row>
    <row r="5189" spans="1:6" x14ac:dyDescent="0.2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3" t="e">
        <f t="shared" si="405"/>
        <v>#N/A</v>
      </c>
    </row>
    <row r="5190" spans="1:6" x14ac:dyDescent="0.2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3" t="e">
        <f t="shared" si="405"/>
        <v>#N/A</v>
      </c>
    </row>
    <row r="5191" spans="1:6" x14ac:dyDescent="0.2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3" t="e">
        <f t="shared" si="405"/>
        <v>#N/A</v>
      </c>
    </row>
    <row r="5192" spans="1:6" x14ac:dyDescent="0.2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3" t="e">
        <f t="shared" si="405"/>
        <v>#N/A</v>
      </c>
    </row>
    <row r="5193" spans="1:6" x14ac:dyDescent="0.2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3" t="e">
        <f t="shared" si="405"/>
        <v>#N/A</v>
      </c>
    </row>
    <row r="5194" spans="1:6" x14ac:dyDescent="0.2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3" t="e">
        <f t="shared" si="405"/>
        <v>#N/A</v>
      </c>
    </row>
    <row r="5195" spans="1:6" x14ac:dyDescent="0.2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3" t="e">
        <f t="shared" ref="F5195:F5203" si="410">E5195*SUM(P5195:Q5195)</f>
        <v>#N/A</v>
      </c>
    </row>
    <row r="5196" spans="1:6" x14ac:dyDescent="0.2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3" t="e">
        <f t="shared" si="410"/>
        <v>#N/A</v>
      </c>
    </row>
    <row r="5197" spans="1:6" x14ac:dyDescent="0.2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3" t="e">
        <f t="shared" si="410"/>
        <v>#N/A</v>
      </c>
    </row>
    <row r="5198" spans="1:6" x14ac:dyDescent="0.2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3" t="e">
        <f t="shared" si="410"/>
        <v>#N/A</v>
      </c>
    </row>
    <row r="5199" spans="1:6" x14ac:dyDescent="0.2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3" t="e">
        <f t="shared" si="410"/>
        <v>#N/A</v>
      </c>
    </row>
    <row r="5200" spans="1:6" x14ac:dyDescent="0.2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3" t="e">
        <f t="shared" si="410"/>
        <v>#N/A</v>
      </c>
    </row>
    <row r="5201" spans="1:6" x14ac:dyDescent="0.2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3" t="e">
        <f t="shared" si="410"/>
        <v>#N/A</v>
      </c>
    </row>
    <row r="5202" spans="1:6" x14ac:dyDescent="0.2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3" t="e">
        <f t="shared" si="410"/>
        <v>#N/A</v>
      </c>
    </row>
    <row r="5203" spans="1:6" x14ac:dyDescent="0.2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3" t="e">
        <f t="shared" si="410"/>
        <v>#N/A</v>
      </c>
    </row>
    <row r="5204" spans="1:6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3" t="e">
        <f t="shared" ref="F5204:F5257" si="414">E5204*SUM(P5204:Q5204)</f>
        <v>#N/A</v>
      </c>
    </row>
    <row r="5205" spans="1:6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3" t="e">
        <f t="shared" si="414"/>
        <v>#N/A</v>
      </c>
    </row>
    <row r="5206" spans="1:6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3" t="e">
        <f t="shared" si="414"/>
        <v>#N/A</v>
      </c>
    </row>
    <row r="5207" spans="1:6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3" t="e">
        <f t="shared" si="414"/>
        <v>#N/A</v>
      </c>
    </row>
    <row r="5208" spans="1:6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3" t="e">
        <f t="shared" si="414"/>
        <v>#N/A</v>
      </c>
    </row>
    <row r="5209" spans="1:6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3" t="e">
        <f t="shared" si="414"/>
        <v>#N/A</v>
      </c>
    </row>
    <row r="5210" spans="1:6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3" t="e">
        <f t="shared" si="414"/>
        <v>#N/A</v>
      </c>
    </row>
    <row r="5211" spans="1:6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3" t="e">
        <f t="shared" si="414"/>
        <v>#N/A</v>
      </c>
    </row>
    <row r="5212" spans="1:6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3" t="e">
        <f t="shared" si="414"/>
        <v>#N/A</v>
      </c>
    </row>
    <row r="5213" spans="1:6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3" t="e">
        <f t="shared" si="414"/>
        <v>#N/A</v>
      </c>
    </row>
    <row r="5214" spans="1:6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3" t="e">
        <f t="shared" si="414"/>
        <v>#N/A</v>
      </c>
    </row>
    <row r="5215" spans="1:6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3" t="e">
        <f t="shared" si="414"/>
        <v>#N/A</v>
      </c>
    </row>
    <row r="5216" spans="1:6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3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3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3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3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3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3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3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3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3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3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3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3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3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3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3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3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3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3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3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3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3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3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3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3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3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3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3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3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3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3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3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3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3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3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3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3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3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3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3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3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3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3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3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3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3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3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3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3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3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3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3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3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3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3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3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3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3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3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3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3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3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3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3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3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3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3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3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3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3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3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3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3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3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3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3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3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3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3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3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3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3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3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3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3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3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3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3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3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3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3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3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3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3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3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3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3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3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3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3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3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3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3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3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3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3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3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3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3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3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3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3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3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3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3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3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3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3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3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3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3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3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3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3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3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3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3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A5" zoomScale="85" workbookViewId="0">
      <selection activeCell="A38" sqref="A38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2889</v>
      </c>
    </row>
    <row r="2" spans="1:13" ht="15.75" x14ac:dyDescent="0.25">
      <c r="A2" s="47" t="s">
        <v>2890</v>
      </c>
    </row>
    <row r="4" spans="1:13" ht="15.75" x14ac:dyDescent="0.25">
      <c r="A4" s="16" t="s">
        <v>2316</v>
      </c>
      <c r="D4" s="16" t="s">
        <v>2317</v>
      </c>
      <c r="G4" s="16" t="s">
        <v>2318</v>
      </c>
      <c r="J4" s="79" t="s">
        <v>2411</v>
      </c>
      <c r="K4" s="154"/>
    </row>
    <row r="5" spans="1:13" x14ac:dyDescent="0.2">
      <c r="A5" s="21" t="s">
        <v>2715</v>
      </c>
      <c r="B5" s="20" t="s">
        <v>2319</v>
      </c>
      <c r="D5" s="21" t="s">
        <v>2715</v>
      </c>
      <c r="E5" s="20" t="s">
        <v>2319</v>
      </c>
      <c r="G5" s="21" t="s">
        <v>2715</v>
      </c>
      <c r="H5" s="20" t="s">
        <v>2319</v>
      </c>
      <c r="J5" s="79" t="s">
        <v>3747</v>
      </c>
      <c r="K5" s="154" t="s">
        <v>3597</v>
      </c>
      <c r="L5" s="245" t="s">
        <v>2420</v>
      </c>
      <c r="M5" s="246" t="s">
        <v>2421</v>
      </c>
    </row>
    <row r="6" spans="1:13" x14ac:dyDescent="0.2">
      <c r="A6" s="25" t="s">
        <v>2747</v>
      </c>
      <c r="B6" s="24" t="s">
        <v>2748</v>
      </c>
      <c r="D6" s="25" t="s">
        <v>2306</v>
      </c>
      <c r="E6" s="24" t="s">
        <v>2760</v>
      </c>
      <c r="G6" s="25" t="s">
        <v>2310</v>
      </c>
      <c r="H6" s="24" t="s">
        <v>2752</v>
      </c>
      <c r="J6" s="8" t="s">
        <v>3508</v>
      </c>
      <c r="K6" s="155">
        <v>4</v>
      </c>
      <c r="L6" s="211" t="s">
        <v>3730</v>
      </c>
    </row>
    <row r="7" spans="1:13" x14ac:dyDescent="0.2">
      <c r="A7" s="31" t="s">
        <v>2749</v>
      </c>
      <c r="B7" s="30" t="s">
        <v>2750</v>
      </c>
      <c r="D7" s="31" t="s">
        <v>2870</v>
      </c>
      <c r="E7" s="30" t="s">
        <v>2764</v>
      </c>
      <c r="G7" s="31" t="s">
        <v>2888</v>
      </c>
      <c r="H7" s="30" t="s">
        <v>2800</v>
      </c>
      <c r="J7" s="150" t="s">
        <v>3655</v>
      </c>
      <c r="K7" s="156">
        <v>1</v>
      </c>
    </row>
    <row r="8" spans="1:13" x14ac:dyDescent="0.2">
      <c r="A8" s="25" t="s">
        <v>2751</v>
      </c>
      <c r="B8" s="24" t="s">
        <v>2752</v>
      </c>
      <c r="D8" s="25" t="s">
        <v>2871</v>
      </c>
      <c r="E8" s="24" t="s">
        <v>2771</v>
      </c>
      <c r="G8" s="25" t="s">
        <v>2311</v>
      </c>
      <c r="H8" s="24" t="s">
        <v>2833</v>
      </c>
      <c r="J8" s="150" t="s">
        <v>3512</v>
      </c>
      <c r="K8" s="156">
        <v>295</v>
      </c>
      <c r="L8" s="211" t="s">
        <v>3730</v>
      </c>
    </row>
    <row r="9" spans="1:13" x14ac:dyDescent="0.2">
      <c r="A9" s="31" t="s">
        <v>2753</v>
      </c>
      <c r="B9" s="30" t="s">
        <v>2754</v>
      </c>
      <c r="D9" s="31" t="s">
        <v>2872</v>
      </c>
      <c r="E9" s="30" t="s">
        <v>2873</v>
      </c>
      <c r="G9" s="31" t="s">
        <v>2312</v>
      </c>
      <c r="H9" s="30" t="s">
        <v>2869</v>
      </c>
      <c r="J9" s="150" t="s">
        <v>2657</v>
      </c>
      <c r="K9" s="156">
        <v>7</v>
      </c>
    </row>
    <row r="10" spans="1:13" x14ac:dyDescent="0.2">
      <c r="A10" s="25" t="s">
        <v>2755</v>
      </c>
      <c r="B10" s="24" t="s">
        <v>2756</v>
      </c>
      <c r="D10" s="25" t="s">
        <v>2874</v>
      </c>
      <c r="E10" s="24" t="s">
        <v>2875</v>
      </c>
      <c r="G10" s="9">
        <v>0</v>
      </c>
      <c r="H10" s="45" t="s">
        <v>2712</v>
      </c>
      <c r="J10" s="150" t="s">
        <v>2655</v>
      </c>
      <c r="K10" s="156">
        <v>13</v>
      </c>
      <c r="L10" t="s">
        <v>3730</v>
      </c>
      <c r="M10" s="19">
        <v>42</v>
      </c>
    </row>
    <row r="11" spans="1:13" x14ac:dyDescent="0.2">
      <c r="A11" s="31" t="s">
        <v>2757</v>
      </c>
      <c r="B11" s="30" t="s">
        <v>2758</v>
      </c>
      <c r="D11" s="31" t="s">
        <v>2876</v>
      </c>
      <c r="E11" s="30" t="s">
        <v>2794</v>
      </c>
      <c r="J11" s="150" t="s">
        <v>3827</v>
      </c>
      <c r="K11" s="156">
        <v>200</v>
      </c>
    </row>
    <row r="12" spans="1:13" x14ac:dyDescent="0.2">
      <c r="A12" s="25" t="s">
        <v>2759</v>
      </c>
      <c r="B12" s="24" t="s">
        <v>2760</v>
      </c>
      <c r="D12" s="25" t="s">
        <v>2877</v>
      </c>
      <c r="E12" s="24" t="s">
        <v>2786</v>
      </c>
      <c r="J12" s="150" t="s">
        <v>3513</v>
      </c>
      <c r="K12" s="156">
        <v>9</v>
      </c>
    </row>
    <row r="13" spans="1:13" x14ac:dyDescent="0.2">
      <c r="A13" s="31" t="s">
        <v>2761</v>
      </c>
      <c r="B13" s="30" t="s">
        <v>2762</v>
      </c>
      <c r="D13" s="31" t="s">
        <v>2878</v>
      </c>
      <c r="E13" s="30" t="s">
        <v>2800</v>
      </c>
      <c r="J13" s="150" t="s">
        <v>3775</v>
      </c>
      <c r="K13" s="156">
        <v>5</v>
      </c>
    </row>
    <row r="14" spans="1:13" x14ac:dyDescent="0.2">
      <c r="A14" s="25" t="s">
        <v>2763</v>
      </c>
      <c r="B14" s="24" t="s">
        <v>2764</v>
      </c>
      <c r="D14" s="25" t="s">
        <v>2879</v>
      </c>
      <c r="E14" s="24" t="s">
        <v>2805</v>
      </c>
      <c r="J14" s="150" t="s">
        <v>3758</v>
      </c>
      <c r="K14" s="156">
        <v>452</v>
      </c>
    </row>
    <row r="15" spans="1:13" x14ac:dyDescent="0.2">
      <c r="A15" s="31" t="s">
        <v>2765</v>
      </c>
      <c r="B15" s="30" t="s">
        <v>2764</v>
      </c>
      <c r="D15" s="31" t="s">
        <v>2880</v>
      </c>
      <c r="E15" s="30" t="s">
        <v>2807</v>
      </c>
      <c r="J15" s="150" t="s">
        <v>3801</v>
      </c>
      <c r="K15" s="156">
        <v>10</v>
      </c>
    </row>
    <row r="16" spans="1:13" x14ac:dyDescent="0.2">
      <c r="A16" s="25" t="s">
        <v>2766</v>
      </c>
      <c r="B16" s="24" t="s">
        <v>2767</v>
      </c>
      <c r="D16" s="25" t="s">
        <v>2307</v>
      </c>
      <c r="E16" s="24" t="s">
        <v>2816</v>
      </c>
      <c r="J16" s="150" t="s">
        <v>3784</v>
      </c>
      <c r="K16" s="156">
        <v>33</v>
      </c>
    </row>
    <row r="17" spans="1:13" x14ac:dyDescent="0.2">
      <c r="A17" s="31" t="s">
        <v>2768</v>
      </c>
      <c r="B17" s="30" t="s">
        <v>2769</v>
      </c>
      <c r="D17" s="31" t="s">
        <v>2881</v>
      </c>
      <c r="E17" s="30" t="s">
        <v>2823</v>
      </c>
      <c r="J17" s="150" t="s">
        <v>3506</v>
      </c>
      <c r="K17" s="156">
        <v>3364</v>
      </c>
    </row>
    <row r="18" spans="1:13" x14ac:dyDescent="0.2">
      <c r="A18" s="25" t="s">
        <v>2770</v>
      </c>
      <c r="B18" s="24" t="s">
        <v>2771</v>
      </c>
      <c r="D18" s="25" t="s">
        <v>2882</v>
      </c>
      <c r="E18" s="24" t="s">
        <v>2829</v>
      </c>
      <c r="J18" s="150" t="s">
        <v>2525</v>
      </c>
      <c r="K18" s="156">
        <v>13</v>
      </c>
      <c r="M18" s="19">
        <v>10000</v>
      </c>
    </row>
    <row r="19" spans="1:13" x14ac:dyDescent="0.2">
      <c r="A19" s="31" t="s">
        <v>2720</v>
      </c>
      <c r="B19" s="30" t="s">
        <v>2772</v>
      </c>
      <c r="D19" s="31" t="s">
        <v>2308</v>
      </c>
      <c r="E19" s="30" t="s">
        <v>2839</v>
      </c>
      <c r="J19" s="150" t="s">
        <v>3632</v>
      </c>
      <c r="K19" s="156">
        <v>3</v>
      </c>
    </row>
    <row r="20" spans="1:13" x14ac:dyDescent="0.2">
      <c r="A20" s="25" t="s">
        <v>2773</v>
      </c>
      <c r="B20" s="24" t="s">
        <v>2774</v>
      </c>
      <c r="D20" s="25" t="s">
        <v>2883</v>
      </c>
      <c r="E20" s="24" t="s">
        <v>2842</v>
      </c>
      <c r="J20" s="150" t="s">
        <v>3504</v>
      </c>
      <c r="K20" s="156">
        <v>811</v>
      </c>
    </row>
    <row r="21" spans="1:13" x14ac:dyDescent="0.2">
      <c r="A21" s="31" t="s">
        <v>2775</v>
      </c>
      <c r="B21" s="30" t="s">
        <v>2776</v>
      </c>
      <c r="D21" s="31" t="s">
        <v>2884</v>
      </c>
      <c r="E21" s="30" t="s">
        <v>2844</v>
      </c>
      <c r="J21" s="150" t="s">
        <v>3507</v>
      </c>
      <c r="K21" s="156">
        <v>8</v>
      </c>
    </row>
    <row r="22" spans="1:13" x14ac:dyDescent="0.2">
      <c r="A22" s="25" t="s">
        <v>2777</v>
      </c>
      <c r="B22" s="24" t="s">
        <v>2778</v>
      </c>
      <c r="D22" s="25" t="s">
        <v>2885</v>
      </c>
      <c r="E22" s="24" t="s">
        <v>2851</v>
      </c>
      <c r="J22" s="150" t="s">
        <v>3792</v>
      </c>
      <c r="K22" s="156">
        <v>87</v>
      </c>
    </row>
    <row r="23" spans="1:13" x14ac:dyDescent="0.2">
      <c r="A23" s="31" t="s">
        <v>2721</v>
      </c>
      <c r="B23" s="30" t="s">
        <v>2779</v>
      </c>
      <c r="D23" s="31" t="s">
        <v>2886</v>
      </c>
      <c r="E23" s="30" t="s">
        <v>2855</v>
      </c>
      <c r="J23" s="150" t="s">
        <v>3995</v>
      </c>
      <c r="K23" s="156">
        <v>1</v>
      </c>
    </row>
    <row r="24" spans="1:13" x14ac:dyDescent="0.2">
      <c r="A24" s="25" t="s">
        <v>2722</v>
      </c>
      <c r="B24" s="24" t="s">
        <v>2780</v>
      </c>
      <c r="D24" s="25" t="s">
        <v>2887</v>
      </c>
      <c r="E24" s="24" t="s">
        <v>2865</v>
      </c>
      <c r="J24" s="150" t="s">
        <v>3591</v>
      </c>
      <c r="K24" s="156"/>
    </row>
    <row r="25" spans="1:13" x14ac:dyDescent="0.2">
      <c r="A25" s="31" t="s">
        <v>2781</v>
      </c>
      <c r="B25" s="30" t="s">
        <v>2782</v>
      </c>
      <c r="D25">
        <v>0</v>
      </c>
      <c r="E25" s="179" t="s">
        <v>2712</v>
      </c>
      <c r="J25" s="150" t="s">
        <v>2233</v>
      </c>
      <c r="K25" s="156">
        <v>1</v>
      </c>
      <c r="L25" t="s">
        <v>3730</v>
      </c>
    </row>
    <row r="26" spans="1:13" x14ac:dyDescent="0.2">
      <c r="A26" s="25" t="s">
        <v>2783</v>
      </c>
      <c r="B26" s="24" t="s">
        <v>2784</v>
      </c>
      <c r="J26" s="150" t="s">
        <v>3361</v>
      </c>
      <c r="K26" s="156">
        <v>1</v>
      </c>
      <c r="L26" t="s">
        <v>3730</v>
      </c>
    </row>
    <row r="27" spans="1:13" x14ac:dyDescent="0.2">
      <c r="A27" s="31" t="s">
        <v>2785</v>
      </c>
      <c r="B27" s="30" t="s">
        <v>2786</v>
      </c>
      <c r="J27" s="150" t="s">
        <v>2402</v>
      </c>
      <c r="K27" s="156">
        <v>6</v>
      </c>
    </row>
    <row r="28" spans="1:13" x14ac:dyDescent="0.2">
      <c r="A28" s="25" t="s">
        <v>2787</v>
      </c>
      <c r="B28" s="24" t="s">
        <v>2788</v>
      </c>
      <c r="J28" s="150" t="s">
        <v>3467</v>
      </c>
      <c r="K28" s="156">
        <v>2</v>
      </c>
    </row>
    <row r="29" spans="1:13" x14ac:dyDescent="0.2">
      <c r="A29" s="31" t="s">
        <v>2723</v>
      </c>
      <c r="B29" s="30" t="s">
        <v>2789</v>
      </c>
      <c r="J29" s="150" t="s">
        <v>3446</v>
      </c>
      <c r="K29" s="156">
        <v>2</v>
      </c>
    </row>
    <row r="30" spans="1:13" x14ac:dyDescent="0.2">
      <c r="A30" s="25" t="s">
        <v>2790</v>
      </c>
      <c r="B30" s="24" t="s">
        <v>2791</v>
      </c>
      <c r="J30" s="150" t="s">
        <v>3943</v>
      </c>
      <c r="K30" s="156">
        <v>2</v>
      </c>
    </row>
    <row r="31" spans="1:13" x14ac:dyDescent="0.2">
      <c r="A31" s="31" t="s">
        <v>2724</v>
      </c>
      <c r="B31" s="30" t="s">
        <v>2792</v>
      </c>
      <c r="J31" s="150" t="s">
        <v>4008</v>
      </c>
      <c r="K31" s="156">
        <v>1</v>
      </c>
    </row>
    <row r="32" spans="1:13" x14ac:dyDescent="0.2">
      <c r="A32" s="25" t="s">
        <v>2793</v>
      </c>
      <c r="B32" s="24" t="s">
        <v>2794</v>
      </c>
      <c r="J32" s="9" t="s">
        <v>2704</v>
      </c>
      <c r="K32" s="45">
        <v>5331</v>
      </c>
    </row>
    <row r="33" spans="1:2" x14ac:dyDescent="0.2">
      <c r="A33" s="31" t="s">
        <v>2795</v>
      </c>
      <c r="B33" s="30" t="s">
        <v>2796</v>
      </c>
    </row>
    <row r="34" spans="1:2" x14ac:dyDescent="0.2">
      <c r="A34" s="25" t="s">
        <v>2797</v>
      </c>
      <c r="B34" s="24" t="s">
        <v>2798</v>
      </c>
    </row>
    <row r="35" spans="1:2" x14ac:dyDescent="0.2">
      <c r="A35" s="31" t="s">
        <v>2799</v>
      </c>
      <c r="B35" s="30" t="s">
        <v>2800</v>
      </c>
    </row>
    <row r="36" spans="1:2" x14ac:dyDescent="0.2">
      <c r="A36" s="25" t="s">
        <v>2725</v>
      </c>
      <c r="B36" s="24" t="s">
        <v>2801</v>
      </c>
    </row>
    <row r="37" spans="1:2" x14ac:dyDescent="0.2">
      <c r="A37" s="31" t="s">
        <v>2726</v>
      </c>
      <c r="B37" s="30" t="s">
        <v>2802</v>
      </c>
    </row>
    <row r="38" spans="1:2" x14ac:dyDescent="0.2">
      <c r="A38" s="25" t="s">
        <v>2727</v>
      </c>
      <c r="B38" s="24" t="s">
        <v>2803</v>
      </c>
    </row>
    <row r="39" spans="1:2" x14ac:dyDescent="0.2">
      <c r="A39" s="31" t="s">
        <v>2804</v>
      </c>
      <c r="B39" s="30" t="s">
        <v>2805</v>
      </c>
    </row>
    <row r="40" spans="1:2" x14ac:dyDescent="0.2">
      <c r="A40" s="25" t="s">
        <v>2806</v>
      </c>
      <c r="B40" s="24" t="s">
        <v>2807</v>
      </c>
    </row>
    <row r="41" spans="1:2" x14ac:dyDescent="0.2">
      <c r="A41" s="31" t="s">
        <v>2808</v>
      </c>
      <c r="B41" s="30" t="s">
        <v>2809</v>
      </c>
    </row>
    <row r="42" spans="1:2" x14ac:dyDescent="0.2">
      <c r="A42" s="25" t="s">
        <v>2810</v>
      </c>
      <c r="B42" s="24" t="s">
        <v>2780</v>
      </c>
    </row>
    <row r="43" spans="1:2" x14ac:dyDescent="0.2">
      <c r="A43" s="31" t="s">
        <v>2811</v>
      </c>
      <c r="B43" s="30" t="s">
        <v>2812</v>
      </c>
    </row>
    <row r="44" spans="1:2" x14ac:dyDescent="0.2">
      <c r="A44" s="25" t="s">
        <v>2813</v>
      </c>
      <c r="B44" s="24" t="s">
        <v>2814</v>
      </c>
    </row>
    <row r="45" spans="1:2" x14ac:dyDescent="0.2">
      <c r="A45" s="31" t="s">
        <v>2815</v>
      </c>
      <c r="B45" s="30" t="s">
        <v>2816</v>
      </c>
    </row>
    <row r="46" spans="1:2" x14ac:dyDescent="0.2">
      <c r="A46" s="25" t="s">
        <v>2817</v>
      </c>
      <c r="B46" s="24" t="s">
        <v>2784</v>
      </c>
    </row>
    <row r="47" spans="1:2" x14ac:dyDescent="0.2">
      <c r="A47" s="31" t="s">
        <v>2818</v>
      </c>
      <c r="B47" s="30" t="s">
        <v>2819</v>
      </c>
    </row>
    <row r="48" spans="1:2" x14ac:dyDescent="0.2">
      <c r="A48" s="25" t="s">
        <v>2820</v>
      </c>
      <c r="B48" s="24" t="s">
        <v>2819</v>
      </c>
    </row>
    <row r="49" spans="1:2" x14ac:dyDescent="0.2">
      <c r="A49" s="31" t="s">
        <v>2821</v>
      </c>
      <c r="B49" s="30" t="s">
        <v>2786</v>
      </c>
    </row>
    <row r="50" spans="1:2" x14ac:dyDescent="0.2">
      <c r="A50" s="25" t="s">
        <v>2822</v>
      </c>
      <c r="B50" s="24" t="s">
        <v>2823</v>
      </c>
    </row>
    <row r="51" spans="1:2" x14ac:dyDescent="0.2">
      <c r="A51" s="31" t="s">
        <v>2824</v>
      </c>
      <c r="B51" s="30" t="s">
        <v>2825</v>
      </c>
    </row>
    <row r="52" spans="1:2" x14ac:dyDescent="0.2">
      <c r="A52" s="25" t="s">
        <v>2826</v>
      </c>
      <c r="B52" s="24" t="s">
        <v>2827</v>
      </c>
    </row>
    <row r="53" spans="1:2" x14ac:dyDescent="0.2">
      <c r="A53" s="31" t="s">
        <v>2828</v>
      </c>
      <c r="B53" s="30" t="s">
        <v>2829</v>
      </c>
    </row>
    <row r="54" spans="1:2" x14ac:dyDescent="0.2">
      <c r="A54" s="25" t="s">
        <v>2830</v>
      </c>
      <c r="B54" s="24" t="s">
        <v>2831</v>
      </c>
    </row>
    <row r="55" spans="1:2" x14ac:dyDescent="0.2">
      <c r="A55" s="31" t="s">
        <v>2832</v>
      </c>
      <c r="B55" s="30" t="s">
        <v>2833</v>
      </c>
    </row>
    <row r="56" spans="1:2" x14ac:dyDescent="0.2">
      <c r="A56" s="25" t="s">
        <v>2834</v>
      </c>
      <c r="B56" s="24" t="s">
        <v>2835</v>
      </c>
    </row>
    <row r="57" spans="1:2" x14ac:dyDescent="0.2">
      <c r="A57" s="31" t="s">
        <v>2836</v>
      </c>
      <c r="B57" s="30" t="s">
        <v>2837</v>
      </c>
    </row>
    <row r="58" spans="1:2" x14ac:dyDescent="0.2">
      <c r="A58" s="25" t="s">
        <v>2838</v>
      </c>
      <c r="B58" s="24" t="s">
        <v>2839</v>
      </c>
    </row>
    <row r="59" spans="1:2" x14ac:dyDescent="0.2">
      <c r="A59" s="31" t="s">
        <v>2840</v>
      </c>
      <c r="B59" s="30" t="s">
        <v>2841</v>
      </c>
    </row>
    <row r="60" spans="1:2" x14ac:dyDescent="0.2">
      <c r="A60" s="25" t="s">
        <v>2718</v>
      </c>
      <c r="B60" s="24" t="s">
        <v>2842</v>
      </c>
    </row>
    <row r="61" spans="1:2" x14ac:dyDescent="0.2">
      <c r="A61" s="31" t="s">
        <v>2843</v>
      </c>
      <c r="B61" s="30" t="s">
        <v>2844</v>
      </c>
    </row>
    <row r="62" spans="1:2" x14ac:dyDescent="0.2">
      <c r="A62" s="25" t="s">
        <v>2845</v>
      </c>
      <c r="B62" s="24" t="s">
        <v>2846</v>
      </c>
    </row>
    <row r="63" spans="1:2" x14ac:dyDescent="0.2">
      <c r="A63" s="31" t="s">
        <v>2847</v>
      </c>
      <c r="B63" s="30" t="s">
        <v>2794</v>
      </c>
    </row>
    <row r="64" spans="1:2" x14ac:dyDescent="0.2">
      <c r="A64" s="25" t="s">
        <v>2848</v>
      </c>
      <c r="B64" s="24" t="s">
        <v>2849</v>
      </c>
    </row>
    <row r="65" spans="1:2" x14ac:dyDescent="0.2">
      <c r="A65" s="31" t="s">
        <v>2850</v>
      </c>
      <c r="B65" s="30" t="s">
        <v>2851</v>
      </c>
    </row>
    <row r="66" spans="1:2" x14ac:dyDescent="0.2">
      <c r="A66" s="25" t="s">
        <v>2852</v>
      </c>
      <c r="B66" s="24" t="s">
        <v>2853</v>
      </c>
    </row>
    <row r="67" spans="1:2" x14ac:dyDescent="0.2">
      <c r="A67" s="31" t="s">
        <v>2854</v>
      </c>
      <c r="B67" s="30" t="s">
        <v>2855</v>
      </c>
    </row>
    <row r="68" spans="1:2" x14ac:dyDescent="0.2">
      <c r="A68" s="25" t="s">
        <v>2856</v>
      </c>
      <c r="B68" s="24" t="s">
        <v>2857</v>
      </c>
    </row>
    <row r="69" spans="1:2" x14ac:dyDescent="0.2">
      <c r="A69" s="31" t="s">
        <v>2858</v>
      </c>
      <c r="B69" s="30" t="s">
        <v>2859</v>
      </c>
    </row>
    <row r="70" spans="1:2" x14ac:dyDescent="0.2">
      <c r="A70" s="25" t="s">
        <v>2860</v>
      </c>
      <c r="B70" s="24" t="s">
        <v>2861</v>
      </c>
    </row>
    <row r="71" spans="1:2" x14ac:dyDescent="0.2">
      <c r="A71" s="31" t="s">
        <v>2862</v>
      </c>
      <c r="B71" s="30" t="s">
        <v>2863</v>
      </c>
    </row>
    <row r="72" spans="1:2" x14ac:dyDescent="0.2">
      <c r="A72" s="25" t="s">
        <v>2864</v>
      </c>
      <c r="B72" s="24" t="s">
        <v>2865</v>
      </c>
    </row>
    <row r="73" spans="1:2" x14ac:dyDescent="0.2">
      <c r="A73" s="31" t="s">
        <v>2866</v>
      </c>
      <c r="B73" s="30" t="s">
        <v>2867</v>
      </c>
    </row>
    <row r="74" spans="1:2" x14ac:dyDescent="0.2">
      <c r="A74" s="25" t="s">
        <v>2868</v>
      </c>
      <c r="B74" s="24" t="s">
        <v>2869</v>
      </c>
    </row>
    <row r="75" spans="1:2" x14ac:dyDescent="0.2">
      <c r="A75" s="75" t="s">
        <v>2954</v>
      </c>
      <c r="B75" s="75" t="s">
        <v>2955</v>
      </c>
    </row>
    <row r="76" spans="1:2" x14ac:dyDescent="0.2">
      <c r="A76">
        <v>0</v>
      </c>
      <c r="B76" t="s">
        <v>2712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2899</v>
      </c>
      <c r="B1" s="189"/>
      <c r="C1" s="189"/>
    </row>
    <row r="2" spans="1:13" x14ac:dyDescent="0.2">
      <c r="A2" s="15" t="s">
        <v>1063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3640</v>
      </c>
      <c r="B5" s="241" t="s">
        <v>2928</v>
      </c>
      <c r="C5" s="241" t="s">
        <v>2929</v>
      </c>
      <c r="D5" s="243" t="s">
        <v>3641</v>
      </c>
      <c r="E5" s="244" t="s">
        <v>3642</v>
      </c>
      <c r="F5" s="240" t="s">
        <v>3608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x14ac:dyDescent="0.2">
      <c r="A39" s="115">
        <v>37043</v>
      </c>
      <c r="B39" s="19">
        <v>3803600</v>
      </c>
      <c r="C39" s="19">
        <v>197980000</v>
      </c>
      <c r="D39" s="19">
        <v>78372500</v>
      </c>
      <c r="E39" s="19">
        <v>119607500</v>
      </c>
      <c r="F39" s="19">
        <v>12286000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2014-09-03T10:39:25Z</dcterms:modified>
</cp:coreProperties>
</file>